
<file path=[Content_Types].xml><?xml version="1.0" encoding="utf-8"?>
<Types xmlns="http://schemas.openxmlformats.org/package/2006/content-types">
  <Default Extension="wmf" ContentType="image/x-wmf"/>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tabRatio="845" firstSheet="62" activeTab="62"/>
  </bookViews>
  <sheets>
    <sheet name="成本法资料清单" sheetId="164" state="hidden" r:id="rId1"/>
    <sheet name="收益法资料清单" sheetId="163" state="hidden" r:id="rId2"/>
    <sheet name="索引目录" sheetId="106" state="hidden" r:id="rId3"/>
    <sheet name="汇总表" sheetId="1" state="hidden" r:id="rId4"/>
    <sheet name="分类汇总" sheetId="2" state="hidden" r:id="rId5"/>
    <sheet name="流动汇总" sheetId="3" state="hidden" r:id="rId6"/>
    <sheet name="货币资金汇总" sheetId="159" state="hidden" r:id="rId7"/>
    <sheet name="现金" sheetId="4" state="hidden" r:id="rId8"/>
    <sheet name="银行存款" sheetId="5" state="hidden" r:id="rId9"/>
    <sheet name="其他货币资金" sheetId="6" state="hidden" r:id="rId10"/>
    <sheet name="交易性金融资产汇总" sheetId="7" state="hidden" r:id="rId11"/>
    <sheet name="交易性-股票" sheetId="8" state="hidden" r:id="rId12"/>
    <sheet name="交易性-债券" sheetId="9" state="hidden" r:id="rId13"/>
    <sheet name="交易性-基金" sheetId="121" state="hidden" r:id="rId14"/>
    <sheet name="应收票据" sheetId="98" state="hidden" r:id="rId15"/>
    <sheet name="应收账款" sheetId="11" state="hidden" r:id="rId16"/>
    <sheet name="预付账款" sheetId="14" state="hidden" r:id="rId17"/>
    <sheet name="应收利息" sheetId="13" state="hidden" r:id="rId18"/>
    <sheet name="应收股利（利润）" sheetId="12" state="hidden" r:id="rId19"/>
    <sheet name="其他应收款" sheetId="16" state="hidden" r:id="rId20"/>
    <sheet name="存货汇总" sheetId="17" state="hidden" r:id="rId21"/>
    <sheet name="原材料" sheetId="18" state="hidden" r:id="rId22"/>
    <sheet name="材料采购（在途物资）" sheetId="19" state="hidden" r:id="rId23"/>
    <sheet name="在库低值易耗品" sheetId="139" state="hidden" r:id="rId24"/>
    <sheet name="包装物" sheetId="140" state="hidden" r:id="rId25"/>
    <sheet name="委托加工物资" sheetId="100" state="hidden" r:id="rId26"/>
    <sheet name="产成品（库存商品）" sheetId="23" state="hidden" r:id="rId27"/>
    <sheet name="产成品评估过程表(倒扣法)" sheetId="168" state="hidden" r:id="rId28"/>
    <sheet name="成本途径存货——产成品分析表(倒扣整体法)" sheetId="170" state="hidden" r:id="rId29"/>
    <sheet name="存货（产成品）费率参数测算表" sheetId="169" state="hidden" r:id="rId30"/>
    <sheet name="开发产品" sheetId="141" state="hidden" r:id="rId31"/>
    <sheet name="出租开发产品" sheetId="142" state="hidden" r:id="rId32"/>
    <sheet name="在产品（自制半成品）" sheetId="99" state="hidden" r:id="rId33"/>
    <sheet name="开发成本" sheetId="143" state="hidden" r:id="rId34"/>
    <sheet name="分期收款发出商品" sheetId="116" state="hidden" r:id="rId35"/>
    <sheet name="在用低值易耗品" sheetId="26" state="hidden" r:id="rId36"/>
    <sheet name="委托代销商品" sheetId="144" state="hidden" r:id="rId37"/>
    <sheet name="受托代销商品" sheetId="145" state="hidden" r:id="rId38"/>
    <sheet name="未结算工程" sheetId="146" state="hidden" r:id="rId39"/>
    <sheet name="周转材料" sheetId="20" state="hidden" r:id="rId40"/>
    <sheet name="一年到期非流动资产" sheetId="31" state="hidden" r:id="rId41"/>
    <sheet name="其他流动资产" sheetId="32" state="hidden" r:id="rId42"/>
    <sheet name="非流动资产汇总" sheetId="125" state="hidden" r:id="rId43"/>
    <sheet name="可供出售金融资产汇总" sheetId="33" state="hidden" r:id="rId44"/>
    <sheet name="可出售-股票" sheetId="34" state="hidden" r:id="rId45"/>
    <sheet name="可出售-债券" sheetId="35" state="hidden" r:id="rId46"/>
    <sheet name="可出售-其他" sheetId="123" state="hidden" r:id="rId47"/>
    <sheet name="持有到期投资" sheetId="124" state="hidden" r:id="rId48"/>
    <sheet name="长期应收" sheetId="127" state="hidden" r:id="rId49"/>
    <sheet name="长期股权投资" sheetId="36" state="hidden" r:id="rId50"/>
    <sheet name="投资性房地产-房屋成本计量" sheetId="126" state="hidden" r:id="rId51"/>
    <sheet name="投资性房地产-房屋公允价值计量" sheetId="160" state="hidden" r:id="rId52"/>
    <sheet name="投资性房地产-土地成本计量" sheetId="162" state="hidden" r:id="rId53"/>
    <sheet name="投资性房地产-土地公允价值计量" sheetId="161" state="hidden" r:id="rId54"/>
    <sheet name="房屋建筑物" sheetId="38" state="hidden" r:id="rId55"/>
    <sheet name="房屋建筑物评估过程表" sheetId="165" state="hidden" r:id="rId56"/>
    <sheet name="构筑物" sheetId="39" state="hidden" r:id="rId57"/>
    <sheet name="管道沟槽" sheetId="40" state="hidden" r:id="rId58"/>
    <sheet name="机器设备" sheetId="41" state="hidden" r:id="rId59"/>
    <sheet name="机器设备评估过程表" sheetId="167" state="hidden" r:id="rId60"/>
    <sheet name="车辆评估过程表" sheetId="166" state="hidden" r:id="rId61"/>
    <sheet name="车辆" sheetId="42" state="hidden" r:id="rId62"/>
    <sheet name="资产" sheetId="43" r:id="rId63"/>
    <sheet name="土地" sheetId="120" state="hidden" r:id="rId64"/>
    <sheet name="在建工程汇总" sheetId="128" state="hidden" r:id="rId65"/>
    <sheet name="在建（土建）" sheetId="45" state="hidden" r:id="rId66"/>
    <sheet name="在建（设备）" sheetId="46" state="hidden" r:id="rId67"/>
    <sheet name="工程物资" sheetId="44" state="hidden" r:id="rId68"/>
    <sheet name="固定资产清理" sheetId="47" state="hidden" r:id="rId69"/>
    <sheet name="生产性生物资产" sheetId="129" state="hidden" r:id="rId70"/>
    <sheet name="油气资产" sheetId="130" state="hidden" r:id="rId71"/>
    <sheet name="无形资产汇总" sheetId="131" state="hidden" r:id="rId72"/>
    <sheet name="无形-土地" sheetId="49" state="hidden" r:id="rId73"/>
    <sheet name="无形-矿业权" sheetId="158" state="hidden" r:id="rId74"/>
    <sheet name="无形-其他" sheetId="50" state="hidden" r:id="rId75"/>
    <sheet name="开发支出" sheetId="132" state="hidden" r:id="rId76"/>
    <sheet name="商誉" sheetId="133" state="hidden" r:id="rId77"/>
    <sheet name="专有技术统计表" sheetId="153" state="hidden" r:id="rId78"/>
    <sheet name="专利统计表" sheetId="154" state="hidden" r:id="rId79"/>
    <sheet name="商标统计表" sheetId="155" state="hidden" r:id="rId80"/>
    <sheet name="著作权统计表" sheetId="156" state="hidden" r:id="rId81"/>
    <sheet name="长期待摊费用" sheetId="52" state="hidden" r:id="rId82"/>
    <sheet name="递延所得税资产" sheetId="54" state="hidden" r:id="rId83"/>
    <sheet name="其他非流动资产汇总" sheetId="53" state="hidden" r:id="rId84"/>
    <sheet name="其他长期资产" sheetId="147" state="hidden" r:id="rId85"/>
    <sheet name="临时设施" sheetId="150" state="hidden" r:id="rId86"/>
    <sheet name="特准储备物资" sheetId="152" state="hidden" r:id="rId87"/>
    <sheet name="流动负债汇总" sheetId="55" state="hidden" r:id="rId88"/>
    <sheet name="短期借款" sheetId="56" state="hidden" r:id="rId89"/>
    <sheet name="交易性金融负债" sheetId="134" state="hidden" r:id="rId90"/>
    <sheet name="应付票据" sheetId="57" state="hidden" r:id="rId91"/>
    <sheet name="应付账款" sheetId="58" state="hidden" r:id="rId92"/>
    <sheet name="预收账款" sheetId="59" state="hidden" r:id="rId93"/>
    <sheet name="职工薪酬" sheetId="62" state="hidden" r:id="rId94"/>
    <sheet name="应交税费" sheetId="64" state="hidden" r:id="rId95"/>
    <sheet name="应付利息" sheetId="135" state="hidden" r:id="rId96"/>
    <sheet name="应付股利（利润）" sheetId="65" state="hidden" r:id="rId97"/>
    <sheet name="其他应付款" sheetId="61" state="hidden" r:id="rId98"/>
    <sheet name="一年到期非流动负债" sheetId="68" state="hidden" r:id="rId99"/>
    <sheet name="其他流动负债" sheetId="69" state="hidden" r:id="rId100"/>
    <sheet name="非流动负债汇总 " sheetId="70" state="hidden" r:id="rId101"/>
    <sheet name="长期借款" sheetId="71" state="hidden" r:id="rId102"/>
    <sheet name="应付债券" sheetId="110" state="hidden" r:id="rId103"/>
    <sheet name="长期应付款" sheetId="73" state="hidden" r:id="rId104"/>
    <sheet name="专项应付款" sheetId="111" state="hidden" r:id="rId105"/>
    <sheet name="预计负债" sheetId="136" state="hidden" r:id="rId106"/>
    <sheet name="递延所得税负债" sheetId="76" state="hidden" r:id="rId107"/>
    <sheet name="其他非流动负债" sheetId="96" state="hidden" r:id="rId108"/>
  </sheets>
  <externalReferences>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s>
  <definedNames>
    <definedName name="_xlnm._FilterDatabase" localSheetId="62" hidden="1">资产!$A$4:$AT$13</definedName>
    <definedName name="\0" localSheetId="59">#REF!</definedName>
    <definedName name="\0">#REF!</definedName>
    <definedName name="_?" localSheetId="28">#REF!</definedName>
    <definedName name="_?">#REF!</definedName>
    <definedName name="_??????" localSheetId="28">#REF!</definedName>
    <definedName name="_??????">#REF!</definedName>
    <definedName name="__?">#REF!</definedName>
    <definedName name="__??????">#REF!</definedName>
    <definedName name="_06" localSheetId="59">#REF!</definedName>
    <definedName name="_06">#REF!</definedName>
    <definedName name="_13_?" localSheetId="28">#REF!</definedName>
    <definedName name="_13_?">#REF!</definedName>
    <definedName name="_26_??????" localSheetId="28">#REF!</definedName>
    <definedName name="_26_??????">#REF!</definedName>
    <definedName name="_27M10_" localSheetId="28">#N/A</definedName>
    <definedName name="_27M10_">#N/A</definedName>
    <definedName name="_28P10_" localSheetId="28">#N/A</definedName>
    <definedName name="_28P10_">#N/A</definedName>
    <definedName name="_29其他资产_开办费除外_明细表" localSheetId="28">#REF!</definedName>
    <definedName name="_29其他资产_开办费除外_明细表">#REF!</definedName>
    <definedName name="_3_?" localSheetId="59">#REF!</definedName>
    <definedName name="_3_?">#REF!</definedName>
    <definedName name="_6_??????" localSheetId="59">#REF!</definedName>
    <definedName name="_6_??????">#REF!</definedName>
    <definedName name="_7M10_" localSheetId="59">机器设备评估过程表!_7M10_</definedName>
    <definedName name="_7M10_">_7M10_</definedName>
    <definedName name="_8P10_" localSheetId="59">机器设备评估过程表!_8P10_</definedName>
    <definedName name="_8P10_">_8P10_</definedName>
    <definedName name="_9其他资产_开办费除外_明细表" localSheetId="59">#REF!</definedName>
    <definedName name="_9其他资产_开办费除外_明细表">#REF!</definedName>
    <definedName name="_BSP2" localSheetId="28">#REF!</definedName>
    <definedName name="_BSP2">#REF!</definedName>
    <definedName name="_h1" localSheetId="28">[1]收入!$A$26</definedName>
    <definedName name="_h1">[2]收入!$A$26</definedName>
    <definedName name="_M10" localSheetId="28">'成本途径存货——产成品分析表(倒扣整体法)'!_M10</definedName>
    <definedName name="_M10">_M10</definedName>
    <definedName name="_P10" localSheetId="28">'成本途径存货——产成品分析表(倒扣整体法)'!_P10</definedName>
    <definedName name="_P10">_P10</definedName>
    <definedName name="a" localSheetId="28">#REF!</definedName>
    <definedName name="A" localSheetId="59">#REF!</definedName>
    <definedName name="A">#REF!</definedName>
    <definedName name="aa">'[3]江苏苏州本部（中央）'!$C$39</definedName>
    <definedName name="bb">[4]说明!$C$31</definedName>
    <definedName name="bbkm">[5]W!$B$2:$B$65</definedName>
    <definedName name="bbxml" localSheetId="59">#REF!</definedName>
    <definedName name="bbxml">#REF!</definedName>
    <definedName name="BS" localSheetId="28">#REF!</definedName>
    <definedName name="BS">#REF!</definedName>
    <definedName name="BSCS" localSheetId="28">#REF!</definedName>
    <definedName name="BSCS">#REF!</definedName>
    <definedName name="BSCSP2" localSheetId="28">#REF!</definedName>
    <definedName name="BSCSP2">#REF!</definedName>
    <definedName name="chb">[6]完!$G$2:$G$32</definedName>
    <definedName name="chmxb" localSheetId="59">#REF!</definedName>
    <definedName name="chmxb">#REF!</definedName>
    <definedName name="cost" localSheetId="28">#REF!</definedName>
    <definedName name="cost">#REF!</definedName>
    <definedName name="Database">'[7]8月消耗'!$A$1:$L$824</definedName>
    <definedName name="DCF打印" localSheetId="28">#REF!</definedName>
    <definedName name="DCF打印">#REF!</definedName>
    <definedName name="didi" localSheetId="59">#REF!</definedName>
    <definedName name="didi">#REF!</definedName>
    <definedName name="Document_array" localSheetId="28">{"Book1","公路收费权测算表.xls"}</definedName>
    <definedName name="Document_array">{"Book1","公路收费权测算表.xls"}</definedName>
    <definedName name="E5897844" localSheetId="59">#REF!</definedName>
    <definedName name="E5897844">#REF!</definedName>
    <definedName name="eve">[8]土地底稿!$C$39</definedName>
    <definedName name="fwjz">[9]cs!#REF!</definedName>
    <definedName name="hh">[4]收入!$A$15</definedName>
    <definedName name="hjp">[4]收入!$A$15</definedName>
    <definedName name="HTML_CodePage" hidden="1">936</definedName>
    <definedName name="HTML_Control" localSheetId="59" hidden="1">{"'合格名录'!$A$1:$G$47","'在建名录'!$A$1:$F$39"}</definedName>
    <definedName name="HTML_Control" hidden="1">{"'合格名录'!$A$1:$G$47","'在建名录'!$A$1:$F$39"}</definedName>
    <definedName name="HTML_Description" hidden="1">""</definedName>
    <definedName name="HTML_Email" hidden="1">""</definedName>
    <definedName name="HTML_Header" hidden="1">""</definedName>
    <definedName name="HTML_LastUpdate" hidden="1">"98-10-29"</definedName>
    <definedName name="HTML_LineAfter" hidden="1">FALSE</definedName>
    <definedName name="HTML_LineBefore" hidden="1">FALSE</definedName>
    <definedName name="HTML_Name" hidden="1">"ly"</definedName>
    <definedName name="HTML_OBDlg2" hidden="1">TRUE</definedName>
    <definedName name="HTML_OBDlg4" hidden="1">TRUE</definedName>
    <definedName name="HTML_OS" hidden="1">0</definedName>
    <definedName name="HTML_PathFile" hidden="1">"\\Jhhz04\ly\分包名录\合格名录.htm"</definedName>
    <definedName name="HTML_Title" hidden="1">"合格名录"</definedName>
    <definedName name="hz">[9]cs!#REF!</definedName>
    <definedName name="IS" localSheetId="28">#REF!</definedName>
    <definedName name="IS">#REF!</definedName>
    <definedName name="ISCS" localSheetId="28">#REF!</definedName>
    <definedName name="ISCS">#REF!</definedName>
    <definedName name="ISCSP" localSheetId="28">#REF!</definedName>
    <definedName name="ISCSP">#REF!</definedName>
    <definedName name="ISP" localSheetId="28">#REF!</definedName>
    <definedName name="ISP">#REF!</definedName>
    <definedName name="kk">[10]W!#REF!</definedName>
    <definedName name="mxkm">[5]W!$D$2:$D$59</definedName>
    <definedName name="mxxml" localSheetId="59">#REF!</definedName>
    <definedName name="mxxml">#REF!</definedName>
    <definedName name="pgjl" localSheetId="59">[9]cs!#REF!</definedName>
    <definedName name="pgjl">[9]cs!#REF!</definedName>
    <definedName name="PRCGAAP" localSheetId="28">#REF!</definedName>
    <definedName name="PRCGAAP">#REF!</definedName>
    <definedName name="PRCGAAP2" localSheetId="28">#REF!</definedName>
    <definedName name="PRCGAAP2">#REF!</definedName>
    <definedName name="_xlnm.Print_Area" localSheetId="24">包装物!$A$2:$R$29</definedName>
    <definedName name="_xlnm.Print_Area" localSheetId="22">'材料采购（在途物资）'!$A$2:$R$30</definedName>
    <definedName name="_xlnm.Print_Area" localSheetId="26">'产成品（库存商品）'!$A$2:$Y$29</definedName>
    <definedName name="_xlnm.Print_Area" localSheetId="61">车辆!$A$2:$X$48</definedName>
    <definedName name="_xlnm.Print_Area" localSheetId="60">#REF!</definedName>
    <definedName name="_xlnm.Print_Area" localSheetId="28" hidden="1">#REF!</definedName>
    <definedName name="_xlnm.Print_Area" localSheetId="47">持有到期投资!$A$2:$P$30</definedName>
    <definedName name="_xlnm.Print_Area" localSheetId="31">出租开发产品!$A$2:$AH$30</definedName>
    <definedName name="_xlnm.Print_Area" localSheetId="20">存货汇总!$A$2:$H$29</definedName>
    <definedName name="_xlnm.Print_Area" localSheetId="106">递延所得税负债!$A$2:$H$29</definedName>
    <definedName name="_xlnm.Print_Area" localSheetId="82">递延所得税资产!$A$2:$M$30</definedName>
    <definedName name="_xlnm.Print_Area" localSheetId="62">资产!$A$1:$AK$13</definedName>
    <definedName name="_xlnm.Print_Area" localSheetId="88">短期借款!$A$2:$M$29</definedName>
    <definedName name="_xlnm.Print_Area" localSheetId="54">房屋建筑物!$A$2:$AY$32</definedName>
    <definedName name="_xlnm.Print_Area" localSheetId="55" hidden="1">#REF!</definedName>
    <definedName name="_xlnm.Print_Area" localSheetId="100">'非流动负债汇总 '!$A$2:$G$30</definedName>
    <definedName name="_xlnm.Print_Area" localSheetId="42">非流动资产汇总!$A$2:$H$29</definedName>
    <definedName name="_xlnm.Print_Area" localSheetId="4">分类汇总!$A$2:$H$61</definedName>
    <definedName name="_xlnm.Print_Area" localSheetId="34">分期收款发出商品!$A$2:$S$30</definedName>
    <definedName name="_xlnm.Print_Area" localSheetId="67">工程物资!$A$2:$Q$30</definedName>
    <definedName name="_xlnm.Print_Area" localSheetId="56">构筑物!$A$2:$AF$33</definedName>
    <definedName name="_xlnm.Print_Area" localSheetId="68">固定资产清理!$A$2:$M$30</definedName>
    <definedName name="_xlnm.Print_Area" localSheetId="57">管道沟槽!$A$2:$AF$36</definedName>
    <definedName name="_xlnm.Print_Area" localSheetId="3">汇总表!$A$2:$G$32</definedName>
    <definedName name="_xlnm.Print_Area" localSheetId="6">货币资金汇总!$A$2:$G$28</definedName>
    <definedName name="_xlnm.Print_Area" localSheetId="58">机器设备!$A$2:$AO$33</definedName>
    <definedName name="_xlnm.Print_Area" localSheetId="59">#REF!</definedName>
    <definedName name="_xlnm.Print_Area" localSheetId="11">'交易性-股票'!$A$2:$P$30</definedName>
    <definedName name="_xlnm.Print_Area" localSheetId="13">'交易性-基金'!$A$2:$P$30</definedName>
    <definedName name="_xlnm.Print_Area" localSheetId="89">交易性金融负债!$A$2:$J$30</definedName>
    <definedName name="_xlnm.Print_Area" localSheetId="10">交易性金融资产汇总!$A$2:$G$29</definedName>
    <definedName name="_xlnm.Print_Area" localSheetId="12">'交易性-债券'!$A$2:$P$30</definedName>
    <definedName name="_xlnm.Print_Area" localSheetId="30">开发产品!$A$2:$AR$30</definedName>
    <definedName name="_xlnm.Print_Area" localSheetId="33">开发成本!$A$2:$AU$30</definedName>
    <definedName name="_xlnm.Print_Area" localSheetId="75">开发支出!$A$2:$L$30</definedName>
    <definedName name="_xlnm.Print_Area" localSheetId="44">'可出售-股票'!$A$2:$Q$30</definedName>
    <definedName name="_xlnm.Print_Area" localSheetId="46">'可出售-其他'!$A$2:$P$30</definedName>
    <definedName name="_xlnm.Print_Area" localSheetId="45">'可出售-债券'!$A$2:$P$30</definedName>
    <definedName name="_xlnm.Print_Area" localSheetId="43">可供出售金融资产汇总!$A$2:$G$29</definedName>
    <definedName name="_xlnm.Print_Area" localSheetId="85">临时设施!$A$2:$K$30</definedName>
    <definedName name="_xlnm.Print_Area" localSheetId="87">流动负债汇总!$A$2:$G$29</definedName>
    <definedName name="_xlnm.Print_Area" localSheetId="5">流动汇总!$A$2:$G$32</definedName>
    <definedName name="_xlnm.Print_Area" localSheetId="107">其他非流动负债!$A$2:$I$29</definedName>
    <definedName name="_xlnm.Print_Area" localSheetId="83">其他非流动资产汇总!$A$2:$G$29</definedName>
    <definedName name="_xlnm.Print_Area" localSheetId="9">其他货币资金!$A$2:$N$29</definedName>
    <definedName name="_xlnm.Print_Area" localSheetId="99">其他流动负债!$A$2:$I$30</definedName>
    <definedName name="_xlnm.Print_Area" localSheetId="41">其他流动资产!$A$2:$J$30</definedName>
    <definedName name="_xlnm.Print_Area" localSheetId="97">其他应付款!$A$2:$I$30</definedName>
    <definedName name="_xlnm.Print_Area" localSheetId="19">其他应收款!$A$2:$U$29</definedName>
    <definedName name="_xlnm.Print_Area" localSheetId="84">其他长期资产!$A$2:$J$30</definedName>
    <definedName name="_xlnm.Print_Area" localSheetId="76">商誉!$A$2:$J$30</definedName>
    <definedName name="_xlnm.Print_Area" localSheetId="69">生产性生物资产!$A$2:$AL$29</definedName>
    <definedName name="_xlnm.Print_Area" localSheetId="37">受托代销商品!$A$2:$R$30</definedName>
    <definedName name="_xlnm.Print_Area" localSheetId="86">特准储备物资!$A$2:$P$30</definedName>
    <definedName name="_xlnm.Print_Area" localSheetId="50">'投资性房地产-房屋成本计量'!$A$2:$AZ$30</definedName>
    <definedName name="_xlnm.Print_Area" localSheetId="51">'投资性房地产-房屋公允价值计量'!$A$2:$AY$30</definedName>
    <definedName name="_xlnm.Print_Area" localSheetId="52">'投资性房地产-土地成本计量'!$A$2:$AD$30</definedName>
    <definedName name="_xlnm.Print_Area" localSheetId="53">'投资性房地产-土地公允价值计量'!$A$2:$AD$30</definedName>
    <definedName name="_xlnm.Print_Area" localSheetId="63">土地!$A$2:$AD$30</definedName>
    <definedName name="_xlnm.Print_Area" localSheetId="36">委托代销商品!$A$2:$R$30</definedName>
    <definedName name="_xlnm.Print_Area" localSheetId="25">委托加工物资!$A$2:$S$30</definedName>
    <definedName name="_xlnm.Print_Area" localSheetId="38">未结算工程!$A$2:$V$30</definedName>
    <definedName name="_xlnm.Print_Area" localSheetId="73">'无形-矿业权'!$A$2:$O$30</definedName>
    <definedName name="_xlnm.Print_Area" localSheetId="74">'无形-其他'!$A$2:$R$30</definedName>
    <definedName name="_xlnm.Print_Area" localSheetId="72">'无形-土地'!$A$2:$AF$30</definedName>
    <definedName name="_xlnm.Print_Area" localSheetId="71">无形资产汇总!$A$2:$G$30</definedName>
    <definedName name="_xlnm.Print_Area" localSheetId="7">现金!$A$2:$L$35</definedName>
    <definedName name="_xlnm.Print_Area" localSheetId="98">一年到期非流动负债!$A$2:$M$30</definedName>
    <definedName name="_xlnm.Print_Area" localSheetId="40">一年到期非流动资产!$A$2:$L$30</definedName>
    <definedName name="_xlnm.Print_Area" localSheetId="8">银行存款!$A$2:$M$29</definedName>
    <definedName name="_xlnm.Print_Area" localSheetId="96">'应付股利（利润）'!$A$2:$I$30</definedName>
    <definedName name="_xlnm.Print_Area" localSheetId="95">应付利息!$A$2:$K$30</definedName>
    <definedName name="_xlnm.Print_Area" localSheetId="90">应付票据!$A$2:$J$30</definedName>
    <definedName name="_xlnm.Print_Area" localSheetId="102">应付债券!$A$2:$K$29</definedName>
    <definedName name="_xlnm.Print_Area" localSheetId="91">应付账款!$A$2:$I$30</definedName>
    <definedName name="_xlnm.Print_Area" localSheetId="94">应交税费!$A$2:$J$30</definedName>
    <definedName name="_xlnm.Print_Area" localSheetId="18">'应收股利（利润）'!$A$2:$K$30</definedName>
    <definedName name="_xlnm.Print_Area" localSheetId="17">应收利息!$A$2:$N$30</definedName>
    <definedName name="_xlnm.Print_Area" localSheetId="14">应收票据!$A$2:$N$30</definedName>
    <definedName name="_xlnm.Print_Area" localSheetId="15">应收账款!$A$2:$Y$29</definedName>
    <definedName name="_xlnm.Print_Area" localSheetId="70">油气资产!$A$2:$AI$29</definedName>
    <definedName name="_xlnm.Print_Area" localSheetId="16">预付账款!$A$2:$S$30</definedName>
    <definedName name="_xlnm.Print_Area" localSheetId="105">预计负债!$A$2:$H$29</definedName>
    <definedName name="_xlnm.Print_Area" localSheetId="92">预收账款!$A$2:$I$29</definedName>
    <definedName name="_xlnm.Print_Area" localSheetId="21">原材料!$A$2:$U$29</definedName>
    <definedName name="_xlnm.Print_Area" localSheetId="32">'在产品（自制半成品）'!$A$2:$V$30</definedName>
    <definedName name="_xlnm.Print_Area" localSheetId="66">'在建（设备）'!$A$2:$AB$35</definedName>
    <definedName name="_xlnm.Print_Area" localSheetId="65">'在建（土建）'!$A$2:$AI$46</definedName>
    <definedName name="_xlnm.Print_Area" localSheetId="64">在建工程汇总!$A$2:$G$28</definedName>
    <definedName name="_xlnm.Print_Area" localSheetId="23">在库低值易耗品!$A$2:$R$29</definedName>
    <definedName name="_xlnm.Print_Area" localSheetId="35">在用低值易耗品!$A$2:$U$30</definedName>
    <definedName name="_xlnm.Print_Area" localSheetId="81">长期待摊费用!$A$2:$M$30</definedName>
    <definedName name="_xlnm.Print_Area" localSheetId="49">长期股权投资!$A$2:$O$30</definedName>
    <definedName name="_xlnm.Print_Area" localSheetId="101">长期借款!$A$2:$M$29</definedName>
    <definedName name="_xlnm.Print_Area" localSheetId="103">长期应付款!$A$2:$M$29</definedName>
    <definedName name="_xlnm.Print_Area" localSheetId="48">长期应收!$A$2:$K$29</definedName>
    <definedName name="_xlnm.Print_Area" localSheetId="93">职工薪酬!$A$2:$I$30</definedName>
    <definedName name="_xlnm.Print_Area" localSheetId="39">周转材料!$A$2:$X$29</definedName>
    <definedName name="_xlnm.Print_Area" localSheetId="104">专项应付款!$A$2:$J$29</definedName>
    <definedName name="_xlnm.Print_Area">#REF!</definedName>
    <definedName name="Print_Area_MI" localSheetId="28">#REF!</definedName>
    <definedName name="Print_Area_MI" localSheetId="59">#REF!</definedName>
    <definedName name="Print_Area_MI">#REF!</definedName>
    <definedName name="print_area1" localSheetId="28">#REF!</definedName>
    <definedName name="print_area1">#REF!</definedName>
    <definedName name="_xlnm.Print_Titles" localSheetId="24">包装物!$2:$6</definedName>
    <definedName name="_xlnm.Print_Titles" localSheetId="22">'材料采购（在途物资）'!$2:$6</definedName>
    <definedName name="_xlnm.Print_Titles" localSheetId="26">'产成品（库存商品）'!$2:$6</definedName>
    <definedName name="_xlnm.Print_Titles" localSheetId="61">车辆!$2:$6</definedName>
    <definedName name="_xlnm.Print_Titles" localSheetId="60">#REF!,#REF!</definedName>
    <definedName name="_xlnm.Print_Titles" localSheetId="28" hidden="1">#REF!,#REF!</definedName>
    <definedName name="_xlnm.Print_Titles" localSheetId="47">持有到期投资!$2:$5</definedName>
    <definedName name="_xlnm.Print_Titles" localSheetId="31">出租开发产品!$2:$6</definedName>
    <definedName name="_xlnm.Print_Titles" localSheetId="106">递延所得税负债!$2:$5</definedName>
    <definedName name="_xlnm.Print_Titles" localSheetId="82">递延所得税资产!$2:$5</definedName>
    <definedName name="_xlnm.Print_Titles" localSheetId="62">资产!$1:$4</definedName>
    <definedName name="_xlnm.Print_Titles" localSheetId="88">短期借款!$2:$5</definedName>
    <definedName name="_xlnm.Print_Titles" localSheetId="54">房屋建筑物!$2:$6</definedName>
    <definedName name="_xlnm.Print_Titles" localSheetId="100">'非流动负债汇总 '!$2:$5</definedName>
    <definedName name="_xlnm.Print_Titles" localSheetId="4">分类汇总!$2:$5</definedName>
    <definedName name="_xlnm.Print_Titles" localSheetId="34">分期收款发出商品!$2:$6</definedName>
    <definedName name="_xlnm.Print_Titles" localSheetId="67">工程物资!$2:$6</definedName>
    <definedName name="_xlnm.Print_Titles" localSheetId="56">构筑物!$2:$6</definedName>
    <definedName name="_xlnm.Print_Titles" localSheetId="68">固定资产清理!$2:$5</definedName>
    <definedName name="_xlnm.Print_Titles" localSheetId="57">管道沟槽!$2:$6</definedName>
    <definedName name="_xlnm.Print_Titles" localSheetId="58">机器设备!$2:$6</definedName>
    <definedName name="_xlnm.Print_Titles" localSheetId="59">#REF!,#REF!</definedName>
    <definedName name="_xlnm.Print_Titles" localSheetId="11">'交易性-股票'!$2:$5</definedName>
    <definedName name="_xlnm.Print_Titles" localSheetId="13">'交易性-基金'!$2:$5</definedName>
    <definedName name="_xlnm.Print_Titles" localSheetId="89">交易性金融负债!$2:$5</definedName>
    <definedName name="_xlnm.Print_Titles" localSheetId="12">'交易性-债券'!$2:$5</definedName>
    <definedName name="_xlnm.Print_Titles" localSheetId="30">开发产品!$2:$6</definedName>
    <definedName name="_xlnm.Print_Titles" localSheetId="33">开发成本!$2:$6</definedName>
    <definedName name="_xlnm.Print_Titles" localSheetId="75">开发支出!$2:$5</definedName>
    <definedName name="_xlnm.Print_Titles" localSheetId="44">'可出售-股票'!$2:$5</definedName>
    <definedName name="_xlnm.Print_Titles" localSheetId="46">'可出售-其他'!$2:$5</definedName>
    <definedName name="_xlnm.Print_Titles" localSheetId="45">'可出售-债券'!$2:$5</definedName>
    <definedName name="_xlnm.Print_Titles" localSheetId="85">临时设施!$2:$5</definedName>
    <definedName name="_xlnm.Print_Titles" localSheetId="107">其他非流动负债!$2:$5</definedName>
    <definedName name="_xlnm.Print_Titles" localSheetId="9">其他货币资金!$2:$5</definedName>
    <definedName name="_xlnm.Print_Titles" localSheetId="99">其他流动负债!$2:$5</definedName>
    <definedName name="_xlnm.Print_Titles" localSheetId="41">其他流动资产!$2:$5</definedName>
    <definedName name="_xlnm.Print_Titles" localSheetId="97">其他应付款!$2:$6</definedName>
    <definedName name="_xlnm.Print_Titles" localSheetId="19">其他应收款!$2:$6</definedName>
    <definedName name="_xlnm.Print_Titles" localSheetId="84">其他长期资产!$2:$29</definedName>
    <definedName name="_xlnm.Print_Titles" localSheetId="76">商誉!$2:$5</definedName>
    <definedName name="_xlnm.Print_Titles" localSheetId="69">生产性生物资产!$2:$6</definedName>
    <definedName name="_xlnm.Print_Titles" localSheetId="37">受托代销商品!$2:$6</definedName>
    <definedName name="_xlnm.Print_Titles" localSheetId="86">特准储备物资!$2:$6</definedName>
    <definedName name="_xlnm.Print_Titles" localSheetId="50">'投资性房地产-房屋成本计量'!$2:$6</definedName>
    <definedName name="_xlnm.Print_Titles" localSheetId="51">'投资性房地产-房屋公允价值计量'!$2:$6</definedName>
    <definedName name="_xlnm.Print_Titles" localSheetId="52">'投资性房地产-土地成本计量'!$2:$6</definedName>
    <definedName name="_xlnm.Print_Titles" localSheetId="53">'投资性房地产-土地公允价值计量'!$2:$6</definedName>
    <definedName name="_xlnm.Print_Titles" localSheetId="63">土地!$2:$6</definedName>
    <definedName name="_xlnm.Print_Titles" localSheetId="36">委托代销商品!$2:$6</definedName>
    <definedName name="_xlnm.Print_Titles" localSheetId="25">委托加工物资!$2:$6</definedName>
    <definedName name="_xlnm.Print_Titles" localSheetId="38">未结算工程!$2:$6</definedName>
    <definedName name="_xlnm.Print_Titles" localSheetId="73">'无形-矿业权'!$2:$6</definedName>
    <definedName name="_xlnm.Print_Titles" localSheetId="74">'无形-其他'!$2:$5</definedName>
    <definedName name="_xlnm.Print_Titles" localSheetId="72">'无形-土地'!$2:$6</definedName>
    <definedName name="_xlnm.Print_Titles" localSheetId="7">现金!$2:$5</definedName>
    <definedName name="_xlnm.Print_Titles" localSheetId="98">一年到期非流动负债!$2:$5</definedName>
    <definedName name="_xlnm.Print_Titles" localSheetId="40">一年到期非流动资产!$2:$5</definedName>
    <definedName name="_xlnm.Print_Titles" localSheetId="8">银行存款!$2:$5</definedName>
    <definedName name="_xlnm.Print_Titles" localSheetId="96">'应付股利（利润）'!$2:$5</definedName>
    <definedName name="_xlnm.Print_Titles" localSheetId="95">应付利息!$2:$5</definedName>
    <definedName name="_xlnm.Print_Titles" localSheetId="90">应付票据!$2:$5</definedName>
    <definedName name="_xlnm.Print_Titles" localSheetId="91">应付账款!$2:$6</definedName>
    <definedName name="_xlnm.Print_Titles" localSheetId="94">应交税费!$2:$5</definedName>
    <definedName name="_xlnm.Print_Titles" localSheetId="18">'应收股利（利润）'!$2:$5</definedName>
    <definedName name="_xlnm.Print_Titles" localSheetId="17">应收利息!$2:$5</definedName>
    <definedName name="_xlnm.Print_Titles" localSheetId="14">应收票据!$2:$5</definedName>
    <definedName name="_xlnm.Print_Titles" localSheetId="15">应收账款!$2:$6</definedName>
    <definedName name="_xlnm.Print_Titles" localSheetId="70">油气资产!$2:$6</definedName>
    <definedName name="_xlnm.Print_Titles" localSheetId="16">预付账款!$2:$6</definedName>
    <definedName name="_xlnm.Print_Titles" localSheetId="105">预计负债!$2:$5</definedName>
    <definedName name="_xlnm.Print_Titles" localSheetId="92">预收账款!$2:$6</definedName>
    <definedName name="_xlnm.Print_Titles" localSheetId="21">原材料!$2:$6</definedName>
    <definedName name="_xlnm.Print_Titles" localSheetId="32">'在产品（自制半成品）'!$2:$6</definedName>
    <definedName name="_xlnm.Print_Titles" localSheetId="66">'在建（设备）'!$2:$6</definedName>
    <definedName name="_xlnm.Print_Titles" localSheetId="65">'在建（土建）'!$2:$6</definedName>
    <definedName name="_xlnm.Print_Titles" localSheetId="23">在库低值易耗品!$2:$6</definedName>
    <definedName name="_xlnm.Print_Titles" localSheetId="35">在用低值易耗品!$2:$6</definedName>
    <definedName name="_xlnm.Print_Titles" localSheetId="81">长期待摊费用!$2:$5</definedName>
    <definedName name="_xlnm.Print_Titles" localSheetId="49">长期股权投资!$2:$5</definedName>
    <definedName name="_xlnm.Print_Titles" localSheetId="101">长期借款!$2:$5</definedName>
    <definedName name="_xlnm.Print_Titles" localSheetId="103">长期应付款!$2:$6</definedName>
    <definedName name="_xlnm.Print_Titles" localSheetId="48">长期应收!$2:$5</definedName>
    <definedName name="_xlnm.Print_Titles" localSheetId="93">职工薪酬!$2:$5</definedName>
    <definedName name="_xlnm.Print_Titles" localSheetId="39">周转材料!$2:$6</definedName>
    <definedName name="_xlnm.Print_Titles" localSheetId="104">专项应付款!$2:$5</definedName>
    <definedName name="_xlnm.Print_Titles" hidden="1">#REF!,#REF!</definedName>
    <definedName name="qcbbkm">[11]W!$E$2:$E$84</definedName>
    <definedName name="sb">[9]cs!#REF!</definedName>
    <definedName name="sheet2" localSheetId="28">#REF!</definedName>
    <definedName name="sheet2">#REF!</definedName>
    <definedName name="sheet3" localSheetId="28">#REF!</definedName>
    <definedName name="sheet3">#REF!</definedName>
    <definedName name="sheet4" localSheetId="28">#REF!</definedName>
    <definedName name="sheet4">#REF!</definedName>
    <definedName name="sheet5" localSheetId="28">#REF!</definedName>
    <definedName name="sheet5">#REF!</definedName>
    <definedName name="sheet6" localSheetId="28">#REF!</definedName>
    <definedName name="sheet6">#REF!</definedName>
    <definedName name="sheet7" localSheetId="28">#REF!</definedName>
    <definedName name="sheet7">#REF!</definedName>
    <definedName name="sj">[10]W!$B$2:$B$3</definedName>
    <definedName name="sjjl">[12]完!$A$2:$A$7</definedName>
    <definedName name="ss">[4]收入!$A$15</definedName>
    <definedName name="sy" localSheetId="59">#REF!</definedName>
    <definedName name="sy">#REF!</definedName>
    <definedName name="syh">[5]W!$A$2:$A$65</definedName>
    <definedName name="UFPrn20080505214044" localSheetId="59">#REF!</definedName>
    <definedName name="UFPrn20080505214044">#REF!</definedName>
    <definedName name="UFPrn20080505214150" localSheetId="59">#REF!</definedName>
    <definedName name="UFPrn20080505214150">#REF!</definedName>
    <definedName name="Wedge" localSheetId="28">#REF!</definedName>
    <definedName name="Wedge">#REF!</definedName>
    <definedName name="Work_Program_By_Area_List" localSheetId="28">#REF!</definedName>
    <definedName name="Work_Program_By_Area_List">#REF!</definedName>
    <definedName name="zd">[13]W!$C$2:$C$3</definedName>
    <definedName name="zhb">[14]完!$C$2:$C$133</definedName>
    <definedName name="zhb1">[15]W!$C$2:$C$133</definedName>
    <definedName name="zhb3">[16]完!$C$2:$C$133</definedName>
    <definedName name="zhb4">[17]完!$C$2:$C$133</definedName>
    <definedName name="zhkm" localSheetId="59">#REF!</definedName>
    <definedName name="zhkm">#REF!</definedName>
    <definedName name="zhxmb">[18]完!$D$2:$D$133</definedName>
    <definedName name="zmjz">[9]cs!#REF!</definedName>
    <definedName name="啊" localSheetId="59">#REF!</definedName>
    <definedName name="啊">#REF!</definedName>
    <definedName name="报表项目" localSheetId="59">[10]W!#REF!</definedName>
    <definedName name="报表项目">[10]W!#REF!</definedName>
    <definedName name="备用" localSheetId="59">#REF!</definedName>
    <definedName name="备用">#REF!</definedName>
    <definedName name="不动产分类别汇总表3" localSheetId="28">{"Book1","公路收费权测算表.xls"}</definedName>
    <definedName name="不动产分类别汇总表3">{"Book1","公路收费权测算表.xls"}</definedName>
    <definedName name="存货93期初">[19]企业表一!$C$7</definedName>
    <definedName name="存货93期末">[19]企业表一!$D$7</definedName>
    <definedName name="存货94期初">[19]企业表一!$E$7</definedName>
    <definedName name="存货94期末">[19]企业表一!$F$7</definedName>
    <definedName name="存货95期初">[19]企业表一!$G$7</definedName>
    <definedName name="存货95期末">[19]企业表一!$H$7</definedName>
    <definedName name="大">[10]W!#REF!</definedName>
    <definedName name="大多数">'[20]13 铁路配件'!$A$15</definedName>
    <definedName name="房屋重置成本测算表" localSheetId="28">{"Book1","公路收费权测算表.xls"}</definedName>
    <definedName name="房屋重置成本测算表">{"Book1","公路收费权测算表.xls"}</definedName>
    <definedName name="飞过海">'[21]20 运输公司'!$C$4</definedName>
    <definedName name="负债合计93期末">[19]企业表一!$D$17</definedName>
    <definedName name="负债合计94期末">[19]企业表一!$F$17</definedName>
    <definedName name="负债合计95期末">[19]企业表一!$H$17</definedName>
    <definedName name="固定资产">[22]固定资产资料!$A$15</definedName>
    <definedName name="核对内容">[10]W!#REF!</definedName>
    <definedName name="核对内容说明">[10]W!#REF!</definedName>
    <definedName name="汇率" localSheetId="59">#REF!</definedName>
    <definedName name="汇率">#REF!</definedName>
    <definedName name="货币资金" localSheetId="59">[10]W!#REF!</definedName>
    <definedName name="货币资金">[10]W!#REF!</definedName>
    <definedName name="机器设备评估明细表" localSheetId="28">#REF!</definedName>
    <definedName name="机器设备评估明细表">#REF!</definedName>
    <definedName name="计价" localSheetId="59">#REF!</definedName>
    <definedName name="计价">#REF!</definedName>
    <definedName name="今年">2002.3</definedName>
    <definedName name="净_利_润93">'[19]M-5C'!$B$24</definedName>
    <definedName name="净_利_润94">'[19]M-5C'!$D$24</definedName>
    <definedName name="净_利_润95">'[19]M-5C'!$F$24</definedName>
    <definedName name="净资产合计93期初">[19]企业表一!$C$20</definedName>
    <definedName name="净资产合计93期末">[19]企业表一!$D$20</definedName>
    <definedName name="净资产合计94期初">[19]企业表一!$E$20</definedName>
    <definedName name="净资产合计94期末">[19]企业表一!$F$20</definedName>
    <definedName name="净资产合计95期初">[19]企业表一!$G$20</definedName>
    <definedName name="净资产合计95期末">[19]企业表一!$H$20</definedName>
    <definedName name="李廷章" localSheetId="28">#REF!</definedName>
    <definedName name="李廷章">#REF!</definedName>
    <definedName name="利_润_总_额93">'[19]M-5A'!$B$10</definedName>
    <definedName name="利_润_总_额94">'[19]M-5A'!$C$10</definedName>
    <definedName name="利_润_总_额95">'[19]M-5A'!$D$10</definedName>
    <definedName name="流_动_资_产93">'[19]M-5A'!$B$15</definedName>
    <definedName name="流_动_资_产94">'[19]M-5A'!$C$15</definedName>
    <definedName name="流_动_资_产95">'[19]M-5A'!$D$15</definedName>
    <definedName name="流动负债93期末">[19]企业表一!$D$15</definedName>
    <definedName name="流动负债94期末">[19]企业表一!$F$15</definedName>
    <definedName name="流动负债95期末">[19]企业表一!$H$15</definedName>
    <definedName name="明细科">[10]W!#REF!</definedName>
    <definedName name="明细科目">[10]W!#REF!</definedName>
    <definedName name="年初短期投资" localSheetId="28">#REF!</definedName>
    <definedName name="年初短期投资" localSheetId="59">#REF!</definedName>
    <definedName name="年初短期投资">#REF!</definedName>
    <definedName name="年初货币资金" localSheetId="28">#REF!</definedName>
    <definedName name="年初货币资金" localSheetId="59">#REF!</definedName>
    <definedName name="年初货币资金">#REF!</definedName>
    <definedName name="年初应收票据" localSheetId="28">#REF!</definedName>
    <definedName name="年初应收票据" localSheetId="59">#REF!</definedName>
    <definedName name="年初应收票据">#REF!</definedName>
    <definedName name="审计结论">[23]完!$A$2:$A$7</definedName>
    <definedName name="生产列1" localSheetId="59">#REF!</definedName>
    <definedName name="生产列1">#REF!</definedName>
    <definedName name="生产列11" localSheetId="59">#REF!</definedName>
    <definedName name="生产列11">#REF!</definedName>
    <definedName name="生产列15" localSheetId="59">#REF!</definedName>
    <definedName name="生产列15">#REF!</definedName>
    <definedName name="生产列16" localSheetId="59">#REF!</definedName>
    <definedName name="生产列16">#REF!</definedName>
    <definedName name="生产列17" localSheetId="59">#REF!</definedName>
    <definedName name="生产列17">#REF!</definedName>
    <definedName name="生产列19" localSheetId="59">#REF!</definedName>
    <definedName name="生产列19">#REF!</definedName>
    <definedName name="生产列2" localSheetId="59">#REF!</definedName>
    <definedName name="生产列2">#REF!</definedName>
    <definedName name="生产列20" localSheetId="59">#REF!</definedName>
    <definedName name="生产列20">#REF!</definedName>
    <definedName name="生产列3" localSheetId="59">#REF!</definedName>
    <definedName name="生产列3">#REF!</definedName>
    <definedName name="生产列4" localSheetId="59">#REF!</definedName>
    <definedName name="生产列4">#REF!</definedName>
    <definedName name="生产列5" localSheetId="59">#REF!</definedName>
    <definedName name="生产列5">#REF!</definedName>
    <definedName name="生产列6" localSheetId="59">#REF!</definedName>
    <definedName name="生产列6">#REF!</definedName>
    <definedName name="生产列7" localSheetId="59">#REF!</definedName>
    <definedName name="生产列7">#REF!</definedName>
    <definedName name="生产列8" localSheetId="59">#REF!</definedName>
    <definedName name="生产列8">#REF!</definedName>
    <definedName name="生产列9" localSheetId="59">#REF!</definedName>
    <definedName name="生产列9">#REF!</definedName>
    <definedName name="生产期" localSheetId="59">#REF!</definedName>
    <definedName name="生产期">#REF!</definedName>
    <definedName name="生产期1" localSheetId="59">#REF!</definedName>
    <definedName name="生产期1">#REF!</definedName>
    <definedName name="生产期11" localSheetId="59">#REF!</definedName>
    <definedName name="生产期11">#REF!</definedName>
    <definedName name="生产期15" localSheetId="59">#REF!</definedName>
    <definedName name="生产期15">#REF!</definedName>
    <definedName name="生产期16" localSheetId="59">#REF!</definedName>
    <definedName name="生产期16">#REF!</definedName>
    <definedName name="生产期17" localSheetId="59">#REF!</definedName>
    <definedName name="生产期17">#REF!</definedName>
    <definedName name="生产期19" localSheetId="59">#REF!</definedName>
    <definedName name="生产期19">#REF!</definedName>
    <definedName name="生产期2" localSheetId="59">#REF!</definedName>
    <definedName name="生产期2">#REF!</definedName>
    <definedName name="生产期20" localSheetId="59">#REF!</definedName>
    <definedName name="生产期20">#REF!</definedName>
    <definedName name="生产期3" localSheetId="59">#REF!</definedName>
    <definedName name="生产期3">#REF!</definedName>
    <definedName name="生产期4" localSheetId="59">#REF!</definedName>
    <definedName name="生产期4">#REF!</definedName>
    <definedName name="生产期5" localSheetId="59">#REF!</definedName>
    <definedName name="生产期5">#REF!</definedName>
    <definedName name="生产期6" localSheetId="59">#REF!</definedName>
    <definedName name="生产期6">#REF!</definedName>
    <definedName name="生产期7" localSheetId="59">#REF!</definedName>
    <definedName name="生产期7">#REF!</definedName>
    <definedName name="生产期8" localSheetId="59">#REF!</definedName>
    <definedName name="生产期8">#REF!</definedName>
    <definedName name="生产期9" localSheetId="59">#REF!</definedName>
    <definedName name="生产期9">#REF!</definedName>
    <definedName name="速_动_资_产93">'[19]M-5A'!$B$14</definedName>
    <definedName name="速_动_资_产94">'[19]M-5A'!$C$14</definedName>
    <definedName name="速_动_资_产95">'[19]M-5A'!$D$14</definedName>
    <definedName name="索引号">[10]W!#REF!</definedName>
    <definedName name="应会" localSheetId="59">#REF!</definedName>
    <definedName name="应会">#REF!</definedName>
    <definedName name="应收帐款93期初">[19]企业表一!$C$6</definedName>
    <definedName name="应收帐款93期末">[19]企业表一!$D$6</definedName>
    <definedName name="应收帐款94期初">[19]企业表一!$E$6</definedName>
    <definedName name="应收帐款94期末">[19]企业表一!$F$6</definedName>
    <definedName name="应收帐款95期初">[19]企业表一!$G$6</definedName>
    <definedName name="应收帐款95期末">[19]企业表一!$H$6</definedName>
    <definedName name="帐务_科目_1131059_栏目_期末贷方余额">20</definedName>
    <definedName name="资产合计93期初">[19]企业表一!$C$14</definedName>
    <definedName name="资产合计93期末">[19]企业表一!$D$14</definedName>
    <definedName name="资产合计94期初">[19]企业表一!$E$14</definedName>
    <definedName name="资产合计94期末">[19]企业表一!$F$14</definedName>
    <definedName name="资产合计95期初">[19]企业表一!$G$14</definedName>
    <definedName name="资产合计95期末">[19]企业表一!$H$14</definedName>
    <definedName name="资料查证及特殊约定事项说明" localSheetId="59">#REF!</definedName>
    <definedName name="资料查证及特殊约定事项说明">#REF!</definedName>
    <definedName name="전" localSheetId="28">#REF!</definedName>
    <definedName name="전" localSheetId="59">#REF!</definedName>
    <definedName name="전">#REF!</definedName>
    <definedName name="주택사업본부" localSheetId="28">#REF!</definedName>
    <definedName name="주택사업본부" localSheetId="59">#REF!</definedName>
    <definedName name="주택사업본부">#REF!</definedName>
    <definedName name="철구사업본부" localSheetId="28">#REF!</definedName>
    <definedName name="철구사업본부" localSheetId="59">#REF!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chenjie</author>
  </authors>
  <commentList>
    <comment ref="S6" authorId="0">
      <text>
        <r>
          <rPr>
            <b/>
            <sz val="9"/>
            <rFont val="宋体"/>
            <charset val="134"/>
          </rPr>
          <t>chenjie:</t>
        </r>
        <r>
          <rPr>
            <sz val="9"/>
            <rFont val="宋体"/>
            <charset val="134"/>
          </rPr>
          <t xml:space="preserv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涉诉款项应在备注中标明；3）评估基准日后已收到货物或收回款项的，应注明日期及金额，如“2002.7.4日收回2000元”或2002.7.8日到货验收；4）其他填表单位认为应说明的事项</t>
        </r>
      </text>
    </comment>
  </commentList>
</comments>
</file>

<file path=xl/comments2.xml><?xml version="1.0" encoding="utf-8"?>
<comments xmlns="http://schemas.openxmlformats.org/spreadsheetml/2006/main">
  <authors>
    <author>chenjie</author>
  </authors>
  <commentList>
    <comment ref="C6" authorId="0">
      <text>
        <r>
          <rPr>
            <b/>
            <sz val="9"/>
            <rFont val="宋体"/>
            <charset val="134"/>
          </rPr>
          <t>chenjie:</t>
        </r>
        <r>
          <rPr>
            <sz val="9"/>
            <rFont val="宋体"/>
            <charset val="134"/>
          </rPr>
          <t xml:space="preserve">
债务单位名称应填列全称，不应以地名或不明确的简称或业务内容代替</t>
        </r>
      </text>
    </comment>
    <comment ref="E6" authorId="0">
      <text>
        <r>
          <rPr>
            <b/>
            <sz val="9"/>
            <rFont val="宋体"/>
            <charset val="134"/>
          </rPr>
          <t>chenjie:</t>
        </r>
        <r>
          <rPr>
            <sz val="9"/>
            <rFont val="宋体"/>
            <charset val="134"/>
          </rPr>
          <t xml:space="preserve">
如：“售油款”等</t>
        </r>
      </text>
    </comment>
    <comment ref="U6"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3.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4.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5.xml><?xml version="1.0" encoding="utf-8"?>
<comments xmlns="http://schemas.openxmlformats.org/spreadsheetml/2006/main">
  <authors>
    <author>User</author>
  </authors>
  <commentList>
    <comment ref="H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6.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7.xml><?xml version="1.0" encoding="utf-8"?>
<comments xmlns="http://schemas.openxmlformats.org/spreadsheetml/2006/main">
  <authors>
    <author>User</author>
  </authors>
  <commentList>
    <comment ref="A5" authorId="0">
      <text>
        <r>
          <rPr>
            <sz val="9"/>
            <rFont val="宋体"/>
            <charset val="134"/>
          </rPr>
          <t>User:
车辆行驶证复印件、行驶里程及当地车辆购置附加费、增容费、社控费、挂牌费等费用标准；</t>
        </r>
      </text>
    </comment>
    <comment ref="AM10" authorId="0">
      <text>
        <r>
          <rPr>
            <sz val="9"/>
            <rFont val="宋体"/>
            <charset val="134"/>
          </rPr>
          <t xml:space="preserve">Think:其他半挂车，全挂车，正三轮摩托车，其他摩托车，轮式专用机械车需要单位输入
</t>
        </r>
      </text>
    </comment>
  </commentList>
</comments>
</file>

<file path=xl/comments8.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9.xml><?xml version="1.0" encoding="utf-8"?>
<comments xmlns="http://schemas.openxmlformats.org/spreadsheetml/2006/main">
  <authors>
    <author>chenjie</author>
  </authors>
  <commentList>
    <comment ref="AI6"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10.xml><?xml version="1.0" encoding="utf-8"?>
<comments xmlns="http://schemas.openxmlformats.org/spreadsheetml/2006/main">
  <authors>
    <author>A satisfied Microsoft Office User</author>
    <author>chenjie</author>
  </authors>
  <commentList>
    <comment ref="G5"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D6" authorId="1">
      <text>
        <r>
          <rPr>
            <b/>
            <sz val="9"/>
            <rFont val="宋体"/>
            <charset val="134"/>
          </rPr>
          <t>chenjie:</t>
        </r>
        <r>
          <rPr>
            <sz val="9"/>
            <rFont val="宋体"/>
            <charset val="134"/>
          </rPr>
          <t xml:space="preserve">
如：“购油款”等</t>
        </r>
      </text>
    </comment>
  </commentList>
</comments>
</file>

<file path=xl/comments11.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如：“售油款”等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2.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如：“往来款、职工教育经费、工会经费”等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3.xml><?xml version="1.0" encoding="utf-8"?>
<comments xmlns="http://schemas.openxmlformats.org/spreadsheetml/2006/main">
  <authors>
    <author>chenjie</author>
  </authors>
  <commentList>
    <comment ref="C5" authorId="0">
      <text>
        <r>
          <rPr>
            <sz val="9"/>
            <rFont val="宋体"/>
            <charset val="134"/>
          </rPr>
          <t>参见长期借款表</t>
        </r>
      </text>
    </comment>
  </commentList>
</comments>
</file>

<file path=xl/sharedStrings.xml><?xml version="1.0" encoding="utf-8"?>
<sst xmlns="http://schemas.openxmlformats.org/spreadsheetml/2006/main" count="5175" uniqueCount="2022">
  <si>
    <r>
      <rPr>
        <b/>
        <sz val="14"/>
        <color indexed="8"/>
        <rFont val="宋体"/>
        <charset val="134"/>
      </rPr>
      <t xml:space="preserve">资产评估委托方或被评估单位提供的资料清单(成本法)          </t>
    </r>
    <r>
      <rPr>
        <b/>
        <sz val="10"/>
        <color indexed="8"/>
        <rFont val="宋体"/>
        <charset val="134"/>
      </rPr>
      <t>索引号：G-6</t>
    </r>
  </si>
  <si>
    <t>序号</t>
  </si>
  <si>
    <t>资   料   名   称</t>
  </si>
  <si>
    <t>适用性</t>
  </si>
  <si>
    <t>已提供</t>
  </si>
  <si>
    <t>备   注</t>
  </si>
  <si>
    <t>一</t>
  </si>
  <si>
    <t>委托方</t>
  </si>
  <si>
    <t>委托方企业法人营业执照</t>
  </si>
  <si>
    <t>委托方历史沿革</t>
  </si>
  <si>
    <t>资产评估业务约定书(评估机构提供格式)</t>
  </si>
  <si>
    <t>委托方承诺函(评估机构提供格式)</t>
  </si>
  <si>
    <t>资产评估有关事项说明(评估机构提供格式)</t>
  </si>
  <si>
    <t>与评估目的相对应的经济行为文件及上级批准文件；股东大会、董事会决议或合作协议等</t>
  </si>
  <si>
    <t>资产重组方案、土地处置方案</t>
  </si>
  <si>
    <t>核准备案申请文件</t>
  </si>
  <si>
    <t>国有资产管理部门盖章的核准备案文件</t>
  </si>
  <si>
    <t>委托方反馈意见表(评估机构提供格式)</t>
  </si>
  <si>
    <t>评估报告签收单(评估机构提供格式)</t>
  </si>
  <si>
    <t>其他可能需要的资料</t>
  </si>
  <si>
    <t>二</t>
  </si>
  <si>
    <t>被评估单位综合资料</t>
  </si>
  <si>
    <t>被评估单位企业法人营业执照、税务登记证</t>
  </si>
  <si>
    <t>被评估单位组织代码证</t>
  </si>
  <si>
    <t>被评估单位税务登记证</t>
  </si>
  <si>
    <t>被评估单位国有资产产权登记证</t>
  </si>
  <si>
    <t>被评估单位的各类资质证书、采矿许可证、进出口许可证、专营权许可证</t>
  </si>
  <si>
    <t>被评估单位工商登记变更查询资料,最后验资报告、最后章程</t>
  </si>
  <si>
    <t>被评估单位发生的实际和计划中的股权变动事宜，包括股权数量、变动形式（第三方购买、内部变动、赠与等）、转让价格、价格确定的方式（协商、评估等）、以及其他与转让有关的特殊背景资料</t>
  </si>
  <si>
    <t>被评估单位下属机构的简况和框架图</t>
  </si>
  <si>
    <t>被评估单位贷款卡查询资料</t>
  </si>
  <si>
    <t>被评估资产中有关抵押、担保、诉讼情况表及有关抵押、担保、诉讼资料</t>
  </si>
  <si>
    <t>被评估资产中有关租赁情况表（融资、租赁凭证及合同）</t>
  </si>
  <si>
    <t xml:space="preserve">被评估单位出纳员声明书(评估机构提供格式)
</t>
  </si>
  <si>
    <t xml:space="preserve">被评估单位房屋建筑物产权说明(评估机构提供格式)
</t>
  </si>
  <si>
    <t xml:space="preserve">被评估单位机器设备产权说明(评估机构提供格式)
</t>
  </si>
  <si>
    <t>关于进行资产评估有关事项的说明（具体内容详见样本）</t>
  </si>
  <si>
    <t>被评估单位资产评估的承诺函(评估机构提供格式)</t>
  </si>
  <si>
    <t>历年审计报告、纳税鉴证报告</t>
  </si>
  <si>
    <t>前3年及评估基准日财务报告</t>
  </si>
  <si>
    <t>被评估单位各类资产及负债的清查评估申报表</t>
  </si>
  <si>
    <t>被评估单位未来收益预测申报表</t>
  </si>
  <si>
    <t>其他</t>
  </si>
  <si>
    <t>三</t>
  </si>
  <si>
    <t>成本法资产评估所需资料</t>
  </si>
  <si>
    <t>（一）</t>
  </si>
  <si>
    <t>流动资产及负债的资料清单</t>
  </si>
  <si>
    <t>现金：现金盘点表(评估机构提供格式)</t>
  </si>
  <si>
    <t>银行存款：提供银行存款对账单、余额调节表、询证函</t>
  </si>
  <si>
    <t>其他货币资金：提供承兑保证合同,银行存款对账单、余额调节表、询证函、存款存单等复印件</t>
  </si>
  <si>
    <t>交易性资产-股票：提供对账单，提供基准日市价及应收股利资料</t>
  </si>
  <si>
    <t>交易性资产-债券：提供对账单，提供基准日市价及应收利息资料</t>
  </si>
  <si>
    <t>交易性资产-基金：提供对账单，提供基准日市价及应收股利资料</t>
  </si>
  <si>
    <t>应收票据：提供盘点表、票据复印件，已贴现的提供账务处理凭证</t>
  </si>
  <si>
    <t>应收帐款：提供大额款项购销合同等入账凭证、进行账龄分析、坏账证明文件、询证函（询证函样本由本公司提供）</t>
  </si>
  <si>
    <t>预付帐款：提供大额款项购销合同等入账凭证、坏账证明文件、询证函（询证函样本由本公司提供）</t>
  </si>
  <si>
    <t>应收利息：提供利息的入账凭证；</t>
  </si>
  <si>
    <t>应收股利：提供被投资单位营业执照、验资报告、章程，股东大会利润分配决议；</t>
  </si>
  <si>
    <t>其他应收款：提供大额款项入账凭证、进行账龄分析、坏账证明文件、询证函（询证函样本由本公司提供）</t>
  </si>
  <si>
    <t>存货：提供盘点资料及情况说明（盘盈、盘亏、报废要重点说明）</t>
  </si>
  <si>
    <t>存货—原材料、包装物、在库周转材料等外购存货：提供基准日前后进货价格，复印部分购置合同发票；部分有代表性的存货出、入库单</t>
  </si>
  <si>
    <t>存货—委托加工物资：提供委托加工合同，提供加工费支付情况说明</t>
  </si>
  <si>
    <t>存货—产成品：提供不含税售价、销售税金及附加税的税目、税率；部分有代表性的存货出、入库单</t>
  </si>
  <si>
    <t>存货—半成品：提供成本核算明细</t>
  </si>
  <si>
    <t>存货—在用低值易耗：提供盘点表，补充计量单位、生产厂家、启用日期</t>
  </si>
  <si>
    <t>短期借款：提供借款合同、抵押合同、担保合同</t>
  </si>
  <si>
    <t>交易性金融负债：提供交易性金融负债批复文件、托管文件、基准日对账单；</t>
  </si>
  <si>
    <t>应付票据：提供盘点表、票据复印件，已支付的提供账务处理凭证</t>
  </si>
  <si>
    <t>应付帐款：提供大额款项购销合同等入账凭证、询证函（询证函样本由本公司提供）</t>
  </si>
  <si>
    <t>预收帐款：提供大额款项购销合同等入账凭证、坏账证明文件、询证函（询证函样本由本公司提供）</t>
  </si>
  <si>
    <t>应付利息：提供利息的入账凭证；</t>
  </si>
  <si>
    <t>应付股利：提供股东大会利润分配决议；</t>
  </si>
  <si>
    <t>其他应付款：提供大额款项入账凭证、询证函（询证函样本由本公司提供）</t>
  </si>
  <si>
    <t>应付职工薪酬：提供余额记提的依据、基准日后支付凭证</t>
  </si>
  <si>
    <t>应交税费：提供税收优惠文件，评估基准日税金申报表及税单复印件</t>
  </si>
  <si>
    <t>（二）</t>
  </si>
  <si>
    <t>房屋建筑物的资料清单</t>
  </si>
  <si>
    <t>厂区平面布置图</t>
  </si>
  <si>
    <t>账面价值组成说明（工程造价、分摊费用等）</t>
  </si>
  <si>
    <t>房屋所有权证及其权属说明</t>
  </si>
  <si>
    <t>建设用地规划许可证\建筑施工许可证</t>
  </si>
  <si>
    <t>典型建筑预（决）算资料</t>
  </si>
  <si>
    <t>当地行政建设收费标准,至少包含配套费\防空费等</t>
  </si>
  <si>
    <t>主要房屋建筑清查表</t>
  </si>
  <si>
    <t>主要房屋建筑物的近期照片</t>
  </si>
  <si>
    <t>其他资料</t>
  </si>
  <si>
    <t>（三）</t>
  </si>
  <si>
    <t>机器设备及车辆的资料清单</t>
  </si>
  <si>
    <t>企业生产工艺流程图及相关技术文件说明</t>
  </si>
  <si>
    <t>机器设备账面价值组成说明（原始购置价值、清产核资入账价值、前次评估入账价值）</t>
  </si>
  <si>
    <t>大型设备、进口设备技术资料、产品说明书等</t>
  </si>
  <si>
    <t>进口设备的合同、报关单等</t>
  </si>
  <si>
    <t>大型设备、重要设备的购货发票或定货合同（10万元以上）</t>
  </si>
  <si>
    <t>电梯、行车、压力容器、锅炉等设备的检验资料</t>
  </si>
  <si>
    <t>大型设备安装预（决）算资料</t>
  </si>
  <si>
    <t>主要设备资产清查表</t>
  </si>
  <si>
    <t>主要设备及进口设备的近期照片</t>
  </si>
  <si>
    <t>车辆行驶证原件及复印件，权证非本单位的由车主、被评估单位提供产权证明</t>
  </si>
  <si>
    <t>（四）</t>
  </si>
  <si>
    <t>土地使用权的资料清单</t>
  </si>
  <si>
    <t>国有土地使用权证书、建设用地规划许可证复印件</t>
  </si>
  <si>
    <t>国有土地使用权出转（让）合同、协议复印件</t>
  </si>
  <si>
    <t>政府有关部门关于土地使用情况的批文,土地规划用途、建筑面积、容积率、绿化标准及规划部门的批文</t>
  </si>
  <si>
    <t>土地位置图（在城市行政区划图中标出）</t>
  </si>
  <si>
    <t>用地红线图</t>
  </si>
  <si>
    <t>土地开发规划说明及规划图</t>
  </si>
  <si>
    <t>基础设施开发程度资料，即七通一平情况（包括：道路、电信、自来水、污水、煤气、热力）及其所花费用,商业服务设施配套情况说明</t>
  </si>
  <si>
    <t>地产所在地区土地基准地价修正体系（基准地价文件及级别划分图）</t>
  </si>
  <si>
    <t>当地土地征收费用标准</t>
  </si>
  <si>
    <t>近期周边土地出让、转让交易实例</t>
  </si>
  <si>
    <t>专利权及专有技术资料清单</t>
  </si>
  <si>
    <t>专利权证书、专利权利要求及说明书、最近交费证明</t>
  </si>
  <si>
    <t>专有技术、申请专利权的相关文件资料</t>
  </si>
  <si>
    <t>购买、转让专利权或合同复印件</t>
  </si>
  <si>
    <t>专利权或专有技术的详细介绍（包括：技术来源、技术开发的起因、时间、解决的主要技术问题；主要的应用范围、所达到的技术经济指标，国内国际同类型技术的比较分析、该技术所处国内国际的水平分析）</t>
  </si>
  <si>
    <t>专利技术研制报告及项目可行性研究报告</t>
  </si>
  <si>
    <t>有关政府批文、有关合同文件</t>
  </si>
  <si>
    <t>专利技术的说明书、使用方式</t>
  </si>
  <si>
    <t>企业近几年的收益状况（财务报表）、市场占有率统计、销售网络的分布图</t>
  </si>
  <si>
    <t>专有技术的实质内容是否可通过其产品轻易取得、该专有技术可被模仿的难易程度、转移性、是否会被新的专有技术替代</t>
  </si>
  <si>
    <t>企业获取该专利或专有技术的耗费明细，自研技术包括投入时间、人力（工作日及人员技术结构）、资金、物质材料的数量及价值等方面的凭证和情况介绍</t>
  </si>
  <si>
    <t>国内外市场分析与预测：企业面临市场竞争的形势（有利因素、不利因素）、未来竞争的格局、能占有市场的份额及开发的潜力</t>
  </si>
  <si>
    <t>国内外同行业的投资收益率、平均成本、利润率、销售税金、销售成本、销售费用、财务费用、销售收入占企业收入的比例、折旧占销售成本的比例</t>
  </si>
  <si>
    <t>企业发展受相关行业的影响</t>
  </si>
  <si>
    <t>企业今后五年的新增投资计划、各年固定资产净追加</t>
  </si>
  <si>
    <t>企业的销售推销计划</t>
  </si>
  <si>
    <t>企业的长期经营策略和远期战略部署</t>
  </si>
  <si>
    <t>企业未来五至十年发展的可行性研究报告</t>
  </si>
  <si>
    <t xml:space="preserve">是否得到政府的支持、享受何优惠政策 </t>
  </si>
  <si>
    <t>掌握专有技术关键人员的劳动合同、专家网名单</t>
  </si>
  <si>
    <t>有关专家对该专利技术、专有技术自然寿命的评价</t>
  </si>
  <si>
    <t>（五）</t>
  </si>
  <si>
    <t>其他无形资产资料清单</t>
  </si>
  <si>
    <t>商标</t>
  </si>
  <si>
    <t>商标注册证书复印件</t>
  </si>
  <si>
    <t>商标样式复印件</t>
  </si>
  <si>
    <t>转让注册商标相关文件的复印件</t>
  </si>
  <si>
    <t>商标的使用情况、使用方式的说明</t>
  </si>
  <si>
    <t>使用商标产品的生产投资规模、成本费用、销售收入历史数据及未来预测数据</t>
  </si>
  <si>
    <t>(六)</t>
  </si>
  <si>
    <t>计算机软件</t>
  </si>
  <si>
    <t>软件登记证书复印件</t>
  </si>
  <si>
    <t>软件研制开发报告复印件</t>
  </si>
  <si>
    <t>软件研制开发人员状况</t>
  </si>
  <si>
    <t>软件使用情况的说明</t>
  </si>
  <si>
    <t>软件产品的生产成本费用、销售收入历史数据及未来预测数据</t>
  </si>
  <si>
    <t>(七)</t>
  </si>
  <si>
    <t>专营权类无形资产</t>
  </si>
  <si>
    <t>如为专营权，请提供专营权证书（申请文件及批准证书）。</t>
  </si>
  <si>
    <t>为获得此项权利所投入的成本费用详细资料（包括专营开发、注册等费用）</t>
  </si>
  <si>
    <t>说明此专营权的产品经营范围、专营权的地域范围（全国总代理、省级总代理）、专营权限、经营方式、利润分成情况</t>
  </si>
  <si>
    <t>利用此项经营权销售的产品的规格、型号、售价、产品规模、投资及成本费用（主要原材料、燃料、辅助材料单耗和价格、材料费、人工费和制造费用测算、管理费、财务费和销售费用）</t>
  </si>
  <si>
    <t>企业采用此项专营权后的收益费用的详细资料</t>
  </si>
  <si>
    <t>专营权产品的市场反馈、市场占有率情况 ；应用该专营权的产品市场需求总量，与该产品有竞争力的同类产品和可替代产品的市场需求量</t>
  </si>
  <si>
    <t>未来几年采用专营权的收益费用情况预测</t>
  </si>
  <si>
    <t>相关的税法及法律性文件（同类企业经营的有关税费及其财经政策）</t>
  </si>
  <si>
    <t>该专营权有无转让及许可使用的情况，若有转让，说明转让方式、已转让次数、已转让地区及技术研制成本、直接成本与追加成本和有无其他附带条件等</t>
  </si>
  <si>
    <t>(八)</t>
  </si>
  <si>
    <t>开发支出</t>
  </si>
  <si>
    <t>项目开发前景及目前所处的开发状态</t>
  </si>
  <si>
    <t>开发支出的详细成本资料,直接人工、直接材料、直接费用、间接费用汇总材料</t>
  </si>
  <si>
    <r>
      <rPr>
        <sz val="9"/>
        <color indexed="8"/>
        <rFont val="Arial Narrow"/>
        <charset val="134"/>
      </rPr>
      <t>(</t>
    </r>
    <r>
      <rPr>
        <sz val="9"/>
        <color indexed="8"/>
        <rFont val="宋体"/>
        <charset val="134"/>
      </rPr>
      <t>九</t>
    </r>
    <r>
      <rPr>
        <sz val="9"/>
        <color indexed="8"/>
        <rFont val="Arial Narrow"/>
        <charset val="134"/>
      </rPr>
      <t>)</t>
    </r>
  </si>
  <si>
    <r>
      <rPr>
        <sz val="9"/>
        <color indexed="8"/>
        <rFont val="宋体"/>
        <charset val="134"/>
      </rPr>
      <t>无形资产－矿业权</t>
    </r>
  </si>
  <si>
    <r>
      <rPr>
        <sz val="9"/>
        <color indexed="8"/>
        <rFont val="宋体"/>
        <charset val="134"/>
      </rPr>
      <t>矿业权评估包括探矿权评估和采矿权评估，请根据企业持有的矿业权的类型，分别准备资料。如果企业拥有多个采矿权或者探矿权，对于公司整体资料，只需准备一份，但是对于与矿业权有关的资料，需要按照每一个采矿权或者探矿权分别准备。</t>
    </r>
  </si>
  <si>
    <r>
      <rPr>
        <sz val="9"/>
        <color indexed="8"/>
        <rFont val="宋体"/>
        <charset val="134"/>
      </rPr>
      <t>探矿权资料清单</t>
    </r>
  </si>
  <si>
    <r>
      <rPr>
        <sz val="9"/>
        <color indexed="8"/>
        <rFont val="Arial Narrow"/>
        <charset val="134"/>
      </rPr>
      <t xml:space="preserve"> </t>
    </r>
    <r>
      <rPr>
        <sz val="9"/>
        <color indexed="8"/>
        <rFont val="仿宋_GB2312"/>
        <charset val="134"/>
      </rPr>
      <t>矿山、选厂基本情况介绍（工艺流程、技术指标、设备等）；</t>
    </r>
  </si>
  <si>
    <r>
      <rPr>
        <sz val="9"/>
        <color indexed="8"/>
        <rFont val="宋体"/>
        <charset val="134"/>
      </rPr>
      <t>勘察许可证复印件；</t>
    </r>
  </si>
  <si>
    <r>
      <rPr>
        <sz val="9"/>
        <color indexed="8"/>
        <rFont val="宋体"/>
        <charset val="134"/>
      </rPr>
      <t>评估委托书及承诺函（由评估公司提供样本）；</t>
    </r>
  </si>
  <si>
    <r>
      <rPr>
        <sz val="9"/>
        <color indexed="8"/>
        <rFont val="Arial Narrow"/>
        <charset val="134"/>
      </rPr>
      <t xml:space="preserve"> </t>
    </r>
    <r>
      <rPr>
        <sz val="9"/>
        <color indexed="8"/>
        <rFont val="仿宋_GB2312"/>
        <charset val="134"/>
      </rPr>
      <t>矿山历次勘探地质报告及有关资料、图件及储委审批的地质报告决议书；</t>
    </r>
  </si>
  <si>
    <r>
      <rPr>
        <sz val="9"/>
        <color indexed="8"/>
        <rFont val="Arial Narrow"/>
        <charset val="134"/>
      </rPr>
      <t xml:space="preserve"> </t>
    </r>
    <r>
      <rPr>
        <sz val="9"/>
        <color indexed="8"/>
        <rFont val="仿宋_GB2312"/>
        <charset val="134"/>
      </rPr>
      <t>储量核实报告及评审意见书、备案证明；</t>
    </r>
  </si>
  <si>
    <r>
      <rPr>
        <sz val="9"/>
        <color indexed="8"/>
        <rFont val="宋体"/>
        <charset val="134"/>
      </rPr>
      <t>矿山、选厂的开发利用方案或可研报告、矿山设计书；</t>
    </r>
  </si>
  <si>
    <r>
      <rPr>
        <sz val="9"/>
        <color indexed="8"/>
        <rFont val="宋体"/>
        <charset val="134"/>
      </rPr>
      <t>公司财务制度，适用的国家及地方各项税、费标准及文件、优惠政策，包括资源补偿税、维简费；</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</si>
  <si>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</si>
  <si>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</si>
  <si>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矿区地形地质图；</t>
    </r>
  </si>
  <si>
    <r>
      <rPr>
        <sz val="9"/>
        <color indexed="8"/>
        <rFont val="Arial Narrow"/>
        <charset val="134"/>
      </rPr>
      <t xml:space="preserve"> </t>
    </r>
    <r>
      <rPr>
        <sz val="9"/>
        <color indexed="8"/>
        <rFont val="仿宋_GB2312"/>
        <charset val="134"/>
      </rPr>
      <t>历年完成地勘工作量，实物工程量及费用，包括每项工程开工日期，坐标，费用（指低勘探程度的探矿权）。</t>
    </r>
  </si>
  <si>
    <r>
      <rPr>
        <sz val="9"/>
        <color indexed="8"/>
        <rFont val="宋体"/>
        <charset val="134"/>
      </rPr>
      <t>采矿权评估资料清单</t>
    </r>
  </si>
  <si>
    <r>
      <rPr>
        <sz val="9"/>
        <color indexed="8"/>
        <rFont val="宋体"/>
        <charset val="134"/>
      </rPr>
      <t>采矿许可证正本、副本复印件；</t>
    </r>
  </si>
  <si>
    <r>
      <rPr>
        <sz val="9"/>
        <color indexed="8"/>
        <rFont val="宋体"/>
        <charset val="134"/>
      </rPr>
      <t>企业营业执照、税务登记证复印件；</t>
    </r>
  </si>
  <si>
    <r>
      <rPr>
        <sz val="9"/>
        <color indexed="8"/>
        <rFont val="宋体"/>
        <charset val="134"/>
      </rPr>
      <t>矿山、选厂基本情况介绍（产品方案、工艺流程、技术指标、设备等）；</t>
    </r>
  </si>
  <si>
    <r>
      <rPr>
        <sz val="9"/>
        <color indexed="8"/>
        <rFont val="宋体"/>
        <charset val="134"/>
      </rPr>
      <t>固定资产投资情况简介，包括土地（土地使用证、土地使用合同）、生产厂房（房产证）、设备及办公、生产服务用固定资产投资等；</t>
    </r>
  </si>
  <si>
    <r>
      <rPr>
        <sz val="9"/>
        <color indexed="8"/>
        <rFont val="宋体"/>
        <charset val="134"/>
      </rPr>
      <t>矿山历次勘探地质报告及有关资料、图件及储委审批的地质报告决议书；</t>
    </r>
  </si>
  <si>
    <r>
      <rPr>
        <sz val="9"/>
        <color indexed="8"/>
        <rFont val="宋体"/>
        <charset val="134"/>
      </rPr>
      <t>各矿山储量认定书和审批决议书；</t>
    </r>
  </si>
  <si>
    <r>
      <rPr>
        <sz val="9"/>
        <color indexed="8"/>
        <rFont val="宋体"/>
        <charset val="134"/>
      </rPr>
      <t>矿山经核查的基准日剩余可采储量表；</t>
    </r>
  </si>
  <si>
    <r>
      <rPr>
        <sz val="9"/>
        <color indexed="8"/>
        <rFont val="宋体"/>
        <charset val="134"/>
      </rPr>
      <t>最新的矿山、选厂可研报告、初步设计说明书；</t>
    </r>
  </si>
  <si>
    <r>
      <rPr>
        <sz val="9"/>
        <color indexed="8"/>
        <rFont val="宋体"/>
        <charset val="134"/>
      </rPr>
      <t>近三年矿山有关的采矿、选矿技术经济统计表（包括伴生、共生矿）</t>
    </r>
  </si>
  <si>
    <r>
      <rPr>
        <sz val="9"/>
        <color indexed="8"/>
        <rFont val="宋体"/>
        <charset val="134"/>
      </rPr>
      <t>矿山近三年财务、成本报表（全套）；</t>
    </r>
  </si>
  <si>
    <r>
      <rPr>
        <sz val="9"/>
        <color indexed="8"/>
        <rFont val="宋体"/>
        <charset val="134"/>
      </rPr>
      <t>矿山分项固定资产帐面原值、净值</t>
    </r>
    <r>
      <rPr>
        <sz val="9"/>
        <color indexed="8"/>
        <rFont val="Arial Narrow"/>
        <charset val="134"/>
      </rPr>
      <t xml:space="preserve"> </t>
    </r>
    <r>
      <rPr>
        <sz val="9"/>
        <color indexed="8"/>
        <rFont val="宋体"/>
        <charset val="134"/>
      </rPr>
      <t>、折旧年限、折旧率。计提维简费固定资产范围帐面金额；</t>
    </r>
  </si>
  <si>
    <r>
      <rPr>
        <sz val="9"/>
        <color indexed="8"/>
        <rFont val="宋体"/>
        <charset val="134"/>
      </rPr>
      <t>矿山近三年产品销售价格及分析，近一年产品销售合同；</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</si>
  <si>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</si>
  <si>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</si>
  <si>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矿山采矿井巷工程布置图。</t>
    </r>
  </si>
  <si>
    <r>
      <rPr>
        <sz val="9"/>
        <color indexed="8"/>
        <rFont val="宋体"/>
        <charset val="134"/>
      </rPr>
      <t>矿山于评估基准日保有储量表；</t>
    </r>
  </si>
  <si>
    <r>
      <rPr>
        <sz val="9"/>
        <color indexed="8"/>
        <rFont val="宋体"/>
        <charset val="134"/>
      </rPr>
      <t>矿山占有储量登记表、储量套改文件，开采设计利用的储量；</t>
    </r>
  </si>
  <si>
    <r>
      <rPr>
        <sz val="9"/>
        <color indexed="8"/>
        <rFont val="宋体"/>
        <charset val="134"/>
      </rPr>
      <t>矿山历年采出矿石量及核销的矿产资源储量；</t>
    </r>
  </si>
  <si>
    <r>
      <rPr>
        <sz val="9"/>
        <color indexed="8"/>
        <rFont val="宋体"/>
        <charset val="134"/>
      </rPr>
      <t>选矿工艺流程及产品方案</t>
    </r>
  </si>
  <si>
    <r>
      <rPr>
        <sz val="9"/>
        <color indexed="8"/>
        <rFont val="宋体"/>
        <charset val="134"/>
      </rPr>
      <t>行业技术经济指标。</t>
    </r>
  </si>
  <si>
    <t>整体资料</t>
  </si>
  <si>
    <t>最近3年财务年度资产负债表、损益表、现金流量表和股东权益表</t>
  </si>
  <si>
    <t>同、上年的纳税记录</t>
  </si>
  <si>
    <t>从评估基准日算起的过度报表以及以前年度同期比较报表</t>
  </si>
  <si>
    <t>主要的会计政策与制度</t>
  </si>
  <si>
    <t>访谈记录</t>
  </si>
  <si>
    <t>宏观经济、产业信息与市场信息</t>
  </si>
  <si>
    <t>当前的宏观经济形势、政策法律法规、经济增长速度、全球经济发展速度、利率和汇率水平</t>
  </si>
  <si>
    <t>产业的特点、准入制度、市场分割状况以及行业整体发展的情况</t>
  </si>
  <si>
    <t>行业资料统计，包括行业平均资金利税率、成本利润率、资产利润率、净资产；利润率、基准收益率、行业平均销售利润率</t>
  </si>
  <si>
    <t>产品市场占有率统计、营销网络分布清单、主要产品经销商、供应商情况介绍，相关产业链各环节结构示意图</t>
  </si>
  <si>
    <t>企业的主要竞争对象，企业在行业中的地位、优劣势分析资料</t>
  </si>
  <si>
    <t>企业面临生产竞争性分析（有利因素、不利因素），预测竞争格局，有否市场垄断（或部分垄断）可能，垄断期限；生产开发潜能预测及开发设想；企业自身投资开发能力</t>
  </si>
  <si>
    <t>国内、国外同行业企业资产负债率、投资收益率、平均成本利润率、资金利润率、销售（营业）税金、销售（经营）成本、销售（经营）费用和利息支付，财务费用占销售（营业）收入的比例，折旧占销售（经营）成本的比例等情况的现状及变化趋势相关资料；</t>
  </si>
  <si>
    <t>营业收入</t>
  </si>
  <si>
    <t>企业前三年分产品品种、类别销售统计表</t>
  </si>
  <si>
    <t>主要产品的设计生产能力，前三年实际生产量、销售量统计资料</t>
  </si>
  <si>
    <t>基准日未执行的销售合同，长期供货协议等</t>
  </si>
  <si>
    <t>基准日当年销售计划\销售指标分解表\销售任务书\代理协议书</t>
  </si>
  <si>
    <t>未来5年销售预测</t>
  </si>
  <si>
    <t>营业成本</t>
  </si>
  <si>
    <t>企业前三年分产品品种、类别营业成本统计表</t>
  </si>
  <si>
    <t>企业前三年分产品品种成本组成(主材费\辅助材料费\人工费\燃料与动力费\制造费用—折旧与摊销\制造费用—人工\制造费用—其他)统计表</t>
  </si>
  <si>
    <t>未来5年营业成本预测</t>
  </si>
  <si>
    <t>四</t>
  </si>
  <si>
    <t>营业税金及附加</t>
  </si>
  <si>
    <t>企业前三年营业税金及附加统计表</t>
  </si>
  <si>
    <t>未来5年营业税金及附加预测</t>
  </si>
  <si>
    <t>五</t>
  </si>
  <si>
    <t>营业费用</t>
  </si>
  <si>
    <t>企业前三年营业费用统计表</t>
  </si>
  <si>
    <t>营业费用预测说明</t>
  </si>
  <si>
    <t>营业费用中人工费用\折旧与摊销预测说明</t>
  </si>
  <si>
    <t>未来5年营业费用预测</t>
  </si>
  <si>
    <t>六</t>
  </si>
  <si>
    <t>管理费用</t>
  </si>
  <si>
    <t>企业前三年管理费用统计表</t>
  </si>
  <si>
    <t>管理费用预测说明</t>
  </si>
  <si>
    <t>管理费用中人工费用\折旧与摊销及其他固定费用预测说明</t>
  </si>
  <si>
    <t>未来5年管理费用预测</t>
  </si>
  <si>
    <t>七</t>
  </si>
  <si>
    <t>财务费用</t>
  </si>
  <si>
    <t>企业前三年财务费用统计表</t>
  </si>
  <si>
    <t>财务费用中利息收入\利息支出\手续费\汇兑损益预测说明</t>
  </si>
  <si>
    <t>未来5年财务费用预测</t>
  </si>
  <si>
    <t>八</t>
  </si>
  <si>
    <t>投资收益</t>
  </si>
  <si>
    <t>企业前三年投资收益统计表</t>
  </si>
  <si>
    <t>投资收益预测说明</t>
  </si>
  <si>
    <t>未来5年投资收益预测</t>
  </si>
  <si>
    <t>九</t>
  </si>
  <si>
    <t>营业外收支</t>
  </si>
  <si>
    <t>企业前三年营业外收支统计表</t>
  </si>
  <si>
    <t>营业外收支预测说明</t>
  </si>
  <si>
    <t>未来5年营业外收支预测</t>
  </si>
  <si>
    <t>十</t>
  </si>
  <si>
    <t>所得税</t>
  </si>
  <si>
    <t>所得税优惠文件</t>
  </si>
  <si>
    <t>未来5年所得税预测</t>
  </si>
  <si>
    <t>营运资金</t>
  </si>
  <si>
    <t>企业前三年现金支出明细表,标注非经营性收支</t>
  </si>
  <si>
    <t>企业前三年银行存款明细表,标注非经营性收支</t>
  </si>
  <si>
    <t>企业前三年应收票据余额明细表,标注非经营性\非经营性</t>
  </si>
  <si>
    <t>企业前三年应收账款余额明细表,标注非经营性\非经营性</t>
  </si>
  <si>
    <t>企业前三年预收账款余额明细表,标注非经营性\非经营性</t>
  </si>
  <si>
    <t>企业前三年其他应收款余额明细表,标注非经营性\非经营性</t>
  </si>
  <si>
    <t>企业前三年存货统计表,标注非经营性\非经营性</t>
  </si>
  <si>
    <t>企业前三年应付票据余额明细表,标注非经营性\非经营性</t>
  </si>
  <si>
    <t>企业前三年其他货币资金余额明细表,标注非经营性\非经营性</t>
  </si>
  <si>
    <t>企业前三年应付账款余额明细表,标注非经营性\非经营性</t>
  </si>
  <si>
    <t>企业前三年预付账款余额明细表,标注非经营性\非经营性</t>
  </si>
  <si>
    <t>企业前三年其他应付款余额明细表,标注非经营性\非经营性</t>
  </si>
  <si>
    <t>十一</t>
  </si>
  <si>
    <t>折旧与摊销</t>
  </si>
  <si>
    <t>企业各类资产折旧与摊销年限</t>
  </si>
  <si>
    <t>企业前三年折旧与摊销统计表</t>
  </si>
  <si>
    <t>企业基准日前1月分类折旧与摊销统计表</t>
  </si>
  <si>
    <t>未来5年折旧与摊销预测</t>
  </si>
  <si>
    <t>十二</t>
  </si>
  <si>
    <t>资本性支出</t>
  </si>
  <si>
    <t>企业未来5年的投资计划</t>
  </si>
  <si>
    <t>尚未完工扩产投资尚需资本性支出统计表</t>
  </si>
  <si>
    <t>预付账款中已支出的设备款\工程款</t>
  </si>
  <si>
    <t>未来5年新增资产支出预测</t>
  </si>
  <si>
    <t>未来5年原有资产更新支出预测</t>
  </si>
  <si>
    <t>十三</t>
  </si>
  <si>
    <t>折现率</t>
  </si>
  <si>
    <t>无风险利率(取5年以上国债到期收益率)</t>
  </si>
  <si>
    <t>风险溢价(上海深圳指数几何收益率\评级机构统计数据\上市公司前5年净资产收益率分析确定)</t>
  </si>
  <si>
    <t>β系数(巨灵咨询:剔除财务杠杆调整后数据)</t>
  </si>
  <si>
    <t>目标资本结构(巨灵咨询)</t>
  </si>
  <si>
    <t>特有风险(分类估算法\绩效评价法\上市公司规模指数统计法)</t>
  </si>
  <si>
    <t>有息负债统计表</t>
  </si>
  <si>
    <t>企业资本结构</t>
  </si>
  <si>
    <t>十四</t>
  </si>
  <si>
    <t>溢余资产</t>
  </si>
  <si>
    <t>金融性资产中非经营性资产统计表</t>
  </si>
  <si>
    <t>预付账款中非经营性资产统计表</t>
  </si>
  <si>
    <t>其他应收款中非经营性资产统计表</t>
  </si>
  <si>
    <t>存货中非经营性资产统计表</t>
  </si>
  <si>
    <t>固定资产中非经营性资产统计表</t>
  </si>
  <si>
    <t>无形资产中非经营性资产统计表</t>
  </si>
  <si>
    <t>金融性负债中非经营性资产统计表</t>
  </si>
  <si>
    <t>应付票据中非经营性资产统计表</t>
  </si>
  <si>
    <t>应付账款中增加产能的工程款\设备款非经营性资产统计表</t>
  </si>
  <si>
    <t>预收账款中非经营性资产统计表</t>
  </si>
  <si>
    <t>其他应付款中非经营性资产统计表</t>
  </si>
  <si>
    <t>其他非经营性资产负债</t>
  </si>
  <si>
    <t>十五</t>
  </si>
  <si>
    <t>企需要提供的其他资料</t>
  </si>
  <si>
    <t>资料提供者签章：</t>
  </si>
  <si>
    <t>评估人员：</t>
  </si>
  <si>
    <t>收益法调查资料清单</t>
  </si>
  <si>
    <t>被评估单位：</t>
  </si>
  <si>
    <t>评估基准日：</t>
  </si>
  <si>
    <t>索引号：</t>
  </si>
  <si>
    <t xml:space="preserve">   SY-1-3</t>
  </si>
  <si>
    <t>编号</t>
  </si>
  <si>
    <t>资料名称</t>
  </si>
  <si>
    <t>需提供</t>
  </si>
  <si>
    <t>备注</t>
  </si>
  <si>
    <t>注：本清单一式两份，由评估机构和企业各执一份</t>
  </si>
  <si>
    <t>资产评估申报表索引目录</t>
  </si>
  <si>
    <t>评估申报表封面</t>
  </si>
  <si>
    <t>评估申报表说明（填表前请先阅读）</t>
  </si>
  <si>
    <t>基本情况表</t>
  </si>
  <si>
    <t>企业原始报表</t>
  </si>
  <si>
    <t>审计后资产负债表</t>
  </si>
  <si>
    <t>汇总表</t>
  </si>
  <si>
    <t>分类汇总表</t>
  </si>
  <si>
    <t>资产类科目</t>
  </si>
  <si>
    <t>负债类科目</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</si>
  <si>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</si>
  <si>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</si>
  <si>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</si>
  <si>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</si>
  <si>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</si>
  <si>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</si>
  <si>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</si>
  <si>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</si>
  <si>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</si>
  <si>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</si>
  <si>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</si>
  <si>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</si>
  <si>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</si>
  <si>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</si>
  <si>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</si>
  <si>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</si>
  <si>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</si>
  <si>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</si>
  <si>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</si>
  <si>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</si>
  <si>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</si>
  <si>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</si>
  <si>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</si>
  <si>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</si>
  <si>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</si>
  <si>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</si>
  <si>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</si>
  <si>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</si>
  <si>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</si>
  <si>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原材料</t>
  </si>
  <si>
    <t>材料采购（在途物资）</t>
  </si>
  <si>
    <t>在库低值易耗品</t>
  </si>
  <si>
    <t>非流动负债</t>
  </si>
  <si>
    <t>长期借款</t>
  </si>
  <si>
    <t>包装物</t>
  </si>
  <si>
    <t>应付债券</t>
  </si>
  <si>
    <t>委托加工物资</t>
  </si>
  <si>
    <t>长期应付款</t>
  </si>
  <si>
    <t>产成品(库存商品)</t>
  </si>
  <si>
    <t>专项应付款</t>
  </si>
  <si>
    <t>开发产品</t>
  </si>
  <si>
    <t>预计负债</t>
  </si>
  <si>
    <t>出租开发产品</t>
  </si>
  <si>
    <t>递延所得税负债</t>
  </si>
  <si>
    <t>在产品</t>
  </si>
  <si>
    <t>其他非流动负债</t>
  </si>
  <si>
    <t>开发成本</t>
  </si>
  <si>
    <t>分期收款发出商品</t>
  </si>
  <si>
    <t>在用低值易耗品</t>
  </si>
  <si>
    <t>委托代销商品</t>
  </si>
  <si>
    <t>受托代销商品</t>
  </si>
  <si>
    <t>未结算工程</t>
  </si>
  <si>
    <t>周转材料</t>
  </si>
  <si>
    <t>一年到期非流动资产</t>
  </si>
  <si>
    <t>其他流动资产</t>
  </si>
  <si>
    <t>可供出售金融资产</t>
  </si>
  <si>
    <t>其他投资</t>
  </si>
  <si>
    <t>持有至到期投资</t>
  </si>
  <si>
    <t>长期应收款</t>
  </si>
  <si>
    <t>长期股权投资</t>
  </si>
  <si>
    <t>投资性房地产</t>
  </si>
  <si>
    <t>（房屋成本计量</t>
  </si>
  <si>
    <t>房屋公允价值计量</t>
  </si>
  <si>
    <t>土地成本计量</t>
  </si>
  <si>
    <t>土地公允价值计量）</t>
  </si>
  <si>
    <t>固定资产</t>
  </si>
  <si>
    <t>房屋建筑物</t>
  </si>
  <si>
    <t>构筑物及其他辅助设施</t>
  </si>
  <si>
    <t>管道及沟槽</t>
  </si>
  <si>
    <t>机器设备</t>
  </si>
  <si>
    <t>车辆</t>
  </si>
  <si>
    <t>电子设备</t>
  </si>
  <si>
    <t>非流动资产</t>
  </si>
  <si>
    <t>土地</t>
  </si>
  <si>
    <t>在建工程</t>
  </si>
  <si>
    <t>在建工程-土建工程</t>
  </si>
  <si>
    <t>在建工程-设备安装工程</t>
  </si>
  <si>
    <t>工程物资</t>
  </si>
  <si>
    <t>固定资产清理</t>
  </si>
  <si>
    <t>生产性生物资产</t>
  </si>
  <si>
    <t>油气资产</t>
  </si>
  <si>
    <t>无形资产</t>
  </si>
  <si>
    <t>土地使用权</t>
  </si>
  <si>
    <t>矿业权</t>
  </si>
  <si>
    <t>其他无形资产</t>
  </si>
  <si>
    <t>商誉</t>
  </si>
  <si>
    <t>长期待摊费用</t>
  </si>
  <si>
    <t>递延所得税资产</t>
  </si>
  <si>
    <t>其他非流动资产</t>
  </si>
  <si>
    <t>其他长期资产</t>
  </si>
  <si>
    <t>临时设施</t>
  </si>
  <si>
    <t>特准储备物资</t>
  </si>
  <si>
    <r>
      <rPr>
        <u/>
        <sz val="10"/>
        <color indexed="12"/>
        <rFont val="宋体"/>
        <charset val="134"/>
      </rPr>
      <t>返回索引页</t>
    </r>
  </si>
  <si>
    <r>
      <rPr>
        <sz val="20"/>
        <rFont val="隶书"/>
        <charset val="134"/>
      </rPr>
      <t>资</t>
    </r>
    <r>
      <rPr>
        <sz val="20"/>
        <rFont val="Arial Narrow"/>
        <charset val="134"/>
      </rPr>
      <t xml:space="preserve">  </t>
    </r>
    <r>
      <rPr>
        <sz val="20"/>
        <rFont val="隶书"/>
        <charset val="134"/>
      </rPr>
      <t>产</t>
    </r>
    <r>
      <rPr>
        <sz val="20"/>
        <rFont val="Arial Narrow"/>
        <charset val="134"/>
      </rPr>
      <t xml:space="preserve">  </t>
    </r>
    <r>
      <rPr>
        <sz val="20"/>
        <rFont val="隶书"/>
        <charset val="134"/>
      </rPr>
      <t>评</t>
    </r>
    <r>
      <rPr>
        <sz val="20"/>
        <rFont val="Arial Narrow"/>
        <charset val="134"/>
      </rPr>
      <t xml:space="preserve">  </t>
    </r>
    <r>
      <rPr>
        <sz val="20"/>
        <rFont val="隶书"/>
        <charset val="134"/>
      </rPr>
      <t>估</t>
    </r>
    <r>
      <rPr>
        <sz val="20"/>
        <rFont val="Arial Narrow"/>
        <charset val="134"/>
      </rPr>
      <t xml:space="preserve">  </t>
    </r>
    <r>
      <rPr>
        <sz val="20"/>
        <rFont val="隶书"/>
        <charset val="134"/>
      </rPr>
      <t>结</t>
    </r>
    <r>
      <rPr>
        <sz val="20"/>
        <rFont val="Arial Narrow"/>
        <charset val="134"/>
      </rPr>
      <t xml:space="preserve">  </t>
    </r>
    <r>
      <rPr>
        <sz val="20"/>
        <rFont val="隶书"/>
        <charset val="134"/>
      </rPr>
      <t>果</t>
    </r>
    <r>
      <rPr>
        <sz val="20"/>
        <rFont val="Arial Narrow"/>
        <charset val="134"/>
      </rPr>
      <t xml:space="preserve">  </t>
    </r>
    <r>
      <rPr>
        <sz val="20"/>
        <rFont val="隶书"/>
        <charset val="134"/>
      </rPr>
      <t>汇</t>
    </r>
    <r>
      <rPr>
        <sz val="20"/>
        <rFont val="Arial Narrow"/>
        <charset val="134"/>
      </rPr>
      <t xml:space="preserve">  </t>
    </r>
    <r>
      <rPr>
        <sz val="20"/>
        <rFont val="隶书"/>
        <charset val="134"/>
      </rPr>
      <t>总</t>
    </r>
    <r>
      <rPr>
        <sz val="20"/>
        <rFont val="Arial Narrow"/>
        <charset val="134"/>
      </rPr>
      <t xml:space="preserve">  </t>
    </r>
    <r>
      <rPr>
        <sz val="20"/>
        <rFont val="隶书"/>
        <charset val="134"/>
      </rPr>
      <t>表</t>
    </r>
  </si>
  <si>
    <r>
      <rPr>
        <sz val="9"/>
        <rFont val="宋体"/>
        <charset val="134"/>
      </rPr>
      <t>金额单位：人民币万元</t>
    </r>
  </si>
  <si>
    <r>
      <rPr>
        <b/>
        <sz val="9"/>
        <rFont val="楷体_GB2312"/>
        <charset val="134"/>
      </rPr>
      <t>项</t>
    </r>
    <r>
      <rPr>
        <b/>
        <sz val="9"/>
        <rFont val="Arial Narrow"/>
        <charset val="134"/>
      </rPr>
      <t xml:space="preserve">            </t>
    </r>
    <r>
      <rPr>
        <b/>
        <sz val="9"/>
        <rFont val="楷体_GB2312"/>
        <charset val="134"/>
      </rPr>
      <t>目</t>
    </r>
  </si>
  <si>
    <r>
      <rPr>
        <b/>
        <sz val="9"/>
        <rFont val="楷体_GB2312"/>
        <charset val="134"/>
      </rPr>
      <t>审计前账面价值</t>
    </r>
  </si>
  <si>
    <r>
      <rPr>
        <b/>
        <sz val="9"/>
        <rFont val="楷体_GB2312"/>
        <charset val="134"/>
      </rPr>
      <t>账面价值</t>
    </r>
  </si>
  <si>
    <r>
      <rPr>
        <b/>
        <sz val="9"/>
        <rFont val="楷体_GB2312"/>
        <charset val="134"/>
      </rPr>
      <t>评估价值</t>
    </r>
  </si>
  <si>
    <r>
      <rPr>
        <b/>
        <sz val="9"/>
        <rFont val="楷体_GB2312"/>
        <charset val="134"/>
      </rPr>
      <t>增减值</t>
    </r>
  </si>
  <si>
    <r>
      <rPr>
        <b/>
        <sz val="9"/>
        <rFont val="楷体_GB2312"/>
        <charset val="134"/>
      </rPr>
      <t>增值率％</t>
    </r>
  </si>
  <si>
    <t>A</t>
  </si>
  <si>
    <t>B</t>
  </si>
  <si>
    <t>C=B-A</t>
  </si>
  <si>
    <t>D=C/A×100%</t>
  </si>
  <si>
    <r>
      <rPr>
        <b/>
        <sz val="9"/>
        <rFont val="楷体_GB2312"/>
        <charset val="134"/>
      </rPr>
      <t>流动资产</t>
    </r>
  </si>
  <si>
    <r>
      <rPr>
        <b/>
        <sz val="9"/>
        <rFont val="楷体_GB2312"/>
        <charset val="134"/>
      </rPr>
      <t>非流动资产</t>
    </r>
  </si>
  <si>
    <r>
      <rPr>
        <sz val="9"/>
        <rFont val="仿宋_GB2312"/>
        <charset val="134"/>
      </rPr>
      <t>其中：可供出售金融资产</t>
    </r>
  </si>
  <si>
    <r>
      <rPr>
        <sz val="9"/>
        <rFont val="Arial Narrow"/>
        <charset val="134"/>
      </rPr>
      <t xml:space="preserve">      </t>
    </r>
    <r>
      <rPr>
        <sz val="9"/>
        <rFont val="仿宋_GB2312"/>
        <charset val="134"/>
      </rPr>
      <t>持有至到期投资</t>
    </r>
  </si>
  <si>
    <r>
      <rPr>
        <sz val="9"/>
        <rFont val="Arial Narrow"/>
        <charset val="134"/>
      </rPr>
      <t xml:space="preserve">      </t>
    </r>
    <r>
      <rPr>
        <sz val="9"/>
        <rFont val="仿宋_GB2312"/>
        <charset val="134"/>
      </rPr>
      <t>长期应收款</t>
    </r>
  </si>
  <si>
    <r>
      <rPr>
        <sz val="9"/>
        <rFont val="Arial Narrow"/>
        <charset val="134"/>
      </rPr>
      <t xml:space="preserve">      </t>
    </r>
    <r>
      <rPr>
        <sz val="9"/>
        <rFont val="仿宋_GB2312"/>
        <charset val="134"/>
      </rPr>
      <t>长期股权投资</t>
    </r>
  </si>
  <si>
    <r>
      <rPr>
        <sz val="9"/>
        <rFont val="Arial Narrow"/>
        <charset val="134"/>
      </rPr>
      <t xml:space="preserve">      </t>
    </r>
    <r>
      <rPr>
        <sz val="9"/>
        <rFont val="仿宋_GB2312"/>
        <charset val="134"/>
      </rPr>
      <t>投资性房地产</t>
    </r>
  </si>
  <si>
    <r>
      <rPr>
        <sz val="9"/>
        <rFont val="Arial Narrow"/>
        <charset val="134"/>
      </rPr>
      <t xml:space="preserve">      </t>
    </r>
    <r>
      <rPr>
        <sz val="9"/>
        <rFont val="仿宋_GB2312"/>
        <charset val="134"/>
      </rPr>
      <t>固定资产</t>
    </r>
  </si>
  <si>
    <r>
      <rPr>
        <sz val="9"/>
        <rFont val="Arial Narrow"/>
        <charset val="134"/>
      </rPr>
      <t xml:space="preserve">      </t>
    </r>
    <r>
      <rPr>
        <sz val="9"/>
        <rFont val="仿宋_GB2312"/>
        <charset val="134"/>
      </rPr>
      <t>在建工程</t>
    </r>
  </si>
  <si>
    <r>
      <rPr>
        <sz val="9"/>
        <rFont val="Arial Narrow"/>
        <charset val="134"/>
      </rPr>
      <t xml:space="preserve">      </t>
    </r>
    <r>
      <rPr>
        <sz val="9"/>
        <rFont val="仿宋_GB2312"/>
        <charset val="134"/>
      </rPr>
      <t>工程物资</t>
    </r>
  </si>
  <si>
    <r>
      <rPr>
        <sz val="9"/>
        <rFont val="Arial Narrow"/>
        <charset val="134"/>
      </rPr>
      <t xml:space="preserve">      </t>
    </r>
    <r>
      <rPr>
        <sz val="9"/>
        <rFont val="仿宋_GB2312"/>
        <charset val="134"/>
      </rPr>
      <t>固定资产清理</t>
    </r>
  </si>
  <si>
    <r>
      <rPr>
        <sz val="9"/>
        <rFont val="Arial Narrow"/>
        <charset val="134"/>
      </rPr>
      <t xml:space="preserve">      </t>
    </r>
    <r>
      <rPr>
        <sz val="9"/>
        <rFont val="仿宋_GB2312"/>
        <charset val="134"/>
      </rPr>
      <t>生产性生物资产</t>
    </r>
  </si>
  <si>
    <r>
      <rPr>
        <sz val="9"/>
        <rFont val="Arial Narrow"/>
        <charset val="134"/>
      </rPr>
      <t xml:space="preserve">      </t>
    </r>
    <r>
      <rPr>
        <sz val="9"/>
        <rFont val="仿宋_GB2312"/>
        <charset val="134"/>
      </rPr>
      <t>油气资产</t>
    </r>
  </si>
  <si>
    <r>
      <rPr>
        <sz val="9"/>
        <rFont val="Arial Narrow"/>
        <charset val="134"/>
      </rPr>
      <t xml:space="preserve">      </t>
    </r>
    <r>
      <rPr>
        <sz val="9"/>
        <rFont val="仿宋_GB2312"/>
        <charset val="134"/>
      </rPr>
      <t>无形资产</t>
    </r>
  </si>
  <si>
    <r>
      <rPr>
        <sz val="9"/>
        <rFont val="Arial Narrow"/>
        <charset val="134"/>
      </rPr>
      <t xml:space="preserve">      </t>
    </r>
    <r>
      <rPr>
        <sz val="9"/>
        <rFont val="仿宋_GB2312"/>
        <charset val="134"/>
      </rPr>
      <t>开发支出</t>
    </r>
  </si>
  <si>
    <r>
      <rPr>
        <sz val="9"/>
        <rFont val="Arial Narrow"/>
        <charset val="134"/>
      </rPr>
      <t xml:space="preserve">      </t>
    </r>
    <r>
      <rPr>
        <sz val="9"/>
        <rFont val="仿宋_GB2312"/>
        <charset val="134"/>
      </rPr>
      <t>商誉</t>
    </r>
  </si>
  <si>
    <r>
      <rPr>
        <sz val="9"/>
        <rFont val="Arial Narrow"/>
        <charset val="134"/>
      </rPr>
      <t xml:space="preserve">      </t>
    </r>
    <r>
      <rPr>
        <sz val="9"/>
        <rFont val="仿宋_GB2312"/>
        <charset val="134"/>
      </rPr>
      <t>长期待摊费用</t>
    </r>
  </si>
  <si>
    <r>
      <rPr>
        <sz val="9"/>
        <rFont val="Arial Narrow"/>
        <charset val="134"/>
      </rPr>
      <t xml:space="preserve">      </t>
    </r>
    <r>
      <rPr>
        <sz val="9"/>
        <rFont val="仿宋_GB2312"/>
        <charset val="134"/>
      </rPr>
      <t>递延所得税资产</t>
    </r>
  </si>
  <si>
    <r>
      <rPr>
        <sz val="9"/>
        <rFont val="Arial Narrow"/>
        <charset val="134"/>
      </rPr>
      <t xml:space="preserve">      </t>
    </r>
    <r>
      <rPr>
        <sz val="9"/>
        <rFont val="仿宋_GB2312"/>
        <charset val="134"/>
      </rPr>
      <t>其他非流动资产</t>
    </r>
  </si>
  <si>
    <r>
      <rPr>
        <b/>
        <sz val="9"/>
        <rFont val="楷体_GB2312"/>
        <charset val="134"/>
      </rPr>
      <t>资产总计</t>
    </r>
  </si>
  <si>
    <r>
      <rPr>
        <sz val="9"/>
        <rFont val="仿宋_GB2312"/>
        <charset val="134"/>
      </rPr>
      <t>流动负债</t>
    </r>
  </si>
  <si>
    <r>
      <rPr>
        <sz val="9"/>
        <rFont val="仿宋_GB2312"/>
        <charset val="134"/>
      </rPr>
      <t>非流动负债</t>
    </r>
  </si>
  <si>
    <r>
      <rPr>
        <b/>
        <sz val="9"/>
        <rFont val="楷体_GB2312"/>
        <charset val="134"/>
      </rPr>
      <t>负债合计</t>
    </r>
  </si>
  <si>
    <r>
      <rPr>
        <b/>
        <sz val="9"/>
        <rFont val="楷体_GB2312"/>
        <charset val="134"/>
      </rPr>
      <t>净资产（所有者权益）</t>
    </r>
  </si>
  <si>
    <r>
      <rPr>
        <b/>
        <sz val="9"/>
        <rFont val="楷体_GB2312"/>
        <charset val="134"/>
      </rPr>
      <t>评估机构名称</t>
    </r>
    <r>
      <rPr>
        <b/>
        <sz val="9"/>
        <rFont val="Arial Narrow"/>
        <charset val="134"/>
      </rPr>
      <t>:</t>
    </r>
  </si>
  <si>
    <t>签字资产评估师：</t>
  </si>
  <si>
    <t>法定代表人：</t>
  </si>
  <si>
    <t>人民币大写</t>
  </si>
  <si>
    <r>
      <rPr>
        <u/>
        <sz val="10"/>
        <color indexed="12"/>
        <rFont val="宋体"/>
        <charset val="134"/>
      </rPr>
      <t>返回</t>
    </r>
  </si>
  <si>
    <r>
      <rPr>
        <sz val="20"/>
        <rFont val="隶书"/>
        <charset val="134"/>
      </rPr>
      <t>资产评估结果分类汇总表</t>
    </r>
  </si>
  <si>
    <r>
      <rPr>
        <sz val="9"/>
        <rFont val="宋体"/>
        <charset val="134"/>
      </rPr>
      <t>金额单位：人民币元</t>
    </r>
  </si>
  <si>
    <r>
      <rPr>
        <b/>
        <sz val="9"/>
        <rFont val="楷体_GB2312"/>
        <charset val="134"/>
      </rPr>
      <t>序号</t>
    </r>
  </si>
  <si>
    <r>
      <rPr>
        <b/>
        <sz val="9"/>
        <color indexed="8"/>
        <rFont val="楷体_GB2312"/>
        <charset val="134"/>
      </rPr>
      <t>科目名称</t>
    </r>
  </si>
  <si>
    <r>
      <rPr>
        <b/>
        <sz val="9"/>
        <rFont val="楷体_GB2312"/>
        <charset val="134"/>
      </rPr>
      <t>审计前账面值</t>
    </r>
  </si>
  <si>
    <r>
      <rPr>
        <b/>
        <sz val="9"/>
        <rFont val="楷体_GB2312"/>
        <charset val="134"/>
      </rPr>
      <t>账面调整值</t>
    </r>
  </si>
  <si>
    <r>
      <rPr>
        <b/>
        <sz val="9"/>
        <rFont val="楷体_GB2312"/>
        <charset val="134"/>
      </rPr>
      <t>增值率</t>
    </r>
    <r>
      <rPr>
        <b/>
        <sz val="9"/>
        <rFont val="Arial Narrow"/>
        <charset val="134"/>
      </rPr>
      <t>%</t>
    </r>
  </si>
  <si>
    <t>检验</t>
  </si>
  <si>
    <r>
      <rPr>
        <b/>
        <sz val="9"/>
        <color indexed="8"/>
        <rFont val="楷体_GB2312"/>
        <charset val="134"/>
      </rPr>
      <t>一、流动资产合计</t>
    </r>
  </si>
  <si>
    <r>
      <rPr>
        <sz val="9"/>
        <color indexed="8"/>
        <rFont val="楷体_GB2312"/>
        <charset val="134"/>
      </rPr>
      <t>货币资金</t>
    </r>
  </si>
  <si>
    <r>
      <rPr>
        <sz val="9"/>
        <color indexed="8"/>
        <rFont val="楷体_GB2312"/>
        <charset val="134"/>
      </rPr>
      <t>交易性金融资产</t>
    </r>
  </si>
  <si>
    <r>
      <rPr>
        <sz val="9"/>
        <color indexed="8"/>
        <rFont val="楷体_GB2312"/>
        <charset val="134"/>
      </rPr>
      <t>应收票据</t>
    </r>
  </si>
  <si>
    <r>
      <rPr>
        <sz val="9"/>
        <color indexed="8"/>
        <rFont val="楷体_GB2312"/>
        <charset val="134"/>
      </rPr>
      <t>应收账款</t>
    </r>
  </si>
  <si>
    <r>
      <rPr>
        <sz val="9"/>
        <color indexed="8"/>
        <rFont val="楷体_GB2312"/>
        <charset val="134"/>
      </rPr>
      <t>预付款项</t>
    </r>
  </si>
  <si>
    <r>
      <rPr>
        <sz val="9"/>
        <color indexed="8"/>
        <rFont val="楷体_GB2312"/>
        <charset val="134"/>
      </rPr>
      <t>应收利息</t>
    </r>
  </si>
  <si>
    <r>
      <rPr>
        <sz val="9"/>
        <color indexed="8"/>
        <rFont val="楷体_GB2312"/>
        <charset val="134"/>
      </rPr>
      <t>应收股利</t>
    </r>
  </si>
  <si>
    <r>
      <rPr>
        <sz val="9"/>
        <color indexed="8"/>
        <rFont val="楷体_GB2312"/>
        <charset val="134"/>
      </rPr>
      <t>其他应收款</t>
    </r>
  </si>
  <si>
    <r>
      <rPr>
        <sz val="9"/>
        <color indexed="8"/>
        <rFont val="楷体_GB2312"/>
        <charset val="134"/>
      </rPr>
      <t>存货</t>
    </r>
  </si>
  <si>
    <r>
      <rPr>
        <sz val="9"/>
        <color indexed="8"/>
        <rFont val="楷体_GB2312"/>
        <charset val="134"/>
      </rPr>
      <t>一年内到期的非流动资产</t>
    </r>
  </si>
  <si>
    <r>
      <rPr>
        <sz val="9"/>
        <color indexed="8"/>
        <rFont val="楷体_GB2312"/>
        <charset val="134"/>
      </rPr>
      <t>其他流动资产</t>
    </r>
  </si>
  <si>
    <r>
      <rPr>
        <b/>
        <sz val="9"/>
        <color indexed="8"/>
        <rFont val="楷体_GB2312"/>
        <charset val="134"/>
      </rPr>
      <t>二、非流动资产合计</t>
    </r>
  </si>
  <si>
    <r>
      <rPr>
        <sz val="9"/>
        <color indexed="8"/>
        <rFont val="楷体_GB2312"/>
        <charset val="134"/>
      </rPr>
      <t>可供出售金融资产</t>
    </r>
  </si>
  <si>
    <r>
      <rPr>
        <sz val="9"/>
        <color indexed="8"/>
        <rFont val="楷体_GB2312"/>
        <charset val="134"/>
      </rPr>
      <t>持有至到期投资</t>
    </r>
  </si>
  <si>
    <r>
      <rPr>
        <sz val="9"/>
        <color indexed="8"/>
        <rFont val="楷体_GB2312"/>
        <charset val="134"/>
      </rPr>
      <t>长期应收款</t>
    </r>
  </si>
  <si>
    <r>
      <rPr>
        <sz val="9"/>
        <color indexed="8"/>
        <rFont val="楷体_GB2312"/>
        <charset val="134"/>
      </rPr>
      <t>长期股权投资</t>
    </r>
  </si>
  <si>
    <r>
      <rPr>
        <sz val="9"/>
        <color indexed="8"/>
        <rFont val="楷体_GB2312"/>
        <charset val="134"/>
      </rPr>
      <t>投资性房地产</t>
    </r>
  </si>
  <si>
    <r>
      <rPr>
        <sz val="9"/>
        <color indexed="8"/>
        <rFont val="楷体_GB2312"/>
        <charset val="134"/>
      </rPr>
      <t>固定资产</t>
    </r>
  </si>
  <si>
    <r>
      <rPr>
        <sz val="9"/>
        <color indexed="8"/>
        <rFont val="楷体_GB2312"/>
        <charset val="134"/>
      </rPr>
      <t>在建工程</t>
    </r>
  </si>
  <si>
    <r>
      <rPr>
        <sz val="9"/>
        <color indexed="8"/>
        <rFont val="楷体_GB2312"/>
        <charset val="134"/>
      </rPr>
      <t>工程物资</t>
    </r>
  </si>
  <si>
    <r>
      <rPr>
        <sz val="9"/>
        <color indexed="8"/>
        <rFont val="楷体_GB2312"/>
        <charset val="134"/>
      </rPr>
      <t>固定资产清理</t>
    </r>
  </si>
  <si>
    <r>
      <rPr>
        <sz val="9"/>
        <color indexed="8"/>
        <rFont val="楷体_GB2312"/>
        <charset val="134"/>
      </rPr>
      <t>生产性生物资产</t>
    </r>
  </si>
  <si>
    <r>
      <rPr>
        <sz val="9"/>
        <color indexed="8"/>
        <rFont val="楷体_GB2312"/>
        <charset val="134"/>
      </rPr>
      <t>油气资产</t>
    </r>
  </si>
  <si>
    <r>
      <rPr>
        <sz val="9"/>
        <color indexed="8"/>
        <rFont val="楷体_GB2312"/>
        <charset val="134"/>
      </rPr>
      <t>无形资产</t>
    </r>
  </si>
  <si>
    <r>
      <rPr>
        <sz val="9"/>
        <color indexed="8"/>
        <rFont val="楷体_GB2312"/>
        <charset val="134"/>
      </rPr>
      <t>开发支出</t>
    </r>
  </si>
  <si>
    <r>
      <rPr>
        <sz val="9"/>
        <color indexed="8"/>
        <rFont val="楷体_GB2312"/>
        <charset val="134"/>
      </rPr>
      <t>商誉</t>
    </r>
  </si>
  <si>
    <r>
      <rPr>
        <sz val="9"/>
        <color indexed="8"/>
        <rFont val="楷体_GB2312"/>
        <charset val="134"/>
      </rPr>
      <t>长期待摊费用</t>
    </r>
  </si>
  <si>
    <r>
      <rPr>
        <sz val="9"/>
        <color indexed="8"/>
        <rFont val="楷体_GB2312"/>
        <charset val="134"/>
      </rPr>
      <t>递延所得税资产</t>
    </r>
  </si>
  <si>
    <r>
      <rPr>
        <sz val="9"/>
        <color indexed="8"/>
        <rFont val="楷体_GB2312"/>
        <charset val="134"/>
      </rPr>
      <t>其他非流动资产</t>
    </r>
  </si>
  <si>
    <r>
      <rPr>
        <b/>
        <sz val="9"/>
        <color indexed="8"/>
        <rFont val="楷体_GB2312"/>
        <charset val="134"/>
      </rPr>
      <t>三、资产总计</t>
    </r>
  </si>
  <si>
    <r>
      <rPr>
        <b/>
        <sz val="9"/>
        <color indexed="8"/>
        <rFont val="楷体_GB2312"/>
        <charset val="134"/>
      </rPr>
      <t>四、流动负债合计</t>
    </r>
  </si>
  <si>
    <r>
      <rPr>
        <sz val="9"/>
        <color indexed="8"/>
        <rFont val="楷体_GB2312"/>
        <charset val="134"/>
      </rPr>
      <t>短期借款</t>
    </r>
  </si>
  <si>
    <r>
      <rPr>
        <sz val="9"/>
        <color indexed="8"/>
        <rFont val="楷体_GB2312"/>
        <charset val="134"/>
      </rPr>
      <t>交易性金融负债</t>
    </r>
  </si>
  <si>
    <r>
      <rPr>
        <sz val="9"/>
        <color indexed="8"/>
        <rFont val="楷体_GB2312"/>
        <charset val="134"/>
      </rPr>
      <t>应付票据</t>
    </r>
  </si>
  <si>
    <r>
      <rPr>
        <sz val="9"/>
        <color indexed="8"/>
        <rFont val="楷体_GB2312"/>
        <charset val="134"/>
      </rPr>
      <t>应付账款</t>
    </r>
  </si>
  <si>
    <r>
      <rPr>
        <sz val="9"/>
        <color indexed="8"/>
        <rFont val="楷体_GB2312"/>
        <charset val="134"/>
      </rPr>
      <t>预收款项</t>
    </r>
  </si>
  <si>
    <r>
      <rPr>
        <sz val="9"/>
        <color indexed="8"/>
        <rFont val="楷体_GB2312"/>
        <charset val="134"/>
      </rPr>
      <t>应付职工薪酬</t>
    </r>
  </si>
  <si>
    <r>
      <rPr>
        <sz val="9"/>
        <color indexed="8"/>
        <rFont val="楷体_GB2312"/>
        <charset val="134"/>
      </rPr>
      <t>应交税费</t>
    </r>
  </si>
  <si>
    <r>
      <rPr>
        <sz val="9"/>
        <color indexed="8"/>
        <rFont val="楷体_GB2312"/>
        <charset val="134"/>
      </rPr>
      <t>应付利息</t>
    </r>
  </si>
  <si>
    <r>
      <rPr>
        <sz val="9"/>
        <color indexed="8"/>
        <rFont val="楷体_GB2312"/>
        <charset val="134"/>
      </rPr>
      <t>应付股利</t>
    </r>
  </si>
  <si>
    <r>
      <rPr>
        <sz val="9"/>
        <color indexed="8"/>
        <rFont val="楷体_GB2312"/>
        <charset val="134"/>
      </rPr>
      <t>其他应付款</t>
    </r>
  </si>
  <si>
    <r>
      <rPr>
        <sz val="9"/>
        <color indexed="8"/>
        <rFont val="楷体_GB2312"/>
        <charset val="134"/>
      </rPr>
      <t>一年内到期的非流动负债</t>
    </r>
  </si>
  <si>
    <r>
      <rPr>
        <sz val="9"/>
        <color indexed="8"/>
        <rFont val="楷体_GB2312"/>
        <charset val="134"/>
      </rPr>
      <t>其他流动负债</t>
    </r>
  </si>
  <si>
    <r>
      <rPr>
        <b/>
        <sz val="9"/>
        <color indexed="8"/>
        <rFont val="楷体_GB2312"/>
        <charset val="134"/>
      </rPr>
      <t>五、非流动负债合计</t>
    </r>
  </si>
  <si>
    <r>
      <rPr>
        <sz val="9"/>
        <color indexed="8"/>
        <rFont val="楷体_GB2312"/>
        <charset val="134"/>
      </rPr>
      <t>长期借款</t>
    </r>
  </si>
  <si>
    <r>
      <rPr>
        <sz val="9"/>
        <color indexed="8"/>
        <rFont val="楷体_GB2312"/>
        <charset val="134"/>
      </rPr>
      <t>应付债券</t>
    </r>
  </si>
  <si>
    <r>
      <rPr>
        <sz val="9"/>
        <color indexed="8"/>
        <rFont val="楷体_GB2312"/>
        <charset val="134"/>
      </rPr>
      <t>长期应付款</t>
    </r>
  </si>
  <si>
    <r>
      <rPr>
        <sz val="9"/>
        <color indexed="8"/>
        <rFont val="楷体_GB2312"/>
        <charset val="134"/>
      </rPr>
      <t>专项应付款</t>
    </r>
  </si>
  <si>
    <r>
      <rPr>
        <sz val="9"/>
        <color indexed="8"/>
        <rFont val="楷体_GB2312"/>
        <charset val="134"/>
      </rPr>
      <t>预计负债</t>
    </r>
  </si>
  <si>
    <r>
      <rPr>
        <sz val="9"/>
        <color indexed="8"/>
        <rFont val="楷体_GB2312"/>
        <charset val="134"/>
      </rPr>
      <t>递延所得税负债</t>
    </r>
  </si>
  <si>
    <r>
      <rPr>
        <sz val="9"/>
        <color indexed="8"/>
        <rFont val="楷体_GB2312"/>
        <charset val="134"/>
      </rPr>
      <t>其他非流动负债</t>
    </r>
  </si>
  <si>
    <r>
      <rPr>
        <b/>
        <sz val="9"/>
        <color indexed="8"/>
        <rFont val="楷体_GB2312"/>
        <charset val="134"/>
      </rPr>
      <t>六、负债总计</t>
    </r>
  </si>
  <si>
    <r>
      <rPr>
        <b/>
        <sz val="9"/>
        <color indexed="8"/>
        <rFont val="楷体_GB2312"/>
        <charset val="134"/>
      </rPr>
      <t>七、净资产</t>
    </r>
    <r>
      <rPr>
        <b/>
        <sz val="9"/>
        <color indexed="8"/>
        <rFont val="Arial Narrow"/>
        <charset val="134"/>
      </rPr>
      <t>(</t>
    </r>
    <r>
      <rPr>
        <b/>
        <sz val="9"/>
        <color indexed="8"/>
        <rFont val="楷体_GB2312"/>
        <charset val="134"/>
      </rPr>
      <t>所有者权益</t>
    </r>
    <r>
      <rPr>
        <b/>
        <sz val="9"/>
        <color indexed="8"/>
        <rFont val="Arial Narrow"/>
        <charset val="134"/>
      </rPr>
      <t>)</t>
    </r>
  </si>
  <si>
    <r>
      <rPr>
        <sz val="20"/>
        <rFont val="隶书"/>
        <charset val="134"/>
      </rPr>
      <t>流动资产评估汇总表</t>
    </r>
  </si>
  <si>
    <r>
      <rPr>
        <sz val="9"/>
        <color indexed="8"/>
        <rFont val="宋体"/>
        <charset val="134"/>
      </rPr>
      <t>金额单位：人民币元</t>
    </r>
  </si>
  <si>
    <r>
      <rPr>
        <b/>
        <sz val="9"/>
        <color indexed="8"/>
        <rFont val="楷体_GB2312"/>
        <charset val="134"/>
      </rPr>
      <t>编号</t>
    </r>
  </si>
  <si>
    <r>
      <rPr>
        <b/>
        <sz val="9"/>
        <color indexed="8"/>
        <rFont val="楷体_GB2312"/>
        <charset val="134"/>
      </rPr>
      <t>审计前账面值</t>
    </r>
  </si>
  <si>
    <r>
      <rPr>
        <b/>
        <sz val="9"/>
        <color indexed="8"/>
        <rFont val="楷体_GB2312"/>
        <charset val="134"/>
      </rPr>
      <t>账面价值</t>
    </r>
  </si>
  <si>
    <r>
      <rPr>
        <b/>
        <sz val="9"/>
        <color indexed="8"/>
        <rFont val="楷体_GB2312"/>
        <charset val="134"/>
      </rPr>
      <t>评估价值</t>
    </r>
  </si>
  <si>
    <r>
      <rPr>
        <b/>
        <sz val="9"/>
        <color indexed="8"/>
        <rFont val="楷体_GB2312"/>
        <charset val="134"/>
      </rPr>
      <t>增值额</t>
    </r>
  </si>
  <si>
    <r>
      <rPr>
        <b/>
        <sz val="9"/>
        <color indexed="8"/>
        <rFont val="楷体_GB2312"/>
        <charset val="134"/>
      </rPr>
      <t>增值率</t>
    </r>
    <r>
      <rPr>
        <b/>
        <sz val="9"/>
        <rFont val="Arial Narrow"/>
        <charset val="134"/>
      </rPr>
      <t>%</t>
    </r>
  </si>
  <si>
    <t>3-1</t>
  </si>
  <si>
    <t>3-2</t>
  </si>
  <si>
    <t>3-3</t>
  </si>
  <si>
    <t>3-4-1</t>
  </si>
  <si>
    <t>应收账款余额</t>
  </si>
  <si>
    <t>3-4-2</t>
  </si>
  <si>
    <t>应收账款坏账准备</t>
  </si>
  <si>
    <t>3-4-3</t>
  </si>
  <si>
    <t>应收账款净值</t>
  </si>
  <si>
    <t>3-5</t>
  </si>
  <si>
    <r>
      <rPr>
        <sz val="9"/>
        <color indexed="8"/>
        <rFont val="楷体_GB2312"/>
        <charset val="134"/>
      </rPr>
      <t>预付账款</t>
    </r>
  </si>
  <si>
    <t>3-6</t>
  </si>
  <si>
    <t>3-7</t>
  </si>
  <si>
    <r>
      <rPr>
        <sz val="9"/>
        <color indexed="8"/>
        <rFont val="楷体_GB2312"/>
        <charset val="134"/>
      </rPr>
      <t>应收股利（应收利润）</t>
    </r>
  </si>
  <si>
    <t>3-8-1</t>
  </si>
  <si>
    <t>其他应收款余额</t>
  </si>
  <si>
    <t>3-8-2</t>
  </si>
  <si>
    <t>其他应收款坏账准备</t>
  </si>
  <si>
    <t>3-8-3</t>
  </si>
  <si>
    <t>其他应收款净值</t>
  </si>
  <si>
    <t>3-9</t>
  </si>
  <si>
    <t>3-10</t>
  </si>
  <si>
    <t>3-11</t>
  </si>
  <si>
    <r>
      <rPr>
        <sz val="9"/>
        <color indexed="8"/>
        <rFont val="仿宋_GB2312"/>
        <charset val="134"/>
      </rPr>
      <t>其他流动资产</t>
    </r>
  </si>
  <si>
    <r>
      <rPr>
        <sz val="9"/>
        <color indexed="8"/>
        <rFont val="仿宋_GB2312"/>
        <charset val="134"/>
      </rPr>
      <t>流动资产合计</t>
    </r>
  </si>
  <si>
    <r>
      <rPr>
        <u/>
        <sz val="12"/>
        <color indexed="12"/>
        <rFont val="宋体"/>
        <charset val="134"/>
      </rPr>
      <t>返回索引页</t>
    </r>
  </si>
  <si>
    <r>
      <rPr>
        <u/>
        <sz val="9"/>
        <color indexed="12"/>
        <rFont val="宋体"/>
        <charset val="134"/>
      </rPr>
      <t>返回</t>
    </r>
  </si>
  <si>
    <r>
      <rPr>
        <sz val="20"/>
        <rFont val="隶书"/>
        <charset val="134"/>
      </rPr>
      <t>货币资金评估汇总表</t>
    </r>
  </si>
  <si>
    <r>
      <rPr>
        <b/>
        <sz val="9"/>
        <rFont val="楷体_GB2312"/>
        <charset val="134"/>
      </rPr>
      <t>编号</t>
    </r>
  </si>
  <si>
    <r>
      <rPr>
        <b/>
        <sz val="9"/>
        <rFont val="楷体_GB2312"/>
        <charset val="134"/>
      </rPr>
      <t>科目名称</t>
    </r>
  </si>
  <si>
    <r>
      <rPr>
        <b/>
        <sz val="9"/>
        <rFont val="楷体_GB2312"/>
        <charset val="134"/>
      </rPr>
      <t>增值额</t>
    </r>
  </si>
  <si>
    <t>3-1-1</t>
  </si>
  <si>
    <r>
      <rPr>
        <sz val="9"/>
        <rFont val="楷体_GB2312"/>
        <charset val="134"/>
      </rPr>
      <t>现金</t>
    </r>
  </si>
  <si>
    <t>3-1-2</t>
  </si>
  <si>
    <r>
      <rPr>
        <sz val="9"/>
        <rFont val="楷体_GB2312"/>
        <charset val="134"/>
      </rPr>
      <t>银行存款</t>
    </r>
  </si>
  <si>
    <t>3-1-3</t>
  </si>
  <si>
    <r>
      <rPr>
        <sz val="9"/>
        <rFont val="楷体_GB2312"/>
        <charset val="134"/>
      </rPr>
      <t>其他货币资金</t>
    </r>
  </si>
  <si>
    <r>
      <rPr>
        <sz val="9"/>
        <rFont val="仿宋_GB2312"/>
        <charset val="134"/>
      </rPr>
      <t>货币资金合计</t>
    </r>
  </si>
  <si>
    <r>
      <rPr>
        <sz val="20"/>
        <rFont val="隶书"/>
        <charset val="134"/>
      </rPr>
      <t>货币资金</t>
    </r>
    <r>
      <rPr>
        <sz val="20"/>
        <rFont val="Arial Narrow"/>
        <charset val="134"/>
      </rPr>
      <t>—</t>
    </r>
    <r>
      <rPr>
        <sz val="20"/>
        <rFont val="隶书"/>
        <charset val="134"/>
      </rPr>
      <t>现金评估明细表</t>
    </r>
  </si>
  <si>
    <r>
      <rPr>
        <b/>
        <sz val="9"/>
        <rFont val="楷体_GB2312"/>
        <charset val="134"/>
      </rPr>
      <t>对应核算单位</t>
    </r>
  </si>
  <si>
    <r>
      <rPr>
        <b/>
        <sz val="9"/>
        <rFont val="楷体_GB2312"/>
        <charset val="134"/>
      </rPr>
      <t>存放部门（单位</t>
    </r>
    <r>
      <rPr>
        <b/>
        <sz val="9"/>
        <rFont val="Arial Narrow"/>
        <charset val="134"/>
      </rPr>
      <t>)</t>
    </r>
  </si>
  <si>
    <r>
      <rPr>
        <b/>
        <sz val="9"/>
        <rFont val="楷体_GB2312"/>
        <charset val="134"/>
      </rPr>
      <t>币种</t>
    </r>
  </si>
  <si>
    <r>
      <rPr>
        <b/>
        <sz val="9"/>
        <rFont val="楷体_GB2312"/>
        <charset val="134"/>
      </rPr>
      <t>外币账面金额</t>
    </r>
  </si>
  <si>
    <r>
      <rPr>
        <b/>
        <sz val="9"/>
        <rFont val="楷体_GB2312"/>
        <charset val="134"/>
      </rPr>
      <t>评估基准日汇率</t>
    </r>
  </si>
  <si>
    <r>
      <rPr>
        <b/>
        <sz val="9"/>
        <rFont val="楷体_GB2312"/>
        <charset val="134"/>
      </rPr>
      <t>备注</t>
    </r>
  </si>
  <si>
    <r>
      <rPr>
        <sz val="9"/>
        <rFont val="宋体"/>
        <charset val="134"/>
      </rPr>
      <t>合</t>
    </r>
    <r>
      <rPr>
        <sz val="9"/>
        <rFont val="Arial Narrow"/>
        <charset val="134"/>
      </rPr>
      <t xml:space="preserve">         </t>
    </r>
    <r>
      <rPr>
        <sz val="9"/>
        <rFont val="宋体"/>
        <charset val="134"/>
      </rPr>
      <t>计</t>
    </r>
  </si>
  <si>
    <r>
      <rPr>
        <sz val="20"/>
        <rFont val="隶书"/>
        <charset val="134"/>
      </rPr>
      <t>货币资金</t>
    </r>
    <r>
      <rPr>
        <sz val="20"/>
        <rFont val="Arial Narrow"/>
        <charset val="134"/>
      </rPr>
      <t>—</t>
    </r>
    <r>
      <rPr>
        <sz val="20"/>
        <rFont val="隶书"/>
        <charset val="134"/>
      </rPr>
      <t>银行存款评估明细表</t>
    </r>
  </si>
  <si>
    <r>
      <rPr>
        <b/>
        <sz val="9"/>
        <rFont val="楷体_GB2312"/>
        <charset val="134"/>
      </rPr>
      <t>开户银行</t>
    </r>
  </si>
  <si>
    <r>
      <rPr>
        <b/>
        <sz val="9"/>
        <rFont val="楷体_GB2312"/>
        <charset val="134"/>
      </rPr>
      <t>账号</t>
    </r>
  </si>
  <si>
    <r>
      <rPr>
        <sz val="20"/>
        <rFont val="隶书"/>
        <charset val="134"/>
      </rPr>
      <t>货币资金</t>
    </r>
    <r>
      <rPr>
        <sz val="20"/>
        <rFont val="Arial Narrow"/>
        <charset val="134"/>
      </rPr>
      <t>—</t>
    </r>
    <r>
      <rPr>
        <sz val="20"/>
        <rFont val="隶书"/>
        <charset val="134"/>
      </rPr>
      <t>其他货币资金评估明细表</t>
    </r>
  </si>
  <si>
    <r>
      <rPr>
        <b/>
        <sz val="9"/>
        <rFont val="楷体_GB2312"/>
        <charset val="134"/>
      </rPr>
      <t>名称及内容</t>
    </r>
  </si>
  <si>
    <t>账户号码</t>
  </si>
  <si>
    <t>用途/业务内容</t>
  </si>
  <si>
    <r>
      <rPr>
        <sz val="20"/>
        <rFont val="隶书"/>
        <charset val="134"/>
      </rPr>
      <t>交易性金融资产评估汇总表</t>
    </r>
  </si>
  <si>
    <t>3-2-1</t>
  </si>
  <si>
    <r>
      <rPr>
        <sz val="9"/>
        <rFont val="楷体_GB2312"/>
        <charset val="134"/>
      </rPr>
      <t>交易性金融资产</t>
    </r>
    <r>
      <rPr>
        <sz val="9"/>
        <rFont val="Arial Narrow"/>
        <charset val="134"/>
      </rPr>
      <t>-</t>
    </r>
    <r>
      <rPr>
        <sz val="9"/>
        <rFont val="楷体_GB2312"/>
        <charset val="134"/>
      </rPr>
      <t>股票投资</t>
    </r>
  </si>
  <si>
    <t>3-2-2</t>
  </si>
  <si>
    <r>
      <rPr>
        <sz val="9"/>
        <rFont val="楷体_GB2312"/>
        <charset val="134"/>
      </rPr>
      <t>交易性金融资产</t>
    </r>
    <r>
      <rPr>
        <sz val="9"/>
        <rFont val="Arial Narrow"/>
        <charset val="134"/>
      </rPr>
      <t>-</t>
    </r>
    <r>
      <rPr>
        <sz val="9"/>
        <rFont val="楷体_GB2312"/>
        <charset val="134"/>
      </rPr>
      <t>债券投资</t>
    </r>
  </si>
  <si>
    <t>3-2-3</t>
  </si>
  <si>
    <r>
      <rPr>
        <sz val="9"/>
        <rFont val="楷体_GB2312"/>
        <charset val="134"/>
      </rPr>
      <t>交易性金融资产</t>
    </r>
    <r>
      <rPr>
        <sz val="9"/>
        <rFont val="Arial Narrow"/>
        <charset val="134"/>
      </rPr>
      <t>-</t>
    </r>
    <r>
      <rPr>
        <sz val="9"/>
        <rFont val="楷体_GB2312"/>
        <charset val="134"/>
      </rPr>
      <t>基金投资</t>
    </r>
  </si>
  <si>
    <r>
      <rPr>
        <sz val="9"/>
        <rFont val="仿宋_GB2312"/>
        <charset val="134"/>
      </rPr>
      <t>交易性金融资产合计</t>
    </r>
  </si>
  <si>
    <r>
      <rPr>
        <sz val="20"/>
        <rFont val="隶书"/>
        <charset val="134"/>
      </rPr>
      <t>交易性金融资产</t>
    </r>
    <r>
      <rPr>
        <sz val="20"/>
        <rFont val="Arial Narrow"/>
        <charset val="134"/>
      </rPr>
      <t>—</t>
    </r>
    <r>
      <rPr>
        <sz val="20"/>
        <rFont val="隶书"/>
        <charset val="134"/>
      </rPr>
      <t>股票投资评估明细表</t>
    </r>
  </si>
  <si>
    <r>
      <rPr>
        <b/>
        <sz val="9"/>
        <rFont val="楷体_GB2312"/>
        <charset val="134"/>
      </rPr>
      <t>被投资单位名称</t>
    </r>
  </si>
  <si>
    <r>
      <rPr>
        <b/>
        <sz val="9"/>
        <rFont val="楷体_GB2312"/>
        <charset val="134"/>
      </rPr>
      <t>股票名称</t>
    </r>
  </si>
  <si>
    <r>
      <rPr>
        <b/>
        <sz val="9"/>
        <rFont val="楷体_GB2312"/>
        <charset val="134"/>
      </rPr>
      <t>投资日期</t>
    </r>
  </si>
  <si>
    <r>
      <rPr>
        <b/>
        <sz val="9"/>
        <rFont val="楷体_GB2312"/>
        <charset val="134"/>
      </rPr>
      <t>持股数量</t>
    </r>
  </si>
  <si>
    <r>
      <rPr>
        <b/>
        <sz val="9"/>
        <rFont val="楷体_GB2312"/>
        <charset val="134"/>
      </rPr>
      <t>成本</t>
    </r>
  </si>
  <si>
    <r>
      <rPr>
        <b/>
        <sz val="9"/>
        <rFont val="楷体_GB2312"/>
        <charset val="134"/>
      </rPr>
      <t>减值准备</t>
    </r>
  </si>
  <si>
    <r>
      <rPr>
        <b/>
        <sz val="9"/>
        <rFont val="楷体_GB2312"/>
        <charset val="134"/>
      </rPr>
      <t>基准日收盘价</t>
    </r>
    <r>
      <rPr>
        <b/>
        <sz val="9"/>
        <rFont val="Arial Narrow"/>
        <charset val="134"/>
      </rPr>
      <t>/</t>
    </r>
    <r>
      <rPr>
        <b/>
        <sz val="9"/>
        <rFont val="楷体_GB2312"/>
        <charset val="134"/>
      </rPr>
      <t>股</t>
    </r>
  </si>
  <si>
    <t xml:space="preserve"> </t>
  </si>
  <si>
    <r>
      <rPr>
        <sz val="9"/>
        <rFont val="宋体"/>
        <charset val="134"/>
      </rPr>
      <t>合</t>
    </r>
    <r>
      <rPr>
        <sz val="9"/>
        <rFont val="Arial Narrow"/>
        <charset val="134"/>
      </rPr>
      <t xml:space="preserve">          </t>
    </r>
    <r>
      <rPr>
        <sz val="9"/>
        <rFont val="宋体"/>
        <charset val="134"/>
      </rPr>
      <t>计</t>
    </r>
  </si>
  <si>
    <r>
      <rPr>
        <sz val="20"/>
        <rFont val="隶书"/>
        <charset val="134"/>
      </rPr>
      <t>交易性金融资产</t>
    </r>
    <r>
      <rPr>
        <sz val="20"/>
        <rFont val="Arial Narrow"/>
        <charset val="134"/>
      </rPr>
      <t>—</t>
    </r>
    <r>
      <rPr>
        <sz val="20"/>
        <rFont val="隶书"/>
        <charset val="134"/>
      </rPr>
      <t>债券投资评估明细表</t>
    </r>
  </si>
  <si>
    <r>
      <rPr>
        <b/>
        <sz val="9"/>
        <rFont val="楷体_GB2312"/>
        <charset val="134"/>
      </rPr>
      <t>债券名称</t>
    </r>
  </si>
  <si>
    <r>
      <rPr>
        <b/>
        <sz val="9"/>
        <rFont val="楷体_GB2312"/>
        <charset val="134"/>
      </rPr>
      <t>发行日期</t>
    </r>
  </si>
  <si>
    <r>
      <rPr>
        <b/>
        <sz val="9"/>
        <rFont val="楷体_GB2312"/>
        <charset val="134"/>
      </rPr>
      <t>票面利率</t>
    </r>
    <r>
      <rPr>
        <b/>
        <sz val="9"/>
        <rFont val="Arial Narrow"/>
        <charset val="134"/>
      </rPr>
      <t>%</t>
    </r>
  </si>
  <si>
    <r>
      <rPr>
        <sz val="20"/>
        <rFont val="隶书"/>
        <charset val="134"/>
      </rPr>
      <t>交易性金融资产</t>
    </r>
    <r>
      <rPr>
        <sz val="20"/>
        <rFont val="Arial Narrow"/>
        <charset val="134"/>
      </rPr>
      <t>—</t>
    </r>
    <r>
      <rPr>
        <sz val="20"/>
        <rFont val="隶书"/>
        <charset val="134"/>
      </rPr>
      <t>基金投资评估明细表</t>
    </r>
  </si>
  <si>
    <r>
      <rPr>
        <b/>
        <sz val="9"/>
        <rFont val="楷体_GB2312"/>
        <charset val="134"/>
      </rPr>
      <t>基金发行单位</t>
    </r>
  </si>
  <si>
    <r>
      <rPr>
        <b/>
        <sz val="9"/>
        <rFont val="楷体_GB2312"/>
        <charset val="134"/>
      </rPr>
      <t>基金名称</t>
    </r>
  </si>
  <si>
    <r>
      <rPr>
        <b/>
        <sz val="9"/>
        <rFont val="楷体_GB2312"/>
        <charset val="134"/>
      </rPr>
      <t>基金类型</t>
    </r>
  </si>
  <si>
    <r>
      <rPr>
        <b/>
        <sz val="9"/>
        <rFont val="楷体_GB2312"/>
        <charset val="134"/>
      </rPr>
      <t>基金份额</t>
    </r>
  </si>
  <si>
    <r>
      <rPr>
        <b/>
        <sz val="9"/>
        <rFont val="楷体_GB2312"/>
        <charset val="134"/>
      </rPr>
      <t>基准日净值</t>
    </r>
    <r>
      <rPr>
        <b/>
        <sz val="9"/>
        <rFont val="Arial Narrow"/>
        <charset val="134"/>
      </rPr>
      <t>/</t>
    </r>
    <r>
      <rPr>
        <b/>
        <sz val="9"/>
        <rFont val="楷体_GB2312"/>
        <charset val="134"/>
      </rPr>
      <t>份</t>
    </r>
  </si>
  <si>
    <r>
      <rPr>
        <sz val="20"/>
        <rFont val="隶书"/>
        <charset val="134"/>
      </rPr>
      <t>应收票据评估明细表</t>
    </r>
  </si>
  <si>
    <t>户名（结算对象)</t>
  </si>
  <si>
    <t>出票银行</t>
  </si>
  <si>
    <r>
      <rPr>
        <b/>
        <sz val="9"/>
        <rFont val="楷体_GB2312"/>
        <charset val="134"/>
      </rPr>
      <t>票据类型</t>
    </r>
  </si>
  <si>
    <r>
      <rPr>
        <b/>
        <sz val="9"/>
        <rFont val="楷体_GB2312"/>
        <charset val="134"/>
      </rPr>
      <t>出票日期</t>
    </r>
  </si>
  <si>
    <r>
      <rPr>
        <b/>
        <sz val="9"/>
        <rFont val="楷体_GB2312"/>
        <charset val="134"/>
      </rPr>
      <t>到期日期</t>
    </r>
  </si>
  <si>
    <t>贴现日期</t>
  </si>
  <si>
    <r>
      <rPr>
        <sz val="9"/>
        <rFont val="宋体"/>
        <charset val="134"/>
      </rPr>
      <t>合</t>
    </r>
    <r>
      <rPr>
        <sz val="9"/>
        <rFont val="Arial Narrow"/>
        <charset val="134"/>
      </rPr>
      <t xml:space="preserve">            </t>
    </r>
    <r>
      <rPr>
        <sz val="9"/>
        <rFont val="宋体"/>
        <charset val="134"/>
      </rPr>
      <t>计</t>
    </r>
  </si>
  <si>
    <r>
      <rPr>
        <sz val="9"/>
        <rFont val="宋体"/>
        <charset val="134"/>
      </rPr>
      <t>减：应收票据坏帐准备</t>
    </r>
  </si>
  <si>
    <r>
      <rPr>
        <sz val="9"/>
        <rFont val="宋体"/>
        <charset val="134"/>
      </rPr>
      <t>减：评估风险损失</t>
    </r>
  </si>
  <si>
    <r>
      <rPr>
        <u/>
        <sz val="10"/>
        <color indexed="12"/>
        <rFont val="宋体"/>
        <charset val="134"/>
      </rPr>
      <t>返回</t>
    </r>
    <r>
      <rPr>
        <u/>
        <sz val="10"/>
        <color indexed="12"/>
        <rFont val="Arial Narrow"/>
        <charset val="134"/>
      </rPr>
      <t xml:space="preserve"> </t>
    </r>
  </si>
  <si>
    <r>
      <rPr>
        <sz val="20"/>
        <rFont val="隶书"/>
        <charset val="134"/>
      </rPr>
      <t>应收账款评估明细表</t>
    </r>
  </si>
  <si>
    <r>
      <rPr>
        <b/>
        <sz val="9"/>
        <rFont val="楷体_GB2312"/>
        <charset val="134"/>
      </rPr>
      <t>欠款单位名称（结算对象</t>
    </r>
    <r>
      <rPr>
        <b/>
        <sz val="9"/>
        <rFont val="Arial Narrow"/>
        <charset val="134"/>
      </rPr>
      <t>)</t>
    </r>
  </si>
  <si>
    <r>
      <rPr>
        <b/>
        <sz val="9"/>
        <rFont val="楷体_GB2312"/>
        <charset val="134"/>
      </rPr>
      <t>关联关系类型</t>
    </r>
  </si>
  <si>
    <r>
      <rPr>
        <b/>
        <sz val="9"/>
        <rFont val="楷体_GB2312"/>
        <charset val="134"/>
      </rPr>
      <t>业务内容</t>
    </r>
  </si>
  <si>
    <r>
      <rPr>
        <b/>
        <sz val="9"/>
        <rFont val="楷体_GB2312"/>
        <charset val="134"/>
      </rPr>
      <t>发生日期</t>
    </r>
  </si>
  <si>
    <r>
      <rPr>
        <b/>
        <sz val="9"/>
        <rFont val="楷体_GB2312"/>
        <charset val="134"/>
      </rPr>
      <t>帐龄</t>
    </r>
    <r>
      <rPr>
        <b/>
        <sz val="9"/>
        <rFont val="Arial Narrow"/>
        <charset val="134"/>
      </rPr>
      <t>(</t>
    </r>
    <r>
      <rPr>
        <b/>
        <sz val="9"/>
        <rFont val="楷体_GB2312"/>
        <charset val="134"/>
      </rPr>
      <t>月</t>
    </r>
    <r>
      <rPr>
        <b/>
        <sz val="9"/>
        <rFont val="Arial Narrow"/>
        <charset val="134"/>
      </rPr>
      <t>)</t>
    </r>
  </si>
  <si>
    <r>
      <rPr>
        <b/>
        <sz val="9"/>
        <rFont val="楷体_GB2312"/>
        <charset val="134"/>
      </rPr>
      <t>坏帐准备</t>
    </r>
  </si>
  <si>
    <r>
      <rPr>
        <b/>
        <sz val="9"/>
        <rFont val="楷体_GB2312"/>
        <charset val="134"/>
      </rPr>
      <t>账龄</t>
    </r>
  </si>
  <si>
    <r>
      <rPr>
        <b/>
        <sz val="9"/>
        <rFont val="Arial Narrow"/>
        <charset val="134"/>
      </rPr>
      <t>1-6</t>
    </r>
    <r>
      <rPr>
        <b/>
        <sz val="9"/>
        <rFont val="楷体_GB2312"/>
        <charset val="134"/>
      </rPr>
      <t>个月</t>
    </r>
  </si>
  <si>
    <r>
      <rPr>
        <b/>
        <sz val="9"/>
        <rFont val="Arial Narrow"/>
        <charset val="134"/>
      </rPr>
      <t>7</t>
    </r>
    <r>
      <rPr>
        <b/>
        <sz val="9"/>
        <rFont val="楷体_GB2312"/>
        <charset val="134"/>
      </rPr>
      <t>－</t>
    </r>
    <r>
      <rPr>
        <b/>
        <sz val="9"/>
        <rFont val="Arial Narrow"/>
        <charset val="134"/>
      </rPr>
      <t>12</t>
    </r>
    <r>
      <rPr>
        <b/>
        <sz val="9"/>
        <rFont val="楷体_GB2312"/>
        <charset val="134"/>
      </rPr>
      <t>个月</t>
    </r>
  </si>
  <si>
    <r>
      <rPr>
        <b/>
        <sz val="9"/>
        <rFont val="Arial Narrow"/>
        <charset val="134"/>
      </rPr>
      <t>1-2</t>
    </r>
    <r>
      <rPr>
        <b/>
        <sz val="9"/>
        <rFont val="楷体_GB2312"/>
        <charset val="134"/>
      </rPr>
      <t>年</t>
    </r>
    <r>
      <rPr>
        <b/>
        <sz val="9"/>
        <rFont val="Arial Narrow"/>
        <charset val="134"/>
      </rPr>
      <t xml:space="preserve"> (</t>
    </r>
    <r>
      <rPr>
        <b/>
        <sz val="9"/>
        <rFont val="楷体_GB2312"/>
        <charset val="134"/>
      </rPr>
      <t>含</t>
    </r>
    <r>
      <rPr>
        <b/>
        <sz val="9"/>
        <rFont val="Arial Narrow"/>
        <charset val="134"/>
      </rPr>
      <t>2</t>
    </r>
    <r>
      <rPr>
        <b/>
        <sz val="9"/>
        <rFont val="楷体_GB2312"/>
        <charset val="134"/>
      </rPr>
      <t>年</t>
    </r>
    <r>
      <rPr>
        <b/>
        <sz val="9"/>
        <rFont val="Arial Narrow"/>
        <charset val="134"/>
      </rPr>
      <t>)</t>
    </r>
  </si>
  <si>
    <r>
      <rPr>
        <b/>
        <sz val="9"/>
        <rFont val="Arial Narrow"/>
        <charset val="134"/>
      </rPr>
      <t>2-3</t>
    </r>
    <r>
      <rPr>
        <b/>
        <sz val="9"/>
        <rFont val="楷体_GB2312"/>
        <charset val="134"/>
      </rPr>
      <t>年</t>
    </r>
    <r>
      <rPr>
        <b/>
        <sz val="9"/>
        <rFont val="Arial Narrow"/>
        <charset val="134"/>
      </rPr>
      <t>(</t>
    </r>
    <r>
      <rPr>
        <b/>
        <sz val="9"/>
        <rFont val="楷体_GB2312"/>
        <charset val="134"/>
      </rPr>
      <t>含</t>
    </r>
    <r>
      <rPr>
        <b/>
        <sz val="9"/>
        <rFont val="Arial Narrow"/>
        <charset val="134"/>
      </rPr>
      <t>3</t>
    </r>
    <r>
      <rPr>
        <b/>
        <sz val="9"/>
        <rFont val="楷体_GB2312"/>
        <charset val="134"/>
      </rPr>
      <t>年</t>
    </r>
    <r>
      <rPr>
        <b/>
        <sz val="9"/>
        <rFont val="Arial Narrow"/>
        <charset val="134"/>
      </rPr>
      <t>)</t>
    </r>
  </si>
  <si>
    <r>
      <rPr>
        <b/>
        <sz val="9"/>
        <rFont val="Arial Narrow"/>
        <charset val="134"/>
      </rPr>
      <t>3-4</t>
    </r>
    <r>
      <rPr>
        <b/>
        <sz val="9"/>
        <rFont val="楷体_GB2312"/>
        <charset val="134"/>
      </rPr>
      <t>年</t>
    </r>
    <r>
      <rPr>
        <b/>
        <sz val="9"/>
        <rFont val="Arial Narrow"/>
        <charset val="134"/>
      </rPr>
      <t>(</t>
    </r>
    <r>
      <rPr>
        <b/>
        <sz val="9"/>
        <rFont val="楷体_GB2312"/>
        <charset val="134"/>
      </rPr>
      <t>含</t>
    </r>
    <r>
      <rPr>
        <b/>
        <sz val="9"/>
        <rFont val="Arial Narrow"/>
        <charset val="134"/>
      </rPr>
      <t>4</t>
    </r>
    <r>
      <rPr>
        <b/>
        <sz val="9"/>
        <rFont val="楷体_GB2312"/>
        <charset val="134"/>
      </rPr>
      <t>年</t>
    </r>
    <r>
      <rPr>
        <b/>
        <sz val="9"/>
        <rFont val="Arial Narrow"/>
        <charset val="134"/>
      </rPr>
      <t>)</t>
    </r>
  </si>
  <si>
    <r>
      <rPr>
        <b/>
        <sz val="9"/>
        <rFont val="Arial Narrow"/>
        <charset val="134"/>
      </rPr>
      <t>4-5</t>
    </r>
    <r>
      <rPr>
        <b/>
        <sz val="9"/>
        <rFont val="楷体_GB2312"/>
        <charset val="134"/>
      </rPr>
      <t>年</t>
    </r>
    <r>
      <rPr>
        <b/>
        <sz val="9"/>
        <rFont val="Arial Narrow"/>
        <charset val="134"/>
      </rPr>
      <t>(</t>
    </r>
    <r>
      <rPr>
        <b/>
        <sz val="9"/>
        <rFont val="楷体_GB2312"/>
        <charset val="134"/>
      </rPr>
      <t>含</t>
    </r>
    <r>
      <rPr>
        <b/>
        <sz val="9"/>
        <rFont val="Arial Narrow"/>
        <charset val="134"/>
      </rPr>
      <t>5</t>
    </r>
    <r>
      <rPr>
        <b/>
        <sz val="9"/>
        <rFont val="楷体_GB2312"/>
        <charset val="134"/>
      </rPr>
      <t>年</t>
    </r>
    <r>
      <rPr>
        <b/>
        <sz val="9"/>
        <rFont val="Arial Narrow"/>
        <charset val="134"/>
      </rPr>
      <t>)</t>
    </r>
  </si>
  <si>
    <r>
      <rPr>
        <b/>
        <sz val="9"/>
        <rFont val="Arial Narrow"/>
        <charset val="134"/>
      </rPr>
      <t>5</t>
    </r>
    <r>
      <rPr>
        <b/>
        <sz val="9"/>
        <rFont val="楷体_GB2312"/>
        <charset val="134"/>
      </rPr>
      <t>年以上金额</t>
    </r>
  </si>
  <si>
    <r>
      <rPr>
        <sz val="9"/>
        <rFont val="宋体"/>
        <charset val="134"/>
      </rPr>
      <t>减：坏账准备</t>
    </r>
  </si>
  <si>
    <r>
      <rPr>
        <sz val="9"/>
        <rFont val="宋体"/>
        <charset val="134"/>
      </rPr>
      <t>净</t>
    </r>
    <r>
      <rPr>
        <sz val="9"/>
        <rFont val="Arial Narrow"/>
        <charset val="134"/>
      </rPr>
      <t xml:space="preserve">            </t>
    </r>
    <r>
      <rPr>
        <sz val="9"/>
        <rFont val="宋体"/>
        <charset val="134"/>
      </rPr>
      <t>额</t>
    </r>
  </si>
  <si>
    <r>
      <rPr>
        <sz val="9"/>
        <rFont val="宋体"/>
        <charset val="134"/>
      </rPr>
      <t>注</t>
    </r>
    <r>
      <rPr>
        <sz val="9"/>
        <rFont val="Arial Narrow"/>
        <charset val="134"/>
      </rPr>
      <t>1</t>
    </r>
    <r>
      <rPr>
        <sz val="9"/>
        <rFont val="宋体"/>
        <charset val="134"/>
      </rPr>
      <t>：</t>
    </r>
  </si>
  <si>
    <r>
      <rPr>
        <sz val="9"/>
        <rFont val="宋体"/>
        <charset val="134"/>
      </rPr>
      <t>注明账齡在一年以上的账款的可收回性，若有部分可能不能收回，请估计不能收回的金額，以供评估时作參考。</t>
    </r>
  </si>
  <si>
    <r>
      <rPr>
        <sz val="9"/>
        <rFont val="宋体"/>
        <charset val="134"/>
      </rPr>
      <t>注</t>
    </r>
    <r>
      <rPr>
        <sz val="9"/>
        <rFont val="Arial Narrow"/>
        <charset val="134"/>
      </rPr>
      <t>2</t>
    </r>
    <r>
      <rPr>
        <sz val="9"/>
        <rFont val="宋体"/>
        <charset val="134"/>
      </rPr>
      <t>：</t>
    </r>
    <r>
      <rPr>
        <sz val="9"/>
        <rFont val="Arial Narrow"/>
        <charset val="134"/>
      </rPr>
      <t>“</t>
    </r>
    <r>
      <rPr>
        <sz val="9"/>
        <rFont val="宋体"/>
        <charset val="134"/>
      </rPr>
      <t>备注</t>
    </r>
    <r>
      <rPr>
        <sz val="9"/>
        <rFont val="Arial Narrow"/>
        <charset val="134"/>
      </rPr>
      <t>”</t>
    </r>
    <r>
      <rPr>
        <sz val="9"/>
        <rFont val="宋体"/>
        <charset val="134"/>
      </rPr>
      <t>栏填写方法：</t>
    </r>
  </si>
  <si>
    <r>
      <rPr>
        <sz val="9"/>
        <rFont val="Arial Narrow"/>
        <charset val="134"/>
      </rPr>
      <t>1</t>
    </r>
    <r>
      <rPr>
        <sz val="9"/>
        <rFont val="宋体"/>
        <charset val="134"/>
      </rPr>
      <t>）欠款单位为关联方、总公司内部或本公司内部单位的，应在备注栏注明</t>
    </r>
    <r>
      <rPr>
        <sz val="9"/>
        <rFont val="Arial Narrow"/>
        <charset val="134"/>
      </rPr>
      <t>“</t>
    </r>
    <r>
      <rPr>
        <sz val="9"/>
        <rFont val="宋体"/>
        <charset val="134"/>
      </rPr>
      <t>关联方</t>
    </r>
    <r>
      <rPr>
        <sz val="9"/>
        <rFont val="Arial Narrow"/>
        <charset val="134"/>
      </rPr>
      <t>”</t>
    </r>
    <r>
      <rPr>
        <sz val="9"/>
        <rFont val="宋体"/>
        <charset val="134"/>
      </rPr>
      <t>、</t>
    </r>
    <r>
      <rPr>
        <sz val="9"/>
        <rFont val="Arial Narrow"/>
        <charset val="134"/>
      </rPr>
      <t>“</t>
    </r>
    <r>
      <rPr>
        <sz val="9"/>
        <rFont val="宋体"/>
        <charset val="134"/>
      </rPr>
      <t>总公司内部</t>
    </r>
    <r>
      <rPr>
        <sz val="9"/>
        <rFont val="Arial Narrow"/>
        <charset val="134"/>
      </rPr>
      <t>”</t>
    </r>
    <r>
      <rPr>
        <sz val="9"/>
        <rFont val="宋体"/>
        <charset val="134"/>
      </rPr>
      <t>、</t>
    </r>
    <r>
      <rPr>
        <sz val="9"/>
        <rFont val="Arial Narrow"/>
        <charset val="134"/>
      </rPr>
      <t>“</t>
    </r>
    <r>
      <rPr>
        <sz val="9"/>
        <rFont val="宋体"/>
        <charset val="134"/>
      </rPr>
      <t>内部单位</t>
    </r>
    <r>
      <rPr>
        <sz val="9"/>
        <rFont val="Arial Narrow"/>
        <charset val="134"/>
      </rPr>
      <t>”</t>
    </r>
    <r>
      <rPr>
        <sz val="9"/>
        <rFont val="宋体"/>
        <charset val="134"/>
      </rPr>
      <t>；</t>
    </r>
  </si>
  <si>
    <r>
      <rPr>
        <sz val="9"/>
        <rFont val="Arial Narrow"/>
        <charset val="134"/>
      </rPr>
      <t>2</t>
    </r>
    <r>
      <rPr>
        <sz val="9"/>
        <rFont val="宋体"/>
        <charset val="134"/>
      </rPr>
      <t>）</t>
    </r>
    <r>
      <rPr>
        <sz val="9"/>
        <rFont val="Arial Narrow"/>
        <charset val="134"/>
      </rPr>
      <t xml:space="preserve"> </t>
    </r>
    <r>
      <rPr>
        <sz val="9"/>
        <rFont val="宋体"/>
        <charset val="134"/>
      </rPr>
      <t>涉诉款项应在备注中标明</t>
    </r>
    <r>
      <rPr>
        <sz val="9"/>
        <rFont val="Arial Narrow"/>
        <charset val="134"/>
      </rPr>
      <t>“</t>
    </r>
    <r>
      <rPr>
        <sz val="9"/>
        <rFont val="宋体"/>
        <charset val="134"/>
      </rPr>
      <t>涉诉</t>
    </r>
    <r>
      <rPr>
        <sz val="9"/>
        <rFont val="Arial Narrow"/>
        <charset val="134"/>
      </rPr>
      <t>”</t>
    </r>
    <r>
      <rPr>
        <sz val="9"/>
        <rFont val="宋体"/>
        <charset val="134"/>
      </rPr>
      <t>；</t>
    </r>
  </si>
  <si>
    <r>
      <rPr>
        <sz val="9"/>
        <rFont val="Arial Narrow"/>
        <charset val="134"/>
      </rPr>
      <t>3</t>
    </r>
    <r>
      <rPr>
        <sz val="9"/>
        <rFont val="宋体"/>
        <charset val="134"/>
      </rPr>
      <t>）评估基准日后已部分或全部收回款项的，应注明日期及金额，如</t>
    </r>
    <r>
      <rPr>
        <sz val="9"/>
        <rFont val="Arial Narrow"/>
        <charset val="134"/>
      </rPr>
      <t>“2007</t>
    </r>
    <r>
      <rPr>
        <sz val="9"/>
        <rFont val="宋体"/>
        <charset val="134"/>
      </rPr>
      <t>年</t>
    </r>
    <r>
      <rPr>
        <sz val="9"/>
        <rFont val="Arial Narrow"/>
        <charset val="134"/>
      </rPr>
      <t>1</t>
    </r>
    <r>
      <rPr>
        <sz val="9"/>
        <rFont val="宋体"/>
        <charset val="134"/>
      </rPr>
      <t>月</t>
    </r>
    <r>
      <rPr>
        <sz val="9"/>
        <rFont val="Arial Narrow"/>
        <charset val="134"/>
      </rPr>
      <t>4</t>
    </r>
    <r>
      <rPr>
        <sz val="9"/>
        <rFont val="宋体"/>
        <charset val="134"/>
      </rPr>
      <t>日收回</t>
    </r>
    <r>
      <rPr>
        <sz val="9"/>
        <rFont val="Arial Narrow"/>
        <charset val="134"/>
      </rPr>
      <t>8,000.00</t>
    </r>
    <r>
      <rPr>
        <sz val="9"/>
        <rFont val="宋体"/>
        <charset val="134"/>
      </rPr>
      <t>元</t>
    </r>
    <r>
      <rPr>
        <sz val="9"/>
        <rFont val="Arial Narrow"/>
        <charset val="134"/>
      </rPr>
      <t>”</t>
    </r>
    <r>
      <rPr>
        <sz val="9"/>
        <rFont val="宋体"/>
        <charset val="134"/>
      </rPr>
      <t>；</t>
    </r>
  </si>
  <si>
    <r>
      <rPr>
        <sz val="9"/>
        <rFont val="Arial Narrow"/>
        <charset val="134"/>
      </rPr>
      <t>4</t>
    </r>
    <r>
      <rPr>
        <sz val="9"/>
        <rFont val="宋体"/>
        <charset val="134"/>
      </rPr>
      <t>）填表单位认为其他应说明的事项</t>
    </r>
  </si>
  <si>
    <r>
      <rPr>
        <sz val="20"/>
        <rFont val="隶书"/>
        <charset val="134"/>
      </rPr>
      <t>预付账款评估明细表</t>
    </r>
  </si>
  <si>
    <r>
      <rPr>
        <b/>
        <sz val="9"/>
        <rFont val="楷体_GB2312"/>
        <charset val="134"/>
      </rPr>
      <t>收款单位名称（结算对象</t>
    </r>
    <r>
      <rPr>
        <b/>
        <sz val="9"/>
        <rFont val="Arial Narrow"/>
        <charset val="134"/>
      </rPr>
      <t>)</t>
    </r>
  </si>
  <si>
    <r>
      <rPr>
        <b/>
        <sz val="9"/>
        <rFont val="楷体_GB2312"/>
        <charset val="134"/>
      </rPr>
      <t>帐龄</t>
    </r>
  </si>
  <si>
    <r>
      <rPr>
        <sz val="9"/>
        <rFont val="宋体"/>
        <charset val="134"/>
      </rPr>
      <t>减：预付账款坏帐准备</t>
    </r>
  </si>
  <si>
    <r>
      <rPr>
        <sz val="20"/>
        <rFont val="隶书"/>
        <charset val="134"/>
      </rPr>
      <t>应收利息评估明细表</t>
    </r>
  </si>
  <si>
    <r>
      <rPr>
        <b/>
        <sz val="9"/>
        <rFont val="楷体_GB2312"/>
        <charset val="134"/>
      </rPr>
      <t>利息类型</t>
    </r>
  </si>
  <si>
    <r>
      <rPr>
        <b/>
        <sz val="9"/>
        <rFont val="楷体_GB2312"/>
        <charset val="134"/>
      </rPr>
      <t>本金</t>
    </r>
  </si>
  <si>
    <r>
      <rPr>
        <b/>
        <sz val="9"/>
        <rFont val="楷体_GB2312"/>
        <charset val="134"/>
      </rPr>
      <t>利息所属期间</t>
    </r>
  </si>
  <si>
    <r>
      <rPr>
        <b/>
        <sz val="9"/>
        <rFont val="楷体_GB2312"/>
        <charset val="134"/>
      </rPr>
      <t>利息率</t>
    </r>
    <r>
      <rPr>
        <b/>
        <sz val="9"/>
        <rFont val="Arial Narrow"/>
        <charset val="134"/>
      </rPr>
      <t>%</t>
    </r>
  </si>
  <si>
    <r>
      <rPr>
        <sz val="20"/>
        <rFont val="隶书"/>
        <charset val="134"/>
      </rPr>
      <t>应收股利（应收利润）评估明细表</t>
    </r>
  </si>
  <si>
    <r>
      <rPr>
        <b/>
        <sz val="9"/>
        <rFont val="楷体_GB2312"/>
        <charset val="134"/>
      </rPr>
      <t>户名（结算对象</t>
    </r>
    <r>
      <rPr>
        <b/>
        <sz val="9"/>
        <rFont val="Arial Narrow"/>
        <charset val="134"/>
      </rPr>
      <t>)</t>
    </r>
  </si>
  <si>
    <r>
      <rPr>
        <b/>
        <sz val="9"/>
        <rFont val="楷体_GB2312"/>
        <charset val="134"/>
      </rPr>
      <t>股利所属期间</t>
    </r>
  </si>
  <si>
    <r>
      <rPr>
        <sz val="20"/>
        <rFont val="隶书"/>
        <charset val="134"/>
      </rPr>
      <t>其他应收款评估明细表</t>
    </r>
  </si>
  <si>
    <r>
      <rPr>
        <sz val="9"/>
        <rFont val="Arial Narrow"/>
        <charset val="134"/>
      </rPr>
      <t>3</t>
    </r>
    <r>
      <rPr>
        <sz val="9"/>
        <rFont val="宋体"/>
        <charset val="134"/>
      </rPr>
      <t>）评估基准日后已部分或全部收回款项的，应注明日期及金额，如</t>
    </r>
    <r>
      <rPr>
        <sz val="9"/>
        <rFont val="Arial Narrow"/>
        <charset val="134"/>
      </rPr>
      <t>“2003</t>
    </r>
    <r>
      <rPr>
        <sz val="9"/>
        <rFont val="宋体"/>
        <charset val="134"/>
      </rPr>
      <t>年</t>
    </r>
    <r>
      <rPr>
        <sz val="9"/>
        <rFont val="Arial Narrow"/>
        <charset val="134"/>
      </rPr>
      <t>2</t>
    </r>
    <r>
      <rPr>
        <sz val="9"/>
        <rFont val="宋体"/>
        <charset val="134"/>
      </rPr>
      <t>月</t>
    </r>
    <r>
      <rPr>
        <sz val="9"/>
        <rFont val="Arial Narrow"/>
        <charset val="134"/>
      </rPr>
      <t>4</t>
    </r>
    <r>
      <rPr>
        <sz val="9"/>
        <rFont val="宋体"/>
        <charset val="134"/>
      </rPr>
      <t>日收回</t>
    </r>
    <r>
      <rPr>
        <sz val="9"/>
        <rFont val="Arial Narrow"/>
        <charset val="134"/>
      </rPr>
      <t>8,530.00</t>
    </r>
    <r>
      <rPr>
        <sz val="9"/>
        <rFont val="宋体"/>
        <charset val="134"/>
      </rPr>
      <t>元</t>
    </r>
    <r>
      <rPr>
        <sz val="9"/>
        <rFont val="Arial Narrow"/>
        <charset val="134"/>
      </rPr>
      <t>”</t>
    </r>
    <r>
      <rPr>
        <sz val="9"/>
        <rFont val="宋体"/>
        <charset val="134"/>
      </rPr>
      <t>；</t>
    </r>
  </si>
  <si>
    <r>
      <rPr>
        <sz val="20"/>
        <rFont val="隶书"/>
        <charset val="134"/>
      </rPr>
      <t>存货评估汇总表</t>
    </r>
  </si>
  <si>
    <t>跌价准备</t>
  </si>
  <si>
    <t>3-9-1</t>
  </si>
  <si>
    <r>
      <rPr>
        <sz val="9"/>
        <rFont val="楷体_GB2312"/>
        <charset val="134"/>
      </rPr>
      <t>原材料</t>
    </r>
  </si>
  <si>
    <t>3-9-2</t>
  </si>
  <si>
    <r>
      <rPr>
        <sz val="9"/>
        <rFont val="楷体_GB2312"/>
        <charset val="134"/>
      </rPr>
      <t>材料采购（在途物资）</t>
    </r>
  </si>
  <si>
    <t>3-9-3</t>
  </si>
  <si>
    <r>
      <rPr>
        <sz val="9"/>
        <rFont val="楷体_GB2312"/>
        <charset val="134"/>
      </rPr>
      <t>在库低值易耗品</t>
    </r>
  </si>
  <si>
    <t>3-9-4</t>
  </si>
  <si>
    <r>
      <rPr>
        <sz val="9"/>
        <rFont val="楷体_GB2312"/>
        <charset val="134"/>
      </rPr>
      <t>包装物（库存物资）</t>
    </r>
  </si>
  <si>
    <t>3-9-5</t>
  </si>
  <si>
    <r>
      <rPr>
        <sz val="9"/>
        <rFont val="楷体_GB2312"/>
        <charset val="134"/>
      </rPr>
      <t>委托加工物资</t>
    </r>
  </si>
  <si>
    <t>3-9-6</t>
  </si>
  <si>
    <r>
      <rPr>
        <sz val="9"/>
        <rFont val="楷体_GB2312"/>
        <charset val="134"/>
      </rPr>
      <t>产成品（库存商品）</t>
    </r>
  </si>
  <si>
    <t>3-9-6-1</t>
  </si>
  <si>
    <r>
      <rPr>
        <sz val="9"/>
        <rFont val="楷体_GB2312"/>
        <charset val="134"/>
      </rPr>
      <t>产成品（开发产品）</t>
    </r>
  </si>
  <si>
    <t>3-9-6-2</t>
  </si>
  <si>
    <r>
      <rPr>
        <sz val="9"/>
        <rFont val="楷体_GB2312"/>
        <charset val="134"/>
      </rPr>
      <t>产成品（出租开发产品）</t>
    </r>
  </si>
  <si>
    <t>3-9-7</t>
  </si>
  <si>
    <r>
      <rPr>
        <sz val="9"/>
        <rFont val="楷体_GB2312"/>
        <charset val="134"/>
      </rPr>
      <t>在产品（自制半成品）</t>
    </r>
  </si>
  <si>
    <t>3-9-7-1</t>
  </si>
  <si>
    <r>
      <rPr>
        <sz val="9"/>
        <rFont val="楷体_GB2312"/>
        <charset val="134"/>
      </rPr>
      <t>在产品（开发成本）</t>
    </r>
  </si>
  <si>
    <t>3-9-8</t>
  </si>
  <si>
    <r>
      <rPr>
        <sz val="9"/>
        <rFont val="楷体_GB2312"/>
        <charset val="134"/>
      </rPr>
      <t>分期收款发出商品</t>
    </r>
  </si>
  <si>
    <t>3-9-9</t>
  </si>
  <si>
    <r>
      <rPr>
        <sz val="9"/>
        <rFont val="楷体_GB2312"/>
        <charset val="134"/>
      </rPr>
      <t>在用低值易耗品</t>
    </r>
  </si>
  <si>
    <t>3-9-10</t>
  </si>
  <si>
    <r>
      <rPr>
        <sz val="9"/>
        <rFont val="楷体_GB2312"/>
        <charset val="134"/>
      </rPr>
      <t>委托代销商品</t>
    </r>
  </si>
  <si>
    <t>3-9-11</t>
  </si>
  <si>
    <r>
      <rPr>
        <sz val="9"/>
        <rFont val="楷体_GB2312"/>
        <charset val="134"/>
      </rPr>
      <t>受托代销商品</t>
    </r>
  </si>
  <si>
    <t>3-9-12</t>
  </si>
  <si>
    <r>
      <rPr>
        <sz val="9"/>
        <rFont val="楷体_GB2312"/>
        <charset val="134"/>
      </rPr>
      <t>未结算工程</t>
    </r>
  </si>
  <si>
    <t>3-9-13</t>
  </si>
  <si>
    <r>
      <rPr>
        <sz val="9"/>
        <rFont val="楷体_GB2312"/>
        <charset val="134"/>
      </rPr>
      <t>周转材料</t>
    </r>
  </si>
  <si>
    <r>
      <rPr>
        <sz val="9"/>
        <rFont val="楷体_GB2312"/>
        <charset val="134"/>
      </rPr>
      <t>存货合计</t>
    </r>
  </si>
  <si>
    <r>
      <rPr>
        <sz val="9"/>
        <rFont val="楷体_GB2312"/>
        <charset val="134"/>
      </rPr>
      <t>减：存货跌价准备</t>
    </r>
  </si>
  <si>
    <r>
      <rPr>
        <sz val="9"/>
        <rFont val="楷体_GB2312"/>
        <charset val="134"/>
      </rPr>
      <t>存货净额</t>
    </r>
  </si>
  <si>
    <r>
      <rPr>
        <sz val="20"/>
        <rFont val="隶书"/>
        <charset val="134"/>
      </rPr>
      <t>存货</t>
    </r>
    <r>
      <rPr>
        <sz val="20"/>
        <rFont val="Arial Narrow"/>
        <charset val="134"/>
      </rPr>
      <t>—</t>
    </r>
    <r>
      <rPr>
        <sz val="20"/>
        <rFont val="隶书"/>
        <charset val="134"/>
      </rPr>
      <t>原材料评估明细表</t>
    </r>
  </si>
  <si>
    <r>
      <rPr>
        <b/>
        <sz val="9"/>
        <rFont val="楷体_GB2312"/>
        <charset val="134"/>
      </rPr>
      <t>名称及规格型号</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</si>
  <si>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</si>
  <si>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存放</t>
    </r>
    <r>
      <rPr>
        <b/>
        <sz val="9"/>
        <rFont val="Arial Narrow"/>
        <charset val="134"/>
      </rPr>
      <t xml:space="preserve">  </t>
    </r>
    <r>
      <rPr>
        <b/>
        <sz val="9"/>
        <rFont val="楷体_GB2312"/>
        <charset val="134"/>
      </rPr>
      <t>地点</t>
    </r>
  </si>
  <si>
    <r>
      <rPr>
        <b/>
        <sz val="9"/>
        <rFont val="楷体_GB2312"/>
        <charset val="134"/>
      </rPr>
      <t>跌价准备</t>
    </r>
  </si>
  <si>
    <t>单位数量核对</t>
  </si>
  <si>
    <r>
      <rPr>
        <b/>
        <sz val="9"/>
        <rFont val="楷体_GB2312"/>
        <charset val="134"/>
      </rPr>
      <t>本月均价</t>
    </r>
  </si>
  <si>
    <r>
      <rPr>
        <b/>
        <sz val="9"/>
        <rFont val="楷体_GB2312"/>
        <charset val="134"/>
      </rPr>
      <t>数量</t>
    </r>
  </si>
  <si>
    <r>
      <rPr>
        <b/>
        <sz val="9"/>
        <rFont val="楷体_GB2312"/>
        <charset val="134"/>
      </rPr>
      <t>单价</t>
    </r>
  </si>
  <si>
    <r>
      <rPr>
        <b/>
        <sz val="9"/>
        <rFont val="楷体_GB2312"/>
        <charset val="134"/>
      </rPr>
      <t>金额</t>
    </r>
  </si>
  <si>
    <r>
      <rPr>
        <b/>
        <sz val="9"/>
        <rFont val="楷体_GB2312"/>
        <charset val="134"/>
      </rPr>
      <t>实际数量</t>
    </r>
  </si>
  <si>
    <r>
      <rPr>
        <sz val="9"/>
        <rFont val="Arial Narrow"/>
        <charset val="134"/>
      </rPr>
      <t>1</t>
    </r>
    <r>
      <rPr>
        <sz val="9"/>
        <rFont val="宋体"/>
        <charset val="134"/>
      </rPr>
      <t>）正常，无需填写；</t>
    </r>
    <r>
      <rPr>
        <sz val="9"/>
        <rFont val="Arial Narrow"/>
        <charset val="134"/>
      </rPr>
      <t>2</t>
    </r>
    <r>
      <rPr>
        <sz val="9"/>
        <rFont val="宋体"/>
        <charset val="134"/>
      </rPr>
      <t>）残次，填</t>
    </r>
    <r>
      <rPr>
        <sz val="9"/>
        <rFont val="Arial Narrow"/>
        <charset val="134"/>
      </rPr>
      <t>“A”</t>
    </r>
    <r>
      <rPr>
        <sz val="9"/>
        <rFont val="宋体"/>
        <charset val="134"/>
      </rPr>
      <t>；</t>
    </r>
    <r>
      <rPr>
        <sz val="9"/>
        <rFont val="Arial Narrow"/>
        <charset val="134"/>
      </rPr>
      <t>3</t>
    </r>
    <r>
      <rPr>
        <sz val="9"/>
        <rFont val="宋体"/>
        <charset val="134"/>
      </rPr>
      <t>）变质，填</t>
    </r>
    <r>
      <rPr>
        <sz val="9"/>
        <rFont val="Arial Narrow"/>
        <charset val="134"/>
      </rPr>
      <t>“B”</t>
    </r>
    <r>
      <rPr>
        <sz val="9"/>
        <rFont val="宋体"/>
        <charset val="134"/>
      </rPr>
      <t>；</t>
    </r>
    <r>
      <rPr>
        <sz val="9"/>
        <rFont val="Arial Narrow"/>
        <charset val="134"/>
      </rPr>
      <t>4</t>
    </r>
    <r>
      <rPr>
        <sz val="9"/>
        <rFont val="宋体"/>
        <charset val="134"/>
      </rPr>
      <t>）毁损，填</t>
    </r>
    <r>
      <rPr>
        <sz val="9"/>
        <rFont val="Arial Narrow"/>
        <charset val="134"/>
      </rPr>
      <t>“C”</t>
    </r>
    <r>
      <rPr>
        <sz val="9"/>
        <rFont val="宋体"/>
        <charset val="134"/>
      </rPr>
      <t>；</t>
    </r>
    <r>
      <rPr>
        <sz val="9"/>
        <rFont val="Arial Narrow"/>
        <charset val="134"/>
      </rPr>
      <t>5</t>
    </r>
    <r>
      <rPr>
        <sz val="9"/>
        <rFont val="宋体"/>
        <charset val="134"/>
      </rPr>
      <t>）滞销，填</t>
    </r>
    <r>
      <rPr>
        <sz val="9"/>
        <rFont val="Arial Narrow"/>
        <charset val="134"/>
      </rPr>
      <t>“E”</t>
    </r>
    <r>
      <rPr>
        <sz val="9"/>
        <rFont val="宋体"/>
        <charset val="134"/>
      </rPr>
      <t>；</t>
    </r>
  </si>
  <si>
    <r>
      <rPr>
        <sz val="9"/>
        <rFont val="Arial Narrow"/>
        <charset val="134"/>
      </rPr>
      <t>6</t>
    </r>
    <r>
      <rPr>
        <sz val="9"/>
        <rFont val="宋体"/>
        <charset val="134"/>
      </rPr>
      <t>）积压，填</t>
    </r>
    <r>
      <rPr>
        <sz val="9"/>
        <rFont val="Arial Narrow"/>
        <charset val="134"/>
      </rPr>
      <t>“D”</t>
    </r>
    <r>
      <rPr>
        <sz val="9"/>
        <rFont val="宋体"/>
        <charset val="134"/>
      </rPr>
      <t>并在备注中填写已积压时间</t>
    </r>
    <r>
      <rPr>
        <sz val="9"/>
        <rFont val="Arial Narrow"/>
        <charset val="134"/>
      </rPr>
      <t>“1</t>
    </r>
    <r>
      <rPr>
        <sz val="9"/>
        <rFont val="宋体"/>
        <charset val="134"/>
      </rPr>
      <t>年以内</t>
    </r>
    <r>
      <rPr>
        <sz val="9"/>
        <rFont val="Arial Narrow"/>
        <charset val="134"/>
      </rPr>
      <t>”</t>
    </r>
    <r>
      <rPr>
        <sz val="9"/>
        <rFont val="宋体"/>
        <charset val="134"/>
      </rPr>
      <t>、</t>
    </r>
    <r>
      <rPr>
        <sz val="9"/>
        <rFont val="Arial Narrow"/>
        <charset val="134"/>
      </rPr>
      <t>“1~2</t>
    </r>
    <r>
      <rPr>
        <sz val="9"/>
        <rFont val="宋体"/>
        <charset val="134"/>
      </rPr>
      <t>年</t>
    </r>
    <r>
      <rPr>
        <sz val="9"/>
        <rFont val="Arial Narrow"/>
        <charset val="134"/>
      </rPr>
      <t>”</t>
    </r>
    <r>
      <rPr>
        <sz val="9"/>
        <rFont val="宋体"/>
        <charset val="134"/>
      </rPr>
      <t>、</t>
    </r>
    <r>
      <rPr>
        <sz val="9"/>
        <rFont val="Arial Narrow"/>
        <charset val="134"/>
      </rPr>
      <t>“2~3</t>
    </r>
    <r>
      <rPr>
        <sz val="9"/>
        <rFont val="宋体"/>
        <charset val="134"/>
      </rPr>
      <t>年</t>
    </r>
    <r>
      <rPr>
        <sz val="9"/>
        <rFont val="Arial Narrow"/>
        <charset val="134"/>
      </rPr>
      <t>”</t>
    </r>
    <r>
      <rPr>
        <sz val="9"/>
        <rFont val="宋体"/>
        <charset val="134"/>
      </rPr>
      <t>、</t>
    </r>
    <r>
      <rPr>
        <sz val="9"/>
        <rFont val="Arial Narrow"/>
        <charset val="134"/>
      </rPr>
      <t>“3</t>
    </r>
    <r>
      <rPr>
        <sz val="9"/>
        <rFont val="宋体"/>
        <charset val="134"/>
      </rPr>
      <t>年以上</t>
    </r>
    <r>
      <rPr>
        <sz val="9"/>
        <rFont val="Arial Narrow"/>
        <charset val="134"/>
      </rPr>
      <t>”</t>
    </r>
    <r>
      <rPr>
        <sz val="9"/>
        <rFont val="宋体"/>
        <charset val="134"/>
      </rPr>
      <t>；</t>
    </r>
    <r>
      <rPr>
        <sz val="9"/>
        <rFont val="Arial Narrow"/>
        <charset val="134"/>
      </rPr>
      <t>7</t>
    </r>
    <r>
      <rPr>
        <sz val="9"/>
        <rFont val="宋体"/>
        <charset val="134"/>
      </rPr>
      <t>）其他情形用文字表述。</t>
    </r>
  </si>
  <si>
    <r>
      <rPr>
        <sz val="20"/>
        <rFont val="隶书"/>
        <charset val="134"/>
      </rPr>
      <t>存货</t>
    </r>
    <r>
      <rPr>
        <sz val="20"/>
        <rFont val="Arial Narrow"/>
        <charset val="134"/>
      </rPr>
      <t>—</t>
    </r>
    <r>
      <rPr>
        <sz val="20"/>
        <rFont val="隶书"/>
        <charset val="134"/>
      </rPr>
      <t>材料采购（在途物资）评估明细表</t>
    </r>
  </si>
  <si>
    <r>
      <rPr>
        <b/>
        <sz val="9"/>
        <rFont val="楷体_GB2312"/>
        <charset val="134"/>
      </rPr>
      <t>计量单位</t>
    </r>
  </si>
  <si>
    <r>
      <rPr>
        <sz val="20"/>
        <rFont val="隶书"/>
        <charset val="134"/>
      </rPr>
      <t>存货</t>
    </r>
    <r>
      <rPr>
        <sz val="20"/>
        <rFont val="Arial Narrow"/>
        <charset val="134"/>
      </rPr>
      <t>—</t>
    </r>
    <r>
      <rPr>
        <sz val="20"/>
        <rFont val="隶书"/>
        <charset val="134"/>
      </rPr>
      <t>在库低值易耗品评估明细表</t>
    </r>
  </si>
  <si>
    <r>
      <rPr>
        <sz val="20"/>
        <rFont val="隶书"/>
        <charset val="134"/>
      </rPr>
      <t>存货</t>
    </r>
    <r>
      <rPr>
        <sz val="20"/>
        <rFont val="Arial Narrow"/>
        <charset val="134"/>
      </rPr>
      <t>—</t>
    </r>
    <r>
      <rPr>
        <sz val="20"/>
        <rFont val="隶书"/>
        <charset val="134"/>
      </rPr>
      <t>包装物（库存物资）评估明细表</t>
    </r>
  </si>
  <si>
    <r>
      <rPr>
        <sz val="20"/>
        <rFont val="隶书"/>
        <charset val="134"/>
      </rPr>
      <t>存货</t>
    </r>
    <r>
      <rPr>
        <sz val="20"/>
        <rFont val="Arial Narrow"/>
        <charset val="134"/>
      </rPr>
      <t>—</t>
    </r>
    <r>
      <rPr>
        <sz val="20"/>
        <rFont val="隶书"/>
        <charset val="134"/>
      </rPr>
      <t>委托加工物资评估明细表</t>
    </r>
  </si>
  <si>
    <r>
      <rPr>
        <b/>
        <sz val="9"/>
        <rFont val="楷体_GB2312"/>
        <charset val="134"/>
      </rPr>
      <t>加工单位名称</t>
    </r>
  </si>
  <si>
    <r>
      <rPr>
        <sz val="20"/>
        <rFont val="隶书"/>
        <charset val="134"/>
      </rPr>
      <t>存货</t>
    </r>
    <r>
      <rPr>
        <sz val="20"/>
        <rFont val="Arial Narrow"/>
        <charset val="134"/>
      </rPr>
      <t>—</t>
    </r>
    <r>
      <rPr>
        <sz val="20"/>
        <rFont val="隶书"/>
        <charset val="134"/>
      </rPr>
      <t>产成品（库存商品、开发产品、农产品）评估明细表</t>
    </r>
  </si>
  <si>
    <r>
      <rPr>
        <b/>
        <sz val="9"/>
        <rFont val="楷体_GB2312"/>
        <charset val="134"/>
      </rPr>
      <t>名称</t>
    </r>
  </si>
  <si>
    <r>
      <rPr>
        <b/>
        <sz val="9"/>
        <rFont val="楷体_GB2312"/>
        <charset val="134"/>
      </rPr>
      <t>规格型号</t>
    </r>
  </si>
  <si>
    <r>
      <rPr>
        <b/>
        <sz val="9"/>
        <rFont val="楷体_GB2312"/>
        <charset val="134"/>
      </rPr>
      <t>适销程度</t>
    </r>
  </si>
  <si>
    <r>
      <rPr>
        <b/>
        <sz val="9"/>
        <rFont val="楷体_GB2312"/>
        <charset val="134"/>
      </rPr>
      <t>评估基准日出厂价</t>
    </r>
    <r>
      <rPr>
        <b/>
        <sz val="9"/>
        <rFont val="Arial Narrow"/>
        <charset val="134"/>
      </rPr>
      <t>(</t>
    </r>
    <r>
      <rPr>
        <b/>
        <sz val="9"/>
        <rFont val="楷体_GB2312"/>
        <charset val="134"/>
      </rPr>
      <t>不含税</t>
    </r>
    <r>
      <rPr>
        <b/>
        <sz val="9"/>
        <rFont val="Arial Narrow"/>
        <charset val="134"/>
      </rPr>
      <t>)</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</si>
  <si>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</si>
  <si>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外币单价</t>
    </r>
  </si>
  <si>
    <r>
      <rPr>
        <b/>
        <sz val="16"/>
        <rFont val="楷体_GB2312"/>
        <charset val="134"/>
      </rPr>
      <t>成本途径存货</t>
    </r>
    <r>
      <rPr>
        <b/>
        <sz val="16"/>
        <rFont val="Arial Narrow"/>
        <charset val="134"/>
      </rPr>
      <t>——</t>
    </r>
    <r>
      <rPr>
        <b/>
        <sz val="16"/>
        <rFont val="楷体_GB2312"/>
        <charset val="134"/>
      </rPr>
      <t>[产成品(   )在产品(   )发出商品（   ）             ]作业分析表</t>
    </r>
  </si>
  <si>
    <t>索引号:</t>
  </si>
  <si>
    <t>C3-9-6</t>
  </si>
  <si>
    <r>
      <rPr>
        <sz val="11"/>
        <rFont val="宋体"/>
        <charset val="134"/>
      </rPr>
      <t>金额单位：人民币元</t>
    </r>
    <r>
      <rPr>
        <sz val="11"/>
        <rFont val="Arial Narrow"/>
        <charset val="134"/>
      </rPr>
      <t xml:space="preserve">         </t>
    </r>
    <r>
      <rPr>
        <sz val="11"/>
        <rFont val="宋体"/>
        <charset val="134"/>
      </rPr>
      <t>页次：共</t>
    </r>
    <r>
      <rPr>
        <sz val="11"/>
        <rFont val="Arial Narrow"/>
        <charset val="134"/>
      </rPr>
      <t xml:space="preserve">  </t>
    </r>
    <r>
      <rPr>
        <sz val="11"/>
        <rFont val="宋体"/>
        <charset val="134"/>
      </rPr>
      <t>页第</t>
    </r>
    <r>
      <rPr>
        <sz val="11"/>
        <rFont val="Arial Narrow"/>
        <charset val="134"/>
      </rPr>
      <t xml:space="preserve">   </t>
    </r>
    <r>
      <rPr>
        <sz val="11"/>
        <rFont val="宋体"/>
        <charset val="134"/>
      </rPr>
      <t>页</t>
    </r>
  </si>
  <si>
    <t>名称</t>
  </si>
  <si>
    <t>规格型号</t>
  </si>
  <si>
    <t>计量单位</t>
  </si>
  <si>
    <t>账面价值</t>
  </si>
  <si>
    <t>调整后账面值</t>
  </si>
  <si>
    <t>基准日至   年  月  日财务</t>
  </si>
  <si>
    <r>
      <rPr>
        <sz val="9"/>
        <rFont val="Arial Narrow"/>
        <charset val="134"/>
      </rPr>
      <t xml:space="preserve">     </t>
    </r>
    <r>
      <rPr>
        <sz val="9"/>
        <rFont val="楷体_GB2312"/>
        <charset val="134"/>
      </rPr>
      <t xml:space="preserve">年 </t>
    </r>
    <r>
      <rPr>
        <sz val="9"/>
        <rFont val="Arial Narrow"/>
        <charset val="134"/>
      </rPr>
      <t xml:space="preserve">  </t>
    </r>
    <r>
      <rPr>
        <sz val="9"/>
        <rFont val="楷体_GB2312"/>
        <charset val="134"/>
      </rPr>
      <t>月</t>
    </r>
    <r>
      <rPr>
        <sz val="9"/>
        <rFont val="Arial Narrow"/>
        <charset val="134"/>
      </rPr>
      <t xml:space="preserve">    </t>
    </r>
    <r>
      <rPr>
        <sz val="9"/>
        <rFont val="楷体_GB2312"/>
        <charset val="134"/>
      </rPr>
      <t>日至盘点日</t>
    </r>
  </si>
  <si>
    <t>盘点日</t>
  </si>
  <si>
    <r>
      <rPr>
        <sz val="9"/>
        <rFont val="楷体_GB2312"/>
        <charset val="134"/>
      </rPr>
      <t>抽查盘盈</t>
    </r>
    <r>
      <rPr>
        <sz val="9"/>
        <rFont val="Arial Narrow"/>
        <charset val="134"/>
      </rPr>
      <t>(+)/</t>
    </r>
    <r>
      <rPr>
        <sz val="9"/>
        <rFont val="楷体_GB2312"/>
        <charset val="134"/>
      </rPr>
      <t>亏</t>
    </r>
    <r>
      <rPr>
        <sz val="9"/>
        <rFont val="Arial Narrow"/>
        <charset val="134"/>
      </rPr>
      <t>(-)</t>
    </r>
  </si>
  <si>
    <t>品质状况</t>
  </si>
  <si>
    <t>存货类别</t>
  </si>
  <si>
    <t>约当量</t>
  </si>
  <si>
    <t>被询价人或单位</t>
  </si>
  <si>
    <t>询价结果</t>
  </si>
  <si>
    <t>评估价值</t>
  </si>
  <si>
    <t>交叉索引号</t>
  </si>
  <si>
    <t>数量</t>
  </si>
  <si>
    <t>单价</t>
  </si>
  <si>
    <t>金额</t>
  </si>
  <si>
    <t>出库
数量</t>
  </si>
  <si>
    <t>入库
数量</t>
  </si>
  <si>
    <t>余额</t>
  </si>
  <si>
    <t>应存
数量</t>
  </si>
  <si>
    <t>实存
数量</t>
  </si>
  <si>
    <r>
      <rPr>
        <sz val="9"/>
        <rFont val="楷体_GB2312"/>
        <charset val="134"/>
      </rPr>
      <t>数量</t>
    </r>
    <r>
      <rPr>
        <sz val="9"/>
        <rFont val="Arial Narrow"/>
        <charset val="134"/>
      </rPr>
      <t xml:space="preserve">     </t>
    </r>
  </si>
  <si>
    <t>正常</t>
  </si>
  <si>
    <t>残次</t>
  </si>
  <si>
    <t>毁损</t>
  </si>
  <si>
    <t>滞销</t>
  </si>
  <si>
    <t>非
正常</t>
  </si>
  <si>
    <t>询价途径</t>
  </si>
  <si>
    <t>含税售价</t>
  </si>
  <si>
    <t>增值税率</t>
  </si>
  <si>
    <t>不含税售价</t>
  </si>
  <si>
    <t>销售税金（％）</t>
  </si>
  <si>
    <t>销售费用（％）</t>
  </si>
  <si>
    <t>管理费用（％）</t>
  </si>
  <si>
    <t>财务费用（％）</t>
  </si>
  <si>
    <t>经营利润</t>
  </si>
  <si>
    <t>所得税率</t>
  </si>
  <si>
    <t>所得税与销售收入比例</t>
  </si>
  <si>
    <t>所得税计算方法</t>
  </si>
  <si>
    <t>销售净利润率%</t>
  </si>
  <si>
    <t>净利润计算方法</t>
  </si>
  <si>
    <t>净利润</t>
  </si>
  <si>
    <t>净利润折减率（％）</t>
  </si>
  <si>
    <t>净利润折减</t>
  </si>
  <si>
    <t>出口退税率</t>
  </si>
  <si>
    <t>出口退税</t>
  </si>
  <si>
    <t>小计</t>
  </si>
  <si>
    <t>增减值</t>
  </si>
  <si>
    <t>增减值率</t>
  </si>
  <si>
    <t xml:space="preserve">增减值分析 </t>
  </si>
  <si>
    <t>风机（蒙古客户）</t>
  </si>
  <si>
    <t>10KW</t>
  </si>
  <si>
    <t>套</t>
  </si>
  <si>
    <t>产成品</t>
  </si>
  <si>
    <t>利润表计算法</t>
  </si>
  <si>
    <t>风机（德国客户）</t>
  </si>
  <si>
    <t>3KW</t>
  </si>
  <si>
    <t>净利润比率法</t>
  </si>
  <si>
    <t>本页小计</t>
  </si>
  <si>
    <r>
      <rPr>
        <sz val="11"/>
        <rFont val="楷体_GB2312"/>
        <charset val="134"/>
      </rPr>
      <t>合</t>
    </r>
    <r>
      <rPr>
        <sz val="11"/>
        <rFont val="Arial Narrow"/>
        <charset val="134"/>
      </rPr>
      <t xml:space="preserve">    </t>
    </r>
    <r>
      <rPr>
        <sz val="11"/>
        <rFont val="楷体_GB2312"/>
        <charset val="134"/>
      </rPr>
      <t>计</t>
    </r>
  </si>
  <si>
    <t>评估说明：</t>
  </si>
  <si>
    <t>评估人员：BBB</t>
  </si>
  <si>
    <t>清查日期：2019年3月5日</t>
  </si>
  <si>
    <t>复核人员：CCC</t>
  </si>
  <si>
    <t>复核日期：2019年3月25日</t>
  </si>
  <si>
    <t>填表说明：</t>
  </si>
  <si>
    <r>
      <rPr>
        <sz val="10"/>
        <rFont val="Arial Narrow"/>
        <charset val="134"/>
      </rPr>
      <t>1</t>
    </r>
    <r>
      <rPr>
        <sz val="10"/>
        <rFont val="楷体_GB2312"/>
        <charset val="134"/>
      </rPr>
      <t>、本表是按照存货自制的成本途径设计的作业分析类底稿，适用于所有通过自制途径取得的存货清查评估专用。如：自制半成品、在产品、产成品等。存货作业分析表中参数测算过程栏是按照评估规范对产成品评估售价法（倒算法）设计，基本与评估公式相同。</t>
    </r>
  </si>
  <si>
    <r>
      <rPr>
        <sz val="10"/>
        <rFont val="Arial Narrow"/>
        <charset val="134"/>
      </rPr>
      <t>2</t>
    </r>
    <r>
      <rPr>
        <sz val="10"/>
        <rFont val="楷体_GB2312"/>
        <charset val="134"/>
      </rPr>
      <t>、</t>
    </r>
    <r>
      <rPr>
        <sz val="10"/>
        <rFont val="Arial Narrow"/>
        <charset val="134"/>
      </rPr>
      <t>“</t>
    </r>
    <r>
      <rPr>
        <sz val="10"/>
        <rFont val="楷体_GB2312"/>
        <charset val="134"/>
      </rPr>
      <t>畅销程度</t>
    </r>
    <r>
      <rPr>
        <sz val="10"/>
        <rFont val="Arial Narrow"/>
        <charset val="134"/>
      </rPr>
      <t>”</t>
    </r>
    <r>
      <rPr>
        <sz val="10"/>
        <rFont val="楷体_GB2312"/>
        <charset val="134"/>
      </rPr>
      <t>栏应按照评估操作规范的规定，分别在清查后填写：十分畅销、正常销售、勉强销售、滞销积压等情况。</t>
    </r>
  </si>
  <si>
    <t>不扣除所得税适当利润评估单价</t>
  </si>
  <si>
    <r>
      <rPr>
        <sz val="9"/>
        <rFont val="Arial Narrow"/>
        <charset val="134"/>
      </rPr>
      <t>风机（蒙古客户）</t>
    </r>
  </si>
  <si>
    <r>
      <rPr>
        <sz val="9"/>
        <rFont val="Arial Narrow"/>
        <charset val="134"/>
      </rPr>
      <t>套</t>
    </r>
  </si>
  <si>
    <r>
      <rPr>
        <sz val="9"/>
        <rFont val="Arial Narrow"/>
        <charset val="134"/>
      </rPr>
      <t>产成品</t>
    </r>
  </si>
  <si>
    <r>
      <rPr>
        <sz val="9"/>
        <rFont val="Arial Narrow"/>
        <charset val="134"/>
      </rPr>
      <t>风机（德国客户）</t>
    </r>
  </si>
  <si>
    <t>考虑历史未来经营状况确定</t>
  </si>
  <si>
    <t>适当利润</t>
  </si>
  <si>
    <r>
      <rPr>
        <sz val="9"/>
        <rFont val="Arial Narrow"/>
        <charset val="134"/>
      </rPr>
      <t>本页小计</t>
    </r>
  </si>
  <si>
    <r>
      <rPr>
        <sz val="9"/>
        <rFont val="楷体_GB2312"/>
        <charset val="134"/>
      </rPr>
      <t>合</t>
    </r>
    <r>
      <rPr>
        <sz val="9"/>
        <rFont val="Arial Narrow"/>
        <charset val="134"/>
      </rPr>
      <t xml:space="preserve">    </t>
    </r>
    <r>
      <rPr>
        <sz val="9"/>
        <rFont val="楷体_GB2312"/>
        <charset val="134"/>
      </rPr>
      <t>计</t>
    </r>
  </si>
  <si>
    <r>
      <rPr>
        <b/>
        <sz val="16"/>
        <rFont val="楷体_GB2312"/>
        <charset val="134"/>
      </rPr>
      <t>成本途径存货</t>
    </r>
    <r>
      <rPr>
        <b/>
        <sz val="16"/>
        <rFont val="Arial Narrow"/>
        <charset val="134"/>
      </rPr>
      <t>--</t>
    </r>
    <r>
      <rPr>
        <b/>
        <sz val="16"/>
        <rFont val="楷体_GB2312"/>
        <charset val="134"/>
      </rPr>
      <t>费用费率参数测算表</t>
    </r>
    <r>
      <rPr>
        <b/>
        <sz val="16"/>
        <rFont val="Arial Narrow"/>
        <charset val="134"/>
      </rPr>
      <t xml:space="preserve">                    </t>
    </r>
    <r>
      <rPr>
        <sz val="11"/>
        <rFont val="楷体_GB2312"/>
        <charset val="134"/>
      </rPr>
      <t>索引号：</t>
    </r>
    <r>
      <rPr>
        <sz val="11"/>
        <rFont val="Arial Narrow"/>
        <charset val="134"/>
      </rPr>
      <t>C3-9-</t>
    </r>
    <r>
      <rPr>
        <sz val="11"/>
        <rFont val="楷体_GB2312"/>
        <charset val="134"/>
      </rPr>
      <t>（</t>
    </r>
    <r>
      <rPr>
        <sz val="11"/>
        <rFont val="Arial Narrow"/>
        <charset val="134"/>
      </rPr>
      <t xml:space="preserve">  </t>
    </r>
    <r>
      <rPr>
        <sz val="11"/>
        <rFont val="楷体_GB2312"/>
        <charset val="134"/>
      </rPr>
      <t>）</t>
    </r>
    <r>
      <rPr>
        <sz val="11"/>
        <rFont val="Arial Narrow"/>
        <charset val="134"/>
      </rPr>
      <t>/1-1</t>
    </r>
  </si>
  <si>
    <r>
      <rPr>
        <sz val="11"/>
        <rFont val="楷体_GB2312"/>
        <charset val="134"/>
      </rPr>
      <t>项目名称：</t>
    </r>
  </si>
  <si>
    <r>
      <rPr>
        <sz val="11"/>
        <rFont val="Arial Narrow"/>
        <charset val="134"/>
      </rPr>
      <t>2011</t>
    </r>
    <r>
      <rPr>
        <sz val="11"/>
        <rFont val="宋体"/>
        <charset val="134"/>
      </rPr>
      <t>年</t>
    </r>
    <r>
      <rPr>
        <sz val="11"/>
        <rFont val="Arial Narrow"/>
        <charset val="134"/>
      </rPr>
      <t>1-3</t>
    </r>
    <r>
      <rPr>
        <sz val="11"/>
        <rFont val="宋体"/>
        <charset val="134"/>
      </rPr>
      <t>月</t>
    </r>
  </si>
  <si>
    <r>
      <rPr>
        <sz val="11"/>
        <rFont val="Arial Narrow"/>
        <charset val="134"/>
      </rPr>
      <t>2010</t>
    </r>
    <r>
      <rPr>
        <sz val="11"/>
        <rFont val="楷体_GB2312"/>
        <charset val="134"/>
      </rPr>
      <t>年</t>
    </r>
  </si>
  <si>
    <r>
      <rPr>
        <sz val="11"/>
        <rFont val="Arial Narrow"/>
        <charset val="134"/>
      </rPr>
      <t>2009</t>
    </r>
    <r>
      <rPr>
        <sz val="11"/>
        <rFont val="楷体_GB2312"/>
        <charset val="134"/>
      </rPr>
      <t>年</t>
    </r>
  </si>
  <si>
    <r>
      <rPr>
        <sz val="11"/>
        <rFont val="Arial Narrow"/>
        <charset val="134"/>
      </rPr>
      <t xml:space="preserve">  </t>
    </r>
    <r>
      <rPr>
        <sz val="11"/>
        <rFont val="宋体"/>
        <charset val="134"/>
      </rPr>
      <t>合</t>
    </r>
    <r>
      <rPr>
        <sz val="11"/>
        <rFont val="Arial Narrow"/>
        <charset val="134"/>
      </rPr>
      <t xml:space="preserve">  </t>
    </r>
    <r>
      <rPr>
        <sz val="11"/>
        <rFont val="宋体"/>
        <charset val="134"/>
      </rPr>
      <t>计</t>
    </r>
  </si>
  <si>
    <t>平均值</t>
  </si>
  <si>
    <r>
      <rPr>
        <sz val="11"/>
        <rFont val="楷体_GB2312"/>
        <charset val="134"/>
      </rPr>
      <t>行业
平均值</t>
    </r>
  </si>
  <si>
    <r>
      <rPr>
        <sz val="11"/>
        <rFont val="楷体_GB2312"/>
        <charset val="134"/>
      </rPr>
      <t>参数
确定方法</t>
    </r>
  </si>
  <si>
    <r>
      <rPr>
        <sz val="11"/>
        <rFont val="楷体_GB2312"/>
        <charset val="134"/>
      </rPr>
      <t>确定评估参数</t>
    </r>
  </si>
  <si>
    <r>
      <rPr>
        <sz val="11"/>
        <rFont val="楷体_GB2312"/>
        <charset val="134"/>
      </rPr>
      <t>交叉索引号</t>
    </r>
  </si>
  <si>
    <r>
      <rPr>
        <sz val="11"/>
        <rFont val="楷体_GB2312"/>
        <charset val="134"/>
      </rPr>
      <t>备注</t>
    </r>
  </si>
  <si>
    <r>
      <rPr>
        <sz val="10"/>
        <rFont val="楷体_GB2312"/>
        <charset val="134"/>
      </rPr>
      <t>金额</t>
    </r>
  </si>
  <si>
    <r>
      <rPr>
        <sz val="10"/>
        <rFont val="楷体_GB2312"/>
        <charset val="134"/>
      </rPr>
      <t>成本费用比率％</t>
    </r>
  </si>
  <si>
    <r>
      <rPr>
        <sz val="11"/>
        <rFont val="楷体_GB2312"/>
        <charset val="134"/>
      </rPr>
      <t>数量</t>
    </r>
    <r>
      <rPr>
        <sz val="11"/>
        <rFont val="Arial Narrow"/>
        <charset val="134"/>
      </rPr>
      <t xml:space="preserve">     </t>
    </r>
  </si>
  <si>
    <r>
      <rPr>
        <sz val="11"/>
        <rFont val="楷体_GB2312"/>
        <charset val="134"/>
      </rPr>
      <t>金额</t>
    </r>
  </si>
  <si>
    <r>
      <rPr>
        <sz val="11"/>
        <rFont val="楷体_GB2312"/>
        <charset val="134"/>
      </rPr>
      <t>调整值</t>
    </r>
  </si>
  <si>
    <r>
      <rPr>
        <sz val="11"/>
        <rFont val="楷体_GB2312"/>
        <charset val="134"/>
      </rPr>
      <t>确定参数</t>
    </r>
  </si>
  <si>
    <r>
      <rPr>
        <sz val="9"/>
        <rFont val="楷体_GB2312"/>
        <charset val="134"/>
      </rPr>
      <t>主营业务收入</t>
    </r>
  </si>
  <si>
    <r>
      <rPr>
        <sz val="9"/>
        <rFont val="楷体_GB2312"/>
        <charset val="134"/>
      </rPr>
      <t>主营业务成本</t>
    </r>
  </si>
  <si>
    <r>
      <rPr>
        <sz val="9"/>
        <rFont val="楷体_GB2312"/>
        <charset val="134"/>
      </rPr>
      <t>销售税金及附加</t>
    </r>
  </si>
  <si>
    <t>当期</t>
  </si>
  <si>
    <r>
      <rPr>
        <sz val="9"/>
        <rFont val="楷体_GB2312"/>
        <charset val="134"/>
      </rPr>
      <t>销售费用</t>
    </r>
  </si>
  <si>
    <r>
      <rPr>
        <sz val="9"/>
        <rFont val="楷体_GB2312"/>
        <charset val="134"/>
      </rPr>
      <t>管理费用</t>
    </r>
  </si>
  <si>
    <r>
      <rPr>
        <sz val="9"/>
        <rFont val="楷体_GB2312"/>
        <charset val="134"/>
      </rPr>
      <t>财务费用</t>
    </r>
  </si>
  <si>
    <r>
      <rPr>
        <sz val="9"/>
        <rFont val="楷体_GB2312"/>
        <charset val="134"/>
      </rPr>
      <t>所得税</t>
    </r>
  </si>
  <si>
    <r>
      <rPr>
        <sz val="9"/>
        <rFont val="楷体_GB2312"/>
        <charset val="134"/>
      </rPr>
      <t>净利润</t>
    </r>
  </si>
  <si>
    <r>
      <rPr>
        <sz val="9"/>
        <rFont val="楷体_GB2312"/>
        <charset val="134"/>
      </rPr>
      <t>净利润折减率</t>
    </r>
  </si>
  <si>
    <t>周转率分析</t>
  </si>
  <si>
    <r>
      <rPr>
        <sz val="8"/>
        <rFont val="Arial Narrow"/>
        <charset val="134"/>
      </rPr>
      <t>C3-9-</t>
    </r>
    <r>
      <rPr>
        <sz val="8"/>
        <rFont val="宋体"/>
        <charset val="134"/>
      </rPr>
      <t>（</t>
    </r>
    <r>
      <rPr>
        <sz val="8"/>
        <rFont val="Arial Narrow"/>
        <charset val="134"/>
      </rPr>
      <t xml:space="preserve">  </t>
    </r>
    <r>
      <rPr>
        <sz val="8"/>
        <rFont val="宋体"/>
        <charset val="134"/>
      </rPr>
      <t>）</t>
    </r>
    <r>
      <rPr>
        <sz val="8"/>
        <rFont val="Arial Narrow"/>
        <charset val="134"/>
      </rPr>
      <t>/1-2</t>
    </r>
  </si>
  <si>
    <r>
      <rPr>
        <sz val="11"/>
        <rFont val="Arial Narrow"/>
        <charset val="134"/>
      </rPr>
      <t>1</t>
    </r>
    <r>
      <rPr>
        <sz val="11"/>
        <rFont val="楷体_GB2312"/>
        <charset val="134"/>
      </rPr>
      <t xml:space="preserve">、评估方法介绍：
</t>
    </r>
    <r>
      <rPr>
        <sz val="11"/>
        <rFont val="Arial Narrow"/>
        <charset val="134"/>
      </rPr>
      <t>2</t>
    </r>
    <r>
      <rPr>
        <sz val="11"/>
        <rFont val="楷体_GB2312"/>
        <charset val="134"/>
      </rPr>
      <t>、披露及调整事项说明：</t>
    </r>
  </si>
  <si>
    <r>
      <rPr>
        <sz val="12"/>
        <rFont val="楷体_GB2312"/>
        <charset val="134"/>
      </rPr>
      <t>填表说明：</t>
    </r>
  </si>
  <si>
    <r>
      <rPr>
        <sz val="12"/>
        <rFont val="Arial Narrow"/>
        <charset val="134"/>
      </rPr>
      <t>1</t>
    </r>
    <r>
      <rPr>
        <sz val="12"/>
        <rFont val="楷体_GB2312"/>
        <charset val="134"/>
      </rPr>
      <t>、本表格仅供参考。注册资产评估师和评估机构执行资产评估业务，需要根据评估项目具体情况，恰当选用并做必要的修改、调整或增删。注册资产评估师和评估机构不因使用参考格式而转移相应责任。</t>
    </r>
  </si>
  <si>
    <r>
      <rPr>
        <sz val="12"/>
        <rFont val="Arial Narrow"/>
        <charset val="134"/>
      </rPr>
      <t>2</t>
    </r>
    <r>
      <rPr>
        <sz val="12"/>
        <rFont val="楷体_GB2312"/>
        <charset val="134"/>
      </rPr>
      <t>、本表是成本途径存货分析作业表的补充表格，适用于所有按照成本途径计算存货评估价值的表格。</t>
    </r>
  </si>
  <si>
    <r>
      <rPr>
        <sz val="12"/>
        <rFont val="Arial Narrow"/>
        <charset val="134"/>
      </rPr>
      <t>3</t>
    </r>
    <r>
      <rPr>
        <sz val="12"/>
        <rFont val="楷体_GB2312"/>
        <charset val="134"/>
      </rPr>
      <t>、存货评估参数测算表中，可用三年内企业各项参数的实际数值，作为评估参数；如果无法收集到该资料，也可以选择行业的平均值作为评估参数。</t>
    </r>
  </si>
  <si>
    <r>
      <rPr>
        <sz val="12"/>
        <rFont val="Arial Narrow"/>
        <charset val="134"/>
      </rPr>
      <t>4</t>
    </r>
    <r>
      <rPr>
        <sz val="12"/>
        <rFont val="楷体_GB2312"/>
        <charset val="134"/>
      </rPr>
      <t>、参数确定方法栏可以填写：企业几年平均值、行业平均值、或其他方法。</t>
    </r>
  </si>
  <si>
    <r>
      <rPr>
        <sz val="20"/>
        <rFont val="隶书"/>
        <charset val="134"/>
      </rPr>
      <t>存货</t>
    </r>
    <r>
      <rPr>
        <sz val="20"/>
        <rFont val="Arial Narrow"/>
        <charset val="134"/>
      </rPr>
      <t>---</t>
    </r>
    <r>
      <rPr>
        <sz val="20"/>
        <rFont val="隶书"/>
        <charset val="134"/>
      </rPr>
      <t>产成品（开发产品）评估明细表</t>
    </r>
  </si>
  <si>
    <r>
      <rPr>
        <b/>
        <sz val="9"/>
        <rFont val="楷体_GB2312"/>
        <charset val="134"/>
      </rPr>
      <t>项目名称</t>
    </r>
  </si>
  <si>
    <r>
      <rPr>
        <b/>
        <sz val="9"/>
        <rFont val="楷体_GB2312"/>
        <charset val="134"/>
      </rPr>
      <t>土地情况</t>
    </r>
  </si>
  <si>
    <r>
      <rPr>
        <b/>
        <sz val="9"/>
        <rFont val="楷体_GB2312"/>
        <charset val="134"/>
      </rPr>
      <t>座落位置</t>
    </r>
  </si>
  <si>
    <r>
      <rPr>
        <b/>
        <sz val="9"/>
        <rFont val="楷体_GB2312"/>
        <charset val="134"/>
      </rPr>
      <t>项目总面积</t>
    </r>
    <r>
      <rPr>
        <b/>
        <sz val="9"/>
        <rFont val="Arial Narrow"/>
        <charset val="134"/>
      </rPr>
      <t>(M2)</t>
    </r>
  </si>
  <si>
    <r>
      <rPr>
        <b/>
        <sz val="9"/>
        <rFont val="楷体_GB2312"/>
        <charset val="134"/>
      </rPr>
      <t>未交房面积</t>
    </r>
    <r>
      <rPr>
        <b/>
        <sz val="9"/>
        <rFont val="Arial Narrow"/>
        <charset val="134"/>
      </rPr>
      <t>(M2)</t>
    </r>
  </si>
  <si>
    <r>
      <rPr>
        <b/>
        <sz val="9"/>
        <rFont val="楷体_GB2312"/>
        <charset val="134"/>
      </rPr>
      <t>未交房部分预售面积</t>
    </r>
    <r>
      <rPr>
        <b/>
        <sz val="9"/>
        <rFont val="Arial Narrow"/>
        <charset val="134"/>
      </rPr>
      <t>(M2)</t>
    </r>
  </si>
  <si>
    <r>
      <rPr>
        <b/>
        <sz val="9"/>
        <rFont val="楷体_GB2312"/>
        <charset val="134"/>
      </rPr>
      <t>未交房部分待售面积</t>
    </r>
    <r>
      <rPr>
        <b/>
        <sz val="9"/>
        <rFont val="Arial Narrow"/>
        <charset val="134"/>
      </rPr>
      <t>(M2)</t>
    </r>
  </si>
  <si>
    <r>
      <rPr>
        <b/>
        <sz val="9"/>
        <rFont val="楷体_GB2312"/>
        <charset val="134"/>
      </rPr>
      <t>待售部分预计出售时间</t>
    </r>
  </si>
  <si>
    <r>
      <rPr>
        <b/>
        <sz val="9"/>
        <rFont val="楷体_GB2312"/>
        <charset val="134"/>
      </rPr>
      <t>待售部分预计出售均价</t>
    </r>
    <r>
      <rPr>
        <b/>
        <sz val="9"/>
        <rFont val="Arial Narrow"/>
        <charset val="134"/>
      </rPr>
      <t>(</t>
    </r>
    <r>
      <rPr>
        <b/>
        <sz val="9"/>
        <rFont val="楷体_GB2312"/>
        <charset val="134"/>
      </rPr>
      <t>元</t>
    </r>
    <r>
      <rPr>
        <b/>
        <sz val="9"/>
        <rFont val="Arial Narrow"/>
        <charset val="134"/>
      </rPr>
      <t>/M2)</t>
    </r>
  </si>
  <si>
    <r>
      <rPr>
        <b/>
        <sz val="9"/>
        <rFont val="Arial Narrow"/>
        <charset val="134"/>
      </rPr>
      <t xml:space="preserve"> </t>
    </r>
    <r>
      <rPr>
        <b/>
        <sz val="9"/>
        <rFont val="楷体_GB2312"/>
        <charset val="134"/>
      </rPr>
      <t>审计前账面值</t>
    </r>
  </si>
  <si>
    <r>
      <rPr>
        <b/>
        <sz val="9"/>
        <rFont val="Arial Narrow"/>
        <charset val="134"/>
      </rPr>
      <t xml:space="preserve"> </t>
    </r>
    <r>
      <rPr>
        <b/>
        <sz val="9"/>
        <rFont val="楷体_GB2312"/>
        <charset val="134"/>
      </rPr>
      <t>账面价值</t>
    </r>
  </si>
  <si>
    <r>
      <rPr>
        <b/>
        <sz val="9"/>
        <rFont val="楷体_GB2312"/>
        <charset val="134"/>
      </rPr>
      <t>宗地编号</t>
    </r>
  </si>
  <si>
    <r>
      <rPr>
        <b/>
        <sz val="9"/>
        <rFont val="楷体_GB2312"/>
        <charset val="134"/>
      </rPr>
      <t>宗地名称</t>
    </r>
  </si>
  <si>
    <r>
      <rPr>
        <b/>
        <sz val="9"/>
        <rFont val="楷体_GB2312"/>
        <charset val="134"/>
      </rPr>
      <t>土地证编号</t>
    </r>
  </si>
  <si>
    <r>
      <rPr>
        <b/>
        <sz val="9"/>
        <rFont val="楷体_GB2312"/>
        <charset val="134"/>
      </rPr>
      <t>详细座落地址</t>
    </r>
  </si>
  <si>
    <r>
      <rPr>
        <b/>
        <sz val="9"/>
        <rFont val="楷体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</si>
  <si>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土地出让金</t>
    </r>
  </si>
  <si>
    <r>
      <rPr>
        <b/>
        <sz val="9"/>
        <rFont val="楷体_GB2312"/>
        <charset val="134"/>
      </rPr>
      <t>土地拆迁费用</t>
    </r>
  </si>
  <si>
    <r>
      <rPr>
        <b/>
        <sz val="9"/>
        <rFont val="楷体_GB2312"/>
        <charset val="134"/>
      </rPr>
      <t>红线外基础设施费用</t>
    </r>
  </si>
  <si>
    <r>
      <rPr>
        <b/>
        <sz val="9"/>
        <rFont val="楷体_GB2312"/>
        <charset val="134"/>
      </rPr>
      <t>土地其他费用</t>
    </r>
  </si>
  <si>
    <r>
      <rPr>
        <b/>
        <sz val="9"/>
        <rFont val="楷体_GB2312"/>
        <charset val="134"/>
      </rPr>
      <t>前期工程</t>
    </r>
  </si>
  <si>
    <r>
      <rPr>
        <b/>
        <sz val="9"/>
        <rFont val="楷体_GB2312"/>
        <charset val="134"/>
      </rPr>
      <t>基础设施</t>
    </r>
  </si>
  <si>
    <r>
      <rPr>
        <b/>
        <sz val="9"/>
        <rFont val="楷体_GB2312"/>
        <charset val="134"/>
      </rPr>
      <t>建安工程</t>
    </r>
  </si>
  <si>
    <r>
      <rPr>
        <b/>
        <sz val="9"/>
        <rFont val="楷体_GB2312"/>
        <charset val="134"/>
      </rPr>
      <t>配套工程</t>
    </r>
  </si>
  <si>
    <r>
      <rPr>
        <b/>
        <sz val="9"/>
        <rFont val="楷体_GB2312"/>
        <charset val="134"/>
      </rPr>
      <t>开发间接费用</t>
    </r>
  </si>
  <si>
    <r>
      <rPr>
        <b/>
        <sz val="9"/>
        <rFont val="楷体_GB2312"/>
        <charset val="134"/>
      </rPr>
      <t>财务费用</t>
    </r>
  </si>
  <si>
    <r>
      <rPr>
        <b/>
        <sz val="9"/>
        <rFont val="楷体_GB2312"/>
        <charset val="134"/>
      </rPr>
      <t>其他成本</t>
    </r>
  </si>
  <si>
    <r>
      <rPr>
        <sz val="9"/>
        <rFont val="Arial Narrow"/>
        <charset val="134"/>
      </rPr>
      <t>A</t>
    </r>
    <r>
      <rPr>
        <sz val="9"/>
        <rFont val="宋体"/>
        <charset val="134"/>
      </rPr>
      <t>项目</t>
    </r>
  </si>
  <si>
    <r>
      <rPr>
        <sz val="9"/>
        <rFont val="Arial Narrow"/>
        <charset val="134"/>
      </rPr>
      <t xml:space="preserve">   </t>
    </r>
    <r>
      <rPr>
        <sz val="9"/>
        <rFont val="宋体"/>
        <charset val="134"/>
      </rPr>
      <t>一期</t>
    </r>
  </si>
  <si>
    <r>
      <rPr>
        <sz val="9"/>
        <rFont val="Arial Narrow"/>
        <charset val="134"/>
      </rPr>
      <t xml:space="preserve">     </t>
    </r>
    <r>
      <rPr>
        <sz val="9"/>
        <rFont val="宋体"/>
        <charset val="134"/>
      </rPr>
      <t>住宅</t>
    </r>
  </si>
  <si>
    <r>
      <rPr>
        <sz val="9"/>
        <rFont val="Arial Narrow"/>
        <charset val="134"/>
      </rPr>
      <t xml:space="preserve">     </t>
    </r>
    <r>
      <rPr>
        <sz val="9"/>
        <rFont val="宋体"/>
        <charset val="134"/>
      </rPr>
      <t>商铺</t>
    </r>
  </si>
  <si>
    <r>
      <rPr>
        <sz val="9"/>
        <rFont val="Arial Narrow"/>
        <charset val="134"/>
      </rPr>
      <t xml:space="preserve">     </t>
    </r>
    <r>
      <rPr>
        <sz val="9"/>
        <rFont val="宋体"/>
        <charset val="134"/>
      </rPr>
      <t>办公</t>
    </r>
  </si>
  <si>
    <r>
      <rPr>
        <sz val="9"/>
        <rFont val="Arial Narrow"/>
        <charset val="134"/>
      </rPr>
      <t xml:space="preserve">     </t>
    </r>
    <r>
      <rPr>
        <sz val="9"/>
        <rFont val="宋体"/>
        <charset val="134"/>
      </rPr>
      <t>会所</t>
    </r>
  </si>
  <si>
    <r>
      <rPr>
        <sz val="9"/>
        <rFont val="Arial Narrow"/>
        <charset val="134"/>
      </rPr>
      <t xml:space="preserve">     </t>
    </r>
    <r>
      <rPr>
        <sz val="9"/>
        <rFont val="宋体"/>
        <charset val="134"/>
      </rPr>
      <t>车库</t>
    </r>
  </si>
  <si>
    <r>
      <rPr>
        <sz val="9"/>
        <rFont val="Arial Narrow"/>
        <charset val="134"/>
      </rPr>
      <t xml:space="preserve">     </t>
    </r>
    <r>
      <rPr>
        <sz val="9"/>
        <rFont val="宋体"/>
        <charset val="134"/>
      </rPr>
      <t>自用房</t>
    </r>
  </si>
  <si>
    <r>
      <rPr>
        <sz val="9"/>
        <rFont val="Arial Narrow"/>
        <charset val="134"/>
      </rPr>
      <t xml:space="preserve">   </t>
    </r>
    <r>
      <rPr>
        <sz val="9"/>
        <rFont val="宋体"/>
        <charset val="134"/>
      </rPr>
      <t>二期</t>
    </r>
  </si>
  <si>
    <t>……</t>
  </si>
  <si>
    <r>
      <rPr>
        <sz val="9"/>
        <rFont val="Arial Narrow"/>
        <charset val="134"/>
      </rPr>
      <t>B</t>
    </r>
    <r>
      <rPr>
        <sz val="9"/>
        <rFont val="宋体"/>
        <charset val="134"/>
      </rPr>
      <t>项目</t>
    </r>
  </si>
  <si>
    <r>
      <rPr>
        <sz val="9"/>
        <rFont val="宋体"/>
        <charset val="134"/>
      </rPr>
      <t>合计</t>
    </r>
  </si>
  <si>
    <r>
      <rPr>
        <b/>
        <sz val="9"/>
        <rFont val="宋体"/>
        <charset val="134"/>
      </rPr>
      <t>填表简要说明：</t>
    </r>
  </si>
  <si>
    <r>
      <rPr>
        <sz val="9"/>
        <rFont val="Arial Narrow"/>
        <charset val="134"/>
      </rPr>
      <t>1</t>
    </r>
    <r>
      <rPr>
        <sz val="9"/>
        <rFont val="宋体"/>
        <charset val="134"/>
      </rPr>
      <t>、项目名称：根据表格中分类分别填写；</t>
    </r>
  </si>
  <si>
    <r>
      <rPr>
        <sz val="9"/>
        <rFont val="Arial Narrow"/>
        <charset val="134"/>
      </rPr>
      <t>2</t>
    </r>
    <r>
      <rPr>
        <sz val="9"/>
        <rFont val="宋体"/>
        <charset val="134"/>
      </rPr>
      <t>、土地情况：同土地申报表格的要求；</t>
    </r>
  </si>
  <si>
    <r>
      <rPr>
        <sz val="9"/>
        <rFont val="Arial Narrow"/>
        <charset val="134"/>
      </rPr>
      <t>3</t>
    </r>
    <r>
      <rPr>
        <sz val="9"/>
        <rFont val="宋体"/>
        <charset val="134"/>
      </rPr>
      <t>、座落位置：描写各项目在宗地上的具体位置；</t>
    </r>
  </si>
  <si>
    <r>
      <rPr>
        <sz val="9"/>
        <rFont val="Arial Narrow"/>
        <charset val="134"/>
      </rPr>
      <t>4</t>
    </r>
    <r>
      <rPr>
        <sz val="9"/>
        <rFont val="宋体"/>
        <charset val="134"/>
      </rPr>
      <t>、项目总面积：竣工房屋的总建筑面积；</t>
    </r>
  </si>
  <si>
    <r>
      <rPr>
        <sz val="9"/>
        <rFont val="Arial Narrow"/>
        <charset val="134"/>
      </rPr>
      <t>5</t>
    </r>
    <r>
      <rPr>
        <sz val="9"/>
        <rFont val="宋体"/>
        <charset val="134"/>
      </rPr>
      <t>、未交房面积：各类物业的未交房面积；</t>
    </r>
  </si>
  <si>
    <r>
      <rPr>
        <sz val="9"/>
        <rFont val="Arial Narrow"/>
        <charset val="134"/>
      </rPr>
      <t>6</t>
    </r>
    <r>
      <rPr>
        <sz val="9"/>
        <rFont val="宋体"/>
        <charset val="134"/>
      </rPr>
      <t>、未交房部分的预售面积：已经预售但是未交房部分的面积；</t>
    </r>
  </si>
  <si>
    <r>
      <rPr>
        <sz val="9"/>
        <rFont val="Arial Narrow"/>
        <charset val="134"/>
      </rPr>
      <t>7</t>
    </r>
    <r>
      <rPr>
        <sz val="9"/>
        <rFont val="宋体"/>
        <charset val="134"/>
      </rPr>
      <t>、未交房部分的待售面积：未预售未交房部分的面积；</t>
    </r>
  </si>
  <si>
    <r>
      <rPr>
        <sz val="9"/>
        <rFont val="Arial Narrow"/>
        <charset val="134"/>
      </rPr>
      <t>8</t>
    </r>
    <r>
      <rPr>
        <sz val="9"/>
        <rFont val="宋体"/>
        <charset val="134"/>
      </rPr>
      <t>、待售部分预计出售时间：请填列预期售房时间，若分不同时间，可以预计截至某一时点分别售房的面积，如</t>
    </r>
    <r>
      <rPr>
        <sz val="9"/>
        <rFont val="Arial Narrow"/>
        <charset val="134"/>
      </rPr>
      <t>“2007</t>
    </r>
    <r>
      <rPr>
        <sz val="9"/>
        <rFont val="宋体"/>
        <charset val="134"/>
      </rPr>
      <t>年</t>
    </r>
    <r>
      <rPr>
        <sz val="9"/>
        <rFont val="Arial Narrow"/>
        <charset val="134"/>
      </rPr>
      <t>6</t>
    </r>
    <r>
      <rPr>
        <sz val="9"/>
        <rFont val="宋体"/>
        <charset val="134"/>
      </rPr>
      <t>月底销售</t>
    </r>
    <r>
      <rPr>
        <sz val="9"/>
        <rFont val="Arial Narrow"/>
        <charset val="134"/>
      </rPr>
      <t>10000</t>
    </r>
    <r>
      <rPr>
        <sz val="9"/>
        <rFont val="宋体"/>
        <charset val="134"/>
      </rPr>
      <t>平米，</t>
    </r>
    <r>
      <rPr>
        <sz val="9"/>
        <rFont val="Arial Narrow"/>
        <charset val="134"/>
      </rPr>
      <t>2007</t>
    </r>
    <r>
      <rPr>
        <sz val="9"/>
        <rFont val="宋体"/>
        <charset val="134"/>
      </rPr>
      <t>年</t>
    </r>
    <r>
      <rPr>
        <sz val="9"/>
        <rFont val="Arial Narrow"/>
        <charset val="134"/>
      </rPr>
      <t>10</t>
    </r>
    <r>
      <rPr>
        <sz val="9"/>
        <rFont val="宋体"/>
        <charset val="134"/>
      </rPr>
      <t>月底全部销售</t>
    </r>
    <r>
      <rPr>
        <sz val="9"/>
        <rFont val="Arial Narrow"/>
        <charset val="134"/>
      </rPr>
      <t>”</t>
    </r>
    <r>
      <rPr>
        <sz val="9"/>
        <rFont val="宋体"/>
        <charset val="134"/>
      </rPr>
      <t>；</t>
    </r>
  </si>
  <si>
    <r>
      <rPr>
        <sz val="9"/>
        <rFont val="Arial Narrow"/>
        <charset val="134"/>
      </rPr>
      <t>9</t>
    </r>
    <r>
      <rPr>
        <sz val="9"/>
        <rFont val="宋体"/>
        <charset val="134"/>
      </rPr>
      <t>、待售部分预计出售单价：请填列预期售房均价；</t>
    </r>
  </si>
  <si>
    <r>
      <rPr>
        <sz val="9"/>
        <rFont val="Arial Narrow"/>
        <charset val="134"/>
      </rPr>
      <t>10</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</si>
  <si>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产成品（出租开发产品）评估明细表</t>
    </r>
  </si>
  <si>
    <r>
      <rPr>
        <b/>
        <sz val="9"/>
        <rFont val="楷体_GB2312"/>
        <charset val="134"/>
      </rPr>
      <t>设计用途</t>
    </r>
  </si>
  <si>
    <r>
      <rPr>
        <b/>
        <sz val="9"/>
        <rFont val="楷体_GB2312"/>
        <charset val="134"/>
      </rPr>
      <t>租赁面积</t>
    </r>
  </si>
  <si>
    <r>
      <rPr>
        <b/>
        <sz val="9"/>
        <rFont val="楷体_GB2312"/>
        <charset val="134"/>
      </rPr>
      <t>租约期限</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</si>
  <si>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租金标准</t>
    </r>
    <r>
      <rPr>
        <b/>
        <sz val="9"/>
        <rFont val="Arial Narrow"/>
        <charset val="134"/>
      </rPr>
      <t>(</t>
    </r>
    <r>
      <rPr>
        <b/>
        <sz val="9"/>
        <rFont val="楷体_GB2312"/>
        <charset val="134"/>
      </rPr>
      <t>合同规定标准</t>
    </r>
    <r>
      <rPr>
        <b/>
        <sz val="9"/>
        <rFont val="Arial Narrow"/>
        <charset val="134"/>
      </rPr>
      <t>)</t>
    </r>
  </si>
  <si>
    <r>
      <rPr>
        <b/>
        <sz val="9"/>
        <rFont val="Arial Narrow"/>
        <charset val="134"/>
      </rPr>
      <t>2006</t>
    </r>
    <r>
      <rPr>
        <b/>
        <sz val="9"/>
        <rFont val="楷体_GB2312"/>
        <charset val="134"/>
      </rPr>
      <t>年房屋出租相关费用</t>
    </r>
  </si>
  <si>
    <r>
      <rPr>
        <b/>
        <sz val="9"/>
        <rFont val="Arial Narrow"/>
        <charset val="134"/>
      </rPr>
      <t>2005</t>
    </r>
    <r>
      <rPr>
        <b/>
        <sz val="9"/>
        <rFont val="楷体_GB2312"/>
        <charset val="134"/>
      </rPr>
      <t>年房屋出租相关费用</t>
    </r>
  </si>
  <si>
    <r>
      <rPr>
        <b/>
        <sz val="9"/>
        <rFont val="Arial Narrow"/>
        <charset val="134"/>
      </rPr>
      <t>2004</t>
    </r>
    <r>
      <rPr>
        <b/>
        <sz val="9"/>
        <rFont val="楷体_GB2312"/>
        <charset val="134"/>
      </rPr>
      <t>年房屋出租相关费用</t>
    </r>
  </si>
  <si>
    <r>
      <rPr>
        <b/>
        <sz val="9"/>
        <rFont val="Arial Narrow"/>
        <charset val="134"/>
      </rPr>
      <t xml:space="preserve"> </t>
    </r>
    <r>
      <rPr>
        <b/>
        <sz val="9"/>
        <rFont val="楷体_GB2312"/>
        <charset val="134"/>
      </rPr>
      <t>审计前账面价值</t>
    </r>
  </si>
  <si>
    <r>
      <rPr>
        <b/>
        <sz val="9"/>
        <rFont val="楷体_GB2312"/>
        <charset val="134"/>
      </rPr>
      <t>土地面积</t>
    </r>
    <r>
      <rPr>
        <b/>
        <sz val="9"/>
        <rFont val="Arial Narrow"/>
        <charset val="134"/>
      </rPr>
      <t>(M2)</t>
    </r>
  </si>
  <si>
    <r>
      <rPr>
        <b/>
        <sz val="9"/>
        <rFont val="楷体_GB2312"/>
        <charset val="134"/>
      </rPr>
      <t>管理费</t>
    </r>
  </si>
  <si>
    <r>
      <rPr>
        <b/>
        <sz val="9"/>
        <rFont val="楷体_GB2312"/>
        <charset val="134"/>
      </rPr>
      <t>维修费</t>
    </r>
  </si>
  <si>
    <r>
      <rPr>
        <b/>
        <sz val="9"/>
        <rFont val="楷体_GB2312"/>
        <charset val="134"/>
      </rPr>
      <t>保险费</t>
    </r>
  </si>
  <si>
    <r>
      <rPr>
        <b/>
        <sz val="9"/>
        <rFont val="楷体_GB2312"/>
        <charset val="134"/>
      </rPr>
      <t>其他</t>
    </r>
  </si>
  <si>
    <r>
      <rPr>
        <b/>
        <sz val="9"/>
        <rFont val="楷体_GB2312"/>
        <charset val="134"/>
      </rPr>
      <t>原始价值</t>
    </r>
  </si>
  <si>
    <r>
      <rPr>
        <b/>
        <sz val="9"/>
        <rFont val="Arial Narrow"/>
        <charset val="134"/>
      </rPr>
      <t xml:space="preserve"> </t>
    </r>
    <r>
      <rPr>
        <b/>
        <sz val="9"/>
        <rFont val="楷体_GB2312"/>
        <charset val="134"/>
      </rPr>
      <t>账面余额</t>
    </r>
  </si>
  <si>
    <r>
      <rPr>
        <sz val="9"/>
        <rFont val="宋体"/>
        <charset val="134"/>
      </rPr>
      <t>填表简要说明：</t>
    </r>
  </si>
  <si>
    <r>
      <rPr>
        <sz val="9"/>
        <rFont val="Arial Narrow"/>
        <charset val="134"/>
      </rPr>
      <t>4</t>
    </r>
    <r>
      <rPr>
        <sz val="9"/>
        <rFont val="宋体"/>
        <charset val="134"/>
      </rPr>
      <t>、设计用途：项目的设计用途；</t>
    </r>
  </si>
  <si>
    <r>
      <rPr>
        <sz val="9"/>
        <rFont val="Arial Narrow"/>
        <charset val="134"/>
      </rPr>
      <t>5</t>
    </r>
    <r>
      <rPr>
        <sz val="9"/>
        <rFont val="宋体"/>
        <charset val="134"/>
      </rPr>
      <t>、租赁面积：该类别物业出租的总建筑面积；</t>
    </r>
  </si>
  <si>
    <r>
      <rPr>
        <sz val="9"/>
        <rFont val="Arial Narrow"/>
        <charset val="134"/>
      </rPr>
      <t>6</t>
    </r>
    <r>
      <rPr>
        <sz val="9"/>
        <rFont val="宋体"/>
        <charset val="134"/>
      </rPr>
      <t>、租约期限：合同规定的租约期限；</t>
    </r>
  </si>
  <si>
    <r>
      <rPr>
        <sz val="9"/>
        <rFont val="Arial Narrow"/>
        <charset val="134"/>
      </rPr>
      <t>7</t>
    </r>
    <r>
      <rPr>
        <sz val="9"/>
        <rFont val="宋体"/>
        <charset val="134"/>
      </rPr>
      <t>、租金标准：合同规定的租金标准；</t>
    </r>
  </si>
  <si>
    <r>
      <rPr>
        <sz val="9"/>
        <rFont val="Arial Narrow"/>
        <charset val="134"/>
      </rPr>
      <t>8</t>
    </r>
    <r>
      <rPr>
        <sz val="9"/>
        <rFont val="宋体"/>
        <charset val="134"/>
      </rPr>
      <t>、出租相关费用：按照前三年出租开发物业的相关费用填写（若列示明细不足，可插入列）；</t>
    </r>
  </si>
  <si>
    <r>
      <rPr>
        <sz val="9"/>
        <rFont val="Arial Narrow"/>
        <charset val="134"/>
      </rPr>
      <t>9</t>
    </r>
    <r>
      <rPr>
        <sz val="9"/>
        <rFont val="宋体"/>
        <charset val="134"/>
      </rPr>
      <t>、帐面价值：按照原始价值和摊销后余额填列。</t>
    </r>
  </si>
  <si>
    <r>
      <rPr>
        <sz val="20"/>
        <rFont val="隶书"/>
        <charset val="134"/>
      </rPr>
      <t>存货</t>
    </r>
    <r>
      <rPr>
        <sz val="20"/>
        <rFont val="Arial Narrow"/>
        <charset val="134"/>
      </rPr>
      <t>—</t>
    </r>
    <r>
      <rPr>
        <sz val="20"/>
        <rFont val="隶书"/>
        <charset val="134"/>
      </rPr>
      <t>在产品（自制半成品）评估明细表</t>
    </r>
  </si>
  <si>
    <r>
      <rPr>
        <b/>
        <sz val="9"/>
        <rFont val="楷体_GB2312"/>
        <charset val="134"/>
      </rPr>
      <t>材料费</t>
    </r>
  </si>
  <si>
    <r>
      <rPr>
        <b/>
        <sz val="9"/>
        <rFont val="楷体_GB2312"/>
        <charset val="134"/>
      </rPr>
      <t>人工费</t>
    </r>
  </si>
  <si>
    <r>
      <rPr>
        <b/>
        <sz val="9"/>
        <rFont val="楷体_GB2312"/>
        <charset val="134"/>
      </rPr>
      <t>制造费用</t>
    </r>
  </si>
  <si>
    <r>
      <rPr>
        <sz val="20"/>
        <rFont val="隶书"/>
        <charset val="134"/>
      </rPr>
      <t>存货</t>
    </r>
    <r>
      <rPr>
        <sz val="20"/>
        <rFont val="Arial Narrow"/>
        <charset val="134"/>
      </rPr>
      <t>---</t>
    </r>
    <r>
      <rPr>
        <sz val="20"/>
        <rFont val="隶书"/>
        <charset val="134"/>
      </rPr>
      <t>在产品（开发成本）评估明细表</t>
    </r>
  </si>
  <si>
    <r>
      <rPr>
        <b/>
        <sz val="9"/>
        <rFont val="楷体_GB2312"/>
        <charset val="134"/>
      </rPr>
      <t>规划建筑面积</t>
    </r>
  </si>
  <si>
    <r>
      <rPr>
        <b/>
        <sz val="9"/>
        <rFont val="楷体_GB2312"/>
        <charset val="134"/>
      </rPr>
      <t>预售面积</t>
    </r>
  </si>
  <si>
    <r>
      <rPr>
        <b/>
        <sz val="9"/>
        <rFont val="楷体_GB2312"/>
        <charset val="134"/>
      </rPr>
      <t>待售面积</t>
    </r>
  </si>
  <si>
    <r>
      <rPr>
        <b/>
        <sz val="9"/>
        <rFont val="楷体_GB2312"/>
        <charset val="134"/>
      </rPr>
      <t>预计总工期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</si>
  <si>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预计填表日后工期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</si>
  <si>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完工百分比</t>
    </r>
  </si>
  <si>
    <r>
      <rPr>
        <b/>
        <sz val="9"/>
        <rFont val="楷体_GB2312"/>
        <charset val="134"/>
      </rPr>
      <t>付款百分比</t>
    </r>
  </si>
  <si>
    <r>
      <rPr>
        <b/>
        <sz val="9"/>
        <rFont val="楷体_GB2312"/>
        <charset val="134"/>
      </rPr>
      <t>预计预售日期</t>
    </r>
  </si>
  <si>
    <r>
      <rPr>
        <b/>
        <sz val="9"/>
        <rFont val="楷体_GB2312"/>
        <charset val="134"/>
      </rPr>
      <t>预计预售均价</t>
    </r>
  </si>
  <si>
    <r>
      <rPr>
        <sz val="9"/>
        <rFont val="宋体"/>
        <charset val="134"/>
      </rPr>
      <t>合</t>
    </r>
    <r>
      <rPr>
        <sz val="9"/>
        <rFont val="Arial Narrow"/>
        <charset val="134"/>
      </rPr>
      <t xml:space="preserve">    </t>
    </r>
    <r>
      <rPr>
        <sz val="9"/>
        <rFont val="宋体"/>
        <charset val="134"/>
      </rPr>
      <t>计</t>
    </r>
  </si>
  <si>
    <r>
      <rPr>
        <sz val="9"/>
        <rFont val="Arial Narrow"/>
        <charset val="134"/>
      </rPr>
      <t>4</t>
    </r>
    <r>
      <rPr>
        <sz val="9"/>
        <rFont val="宋体"/>
        <charset val="134"/>
      </rPr>
      <t>、规划建筑面积：对应类别开发产品的规划建筑面积；</t>
    </r>
  </si>
  <si>
    <r>
      <rPr>
        <sz val="9"/>
        <rFont val="Arial Narrow"/>
        <charset val="134"/>
      </rPr>
      <t>5</t>
    </r>
    <r>
      <rPr>
        <sz val="9"/>
        <rFont val="宋体"/>
        <charset val="134"/>
      </rPr>
      <t>、预售面积：开始预售的产品，未完工已经预售的面积；</t>
    </r>
  </si>
  <si>
    <r>
      <rPr>
        <sz val="9"/>
        <rFont val="Arial Narrow"/>
        <charset val="134"/>
      </rPr>
      <t>6</t>
    </r>
    <r>
      <rPr>
        <sz val="9"/>
        <rFont val="宋体"/>
        <charset val="134"/>
      </rPr>
      <t>、待售面积：开始预售的产品，未完工未销售部分的面积；</t>
    </r>
  </si>
  <si>
    <r>
      <rPr>
        <sz val="9"/>
        <rFont val="Arial Narrow"/>
        <charset val="134"/>
      </rPr>
      <t>7</t>
    </r>
    <r>
      <rPr>
        <sz val="9"/>
        <rFont val="宋体"/>
        <charset val="134"/>
      </rPr>
      <t>、预计总工期：请按照填表日预计的工期填写（当预计实际建设周期超过设计工期时）；</t>
    </r>
  </si>
  <si>
    <r>
      <rPr>
        <sz val="9"/>
        <rFont val="Arial Narrow"/>
        <charset val="134"/>
      </rPr>
      <t>8</t>
    </r>
    <r>
      <rPr>
        <sz val="9"/>
        <rFont val="宋体"/>
        <charset val="134"/>
      </rPr>
      <t>、预计填表日后工期：请填列自填表日至竣工日的预计工期；</t>
    </r>
  </si>
  <si>
    <r>
      <rPr>
        <sz val="9"/>
        <rFont val="Arial Narrow"/>
        <charset val="134"/>
      </rPr>
      <t>9</t>
    </r>
    <r>
      <rPr>
        <sz val="9"/>
        <rFont val="宋体"/>
        <charset val="134"/>
      </rPr>
      <t>、完工百分比：请填列截至填表日，按照建筑施工的工程月报的综合进度百分比填列；</t>
    </r>
  </si>
  <si>
    <r>
      <rPr>
        <sz val="9"/>
        <rFont val="Arial Narrow"/>
        <charset val="134"/>
      </rPr>
      <t>10</t>
    </r>
    <r>
      <rPr>
        <sz val="9"/>
        <rFont val="宋体"/>
        <charset val="134"/>
      </rPr>
      <t>、付款百分比：请填列截至填表日，按照该项目已经支付成本占项目总造价的比例填写（注意与完工百分比的不同）；</t>
    </r>
  </si>
  <si>
    <r>
      <rPr>
        <sz val="9"/>
        <rFont val="Arial Narrow"/>
        <charset val="134"/>
      </rPr>
      <t>11</t>
    </r>
    <r>
      <rPr>
        <sz val="9"/>
        <rFont val="宋体"/>
        <charset val="134"/>
      </rPr>
      <t>、预计预售日期：是指尚未预售的在建开发产品，预计开始预售的时间；</t>
    </r>
    <r>
      <rPr>
        <sz val="9"/>
        <rFont val="Arial Narrow"/>
        <charset val="134"/>
      </rPr>
      <t xml:space="preserve"> </t>
    </r>
  </si>
  <si>
    <r>
      <rPr>
        <sz val="9"/>
        <rFont val="Arial Narrow"/>
        <charset val="134"/>
      </rPr>
      <t>12</t>
    </r>
    <r>
      <rPr>
        <sz val="9"/>
        <rFont val="宋体"/>
        <charset val="134"/>
      </rPr>
      <t>、预计预售日期：是指尚未预售的在建开发产品，预计预售的均价；</t>
    </r>
  </si>
  <si>
    <r>
      <rPr>
        <sz val="9"/>
        <rFont val="Arial Narrow"/>
        <charset val="134"/>
      </rPr>
      <t>13</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</si>
  <si>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发出商品评估明细表</t>
    </r>
  </si>
  <si>
    <r>
      <rPr>
        <b/>
        <sz val="9"/>
        <rFont val="楷体_GB2312"/>
        <charset val="134"/>
      </rPr>
      <t>商品名称</t>
    </r>
  </si>
  <si>
    <r>
      <rPr>
        <b/>
        <sz val="9"/>
        <rFont val="楷体_GB2312"/>
        <charset val="134"/>
      </rPr>
      <t>对方单位名称</t>
    </r>
  </si>
  <si>
    <r>
      <rPr>
        <sz val="20"/>
        <rFont val="隶书"/>
        <charset val="134"/>
      </rPr>
      <t>存货</t>
    </r>
    <r>
      <rPr>
        <sz val="20"/>
        <rFont val="Arial Narrow"/>
        <charset val="134"/>
      </rPr>
      <t>—</t>
    </r>
    <r>
      <rPr>
        <sz val="20"/>
        <rFont val="隶书"/>
        <charset val="134"/>
      </rPr>
      <t>在用低值易耗品评估明细表</t>
    </r>
  </si>
  <si>
    <r>
      <rPr>
        <b/>
        <sz val="9"/>
        <rFont val="楷体_GB2312"/>
        <charset val="134"/>
      </rPr>
      <t>摊销方法</t>
    </r>
  </si>
  <si>
    <r>
      <rPr>
        <b/>
        <sz val="9"/>
        <rFont val="楷体_GB2312"/>
        <charset val="134"/>
      </rPr>
      <t>原始购置价格</t>
    </r>
  </si>
  <si>
    <r>
      <rPr>
        <b/>
        <sz val="9"/>
        <rFont val="楷体_GB2312"/>
        <charset val="134"/>
      </rPr>
      <t>启用日期</t>
    </r>
  </si>
  <si>
    <r>
      <rPr>
        <b/>
        <sz val="9"/>
        <rFont val="楷体_GB2312"/>
        <charset val="134"/>
      </rPr>
      <t>生产厂家</t>
    </r>
  </si>
  <si>
    <r>
      <rPr>
        <b/>
        <sz val="9"/>
        <rFont val="楷体_GB2312"/>
        <charset val="134"/>
      </rPr>
      <t>成新率</t>
    </r>
    <r>
      <rPr>
        <b/>
        <sz val="9"/>
        <rFont val="Arial Narrow"/>
        <charset val="134"/>
      </rPr>
      <t>%</t>
    </r>
  </si>
  <si>
    <r>
      <rPr>
        <sz val="20"/>
        <rFont val="隶书"/>
        <charset val="134"/>
      </rPr>
      <t>存货</t>
    </r>
    <r>
      <rPr>
        <sz val="20"/>
        <rFont val="Arial Narrow"/>
        <charset val="134"/>
      </rPr>
      <t>—</t>
    </r>
    <r>
      <rPr>
        <sz val="20"/>
        <rFont val="隶书"/>
        <charset val="134"/>
      </rPr>
      <t>委托代销商品评估明细表</t>
    </r>
  </si>
  <si>
    <r>
      <rPr>
        <b/>
        <sz val="9"/>
        <rFont val="楷体_GB2312"/>
        <charset val="134"/>
      </rPr>
      <t>委托代销单位名称</t>
    </r>
  </si>
  <si>
    <r>
      <rPr>
        <sz val="20"/>
        <rFont val="隶书"/>
        <charset val="134"/>
      </rPr>
      <t>存货</t>
    </r>
    <r>
      <rPr>
        <sz val="20"/>
        <rFont val="Arial Narrow"/>
        <charset val="134"/>
      </rPr>
      <t>—</t>
    </r>
    <r>
      <rPr>
        <sz val="20"/>
        <rFont val="隶书"/>
        <charset val="134"/>
      </rPr>
      <t>受托代销商品评估明细表</t>
    </r>
  </si>
  <si>
    <r>
      <rPr>
        <b/>
        <sz val="9"/>
        <rFont val="楷体_GB2312"/>
        <charset val="134"/>
      </rPr>
      <t>受托代销单位名称</t>
    </r>
  </si>
  <si>
    <r>
      <rPr>
        <sz val="20"/>
        <rFont val="隶书"/>
        <charset val="134"/>
      </rPr>
      <t>存货</t>
    </r>
    <r>
      <rPr>
        <sz val="20"/>
        <rFont val="Arial Narrow"/>
        <charset val="134"/>
      </rPr>
      <t>---</t>
    </r>
    <r>
      <rPr>
        <sz val="20"/>
        <rFont val="隶书"/>
        <charset val="134"/>
      </rPr>
      <t>未结算工程评估明细表</t>
    </r>
  </si>
  <si>
    <r>
      <rPr>
        <b/>
        <sz val="9"/>
        <rFont val="楷体_GB2312"/>
        <charset val="134"/>
      </rPr>
      <t>开工日期</t>
    </r>
  </si>
  <si>
    <r>
      <rPr>
        <b/>
        <sz val="9"/>
        <rFont val="楷体_GB2312"/>
        <charset val="134"/>
      </rPr>
      <t>预计完工日期</t>
    </r>
  </si>
  <si>
    <r>
      <rPr>
        <b/>
        <sz val="9"/>
        <rFont val="楷体_GB2312"/>
        <charset val="134"/>
      </rPr>
      <t>合同额</t>
    </r>
  </si>
  <si>
    <r>
      <rPr>
        <b/>
        <sz val="9"/>
        <rFont val="楷体_GB2312"/>
        <charset val="134"/>
      </rPr>
      <t>形象进度</t>
    </r>
    <r>
      <rPr>
        <b/>
        <sz val="9"/>
        <rFont val="Arial Narrow"/>
        <charset val="134"/>
      </rPr>
      <t>(%)</t>
    </r>
  </si>
  <si>
    <r>
      <rPr>
        <b/>
        <sz val="9"/>
        <rFont val="楷体_GB2312"/>
        <charset val="134"/>
      </rPr>
      <t>工程施工价值</t>
    </r>
  </si>
  <si>
    <r>
      <rPr>
        <b/>
        <sz val="9"/>
        <rFont val="楷体_GB2312"/>
        <charset val="134"/>
      </rPr>
      <t>已结算工程价值</t>
    </r>
  </si>
  <si>
    <r>
      <rPr>
        <b/>
        <sz val="9"/>
        <rFont val="楷体_GB2312"/>
        <charset val="134"/>
      </rPr>
      <t>合同预计损失准备</t>
    </r>
  </si>
  <si>
    <r>
      <rPr>
        <b/>
        <sz val="9"/>
        <rFont val="楷体_GB2312"/>
        <charset val="134"/>
      </rPr>
      <t>合同成本</t>
    </r>
  </si>
  <si>
    <r>
      <rPr>
        <b/>
        <sz val="9"/>
        <rFont val="楷体_GB2312"/>
        <charset val="134"/>
      </rPr>
      <t>合同毛利</t>
    </r>
  </si>
  <si>
    <r>
      <rPr>
        <sz val="20"/>
        <rFont val="隶书"/>
        <charset val="134"/>
      </rPr>
      <t>存货</t>
    </r>
    <r>
      <rPr>
        <sz val="20"/>
        <rFont val="Arial Narrow"/>
        <charset val="134"/>
      </rPr>
      <t>—</t>
    </r>
    <r>
      <rPr>
        <sz val="20"/>
        <rFont val="隶书"/>
        <charset val="134"/>
      </rPr>
      <t>周转材料评估明细表</t>
    </r>
  </si>
  <si>
    <r>
      <rPr>
        <b/>
        <sz val="9"/>
        <rFont val="楷体_GB2312"/>
        <charset val="134"/>
      </rPr>
      <t>经济使用次数</t>
    </r>
    <r>
      <rPr>
        <b/>
        <sz val="9"/>
        <rFont val="Arial Narrow"/>
        <charset val="134"/>
      </rPr>
      <t>(</t>
    </r>
    <r>
      <rPr>
        <b/>
        <sz val="9"/>
        <rFont val="楷体_GB2312"/>
        <charset val="134"/>
      </rPr>
      <t>期限</t>
    </r>
    <r>
      <rPr>
        <b/>
        <sz val="9"/>
        <rFont val="Arial Narrow"/>
        <charset val="134"/>
      </rPr>
      <t>)</t>
    </r>
  </si>
  <si>
    <r>
      <rPr>
        <b/>
        <sz val="9"/>
        <rFont val="楷体_GB2312"/>
        <charset val="134"/>
      </rPr>
      <t>尚可使用次数</t>
    </r>
    <r>
      <rPr>
        <b/>
        <sz val="9"/>
        <rFont val="Arial Narrow"/>
        <charset val="134"/>
      </rPr>
      <t>(</t>
    </r>
    <r>
      <rPr>
        <b/>
        <sz val="9"/>
        <rFont val="楷体_GB2312"/>
        <charset val="134"/>
      </rPr>
      <t>期限</t>
    </r>
    <r>
      <rPr>
        <b/>
        <sz val="9"/>
        <rFont val="Arial Narrow"/>
        <charset val="134"/>
      </rPr>
      <t>)</t>
    </r>
  </si>
  <si>
    <r>
      <rPr>
        <b/>
        <sz val="9"/>
        <rFont val="楷体_GB2312"/>
        <charset val="134"/>
      </rPr>
      <t>预计净残值</t>
    </r>
  </si>
  <si>
    <r>
      <rPr>
        <sz val="20"/>
        <rFont val="隶书"/>
        <charset val="134"/>
      </rPr>
      <t>一年内到期的非流动资产评估明细表</t>
    </r>
  </si>
  <si>
    <r>
      <rPr>
        <b/>
        <sz val="9"/>
        <rFont val="楷体_GB2312"/>
        <charset val="134"/>
      </rPr>
      <t>项目及内容</t>
    </r>
  </si>
  <si>
    <r>
      <rPr>
        <b/>
        <sz val="9"/>
        <rFont val="楷体_GB2312"/>
        <charset val="134"/>
      </rPr>
      <t>到期日</t>
    </r>
  </si>
  <si>
    <r>
      <rPr>
        <b/>
        <sz val="9"/>
        <rFont val="楷体_GB2312"/>
        <charset val="134"/>
      </rPr>
      <t>结算内容</t>
    </r>
  </si>
  <si>
    <r>
      <rPr>
        <sz val="20"/>
        <rFont val="隶书"/>
        <charset val="134"/>
      </rPr>
      <t>其他流动资产评估明细表</t>
    </r>
  </si>
  <si>
    <r>
      <rPr>
        <sz val="20"/>
        <rFont val="隶书"/>
        <charset val="134"/>
      </rPr>
      <t>非流动资产汇总表</t>
    </r>
  </si>
  <si>
    <t>审计前账面价值</t>
  </si>
  <si>
    <t>审计后账面价值</t>
  </si>
  <si>
    <t>减值准备</t>
  </si>
  <si>
    <t>4-1</t>
  </si>
  <si>
    <r>
      <rPr>
        <sz val="9"/>
        <rFont val="仿宋_GB2312"/>
        <charset val="134"/>
      </rPr>
      <t>可供出售金融资产</t>
    </r>
  </si>
  <si>
    <t>4-2</t>
  </si>
  <si>
    <r>
      <rPr>
        <sz val="9"/>
        <rFont val="仿宋_GB2312"/>
        <charset val="134"/>
      </rPr>
      <t>持有至到期投资</t>
    </r>
  </si>
  <si>
    <t>4-3</t>
  </si>
  <si>
    <r>
      <rPr>
        <sz val="9"/>
        <rFont val="仿宋_GB2312"/>
        <charset val="134"/>
      </rPr>
      <t>长期应收款</t>
    </r>
  </si>
  <si>
    <t>4-4</t>
  </si>
  <si>
    <r>
      <rPr>
        <sz val="9"/>
        <rFont val="仿宋_GB2312"/>
        <charset val="134"/>
      </rPr>
      <t>长期股权投资</t>
    </r>
  </si>
  <si>
    <t>4-5</t>
  </si>
  <si>
    <r>
      <rPr>
        <sz val="9"/>
        <rFont val="仿宋_GB2312"/>
        <charset val="134"/>
      </rPr>
      <t>投资性房地产</t>
    </r>
  </si>
  <si>
    <t>4-6</t>
  </si>
  <si>
    <r>
      <rPr>
        <sz val="9"/>
        <rFont val="仿宋_GB2312"/>
        <charset val="134"/>
      </rPr>
      <t>固定资产</t>
    </r>
  </si>
  <si>
    <t>4-7</t>
  </si>
  <si>
    <r>
      <rPr>
        <sz val="9"/>
        <rFont val="仿宋_GB2312"/>
        <charset val="134"/>
      </rPr>
      <t>在建工程</t>
    </r>
  </si>
  <si>
    <t>4-8</t>
  </si>
  <si>
    <r>
      <rPr>
        <sz val="9"/>
        <rFont val="仿宋_GB2312"/>
        <charset val="134"/>
      </rPr>
      <t>工程物资</t>
    </r>
  </si>
  <si>
    <t>4-9</t>
  </si>
  <si>
    <r>
      <rPr>
        <sz val="9"/>
        <rFont val="仿宋_GB2312"/>
        <charset val="134"/>
      </rPr>
      <t>固定资产清理</t>
    </r>
  </si>
  <si>
    <t>4-10</t>
  </si>
  <si>
    <r>
      <rPr>
        <sz val="9"/>
        <rFont val="仿宋_GB2312"/>
        <charset val="134"/>
      </rPr>
      <t>生产性生物资产</t>
    </r>
  </si>
  <si>
    <t>4-11</t>
  </si>
  <si>
    <r>
      <rPr>
        <sz val="9"/>
        <rFont val="仿宋_GB2312"/>
        <charset val="134"/>
      </rPr>
      <t>油气资产</t>
    </r>
  </si>
  <si>
    <t>4-12</t>
  </si>
  <si>
    <r>
      <rPr>
        <sz val="9"/>
        <rFont val="仿宋_GB2312"/>
        <charset val="134"/>
      </rPr>
      <t>无形资产</t>
    </r>
  </si>
  <si>
    <t>4-13</t>
  </si>
  <si>
    <r>
      <rPr>
        <sz val="9"/>
        <rFont val="仿宋_GB2312"/>
        <charset val="134"/>
      </rPr>
      <t>开发支出</t>
    </r>
  </si>
  <si>
    <t>4-14</t>
  </si>
  <si>
    <r>
      <rPr>
        <sz val="9"/>
        <rFont val="仿宋_GB2312"/>
        <charset val="134"/>
      </rPr>
      <t>商誉</t>
    </r>
  </si>
  <si>
    <t>4-15</t>
  </si>
  <si>
    <r>
      <rPr>
        <sz val="9"/>
        <rFont val="仿宋_GB2312"/>
        <charset val="134"/>
      </rPr>
      <t>长期待摊费用</t>
    </r>
  </si>
  <si>
    <t>4-16</t>
  </si>
  <si>
    <r>
      <rPr>
        <sz val="9"/>
        <rFont val="仿宋_GB2312"/>
        <charset val="134"/>
      </rPr>
      <t>递延所得税资产</t>
    </r>
  </si>
  <si>
    <t>4-17</t>
  </si>
  <si>
    <r>
      <rPr>
        <sz val="9"/>
        <rFont val="仿宋_GB2312"/>
        <charset val="134"/>
      </rPr>
      <t>其他非流动资产</t>
    </r>
  </si>
  <si>
    <t>4</t>
  </si>
  <si>
    <r>
      <rPr>
        <sz val="9"/>
        <rFont val="仿宋_GB2312"/>
        <charset val="134"/>
      </rPr>
      <t>合计</t>
    </r>
  </si>
  <si>
    <r>
      <rPr>
        <u/>
        <sz val="8"/>
        <color indexed="12"/>
        <rFont val="宋体"/>
        <charset val="134"/>
      </rPr>
      <t>返回</t>
    </r>
  </si>
  <si>
    <r>
      <rPr>
        <sz val="20"/>
        <rFont val="隶书"/>
        <charset val="134"/>
      </rPr>
      <t>可供出售金融资产评估汇总表</t>
    </r>
  </si>
  <si>
    <t>4-1-1</t>
  </si>
  <si>
    <r>
      <rPr>
        <sz val="9"/>
        <rFont val="仿宋_GB2312"/>
        <charset val="134"/>
      </rPr>
      <t>可供出售金融资产</t>
    </r>
    <r>
      <rPr>
        <sz val="9"/>
        <rFont val="Arial Narrow"/>
        <charset val="134"/>
      </rPr>
      <t>-</t>
    </r>
    <r>
      <rPr>
        <sz val="9"/>
        <rFont val="仿宋_GB2312"/>
        <charset val="134"/>
      </rPr>
      <t>股票投资</t>
    </r>
  </si>
  <si>
    <t>4-1-2</t>
  </si>
  <si>
    <r>
      <rPr>
        <sz val="9"/>
        <rFont val="仿宋_GB2312"/>
        <charset val="134"/>
      </rPr>
      <t>可供出售金融资产</t>
    </r>
    <r>
      <rPr>
        <sz val="9"/>
        <rFont val="Arial Narrow"/>
        <charset val="134"/>
      </rPr>
      <t>-</t>
    </r>
    <r>
      <rPr>
        <sz val="9"/>
        <rFont val="仿宋_GB2312"/>
        <charset val="134"/>
      </rPr>
      <t>债券投资</t>
    </r>
  </si>
  <si>
    <t>4-1-3</t>
  </si>
  <si>
    <r>
      <rPr>
        <sz val="9"/>
        <rFont val="仿宋_GB2312"/>
        <charset val="134"/>
      </rPr>
      <t>可供出售金融资产</t>
    </r>
    <r>
      <rPr>
        <sz val="9"/>
        <rFont val="Arial Narrow"/>
        <charset val="134"/>
      </rPr>
      <t>-</t>
    </r>
    <r>
      <rPr>
        <sz val="9"/>
        <rFont val="仿宋_GB2312"/>
        <charset val="134"/>
      </rPr>
      <t>其他投资</t>
    </r>
  </si>
  <si>
    <r>
      <rPr>
        <sz val="9"/>
        <rFont val="仿宋_GB2312"/>
        <charset val="134"/>
      </rPr>
      <t>可供出售金融资产合计</t>
    </r>
  </si>
  <si>
    <t>减：可供出售金融资产减值准备</t>
  </si>
  <si>
    <r>
      <rPr>
        <sz val="9"/>
        <rFont val="仿宋_GB2312"/>
        <charset val="134"/>
      </rPr>
      <t>可供出售金融资产净额</t>
    </r>
  </si>
  <si>
    <r>
      <rPr>
        <sz val="20"/>
        <rFont val="隶书"/>
        <charset val="134"/>
      </rPr>
      <t>可供出售金融资产</t>
    </r>
    <r>
      <rPr>
        <sz val="20"/>
        <rFont val="Arial Narrow"/>
        <charset val="134"/>
      </rPr>
      <t>—</t>
    </r>
    <r>
      <rPr>
        <sz val="20"/>
        <rFont val="隶书"/>
        <charset val="134"/>
      </rPr>
      <t>股票投资评估明细表</t>
    </r>
  </si>
  <si>
    <r>
      <rPr>
        <b/>
        <sz val="9"/>
        <rFont val="楷体_GB2312"/>
        <charset val="134"/>
      </rPr>
      <t>股票性质</t>
    </r>
  </si>
  <si>
    <r>
      <rPr>
        <b/>
        <sz val="9"/>
        <rFont val="楷体_GB2312"/>
        <charset val="134"/>
      </rPr>
      <t>持股比例</t>
    </r>
    <r>
      <rPr>
        <b/>
        <sz val="9"/>
        <rFont val="Arial Narrow"/>
        <charset val="134"/>
      </rPr>
      <t>%</t>
    </r>
  </si>
  <si>
    <r>
      <rPr>
        <b/>
        <sz val="9"/>
        <rFont val="楷体_GB2312"/>
        <charset val="134"/>
      </rPr>
      <t>基准日市价</t>
    </r>
  </si>
  <si>
    <r>
      <rPr>
        <b/>
        <sz val="9"/>
        <rFont val="楷体_GB2312"/>
        <charset val="134"/>
      </rPr>
      <t>取得成本</t>
    </r>
  </si>
  <si>
    <r>
      <rPr>
        <sz val="20"/>
        <rFont val="隶书"/>
        <charset val="134"/>
      </rPr>
      <t>可供出售金融资产</t>
    </r>
    <r>
      <rPr>
        <sz val="20"/>
        <rFont val="Arial Narrow"/>
        <charset val="134"/>
      </rPr>
      <t>—</t>
    </r>
    <r>
      <rPr>
        <sz val="20"/>
        <rFont val="隶书"/>
        <charset val="134"/>
      </rPr>
      <t>债券投资评估明细表</t>
    </r>
  </si>
  <si>
    <r>
      <rPr>
        <b/>
        <sz val="9"/>
        <rFont val="楷体_GB2312"/>
        <charset val="134"/>
      </rPr>
      <t>债券种类</t>
    </r>
  </si>
  <si>
    <r>
      <rPr>
        <b/>
        <sz val="9"/>
        <rFont val="楷体_GB2312"/>
        <charset val="134"/>
      </rPr>
      <t>成本</t>
    </r>
    <r>
      <rPr>
        <b/>
        <sz val="9"/>
        <rFont val="Arial Narrow"/>
        <charset val="134"/>
      </rPr>
      <t>(</t>
    </r>
    <r>
      <rPr>
        <b/>
        <sz val="9"/>
        <rFont val="楷体_GB2312"/>
        <charset val="134"/>
      </rPr>
      <t>面值</t>
    </r>
    <r>
      <rPr>
        <b/>
        <sz val="9"/>
        <rFont val="Arial Narrow"/>
        <charset val="134"/>
      </rPr>
      <t>)</t>
    </r>
  </si>
  <si>
    <r>
      <rPr>
        <sz val="20"/>
        <rFont val="隶书"/>
        <charset val="134"/>
      </rPr>
      <t>可供出售金融资产</t>
    </r>
    <r>
      <rPr>
        <sz val="20"/>
        <rFont val="Arial Narrow"/>
        <charset val="134"/>
      </rPr>
      <t>—</t>
    </r>
    <r>
      <rPr>
        <sz val="20"/>
        <rFont val="隶书"/>
        <charset val="134"/>
      </rPr>
      <t>其他投资评估明细表</t>
    </r>
  </si>
  <si>
    <r>
      <rPr>
        <b/>
        <sz val="9"/>
        <rFont val="楷体_GB2312"/>
        <charset val="134"/>
      </rPr>
      <t>金融资产名称</t>
    </r>
  </si>
  <si>
    <r>
      <rPr>
        <b/>
        <sz val="9"/>
        <rFont val="楷体_GB2312"/>
        <charset val="134"/>
      </rPr>
      <t>持有数量</t>
    </r>
  </si>
  <si>
    <r>
      <rPr>
        <sz val="20"/>
        <rFont val="隶书"/>
        <charset val="134"/>
      </rPr>
      <t>持有至到期投资评估明细表</t>
    </r>
  </si>
  <si>
    <r>
      <rPr>
        <b/>
        <sz val="9"/>
        <rFont val="楷体_GB2312"/>
        <charset val="134"/>
      </rPr>
      <t>投资类别</t>
    </r>
  </si>
  <si>
    <r>
      <rPr>
        <b/>
        <sz val="9"/>
        <rFont val="楷体_GB2312"/>
        <charset val="134"/>
      </rPr>
      <t>投资成本</t>
    </r>
  </si>
  <si>
    <r>
      <rPr>
        <sz val="9"/>
        <rFont val="宋体"/>
        <charset val="134"/>
      </rPr>
      <t>减：持有至到期投资减值准备</t>
    </r>
  </si>
  <si>
    <r>
      <rPr>
        <u/>
        <sz val="8"/>
        <color indexed="12"/>
        <rFont val="宋体"/>
        <charset val="134"/>
      </rPr>
      <t>返回</t>
    </r>
    <r>
      <rPr>
        <u/>
        <sz val="8"/>
        <color indexed="12"/>
        <rFont val="Arial Narrow"/>
        <charset val="134"/>
      </rPr>
      <t xml:space="preserve"> </t>
    </r>
  </si>
  <si>
    <r>
      <rPr>
        <sz val="20"/>
        <rFont val="隶书"/>
        <charset val="134"/>
      </rPr>
      <t>长期应收款评估明细表</t>
    </r>
  </si>
  <si>
    <r>
      <rPr>
        <sz val="20"/>
        <rFont val="隶书"/>
        <charset val="134"/>
      </rPr>
      <t>长期股权投资评估明细表</t>
    </r>
  </si>
  <si>
    <r>
      <rPr>
        <b/>
        <sz val="9"/>
        <rFont val="楷体_GB2312"/>
        <charset val="134"/>
      </rPr>
      <t>核算单位</t>
    </r>
  </si>
  <si>
    <r>
      <rPr>
        <b/>
        <sz val="9"/>
        <rFont val="楷体_GB2312"/>
        <charset val="134"/>
      </rPr>
      <t>协议投资期限</t>
    </r>
  </si>
  <si>
    <r>
      <rPr>
        <b/>
        <sz val="9"/>
        <rFont val="楷体_GB2312"/>
        <charset val="134"/>
      </rPr>
      <t>投资比例</t>
    </r>
    <r>
      <rPr>
        <b/>
        <sz val="9"/>
        <rFont val="Arial Narrow"/>
        <charset val="134"/>
      </rPr>
      <t>%</t>
    </r>
  </si>
  <si>
    <r>
      <rPr>
        <sz val="9"/>
        <rFont val="宋体"/>
        <charset val="134"/>
      </rPr>
      <t>减：长期股权投资减值准备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</si>
  <si>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</si>
  <si>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权证编号</t>
    </r>
  </si>
  <si>
    <r>
      <rPr>
        <b/>
        <sz val="9"/>
        <rFont val="楷体_GB2312"/>
        <charset val="134"/>
      </rPr>
      <t>证载权利人名称</t>
    </r>
  </si>
  <si>
    <r>
      <rPr>
        <b/>
        <sz val="9"/>
        <rFont val="楷体_GB2312"/>
        <charset val="134"/>
      </rPr>
      <t>实际占用人名称</t>
    </r>
  </si>
  <si>
    <r>
      <rPr>
        <b/>
        <sz val="9"/>
        <rFont val="楷体_GB2312"/>
        <charset val="134"/>
      </rPr>
      <t>房产
名称</t>
    </r>
  </si>
  <si>
    <r>
      <rPr>
        <b/>
        <sz val="9"/>
        <rFont val="楷体_GB2312"/>
        <charset val="134"/>
      </rPr>
      <t>来源</t>
    </r>
  </si>
  <si>
    <r>
      <rPr>
        <b/>
        <sz val="9"/>
        <rFont val="楷体_GB2312"/>
        <charset val="134"/>
      </rPr>
      <t>结构</t>
    </r>
  </si>
  <si>
    <r>
      <rPr>
        <b/>
        <sz val="9"/>
        <rFont val="楷体_GB2312"/>
        <charset val="134"/>
      </rPr>
      <t>建成年月</t>
    </r>
  </si>
  <si>
    <r>
      <rPr>
        <b/>
        <sz val="9"/>
        <rFont val="楷体_GB2312"/>
        <charset val="134"/>
      </rPr>
      <t xml:space="preserve">建筑面积
</t>
    </r>
    <r>
      <rPr>
        <b/>
        <sz val="9"/>
        <rFont val="Arial Narrow"/>
        <charset val="134"/>
      </rPr>
      <t>(m2)</t>
    </r>
  </si>
  <si>
    <r>
      <rPr>
        <b/>
        <sz val="9"/>
        <rFont val="楷体_GB2312"/>
        <charset val="134"/>
      </rPr>
      <t xml:space="preserve">成本单价
</t>
    </r>
    <r>
      <rPr>
        <b/>
        <sz val="9"/>
        <rFont val="Arial Narrow"/>
        <charset val="134"/>
      </rPr>
      <t>(</t>
    </r>
    <r>
      <rPr>
        <b/>
        <sz val="9"/>
        <rFont val="楷体_GB2312"/>
        <charset val="134"/>
      </rPr>
      <t>元</t>
    </r>
    <r>
      <rPr>
        <b/>
        <sz val="9"/>
        <rFont val="Arial Narrow"/>
        <charset val="134"/>
      </rPr>
      <t>/m2)</t>
    </r>
  </si>
  <si>
    <r>
      <rPr>
        <b/>
        <sz val="9"/>
        <rFont val="楷体_GB2312"/>
        <charset val="134"/>
      </rPr>
      <t>详细地址</t>
    </r>
  </si>
  <si>
    <r>
      <rPr>
        <b/>
        <sz val="9"/>
        <rFont val="楷体_GB2312"/>
        <charset val="134"/>
      </rPr>
      <t>现用途</t>
    </r>
  </si>
  <si>
    <r>
      <rPr>
        <b/>
        <sz val="9"/>
        <rFont val="楷体_GB2312"/>
        <charset val="134"/>
      </rPr>
      <t>层高</t>
    </r>
  </si>
  <si>
    <r>
      <rPr>
        <b/>
        <sz val="9"/>
        <rFont val="楷体_GB2312"/>
        <charset val="134"/>
      </rPr>
      <t>檐高</t>
    </r>
  </si>
  <si>
    <r>
      <rPr>
        <b/>
        <sz val="9"/>
        <rFont val="楷体_GB2312"/>
        <charset val="134"/>
      </rPr>
      <t>总层数</t>
    </r>
  </si>
  <si>
    <r>
      <rPr>
        <b/>
        <sz val="9"/>
        <rFont val="楷体_GB2312"/>
        <charset val="134"/>
      </rPr>
      <t>本单位占第几层</t>
    </r>
  </si>
  <si>
    <r>
      <rPr>
        <b/>
        <sz val="9"/>
        <rFont val="楷体_GB2312"/>
        <charset val="134"/>
      </rPr>
      <t>若未取得房产证，目前权利人</t>
    </r>
  </si>
  <si>
    <r>
      <rPr>
        <b/>
        <sz val="9"/>
        <rFont val="楷体_GB2312"/>
        <charset val="134"/>
      </rPr>
      <t>使用状况</t>
    </r>
  </si>
  <si>
    <r>
      <rPr>
        <b/>
        <sz val="9"/>
        <rFont val="楷体_GB2312"/>
        <charset val="134"/>
      </rPr>
      <t>房地产来源</t>
    </r>
  </si>
  <si>
    <r>
      <rPr>
        <b/>
        <sz val="9"/>
        <rFont val="楷体_GB2312"/>
        <charset val="134"/>
      </rPr>
      <t>账外资产原始取得价格</t>
    </r>
  </si>
  <si>
    <r>
      <rPr>
        <b/>
        <sz val="9"/>
        <rFont val="楷体_GB2312"/>
        <charset val="134"/>
      </rPr>
      <t>账面值中含电梯空调主机等大型设备的价值</t>
    </r>
  </si>
  <si>
    <r>
      <rPr>
        <b/>
        <sz val="9"/>
        <rFont val="楷体_GB2312"/>
        <charset val="134"/>
      </rPr>
      <t>是否包含土地价值</t>
    </r>
  </si>
  <si>
    <r>
      <rPr>
        <b/>
        <sz val="9"/>
        <rFont val="楷体_GB2312"/>
        <charset val="134"/>
      </rPr>
      <t>是否设定抵押权</t>
    </r>
  </si>
  <si>
    <r>
      <rPr>
        <b/>
        <sz val="9"/>
        <rFont val="楷体_GB2312"/>
        <charset val="134"/>
      </rPr>
      <t>是否为外购商品房</t>
    </r>
  </si>
  <si>
    <r>
      <rPr>
        <b/>
        <sz val="9"/>
        <rFont val="楷体_GB2312"/>
        <charset val="134"/>
      </rPr>
      <t>是否为房改房</t>
    </r>
  </si>
  <si>
    <r>
      <rPr>
        <b/>
        <sz val="9"/>
        <rFont val="楷体_GB2312"/>
        <charset val="134"/>
      </rPr>
      <t>如是房改房是否还要继续房改</t>
    </r>
  </si>
  <si>
    <r>
      <rPr>
        <b/>
        <sz val="9"/>
        <rFont val="楷体_GB2312"/>
        <charset val="134"/>
      </rPr>
      <t>是否存在有账无实情况</t>
    </r>
  </si>
  <si>
    <r>
      <rPr>
        <b/>
        <sz val="9"/>
        <rFont val="楷体_GB2312"/>
        <charset val="134"/>
      </rPr>
      <t>采用成本</t>
    </r>
    <r>
      <rPr>
        <b/>
        <sz val="9"/>
        <rFont val="Arial Narrow"/>
        <charset val="134"/>
      </rPr>
      <t>/</t>
    </r>
    <r>
      <rPr>
        <b/>
        <sz val="9"/>
        <rFont val="楷体_GB2312"/>
        <charset val="134"/>
      </rPr>
      <t>公允价值模式计量</t>
    </r>
  </si>
  <si>
    <r>
      <rPr>
        <b/>
        <sz val="9"/>
        <rFont val="楷体_GB2312"/>
        <charset val="134"/>
      </rPr>
      <t>原始入帐价值（转入日公允价值）</t>
    </r>
  </si>
  <si>
    <r>
      <rPr>
        <b/>
        <sz val="9"/>
        <rFont val="楷体_GB2312"/>
        <charset val="134"/>
      </rPr>
      <t>评估单价</t>
    </r>
    <r>
      <rPr>
        <b/>
        <sz val="9"/>
        <rFont val="Arial Narrow"/>
        <charset val="134"/>
      </rPr>
      <t>(</t>
    </r>
    <r>
      <rPr>
        <b/>
        <sz val="9"/>
        <rFont val="楷体_GB2312"/>
        <charset val="134"/>
      </rPr>
      <t>元</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</si>
  <si>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宗地所在省市</t>
    </r>
    <r>
      <rPr>
        <b/>
        <sz val="9"/>
        <rFont val="Arial Narrow"/>
        <charset val="134"/>
      </rPr>
      <t>(</t>
    </r>
    <r>
      <rPr>
        <b/>
        <sz val="9"/>
        <rFont val="楷体_GB2312"/>
        <charset val="134"/>
      </rPr>
      <t>县</t>
    </r>
    <r>
      <rPr>
        <b/>
        <sz val="9"/>
        <rFont val="Arial Narrow"/>
        <charset val="134"/>
      </rPr>
      <t>)</t>
    </r>
  </si>
  <si>
    <r>
      <rPr>
        <b/>
        <sz val="9"/>
        <rFont val="楷体_GB2312"/>
        <charset val="134"/>
      </rPr>
      <t>土地用途</t>
    </r>
  </si>
  <si>
    <r>
      <rPr>
        <b/>
        <sz val="9"/>
        <rFont val="楷体_GB2312"/>
        <charset val="134"/>
      </rPr>
      <t>开发程度</t>
    </r>
  </si>
  <si>
    <r>
      <rPr>
        <b/>
        <sz val="9"/>
        <rFont val="楷体_GB2312"/>
        <charset val="134"/>
      </rPr>
      <t>土地权属性质</t>
    </r>
  </si>
  <si>
    <r>
      <rPr>
        <b/>
        <sz val="9"/>
        <rFont val="楷体_GB2312"/>
        <charset val="134"/>
      </rPr>
      <t>原值</t>
    </r>
  </si>
  <si>
    <r>
      <rPr>
        <b/>
        <sz val="9"/>
        <rFont val="楷体_GB2312"/>
        <charset val="134"/>
      </rPr>
      <t>净值</t>
    </r>
  </si>
  <si>
    <r>
      <rPr>
        <sz val="9"/>
        <rFont val="宋体"/>
        <charset val="134"/>
      </rPr>
      <t>减：投资性房地产减值准备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</si>
  <si>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</si>
  <si>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</si>
  <si>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</si>
  <si>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宗地所在省</t>
    </r>
  </si>
  <si>
    <r>
      <rPr>
        <b/>
        <sz val="9"/>
        <rFont val="楷体_GB2312"/>
        <charset val="134"/>
      </rPr>
      <t>宗地所在市（县）</t>
    </r>
  </si>
  <si>
    <r>
      <rPr>
        <b/>
        <sz val="9"/>
        <rFont val="楷体_GB2312"/>
        <charset val="134"/>
      </rPr>
      <t>土地权证编号</t>
    </r>
  </si>
  <si>
    <r>
      <rPr>
        <b/>
        <sz val="9"/>
        <rFont val="楷体_GB2312"/>
        <charset val="134"/>
      </rPr>
      <t>土地位置</t>
    </r>
  </si>
  <si>
    <r>
      <rPr>
        <b/>
        <sz val="9"/>
        <rFont val="楷体_GB2312"/>
        <charset val="134"/>
      </rPr>
      <t>取得日期</t>
    </r>
  </si>
  <si>
    <r>
      <rPr>
        <b/>
        <sz val="9"/>
        <rFont val="楷体_GB2312"/>
        <charset val="134"/>
      </rPr>
      <t>用地性质</t>
    </r>
  </si>
  <si>
    <r>
      <rPr>
        <b/>
        <sz val="9"/>
        <rFont val="楷体_GB2312"/>
        <charset val="134"/>
      </rPr>
      <t>准用年限</t>
    </r>
  </si>
  <si>
    <r>
      <rPr>
        <b/>
        <sz val="9"/>
        <rFont val="楷体_GB2312"/>
        <charset val="134"/>
      </rPr>
      <t>面积</t>
    </r>
    <r>
      <rPr>
        <b/>
        <sz val="9"/>
        <rFont val="Arial Narrow"/>
        <charset val="134"/>
      </rPr>
      <t>(M2)</t>
    </r>
  </si>
  <si>
    <r>
      <rPr>
        <b/>
        <sz val="9"/>
        <rFont val="楷体_GB2312"/>
        <charset val="134"/>
      </rPr>
      <t>入账日期</t>
    </r>
  </si>
  <si>
    <r>
      <rPr>
        <b/>
        <sz val="9"/>
        <rFont val="楷体_GB2312"/>
        <charset val="134"/>
      </rPr>
      <t>土地使用者</t>
    </r>
  </si>
  <si>
    <r>
      <rPr>
        <b/>
        <sz val="9"/>
        <rFont val="楷体_GB2312"/>
        <charset val="134"/>
      </rPr>
      <t>地上建筑物总面积</t>
    </r>
  </si>
  <si>
    <r>
      <rPr>
        <b/>
        <sz val="9"/>
        <rFont val="楷体_GB2312"/>
        <charset val="134"/>
      </rPr>
      <t>有无他项权利</t>
    </r>
  </si>
  <si>
    <r>
      <rPr>
        <b/>
        <sz val="9"/>
        <rFont val="楷体_GB2312"/>
        <charset val="134"/>
      </rPr>
      <t>未办证原因</t>
    </r>
  </si>
  <si>
    <r>
      <rPr>
        <b/>
        <sz val="9"/>
        <rFont val="楷体_GB2312"/>
        <charset val="134"/>
      </rPr>
      <t>原值</t>
    </r>
    <r>
      <rPr>
        <b/>
        <sz val="9"/>
        <rFont val="Arial Narrow"/>
        <charset val="134"/>
      </rPr>
      <t>(</t>
    </r>
    <r>
      <rPr>
        <b/>
        <sz val="9"/>
        <rFont val="楷体_GB2312"/>
        <charset val="134"/>
      </rPr>
      <t>原始取得价值</t>
    </r>
    <r>
      <rPr>
        <b/>
        <sz val="9"/>
        <rFont val="Arial Narrow"/>
        <charset val="134"/>
      </rPr>
      <t>)</t>
    </r>
  </si>
  <si>
    <r>
      <rPr>
        <b/>
        <sz val="9"/>
        <rFont val="楷体_GB2312"/>
        <charset val="134"/>
      </rPr>
      <t>净值</t>
    </r>
    <r>
      <rPr>
        <b/>
        <sz val="9"/>
        <rFont val="Arial Narrow"/>
        <charset val="134"/>
      </rPr>
      <t>(</t>
    </r>
    <r>
      <rPr>
        <b/>
        <sz val="9"/>
        <rFont val="楷体_GB2312"/>
        <charset val="134"/>
      </rPr>
      <t>摊余价值</t>
    </r>
    <r>
      <rPr>
        <b/>
        <sz val="9"/>
        <rFont val="Arial Narrow"/>
        <charset val="134"/>
      </rPr>
      <t>)</t>
    </r>
  </si>
  <si>
    <r>
      <rPr>
        <sz val="9"/>
        <rFont val="Arial Narrow"/>
        <charset val="134"/>
      </rPr>
      <t xml:space="preserve">合         </t>
    </r>
    <r>
      <rPr>
        <sz val="9"/>
        <rFont val="宋体"/>
        <charset val="134"/>
      </rPr>
      <t>计</t>
    </r>
  </si>
  <si>
    <t>净         额</t>
  </si>
  <si>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</si>
  <si>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r>
      <rPr>
        <b/>
        <sz val="9"/>
        <rFont val="Arial Narrow"/>
        <charset val="134"/>
      </rPr>
      <t>(</t>
    </r>
    <r>
      <rPr>
        <b/>
        <sz val="9"/>
        <rFont val="楷体_GB2312"/>
        <charset val="134"/>
      </rPr>
      <t>转入日公允价值</t>
    </r>
    <r>
      <rPr>
        <b/>
        <sz val="9"/>
        <rFont val="Arial Narrow"/>
        <charset val="134"/>
      </rPr>
      <t>)</t>
    </r>
  </si>
  <si>
    <r>
      <rPr>
        <u/>
        <sz val="10"/>
        <rFont val="宋体"/>
        <charset val="134"/>
      </rPr>
      <t>返回索引页</t>
    </r>
  </si>
  <si>
    <r>
      <rPr>
        <u/>
        <sz val="10"/>
        <rFont val="宋体"/>
        <charset val="134"/>
      </rPr>
      <t>返回</t>
    </r>
  </si>
  <si>
    <r>
      <rPr>
        <sz val="20"/>
        <rFont val="隶书"/>
        <charset val="134"/>
      </rPr>
      <t>固定资产</t>
    </r>
    <r>
      <rPr>
        <sz val="20"/>
        <rFont val="Arial Narrow"/>
        <charset val="134"/>
      </rPr>
      <t>—</t>
    </r>
    <r>
      <rPr>
        <sz val="20"/>
        <rFont val="隶书"/>
        <charset val="134"/>
      </rPr>
      <t>房屋建筑物评估明细表</t>
    </r>
  </si>
  <si>
    <r>
      <rPr>
        <b/>
        <sz val="9"/>
        <rFont val="仿宋_GB2312"/>
        <charset val="134"/>
      </rPr>
      <t>序号</t>
    </r>
  </si>
  <si>
    <r>
      <rPr>
        <b/>
        <sz val="9"/>
        <rFont val="仿宋_GB2312"/>
        <charset val="134"/>
      </rPr>
      <t>对应核算单位</t>
    </r>
  </si>
  <si>
    <r>
      <rPr>
        <b/>
        <sz val="9"/>
        <rFont val="仿宋_GB2312"/>
        <charset val="134"/>
      </rPr>
      <t>土地情况</t>
    </r>
  </si>
  <si>
    <r>
      <rPr>
        <b/>
        <sz val="9"/>
        <rFont val="仿宋_GB2312"/>
        <charset val="134"/>
      </rPr>
      <t>权证编号</t>
    </r>
  </si>
  <si>
    <r>
      <rPr>
        <b/>
        <sz val="9"/>
        <rFont val="仿宋_GB2312"/>
        <charset val="134"/>
      </rPr>
      <t>证载权利人名称</t>
    </r>
  </si>
  <si>
    <r>
      <rPr>
        <b/>
        <sz val="9"/>
        <rFont val="仿宋_GB2312"/>
        <charset val="134"/>
      </rPr>
      <t>实际占用人名称</t>
    </r>
  </si>
  <si>
    <r>
      <rPr>
        <b/>
        <sz val="9"/>
        <rFont val="仿宋_GB2312"/>
        <charset val="134"/>
      </rPr>
      <t>建筑物
名称</t>
    </r>
  </si>
  <si>
    <r>
      <rPr>
        <b/>
        <sz val="9"/>
        <rFont val="仿宋_GB2312"/>
        <charset val="134"/>
      </rPr>
      <t>坐落位置</t>
    </r>
  </si>
  <si>
    <r>
      <rPr>
        <b/>
        <sz val="9"/>
        <rFont val="仿宋_GB2312"/>
        <charset val="134"/>
      </rPr>
      <t>结构</t>
    </r>
  </si>
  <si>
    <r>
      <rPr>
        <b/>
        <sz val="9"/>
        <rFont val="仿宋_GB2312"/>
        <charset val="134"/>
      </rPr>
      <t>建成年月</t>
    </r>
  </si>
  <si>
    <r>
      <rPr>
        <b/>
        <sz val="9"/>
        <rFont val="仿宋_GB2312"/>
        <charset val="134"/>
      </rPr>
      <t>建筑面积</t>
    </r>
    <r>
      <rPr>
        <b/>
        <sz val="9"/>
        <rFont val="Arial Narrow"/>
        <charset val="134"/>
      </rPr>
      <t>/</t>
    </r>
    <r>
      <rPr>
        <b/>
        <sz val="9"/>
        <rFont val="仿宋_GB2312"/>
        <charset val="134"/>
      </rPr>
      <t xml:space="preserve">体积
</t>
    </r>
    <r>
      <rPr>
        <b/>
        <sz val="9"/>
        <rFont val="Arial Narrow"/>
        <charset val="134"/>
      </rPr>
      <t>(m2)/(m3)</t>
    </r>
  </si>
  <si>
    <r>
      <rPr>
        <b/>
        <sz val="9"/>
        <rFont val="仿宋_GB2312"/>
        <charset val="134"/>
      </rPr>
      <t xml:space="preserve">成本单价
</t>
    </r>
    <r>
      <rPr>
        <b/>
        <sz val="9"/>
        <rFont val="Arial Narrow"/>
        <charset val="134"/>
      </rPr>
      <t>(</t>
    </r>
    <r>
      <rPr>
        <b/>
        <sz val="9"/>
        <rFont val="仿宋_GB2312"/>
        <charset val="134"/>
      </rPr>
      <t>元</t>
    </r>
    <r>
      <rPr>
        <b/>
        <sz val="9"/>
        <rFont val="Arial Narrow"/>
        <charset val="134"/>
      </rPr>
      <t>/m2)</t>
    </r>
  </si>
  <si>
    <r>
      <rPr>
        <b/>
        <sz val="9"/>
        <rFont val="仿宋_GB2312"/>
        <charset val="134"/>
      </rPr>
      <t>详细地址</t>
    </r>
  </si>
  <si>
    <r>
      <rPr>
        <b/>
        <sz val="9"/>
        <rFont val="仿宋_GB2312"/>
        <charset val="134"/>
      </rPr>
      <t>现用途</t>
    </r>
  </si>
  <si>
    <r>
      <rPr>
        <b/>
        <sz val="9"/>
        <rFont val="仿宋_GB2312"/>
        <charset val="134"/>
      </rPr>
      <t>层高</t>
    </r>
  </si>
  <si>
    <r>
      <rPr>
        <b/>
        <sz val="9"/>
        <rFont val="仿宋_GB2312"/>
        <charset val="134"/>
      </rPr>
      <t>檐高</t>
    </r>
  </si>
  <si>
    <r>
      <rPr>
        <b/>
        <sz val="9"/>
        <rFont val="仿宋_GB2312"/>
        <charset val="134"/>
      </rPr>
      <t>总层数</t>
    </r>
  </si>
  <si>
    <r>
      <rPr>
        <b/>
        <sz val="9"/>
        <rFont val="仿宋_GB2312"/>
        <charset val="134"/>
      </rPr>
      <t>本单位占第几层</t>
    </r>
  </si>
  <si>
    <r>
      <rPr>
        <b/>
        <sz val="9"/>
        <rFont val="仿宋_GB2312"/>
        <charset val="134"/>
      </rPr>
      <t>若未取得房产证，目前权利人</t>
    </r>
  </si>
  <si>
    <r>
      <rPr>
        <b/>
        <sz val="9"/>
        <rFont val="仿宋_GB2312"/>
        <charset val="134"/>
      </rPr>
      <t>使用状况</t>
    </r>
  </si>
  <si>
    <r>
      <rPr>
        <b/>
        <sz val="9"/>
        <rFont val="仿宋_GB2312"/>
        <charset val="134"/>
      </rPr>
      <t>房地产来源</t>
    </r>
  </si>
  <si>
    <r>
      <rPr>
        <b/>
        <sz val="9"/>
        <rFont val="仿宋_GB2312"/>
        <charset val="134"/>
      </rPr>
      <t>账外资产原始取得价格</t>
    </r>
  </si>
  <si>
    <r>
      <rPr>
        <b/>
        <sz val="9"/>
        <rFont val="仿宋_GB2312"/>
        <charset val="134"/>
      </rPr>
      <t>账面值中含电梯空调主机等大型设备的价值</t>
    </r>
  </si>
  <si>
    <r>
      <rPr>
        <b/>
        <sz val="9"/>
        <rFont val="仿宋_GB2312"/>
        <charset val="134"/>
      </rPr>
      <t>是否包含土地价值</t>
    </r>
  </si>
  <si>
    <r>
      <rPr>
        <b/>
        <sz val="9"/>
        <rFont val="仿宋_GB2312"/>
        <charset val="134"/>
      </rPr>
      <t>是否设定抵押权</t>
    </r>
  </si>
  <si>
    <r>
      <rPr>
        <b/>
        <sz val="9"/>
        <rFont val="仿宋_GB2312"/>
        <charset val="134"/>
      </rPr>
      <t>是否为外购商品房</t>
    </r>
  </si>
  <si>
    <r>
      <rPr>
        <b/>
        <sz val="9"/>
        <rFont val="仿宋_GB2312"/>
        <charset val="134"/>
      </rPr>
      <t>是否为房改房</t>
    </r>
  </si>
  <si>
    <r>
      <rPr>
        <b/>
        <sz val="9"/>
        <rFont val="仿宋_GB2312"/>
        <charset val="134"/>
      </rPr>
      <t>如是房改房是否还要继续房改</t>
    </r>
  </si>
  <si>
    <r>
      <rPr>
        <b/>
        <sz val="9"/>
        <rFont val="仿宋_GB2312"/>
        <charset val="134"/>
      </rPr>
      <t>是否存在有账无实情况</t>
    </r>
  </si>
  <si>
    <r>
      <rPr>
        <b/>
        <sz val="9"/>
        <rFont val="仿宋_GB2312"/>
        <charset val="134"/>
      </rPr>
      <t>评估价值</t>
    </r>
  </si>
  <si>
    <r>
      <rPr>
        <b/>
        <sz val="9"/>
        <rFont val="仿宋_GB2312"/>
        <charset val="134"/>
      </rPr>
      <t>增值率</t>
    </r>
    <r>
      <rPr>
        <b/>
        <sz val="9"/>
        <rFont val="Arial Narrow"/>
        <charset val="134"/>
      </rPr>
      <t>%</t>
    </r>
  </si>
  <si>
    <r>
      <rPr>
        <b/>
        <sz val="9"/>
        <rFont val="仿宋_GB2312"/>
        <charset val="134"/>
      </rPr>
      <t>评估单价</t>
    </r>
    <r>
      <rPr>
        <b/>
        <sz val="9"/>
        <rFont val="Arial Narrow"/>
        <charset val="134"/>
      </rPr>
      <t>(</t>
    </r>
    <r>
      <rPr>
        <b/>
        <sz val="9"/>
        <rFont val="仿宋_GB2312"/>
        <charset val="134"/>
      </rPr>
      <t>元</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</si>
  <si>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备注</t>
    </r>
  </si>
  <si>
    <t>核验</t>
  </si>
  <si>
    <r>
      <rPr>
        <b/>
        <sz val="9"/>
        <rFont val="仿宋_GB2312"/>
        <charset val="134"/>
      </rPr>
      <t>宗地所在省市</t>
    </r>
    <r>
      <rPr>
        <b/>
        <sz val="9"/>
        <rFont val="Arial Narrow"/>
        <charset val="134"/>
      </rPr>
      <t>(</t>
    </r>
    <r>
      <rPr>
        <b/>
        <sz val="9"/>
        <rFont val="仿宋_GB2312"/>
        <charset val="134"/>
      </rPr>
      <t>县</t>
    </r>
    <r>
      <rPr>
        <b/>
        <sz val="9"/>
        <rFont val="Arial Narrow"/>
        <charset val="134"/>
      </rPr>
      <t>)</t>
    </r>
  </si>
  <si>
    <r>
      <rPr>
        <b/>
        <sz val="9"/>
        <rFont val="仿宋_GB2312"/>
        <charset val="134"/>
      </rPr>
      <t>宗地编号</t>
    </r>
  </si>
  <si>
    <r>
      <rPr>
        <b/>
        <sz val="9"/>
        <rFont val="仿宋_GB2312"/>
        <charset val="134"/>
      </rPr>
      <t>宗地名称</t>
    </r>
  </si>
  <si>
    <r>
      <rPr>
        <b/>
        <sz val="9"/>
        <rFont val="仿宋_GB2312"/>
        <charset val="134"/>
      </rPr>
      <t>土地证编号</t>
    </r>
  </si>
  <si>
    <r>
      <rPr>
        <b/>
        <sz val="9"/>
        <rFont val="仿宋_GB2312"/>
        <charset val="134"/>
      </rPr>
      <t>详细座落地址</t>
    </r>
  </si>
  <si>
    <r>
      <rPr>
        <b/>
        <sz val="9"/>
        <rFont val="仿宋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</si>
  <si>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土地用途</t>
    </r>
  </si>
  <si>
    <r>
      <rPr>
        <b/>
        <sz val="9"/>
        <rFont val="仿宋_GB2312"/>
        <charset val="134"/>
      </rPr>
      <t>土地权属性质</t>
    </r>
  </si>
  <si>
    <r>
      <rPr>
        <b/>
        <sz val="9"/>
        <rFont val="仿宋_GB2312"/>
        <charset val="134"/>
      </rPr>
      <t>原值</t>
    </r>
  </si>
  <si>
    <t>工程造价</t>
  </si>
  <si>
    <t>分摊费用</t>
  </si>
  <si>
    <t>其它</t>
  </si>
  <si>
    <r>
      <rPr>
        <b/>
        <sz val="9"/>
        <rFont val="仿宋_GB2312"/>
        <charset val="134"/>
      </rPr>
      <t>净值</t>
    </r>
  </si>
  <si>
    <r>
      <rPr>
        <b/>
        <sz val="9"/>
        <rFont val="仿宋_GB2312"/>
        <charset val="134"/>
      </rPr>
      <t>减值准备</t>
    </r>
  </si>
  <si>
    <r>
      <rPr>
        <b/>
        <sz val="9"/>
        <rFont val="仿宋_GB2312"/>
        <charset val="134"/>
      </rPr>
      <t>成新率</t>
    </r>
    <r>
      <rPr>
        <b/>
        <sz val="9"/>
        <rFont val="Arial Narrow"/>
        <charset val="134"/>
      </rPr>
      <t>%</t>
    </r>
  </si>
  <si>
    <t>原值增值</t>
  </si>
  <si>
    <t>原值增值率</t>
  </si>
  <si>
    <r>
      <rPr>
        <sz val="9"/>
        <rFont val="Arial Narrow"/>
        <charset val="134"/>
      </rPr>
      <t xml:space="preserve">合            </t>
    </r>
    <r>
      <rPr>
        <sz val="9"/>
        <rFont val="宋体"/>
        <charset val="134"/>
      </rPr>
      <t>计</t>
    </r>
  </si>
  <si>
    <r>
      <rPr>
        <sz val="9"/>
        <rFont val="宋体"/>
        <charset val="134"/>
      </rPr>
      <t>减：房屋建筑物减值准备</t>
    </r>
  </si>
  <si>
    <r>
      <rPr>
        <sz val="9"/>
        <rFont val="宋体"/>
        <charset val="134"/>
      </rPr>
      <t>填表说明：</t>
    </r>
  </si>
  <si>
    <r>
      <rPr>
        <sz val="9"/>
        <rFont val="宋体"/>
        <charset val="134"/>
      </rPr>
      <t>填写该表的原则是</t>
    </r>
    <r>
      <rPr>
        <sz val="9"/>
        <rFont val="Arial Narrow"/>
        <charset val="134"/>
      </rPr>
      <t>“</t>
    </r>
    <r>
      <rPr>
        <sz val="9"/>
        <rFont val="宋体"/>
        <charset val="134"/>
      </rPr>
      <t>房地匹配</t>
    </r>
    <r>
      <rPr>
        <sz val="9"/>
        <rFont val="Arial Narrow"/>
        <charset val="134"/>
      </rPr>
      <t>”</t>
    </r>
    <r>
      <rPr>
        <sz val="9"/>
        <rFont val="宋体"/>
        <charset val="134"/>
      </rPr>
      <t>。如例，填写时，先填写宗地，再将该宗地上对应的所有建筑物逐一填写。</t>
    </r>
  </si>
  <si>
    <r>
      <rPr>
        <sz val="9"/>
        <rFont val="Arial Narrow"/>
        <charset val="134"/>
      </rPr>
      <t>1</t>
    </r>
    <r>
      <rPr>
        <sz val="9"/>
        <rFont val="宋体"/>
        <charset val="134"/>
      </rPr>
      <t>、房产证编号：为该申报房屋建筑物在房地产证或房产证上之编号（完整的法定编号，请按产权证封面完整填写，不要只填数字部分，如</t>
    </r>
    <r>
      <rPr>
        <sz val="9"/>
        <rFont val="Arial Narrow"/>
        <charset val="134"/>
      </rPr>
      <t>“</t>
    </r>
    <r>
      <rPr>
        <sz val="9"/>
        <rFont val="宋体"/>
        <charset val="134"/>
      </rPr>
      <t>粤房证</t>
    </r>
    <r>
      <rPr>
        <sz val="9"/>
        <rFont val="Arial Narrow"/>
        <charset val="134"/>
      </rPr>
      <t>(2006)</t>
    </r>
    <r>
      <rPr>
        <sz val="9"/>
        <rFont val="宋体"/>
        <charset val="134"/>
      </rPr>
      <t>字第</t>
    </r>
    <r>
      <rPr>
        <sz val="9"/>
        <rFont val="Arial Narrow"/>
        <charset val="134"/>
      </rPr>
      <t>0012</t>
    </r>
    <r>
      <rPr>
        <sz val="9"/>
        <rFont val="宋体"/>
        <charset val="134"/>
      </rPr>
      <t>号</t>
    </r>
    <r>
      <rPr>
        <sz val="9"/>
        <rFont val="Arial Narrow"/>
        <charset val="134"/>
      </rPr>
      <t>”</t>
    </r>
    <r>
      <rPr>
        <sz val="9"/>
        <rFont val="宋体"/>
        <charset val="134"/>
      </rPr>
      <t>）。若尚未办理房产证，则填写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</si>
  <si>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2</t>
    </r>
    <r>
      <rPr>
        <sz val="9"/>
        <rFont val="宋体"/>
        <charset val="134"/>
      </rPr>
      <t>、建筑物名称：为该申报建筑物之名称，要求同房产证上的建筑物名称一致，若尚未办证或房产证上未标注清楚，则按该建筑物现时用途之名称，若现时用途之名称同资产台帐上的名称不一致，则将资产台帐名称用括号填入。例如：</t>
    </r>
    <r>
      <rPr>
        <sz val="9"/>
        <rFont val="Arial Narrow"/>
        <charset val="134"/>
      </rPr>
      <t>XX</t>
    </r>
    <r>
      <rPr>
        <sz val="9"/>
        <rFont val="宋体"/>
        <charset val="134"/>
      </rPr>
      <t>大楼、</t>
    </r>
    <r>
      <rPr>
        <sz val="9"/>
        <rFont val="Arial Narrow"/>
        <charset val="134"/>
      </rPr>
      <t>XX</t>
    </r>
    <r>
      <rPr>
        <sz val="9"/>
        <rFont val="宋体"/>
        <charset val="134"/>
      </rPr>
      <t>仓库，名称一定要写全名；</t>
    </r>
  </si>
  <si>
    <r>
      <rPr>
        <sz val="9"/>
        <rFont val="Arial Narrow"/>
        <charset val="134"/>
      </rPr>
      <t>3</t>
    </r>
    <r>
      <rPr>
        <sz val="9"/>
        <rFont val="宋体"/>
        <charset val="134"/>
      </rPr>
      <t>、详细地址：填写申报建筑物房产证证载地址</t>
    </r>
    <r>
      <rPr>
        <sz val="9"/>
        <rFont val="Arial Narrow"/>
        <charset val="134"/>
      </rPr>
      <t>,</t>
    </r>
    <r>
      <rPr>
        <sz val="9"/>
        <rFont val="宋体"/>
        <charset val="134"/>
      </rPr>
      <t>无房产证则填写详细地址</t>
    </r>
    <r>
      <rPr>
        <sz val="9"/>
        <rFont val="Arial Narrow"/>
        <charset val="134"/>
      </rPr>
      <t>,</t>
    </r>
    <r>
      <rPr>
        <sz val="9"/>
        <rFont val="宋体"/>
        <charset val="134"/>
      </rPr>
      <t>应具备省、市、县、区、街、巷、号、层、单元等要素。</t>
    </r>
  </si>
  <si>
    <r>
      <rPr>
        <sz val="9"/>
        <rFont val="Arial Narrow"/>
        <charset val="134"/>
      </rPr>
      <t>4</t>
    </r>
    <r>
      <rPr>
        <sz val="9"/>
        <rFont val="宋体"/>
        <charset val="134"/>
      </rPr>
      <t>、建筑结构：为该申报建筑物之结构类型。例如：框剪、排架、框架、砖混、砖木、简易等。若排架、框架结构中的柱、梁、屋架均为钢结构时，则填写钢排架或钢框架结构；</t>
    </r>
  </si>
  <si>
    <r>
      <rPr>
        <sz val="9"/>
        <rFont val="Arial Narrow"/>
        <charset val="134"/>
      </rPr>
      <t>5</t>
    </r>
    <r>
      <rPr>
        <sz val="9"/>
        <rFont val="宋体"/>
        <charset val="134"/>
      </rPr>
      <t>、建成日期：为该申报建筑物竣工之年、月；</t>
    </r>
  </si>
  <si>
    <r>
      <rPr>
        <sz val="9"/>
        <rFont val="Arial Narrow"/>
        <charset val="134"/>
      </rPr>
      <t>6</t>
    </r>
    <r>
      <rPr>
        <sz val="9"/>
        <rFont val="宋体"/>
        <charset val="134"/>
      </rPr>
      <t>、建筑面积：为该申报建筑物面积，以平方米为单位。该面积必须与房产证上登记之面积相同。若现时暂未办理房产证，则按原竣工验收入帐的面积填列，等本次办测量后再按办面积修改。对已进行过改建扩建的房产，按现时实际面积填报，对改建、扩建面积在备注中说明；</t>
    </r>
  </si>
  <si>
    <r>
      <rPr>
        <sz val="9"/>
        <rFont val="Arial Narrow"/>
        <charset val="134"/>
      </rPr>
      <t>7</t>
    </r>
    <r>
      <rPr>
        <sz val="9"/>
        <rFont val="宋体"/>
        <charset val="134"/>
      </rPr>
      <t>、成本单价：为帐面原值与建筑面积的比值；</t>
    </r>
    <r>
      <rPr>
        <sz val="9"/>
        <rFont val="Arial Narrow"/>
        <charset val="134"/>
      </rPr>
      <t xml:space="preserve"> </t>
    </r>
  </si>
  <si>
    <r>
      <rPr>
        <sz val="9"/>
        <rFont val="Arial Narrow"/>
        <charset val="134"/>
      </rPr>
      <t>8</t>
    </r>
    <r>
      <rPr>
        <sz val="9"/>
        <rFont val="宋体"/>
        <charset val="134"/>
      </rPr>
      <t>、用途：（即实物形态）指办公用房、仓库、车库、培训用房、商业用房、营业用房、宿舍、其他非营业用房等。按照房产证载用途填写，无证的按实际用途填写；若目前空置，请填上</t>
    </r>
    <r>
      <rPr>
        <sz val="9"/>
        <rFont val="Arial Narrow"/>
        <charset val="134"/>
      </rPr>
      <t>“</t>
    </r>
    <r>
      <rPr>
        <sz val="9"/>
        <rFont val="宋体"/>
        <charset val="134"/>
      </rPr>
      <t>空置</t>
    </r>
    <r>
      <rPr>
        <sz val="9"/>
        <rFont val="Arial Narrow"/>
        <charset val="134"/>
      </rPr>
      <t>”</t>
    </r>
    <r>
      <rPr>
        <sz val="9"/>
        <rFont val="宋体"/>
        <charset val="134"/>
      </rPr>
      <t>；若租出给外单位，请填上</t>
    </r>
    <r>
      <rPr>
        <sz val="9"/>
        <rFont val="Arial Narrow"/>
        <charset val="134"/>
      </rPr>
      <t>“</t>
    </r>
    <r>
      <rPr>
        <sz val="9"/>
        <rFont val="宋体"/>
        <charset val="134"/>
      </rPr>
      <t>租出</t>
    </r>
    <r>
      <rPr>
        <sz val="9"/>
        <rFont val="Arial Narrow"/>
        <charset val="134"/>
      </rPr>
      <t>”</t>
    </r>
    <r>
      <rPr>
        <sz val="9"/>
        <rFont val="宋体"/>
        <charset val="134"/>
      </rPr>
      <t>并提供有关租赁合同</t>
    </r>
  </si>
  <si>
    <r>
      <rPr>
        <sz val="9"/>
        <rFont val="Arial Narrow"/>
        <charset val="134"/>
      </rPr>
      <t>9</t>
    </r>
    <r>
      <rPr>
        <sz val="9"/>
        <rFont val="宋体"/>
        <charset val="134"/>
      </rPr>
      <t>、总层数：按房屋的实际层数填写。例如房屋共计</t>
    </r>
    <r>
      <rPr>
        <sz val="9"/>
        <rFont val="Arial Narrow"/>
        <charset val="134"/>
      </rPr>
      <t>30</t>
    </r>
    <r>
      <rPr>
        <sz val="9"/>
        <rFont val="宋体"/>
        <charset val="134"/>
      </rPr>
      <t>层，其中包含地下室</t>
    </r>
    <r>
      <rPr>
        <sz val="9"/>
        <rFont val="Arial Narrow"/>
        <charset val="134"/>
      </rPr>
      <t>2</t>
    </r>
    <r>
      <rPr>
        <sz val="9"/>
        <rFont val="宋体"/>
        <charset val="134"/>
      </rPr>
      <t>层，则：填写</t>
    </r>
    <r>
      <rPr>
        <sz val="9"/>
        <rFont val="Arial Narrow"/>
        <charset val="134"/>
      </rPr>
      <t xml:space="preserve"> -2/30 </t>
    </r>
    <r>
      <rPr>
        <sz val="9"/>
        <rFont val="宋体"/>
        <charset val="134"/>
      </rPr>
      <t>；</t>
    </r>
  </si>
  <si>
    <r>
      <rPr>
        <sz val="9"/>
        <rFont val="Arial Narrow"/>
        <charset val="134"/>
      </rPr>
      <t>10</t>
    </r>
    <r>
      <rPr>
        <sz val="9"/>
        <rFont val="宋体"/>
        <charset val="134"/>
      </rPr>
      <t>、本单位占第几层：为本单位所在层数，如果占多层，要分别填写；</t>
    </r>
  </si>
  <si>
    <r>
      <rPr>
        <sz val="9"/>
        <rFont val="Arial Narrow"/>
        <charset val="134"/>
      </rPr>
      <t>11</t>
    </r>
    <r>
      <rPr>
        <sz val="9"/>
        <rFont val="宋体"/>
        <charset val="134"/>
      </rPr>
      <t>、权利人名称，指房地产证上所载明的权利人。如无房产证则填写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</si>
  <si>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12</t>
    </r>
    <r>
      <rPr>
        <sz val="9"/>
        <rFont val="宋体"/>
        <charset val="134"/>
      </rPr>
      <t>、若未取得房产证，目前权利人：根据实际情况填写，如存在纠纷、涉案的，请将相关内容填入其中；</t>
    </r>
  </si>
  <si>
    <r>
      <rPr>
        <sz val="9"/>
        <rFont val="Arial Narrow"/>
        <charset val="134"/>
      </rPr>
      <t>13</t>
    </r>
    <r>
      <rPr>
        <sz val="9"/>
        <rFont val="宋体"/>
        <charset val="134"/>
      </rPr>
      <t>、使用状况：正常使用、闲置、待报废、对外出租、拆除、费用挂账等；</t>
    </r>
  </si>
  <si>
    <r>
      <rPr>
        <sz val="9"/>
        <rFont val="Arial Narrow"/>
        <charset val="134"/>
      </rPr>
      <t>14</t>
    </r>
    <r>
      <rPr>
        <sz val="9"/>
        <rFont val="宋体"/>
        <charset val="134"/>
      </rPr>
      <t>、房地产来源：分购置、清产核资、盘盈、自建、接受捐赠、系统内调入、联建、其他增加分别填报；</t>
    </r>
  </si>
  <si>
    <r>
      <rPr>
        <sz val="9"/>
        <rFont val="Arial Narrow"/>
        <charset val="134"/>
      </rPr>
      <t>15</t>
    </r>
    <r>
      <rPr>
        <sz val="9"/>
        <rFont val="宋体"/>
        <charset val="134"/>
      </rPr>
      <t>、账外资产原始取得价格，只有账外资产部分需填写；</t>
    </r>
  </si>
  <si>
    <r>
      <rPr>
        <sz val="9"/>
        <rFont val="Arial Narrow"/>
        <charset val="134"/>
      </rPr>
      <t>16</t>
    </r>
    <r>
      <rPr>
        <sz val="9"/>
        <rFont val="宋体"/>
        <charset val="134"/>
      </rPr>
      <t>、账面值中含电梯、空调主机等大型设备的价值</t>
    </r>
    <r>
      <rPr>
        <sz val="9"/>
        <rFont val="Arial Narrow"/>
        <charset val="134"/>
      </rPr>
      <t>:</t>
    </r>
    <r>
      <rPr>
        <sz val="9"/>
        <rFont val="宋体"/>
        <charset val="134"/>
      </rPr>
      <t>根据实际情况填写；</t>
    </r>
  </si>
  <si>
    <r>
      <rPr>
        <sz val="9"/>
        <rFont val="Arial Narrow"/>
        <charset val="134"/>
      </rPr>
      <t>17</t>
    </r>
    <r>
      <rPr>
        <sz val="9"/>
        <rFont val="宋体"/>
        <charset val="134"/>
      </rPr>
      <t>、是否包含土地价值：如未包含请填写</t>
    </r>
    <r>
      <rPr>
        <sz val="9"/>
        <rFont val="Arial Narrow"/>
        <charset val="134"/>
      </rPr>
      <t>“</t>
    </r>
    <r>
      <rPr>
        <sz val="9"/>
        <rFont val="宋体"/>
        <charset val="134"/>
      </rPr>
      <t>否</t>
    </r>
    <r>
      <rPr>
        <sz val="9"/>
        <rFont val="Arial Narrow"/>
        <charset val="134"/>
      </rPr>
      <t>”</t>
    </r>
    <r>
      <rPr>
        <sz val="9"/>
        <rFont val="宋体"/>
        <charset val="134"/>
      </rPr>
      <t>，如包含请填写相应金额。</t>
    </r>
  </si>
  <si>
    <r>
      <rPr>
        <sz val="9"/>
        <rFont val="Arial Narrow"/>
        <charset val="134"/>
      </rPr>
      <t>18</t>
    </r>
    <r>
      <rPr>
        <sz val="9"/>
        <rFont val="宋体"/>
        <charset val="134"/>
      </rPr>
      <t>、是否设定抵押权：根据实际情况填写；</t>
    </r>
  </si>
  <si>
    <r>
      <rPr>
        <sz val="9"/>
        <rFont val="Arial Narrow"/>
        <charset val="134"/>
      </rPr>
      <t>19</t>
    </r>
    <r>
      <rPr>
        <sz val="9"/>
        <rFont val="宋体"/>
        <charset val="134"/>
      </rPr>
      <t>、是否为外购商品房：只填是或否；</t>
    </r>
  </si>
  <si>
    <r>
      <rPr>
        <sz val="9"/>
        <rFont val="Arial Narrow"/>
        <charset val="134"/>
      </rPr>
      <t>20</t>
    </r>
    <r>
      <rPr>
        <sz val="9"/>
        <rFont val="宋体"/>
        <charset val="134"/>
      </rPr>
      <t>、是否为房改房填写：只填是或否；</t>
    </r>
  </si>
  <si>
    <r>
      <rPr>
        <sz val="9"/>
        <rFont val="Arial Narrow"/>
        <charset val="134"/>
      </rPr>
      <t>21</t>
    </r>
    <r>
      <rPr>
        <sz val="9"/>
        <rFont val="宋体"/>
        <charset val="134"/>
      </rPr>
      <t>、房改房是否还要继续房改：只填写是或否；</t>
    </r>
    <r>
      <rPr>
        <sz val="9"/>
        <rFont val="Arial Narrow"/>
        <charset val="134"/>
      </rPr>
      <t xml:space="preserve"> </t>
    </r>
  </si>
  <si>
    <r>
      <rPr>
        <sz val="9"/>
        <rFont val="Arial Narrow"/>
        <charset val="134"/>
      </rPr>
      <t>22</t>
    </r>
    <r>
      <rPr>
        <sz val="9"/>
        <rFont val="宋体"/>
        <charset val="134"/>
      </rPr>
      <t>、帐面价值：根据明细帐填写。如经过多次装修、或改扩建费用未例入帐面值内的，请在备注中说明；</t>
    </r>
  </si>
  <si>
    <r>
      <rPr>
        <sz val="9"/>
        <rFont val="Arial Narrow"/>
        <charset val="134"/>
      </rPr>
      <t>23</t>
    </r>
    <r>
      <rPr>
        <sz val="9"/>
        <rFont val="宋体"/>
        <charset val="134"/>
      </rPr>
      <t>、行数不够用时，直接插行即可，列宽不够用时，直接拉伸列宽即可，以反映全部申报信息；</t>
    </r>
  </si>
  <si>
    <r>
      <rPr>
        <sz val="9"/>
        <rFont val="Arial Narrow"/>
        <charset val="134"/>
      </rPr>
      <t>24</t>
    </r>
    <r>
      <rPr>
        <sz val="9"/>
        <rFont val="宋体"/>
        <charset val="134"/>
      </rPr>
      <t>、是否存在有账无实情况：有账无实情况包括：已出售未调账、已拆除未调账、已房改未调账等；无上述情况则填写</t>
    </r>
    <r>
      <rPr>
        <sz val="9"/>
        <rFont val="Arial Narrow"/>
        <charset val="134"/>
      </rPr>
      <t>“</t>
    </r>
    <r>
      <rPr>
        <sz val="9"/>
        <rFont val="宋体"/>
        <charset val="134"/>
      </rPr>
      <t>无</t>
    </r>
    <r>
      <rPr>
        <sz val="9"/>
        <rFont val="Arial Narrow"/>
        <charset val="134"/>
      </rPr>
      <t>”</t>
    </r>
    <r>
      <rPr>
        <sz val="9"/>
        <rFont val="宋体"/>
        <charset val="134"/>
      </rPr>
      <t>。</t>
    </r>
  </si>
  <si>
    <t>综合办公楼</t>
  </si>
  <si>
    <t>砖混</t>
  </si>
  <si>
    <t>平方米</t>
  </si>
  <si>
    <t>有证大型</t>
  </si>
  <si>
    <t>房屋建筑物清查评估明细表</t>
  </si>
  <si>
    <r>
      <rPr>
        <sz val="10"/>
        <rFont val="宋体"/>
        <charset val="134"/>
      </rPr>
      <t>索引号：</t>
    </r>
    <r>
      <rPr>
        <sz val="10"/>
        <rFont val="Arial Narrow"/>
        <charset val="134"/>
      </rPr>
      <t>C4-6-1-1-3/2</t>
    </r>
  </si>
  <si>
    <r>
      <rPr>
        <sz val="11"/>
        <rFont val="楷体_GB2312"/>
        <charset val="134"/>
      </rPr>
      <t>页次：共</t>
    </r>
    <r>
      <rPr>
        <sz val="11"/>
        <rFont val="Arial Narrow"/>
        <charset val="134"/>
      </rPr>
      <t xml:space="preserve">   </t>
    </r>
    <r>
      <rPr>
        <sz val="11"/>
        <rFont val="楷体_GB2312"/>
        <charset val="134"/>
      </rPr>
      <t>页第</t>
    </r>
    <r>
      <rPr>
        <sz val="11"/>
        <rFont val="Arial Narrow"/>
        <charset val="134"/>
      </rPr>
      <t xml:space="preserve">   </t>
    </r>
    <r>
      <rPr>
        <sz val="11"/>
        <rFont val="楷体_GB2312"/>
        <charset val="134"/>
      </rPr>
      <t>页</t>
    </r>
    <r>
      <rPr>
        <sz val="11"/>
        <rFont val="Arial Narrow"/>
        <charset val="134"/>
      </rPr>
      <t xml:space="preserve"> </t>
    </r>
  </si>
  <si>
    <r>
      <rPr>
        <sz val="10"/>
        <rFont val="宋体"/>
        <charset val="134"/>
      </rPr>
      <t>账面情况</t>
    </r>
  </si>
  <si>
    <r>
      <rPr>
        <sz val="10"/>
        <rFont val="宋体"/>
        <charset val="134"/>
      </rPr>
      <t>单方造价</t>
    </r>
  </si>
  <si>
    <r>
      <rPr>
        <sz val="10"/>
        <rFont val="宋体"/>
        <charset val="134"/>
      </rPr>
      <t>重置成本</t>
    </r>
  </si>
  <si>
    <r>
      <rPr>
        <sz val="12"/>
        <rFont val="宋体"/>
        <charset val="134"/>
      </rPr>
      <t>成新率</t>
    </r>
  </si>
  <si>
    <r>
      <rPr>
        <sz val="10"/>
        <rFont val="宋体"/>
        <charset val="134"/>
      </rPr>
      <t>评估价值</t>
    </r>
  </si>
  <si>
    <r>
      <rPr>
        <sz val="10"/>
        <rFont val="宋体"/>
        <charset val="134"/>
      </rPr>
      <t>序号</t>
    </r>
  </si>
  <si>
    <r>
      <rPr>
        <sz val="10"/>
        <rFont val="宋体"/>
        <charset val="134"/>
      </rPr>
      <t>权证编号</t>
    </r>
  </si>
  <si>
    <r>
      <rPr>
        <sz val="10"/>
        <rFont val="宋体"/>
        <charset val="134"/>
      </rPr>
      <t>建筑物名称</t>
    </r>
  </si>
  <si>
    <r>
      <rPr>
        <sz val="10"/>
        <rFont val="宋体"/>
        <charset val="134"/>
      </rPr>
      <t>结构</t>
    </r>
  </si>
  <si>
    <r>
      <rPr>
        <sz val="10"/>
        <rFont val="宋体"/>
        <charset val="134"/>
      </rPr>
      <t>建成
年月</t>
    </r>
  </si>
  <si>
    <r>
      <rPr>
        <sz val="10"/>
        <rFont val="宋体"/>
        <charset val="134"/>
      </rPr>
      <t>计量单位</t>
    </r>
  </si>
  <si>
    <r>
      <rPr>
        <sz val="10"/>
        <rFont val="宋体"/>
        <charset val="134"/>
      </rPr>
      <t>建筑</t>
    </r>
    <r>
      <rPr>
        <sz val="10"/>
        <rFont val="Arial Narrow"/>
        <charset val="134"/>
      </rPr>
      <t xml:space="preserve">          </t>
    </r>
    <r>
      <rPr>
        <sz val="10"/>
        <rFont val="宋体"/>
        <charset val="134"/>
      </rPr>
      <t>面积</t>
    </r>
    <r>
      <rPr>
        <sz val="10"/>
        <rFont val="Arial Narrow"/>
        <charset val="134"/>
      </rPr>
      <t>/</t>
    </r>
    <r>
      <rPr>
        <sz val="10"/>
        <rFont val="宋体"/>
        <charset val="134"/>
      </rPr>
      <t>容积</t>
    </r>
  </si>
  <si>
    <r>
      <rPr>
        <sz val="10"/>
        <rFont val="宋体"/>
        <charset val="134"/>
      </rPr>
      <t>成本单价</t>
    </r>
    <r>
      <rPr>
        <sz val="10"/>
        <rFont val="Arial Narrow"/>
        <charset val="134"/>
      </rPr>
      <t>(</t>
    </r>
    <r>
      <rPr>
        <sz val="10"/>
        <rFont val="宋体"/>
        <charset val="134"/>
      </rPr>
      <t>元</t>
    </r>
    <r>
      <rPr>
        <sz val="10"/>
        <rFont val="Arial Narrow"/>
        <charset val="134"/>
      </rPr>
      <t>/m</t>
    </r>
    <r>
      <rPr>
        <vertAlign val="superscript"/>
        <sz val="10"/>
        <rFont val="Arial Narrow"/>
        <charset val="134"/>
      </rPr>
      <t>2</t>
    </r>
    <r>
      <rPr>
        <sz val="10"/>
        <rFont val="Arial Narrow"/>
        <charset val="134"/>
      </rPr>
      <t>)</t>
    </r>
  </si>
  <si>
    <r>
      <rPr>
        <sz val="10"/>
        <rFont val="宋体"/>
        <charset val="134"/>
      </rPr>
      <t>账面价值</t>
    </r>
  </si>
  <si>
    <r>
      <rPr>
        <sz val="9"/>
        <rFont val="楷体_GB2312"/>
        <charset val="134"/>
      </rPr>
      <t>基准造价</t>
    </r>
  </si>
  <si>
    <r>
      <rPr>
        <sz val="9"/>
        <rFont val="楷体_GB2312"/>
        <charset val="134"/>
      </rPr>
      <t>期日修正</t>
    </r>
  </si>
  <si>
    <r>
      <rPr>
        <sz val="9"/>
        <rFont val="楷体_GB2312"/>
        <charset val="134"/>
      </rPr>
      <t>结构调整</t>
    </r>
  </si>
  <si>
    <r>
      <rPr>
        <sz val="9"/>
        <rFont val="楷体_GB2312"/>
        <charset val="134"/>
      </rPr>
      <t>装修
调整</t>
    </r>
  </si>
  <si>
    <r>
      <rPr>
        <sz val="9"/>
        <rFont val="楷体_GB2312"/>
        <charset val="134"/>
      </rPr>
      <t>设备
调整</t>
    </r>
  </si>
  <si>
    <r>
      <rPr>
        <sz val="9"/>
        <rFont val="楷体_GB2312"/>
        <charset val="134"/>
      </rPr>
      <t>其它
调整</t>
    </r>
  </si>
  <si>
    <r>
      <rPr>
        <sz val="9"/>
        <rFont val="楷体_GB2312"/>
        <charset val="134"/>
      </rPr>
      <t>调整后造价</t>
    </r>
  </si>
  <si>
    <t>部位造价</t>
  </si>
  <si>
    <r>
      <rPr>
        <sz val="9"/>
        <rFont val="楷体_GB2312"/>
        <charset val="134"/>
      </rPr>
      <t>单方造价</t>
    </r>
  </si>
  <si>
    <t>建安造价</t>
  </si>
  <si>
    <r>
      <rPr>
        <sz val="9"/>
        <rFont val="楷体_GB2312"/>
        <charset val="134"/>
      </rPr>
      <t>类别</t>
    </r>
  </si>
  <si>
    <r>
      <rPr>
        <sz val="10"/>
        <rFont val="宋体"/>
        <charset val="134"/>
      </rPr>
      <t>前期费用及其他费用</t>
    </r>
  </si>
  <si>
    <r>
      <rPr>
        <sz val="10"/>
        <rFont val="宋体"/>
        <charset val="134"/>
      </rPr>
      <t>计息工期</t>
    </r>
  </si>
  <si>
    <r>
      <rPr>
        <sz val="10"/>
        <rFont val="宋体"/>
        <charset val="134"/>
      </rPr>
      <t>计息利息</t>
    </r>
  </si>
  <si>
    <r>
      <rPr>
        <sz val="10"/>
        <rFont val="宋体"/>
        <charset val="134"/>
      </rPr>
      <t>资金成本</t>
    </r>
  </si>
  <si>
    <t>开发利润</t>
  </si>
  <si>
    <t>增值税考虑</t>
  </si>
  <si>
    <t>重置成本核对</t>
  </si>
  <si>
    <r>
      <rPr>
        <sz val="10"/>
        <rFont val="宋体"/>
        <charset val="134"/>
      </rPr>
      <t>评估基准日</t>
    </r>
  </si>
  <si>
    <t>启用日期</t>
  </si>
  <si>
    <t>经济使用年限</t>
  </si>
  <si>
    <r>
      <rPr>
        <sz val="10"/>
        <rFont val="宋体"/>
        <charset val="134"/>
      </rPr>
      <t>已使用月</t>
    </r>
  </si>
  <si>
    <r>
      <rPr>
        <sz val="10"/>
        <rFont val="宋体"/>
        <charset val="134"/>
      </rPr>
      <t>尚可使用年限</t>
    </r>
  </si>
  <si>
    <t>部位年限成新率</t>
  </si>
  <si>
    <t>造价权重</t>
  </si>
  <si>
    <t>年限成新率</t>
  </si>
  <si>
    <r>
      <rPr>
        <sz val="10"/>
        <rFont val="宋体"/>
        <charset val="134"/>
      </rPr>
      <t>现场勘察评分</t>
    </r>
  </si>
  <si>
    <t>成新差异核对</t>
  </si>
  <si>
    <r>
      <rPr>
        <sz val="10"/>
        <rFont val="宋体"/>
        <charset val="134"/>
      </rPr>
      <t>综合成新率</t>
    </r>
  </si>
  <si>
    <t>继续使用价值</t>
  </si>
  <si>
    <t>产权变动增值税率</t>
  </si>
  <si>
    <t>产权变动增值税</t>
  </si>
  <si>
    <r>
      <rPr>
        <sz val="10"/>
        <rFont val="宋体"/>
        <charset val="134"/>
      </rPr>
      <t>增值</t>
    </r>
  </si>
  <si>
    <r>
      <rPr>
        <sz val="10"/>
        <rFont val="宋体"/>
        <charset val="134"/>
      </rPr>
      <t>增值率</t>
    </r>
  </si>
  <si>
    <r>
      <rPr>
        <sz val="10"/>
        <rFont val="宋体"/>
        <charset val="134"/>
      </rPr>
      <t>原值</t>
    </r>
  </si>
  <si>
    <r>
      <rPr>
        <sz val="10"/>
        <rFont val="宋体"/>
        <charset val="134"/>
      </rPr>
      <t>净值</t>
    </r>
  </si>
  <si>
    <t>结构</t>
  </si>
  <si>
    <t>装饰</t>
  </si>
  <si>
    <t>安装</t>
  </si>
  <si>
    <t>合计</t>
  </si>
  <si>
    <r>
      <rPr>
        <sz val="9"/>
        <rFont val="楷体_GB2312"/>
        <charset val="134"/>
      </rPr>
      <t>层数</t>
    </r>
  </si>
  <si>
    <r>
      <rPr>
        <sz val="9"/>
        <rFont val="楷体_GB2312"/>
        <charset val="134"/>
      </rPr>
      <t>层高</t>
    </r>
  </si>
  <si>
    <r>
      <rPr>
        <sz val="9"/>
        <rFont val="楷体_GB2312"/>
        <charset val="134"/>
      </rPr>
      <t>跨度
柱距</t>
    </r>
  </si>
  <si>
    <r>
      <rPr>
        <sz val="9"/>
        <rFont val="楷体_GB2312"/>
        <charset val="134"/>
      </rPr>
      <t>其它</t>
    </r>
  </si>
  <si>
    <t>含税</t>
  </si>
  <si>
    <r>
      <rPr>
        <sz val="9"/>
        <rFont val="宋体"/>
        <charset val="134"/>
      </rPr>
      <t>按建筑面积计费</t>
    </r>
  </si>
  <si>
    <t>其他费用</t>
  </si>
  <si>
    <t>管理费用率</t>
  </si>
  <si>
    <t>按工程造价计费</t>
  </si>
  <si>
    <r>
      <rPr>
        <sz val="10"/>
        <rFont val="宋体"/>
        <charset val="134"/>
      </rPr>
      <t>小计</t>
    </r>
  </si>
  <si>
    <t>利润率</t>
  </si>
  <si>
    <t>税票种类</t>
  </si>
  <si>
    <t>是否抵扣</t>
  </si>
  <si>
    <t>工程造价抵减税金</t>
  </si>
  <si>
    <t>其他费用抵减税金</t>
  </si>
  <si>
    <t>可抵减税金合计</t>
  </si>
  <si>
    <t>确定方法</t>
  </si>
  <si>
    <t>有证含税</t>
  </si>
  <si>
    <t>专票</t>
  </si>
  <si>
    <t>不扣除进项税</t>
  </si>
  <si>
    <t>整体法</t>
  </si>
  <si>
    <t>西矿泉井房</t>
  </si>
  <si>
    <t>部位法</t>
  </si>
  <si>
    <t>吹塑车间</t>
  </si>
  <si>
    <t>大门传达室</t>
  </si>
  <si>
    <t>厂房</t>
  </si>
  <si>
    <t>轻钢</t>
  </si>
  <si>
    <t>清查日期：2019年1月5日</t>
  </si>
  <si>
    <t>复核日期：2019年1月25日</t>
  </si>
  <si>
    <r>
      <rPr>
        <sz val="20"/>
        <rFont val="隶书"/>
        <charset val="134"/>
      </rPr>
      <t>固定资产</t>
    </r>
    <r>
      <rPr>
        <sz val="20"/>
        <rFont val="Arial Narrow"/>
        <charset val="134"/>
      </rPr>
      <t>—</t>
    </r>
    <r>
      <rPr>
        <sz val="20"/>
        <rFont val="隶书"/>
        <charset val="134"/>
      </rPr>
      <t>构筑物及其他辅助设施评估明细表</t>
    </r>
  </si>
  <si>
    <r>
      <rPr>
        <b/>
        <sz val="9"/>
        <rFont val="仿宋_GB2312"/>
        <charset val="134"/>
      </rPr>
      <t>构筑物名称</t>
    </r>
  </si>
  <si>
    <r>
      <rPr>
        <b/>
        <sz val="9"/>
        <rFont val="仿宋_GB2312"/>
        <charset val="134"/>
      </rPr>
      <t>长度（</t>
    </r>
    <r>
      <rPr>
        <b/>
        <sz val="9"/>
        <rFont val="Arial Narrow"/>
        <charset val="134"/>
      </rPr>
      <t>M</t>
    </r>
    <r>
      <rPr>
        <b/>
        <sz val="9"/>
        <rFont val="仿宋_GB2312"/>
        <charset val="134"/>
      </rPr>
      <t>）</t>
    </r>
  </si>
  <si>
    <r>
      <rPr>
        <b/>
        <sz val="9"/>
        <rFont val="仿宋_GB2312"/>
        <charset val="134"/>
      </rPr>
      <t>宽度（</t>
    </r>
    <r>
      <rPr>
        <b/>
        <sz val="9"/>
        <rFont val="Arial Narrow"/>
        <charset val="134"/>
      </rPr>
      <t>M</t>
    </r>
    <r>
      <rPr>
        <b/>
        <sz val="9"/>
        <rFont val="仿宋_GB2312"/>
        <charset val="134"/>
      </rPr>
      <t>）</t>
    </r>
  </si>
  <si>
    <r>
      <rPr>
        <b/>
        <sz val="9"/>
        <rFont val="仿宋_GB2312"/>
        <charset val="134"/>
      </rPr>
      <t>高度（</t>
    </r>
    <r>
      <rPr>
        <b/>
        <sz val="9"/>
        <rFont val="Arial Narrow"/>
        <charset val="134"/>
      </rPr>
      <t>M</t>
    </r>
    <r>
      <rPr>
        <b/>
        <sz val="9"/>
        <rFont val="仿宋_GB2312"/>
        <charset val="134"/>
      </rPr>
      <t>）</t>
    </r>
  </si>
  <si>
    <r>
      <rPr>
        <b/>
        <sz val="9"/>
        <rFont val="仿宋_GB2312"/>
        <charset val="134"/>
      </rPr>
      <t>计量单位</t>
    </r>
  </si>
  <si>
    <r>
      <rPr>
        <b/>
        <sz val="9"/>
        <rFont val="仿宋_GB2312"/>
        <charset val="134"/>
      </rPr>
      <t>建筑面积或体积</t>
    </r>
  </si>
  <si>
    <r>
      <rPr>
        <b/>
        <sz val="9"/>
        <rFont val="仿宋_GB2312"/>
        <charset val="134"/>
      </rPr>
      <t>账面价值</t>
    </r>
  </si>
  <si>
    <r>
      <rPr>
        <b/>
        <sz val="9"/>
        <rFont val="仿宋_GB2312"/>
        <charset val="134"/>
      </rPr>
      <t>调整后账面价值</t>
    </r>
  </si>
  <si>
    <r>
      <rPr>
        <b/>
        <sz val="9"/>
        <rFont val="仿宋_GB2312"/>
        <charset val="134"/>
      </rPr>
      <t>评估单价</t>
    </r>
    <r>
      <rPr>
        <b/>
        <sz val="9"/>
        <rFont val="Arial Narrow"/>
        <charset val="134"/>
      </rPr>
      <t>(</t>
    </r>
    <r>
      <rPr>
        <b/>
        <sz val="9"/>
        <rFont val="仿宋_GB2312"/>
        <charset val="134"/>
      </rPr>
      <t>元</t>
    </r>
    <r>
      <rPr>
        <b/>
        <sz val="9"/>
        <rFont val="Arial Narrow"/>
        <charset val="134"/>
      </rPr>
      <t>/m2)</t>
    </r>
  </si>
  <si>
    <r>
      <rPr>
        <b/>
        <sz val="9"/>
        <rFont val="仿宋_GB2312"/>
        <charset val="134"/>
      </rPr>
      <t>土地面积</t>
    </r>
    <r>
      <rPr>
        <b/>
        <sz val="9"/>
        <rFont val="Arial Narrow"/>
        <charset val="134"/>
      </rPr>
      <t>(M2)</t>
    </r>
  </si>
  <si>
    <r>
      <rPr>
        <b/>
        <sz val="9"/>
        <rFont val="仿宋_GB2312"/>
        <charset val="134"/>
      </rPr>
      <t>审定造价</t>
    </r>
  </si>
  <si>
    <r>
      <rPr>
        <b/>
        <sz val="9"/>
        <rFont val="仿宋_GB2312"/>
        <charset val="134"/>
      </rPr>
      <t>分摊费用</t>
    </r>
  </si>
  <si>
    <r>
      <rPr>
        <b/>
        <sz val="9"/>
        <rFont val="仿宋_GB2312"/>
        <charset val="134"/>
      </rPr>
      <t>其他</t>
    </r>
  </si>
  <si>
    <r>
      <rPr>
        <b/>
        <sz val="9"/>
        <rFont val="仿宋_GB2312"/>
        <charset val="134"/>
      </rPr>
      <t>合计</t>
    </r>
  </si>
  <si>
    <r>
      <rPr>
        <sz val="9"/>
        <rFont val="宋体"/>
        <charset val="134"/>
      </rPr>
      <t>减：构筑物及其他辅助设施减值准备</t>
    </r>
  </si>
  <si>
    <r>
      <rPr>
        <sz val="20"/>
        <rFont val="隶书"/>
        <charset val="134"/>
      </rPr>
      <t>固定资产</t>
    </r>
    <r>
      <rPr>
        <sz val="20"/>
        <rFont val="Arial Narrow"/>
        <charset val="134"/>
      </rPr>
      <t>—</t>
    </r>
    <r>
      <rPr>
        <sz val="20"/>
        <rFont val="隶书"/>
        <charset val="134"/>
      </rPr>
      <t>管道和沟槽评估明细表</t>
    </r>
  </si>
  <si>
    <r>
      <rPr>
        <b/>
        <sz val="9"/>
        <rFont val="仿宋_GB2312"/>
        <charset val="134"/>
      </rPr>
      <t>名称</t>
    </r>
  </si>
  <si>
    <r>
      <rPr>
        <b/>
        <sz val="9"/>
        <rFont val="仿宋_GB2312"/>
        <charset val="134"/>
      </rPr>
      <t>槽深（</t>
    </r>
    <r>
      <rPr>
        <b/>
        <sz val="9"/>
        <rFont val="Arial Narrow"/>
        <charset val="134"/>
      </rPr>
      <t>M</t>
    </r>
    <r>
      <rPr>
        <b/>
        <sz val="9"/>
        <rFont val="仿宋_GB2312"/>
        <charset val="134"/>
      </rPr>
      <t>）</t>
    </r>
  </si>
  <si>
    <r>
      <rPr>
        <b/>
        <sz val="9"/>
        <rFont val="仿宋_GB2312"/>
        <charset val="134"/>
      </rPr>
      <t>沟宽</t>
    </r>
    <r>
      <rPr>
        <b/>
        <sz val="9"/>
        <rFont val="Arial Narrow"/>
        <charset val="134"/>
      </rPr>
      <t>×</t>
    </r>
    <r>
      <rPr>
        <b/>
        <sz val="9"/>
        <rFont val="仿宋_GB2312"/>
        <charset val="134"/>
      </rPr>
      <t>沟厚</t>
    </r>
    <r>
      <rPr>
        <b/>
        <sz val="9"/>
        <rFont val="Arial Narrow"/>
        <charset val="134"/>
      </rPr>
      <t>(mm*mm)</t>
    </r>
  </si>
  <si>
    <r>
      <rPr>
        <b/>
        <sz val="9"/>
        <rFont val="仿宋_GB2312"/>
        <charset val="134"/>
      </rPr>
      <t>材质</t>
    </r>
  </si>
  <si>
    <r>
      <rPr>
        <b/>
        <sz val="9"/>
        <rFont val="仿宋_GB2312"/>
        <charset val="134"/>
      </rPr>
      <t>绝缘方式</t>
    </r>
  </si>
  <si>
    <t>原值构成</t>
  </si>
  <si>
    <r>
      <rPr>
        <b/>
        <sz val="9"/>
        <rFont val="仿宋_GB2312"/>
        <charset val="134"/>
      </rPr>
      <t>管径</t>
    </r>
    <r>
      <rPr>
        <b/>
        <sz val="9"/>
        <rFont val="Arial Narrow"/>
        <charset val="134"/>
      </rPr>
      <t>×</t>
    </r>
    <r>
      <rPr>
        <b/>
        <sz val="9"/>
        <rFont val="仿宋_GB2312"/>
        <charset val="134"/>
      </rPr>
      <t>壁厚</t>
    </r>
    <r>
      <rPr>
        <b/>
        <sz val="9"/>
        <rFont val="Arial Narrow"/>
        <charset val="134"/>
      </rPr>
      <t>(mm*mm)</t>
    </r>
  </si>
  <si>
    <t>审计造价</t>
  </si>
  <si>
    <r>
      <rPr>
        <sz val="9"/>
        <rFont val="宋体"/>
        <charset val="134"/>
      </rPr>
      <t>减：管道和沟槽减值准备</t>
    </r>
  </si>
  <si>
    <r>
      <rPr>
        <sz val="20"/>
        <rFont val="隶书"/>
        <charset val="134"/>
      </rPr>
      <t>固定资产</t>
    </r>
    <r>
      <rPr>
        <sz val="20"/>
        <rFont val="Arial Narrow"/>
        <charset val="134"/>
      </rPr>
      <t>—</t>
    </r>
    <r>
      <rPr>
        <sz val="20"/>
        <rFont val="隶书"/>
        <charset val="134"/>
      </rPr>
      <t>机器设备评估明细表</t>
    </r>
  </si>
  <si>
    <r>
      <rPr>
        <b/>
        <sz val="9"/>
        <rFont val="仿宋_GB2312"/>
        <charset val="134"/>
      </rPr>
      <t>财务序号</t>
    </r>
  </si>
  <si>
    <r>
      <rPr>
        <b/>
        <sz val="9"/>
        <rFont val="仿宋_GB2312"/>
        <charset val="134"/>
      </rPr>
      <t>设备编号</t>
    </r>
  </si>
  <si>
    <r>
      <rPr>
        <b/>
        <sz val="9"/>
        <rFont val="仿宋_GB2312"/>
        <charset val="134"/>
      </rPr>
      <t>设备名称</t>
    </r>
  </si>
  <si>
    <r>
      <rPr>
        <b/>
        <sz val="9"/>
        <rFont val="仿宋_GB2312"/>
        <charset val="134"/>
      </rPr>
      <t>规格型号</t>
    </r>
  </si>
  <si>
    <r>
      <rPr>
        <b/>
        <sz val="9"/>
        <rFont val="仿宋_GB2312"/>
        <charset val="134"/>
      </rPr>
      <t>主要参数</t>
    </r>
  </si>
  <si>
    <r>
      <rPr>
        <b/>
        <sz val="9"/>
        <rFont val="仿宋_GB2312"/>
        <charset val="134"/>
      </rPr>
      <t>生产厂家</t>
    </r>
  </si>
  <si>
    <r>
      <rPr>
        <b/>
        <sz val="9"/>
        <rFont val="仿宋_GB2312"/>
        <charset val="134"/>
      </rPr>
      <t>数量</t>
    </r>
  </si>
  <si>
    <r>
      <rPr>
        <b/>
        <sz val="9"/>
        <rFont val="仿宋_GB2312"/>
        <charset val="134"/>
      </rPr>
      <t>重量</t>
    </r>
  </si>
  <si>
    <r>
      <rPr>
        <b/>
        <sz val="9"/>
        <rFont val="仿宋_GB2312"/>
        <charset val="134"/>
      </rPr>
      <t>功率</t>
    </r>
  </si>
  <si>
    <r>
      <rPr>
        <b/>
        <sz val="9"/>
        <rFont val="仿宋_GB2312"/>
        <charset val="134"/>
      </rPr>
      <t>存放位置</t>
    </r>
  </si>
  <si>
    <r>
      <rPr>
        <b/>
        <sz val="9"/>
        <rFont val="仿宋_GB2312"/>
        <charset val="134"/>
      </rPr>
      <t>分类</t>
    </r>
  </si>
  <si>
    <r>
      <rPr>
        <b/>
        <sz val="9"/>
        <rFont val="仿宋_GB2312"/>
        <charset val="134"/>
      </rPr>
      <t>折旧年限</t>
    </r>
  </si>
  <si>
    <r>
      <rPr>
        <b/>
        <sz val="9"/>
        <rFont val="仿宋_GB2312"/>
        <charset val="134"/>
      </rPr>
      <t>已提折旧年限</t>
    </r>
  </si>
  <si>
    <r>
      <rPr>
        <b/>
        <sz val="9"/>
        <rFont val="仿宋_GB2312"/>
        <charset val="134"/>
      </rPr>
      <t>购置日期</t>
    </r>
  </si>
  <si>
    <r>
      <rPr>
        <b/>
        <sz val="9"/>
        <rFont val="仿宋_GB2312"/>
        <charset val="134"/>
      </rPr>
      <t>启用日期</t>
    </r>
  </si>
  <si>
    <r>
      <rPr>
        <b/>
        <sz val="9"/>
        <rFont val="仿宋_GB2312"/>
        <charset val="134"/>
      </rPr>
      <t>审计前账面值</t>
    </r>
  </si>
  <si>
    <r>
      <rPr>
        <b/>
        <sz val="9"/>
        <rFont val="仿宋_GB2312"/>
        <charset val="134"/>
      </rPr>
      <t>资产核实</t>
    </r>
  </si>
  <si>
    <r>
      <rPr>
        <b/>
        <sz val="9"/>
        <rFont val="仿宋_GB2312"/>
        <charset val="134"/>
      </rPr>
      <t>甲方供材</t>
    </r>
  </si>
  <si>
    <r>
      <rPr>
        <b/>
        <sz val="9"/>
        <rFont val="仿宋_GB2312"/>
        <charset val="134"/>
      </rPr>
      <t>原始入账价值</t>
    </r>
  </si>
  <si>
    <r>
      <rPr>
        <b/>
        <sz val="9"/>
        <rFont val="仿宋_GB2312"/>
        <charset val="134"/>
      </rPr>
      <t>记入价值</t>
    </r>
  </si>
  <si>
    <r>
      <rPr>
        <b/>
        <sz val="9"/>
        <rFont val="仿宋_GB2312"/>
        <charset val="134"/>
      </rPr>
      <t>差异</t>
    </r>
  </si>
  <si>
    <t>同价检验</t>
  </si>
  <si>
    <r>
      <rPr>
        <sz val="9"/>
        <rFont val="宋体"/>
        <charset val="134"/>
      </rPr>
      <t>减：机器设备减值准备</t>
    </r>
  </si>
  <si>
    <t>重置成本</t>
  </si>
  <si>
    <t>成新率</t>
  </si>
  <si>
    <t>续用价值</t>
  </si>
  <si>
    <r>
      <rPr>
        <sz val="10"/>
        <rFont val="宋体"/>
        <charset val="134"/>
      </rPr>
      <t>设备名称</t>
    </r>
  </si>
  <si>
    <r>
      <rPr>
        <sz val="10"/>
        <rFont val="宋体"/>
        <charset val="134"/>
      </rPr>
      <t>规格型号</t>
    </r>
  </si>
  <si>
    <t>主要参数</t>
  </si>
  <si>
    <r>
      <rPr>
        <sz val="10"/>
        <rFont val="宋体"/>
        <charset val="134"/>
      </rPr>
      <t>生产厂家</t>
    </r>
  </si>
  <si>
    <t>存放位置</t>
  </si>
  <si>
    <t>账面数量</t>
  </si>
  <si>
    <t>核实数量</t>
  </si>
  <si>
    <r>
      <rPr>
        <sz val="10"/>
        <rFont val="宋体"/>
        <charset val="134"/>
      </rPr>
      <t>购置日期</t>
    </r>
  </si>
  <si>
    <r>
      <rPr>
        <sz val="10"/>
        <rFont val="宋体"/>
        <charset val="134"/>
      </rPr>
      <t>启用日期</t>
    </r>
  </si>
  <si>
    <r>
      <rPr>
        <sz val="8"/>
        <rFont val="宋体"/>
        <charset val="134"/>
      </rPr>
      <t>询价</t>
    </r>
  </si>
  <si>
    <t>购置单价</t>
  </si>
  <si>
    <t>汇率</t>
  </si>
  <si>
    <t>进口费用率</t>
  </si>
  <si>
    <r>
      <rPr>
        <sz val="8"/>
        <rFont val="宋体"/>
        <charset val="134"/>
      </rPr>
      <t>购置</t>
    </r>
  </si>
  <si>
    <t>物价指数</t>
  </si>
  <si>
    <r>
      <rPr>
        <sz val="8"/>
        <rFont val="宋体"/>
        <charset val="134"/>
      </rPr>
      <t>物价</t>
    </r>
  </si>
  <si>
    <r>
      <rPr>
        <sz val="8"/>
        <rFont val="宋体"/>
        <charset val="134"/>
      </rPr>
      <t>调整后</t>
    </r>
  </si>
  <si>
    <r>
      <rPr>
        <sz val="8"/>
        <rFont val="宋体"/>
        <charset val="134"/>
      </rPr>
      <t>运杂</t>
    </r>
  </si>
  <si>
    <r>
      <rPr>
        <sz val="8"/>
        <rFont val="宋体"/>
        <charset val="134"/>
      </rPr>
      <t>安装</t>
    </r>
  </si>
  <si>
    <r>
      <rPr>
        <sz val="8"/>
        <rFont val="宋体"/>
        <charset val="134"/>
      </rPr>
      <t>基础</t>
    </r>
  </si>
  <si>
    <r>
      <rPr>
        <sz val="8"/>
        <rFont val="宋体"/>
        <charset val="134"/>
      </rPr>
      <t>设备</t>
    </r>
  </si>
  <si>
    <t>是否</t>
  </si>
  <si>
    <r>
      <rPr>
        <sz val="8"/>
        <rFont val="宋体"/>
        <charset val="134"/>
      </rPr>
      <t>其他</t>
    </r>
  </si>
  <si>
    <r>
      <rPr>
        <sz val="8"/>
        <rFont val="宋体"/>
        <charset val="134"/>
      </rPr>
      <t>安装期</t>
    </r>
  </si>
  <si>
    <r>
      <rPr>
        <sz val="8"/>
        <rFont val="宋体"/>
        <charset val="134"/>
      </rPr>
      <t>设备安装</t>
    </r>
  </si>
  <si>
    <r>
      <rPr>
        <sz val="8"/>
        <rFont val="宋体"/>
        <charset val="134"/>
      </rPr>
      <t>资金</t>
    </r>
  </si>
  <si>
    <r>
      <rPr>
        <sz val="8"/>
        <rFont val="宋体"/>
        <charset val="134"/>
      </rPr>
      <t>增值税</t>
    </r>
  </si>
  <si>
    <t>购置价/</t>
  </si>
  <si>
    <t>递延</t>
  </si>
  <si>
    <r>
      <rPr>
        <sz val="8"/>
        <rFont val="宋体"/>
        <charset val="134"/>
      </rPr>
      <t>重置</t>
    </r>
  </si>
  <si>
    <r>
      <rPr>
        <sz val="8"/>
        <rFont val="宋体"/>
        <charset val="134"/>
      </rPr>
      <t>修正重置</t>
    </r>
  </si>
  <si>
    <t>原值</t>
  </si>
  <si>
    <r>
      <rPr>
        <sz val="8"/>
        <rFont val="宋体"/>
        <charset val="134"/>
      </rPr>
      <t>经济</t>
    </r>
  </si>
  <si>
    <r>
      <rPr>
        <sz val="8"/>
        <rFont val="宋体"/>
        <charset val="134"/>
      </rPr>
      <t>启用</t>
    </r>
  </si>
  <si>
    <r>
      <rPr>
        <sz val="8"/>
        <rFont val="宋体"/>
        <charset val="134"/>
      </rPr>
      <t>基准</t>
    </r>
  </si>
  <si>
    <r>
      <rPr>
        <sz val="8"/>
        <rFont val="宋体"/>
        <charset val="134"/>
      </rPr>
      <t>已用</t>
    </r>
  </si>
  <si>
    <t>年限成新</t>
  </si>
  <si>
    <t>尚可使用</t>
  </si>
  <si>
    <t>年限</t>
  </si>
  <si>
    <r>
      <rPr>
        <sz val="8"/>
        <rFont val="宋体"/>
        <charset val="134"/>
      </rPr>
      <t>制造</t>
    </r>
  </si>
  <si>
    <r>
      <rPr>
        <sz val="8"/>
        <rFont val="宋体"/>
        <charset val="134"/>
      </rPr>
      <t>工作</t>
    </r>
  </si>
  <si>
    <r>
      <rPr>
        <sz val="8"/>
        <rFont val="宋体"/>
        <charset val="134"/>
      </rPr>
      <t>技术</t>
    </r>
  </si>
  <si>
    <r>
      <rPr>
        <sz val="8"/>
        <rFont val="宋体"/>
        <charset val="134"/>
      </rPr>
      <t>附件</t>
    </r>
  </si>
  <si>
    <r>
      <rPr>
        <sz val="8"/>
        <rFont val="宋体"/>
        <charset val="134"/>
      </rPr>
      <t>外观</t>
    </r>
  </si>
  <si>
    <r>
      <rPr>
        <sz val="8"/>
        <rFont val="宋体"/>
        <charset val="134"/>
      </rPr>
      <t>综合</t>
    </r>
  </si>
  <si>
    <r>
      <rPr>
        <sz val="8"/>
        <rFont val="宋体"/>
        <charset val="134"/>
      </rPr>
      <t>评估</t>
    </r>
  </si>
  <si>
    <t>发票金额</t>
  </si>
  <si>
    <r>
      <rPr>
        <sz val="8"/>
        <rFont val="宋体"/>
        <charset val="134"/>
      </rPr>
      <t>来源</t>
    </r>
  </si>
  <si>
    <t>CIF</t>
  </si>
  <si>
    <r>
      <rPr>
        <sz val="8"/>
        <rFont val="Arial Narrow"/>
        <charset val="134"/>
      </rPr>
      <t>CIF(</t>
    </r>
    <r>
      <rPr>
        <sz val="8"/>
        <rFont val="宋体"/>
        <charset val="134"/>
      </rPr>
      <t>人民币</t>
    </r>
    <r>
      <rPr>
        <sz val="8"/>
        <rFont val="Arial Narrow"/>
        <charset val="134"/>
      </rPr>
      <t>)</t>
    </r>
  </si>
  <si>
    <r>
      <rPr>
        <sz val="8"/>
        <rFont val="宋体"/>
        <charset val="134"/>
      </rPr>
      <t>人民币</t>
    </r>
    <r>
      <rPr>
        <sz val="8"/>
        <rFont val="Arial Narrow"/>
        <charset val="134"/>
      </rPr>
      <t>)</t>
    </r>
  </si>
  <si>
    <r>
      <rPr>
        <sz val="8"/>
        <rFont val="宋体"/>
        <charset val="134"/>
      </rPr>
      <t>单价</t>
    </r>
  </si>
  <si>
    <r>
      <rPr>
        <sz val="8"/>
        <rFont val="宋体"/>
        <charset val="134"/>
      </rPr>
      <t>价格</t>
    </r>
  </si>
  <si>
    <t>计算方法</t>
  </si>
  <si>
    <t>设备类别</t>
  </si>
  <si>
    <t>购置年限</t>
  </si>
  <si>
    <r>
      <rPr>
        <sz val="8"/>
        <rFont val="宋体"/>
        <charset val="134"/>
      </rPr>
      <t>指数</t>
    </r>
  </si>
  <si>
    <r>
      <rPr>
        <sz val="8"/>
        <rFont val="宋体"/>
        <charset val="134"/>
      </rPr>
      <t>购置价格</t>
    </r>
  </si>
  <si>
    <r>
      <rPr>
        <sz val="8"/>
        <rFont val="宋体"/>
        <charset val="134"/>
      </rPr>
      <t>费率</t>
    </r>
  </si>
  <si>
    <r>
      <rPr>
        <sz val="8"/>
        <rFont val="宋体"/>
        <charset val="134"/>
      </rPr>
      <t>费</t>
    </r>
  </si>
  <si>
    <r>
      <rPr>
        <sz val="8"/>
        <rFont val="宋体"/>
        <charset val="134"/>
      </rPr>
      <t>调试费</t>
    </r>
  </si>
  <si>
    <r>
      <rPr>
        <sz val="8"/>
        <rFont val="宋体"/>
        <charset val="134"/>
      </rPr>
      <t>基础费</t>
    </r>
  </si>
  <si>
    <t>记取其他</t>
  </si>
  <si>
    <r>
      <rPr>
        <sz val="8"/>
        <rFont val="宋体"/>
        <charset val="134"/>
      </rPr>
      <t>费用率</t>
    </r>
  </si>
  <si>
    <r>
      <rPr>
        <sz val="8"/>
        <rFont val="宋体"/>
        <charset val="134"/>
      </rPr>
      <t>费用</t>
    </r>
  </si>
  <si>
    <r>
      <rPr>
        <sz val="8"/>
        <rFont val="宋体"/>
        <charset val="134"/>
      </rPr>
      <t>（月）</t>
    </r>
  </si>
  <si>
    <r>
      <rPr>
        <sz val="8"/>
        <rFont val="宋体"/>
        <charset val="134"/>
      </rPr>
      <t>利息率</t>
    </r>
  </si>
  <si>
    <r>
      <rPr>
        <sz val="8"/>
        <rFont val="宋体"/>
        <charset val="134"/>
      </rPr>
      <t>利息</t>
    </r>
  </si>
  <si>
    <r>
      <rPr>
        <sz val="8"/>
        <rFont val="宋体"/>
        <charset val="134"/>
      </rPr>
      <t>考虑</t>
    </r>
  </si>
  <si>
    <r>
      <rPr>
        <sz val="8"/>
        <rFont val="宋体"/>
        <charset val="134"/>
      </rPr>
      <t>成本</t>
    </r>
  </si>
  <si>
    <t>增值率</t>
  </si>
  <si>
    <t>是否异常</t>
  </si>
  <si>
    <r>
      <rPr>
        <sz val="8"/>
        <rFont val="宋体"/>
        <charset val="134"/>
      </rPr>
      <t>年限</t>
    </r>
  </si>
  <si>
    <r>
      <rPr>
        <sz val="8"/>
        <rFont val="宋体"/>
        <charset val="134"/>
      </rPr>
      <t>月数</t>
    </r>
  </si>
  <si>
    <r>
      <rPr>
        <sz val="8"/>
        <rFont val="宋体"/>
        <charset val="134"/>
      </rPr>
      <t>日期</t>
    </r>
  </si>
  <si>
    <r>
      <rPr>
        <sz val="8"/>
        <rFont val="宋体"/>
        <charset val="134"/>
      </rPr>
      <t>日</t>
    </r>
  </si>
  <si>
    <t>方式判断</t>
  </si>
  <si>
    <t>月数</t>
  </si>
  <si>
    <t>计算方式</t>
  </si>
  <si>
    <r>
      <rPr>
        <sz val="8"/>
        <rFont val="宋体"/>
        <charset val="134"/>
      </rPr>
      <t>成新率</t>
    </r>
  </si>
  <si>
    <r>
      <rPr>
        <sz val="8"/>
        <rFont val="宋体"/>
        <charset val="134"/>
      </rPr>
      <t>质量</t>
    </r>
  </si>
  <si>
    <r>
      <rPr>
        <sz val="8"/>
        <rFont val="宋体"/>
        <charset val="134"/>
      </rPr>
      <t>性能</t>
    </r>
  </si>
  <si>
    <r>
      <rPr>
        <sz val="8"/>
        <rFont val="宋体"/>
        <charset val="134"/>
      </rPr>
      <t>进步</t>
    </r>
  </si>
  <si>
    <r>
      <rPr>
        <sz val="8"/>
        <rFont val="宋体"/>
        <charset val="134"/>
      </rPr>
      <t>强度</t>
    </r>
  </si>
  <si>
    <r>
      <rPr>
        <sz val="8"/>
        <rFont val="宋体"/>
        <charset val="134"/>
      </rPr>
      <t>齐全</t>
    </r>
  </si>
  <si>
    <r>
      <rPr>
        <sz val="8"/>
        <rFont val="宋体"/>
        <charset val="134"/>
      </rPr>
      <t>状况</t>
    </r>
  </si>
  <si>
    <r>
      <rPr>
        <sz val="8"/>
        <rFont val="宋体"/>
        <charset val="134"/>
      </rPr>
      <t>成新率</t>
    </r>
    <r>
      <rPr>
        <sz val="8"/>
        <rFont val="Arial Narrow"/>
        <charset val="134"/>
      </rPr>
      <t>%</t>
    </r>
  </si>
  <si>
    <r>
      <rPr>
        <sz val="8"/>
        <rFont val="宋体"/>
        <charset val="134"/>
      </rPr>
      <t>价值</t>
    </r>
  </si>
  <si>
    <t>1</t>
  </si>
  <si>
    <t>SMA Windy boy逆变器控制器</t>
  </si>
  <si>
    <t>WB(SMC)5000A/5000W/600V</t>
  </si>
  <si>
    <t>实验室</t>
  </si>
  <si>
    <t>台</t>
  </si>
  <si>
    <t>机电报价手册</t>
  </si>
  <si>
    <t>扣除进项税</t>
  </si>
  <si>
    <t>核实</t>
  </si>
  <si>
    <t>经济年限</t>
  </si>
  <si>
    <t>2</t>
  </si>
  <si>
    <t>叉车1.5T</t>
  </si>
  <si>
    <t>VCF6A</t>
  </si>
  <si>
    <t>车间</t>
  </si>
  <si>
    <t>辆</t>
  </si>
  <si>
    <t>3</t>
  </si>
  <si>
    <t>5KW变桨机组模具</t>
  </si>
  <si>
    <t>5KW变桨</t>
  </si>
  <si>
    <t>青岛聚邦</t>
  </si>
  <si>
    <t>变频器</t>
  </si>
  <si>
    <t>MD320-TG90</t>
  </si>
  <si>
    <t>5</t>
  </si>
  <si>
    <r>
      <rPr>
        <b/>
        <sz val="16"/>
        <rFont val="楷体_GB2312"/>
        <charset val="134"/>
      </rPr>
      <t xml:space="preserve"> 固定资产－机器设备（境内采购）评估计算表</t>
    </r>
    <r>
      <rPr>
        <sz val="16"/>
        <rFont val="楷体_GB2312"/>
        <charset val="134"/>
      </rPr>
      <t xml:space="preserve">                         </t>
    </r>
  </si>
  <si>
    <t>索引号：C4-6-2-1/3</t>
  </si>
  <si>
    <t>在用价值</t>
  </si>
  <si>
    <t>购置价</t>
  </si>
  <si>
    <t>安装增值税</t>
  </si>
  <si>
    <t>不可抵扣</t>
  </si>
  <si>
    <t>综合成新</t>
  </si>
  <si>
    <t>可靠性</t>
  </si>
  <si>
    <t>经济性</t>
  </si>
  <si>
    <t>机组缺陷</t>
  </si>
  <si>
    <t>运行方式</t>
  </si>
  <si>
    <t>运行状态</t>
  </si>
  <si>
    <t>维修改造</t>
  </si>
  <si>
    <t>总计</t>
  </si>
  <si>
    <t>格含义</t>
  </si>
  <si>
    <t>安装形式</t>
  </si>
  <si>
    <t>购置成本</t>
  </si>
  <si>
    <t>运杂费</t>
  </si>
  <si>
    <t>安装费</t>
  </si>
  <si>
    <t>基础费</t>
  </si>
  <si>
    <t>调整系数</t>
  </si>
  <si>
    <t>长虹空调</t>
  </si>
  <si>
    <t>KFR-28</t>
  </si>
  <si>
    <t>长虹电器</t>
  </si>
  <si>
    <t>仓储物流部</t>
  </si>
  <si>
    <t>2008-08-20</t>
  </si>
  <si>
    <t>机电报价手册6-178</t>
  </si>
  <si>
    <t>专用设备</t>
  </si>
  <si>
    <t>专业</t>
  </si>
  <si>
    <t>考虑所得税</t>
  </si>
  <si>
    <t>箱式运输车</t>
  </si>
  <si>
    <t>2007-10-20</t>
  </si>
  <si>
    <t>机电报价手册6-179</t>
  </si>
  <si>
    <t>不记取其他</t>
  </si>
  <si>
    <t>两种加权</t>
  </si>
  <si>
    <t>制冷设备</t>
  </si>
  <si>
    <t>本鸟</t>
  </si>
  <si>
    <t>组</t>
  </si>
  <si>
    <t>2006-01-20</t>
  </si>
  <si>
    <t>机电报价手册6-180</t>
  </si>
  <si>
    <t>市场询价</t>
  </si>
  <si>
    <t>家具制造业</t>
  </si>
  <si>
    <t>普票</t>
  </si>
  <si>
    <t>联想电脑</t>
  </si>
  <si>
    <t>80G,17纯平，1.6G，256M</t>
  </si>
  <si>
    <t>联想集团</t>
  </si>
  <si>
    <t>2005-11-20</t>
  </si>
  <si>
    <t>机电报价手册6-181</t>
  </si>
  <si>
    <t>机电报价手册6-182</t>
  </si>
  <si>
    <t>通用设备</t>
  </si>
  <si>
    <t>6</t>
  </si>
  <si>
    <t>机电报价手册6-183</t>
  </si>
  <si>
    <t>7</t>
  </si>
  <si>
    <t>澳柯玛空调</t>
  </si>
  <si>
    <t>KFR-50</t>
  </si>
  <si>
    <t>澳柯玛电器</t>
  </si>
  <si>
    <t>2005-12-20</t>
  </si>
  <si>
    <t>机电报价手册6-184</t>
  </si>
  <si>
    <t>8</t>
  </si>
  <si>
    <t>机电报价手册6-185</t>
  </si>
  <si>
    <t>交通运输设备</t>
  </si>
  <si>
    <t>9</t>
  </si>
  <si>
    <t>电脑服务器</t>
  </si>
  <si>
    <t>400G，2.0G，3.0G，15彩</t>
  </si>
  <si>
    <t>仓储物流部(销售二)</t>
  </si>
  <si>
    <t>2006-09-20</t>
  </si>
  <si>
    <t>机电报价手册6-186</t>
  </si>
  <si>
    <t>10</t>
  </si>
  <si>
    <t>新月电脑</t>
  </si>
  <si>
    <t>80G，3.2G，526M，17纯平</t>
  </si>
  <si>
    <t>机电报价手册6-187</t>
  </si>
  <si>
    <t>11</t>
  </si>
  <si>
    <t>扫描仪</t>
  </si>
  <si>
    <t>AW1000</t>
  </si>
  <si>
    <t>虹光</t>
  </si>
  <si>
    <t>财务部</t>
  </si>
  <si>
    <t>机电报价手册6-188</t>
  </si>
  <si>
    <t>12</t>
  </si>
  <si>
    <t>方正电脑</t>
  </si>
  <si>
    <t>型号E520,内2.0G,硬320G,处理器2.60GE5300</t>
  </si>
  <si>
    <t>方正</t>
  </si>
  <si>
    <t>综合部</t>
  </si>
  <si>
    <t>2011-03-18</t>
  </si>
  <si>
    <t>机电报价手册6-189</t>
  </si>
  <si>
    <t>13</t>
  </si>
  <si>
    <t>机电报价手册6-190</t>
  </si>
  <si>
    <t>14</t>
  </si>
  <si>
    <t>机电报价手册6-191</t>
  </si>
  <si>
    <t>15</t>
  </si>
  <si>
    <t>机电报价手册6-192</t>
  </si>
  <si>
    <t>16</t>
  </si>
  <si>
    <t>机电报价手册6-193</t>
  </si>
  <si>
    <t>17</t>
  </si>
  <si>
    <t>机电报价手册6-194</t>
  </si>
  <si>
    <t>18</t>
  </si>
  <si>
    <t>机电报价手册6-195</t>
  </si>
  <si>
    <t>19</t>
  </si>
  <si>
    <t>机电报价手册6-196</t>
  </si>
  <si>
    <t>20</t>
  </si>
  <si>
    <t>机电报价手册6-197</t>
  </si>
  <si>
    <t>21</t>
  </si>
  <si>
    <t>质管部</t>
  </si>
  <si>
    <t>机电报价手册6-198</t>
  </si>
  <si>
    <t>22</t>
  </si>
  <si>
    <t>机电报价手册6-199</t>
  </si>
  <si>
    <t>23</t>
  </si>
  <si>
    <t>财务总监室</t>
  </si>
  <si>
    <t>机电报价手册6-200</t>
  </si>
  <si>
    <t>24</t>
  </si>
  <si>
    <t>采购部</t>
  </si>
  <si>
    <t>机电报价手册6-201</t>
  </si>
  <si>
    <t>25</t>
  </si>
  <si>
    <t>彩色激光一体机</t>
  </si>
  <si>
    <t>HP1312</t>
  </si>
  <si>
    <t>惠普</t>
  </si>
  <si>
    <t>机电报价手册6-202</t>
  </si>
  <si>
    <t>26</t>
  </si>
  <si>
    <t>仓库叉车(全电动车堆高车)</t>
  </si>
  <si>
    <t>CL1232</t>
  </si>
  <si>
    <t>浙江诺力机械股份有限公司</t>
  </si>
  <si>
    <t>2011-03-22</t>
  </si>
  <si>
    <t>机电报价手册6-203</t>
  </si>
  <si>
    <t>27</t>
  </si>
  <si>
    <t>数据采集器</t>
  </si>
  <si>
    <t>LK9150</t>
  </si>
  <si>
    <t>北京高立开元数据有限公司</t>
  </si>
  <si>
    <t>2011-04-02</t>
  </si>
  <si>
    <t>机电报价手册6-204</t>
  </si>
  <si>
    <t>28</t>
  </si>
  <si>
    <t>厢式运输车</t>
  </si>
  <si>
    <t>WBU072111302641</t>
  </si>
  <si>
    <t>机电报价手册6-205</t>
  </si>
  <si>
    <t>29</t>
  </si>
  <si>
    <t>投影机</t>
  </si>
  <si>
    <t>三菱VLT-EX240LP</t>
  </si>
  <si>
    <t>三菱</t>
  </si>
  <si>
    <t>信息部</t>
  </si>
  <si>
    <t>2011-04-15</t>
  </si>
  <si>
    <t>机电报价手册6-206</t>
  </si>
  <si>
    <t>30</t>
  </si>
  <si>
    <t>客车</t>
  </si>
  <si>
    <t>WBG041000349241</t>
  </si>
  <si>
    <t>销售部</t>
  </si>
  <si>
    <t>2011-04-14</t>
  </si>
  <si>
    <t>机电报价手册6-207</t>
  </si>
  <si>
    <t>31</t>
  </si>
  <si>
    <t>轿车</t>
  </si>
  <si>
    <t>WAE061003313968</t>
  </si>
  <si>
    <t>2011-04-25</t>
  </si>
  <si>
    <t>机电报价手册6-208</t>
  </si>
  <si>
    <t>32</t>
  </si>
  <si>
    <t>WAE061003289297</t>
  </si>
  <si>
    <t>机电报价手册6-209</t>
  </si>
  <si>
    <t>通信设备计算机及其他电子设备</t>
  </si>
  <si>
    <t>33</t>
  </si>
  <si>
    <t>WAE081103103457</t>
  </si>
  <si>
    <t>机电报价手册6-210</t>
  </si>
  <si>
    <t>34</t>
  </si>
  <si>
    <t>WAE091103102292</t>
  </si>
  <si>
    <t>机电报价手册6-211</t>
  </si>
  <si>
    <t>复核日期：2019年1月5日</t>
  </si>
  <si>
    <t>返回填表信息</t>
  </si>
  <si>
    <t>返回分类汇总</t>
  </si>
  <si>
    <t>返回非流动资产汇总</t>
  </si>
  <si>
    <t>返回固定资产汇总</t>
  </si>
  <si>
    <t>http://price.bitauto.com/frame.aspx</t>
  </si>
  <si>
    <t>固定资产—车辆评估明细表</t>
  </si>
  <si>
    <r>
      <rPr>
        <b/>
        <sz val="18"/>
        <rFont val="Times New Roman"/>
        <charset val="134"/>
      </rPr>
      <t xml:space="preserve">                          </t>
    </r>
    <r>
      <rPr>
        <b/>
        <sz val="16"/>
        <rFont val="楷体_GB2312"/>
        <charset val="134"/>
      </rPr>
      <t>固定资产</t>
    </r>
    <r>
      <rPr>
        <b/>
        <sz val="18"/>
        <rFont val="楷体_GB2312"/>
        <charset val="134"/>
      </rPr>
      <t>－</t>
    </r>
    <r>
      <rPr>
        <b/>
        <sz val="16"/>
        <rFont val="楷体_GB2312"/>
        <charset val="134"/>
      </rPr>
      <t>车辆评估计算表</t>
    </r>
    <r>
      <rPr>
        <b/>
        <sz val="18"/>
        <rFont val="Times New Roman"/>
        <charset val="134"/>
      </rPr>
      <t xml:space="preserve">                                          </t>
    </r>
  </si>
  <si>
    <r>
      <rPr>
        <sz val="9"/>
        <rFont val="宋体"/>
        <charset val="134"/>
      </rPr>
      <t>索引号：</t>
    </r>
    <r>
      <rPr>
        <sz val="9"/>
        <rFont val="宋体"/>
        <charset val="134"/>
      </rPr>
      <t>C4-6-2-2/2</t>
    </r>
  </si>
  <si>
    <r>
      <rPr>
        <sz val="10"/>
        <rFont val="Times New Roman"/>
        <charset val="134"/>
      </rPr>
      <t xml:space="preserve">         </t>
    </r>
    <r>
      <rPr>
        <sz val="10"/>
        <rFont val="宋体"/>
        <charset val="134"/>
      </rPr>
      <t>金额单位：人民币元</t>
    </r>
    <r>
      <rPr>
        <sz val="10"/>
        <rFont val="Times New Roman"/>
        <charset val="134"/>
      </rPr>
      <t xml:space="preserve"> </t>
    </r>
  </si>
  <si>
    <r>
      <rPr>
        <sz val="10"/>
        <rFont val="宋体"/>
        <charset val="134"/>
      </rPr>
      <t>表</t>
    </r>
    <r>
      <rPr>
        <sz val="10"/>
        <rFont val="Times New Roman"/>
        <charset val="134"/>
      </rPr>
      <t>4-6-5</t>
    </r>
  </si>
  <si>
    <t>金额单位：人民币元</t>
  </si>
  <si>
    <r>
      <rPr>
        <sz val="10"/>
        <rFont val="宋体"/>
        <charset val="134"/>
      </rPr>
      <t>车辆牌号</t>
    </r>
  </si>
  <si>
    <t>车辆名称</t>
  </si>
  <si>
    <t>证载权利人名称</t>
  </si>
  <si>
    <r>
      <rPr>
        <sz val="10"/>
        <rFont val="宋体"/>
        <charset val="134"/>
      </rPr>
      <t>数量</t>
    </r>
  </si>
  <si>
    <r>
      <rPr>
        <sz val="10"/>
        <rFont val="宋体"/>
        <charset val="134"/>
      </rPr>
      <t>已行驶里程</t>
    </r>
    <r>
      <rPr>
        <sz val="10"/>
        <rFont val="Arial Narrow"/>
        <charset val="134"/>
      </rPr>
      <t>(</t>
    </r>
    <r>
      <rPr>
        <sz val="10"/>
        <rFont val="宋体"/>
        <charset val="134"/>
      </rPr>
      <t>公里</t>
    </r>
    <r>
      <rPr>
        <sz val="10"/>
        <rFont val="Arial Narrow"/>
        <charset val="134"/>
      </rPr>
      <t>)</t>
    </r>
  </si>
  <si>
    <r>
      <rPr>
        <sz val="10"/>
        <rFont val="宋体"/>
        <charset val="134"/>
      </rPr>
      <t>审计前账面价值</t>
    </r>
  </si>
  <si>
    <r>
      <rPr>
        <sz val="10"/>
        <rFont val="宋体"/>
        <charset val="134"/>
      </rPr>
      <t>增值率</t>
    </r>
    <r>
      <rPr>
        <sz val="10"/>
        <rFont val="Arial Narrow"/>
        <charset val="134"/>
      </rPr>
      <t>%</t>
    </r>
  </si>
  <si>
    <r>
      <rPr>
        <sz val="10"/>
        <rFont val="宋体"/>
        <charset val="134"/>
      </rPr>
      <t>备注</t>
    </r>
  </si>
  <si>
    <r>
      <rPr>
        <sz val="8"/>
        <rFont val="宋体"/>
        <charset val="134"/>
      </rPr>
      <t>基础数据</t>
    </r>
    <r>
      <rPr>
        <sz val="8"/>
        <rFont val="Arial Narrow"/>
        <charset val="134"/>
      </rPr>
      <t>(</t>
    </r>
    <r>
      <rPr>
        <sz val="8"/>
        <rFont val="宋体"/>
        <charset val="134"/>
      </rPr>
      <t>其他半挂车，全挂车，正三轮摩托车，其他摩托车，轮式专用机械车需要单独输入</t>
    </r>
    <r>
      <rPr>
        <sz val="8"/>
        <rFont val="Arial Narrow"/>
        <charset val="134"/>
      </rPr>
      <t>)</t>
    </r>
  </si>
  <si>
    <r>
      <rPr>
        <sz val="8"/>
        <rFont val="宋体"/>
        <charset val="134"/>
      </rPr>
      <t>变现率</t>
    </r>
  </si>
  <si>
    <r>
      <rPr>
        <sz val="8"/>
        <rFont val="宋体"/>
        <charset val="134"/>
      </rPr>
      <t>评估价值</t>
    </r>
  </si>
  <si>
    <r>
      <rPr>
        <sz val="10"/>
        <rFont val="宋体"/>
        <charset val="134"/>
      </rPr>
      <t>成新率</t>
    </r>
    <r>
      <rPr>
        <sz val="10"/>
        <rFont val="Arial Narrow"/>
        <charset val="134"/>
      </rPr>
      <t>%</t>
    </r>
  </si>
  <si>
    <r>
      <rPr>
        <sz val="8"/>
        <rFont val="宋体"/>
        <charset val="134"/>
      </rPr>
      <t>序号</t>
    </r>
  </si>
  <si>
    <r>
      <rPr>
        <sz val="8"/>
        <rFont val="宋体"/>
        <charset val="134"/>
      </rPr>
      <t>车辆牌号</t>
    </r>
  </si>
  <si>
    <r>
      <rPr>
        <sz val="8"/>
        <rFont val="宋体"/>
        <charset val="134"/>
      </rPr>
      <t>车辆名称及规格型号</t>
    </r>
  </si>
  <si>
    <r>
      <rPr>
        <sz val="8"/>
        <rFont val="宋体"/>
        <charset val="134"/>
      </rPr>
      <t>生产厂家</t>
    </r>
  </si>
  <si>
    <r>
      <rPr>
        <sz val="8"/>
        <rFont val="宋体"/>
        <charset val="134"/>
      </rPr>
      <t>计量单位</t>
    </r>
  </si>
  <si>
    <r>
      <rPr>
        <sz val="8"/>
        <rFont val="宋体"/>
        <charset val="134"/>
      </rPr>
      <t>数量</t>
    </r>
  </si>
  <si>
    <r>
      <rPr>
        <sz val="8"/>
        <rFont val="宋体"/>
        <charset val="134"/>
      </rPr>
      <t>启用日期</t>
    </r>
  </si>
  <si>
    <r>
      <rPr>
        <sz val="8"/>
        <rFont val="宋体"/>
        <charset val="134"/>
      </rPr>
      <t>已行驶里程</t>
    </r>
    <r>
      <rPr>
        <sz val="8"/>
        <rFont val="Arial Narrow"/>
        <charset val="134"/>
      </rPr>
      <t>(</t>
    </r>
    <r>
      <rPr>
        <sz val="8"/>
        <rFont val="宋体"/>
        <charset val="134"/>
      </rPr>
      <t>公里</t>
    </r>
    <r>
      <rPr>
        <sz val="8"/>
        <rFont val="Arial Narrow"/>
        <charset val="134"/>
      </rPr>
      <t>)</t>
    </r>
  </si>
  <si>
    <r>
      <rPr>
        <sz val="8"/>
        <rFont val="宋体"/>
        <charset val="134"/>
      </rPr>
      <t>询价单位</t>
    </r>
  </si>
  <si>
    <t>购置增值税</t>
  </si>
  <si>
    <r>
      <rPr>
        <sz val="8"/>
        <rFont val="宋体"/>
        <charset val="134"/>
      </rPr>
      <t>物价指数</t>
    </r>
  </si>
  <si>
    <r>
      <rPr>
        <sz val="8"/>
        <rFont val="宋体"/>
        <charset val="134"/>
      </rPr>
      <t>附加税</t>
    </r>
  </si>
  <si>
    <r>
      <rPr>
        <sz val="8"/>
        <rFont val="宋体"/>
        <charset val="134"/>
      </rPr>
      <t>牌照费</t>
    </r>
  </si>
  <si>
    <r>
      <rPr>
        <sz val="8"/>
        <rFont val="宋体"/>
        <charset val="134"/>
      </rPr>
      <t>重置成本</t>
    </r>
  </si>
  <si>
    <r>
      <rPr>
        <sz val="8"/>
        <rFont val="宋体"/>
        <charset val="134"/>
      </rPr>
      <t>基准日</t>
    </r>
  </si>
  <si>
    <t>车辆类型</t>
  </si>
  <si>
    <t>已经使用年限</t>
  </si>
  <si>
    <r>
      <rPr>
        <sz val="8"/>
        <rFont val="宋体"/>
        <charset val="134"/>
      </rPr>
      <t>经济年限</t>
    </r>
  </si>
  <si>
    <r>
      <rPr>
        <sz val="8"/>
        <rFont val="宋体"/>
        <charset val="134"/>
      </rPr>
      <t>年限成新率</t>
    </r>
  </si>
  <si>
    <r>
      <rPr>
        <sz val="8"/>
        <rFont val="宋体"/>
        <charset val="134"/>
      </rPr>
      <t>经济里程</t>
    </r>
  </si>
  <si>
    <r>
      <rPr>
        <sz val="8"/>
        <rFont val="宋体"/>
        <charset val="134"/>
      </rPr>
      <t>已行里程</t>
    </r>
  </si>
  <si>
    <t>里程成新率</t>
  </si>
  <si>
    <r>
      <rPr>
        <sz val="8"/>
        <rFont val="宋体"/>
        <charset val="134"/>
      </rPr>
      <t>理论成新</t>
    </r>
  </si>
  <si>
    <r>
      <rPr>
        <sz val="8"/>
        <rFont val="宋体"/>
        <charset val="134"/>
      </rPr>
      <t>发动机</t>
    </r>
  </si>
  <si>
    <r>
      <rPr>
        <sz val="8"/>
        <rFont val="宋体"/>
        <charset val="134"/>
      </rPr>
      <t>底盘</t>
    </r>
  </si>
  <si>
    <r>
      <rPr>
        <sz val="8"/>
        <rFont val="宋体"/>
        <charset val="134"/>
      </rPr>
      <t>车身</t>
    </r>
  </si>
  <si>
    <r>
      <rPr>
        <sz val="8"/>
        <rFont val="宋体"/>
        <charset val="134"/>
      </rPr>
      <t>电器</t>
    </r>
  </si>
  <si>
    <r>
      <rPr>
        <sz val="8"/>
        <rFont val="宋体"/>
        <charset val="134"/>
      </rPr>
      <t>技术成新率</t>
    </r>
  </si>
  <si>
    <r>
      <rPr>
        <sz val="8"/>
        <rFont val="宋体"/>
        <charset val="134"/>
      </rPr>
      <t>成新</t>
    </r>
  </si>
  <si>
    <r>
      <rPr>
        <sz val="8"/>
        <rFont val="宋体"/>
        <charset val="134"/>
      </rPr>
      <t>交易因素</t>
    </r>
  </si>
  <si>
    <r>
      <rPr>
        <sz val="8"/>
        <rFont val="宋体"/>
        <charset val="134"/>
      </rPr>
      <t>个别因素</t>
    </r>
  </si>
  <si>
    <r>
      <rPr>
        <sz val="8"/>
        <rFont val="宋体"/>
        <charset val="134"/>
      </rPr>
      <t>交易方式</t>
    </r>
  </si>
  <si>
    <r>
      <rPr>
        <sz val="8"/>
        <rFont val="宋体"/>
        <charset val="134"/>
      </rPr>
      <t>交易时间</t>
    </r>
  </si>
  <si>
    <t>产权不变价值</t>
  </si>
  <si>
    <t>变动增值税</t>
  </si>
  <si>
    <t>微型出租客运</t>
  </si>
  <si>
    <t>中型出租客运</t>
  </si>
  <si>
    <t>小型教练车</t>
  </si>
  <si>
    <t>大型教练车</t>
  </si>
  <si>
    <t>非营运微型客车</t>
  </si>
  <si>
    <t>集装箱半挂车</t>
  </si>
  <si>
    <t>装用多缸发动机的低速货车</t>
  </si>
  <si>
    <t>鲁BMS075</t>
  </si>
  <si>
    <t>HFJ5012XXYB厢式运输车</t>
  </si>
  <si>
    <t>哈飞</t>
  </si>
  <si>
    <t>青岛金坊医药有限公司</t>
  </si>
  <si>
    <t>鲁B38S19</t>
  </si>
  <si>
    <t>依维柯NJ5045XXXYNS</t>
  </si>
  <si>
    <t>南京依维柯</t>
  </si>
  <si>
    <t>国药控股青岛有限公司</t>
  </si>
  <si>
    <t>鲁BNF290</t>
  </si>
  <si>
    <t>客车SY6521MS3BG</t>
  </si>
  <si>
    <t>沈阳</t>
  </si>
  <si>
    <t>鲁BNN759</t>
  </si>
  <si>
    <t>轿车SVW7203VPD</t>
  </si>
  <si>
    <t>上海</t>
  </si>
  <si>
    <t>鲁BNW355</t>
  </si>
  <si>
    <t>鲁BNW755</t>
  </si>
  <si>
    <t>鲁BNW356</t>
  </si>
  <si>
    <r>
      <rPr>
        <sz val="10"/>
        <rFont val="宋体"/>
        <charset val="134"/>
      </rPr>
      <t>合</t>
    </r>
    <r>
      <rPr>
        <sz val="10"/>
        <rFont val="Arial Narrow"/>
        <charset val="134"/>
      </rPr>
      <t xml:space="preserve">     </t>
    </r>
    <r>
      <rPr>
        <sz val="10"/>
        <rFont val="宋体"/>
        <charset val="134"/>
      </rPr>
      <t>计</t>
    </r>
  </si>
  <si>
    <t>*  *  *</t>
  </si>
  <si>
    <r>
      <rPr>
        <sz val="10"/>
        <rFont val="宋体"/>
        <charset val="134"/>
      </rPr>
      <t>减：车辆减值准备</t>
    </r>
  </si>
  <si>
    <t/>
  </si>
  <si>
    <r>
      <rPr>
        <sz val="10"/>
        <rFont val="宋体"/>
        <charset val="134"/>
      </rPr>
      <t>净</t>
    </r>
    <r>
      <rPr>
        <sz val="10"/>
        <rFont val="Arial Narrow"/>
        <charset val="134"/>
      </rPr>
      <t xml:space="preserve">    </t>
    </r>
    <r>
      <rPr>
        <sz val="10"/>
        <rFont val="宋体"/>
        <charset val="134"/>
      </rPr>
      <t>额</t>
    </r>
  </si>
  <si>
    <r>
      <rPr>
        <sz val="20"/>
        <rFont val="隶书"/>
        <charset val="134"/>
      </rPr>
      <t>固定资产</t>
    </r>
    <r>
      <rPr>
        <sz val="20"/>
        <rFont val="Arial Narrow"/>
        <charset val="134"/>
      </rPr>
      <t>—</t>
    </r>
    <r>
      <rPr>
        <sz val="20"/>
        <rFont val="隶书"/>
        <charset val="134"/>
      </rPr>
      <t>车辆评估明细表</t>
    </r>
  </si>
  <si>
    <r>
      <rPr>
        <b/>
        <sz val="9"/>
        <rFont val="仿宋_GB2312"/>
        <charset val="134"/>
      </rPr>
      <t>车辆牌号</t>
    </r>
  </si>
  <si>
    <r>
      <rPr>
        <b/>
        <sz val="9"/>
        <rFont val="仿宋_GB2312"/>
        <charset val="134"/>
      </rPr>
      <t>车辆名称</t>
    </r>
  </si>
  <si>
    <t>初始登记日期</t>
  </si>
  <si>
    <r>
      <rPr>
        <b/>
        <sz val="9"/>
        <rFont val="仿宋_GB2312"/>
        <charset val="134"/>
      </rPr>
      <t>已行驶里程（公里）</t>
    </r>
  </si>
  <si>
    <r>
      <rPr>
        <sz val="9"/>
        <rFont val="宋体"/>
        <charset val="134"/>
      </rPr>
      <t>减：车辆减值准备</t>
    </r>
  </si>
  <si>
    <t>明细表</t>
  </si>
  <si>
    <t>财物编号</t>
  </si>
  <si>
    <t>物品名称</t>
  </si>
  <si>
    <t>物品特征、型号、规格等</t>
  </si>
  <si>
    <t>评估值</t>
  </si>
  <si>
    <t>丽海花园
-77</t>
  </si>
  <si>
    <t>钻石</t>
  </si>
  <si>
    <r>
      <rPr>
        <sz val="9"/>
        <rFont val="宋体"/>
        <charset val="134"/>
      </rPr>
      <t>标签上有</t>
    </r>
    <r>
      <rPr>
        <sz val="9"/>
        <rFont val="Arial Narrow"/>
        <charset val="134"/>
      </rPr>
      <t>LA MARQUISE</t>
    </r>
    <r>
      <rPr>
        <sz val="9"/>
        <rFont val="宋体"/>
        <charset val="134"/>
      </rPr>
      <t>钻石字样，主石</t>
    </r>
    <r>
      <rPr>
        <sz val="9"/>
        <rFont val="Arial Narrow"/>
        <charset val="134"/>
      </rPr>
      <t>1.00ct/1</t>
    </r>
  </si>
  <si>
    <t>颗</t>
  </si>
  <si>
    <t>/</t>
  </si>
  <si>
    <t>欧米茄手表</t>
  </si>
  <si>
    <r>
      <rPr>
        <sz val="9"/>
        <rFont val="Arial Narrow"/>
        <charset val="134"/>
      </rPr>
      <t>OMEGA</t>
    </r>
    <r>
      <rPr>
        <sz val="9"/>
        <rFont val="宋体"/>
        <charset val="134"/>
      </rPr>
      <t>编号</t>
    </r>
    <r>
      <rPr>
        <sz val="9"/>
        <rFont val="Arial Narrow"/>
        <charset val="134"/>
      </rPr>
      <t>H286119055</t>
    </r>
    <r>
      <rPr>
        <sz val="9"/>
        <rFont val="宋体-简"/>
        <charset val="134"/>
      </rPr>
      <t>，</t>
    </r>
    <r>
      <rPr>
        <sz val="9"/>
        <rFont val="宋体"/>
        <charset val="134"/>
      </rPr>
      <t>黄色表盘、棕色表带，型号：</t>
    </r>
    <r>
      <rPr>
        <sz val="9"/>
        <rFont val="Arial Narrow"/>
        <charset val="134"/>
      </rPr>
      <t>424.53.40.20.02.002</t>
    </r>
  </si>
  <si>
    <t>块</t>
  </si>
  <si>
    <t>118-14</t>
  </si>
  <si>
    <t>卡地亚手表</t>
  </si>
  <si>
    <r>
      <rPr>
        <sz val="9"/>
        <rFont val="Arial Narrow"/>
        <charset val="134"/>
      </rPr>
      <t>CARTIER</t>
    </r>
    <r>
      <rPr>
        <sz val="9"/>
        <rFont val="宋体"/>
        <charset val="134"/>
      </rPr>
      <t>字样，型号：</t>
    </r>
    <r>
      <rPr>
        <sz val="9"/>
        <rFont val="Arial Narrow"/>
        <charset val="134"/>
      </rPr>
      <t>WSRN0022</t>
    </r>
  </si>
  <si>
    <t>118-15</t>
  </si>
  <si>
    <t>阿玛尼手表</t>
  </si>
  <si>
    <r>
      <rPr>
        <sz val="9"/>
        <rFont val="宋体"/>
        <charset val="134"/>
      </rPr>
      <t>标有</t>
    </r>
    <r>
      <rPr>
        <sz val="9"/>
        <rFont val="Arial Narrow"/>
        <charset val="134"/>
      </rPr>
      <t>EMPORIO ARMANI</t>
    </r>
    <r>
      <rPr>
        <sz val="9"/>
        <rFont val="宋体"/>
        <charset val="134"/>
      </rPr>
      <t>字样，型号：</t>
    </r>
    <r>
      <rPr>
        <sz val="9"/>
        <rFont val="Arial Narrow"/>
        <charset val="134"/>
      </rPr>
      <t>ARS-4000</t>
    </r>
  </si>
  <si>
    <t>江诗丹顿手
表</t>
  </si>
  <si>
    <r>
      <rPr>
        <sz val="9"/>
        <rFont val="宋体"/>
        <charset val="134"/>
      </rPr>
      <t>标有</t>
    </r>
    <r>
      <rPr>
        <sz val="9"/>
        <rFont val="Arial Narrow"/>
        <charset val="134"/>
      </rPr>
      <t>VACHERON CONSTANTIN</t>
    </r>
    <r>
      <rPr>
        <sz val="9"/>
        <rFont val="宋体"/>
        <charset val="134"/>
      </rPr>
      <t>字样，型号：</t>
    </r>
    <r>
      <rPr>
        <sz val="9"/>
        <rFont val="Arial Narrow"/>
        <charset val="134"/>
      </rPr>
      <t>86060/000R/9640</t>
    </r>
  </si>
  <si>
    <t>劳力士手表</t>
  </si>
  <si>
    <t>挂绳标有Rolex SA GENEVE字样，卡上标有“Model 126233”</t>
  </si>
  <si>
    <t>挂绳标有Rolex SA GENEVE字样，卡上标有“Model279173”</t>
  </si>
  <si>
    <t>挂绳标有Rolex SA GENEVE字样，卡上标有“Model 50509”</t>
  </si>
  <si>
    <r>
      <rPr>
        <sz val="20"/>
        <rFont val="隶书"/>
        <charset val="134"/>
      </rPr>
      <t>固定资产</t>
    </r>
    <r>
      <rPr>
        <sz val="20"/>
        <rFont val="Arial Narrow"/>
        <charset val="134"/>
      </rPr>
      <t>—</t>
    </r>
    <r>
      <rPr>
        <sz val="20"/>
        <rFont val="隶书"/>
        <charset val="134"/>
      </rPr>
      <t>土地评估明细表</t>
    </r>
  </si>
  <si>
    <r>
      <rPr>
        <sz val="20"/>
        <rFont val="隶书"/>
        <charset val="134"/>
      </rPr>
      <t>在建工程评估汇总表</t>
    </r>
  </si>
  <si>
    <t>4-7-1</t>
  </si>
  <si>
    <r>
      <rPr>
        <sz val="9"/>
        <rFont val="楷体_GB2312"/>
        <charset val="134"/>
      </rPr>
      <t>在建工程</t>
    </r>
    <r>
      <rPr>
        <sz val="9"/>
        <rFont val="Arial Narrow"/>
        <charset val="134"/>
      </rPr>
      <t>-</t>
    </r>
    <r>
      <rPr>
        <sz val="9"/>
        <rFont val="楷体_GB2312"/>
        <charset val="134"/>
      </rPr>
      <t>土建工程</t>
    </r>
  </si>
  <si>
    <t>4-7-2</t>
  </si>
  <si>
    <r>
      <rPr>
        <sz val="9"/>
        <rFont val="楷体_GB2312"/>
        <charset val="134"/>
      </rPr>
      <t>在建工程</t>
    </r>
    <r>
      <rPr>
        <sz val="9"/>
        <rFont val="Arial Narrow"/>
        <charset val="134"/>
      </rPr>
      <t>-</t>
    </r>
    <r>
      <rPr>
        <sz val="9"/>
        <rFont val="楷体_GB2312"/>
        <charset val="134"/>
      </rPr>
      <t>设备安装工程</t>
    </r>
  </si>
  <si>
    <r>
      <rPr>
        <sz val="9"/>
        <rFont val="楷体_GB2312"/>
        <charset val="134"/>
      </rPr>
      <t>在建工程合计</t>
    </r>
  </si>
  <si>
    <r>
      <rPr>
        <sz val="9"/>
        <rFont val="楷体_GB2312"/>
        <charset val="134"/>
      </rPr>
      <t>减：在建工程减值准备</t>
    </r>
  </si>
  <si>
    <r>
      <rPr>
        <sz val="9"/>
        <rFont val="楷体_GB2312"/>
        <charset val="134"/>
      </rPr>
      <t>在建工程净额</t>
    </r>
  </si>
  <si>
    <r>
      <rPr>
        <sz val="20"/>
        <rFont val="隶书"/>
        <charset val="134"/>
      </rPr>
      <t>在建工程</t>
    </r>
    <r>
      <rPr>
        <sz val="20"/>
        <rFont val="Arial Narrow"/>
        <charset val="134"/>
      </rPr>
      <t>—</t>
    </r>
    <r>
      <rPr>
        <sz val="20"/>
        <rFont val="隶书"/>
        <charset val="134"/>
      </rPr>
      <t>土建工程评估明细表</t>
    </r>
  </si>
  <si>
    <r>
      <rPr>
        <b/>
        <sz val="9"/>
        <rFont val="楷体_GB2312"/>
        <charset val="134"/>
      </rPr>
      <t>项目批文</t>
    </r>
  </si>
  <si>
    <r>
      <rPr>
        <b/>
        <sz val="9"/>
        <rFont val="楷体_GB2312"/>
        <charset val="134"/>
      </rPr>
      <t>建筑结构</t>
    </r>
  </si>
  <si>
    <r>
      <rPr>
        <b/>
        <sz val="9"/>
        <rFont val="楷体_GB2312"/>
        <charset val="134"/>
      </rPr>
      <t>工程总概算数</t>
    </r>
    <r>
      <rPr>
        <b/>
        <sz val="9"/>
        <rFont val="Arial Narrow"/>
        <charset val="134"/>
      </rPr>
      <t>(</t>
    </r>
    <r>
      <rPr>
        <b/>
        <sz val="9"/>
        <rFont val="楷体_GB2312"/>
        <charset val="134"/>
      </rPr>
      <t>元</t>
    </r>
    <r>
      <rPr>
        <b/>
        <sz val="9"/>
        <rFont val="Arial Narrow"/>
        <charset val="134"/>
      </rPr>
      <t>)</t>
    </r>
  </si>
  <si>
    <r>
      <rPr>
        <b/>
        <sz val="9"/>
        <rFont val="楷体_GB2312"/>
        <charset val="134"/>
      </rPr>
      <t>其中：土建工程概算数</t>
    </r>
    <r>
      <rPr>
        <b/>
        <sz val="9"/>
        <rFont val="Arial Narrow"/>
        <charset val="134"/>
      </rPr>
      <t>(</t>
    </r>
    <r>
      <rPr>
        <b/>
        <sz val="9"/>
        <rFont val="楷体_GB2312"/>
        <charset val="134"/>
      </rPr>
      <t>元</t>
    </r>
    <r>
      <rPr>
        <b/>
        <sz val="9"/>
        <rFont val="Arial Narrow"/>
        <charset val="134"/>
      </rPr>
      <t>)</t>
    </r>
  </si>
  <si>
    <r>
      <rPr>
        <b/>
        <sz val="9"/>
        <rFont val="楷体_GB2312"/>
        <charset val="134"/>
      </rPr>
      <t>建设用地规划许可证编号</t>
    </r>
  </si>
  <si>
    <r>
      <rPr>
        <b/>
        <sz val="9"/>
        <rFont val="楷体_GB2312"/>
        <charset val="134"/>
      </rPr>
      <t>建设工程规划许可证编号</t>
    </r>
  </si>
  <si>
    <r>
      <rPr>
        <b/>
        <sz val="9"/>
        <rFont val="楷体_GB2312"/>
        <charset val="134"/>
      </rPr>
      <t>建设工程施工许可证编号</t>
    </r>
  </si>
  <si>
    <r>
      <rPr>
        <b/>
        <sz val="9"/>
        <rFont val="楷体_GB2312"/>
        <charset val="134"/>
      </rPr>
      <t>建筑面积</t>
    </r>
    <r>
      <rPr>
        <b/>
        <sz val="9"/>
        <rFont val="Arial Narrow"/>
        <charset val="134"/>
      </rPr>
      <t>/</t>
    </r>
    <r>
      <rPr>
        <b/>
        <sz val="9"/>
        <rFont val="楷体_GB2312"/>
        <charset val="134"/>
      </rPr>
      <t>容积</t>
    </r>
  </si>
  <si>
    <r>
      <rPr>
        <b/>
        <sz val="9"/>
        <rFont val="楷体_GB2312"/>
        <charset val="134"/>
      </rPr>
      <t>形象进度</t>
    </r>
  </si>
  <si>
    <r>
      <rPr>
        <b/>
        <sz val="9"/>
        <rFont val="楷体_GB2312"/>
        <charset val="134"/>
      </rPr>
      <t>付款比例</t>
    </r>
  </si>
  <si>
    <r>
      <rPr>
        <b/>
        <sz val="9"/>
        <rFont val="楷体_GB2312"/>
        <charset val="134"/>
      </rPr>
      <t>甲方供材</t>
    </r>
  </si>
  <si>
    <r>
      <rPr>
        <b/>
        <sz val="9"/>
        <rFont val="楷体_GB2312"/>
        <charset val="134"/>
      </rPr>
      <t>甲方费用</t>
    </r>
  </si>
  <si>
    <r>
      <rPr>
        <b/>
        <sz val="9"/>
        <rFont val="楷体_GB2312"/>
        <charset val="134"/>
      </rPr>
      <t>建筑费用</t>
    </r>
  </si>
  <si>
    <r>
      <rPr>
        <b/>
        <sz val="9"/>
        <rFont val="楷体_GB2312"/>
        <charset val="134"/>
      </rPr>
      <t>合计</t>
    </r>
  </si>
  <si>
    <r>
      <rPr>
        <sz val="9"/>
        <rFont val="宋体"/>
        <charset val="134"/>
      </rPr>
      <t>减：在建土建工程减值准备</t>
    </r>
  </si>
  <si>
    <r>
      <rPr>
        <sz val="20"/>
        <rFont val="隶书"/>
        <charset val="134"/>
      </rPr>
      <t>在建工程</t>
    </r>
    <r>
      <rPr>
        <sz val="20"/>
        <rFont val="Arial Narrow"/>
        <charset val="134"/>
      </rPr>
      <t>—</t>
    </r>
    <r>
      <rPr>
        <sz val="20"/>
        <rFont val="隶书"/>
        <charset val="134"/>
      </rPr>
      <t>设备安装工程评估明细表</t>
    </r>
  </si>
  <si>
    <r>
      <rPr>
        <b/>
        <sz val="9"/>
        <rFont val="楷体_GB2312"/>
        <charset val="134"/>
      </rPr>
      <t>其中：设备工程概算数</t>
    </r>
    <r>
      <rPr>
        <b/>
        <sz val="9"/>
        <rFont val="Arial Narrow"/>
        <charset val="134"/>
      </rPr>
      <t>(</t>
    </r>
    <r>
      <rPr>
        <b/>
        <sz val="9"/>
        <rFont val="楷体_GB2312"/>
        <charset val="134"/>
      </rPr>
      <t>元</t>
    </r>
    <r>
      <rPr>
        <b/>
        <sz val="9"/>
        <rFont val="Arial Narrow"/>
        <charset val="134"/>
      </rPr>
      <t>)</t>
    </r>
  </si>
  <si>
    <r>
      <rPr>
        <b/>
        <sz val="9"/>
        <rFont val="楷体_GB2312"/>
        <charset val="134"/>
      </rPr>
      <t>调整后账面价值</t>
    </r>
  </si>
  <si>
    <r>
      <rPr>
        <b/>
        <sz val="9"/>
        <rFont val="楷体_GB2312"/>
        <charset val="134"/>
      </rPr>
      <t>设备费</t>
    </r>
  </si>
  <si>
    <r>
      <rPr>
        <b/>
        <sz val="9"/>
        <rFont val="楷体_GB2312"/>
        <charset val="134"/>
      </rPr>
      <t>资金成本</t>
    </r>
  </si>
  <si>
    <r>
      <rPr>
        <b/>
        <sz val="9"/>
        <rFont val="楷体_GB2312"/>
        <charset val="134"/>
      </rPr>
      <t>安装费及其他</t>
    </r>
  </si>
  <si>
    <t>减：在建土建工程减值准备</t>
  </si>
  <si>
    <r>
      <rPr>
        <sz val="20"/>
        <rFont val="隶书"/>
        <charset val="134"/>
      </rPr>
      <t>工程物资评估明细表</t>
    </r>
  </si>
  <si>
    <r>
      <rPr>
        <b/>
        <sz val="9"/>
        <rFont val="楷体_GB2312"/>
        <charset val="134"/>
      </rPr>
      <t>工程项目</t>
    </r>
  </si>
  <si>
    <r>
      <rPr>
        <b/>
        <sz val="9"/>
        <rFont val="楷体_GB2312"/>
        <charset val="134"/>
      </rPr>
      <t>计量
单位</t>
    </r>
  </si>
  <si>
    <r>
      <rPr>
        <b/>
        <sz val="9"/>
        <rFont val="楷体_GB2312"/>
        <charset val="134"/>
      </rPr>
      <t xml:space="preserve">增值率
</t>
    </r>
    <r>
      <rPr>
        <b/>
        <sz val="9"/>
        <rFont val="Arial Narrow"/>
        <charset val="134"/>
      </rPr>
      <t>%</t>
    </r>
  </si>
  <si>
    <t>减：工程物资减值准备</t>
  </si>
  <si>
    <r>
      <rPr>
        <sz val="9"/>
        <rFont val="Arial Narrow"/>
        <charset val="134"/>
      </rPr>
      <t xml:space="preserve">净            </t>
    </r>
    <r>
      <rPr>
        <sz val="9"/>
        <rFont val="宋体"/>
        <charset val="134"/>
      </rPr>
      <t>额</t>
    </r>
  </si>
  <si>
    <r>
      <rPr>
        <sz val="20"/>
        <rFont val="隶书"/>
        <charset val="134"/>
      </rPr>
      <t>固定资产清理评估明细表</t>
    </r>
  </si>
  <si>
    <r>
      <rPr>
        <b/>
        <sz val="9"/>
        <rFont val="楷体_GB2312"/>
        <charset val="134"/>
      </rPr>
      <t>待处理资产名称</t>
    </r>
  </si>
  <si>
    <r>
      <rPr>
        <b/>
        <sz val="9"/>
        <rFont val="楷体_GB2312"/>
        <charset val="134"/>
      </rPr>
      <t>规格型号</t>
    </r>
    <r>
      <rPr>
        <b/>
        <sz val="9"/>
        <rFont val="Arial Narrow"/>
        <charset val="134"/>
      </rPr>
      <t>/</t>
    </r>
    <r>
      <rPr>
        <b/>
        <sz val="9"/>
        <rFont val="楷体_GB2312"/>
        <charset val="134"/>
      </rPr>
      <t>吨重</t>
    </r>
  </si>
  <si>
    <r>
      <rPr>
        <sz val="20"/>
        <rFont val="隶书"/>
        <charset val="134"/>
      </rPr>
      <t>生产性生物资产评估明细表</t>
    </r>
  </si>
  <si>
    <r>
      <rPr>
        <b/>
        <sz val="9"/>
        <rFont val="楷体_GB2312"/>
        <charset val="134"/>
      </rPr>
      <t>种类</t>
    </r>
  </si>
  <si>
    <r>
      <rPr>
        <b/>
        <sz val="9"/>
        <rFont val="楷体_GB2312"/>
        <charset val="134"/>
      </rPr>
      <t>群别</t>
    </r>
  </si>
  <si>
    <r>
      <rPr>
        <b/>
        <sz val="11"/>
        <rFont val="楷体"/>
        <charset val="134"/>
      </rPr>
      <t>主要规格及参数</t>
    </r>
  </si>
  <si>
    <r>
      <rPr>
        <b/>
        <sz val="9"/>
        <rFont val="楷体_GB2312"/>
        <charset val="134"/>
      </rPr>
      <t>取得方式</t>
    </r>
  </si>
  <si>
    <r>
      <rPr>
        <b/>
        <sz val="9"/>
        <rFont val="楷体_GB2312"/>
        <charset val="134"/>
      </rPr>
      <t>使用单位</t>
    </r>
  </si>
  <si>
    <r>
      <rPr>
        <b/>
        <sz val="9"/>
        <rFont val="楷体_GB2312"/>
        <charset val="134"/>
      </rPr>
      <t>购置日期</t>
    </r>
  </si>
  <si>
    <r>
      <rPr>
        <b/>
        <sz val="9"/>
        <rFont val="楷体"/>
        <charset val="134"/>
      </rPr>
      <t>出生日期</t>
    </r>
  </si>
  <si>
    <r>
      <rPr>
        <b/>
        <sz val="9"/>
        <rFont val="楷体"/>
        <charset val="134"/>
      </rPr>
      <t>出生重</t>
    </r>
    <r>
      <rPr>
        <b/>
        <sz val="9"/>
        <rFont val="Arial Narrow"/>
        <charset val="134"/>
      </rPr>
      <t>(KG)</t>
    </r>
  </si>
  <si>
    <r>
      <rPr>
        <b/>
        <sz val="9"/>
        <rFont val="楷体"/>
        <charset val="134"/>
      </rPr>
      <t>体高</t>
    </r>
  </si>
  <si>
    <r>
      <rPr>
        <b/>
        <sz val="9"/>
        <rFont val="楷体"/>
        <charset val="134"/>
      </rPr>
      <t>体斜长</t>
    </r>
  </si>
  <si>
    <r>
      <rPr>
        <b/>
        <sz val="9"/>
        <rFont val="楷体"/>
        <charset val="134"/>
      </rPr>
      <t>胸围</t>
    </r>
  </si>
  <si>
    <r>
      <rPr>
        <b/>
        <sz val="9"/>
        <rFont val="楷体"/>
        <charset val="134"/>
      </rPr>
      <t>胸宽</t>
    </r>
  </si>
  <si>
    <r>
      <rPr>
        <b/>
        <sz val="9"/>
        <rFont val="楷体"/>
        <charset val="134"/>
      </rPr>
      <t>腰角宽</t>
    </r>
  </si>
  <si>
    <r>
      <rPr>
        <b/>
        <sz val="9"/>
        <rFont val="楷体"/>
        <charset val="134"/>
      </rPr>
      <t>管围</t>
    </r>
  </si>
  <si>
    <r>
      <rPr>
        <b/>
        <sz val="9"/>
        <rFont val="楷体"/>
        <charset val="134"/>
      </rPr>
      <t>尻长</t>
    </r>
  </si>
  <si>
    <r>
      <rPr>
        <b/>
        <sz val="9"/>
        <rFont val="楷体"/>
        <charset val="134"/>
      </rPr>
      <t>坐骨端宽</t>
    </r>
  </si>
  <si>
    <r>
      <rPr>
        <b/>
        <sz val="9"/>
        <rFont val="楷体"/>
        <charset val="134"/>
      </rPr>
      <t>体重</t>
    </r>
    <r>
      <rPr>
        <b/>
        <sz val="9"/>
        <rFont val="Arial Narrow"/>
        <charset val="134"/>
      </rPr>
      <t>(KG)</t>
    </r>
  </si>
  <si>
    <r>
      <rPr>
        <b/>
        <sz val="9"/>
        <rFont val="楷体"/>
        <charset val="134"/>
      </rPr>
      <t>其他参数１</t>
    </r>
  </si>
  <si>
    <r>
      <rPr>
        <b/>
        <sz val="9"/>
        <rFont val="楷体"/>
        <charset val="134"/>
      </rPr>
      <t>其他参数２</t>
    </r>
  </si>
  <si>
    <r>
      <rPr>
        <b/>
        <sz val="9"/>
        <rFont val="楷体"/>
        <charset val="134"/>
      </rPr>
      <t>其他参数３</t>
    </r>
  </si>
  <si>
    <r>
      <rPr>
        <b/>
        <sz val="9"/>
        <rFont val="楷体_GB2312"/>
        <charset val="134"/>
      </rPr>
      <t>购置价格</t>
    </r>
  </si>
  <si>
    <r>
      <rPr>
        <b/>
        <sz val="9"/>
        <rFont val="楷体_GB2312"/>
        <charset val="134"/>
      </rPr>
      <t>饲料费</t>
    </r>
  </si>
  <si>
    <r>
      <rPr>
        <b/>
        <sz val="9"/>
        <rFont val="楷体_GB2312"/>
        <charset val="134"/>
      </rPr>
      <t>期间费用</t>
    </r>
  </si>
  <si>
    <r>
      <rPr>
        <b/>
        <sz val="9"/>
        <rFont val="楷体_GB2312"/>
        <charset val="134"/>
      </rPr>
      <t>其他费用</t>
    </r>
  </si>
  <si>
    <r>
      <rPr>
        <b/>
        <sz val="9"/>
        <rFont val="楷体_GB2312"/>
        <charset val="134"/>
      </rPr>
      <t>原值合计</t>
    </r>
  </si>
  <si>
    <r>
      <rPr>
        <sz val="9"/>
        <rFont val="宋体"/>
        <charset val="134"/>
      </rPr>
      <t>减：生产性生物资产减值准备</t>
    </r>
  </si>
  <si>
    <r>
      <rPr>
        <sz val="20"/>
        <rFont val="隶书"/>
        <charset val="134"/>
      </rPr>
      <t>油气资产评估明细表</t>
    </r>
  </si>
  <si>
    <r>
      <rPr>
        <b/>
        <sz val="9"/>
        <rFont val="楷体_GB2312"/>
        <charset val="134"/>
      </rPr>
      <t>类别</t>
    </r>
  </si>
  <si>
    <r>
      <rPr>
        <b/>
        <sz val="9"/>
        <rFont val="楷体_GB2312"/>
        <charset val="134"/>
      </rPr>
      <t>矿区</t>
    </r>
    <r>
      <rPr>
        <b/>
        <sz val="9"/>
        <rFont val="Arial Narrow"/>
        <charset val="134"/>
      </rPr>
      <t>(</t>
    </r>
    <r>
      <rPr>
        <b/>
        <sz val="9"/>
        <rFont val="楷体_GB2312"/>
        <charset val="134"/>
      </rPr>
      <t>或油田</t>
    </r>
    <r>
      <rPr>
        <b/>
        <sz val="9"/>
        <rFont val="Arial Narrow"/>
        <charset val="134"/>
      </rPr>
      <t>)</t>
    </r>
  </si>
  <si>
    <r>
      <rPr>
        <b/>
        <sz val="10"/>
        <rFont val="宋体"/>
        <charset val="134"/>
      </rPr>
      <t>完钻</t>
    </r>
    <r>
      <rPr>
        <b/>
        <sz val="10"/>
        <rFont val="Arial Narrow"/>
        <charset val="134"/>
      </rPr>
      <t xml:space="preserve">           </t>
    </r>
    <r>
      <rPr>
        <b/>
        <sz val="10"/>
        <rFont val="宋体"/>
        <charset val="134"/>
      </rPr>
      <t>年月</t>
    </r>
  </si>
  <si>
    <r>
      <rPr>
        <b/>
        <sz val="10"/>
        <rFont val="宋体"/>
        <charset val="134"/>
      </rPr>
      <t>投产</t>
    </r>
    <r>
      <rPr>
        <b/>
        <sz val="10"/>
        <rFont val="Arial Narrow"/>
        <charset val="134"/>
      </rPr>
      <t xml:space="preserve">                  </t>
    </r>
    <r>
      <rPr>
        <b/>
        <sz val="10"/>
        <rFont val="宋体"/>
        <charset val="134"/>
      </rPr>
      <t>年月</t>
    </r>
  </si>
  <si>
    <r>
      <rPr>
        <b/>
        <sz val="10"/>
        <rFont val="宋体"/>
        <charset val="134"/>
      </rPr>
      <t>井深</t>
    </r>
    <r>
      <rPr>
        <b/>
        <sz val="10"/>
        <rFont val="Arial Narrow"/>
        <charset val="134"/>
      </rPr>
      <t>(</t>
    </r>
    <r>
      <rPr>
        <b/>
        <sz val="10"/>
        <rFont val="宋体"/>
        <charset val="134"/>
      </rPr>
      <t>米</t>
    </r>
    <r>
      <rPr>
        <b/>
        <sz val="10"/>
        <rFont val="Arial Narrow"/>
        <charset val="134"/>
      </rPr>
      <t>)</t>
    </r>
  </si>
  <si>
    <r>
      <rPr>
        <b/>
        <sz val="10"/>
        <rFont val="宋体"/>
        <charset val="134"/>
      </rPr>
      <t>井口装置</t>
    </r>
  </si>
  <si>
    <r>
      <rPr>
        <b/>
        <sz val="10"/>
        <rFont val="宋体"/>
        <charset val="134"/>
      </rPr>
      <t>套管规格</t>
    </r>
  </si>
  <si>
    <r>
      <rPr>
        <b/>
        <sz val="10"/>
        <rFont val="宋体"/>
        <charset val="134"/>
      </rPr>
      <t>油管规格</t>
    </r>
  </si>
  <si>
    <r>
      <rPr>
        <b/>
        <sz val="10"/>
        <rFont val="宋体"/>
        <charset val="134"/>
      </rPr>
      <t>油气层层位</t>
    </r>
  </si>
  <si>
    <r>
      <rPr>
        <b/>
        <sz val="10"/>
        <rFont val="宋体"/>
        <charset val="134"/>
      </rPr>
      <t>油气层厚度</t>
    </r>
  </si>
  <si>
    <r>
      <rPr>
        <b/>
        <sz val="10"/>
        <rFont val="宋体"/>
        <charset val="134"/>
      </rPr>
      <t>油藏类型</t>
    </r>
  </si>
  <si>
    <r>
      <rPr>
        <b/>
        <sz val="10"/>
        <rFont val="宋体"/>
        <charset val="134"/>
      </rPr>
      <t>采油方式</t>
    </r>
  </si>
  <si>
    <r>
      <rPr>
        <b/>
        <sz val="10"/>
        <rFont val="宋体"/>
        <charset val="134"/>
      </rPr>
      <t>采油泵型号</t>
    </r>
  </si>
  <si>
    <r>
      <rPr>
        <b/>
        <sz val="10"/>
        <rFont val="宋体"/>
        <charset val="134"/>
      </rPr>
      <t>下泵深度</t>
    </r>
  </si>
  <si>
    <r>
      <rPr>
        <b/>
        <sz val="10"/>
        <rFont val="宋体"/>
        <charset val="134"/>
      </rPr>
      <t>单井控制剩余地质储量</t>
    </r>
    <r>
      <rPr>
        <b/>
        <sz val="10"/>
        <rFont val="Arial Narrow"/>
        <charset val="134"/>
      </rPr>
      <t>(</t>
    </r>
    <r>
      <rPr>
        <b/>
        <sz val="10"/>
        <rFont val="宋体"/>
        <charset val="134"/>
      </rPr>
      <t>万吨</t>
    </r>
    <r>
      <rPr>
        <b/>
        <sz val="10"/>
        <rFont val="Arial Narrow"/>
        <charset val="134"/>
      </rPr>
      <t>)</t>
    </r>
  </si>
  <si>
    <r>
      <rPr>
        <b/>
        <sz val="10"/>
        <rFont val="宋体"/>
        <charset val="134"/>
      </rPr>
      <t>所在区块综合采收率</t>
    </r>
    <r>
      <rPr>
        <b/>
        <sz val="10"/>
        <rFont val="Arial Narrow"/>
        <charset val="134"/>
      </rPr>
      <t>(%)</t>
    </r>
  </si>
  <si>
    <r>
      <rPr>
        <b/>
        <sz val="10"/>
        <rFont val="宋体"/>
        <charset val="134"/>
      </rPr>
      <t>单井剩余经济可采储量</t>
    </r>
    <r>
      <rPr>
        <b/>
        <sz val="10"/>
        <rFont val="Arial Narrow"/>
        <charset val="134"/>
      </rPr>
      <t>(</t>
    </r>
    <r>
      <rPr>
        <b/>
        <sz val="10"/>
        <rFont val="宋体"/>
        <charset val="134"/>
      </rPr>
      <t>万吨</t>
    </r>
    <r>
      <rPr>
        <b/>
        <sz val="10"/>
        <rFont val="Arial Narrow"/>
        <charset val="134"/>
      </rPr>
      <t>)</t>
    </r>
  </si>
  <si>
    <r>
      <rPr>
        <b/>
        <sz val="10"/>
        <rFont val="宋体"/>
        <charset val="134"/>
      </rPr>
      <t>截止基准日累计产油量</t>
    </r>
    <r>
      <rPr>
        <b/>
        <sz val="10"/>
        <rFont val="Arial Narrow"/>
        <charset val="134"/>
      </rPr>
      <t>(</t>
    </r>
    <r>
      <rPr>
        <b/>
        <sz val="10"/>
        <rFont val="宋体"/>
        <charset val="134"/>
      </rPr>
      <t>万吨</t>
    </r>
    <r>
      <rPr>
        <b/>
        <sz val="10"/>
        <rFont val="Arial Narrow"/>
        <charset val="134"/>
      </rPr>
      <t>)</t>
    </r>
  </si>
  <si>
    <r>
      <rPr>
        <b/>
        <sz val="10"/>
        <rFont val="宋体"/>
        <charset val="134"/>
      </rPr>
      <t>单井产量年均递减率</t>
    </r>
    <r>
      <rPr>
        <b/>
        <sz val="10"/>
        <rFont val="Arial Narrow"/>
        <charset val="134"/>
      </rPr>
      <t>(%)</t>
    </r>
  </si>
  <si>
    <r>
      <rPr>
        <b/>
        <sz val="9"/>
        <rFont val="楷体_GB2312"/>
        <charset val="134"/>
      </rPr>
      <t>形成日期</t>
    </r>
  </si>
  <si>
    <r>
      <rPr>
        <b/>
        <sz val="9"/>
        <rFont val="楷体_GB2312"/>
        <charset val="134"/>
      </rPr>
      <t>来源</t>
    </r>
    <r>
      <rPr>
        <b/>
        <sz val="9"/>
        <rFont val="Arial Narrow"/>
        <charset val="134"/>
      </rPr>
      <t>(</t>
    </r>
    <r>
      <rPr>
        <b/>
        <sz val="9"/>
        <rFont val="楷体_GB2312"/>
        <charset val="134"/>
      </rPr>
      <t>购入</t>
    </r>
    <r>
      <rPr>
        <b/>
        <sz val="9"/>
        <rFont val="Arial Narrow"/>
        <charset val="134"/>
      </rPr>
      <t>/</t>
    </r>
    <r>
      <rPr>
        <b/>
        <sz val="9"/>
        <rFont val="楷体_GB2312"/>
        <charset val="134"/>
      </rPr>
      <t>自建</t>
    </r>
    <r>
      <rPr>
        <b/>
        <sz val="9"/>
        <rFont val="Arial Narrow"/>
        <charset val="134"/>
      </rPr>
      <t>)</t>
    </r>
  </si>
  <si>
    <r>
      <rPr>
        <sz val="9"/>
        <rFont val="宋体"/>
        <charset val="134"/>
      </rPr>
      <t>减：油气资产减值准备</t>
    </r>
  </si>
  <si>
    <r>
      <rPr>
        <sz val="20"/>
        <rFont val="隶书"/>
        <charset val="134"/>
      </rPr>
      <t>无形资产评估汇总表</t>
    </r>
  </si>
  <si>
    <t>4-12-1</t>
  </si>
  <si>
    <r>
      <rPr>
        <sz val="9"/>
        <rFont val="楷体_GB2312"/>
        <charset val="134"/>
      </rPr>
      <t>无形资产</t>
    </r>
    <r>
      <rPr>
        <sz val="9"/>
        <rFont val="Arial Narrow"/>
        <charset val="134"/>
      </rPr>
      <t>-</t>
    </r>
    <r>
      <rPr>
        <sz val="9"/>
        <rFont val="楷体_GB2312"/>
        <charset val="134"/>
      </rPr>
      <t>土地使用权</t>
    </r>
  </si>
  <si>
    <t>4-12-2</t>
  </si>
  <si>
    <r>
      <rPr>
        <sz val="9"/>
        <rFont val="楷体_GB2312"/>
        <charset val="134"/>
      </rPr>
      <t>无形资产</t>
    </r>
    <r>
      <rPr>
        <sz val="9"/>
        <rFont val="Arial Narrow"/>
        <charset val="134"/>
      </rPr>
      <t>-</t>
    </r>
    <r>
      <rPr>
        <sz val="9"/>
        <rFont val="楷体_GB2312"/>
        <charset val="134"/>
      </rPr>
      <t>矿业权</t>
    </r>
  </si>
  <si>
    <t>4-12-3</t>
  </si>
  <si>
    <r>
      <rPr>
        <sz val="9"/>
        <rFont val="楷体_GB2312"/>
        <charset val="134"/>
      </rPr>
      <t>无形资产</t>
    </r>
    <r>
      <rPr>
        <sz val="9"/>
        <rFont val="Arial Narrow"/>
        <charset val="134"/>
      </rPr>
      <t>-</t>
    </r>
    <r>
      <rPr>
        <sz val="9"/>
        <rFont val="楷体_GB2312"/>
        <charset val="134"/>
      </rPr>
      <t>其他无形资产</t>
    </r>
  </si>
  <si>
    <r>
      <rPr>
        <sz val="9"/>
        <rFont val="楷体_GB2312"/>
        <charset val="134"/>
      </rPr>
      <t>无形资产合计</t>
    </r>
  </si>
  <si>
    <r>
      <rPr>
        <sz val="9"/>
        <rFont val="楷体_GB2312"/>
        <charset val="134"/>
      </rPr>
      <t>减：无形资产减值准备</t>
    </r>
  </si>
  <si>
    <r>
      <rPr>
        <sz val="9"/>
        <rFont val="楷体_GB2312"/>
        <charset val="134"/>
      </rPr>
      <t>无形资产</t>
    </r>
    <r>
      <rPr>
        <sz val="9"/>
        <rFont val="Arial Narrow"/>
        <charset val="134"/>
      </rPr>
      <t xml:space="preserve"> </t>
    </r>
    <r>
      <rPr>
        <sz val="9"/>
        <rFont val="楷体_GB2312"/>
        <charset val="134"/>
      </rPr>
      <t>净额</t>
    </r>
  </si>
  <si>
    <r>
      <rPr>
        <sz val="20"/>
        <rFont val="隶书"/>
        <charset val="134"/>
      </rPr>
      <t>无形资产</t>
    </r>
    <r>
      <rPr>
        <sz val="20"/>
        <rFont val="Arial Narrow"/>
        <charset val="134"/>
      </rPr>
      <t>—</t>
    </r>
    <r>
      <rPr>
        <sz val="20"/>
        <rFont val="隶书"/>
        <charset val="134"/>
      </rPr>
      <t>土地使用权评估明细表</t>
    </r>
  </si>
  <si>
    <r>
      <rPr>
        <b/>
        <sz val="9"/>
        <rFont val="楷体_GB2312"/>
        <charset val="134"/>
      </rPr>
      <t>土地序号</t>
    </r>
  </si>
  <si>
    <t>终止日期</t>
  </si>
  <si>
    <t>剩余年限</t>
  </si>
  <si>
    <t>宗地面积</t>
  </si>
  <si>
    <r>
      <rPr>
        <b/>
        <sz val="9"/>
        <rFont val="楷体_GB2312"/>
        <charset val="134"/>
      </rPr>
      <t>原始入帐价值</t>
    </r>
  </si>
  <si>
    <t>土地使用人</t>
  </si>
  <si>
    <r>
      <rPr>
        <b/>
        <sz val="9"/>
        <rFont val="楷体_GB2312"/>
        <charset val="134"/>
      </rPr>
      <t>土地入账科目</t>
    </r>
  </si>
  <si>
    <r>
      <rPr>
        <b/>
        <sz val="9"/>
        <rFont val="楷体_GB2312"/>
        <charset val="134"/>
      </rPr>
      <t>总序号</t>
    </r>
  </si>
  <si>
    <r>
      <rPr>
        <b/>
        <sz val="9"/>
        <rFont val="楷体_GB2312"/>
        <charset val="134"/>
      </rPr>
      <t>分序号</t>
    </r>
  </si>
  <si>
    <t>宗地外</t>
  </si>
  <si>
    <t>宗地内</t>
  </si>
  <si>
    <r>
      <rPr>
        <sz val="20"/>
        <rFont val="隶书"/>
        <charset val="134"/>
      </rPr>
      <t>无形资产</t>
    </r>
    <r>
      <rPr>
        <sz val="20"/>
        <rFont val="Arial Narrow"/>
        <charset val="134"/>
      </rPr>
      <t>—</t>
    </r>
    <r>
      <rPr>
        <sz val="20"/>
        <rFont val="隶书"/>
        <charset val="134"/>
      </rPr>
      <t>矿业权评估明细表</t>
    </r>
  </si>
  <si>
    <r>
      <rPr>
        <b/>
        <sz val="9"/>
        <rFont val="仿宋_GB2312"/>
        <charset val="134"/>
      </rPr>
      <t>名称、种类（探矿权</t>
    </r>
    <r>
      <rPr>
        <b/>
        <sz val="9"/>
        <rFont val="Arial Narrow"/>
        <charset val="134"/>
      </rPr>
      <t>/</t>
    </r>
    <r>
      <rPr>
        <b/>
        <sz val="9"/>
        <rFont val="仿宋_GB2312"/>
        <charset val="134"/>
      </rPr>
      <t>采矿权）</t>
    </r>
  </si>
  <si>
    <r>
      <rPr>
        <b/>
        <sz val="9"/>
        <rFont val="仿宋_GB2312"/>
        <charset val="134"/>
      </rPr>
      <t>勘查（采矿）许可证编号</t>
    </r>
  </si>
  <si>
    <r>
      <rPr>
        <b/>
        <sz val="9"/>
        <rFont val="仿宋_GB2312"/>
        <charset val="134"/>
      </rPr>
      <t>取得方式</t>
    </r>
  </si>
  <si>
    <r>
      <rPr>
        <b/>
        <sz val="9"/>
        <rFont val="仿宋_GB2312"/>
        <charset val="134"/>
      </rPr>
      <t>取得日期</t>
    </r>
  </si>
  <si>
    <r>
      <rPr>
        <b/>
        <sz val="9"/>
        <rFont val="仿宋_GB2312"/>
        <charset val="134"/>
      </rPr>
      <t>剩余有效年限</t>
    </r>
  </si>
  <si>
    <r>
      <rPr>
        <b/>
        <sz val="9"/>
        <rFont val="仿宋_GB2312"/>
        <charset val="134"/>
      </rPr>
      <t>勘查开发阶段</t>
    </r>
  </si>
  <si>
    <r>
      <rPr>
        <b/>
        <sz val="9"/>
        <rFont val="仿宋_GB2312"/>
        <charset val="134"/>
      </rPr>
      <t>核定（批准）生产规模</t>
    </r>
  </si>
  <si>
    <r>
      <rPr>
        <b/>
        <sz val="9"/>
        <rFont val="仿宋_GB2312"/>
        <charset val="134"/>
      </rPr>
      <t>增减值</t>
    </r>
  </si>
  <si>
    <t>合         计</t>
  </si>
  <si>
    <r>
      <rPr>
        <u/>
        <sz val="6"/>
        <color indexed="12"/>
        <rFont val="宋体"/>
        <charset val="134"/>
      </rPr>
      <t>返回</t>
    </r>
  </si>
  <si>
    <r>
      <rPr>
        <sz val="20"/>
        <rFont val="隶书"/>
        <charset val="134"/>
      </rPr>
      <t>无形资产</t>
    </r>
    <r>
      <rPr>
        <sz val="20"/>
        <rFont val="Arial Narrow"/>
        <charset val="134"/>
      </rPr>
      <t>—</t>
    </r>
    <r>
      <rPr>
        <sz val="20"/>
        <rFont val="隶书"/>
        <charset val="134"/>
      </rPr>
      <t>其他无形资产评估明细表</t>
    </r>
  </si>
  <si>
    <r>
      <rPr>
        <b/>
        <sz val="9"/>
        <rFont val="楷体_GB2312"/>
        <charset val="134"/>
      </rPr>
      <t>无形资产名称和内容</t>
    </r>
  </si>
  <si>
    <r>
      <rPr>
        <b/>
        <sz val="9"/>
        <rFont val="楷体_GB2312"/>
        <charset val="134"/>
      </rPr>
      <t>法定</t>
    </r>
    <r>
      <rPr>
        <b/>
        <sz val="9"/>
        <rFont val="Arial Narrow"/>
        <charset val="134"/>
      </rPr>
      <t>/</t>
    </r>
    <r>
      <rPr>
        <b/>
        <sz val="9"/>
        <rFont val="楷体_GB2312"/>
        <charset val="134"/>
      </rPr>
      <t>预计使用年限</t>
    </r>
  </si>
  <si>
    <r>
      <rPr>
        <b/>
        <sz val="9"/>
        <rFont val="楷体_GB2312"/>
        <charset val="134"/>
      </rPr>
      <t>应用产品</t>
    </r>
  </si>
  <si>
    <r>
      <rPr>
        <b/>
        <sz val="9"/>
        <rFont val="楷体_GB2312"/>
        <charset val="134"/>
      </rPr>
      <t>主要功能</t>
    </r>
  </si>
  <si>
    <r>
      <rPr>
        <b/>
        <sz val="9"/>
        <rFont val="楷体_GB2312"/>
        <charset val="134"/>
      </rPr>
      <t>尚可使用年限</t>
    </r>
  </si>
  <si>
    <r>
      <rPr>
        <sz val="20"/>
        <rFont val="隶书"/>
        <charset val="134"/>
      </rPr>
      <t>开发支出评估明细表</t>
    </r>
  </si>
  <si>
    <r>
      <rPr>
        <b/>
        <sz val="9"/>
        <rFont val="楷体_GB2312"/>
        <charset val="134"/>
      </rPr>
      <t>内容或名称</t>
    </r>
  </si>
  <si>
    <r>
      <rPr>
        <b/>
        <sz val="9"/>
        <rFont val="楷体_GB2312"/>
        <charset val="134"/>
      </rPr>
      <t>总投资</t>
    </r>
  </si>
  <si>
    <r>
      <rPr>
        <sz val="20"/>
        <rFont val="隶书"/>
        <charset val="134"/>
      </rPr>
      <t>商誉评估明细表</t>
    </r>
  </si>
  <si>
    <t>减：商誉减值准备</t>
  </si>
  <si>
    <r>
      <rPr>
        <sz val="20"/>
        <rFont val="隶书"/>
        <charset val="134"/>
      </rPr>
      <t>专有技术统计表</t>
    </r>
  </si>
  <si>
    <r>
      <rPr>
        <b/>
        <sz val="9"/>
        <rFont val="楷体_GB2312"/>
        <charset val="134"/>
      </rPr>
      <t>研发开始日期</t>
    </r>
  </si>
  <si>
    <r>
      <rPr>
        <b/>
        <sz val="9"/>
        <rFont val="楷体_GB2312"/>
        <charset val="134"/>
      </rPr>
      <t>权利人</t>
    </r>
  </si>
  <si>
    <r>
      <rPr>
        <b/>
        <sz val="9"/>
        <rFont val="楷体_GB2312"/>
        <charset val="134"/>
      </rPr>
      <t>使用人</t>
    </r>
  </si>
  <si>
    <r>
      <rPr>
        <b/>
        <sz val="9"/>
        <rFont val="楷体_GB2312"/>
        <charset val="134"/>
      </rPr>
      <t>支付价款</t>
    </r>
  </si>
  <si>
    <r>
      <rPr>
        <b/>
        <sz val="9"/>
        <rFont val="楷体_GB2312"/>
        <charset val="134"/>
      </rPr>
      <t>对应的产品系列</t>
    </r>
  </si>
  <si>
    <r>
      <rPr>
        <b/>
        <sz val="9"/>
        <rFont val="楷体_GB2312"/>
        <charset val="134"/>
      </rPr>
      <t>产品开始生产日期</t>
    </r>
  </si>
  <si>
    <r>
      <rPr>
        <b/>
        <sz val="9"/>
        <rFont val="楷体_GB2312"/>
        <charset val="134"/>
      </rPr>
      <t>预计产品寿命</t>
    </r>
  </si>
  <si>
    <r>
      <rPr>
        <sz val="20"/>
        <rFont val="隶书"/>
        <charset val="134"/>
      </rPr>
      <t>专利统计表</t>
    </r>
  </si>
  <si>
    <r>
      <rPr>
        <b/>
        <sz val="9"/>
        <rFont val="楷体_GB2312"/>
        <charset val="134"/>
      </rPr>
      <t>无形资产类别</t>
    </r>
  </si>
  <si>
    <r>
      <rPr>
        <b/>
        <sz val="9"/>
        <rFont val="楷体_GB2312"/>
        <charset val="134"/>
      </rPr>
      <t>申请日</t>
    </r>
  </si>
  <si>
    <r>
      <rPr>
        <b/>
        <sz val="9"/>
        <rFont val="楷体_GB2312"/>
        <charset val="134"/>
      </rPr>
      <t>申请号</t>
    </r>
  </si>
  <si>
    <r>
      <rPr>
        <b/>
        <sz val="9"/>
        <rFont val="楷体_GB2312"/>
        <charset val="134"/>
      </rPr>
      <t>授权日</t>
    </r>
  </si>
  <si>
    <r>
      <rPr>
        <sz val="20"/>
        <rFont val="隶书"/>
        <charset val="134"/>
      </rPr>
      <t>商标统计表</t>
    </r>
  </si>
  <si>
    <r>
      <rPr>
        <b/>
        <sz val="9"/>
        <rFont val="楷体_GB2312"/>
        <charset val="134"/>
      </rPr>
      <t>注册人（权利人）</t>
    </r>
  </si>
  <si>
    <r>
      <rPr>
        <b/>
        <sz val="9"/>
        <rFont val="楷体_GB2312"/>
        <charset val="134"/>
      </rPr>
      <t>商标类别</t>
    </r>
  </si>
  <si>
    <r>
      <rPr>
        <b/>
        <sz val="9"/>
        <rFont val="楷体_GB2312"/>
        <charset val="134"/>
      </rPr>
      <t>商标形式</t>
    </r>
  </si>
  <si>
    <r>
      <rPr>
        <b/>
        <sz val="9"/>
        <rFont val="楷体_GB2312"/>
        <charset val="134"/>
      </rPr>
      <t>商标注册证号</t>
    </r>
  </si>
  <si>
    <r>
      <rPr>
        <b/>
        <sz val="9"/>
        <rFont val="楷体_GB2312"/>
        <charset val="134"/>
      </rPr>
      <t>注册地点</t>
    </r>
  </si>
  <si>
    <r>
      <rPr>
        <b/>
        <sz val="9"/>
        <rFont val="楷体_GB2312"/>
        <charset val="134"/>
      </rPr>
      <t>注册日期</t>
    </r>
  </si>
  <si>
    <r>
      <rPr>
        <b/>
        <sz val="9"/>
        <rFont val="楷体_GB2312"/>
        <charset val="134"/>
      </rPr>
      <t>续展注册日期</t>
    </r>
  </si>
  <si>
    <r>
      <rPr>
        <sz val="9"/>
        <rFont val="宋体"/>
        <charset val="134"/>
      </rPr>
      <t>注：</t>
    </r>
    <r>
      <rPr>
        <sz val="9"/>
        <rFont val="Arial Narrow"/>
        <charset val="134"/>
      </rPr>
      <t>1</t>
    </r>
    <r>
      <rPr>
        <sz val="9"/>
        <rFont val="宋体"/>
        <charset val="134"/>
      </rPr>
      <t>、商标类别分为商品商标、服务商标和集体商标、证明商标，集体商标是指以团体、协会或者其他组织名义注册，供该组织成员在商事活动中使用，以表明使用者在该组织中的成员资格的标志</t>
    </r>
  </si>
  <si>
    <r>
      <rPr>
        <sz val="9"/>
        <rFont val="Arial Narrow"/>
        <charset val="134"/>
      </rPr>
      <t xml:space="preserve">       </t>
    </r>
    <r>
      <rPr>
        <sz val="9"/>
        <rFont val="宋体"/>
        <charset val="134"/>
      </rPr>
      <t>证明商标，是指由对某种商品或者服务具有监督能力的组织所控制，而由该组织以外的单位或者个人使用于其商品或者服务，用以证明该商品或者服务的原产地、原料、制造方法、质量或者其他特定品质的标志。</t>
    </r>
  </si>
  <si>
    <r>
      <rPr>
        <sz val="9"/>
        <rFont val="Arial Narrow"/>
        <charset val="134"/>
      </rPr>
      <t xml:space="preserve">    2</t>
    </r>
    <r>
      <rPr>
        <sz val="9"/>
        <rFont val="宋体"/>
        <charset val="134"/>
      </rPr>
      <t>、商标形式包括文字、图形、字母、数字、三维标志和颜色组合，以及上述要素的组合</t>
    </r>
  </si>
  <si>
    <t>著作权统计表</t>
  </si>
  <si>
    <t>著作权人（权利人）</t>
  </si>
  <si>
    <t>使用人</t>
  </si>
  <si>
    <t>著作权类别</t>
  </si>
  <si>
    <t>权利种类</t>
  </si>
  <si>
    <t>取得方式</t>
  </si>
  <si>
    <t>支付价款</t>
  </si>
  <si>
    <t>登记机关</t>
  </si>
  <si>
    <t>注册号</t>
  </si>
  <si>
    <t>保护期</t>
  </si>
  <si>
    <t>登记日期／发表日期</t>
  </si>
  <si>
    <t>著作权基本情况</t>
  </si>
  <si>
    <t>著作权类别：（一）文字作品；</t>
  </si>
  <si>
    <t>　　　　　　（二）口述作品；</t>
  </si>
  <si>
    <t>　　　　　　（三）音乐、戏剧、曲艺、舞蹈、杂技艺术作品；</t>
  </si>
  <si>
    <t>　　　　　　（四）美术、建筑作品；</t>
  </si>
  <si>
    <t>　　　　　　（五）摄影作品；</t>
  </si>
  <si>
    <t>　　　　　　（六）电影作品和以类似摄制电影的方法创作的作品；</t>
  </si>
  <si>
    <t>　　　　　　（七）工程设计图、产品设计图、地图、示意图等图形作品和模型作品；</t>
  </si>
  <si>
    <t>　　　　　　（八）计算机软件；</t>
  </si>
  <si>
    <t>　　　　　　（九）法律、行政法规规定的其他作品。</t>
  </si>
  <si>
    <r>
      <rPr>
        <sz val="20"/>
        <rFont val="隶书"/>
        <charset val="134"/>
      </rPr>
      <t>长期待摊费用评估明细表</t>
    </r>
  </si>
  <si>
    <r>
      <rPr>
        <b/>
        <sz val="9"/>
        <rFont val="楷体_GB2312"/>
        <charset val="134"/>
      </rPr>
      <t>费用名称或内容</t>
    </r>
  </si>
  <si>
    <r>
      <rPr>
        <b/>
        <sz val="9"/>
        <rFont val="楷体_GB2312"/>
        <charset val="134"/>
      </rPr>
      <t>原始发生额</t>
    </r>
  </si>
  <si>
    <r>
      <rPr>
        <b/>
        <sz val="9"/>
        <rFont val="楷体_GB2312"/>
        <charset val="134"/>
      </rPr>
      <t>预计摊
销月数</t>
    </r>
  </si>
  <si>
    <r>
      <rPr>
        <b/>
        <sz val="9"/>
        <rFont val="楷体_GB2312"/>
        <charset val="134"/>
      </rPr>
      <t>尚存受
益月数</t>
    </r>
  </si>
  <si>
    <r>
      <rPr>
        <sz val="20"/>
        <rFont val="隶书"/>
        <charset val="134"/>
      </rPr>
      <t>递延所得税资产评估明细表</t>
    </r>
  </si>
  <si>
    <t>对应资产负债科目名称</t>
  </si>
  <si>
    <t>计税基数</t>
  </si>
  <si>
    <t>类型</t>
  </si>
  <si>
    <t>评估计税基数</t>
  </si>
  <si>
    <t>可抵扣暂时性差异</t>
  </si>
  <si>
    <r>
      <rPr>
        <sz val="20"/>
        <rFont val="隶书"/>
        <charset val="134"/>
      </rPr>
      <t>其他非流动资产评估汇总表</t>
    </r>
  </si>
  <si>
    <t>4-17-1</t>
  </si>
  <si>
    <r>
      <rPr>
        <sz val="9"/>
        <rFont val="楷体_GB2312"/>
        <charset val="134"/>
      </rPr>
      <t>其他非流动资产</t>
    </r>
    <r>
      <rPr>
        <sz val="9"/>
        <rFont val="Arial Narrow"/>
        <charset val="134"/>
      </rPr>
      <t>—</t>
    </r>
    <r>
      <rPr>
        <sz val="9"/>
        <rFont val="楷体_GB2312"/>
        <charset val="134"/>
      </rPr>
      <t>其他长期资产</t>
    </r>
  </si>
  <si>
    <t>4-17-2</t>
  </si>
  <si>
    <r>
      <rPr>
        <sz val="9"/>
        <rFont val="楷体_GB2312"/>
        <charset val="134"/>
      </rPr>
      <t>其他非流动资产</t>
    </r>
    <r>
      <rPr>
        <sz val="9"/>
        <rFont val="Arial Narrow"/>
        <charset val="134"/>
      </rPr>
      <t>—</t>
    </r>
    <r>
      <rPr>
        <sz val="9"/>
        <rFont val="楷体_GB2312"/>
        <charset val="134"/>
      </rPr>
      <t>临时设施</t>
    </r>
  </si>
  <si>
    <t>4-17-3</t>
  </si>
  <si>
    <r>
      <rPr>
        <sz val="9"/>
        <rFont val="楷体_GB2312"/>
        <charset val="134"/>
      </rPr>
      <t>其他非流动资产</t>
    </r>
    <r>
      <rPr>
        <sz val="9"/>
        <rFont val="Arial Narrow"/>
        <charset val="134"/>
      </rPr>
      <t>—</t>
    </r>
    <r>
      <rPr>
        <sz val="9"/>
        <rFont val="楷体_GB2312"/>
        <charset val="134"/>
      </rPr>
      <t>特准储备物资</t>
    </r>
  </si>
  <si>
    <r>
      <rPr>
        <sz val="9"/>
        <rFont val="楷体_GB2312"/>
        <charset val="134"/>
      </rPr>
      <t>其他非流动资产合计</t>
    </r>
  </si>
  <si>
    <r>
      <rPr>
        <sz val="20"/>
        <rFont val="隶书"/>
        <charset val="134"/>
      </rPr>
      <t>其他长期资产评估汇总表</t>
    </r>
  </si>
  <si>
    <r>
      <rPr>
        <sz val="20"/>
        <rFont val="隶书"/>
        <charset val="134"/>
      </rPr>
      <t>临时设施评估汇总表</t>
    </r>
  </si>
  <si>
    <r>
      <rPr>
        <b/>
        <sz val="9"/>
        <rFont val="楷体_GB2312"/>
        <charset val="134"/>
      </rPr>
      <t>建成日期</t>
    </r>
  </si>
  <si>
    <r>
      <rPr>
        <sz val="20"/>
        <rFont val="隶书"/>
        <charset val="134"/>
      </rPr>
      <t>特准储备物资评估明细表</t>
    </r>
  </si>
  <si>
    <r>
      <rPr>
        <sz val="20"/>
        <rFont val="隶书"/>
        <charset val="134"/>
      </rPr>
      <t>流动负债评估汇总表</t>
    </r>
  </si>
  <si>
    <t>核查</t>
  </si>
  <si>
    <t>5-1</t>
  </si>
  <si>
    <r>
      <rPr>
        <sz val="9"/>
        <rFont val="楷体_GB2312"/>
        <charset val="134"/>
      </rPr>
      <t>短期借款</t>
    </r>
  </si>
  <si>
    <t>5-2</t>
  </si>
  <si>
    <r>
      <rPr>
        <sz val="9"/>
        <rFont val="楷体_GB2312"/>
        <charset val="134"/>
      </rPr>
      <t>交易性金融负债</t>
    </r>
  </si>
  <si>
    <t>5-3</t>
  </si>
  <si>
    <r>
      <rPr>
        <sz val="9"/>
        <rFont val="楷体_GB2312"/>
        <charset val="134"/>
      </rPr>
      <t>应付票据</t>
    </r>
  </si>
  <si>
    <t>5-4</t>
  </si>
  <si>
    <r>
      <rPr>
        <sz val="9"/>
        <rFont val="楷体_GB2312"/>
        <charset val="134"/>
      </rPr>
      <t>应付账款</t>
    </r>
  </si>
  <si>
    <t>5-5</t>
  </si>
  <si>
    <r>
      <rPr>
        <sz val="9"/>
        <rFont val="楷体_GB2312"/>
        <charset val="134"/>
      </rPr>
      <t>预收款项</t>
    </r>
  </si>
  <si>
    <t>5-6</t>
  </si>
  <si>
    <r>
      <rPr>
        <sz val="9"/>
        <rFont val="楷体_GB2312"/>
        <charset val="134"/>
      </rPr>
      <t>应付职工薪酬</t>
    </r>
  </si>
  <si>
    <t>5-7</t>
  </si>
  <si>
    <r>
      <rPr>
        <sz val="9"/>
        <rFont val="楷体_GB2312"/>
        <charset val="134"/>
      </rPr>
      <t>应交税费</t>
    </r>
  </si>
  <si>
    <t>5-8</t>
  </si>
  <si>
    <r>
      <rPr>
        <sz val="9"/>
        <rFont val="楷体_GB2312"/>
        <charset val="134"/>
      </rPr>
      <t>应付利息</t>
    </r>
  </si>
  <si>
    <t>5-9</t>
  </si>
  <si>
    <r>
      <rPr>
        <sz val="9"/>
        <rFont val="楷体_GB2312"/>
        <charset val="134"/>
      </rPr>
      <t>应付股利（应付利润）</t>
    </r>
  </si>
  <si>
    <t>5-10</t>
  </si>
  <si>
    <r>
      <rPr>
        <sz val="9"/>
        <rFont val="楷体_GB2312"/>
        <charset val="134"/>
      </rPr>
      <t>其他应付款</t>
    </r>
  </si>
  <si>
    <t>5-11</t>
  </si>
  <si>
    <r>
      <rPr>
        <sz val="9"/>
        <rFont val="楷体_GB2312"/>
        <charset val="134"/>
      </rPr>
      <t>一年内到期的非流动负债</t>
    </r>
  </si>
  <si>
    <t>5-12</t>
  </si>
  <si>
    <r>
      <rPr>
        <sz val="9"/>
        <rFont val="楷体_GB2312"/>
        <charset val="134"/>
      </rPr>
      <t>其他流动负债</t>
    </r>
  </si>
  <si>
    <r>
      <rPr>
        <sz val="9"/>
        <rFont val="楷体_GB2312"/>
        <charset val="134"/>
      </rPr>
      <t>流动负债合计</t>
    </r>
  </si>
  <si>
    <r>
      <rPr>
        <sz val="20"/>
        <rFont val="隶书"/>
        <charset val="134"/>
      </rPr>
      <t>短期借款评估明细表</t>
    </r>
  </si>
  <si>
    <r>
      <rPr>
        <b/>
        <sz val="9"/>
        <rFont val="楷体_GB2312"/>
        <charset val="134"/>
      </rPr>
      <t>放款银行或机构名称</t>
    </r>
  </si>
  <si>
    <r>
      <rPr>
        <b/>
        <sz val="9"/>
        <rFont val="楷体_GB2312"/>
        <charset val="134"/>
      </rPr>
      <t>月利率</t>
    </r>
    <r>
      <rPr>
        <b/>
        <sz val="9"/>
        <rFont val="Arial Narrow"/>
        <charset val="134"/>
      </rPr>
      <t>%</t>
    </r>
  </si>
  <si>
    <r>
      <rPr>
        <b/>
        <sz val="9"/>
        <rFont val="楷体_GB2312"/>
        <charset val="134"/>
      </rPr>
      <t>外币金额</t>
    </r>
  </si>
  <si>
    <r>
      <rPr>
        <b/>
        <sz val="9"/>
        <rFont val="楷体_GB2312"/>
        <charset val="134"/>
      </rPr>
      <t>外币基准日汇率</t>
    </r>
  </si>
  <si>
    <r>
      <rPr>
        <sz val="20"/>
        <rFont val="隶书"/>
        <charset val="134"/>
      </rPr>
      <t>交易性金融负债评估明细表</t>
    </r>
  </si>
  <si>
    <r>
      <rPr>
        <sz val="20"/>
        <rFont val="隶书"/>
        <charset val="134"/>
      </rPr>
      <t>应付票据评估明细表</t>
    </r>
  </si>
  <si>
    <r>
      <rPr>
        <sz val="20"/>
        <rFont val="隶书"/>
        <charset val="134"/>
      </rPr>
      <t>应付账款评估明细表</t>
    </r>
  </si>
  <si>
    <r>
      <rPr>
        <sz val="20"/>
        <rFont val="隶书"/>
        <charset val="134"/>
      </rPr>
      <t>预收账款评估明细表</t>
    </r>
  </si>
  <si>
    <r>
      <rPr>
        <sz val="20"/>
        <rFont val="隶书"/>
        <charset val="134"/>
      </rPr>
      <t>应付职工薪酬评估明细表</t>
    </r>
  </si>
  <si>
    <r>
      <rPr>
        <sz val="9"/>
        <rFont val="宋体"/>
        <charset val="134"/>
      </rPr>
      <t>工资、奖金、津贴和补贴</t>
    </r>
  </si>
  <si>
    <r>
      <rPr>
        <sz val="9"/>
        <rFont val="宋体"/>
        <charset val="134"/>
      </rPr>
      <t>职工福利费</t>
    </r>
  </si>
  <si>
    <r>
      <rPr>
        <sz val="9"/>
        <rFont val="宋体"/>
        <charset val="134"/>
      </rPr>
      <t>医疗保险费</t>
    </r>
  </si>
  <si>
    <r>
      <rPr>
        <sz val="9"/>
        <rFont val="宋体"/>
        <charset val="134"/>
      </rPr>
      <t>基本养老保险费</t>
    </r>
  </si>
  <si>
    <r>
      <rPr>
        <sz val="9"/>
        <rFont val="宋体"/>
        <charset val="134"/>
      </rPr>
      <t>年金缴费</t>
    </r>
  </si>
  <si>
    <r>
      <rPr>
        <sz val="9"/>
        <rFont val="宋体"/>
        <charset val="134"/>
      </rPr>
      <t>失业保险费</t>
    </r>
  </si>
  <si>
    <r>
      <rPr>
        <sz val="9"/>
        <rFont val="宋体"/>
        <charset val="134"/>
      </rPr>
      <t>工伤保险费</t>
    </r>
  </si>
  <si>
    <r>
      <rPr>
        <sz val="9"/>
        <rFont val="宋体"/>
        <charset val="134"/>
      </rPr>
      <t>生育保险费</t>
    </r>
  </si>
  <si>
    <r>
      <rPr>
        <sz val="9"/>
        <rFont val="宋体"/>
        <charset val="134"/>
      </rPr>
      <t>住房公积金</t>
    </r>
  </si>
  <si>
    <r>
      <rPr>
        <sz val="9"/>
        <rFont val="宋体"/>
        <charset val="134"/>
      </rPr>
      <t>工会经费</t>
    </r>
  </si>
  <si>
    <r>
      <rPr>
        <sz val="9"/>
        <rFont val="宋体"/>
        <charset val="134"/>
      </rPr>
      <t>职工教育经费</t>
    </r>
  </si>
  <si>
    <r>
      <rPr>
        <sz val="9"/>
        <rFont val="宋体"/>
        <charset val="134"/>
      </rPr>
      <t>非货币性福利</t>
    </r>
  </si>
  <si>
    <r>
      <rPr>
        <sz val="9"/>
        <rFont val="宋体"/>
        <charset val="134"/>
      </rPr>
      <t>辞退福利</t>
    </r>
  </si>
  <si>
    <r>
      <rPr>
        <sz val="9"/>
        <rFont val="宋体"/>
        <charset val="134"/>
      </rPr>
      <t>股份支付</t>
    </r>
  </si>
  <si>
    <r>
      <rPr>
        <sz val="9"/>
        <rFont val="宋体"/>
        <charset val="134"/>
      </rPr>
      <t>其他</t>
    </r>
  </si>
  <si>
    <r>
      <rPr>
        <sz val="20"/>
        <rFont val="隶书"/>
        <charset val="134"/>
      </rPr>
      <t>应交税费评估明细表</t>
    </r>
  </si>
  <si>
    <r>
      <rPr>
        <b/>
        <sz val="9"/>
        <rFont val="楷体_GB2312"/>
        <charset val="134"/>
      </rPr>
      <t>征税机关</t>
    </r>
  </si>
  <si>
    <r>
      <rPr>
        <b/>
        <sz val="9"/>
        <rFont val="楷体_GB2312"/>
        <charset val="134"/>
      </rPr>
      <t>税费种类</t>
    </r>
  </si>
  <si>
    <r>
      <rPr>
        <b/>
        <sz val="9"/>
        <rFont val="楷体_GB2312"/>
        <charset val="134"/>
      </rPr>
      <t>税率</t>
    </r>
  </si>
  <si>
    <r>
      <rPr>
        <sz val="20"/>
        <rFont val="隶书"/>
        <charset val="134"/>
      </rPr>
      <t>应付利息评估明细表</t>
    </r>
  </si>
  <si>
    <r>
      <rPr>
        <sz val="20"/>
        <rFont val="隶书"/>
        <charset val="134"/>
      </rPr>
      <t>应付股利（应付利润）评估明细表</t>
    </r>
  </si>
  <si>
    <r>
      <rPr>
        <b/>
        <sz val="9"/>
        <rFont val="楷体_GB2312"/>
        <charset val="134"/>
      </rPr>
      <t>投资单位名称（股东）</t>
    </r>
  </si>
  <si>
    <r>
      <rPr>
        <b/>
        <sz val="9"/>
        <rFont val="楷体_GB2312"/>
        <charset val="134"/>
      </rPr>
      <t>利润所属期间</t>
    </r>
  </si>
  <si>
    <r>
      <rPr>
        <sz val="20"/>
        <rFont val="隶书"/>
        <charset val="134"/>
      </rPr>
      <t>其他应付款评估明细表</t>
    </r>
  </si>
  <si>
    <r>
      <rPr>
        <sz val="20"/>
        <rFont val="隶书"/>
        <charset val="134"/>
      </rPr>
      <t>一年内到期的非流动负债评估明细表</t>
    </r>
  </si>
  <si>
    <r>
      <rPr>
        <b/>
        <sz val="9"/>
        <rFont val="楷体_GB2312"/>
        <charset val="134"/>
      </rPr>
      <t>结算项目</t>
    </r>
  </si>
  <si>
    <r>
      <rPr>
        <b/>
        <sz val="9"/>
        <rFont val="楷体_GB2312"/>
        <charset val="134"/>
      </rPr>
      <t>票面月利率</t>
    </r>
    <r>
      <rPr>
        <b/>
        <sz val="9"/>
        <rFont val="Arial Narrow"/>
        <charset val="134"/>
      </rPr>
      <t>%</t>
    </r>
  </si>
  <si>
    <r>
      <rPr>
        <sz val="20"/>
        <rFont val="隶书"/>
        <charset val="134"/>
      </rPr>
      <t>其他流动负债评估明细表</t>
    </r>
  </si>
  <si>
    <r>
      <rPr>
        <sz val="20"/>
        <rFont val="隶书"/>
        <charset val="134"/>
      </rPr>
      <t>非流动负债评估汇总表</t>
    </r>
  </si>
  <si>
    <t>6-1</t>
  </si>
  <si>
    <r>
      <rPr>
        <sz val="9"/>
        <rFont val="楷体_GB2312"/>
        <charset val="134"/>
      </rPr>
      <t>长期借款</t>
    </r>
  </si>
  <si>
    <t>6-2</t>
  </si>
  <si>
    <r>
      <rPr>
        <sz val="9"/>
        <rFont val="楷体_GB2312"/>
        <charset val="134"/>
      </rPr>
      <t>应付债券</t>
    </r>
  </si>
  <si>
    <t>6-3</t>
  </si>
  <si>
    <r>
      <rPr>
        <sz val="9"/>
        <rFont val="楷体_GB2312"/>
        <charset val="134"/>
      </rPr>
      <t>长期应付款</t>
    </r>
  </si>
  <si>
    <t>6-4</t>
  </si>
  <si>
    <r>
      <rPr>
        <sz val="9"/>
        <rFont val="楷体_GB2312"/>
        <charset val="134"/>
      </rPr>
      <t>专项应付款</t>
    </r>
  </si>
  <si>
    <t>6-5</t>
  </si>
  <si>
    <r>
      <rPr>
        <sz val="9"/>
        <rFont val="楷体_GB2312"/>
        <charset val="134"/>
      </rPr>
      <t>预计负债</t>
    </r>
  </si>
  <si>
    <t>6-6</t>
  </si>
  <si>
    <r>
      <rPr>
        <sz val="9"/>
        <rFont val="楷体_GB2312"/>
        <charset val="134"/>
      </rPr>
      <t>递延所得税负债</t>
    </r>
  </si>
  <si>
    <t>6-7</t>
  </si>
  <si>
    <r>
      <rPr>
        <sz val="9"/>
        <rFont val="楷体_GB2312"/>
        <charset val="134"/>
      </rPr>
      <t>其他非流动负债</t>
    </r>
  </si>
  <si>
    <r>
      <rPr>
        <sz val="9"/>
        <rFont val="楷体_GB2312"/>
        <charset val="134"/>
      </rPr>
      <t>非流动负债合计</t>
    </r>
  </si>
  <si>
    <r>
      <rPr>
        <sz val="20"/>
        <rFont val="隶书"/>
        <charset val="134"/>
      </rPr>
      <t>长期借款评估明细表</t>
    </r>
  </si>
  <si>
    <r>
      <rPr>
        <b/>
        <sz val="9"/>
        <rFont val="楷体_GB2312"/>
        <charset val="134"/>
      </rPr>
      <t>月利率</t>
    </r>
    <r>
      <rPr>
        <b/>
        <sz val="9"/>
        <rFont val="Arial Narrow"/>
        <charset val="134"/>
      </rPr>
      <t>‰</t>
    </r>
  </si>
  <si>
    <r>
      <rPr>
        <sz val="20"/>
        <rFont val="隶书"/>
        <charset val="134"/>
      </rPr>
      <t>应付债券评估明细表</t>
    </r>
  </si>
  <si>
    <r>
      <rPr>
        <b/>
        <sz val="9"/>
        <rFont val="楷体_GB2312"/>
        <charset val="134"/>
      </rPr>
      <t>债券发行单位</t>
    </r>
  </si>
  <si>
    <r>
      <rPr>
        <b/>
        <sz val="9"/>
        <rFont val="Arial Narrow"/>
        <charset val="134"/>
      </rPr>
      <t xml:space="preserve"> </t>
    </r>
    <r>
      <rPr>
        <b/>
        <sz val="9"/>
        <rFont val="楷体_GB2312"/>
        <charset val="134"/>
      </rPr>
      <t>备</t>
    </r>
    <r>
      <rPr>
        <b/>
        <sz val="9"/>
        <rFont val="Arial Narrow"/>
        <charset val="134"/>
      </rPr>
      <t xml:space="preserve"> </t>
    </r>
    <r>
      <rPr>
        <b/>
        <sz val="9"/>
        <rFont val="楷体_GB2312"/>
        <charset val="134"/>
      </rPr>
      <t>注</t>
    </r>
  </si>
  <si>
    <r>
      <rPr>
        <sz val="20"/>
        <rFont val="隶书"/>
        <charset val="134"/>
      </rPr>
      <t>长期应付款评估明细表</t>
    </r>
  </si>
  <si>
    <r>
      <rPr>
        <b/>
        <sz val="9"/>
        <rFont val="楷体_GB2312"/>
        <charset val="134"/>
      </rPr>
      <t>初始额</t>
    </r>
  </si>
  <si>
    <r>
      <rPr>
        <b/>
        <sz val="9"/>
        <rFont val="楷体_GB2312"/>
        <charset val="134"/>
      </rPr>
      <t>利息及汇率净损失</t>
    </r>
  </si>
  <si>
    <r>
      <rPr>
        <sz val="20"/>
        <rFont val="隶书"/>
        <charset val="134"/>
      </rPr>
      <t>专项应付款评估明细表</t>
    </r>
  </si>
  <si>
    <r>
      <rPr>
        <b/>
        <sz val="9"/>
        <rFont val="楷体_GB2312"/>
        <charset val="134"/>
      </rPr>
      <t>户名（或结算对象）</t>
    </r>
  </si>
  <si>
    <r>
      <rPr>
        <b/>
        <sz val="9"/>
        <rFont val="楷体_GB2312"/>
        <charset val="134"/>
      </rPr>
      <t>款项内容及用途</t>
    </r>
  </si>
  <si>
    <r>
      <rPr>
        <b/>
        <sz val="9"/>
        <rFont val="楷体_GB2312"/>
        <charset val="134"/>
      </rPr>
      <t>形成资产后处理方式</t>
    </r>
  </si>
  <si>
    <r>
      <rPr>
        <sz val="20"/>
        <rFont val="隶书"/>
        <charset val="134"/>
      </rPr>
      <t>预计负债评估明细表</t>
    </r>
  </si>
  <si>
    <r>
      <rPr>
        <sz val="20"/>
        <rFont val="隶书"/>
        <charset val="134"/>
      </rPr>
      <t>递延所得税负债评估明细表</t>
    </r>
  </si>
  <si>
    <r>
      <rPr>
        <b/>
        <sz val="9"/>
        <rFont val="楷体_GB2312"/>
        <charset val="134"/>
      </rPr>
      <t>内容</t>
    </r>
  </si>
  <si>
    <r>
      <rPr>
        <sz val="20"/>
        <rFont val="隶书"/>
        <charset val="134"/>
      </rPr>
      <t>其他非流动负债评估明细表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</si>
</sst>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98">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_);\(&quot;$&quot;#,##0\)"/>
    <numFmt numFmtId="177" formatCode="&quot;\&quot;#,##0;[Red]&quot;\&quot;&quot;\&quot;&quot;\&quot;&quot;\&quot;&quot;\&quot;&quot;\&quot;&quot;\&quot;&quot;\&quot;&quot;\&quot;&quot;\&quot;\-#,##0"/>
    <numFmt numFmtId="178" formatCode="&quot;$&quot;#,##0.00_);\(&quot;$&quot;#,##0.00\)"/>
    <numFmt numFmtId="179" formatCode="_ * #,##0.00_ ;_ * &quot;\&quot;&quot;\&quot;&quot;\&quot;&quot;\&quot;&quot;\&quot;&quot;\&quot;&quot;\&quot;&quot;\&quot;\-#,##0.00_ ;_ * &quot;-&quot;??_ ;_ @_ "/>
    <numFmt numFmtId="180" formatCode="_ &quot;\&quot;* #,##0.00_ ;_ &quot;\&quot;* &quot;\&quot;&quot;\&quot;&quot;\&quot;&quot;\&quot;&quot;\&quot;&quot;\&quot;&quot;\&quot;&quot;\&quot;\-#,##0.00_ ;_ &quot;\&quot;* &quot;-&quot;??_ ;_ @_ "/>
    <numFmt numFmtId="181" formatCode="&quot;$&quot;#,##0.0,,&quot;M&quot;_);[Red]\(&quot;$&quot;#,##0.0,,&quot;M&quot;\)"/>
    <numFmt numFmtId="182" formatCode="0.0%"/>
    <numFmt numFmtId="183" formatCode="#,##0.0_);\(#,##0.0\)"/>
    <numFmt numFmtId="184" formatCode="#,##0.000_);\(#,##0.000\)"/>
    <numFmt numFmtId="185" formatCode="&quot;\&quot;#,##0.00;[Red]&quot;\&quot;\-#,##0.00"/>
    <numFmt numFmtId="186" formatCode="_-&quot;$&quot;* #,##0.00_-;\-&quot;$&quot;* #,##0.00_-;_-&quot;$&quot;* &quot;-&quot;??_-;_-@_-"/>
    <numFmt numFmtId="187" formatCode="_(* #,##0_);_(* \(#,##0\);_(* &quot;-&quot;_);_(@_)"/>
    <numFmt numFmtId="188" formatCode="_-&quot;$&quot;* #,##0_-;\-&quot;$&quot;* #,##0_-;_-&quot;$&quot;* &quot;-&quot;_-;_-@_-"/>
    <numFmt numFmtId="189" formatCode="_-* #,##0_-;\-* #,##0_-;_-* &quot;-&quot;_-;_-@_-"/>
    <numFmt numFmtId="190" formatCode="_-* #,##0.00_-;\-* #,##0.00_-;_-* &quot;-&quot;??_-;_-@_-"/>
    <numFmt numFmtId="191" formatCode="&quot;$&quot;#,##0.00;[Red]&quot;$&quot;#,##0.00"/>
    <numFmt numFmtId="192" formatCode="_(* #,##0.000000_);_(* \(#,##0.000000\);_(* &quot;-&quot;??_);_(@_)"/>
    <numFmt numFmtId="193" formatCode="_([$€-2]* #,##0.00_);_([$€-2]* \(#,##0.00\);_([$€-2]* &quot;-&quot;??_)"/>
    <numFmt numFmtId="194" formatCode="_-#,##0_-;\(#,##0\);_-\ \ &quot;-&quot;_-;_-@_-"/>
    <numFmt numFmtId="195" formatCode="_-#,##0.00_-;\(#,##0.00\);_-\ \ &quot;-&quot;_-;_-@_-"/>
    <numFmt numFmtId="196" formatCode="mmm/dd/yyyy;_-\ &quot;N/A&quot;_-;_-\ &quot;-&quot;_-"/>
    <numFmt numFmtId="197" formatCode="mmm/yyyy;_-\ &quot;N/A&quot;_-;_-\ &quot;-&quot;_-"/>
    <numFmt numFmtId="198" formatCode="_-#,##0%_-;\(#,##0%\);_-\ &quot;-&quot;_-"/>
    <numFmt numFmtId="199" formatCode="_-#,###,_-;\(#,###,\);_-\ \ &quot;-&quot;_-;_-@_-"/>
    <numFmt numFmtId="200" formatCode="_-#,###.00,_-;\(#,###.00,\);_-\ \ &quot;-&quot;_-;_-@_-"/>
    <numFmt numFmtId="201" formatCode="_-#0&quot;.&quot;0,_-;\(#0&quot;.&quot;0,\);_-\ \ &quot;-&quot;_-;_-@_-"/>
    <numFmt numFmtId="202" formatCode="_-#0&quot;.&quot;0000_-;\(#0&quot;.&quot;0000\);_-\ \ &quot;-&quot;_-;_-@_-"/>
    <numFmt numFmtId="203" formatCode="#,##0.00\¥;[Red]\-#,##0.00\¥"/>
    <numFmt numFmtId="204" formatCode="0%;\(0%\)"/>
    <numFmt numFmtId="205" formatCode="#,##0.00&quot;￥&quot;;[Red]\-#,##0.00&quot;￥&quot;"/>
    <numFmt numFmtId="206" formatCode="_-* #,##0.0000000000_-;\-* #,##0.0000000000_-;_-* &quot;-&quot;??_-;_-@_-"/>
    <numFmt numFmtId="207" formatCode="\¥#,##0;\-\¥#,##0"/>
    <numFmt numFmtId="208" formatCode="&quot;￥&quot;#,##0;\-&quot;￥&quot;#,##0"/>
    <numFmt numFmtId="209" formatCode="0_ "/>
    <numFmt numFmtId="210" formatCode="[$-409]mmm\-yy;@"/>
    <numFmt numFmtId="211" formatCode="#.\ \ "/>
    <numFmt numFmtId="212" formatCode="##.\ \ "/>
    <numFmt numFmtId="213" formatCode="_ &quot;\&quot;* #,##0_ ;_ &quot;\&quot;* &quot;\&quot;&quot;\&quot;&quot;\&quot;&quot;\&quot;&quot;\&quot;&quot;\&quot;&quot;\&quot;&quot;\&quot;&quot;\&quot;&quot;\&quot;\-#,##0_ ;_ &quot;\&quot;* &quot;-&quot;_ ;_ @_ "/>
    <numFmt numFmtId="214" formatCode="_ * #,##0_ ;_ * &quot;\&quot;&quot;\&quot;&quot;\&quot;&quot;\&quot;&quot;\&quot;&quot;\&quot;&quot;\&quot;&quot;\&quot;&quot;\&quot;&quot;\&quot;\-#,##0_ ;_ * &quot;-&quot;_ ;_ @_ "/>
    <numFmt numFmtId="215" formatCode="&quot;\&quot;#,##0;[Red]&quot;\&quot;\-#,##0"/>
    <numFmt numFmtId="216" formatCode="_(* #,##0.0000000_);_(* \(#,##0.0000000\);_(* &quot;-&quot;??_);_(@_)"/>
    <numFmt numFmtId="217" formatCode="_(* #,##0.00_);_(* \(#,##0.00\);_(* &quot;-&quot;??_);_(@_)"/>
    <numFmt numFmtId="218" formatCode="0.000%"/>
    <numFmt numFmtId="219" formatCode="0.0000%"/>
    <numFmt numFmtId="220" formatCode="_-* #,##0_-;\-* #,##0_-;_-* &quot;-&quot;??_-;_-@_-"/>
    <numFmt numFmtId="221" formatCode="#,##0;\-#,##0;&quot;-&quot;"/>
    <numFmt numFmtId="222" formatCode="\(#,##0\)\ "/>
    <numFmt numFmtId="223" formatCode="\(#,##0&quot;) &quot;"/>
    <numFmt numFmtId="224" formatCode="[Blue]0.0%;[Blue]\(0.0%\)"/>
    <numFmt numFmtId="225" formatCode="_(* #,##0.0000_);_(* \(#,##0.0000\);_(* &quot;-&quot;??_);_(@_)"/>
    <numFmt numFmtId="226" formatCode="0.0%;\(0.0%\)"/>
    <numFmt numFmtId="227" formatCode="mmmm\ d\,\ yyyy"/>
    <numFmt numFmtId="228" formatCode="[Red]0.0%;[Red]\(0.0%\)"/>
    <numFmt numFmtId="229" formatCode="#,##0\ &quot;FB&quot;;\-#,##0\ &quot;FB&quot;"/>
    <numFmt numFmtId="230" formatCode="[Blue]#,##0_);[Blue]\(#,##0\)"/>
    <numFmt numFmtId="231" formatCode="_(&quot;$&quot;* #,##0.00_);_(&quot;$&quot;* \(#,##0.00\);_(&quot;$&quot;* &quot;-&quot;??_);_(@_)"/>
    <numFmt numFmtId="232" formatCode="#,##0_);[Blue]\(#,##0\)"/>
    <numFmt numFmtId="233" formatCode="&quot;\&quot;#,##0;[Red]&quot;\&quot;&quot;\&quot;&quot;\&quot;&quot;\&quot;&quot;\&quot;&quot;\&quot;&quot;\&quot;\-#,##0"/>
    <numFmt numFmtId="234" formatCode="&quot;$&quot;#,##0;[Red]&quot;$&quot;&quot;$&quot;&quot;$&quot;&quot;$&quot;&quot;$&quot;&quot;$&quot;&quot;$&quot;\-#,##0"/>
    <numFmt numFmtId="235" formatCode="_-* #,##0_-;[Red]\(* #,##0_-\);_-* &quot;-&quot;_-;_-@_-"/>
    <numFmt numFmtId="236" formatCode="_-* #,##0.00_-;[Red]\(* #,##0.00_-\);_-* &quot;-&quot;??_-;_-@_-"/>
    <numFmt numFmtId="237" formatCode="_(&quot;$&quot;* #,##0_);_(&quot;$&quot;* \(#,##0\);_(&quot;$&quot;* &quot;-&quot;_);_(@_)"/>
    <numFmt numFmtId="238" formatCode="0.0000_ "/>
    <numFmt numFmtId="239" formatCode="0.00_);[Red]\(0.00\)"/>
    <numFmt numFmtId="240" formatCode="_(* #,##0.00_);_(* \(\ #,##0.00\ \);_(* &quot;-&quot;??_);_(\ @_ \)"/>
    <numFmt numFmtId="241" formatCode="#,##0;\(#,##0\)"/>
    <numFmt numFmtId="242" formatCode="#,##0.00\¥;\-#,##0.00\¥"/>
    <numFmt numFmtId="243" formatCode="#,##0.00&quot;￥&quot;;\-#,##0.00&quot;￥&quot;"/>
    <numFmt numFmtId="244" formatCode="_(* #,##0_);_(* \(#,##0\);_(* &quot;-&quot;??_);_(@_)"/>
    <numFmt numFmtId="245" formatCode="_(* #,##0.0_);_(* \(#,##0.0\);_(* &quot;-&quot;??_);_(@_)"/>
    <numFmt numFmtId="246" formatCode="#,##0.0"/>
    <numFmt numFmtId="247" formatCode="#,##0;[Red]\(#,##0\)"/>
    <numFmt numFmtId="248" formatCode="_-&quot;£&quot;* #,##0_-;[Red]&quot;£&quot;\(* #,##0_-\);_-&quot;£&quot;* &quot;-&quot;_-;_-@_-"/>
    <numFmt numFmtId="249" formatCode="_-&quot;£&quot;* #,##0.00_-;[Red]&quot;£&quot;\(* #,##0.00_-\);_-&quot;£&quot;* &quot;-&quot;??_-;_-@_-"/>
    <numFmt numFmtId="250" formatCode="\$#,##0.00;[Red]\-\$#,##0.00"/>
    <numFmt numFmtId="251" formatCode="&quot;$&quot;#,##0.00;[Red]\-&quot;$&quot;#,##0.00"/>
    <numFmt numFmtId="252" formatCode="_ \¥* #,##0_ ;_ \¥* \-#,##0_ ;_ \¥* &quot;-&quot;_ ;_ @_ "/>
    <numFmt numFmtId="253" formatCode="_-&quot;£&quot;* ###,000_-;[Red]&quot;£&quot;\(* ###,000_-\);_-&quot;£&quot;* &quot;-&quot;??_-;_-@_-"/>
    <numFmt numFmtId="254" formatCode="_-&quot;£&quot;* #,##0.00_-;\-&quot;£&quot;* #,##0.00_-;_-&quot;£&quot;* &quot;-&quot;??_-;_-@_-"/>
    <numFmt numFmtId="255" formatCode="&quot;NT$&quot;#,##0;\-&quot;NT$&quot;#,##0"/>
    <numFmt numFmtId="256" formatCode="&quot;NT$&quot;#,##0.00;\-&quot;NT$&quot;#,##0.00"/>
    <numFmt numFmtId="257" formatCode="&quot;\&quot;#,##0;&quot;\&quot;\-#,##0"/>
    <numFmt numFmtId="258" formatCode="&quot;$&quot;#,##0;\-&quot;$&quot;#,##0"/>
    <numFmt numFmtId="259" formatCode="\$#,##0.00;\(\$#,##0.00\)"/>
    <numFmt numFmtId="260" formatCode="\$#,##0.00;&quot;($&quot;#,##0.00\)"/>
    <numFmt numFmtId="261" formatCode="0.0#"/>
    <numFmt numFmtId="262" formatCode="&quot;$&quot;#,##0.0_);\(&quot;$&quot;#,##0.0\)"/>
    <numFmt numFmtId="263" formatCode="&quot;$&quot;#,##0.000_);\(&quot;$&quot;#,##0.000\)"/>
    <numFmt numFmtId="264" formatCode="&quot;$&quot;#,##0.0000;[Red]&quot;$&quot;#,##0.0000"/>
    <numFmt numFmtId="265" formatCode="&quot;$&quot;#,##0.00_);[Red]\(&quot;$&quot;#,##0.00\)"/>
    <numFmt numFmtId="266" formatCode=".0%;\(.0%\)"/>
    <numFmt numFmtId="267" formatCode="yyyy\-m\-d"/>
    <numFmt numFmtId="268" formatCode="#,##0.000000"/>
    <numFmt numFmtId="269" formatCode="dd\ mmmyy\ hh:mm"/>
    <numFmt numFmtId="270" formatCode="* #,##0_);* \(#,##0\);&quot;-&quot;??_);@"/>
    <numFmt numFmtId="271" formatCode="\+#,##0.0\ ;[Red]\-#,##0.0\ ;\-\ "/>
    <numFmt numFmtId="272" formatCode="#,##0\ ;[Red]\-#,##0\ ;\-\ "/>
    <numFmt numFmtId="273" formatCode="#,##0.0\ ;[Red]\-#,##0.0\ ;\-\ "/>
    <numFmt numFmtId="274" formatCode="#,##0.00\ ;[Red]\-#,##0.00\ ;\-\ "/>
    <numFmt numFmtId="275" formatCode="#,##0.000\ ;[Red]\-#,##0.000\ ;\-\ "/>
    <numFmt numFmtId="276" formatCode="_-&quot;f&quot;\ * #,##0.00_-;_-&quot;f&quot;\ * #,##0.00\-;_-&quot;f&quot;\ * &quot;-&quot;??_-;_-@_-"/>
    <numFmt numFmtId="277" formatCode="_-&quot;f&quot;\ * #,##0_-;_-&quot;f&quot;\ * #,##0\-;_-&quot;f&quot;\ * &quot;-&quot;_-;_-@_-"/>
    <numFmt numFmtId="278" formatCode="\$#,##0;\(\$#,##0\)"/>
    <numFmt numFmtId="279" formatCode="\$#,##0;&quot;($&quot;#,##0\)"/>
    <numFmt numFmtId="280" formatCode="&quot;$&quot;#.#"/>
    <numFmt numFmtId="281" formatCode="_ [$€-2]* #,##0.00_ ;_ [$€-2]* \-#,##0.00_ ;_ [$€-2]* &quot;-&quot;??_ "/>
    <numFmt numFmtId="282" formatCode="0.0"/>
    <numFmt numFmtId="283" formatCode="#,##0\ &quot; &quot;;\(#,##0\)\ ;&quot;—&quot;&quot; &quot;&quot; &quot;&quot; &quot;&quot; &quot;"/>
    <numFmt numFmtId="284" formatCode="\ &quot;Fr.&quot;* \+#,##0\ ;[Red]\ &quot;Fr.&quot;* \-#,##0\ ;\ &quot;Fr.&quot;* \-\ "/>
    <numFmt numFmtId="285" formatCode="\ &quot;Fr.&quot;* #,##0\ ;[Red]\ &quot;Fr.&quot;* \-#,##0\ ;\ &quot;Fr.&quot;* \-\ "/>
    <numFmt numFmtId="286" formatCode="\ &quot;Fr.&quot;* #,##0.00\ ;[Red]\ &quot;Fr.&quot;* \-#,##0.00\ ;\ &quot;Fr.&quot;* \-\ "/>
    <numFmt numFmtId="287" formatCode="#,##0.00;[Red]\(#,##0.00\)"/>
    <numFmt numFmtId="288" formatCode="#,##0.00_ "/>
    <numFmt numFmtId="289" formatCode=";;;"/>
    <numFmt numFmtId="290" formatCode="\ \ @"/>
    <numFmt numFmtId="291" formatCode="_ \¥* #,##0.00_ ;_ \¥* \-#,##0.00_ ;_ \¥* &quot;-&quot;??_ ;_ @_ "/>
    <numFmt numFmtId="292" formatCode="#,##0.0%;[Red]\(#,##0.0\)%"/>
    <numFmt numFmtId="293" formatCode="_-* #,##0.00\¥_-;\-* #,##0.00\¥_-;_-* &quot;-&quot;??\¥_-;_-@_-"/>
    <numFmt numFmtId="294" formatCode="_-* #,##0\ &quot;F&quot;_-;\-* #,##0\ &quot;F&quot;_-;_-* &quot;-&quot;\ &quot;F&quot;_-;_-@_-"/>
    <numFmt numFmtId="295" formatCode="_-* #,##0.00\ &quot;F&quot;_-;\-* #,##0.00\ &quot;F&quot;_-;_-* &quot;-&quot;??\ &quot;F&quot;_-;_-@_-"/>
    <numFmt numFmtId="296" formatCode="&quot;$&quot;#,##0;[Red]\-&quot;$&quot;#,##0"/>
    <numFmt numFmtId="297" formatCode="_-&quot;?&quot;* #,##0_-;\-&quot;?&quot;* #,##0_-;_-&quot;?&quot;* &quot;-&quot;_-;_-@_-"/>
    <numFmt numFmtId="298" formatCode="_(\?* \t#,##0_);_(\?* \(\t#,##0\);_(\?* &quot;-&quot;_);_(@_)"/>
    <numFmt numFmtId="299" formatCode="_-* #,##0\¥_-;\-* #,##0\¥_-;_-* &quot;-&quot;\¥_-;_-@_-"/>
    <numFmt numFmtId="300" formatCode="#,##0.0\x_);\(###0.0\x\)"/>
    <numFmt numFmtId="301" formatCode="_ * #,##0_ ;_ * &quot;\&quot;&quot;\&quot;&quot;\&quot;&quot;\&quot;&quot;\&quot;&quot;\&quot;&quot;\&quot;&quot;\&quot;\-#,##0_ ;_ * &quot;-&quot;_ ;_ @_ "/>
    <numFmt numFmtId="302" formatCode="&quot;\&quot;#,##0;[Red]&quot;\&quot;&quot;\&quot;\-#,##0"/>
    <numFmt numFmtId="303" formatCode="0\ ;\-0\ "/>
    <numFmt numFmtId="304" formatCode="&quot;\&quot;#,##0;&quot;\&quot;&quot;\&quot;&quot;\&quot;&quot;\&quot;&quot;\&quot;&quot;\&quot;&quot;\&quot;&quot;\&quot;&quot;\&quot;&quot;\&quot;\-#,##0"/>
    <numFmt numFmtId="305" formatCode="_ &quot;\&quot;* #,##0.00_ ;_ &quot;\&quot;* &quot;\&quot;&quot;\&quot;&quot;\&quot;\-#,##0.00_ ;_ &quot;\&quot;* &quot;-&quot;??_ ;_ @_ "/>
    <numFmt numFmtId="306" formatCode="0.00_)"/>
    <numFmt numFmtId="307" formatCode="_ [$€-2]* #,##0.00_ ;_ [$€-2]* \-#,##0.00_ ;_ [$€-2]* \-??_ "/>
    <numFmt numFmtId="308" formatCode="_-* #,##0.00\ [$€-1]_-;\-* #,##0.00\ [$€-1]_-;_-* &quot;-&quot;??\ [$€-1]_-"/>
    <numFmt numFmtId="309" formatCode="[$-C0A]mmm/yy;@"/>
    <numFmt numFmtId="310" formatCode="#,##0.00;\(#,##0.00\)"/>
    <numFmt numFmtId="311" formatCode="[$￥-804]#,##0.000_);\([$￥-804]#,##0.000\)"/>
    <numFmt numFmtId="312" formatCode="_ * #,##0.00_ ;_ * &quot;\&quot;&quot;\&quot;&quot;\&quot;&quot;\&quot;&quot;\&quot;&quot;\&quot;&quot;\&quot;&quot;\&quot;&quot;\&quot;&quot;\&quot;\-#,##0.00_ ;_ * &quot;-&quot;??_ ;_ @_ "/>
    <numFmt numFmtId="313" formatCode="_ &quot;\&quot;* #,##0.00_ ;_ &quot;\&quot;* &quot;\&quot;&quot;\&quot;&quot;\&quot;&quot;\&quot;&quot;\&quot;&quot;\&quot;&quot;\&quot;&quot;\&quot;&quot;\&quot;&quot;\&quot;\-#,##0.00_ ;_ &quot;\&quot;* &quot;-&quot;??_ ;_ @_ "/>
    <numFmt numFmtId="314" formatCode="0.0%;[Red]\-0.0%"/>
    <numFmt numFmtId="315" formatCode="0.00%;[Red]\-0.00%"/>
    <numFmt numFmtId="316" formatCode="0%_);\(0%\)"/>
    <numFmt numFmtId="317" formatCode="0.0&quot;%&quot;_);\(0.0&quot;%&quot;\)"/>
    <numFmt numFmtId="318" formatCode="_ &quot;\&quot;* #,##0_ ;_ &quot;\&quot;* &quot;\&quot;&quot;\&quot;&quot;\&quot;&quot;\&quot;&quot;\&quot;&quot;\&quot;&quot;\&quot;&quot;\&quot;&quot;\&quot;\-#,##0_ ;_ &quot;\&quot;* &quot;-&quot;_ ;_ @_ "/>
    <numFmt numFmtId="319" formatCode="#\ ??/??"/>
    <numFmt numFmtId="320" formatCode="#,##0&quot; $&quot;;[Red]\-#,##0&quot; $&quot;"/>
    <numFmt numFmtId="321" formatCode="&quot;\&quot;#,##0;[Red]&quot;\&quot;&quot;\&quot;&quot;\&quot;&quot;\&quot;&quot;\&quot;&quot;\&quot;&quot;\&quot;&quot;\&quot;&quot;\&quot;&quot;\&quot;&quot;\&quot;&quot;\&quot;\-#,##0"/>
    <numFmt numFmtId="322" formatCode="&quot;\&quot;#,##0;&quot;\&quot;&quot;\&quot;&quot;\&quot;&quot;\&quot;&quot;\&quot;&quot;\&quot;&quot;\&quot;&quot;\&quot;&quot;\&quot;&quot;\&quot;&quot;\&quot;&quot;\&quot;\-#,##0"/>
    <numFmt numFmtId="323" formatCode="_ * #,##0.00_ ;_ * \-#,##0.00_ ;_ * \-??_ ;_ @_ "/>
    <numFmt numFmtId="324" formatCode="0_)"/>
    <numFmt numFmtId="325" formatCode="#,##0.00\ &quot;F&quot;;[Red]\-#,##0.00\ &quot;F&quot;"/>
    <numFmt numFmtId="326" formatCode="d/m/yy\ "/>
    <numFmt numFmtId="327" formatCode="d/m/yyyy\ "/>
    <numFmt numFmtId="328" formatCode="&quot;ÖS&quot;\ #,##0.00;[Red]\-&quot;ÖS&quot;\ #,##0.00"/>
    <numFmt numFmtId="329" formatCode="#,##0.00\ &quot;FB&quot;;\-#,##0.00\ &quot;FB&quot;"/>
    <numFmt numFmtId="330" formatCode="#,##0_);\(#,##0_)"/>
    <numFmt numFmtId="331" formatCode="#,##0.00\ &quot;FB&quot;;[Red]\-#,##0.00\ &quot;FB&quot;"/>
    <numFmt numFmtId="332" formatCode="&quot;\&quot;#,##0.00;&quot;\&quot;&quot;\&quot;&quot;\&quot;&quot;\&quot;&quot;\&quot;&quot;\&quot;&quot;\&quot;&quot;\&quot;&quot;\&quot;&quot;\&quot;&quot;\&quot;&quot;\&quot;\-#,##0.00"/>
    <numFmt numFmtId="333" formatCode="_(* #,##0.0,_);_(* \(#,##0.0,\);_(* &quot;-&quot;_);_(@_)"/>
    <numFmt numFmtId="334" formatCode="_-* #,##0\ _k_r_-;\-* #,##0\ _k_r_-;_-* &quot;-&quot;\ _k_r_-;_-@_-"/>
    <numFmt numFmtId="335" formatCode="&quot;\&quot;#,##0.00;[Red]&quot;\&quot;&quot;\&quot;&quot;\&quot;&quot;\&quot;&quot;\&quot;&quot;\&quot;&quot;\&quot;&quot;\&quot;&quot;\&quot;&quot;\&quot;&quot;\&quot;&quot;\&quot;\-#,##0.00"/>
    <numFmt numFmtId="336" formatCode="hh:mm\ "/>
    <numFmt numFmtId="337" formatCode="&quot;\&quot;#,##0.00;&quot;\&quot;&quot;\&quot;&quot;\&quot;&quot;\&quot;&quot;\&quot;&quot;\&quot;&quot;\&quot;&quot;\&quot;&quot;\&quot;&quot;\&quot;&quot;\&quot;\-#,##0.00"/>
    <numFmt numFmtId="338" formatCode="&quot;\&quot;#,##0.00;[Red]&quot;\&quot;&quot;\&quot;&quot;\&quot;&quot;\&quot;&quot;\&quot;&quot;\&quot;&quot;\&quot;&quot;\&quot;&quot;\&quot;&quot;\&quot;&quot;\&quot;\-#,##0.00"/>
    <numFmt numFmtId="339" formatCode="#,##0.00_);#,##0.00\)"/>
    <numFmt numFmtId="340" formatCode="#,##0.00\ &quot;kr&quot;;[Red]\-#,##0.00\ &quot;kr&quot;"/>
    <numFmt numFmtId="341" formatCode="###0_);\(###0\)"/>
    <numFmt numFmtId="342" formatCode="&quot;\&quot;#,##0.00;[Red]&quot;\&quot;&quot;\&quot;&quot;\&quot;&quot;\&quot;&quot;\&quot;&quot;\&quot;\-#,##0.00"/>
    <numFmt numFmtId="343" formatCode="_ &quot;\&quot;* #,##0.00_ ;_ &quot;\&quot;* \-#,##0.00_ ;_ &quot;\&quot;* &quot;-&quot;??_ ;_ @_ "/>
    <numFmt numFmtId="344" formatCode="* #,##0.00;* \-#,##0.00;* &quot;-&quot;??;@"/>
    <numFmt numFmtId="345" formatCode="#,##0.0##"/>
    <numFmt numFmtId="346" formatCode="0.000_ "/>
    <numFmt numFmtId="347" formatCode="_ * #,##0_ ;_ * \-#,##0_ ;_ * \-_ ;_ @_ "/>
    <numFmt numFmtId="348" formatCode="yy\.mm\.dd"/>
    <numFmt numFmtId="349"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350" formatCode="[$€-2]\ #,##0.00_);[Red]\([$€-2]\ #,##0.00\)"/>
    <numFmt numFmtId="351" formatCode="_ &quot;&quot;* #,##0_ ;_ &quot;&quot;* \-#,##0_ ;_ &quot;&quot;* &quot;-&quot;_ ;_ @_ "/>
    <numFmt numFmtId="352" formatCode="_ &quot;&quot;* #,##0.00_ ;_ &quot;&quot;* \-#,##0.00_ ;_ &quot;&quot;* &quot;-&quot;??_ ;_ @_ "/>
    <numFmt numFmtId="353" formatCode="000000"/>
    <numFmt numFmtId="354" formatCode="yyyy&quot;年&quot;m&quot;月&quot;;@"/>
    <numFmt numFmtId="355" formatCode="#,##0_);[Red]\(#,##0\)"/>
    <numFmt numFmtId="356" formatCode="yy/m/d;@"/>
    <numFmt numFmtId="357" formatCode="0.00_ "/>
    <numFmt numFmtId="358" formatCode="[DBNum1][$-804]yyyy&quot;年&quot;m&quot;月&quot;d&quot;日&quot;"/>
    <numFmt numFmtId="359" formatCode="_ * #,##0_ ;_ * \-#,##0_ ;_ * &quot;-&quot;??_ ;_ @_ "/>
    <numFmt numFmtId="360" formatCode="yy/m/d"/>
    <numFmt numFmtId="361" formatCode="_ * #,##0.0000_ ;_ * \-#,##0.0000_ ;_ * &quot;-&quot;??_ ;_ @_ "/>
    <numFmt numFmtId="362" formatCode="0_);[Red]\(0\)"/>
    <numFmt numFmtId="363" formatCode="#,##0_ "/>
    <numFmt numFmtId="364" formatCode="0.00_ ;[Red]\-0.00\ "/>
    <numFmt numFmtId="365" formatCode="#,##0.0000_ "/>
    <numFmt numFmtId="366" formatCode="[DBNum2][$-804]General"/>
    <numFmt numFmtId="367" formatCode="\¥#,##0.00;\¥\-#,##0.00"/>
  </numFmts>
  <fonts count="396">
    <font>
      <sz val="12"/>
      <name val="Times New Roman"/>
      <charset val="134"/>
    </font>
    <font>
      <u/>
      <sz val="10"/>
      <color indexed="12"/>
      <name val="Arial Narrow"/>
      <charset val="134"/>
    </font>
    <font>
      <sz val="10"/>
      <name val="Arial Narrow"/>
      <charset val="134"/>
    </font>
    <font>
      <sz val="20"/>
      <name val="Arial Narrow"/>
      <charset val="134"/>
    </font>
    <font>
      <sz val="9"/>
      <name val="Arial Narrow"/>
      <charset val="134"/>
    </font>
    <font>
      <b/>
      <sz val="9"/>
      <name val="Arial Narrow"/>
      <charset val="134"/>
    </font>
    <font>
      <u/>
      <sz val="9"/>
      <color indexed="12"/>
      <name val="Arial Narrow"/>
      <charset val="134"/>
    </font>
    <font>
      <b/>
      <sz val="9"/>
      <name val="宋体"/>
      <charset val="134"/>
    </font>
    <font>
      <sz val="9"/>
      <color rgb="FFFF0000"/>
      <name val="Arial Narrow"/>
      <charset val="134"/>
    </font>
    <font>
      <sz val="6"/>
      <name val="Arial Narrow"/>
      <charset val="134"/>
    </font>
    <font>
      <b/>
      <sz val="9"/>
      <name val="楷体_GB2312"/>
      <charset val="134"/>
    </font>
    <font>
      <sz val="10"/>
      <name val="宋体"/>
      <charset val="134"/>
    </font>
    <font>
      <u/>
      <sz val="8"/>
      <color indexed="12"/>
      <name val="Arial Narrow"/>
      <charset val="134"/>
    </font>
    <font>
      <u/>
      <sz val="12"/>
      <color indexed="12"/>
      <name val="Arial Narrow"/>
      <charset val="134"/>
    </font>
    <font>
      <u/>
      <sz val="6"/>
      <color indexed="12"/>
      <name val="Arial Narrow"/>
      <charset val="134"/>
    </font>
    <font>
      <b/>
      <sz val="10"/>
      <name val="Arial Narrow"/>
      <charset val="134"/>
    </font>
    <font>
      <b/>
      <sz val="11"/>
      <name val="Arial Narrow"/>
      <charset val="134"/>
    </font>
    <font>
      <sz val="11"/>
      <name val="Arial Narrow"/>
      <charset val="134"/>
    </font>
    <font>
      <sz val="9"/>
      <color indexed="8"/>
      <name val="Arial Narrow"/>
      <charset val="134"/>
    </font>
    <font>
      <sz val="20"/>
      <name val="隶书"/>
      <charset val="134"/>
    </font>
    <font>
      <b/>
      <sz val="9"/>
      <name val="仿宋_GB2312"/>
      <charset val="134"/>
    </font>
    <font>
      <sz val="9"/>
      <name val="宋体"/>
      <charset val="134"/>
    </font>
    <font>
      <sz val="12"/>
      <name val="宋体"/>
      <charset val="134"/>
    </font>
    <font>
      <u/>
      <sz val="10"/>
      <color indexed="12"/>
      <name val="宋体"/>
      <charset val="134"/>
    </font>
    <font>
      <sz val="18"/>
      <name val="黑体"/>
      <charset val="134"/>
    </font>
    <font>
      <sz val="18"/>
      <name val="Times New Roman"/>
      <charset val="134"/>
    </font>
    <font>
      <sz val="10"/>
      <name val="Times New Roman"/>
      <charset val="134"/>
    </font>
    <font>
      <u/>
      <sz val="12"/>
      <color indexed="12"/>
      <name val="宋体"/>
      <charset val="134"/>
    </font>
    <font>
      <sz val="8"/>
      <color indexed="10"/>
      <name val="Arial Narrow"/>
      <charset val="134"/>
    </font>
    <font>
      <b/>
      <sz val="18"/>
      <name val="Times New Roman"/>
      <charset val="134"/>
    </font>
    <font>
      <sz val="8"/>
      <name val="Arial Narrow"/>
      <charset val="134"/>
    </font>
    <font>
      <sz val="9"/>
      <name val="楷体_GB2312"/>
      <charset val="134"/>
    </font>
    <font>
      <sz val="9"/>
      <name val="Times New Roman"/>
      <charset val="134"/>
    </font>
    <font>
      <sz val="8"/>
      <name val="宋体"/>
      <charset val="134"/>
    </font>
    <font>
      <b/>
      <sz val="16"/>
      <name val="楷体_GB2312"/>
      <charset val="134"/>
    </font>
    <font>
      <sz val="11"/>
      <name val="楷体_GB2312"/>
      <charset val="134"/>
    </font>
    <font>
      <sz val="9"/>
      <name val="仿宋_GB2312"/>
      <charset val="134"/>
    </font>
    <font>
      <sz val="12"/>
      <name val="楷体_GB2312"/>
      <charset val="134"/>
    </font>
    <font>
      <u/>
      <sz val="10"/>
      <name val="Arial Narrow"/>
      <charset val="134"/>
    </font>
    <font>
      <b/>
      <sz val="16"/>
      <name val="Arial Narrow"/>
      <charset val="134"/>
    </font>
    <font>
      <sz val="12"/>
      <name val="Arial Narrow"/>
      <charset val="134"/>
    </font>
    <font>
      <sz val="11"/>
      <name val="宋体"/>
      <charset val="134"/>
    </font>
    <font>
      <b/>
      <sz val="9"/>
      <color rgb="FFFF0000"/>
      <name val="宋体"/>
      <charset val="134"/>
    </font>
    <font>
      <b/>
      <sz val="9"/>
      <color indexed="8"/>
      <name val="Arial Narrow"/>
      <charset val="134"/>
    </font>
    <font>
      <sz val="9"/>
      <color indexed="8"/>
      <name val="楷体_GB2312"/>
      <charset val="134"/>
    </font>
    <font>
      <b/>
      <sz val="14"/>
      <name val="宋体"/>
      <charset val="134"/>
    </font>
    <font>
      <u/>
      <sz val="10"/>
      <color indexed="10"/>
      <name val="宋体"/>
      <charset val="134"/>
    </font>
    <font>
      <u/>
      <sz val="10"/>
      <color indexed="40"/>
      <name val="宋体"/>
      <charset val="134"/>
    </font>
    <font>
      <sz val="10"/>
      <color indexed="10"/>
      <name val="宋体"/>
      <charset val="134"/>
    </font>
    <font>
      <sz val="12"/>
      <color indexed="10"/>
      <name val="Times New Roman"/>
      <charset val="134"/>
    </font>
    <font>
      <sz val="10"/>
      <color indexed="12"/>
      <name val="宋体"/>
      <charset val="134"/>
    </font>
    <font>
      <u/>
      <sz val="9"/>
      <color indexed="12"/>
      <name val="宋体"/>
      <charset val="134"/>
    </font>
    <font>
      <sz val="14"/>
      <name val="宋体"/>
      <charset val="134"/>
    </font>
    <font>
      <sz val="9"/>
      <color indexed="40"/>
      <name val="宋体"/>
      <charset val="134"/>
    </font>
    <font>
      <sz val="12"/>
      <color indexed="40"/>
      <name val="Times New Roman"/>
      <charset val="134"/>
    </font>
    <font>
      <sz val="16"/>
      <color indexed="8"/>
      <name val="宋体"/>
      <charset val="134"/>
    </font>
    <font>
      <sz val="9"/>
      <color indexed="8"/>
      <name val="宋体"/>
      <charset val="134"/>
    </font>
    <font>
      <sz val="11"/>
      <color indexed="8"/>
      <name val="宋体"/>
      <charset val="134"/>
    </font>
    <font>
      <b/>
      <sz val="14"/>
      <color indexed="8"/>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name val="ＭＳ Ｐゴシック"/>
      <charset val="134"/>
    </font>
    <font>
      <sz val="11"/>
      <name val="MS P????"/>
      <charset val="134"/>
    </font>
    <font>
      <sz val="12"/>
      <name val="??猁拊"/>
      <charset val="134"/>
    </font>
    <font>
      <sz val="10"/>
      <name val="Geneva"/>
      <charset val="134"/>
    </font>
    <font>
      <b/>
      <sz val="12"/>
      <name val="宋体"/>
      <charset val="134"/>
    </font>
    <font>
      <sz val="10"/>
      <name val="奔覆眉"/>
      <charset val="134"/>
    </font>
    <font>
      <sz val="12"/>
      <name val="柧挬"/>
      <charset val="134"/>
    </font>
    <font>
      <sz val="12"/>
      <name val="???"/>
      <charset val="134"/>
    </font>
    <font>
      <sz val="10"/>
      <color indexed="8"/>
      <name val="Arial"/>
      <charset val="134"/>
    </font>
    <font>
      <sz val="10"/>
      <name val="Helv"/>
      <charset val="134"/>
    </font>
    <font>
      <sz val="9"/>
      <color indexed="8"/>
      <name val="Arial"/>
      <charset val="134"/>
    </font>
    <font>
      <sz val="11"/>
      <name val="明朝"/>
      <charset val="255"/>
    </font>
    <font>
      <sz val="14"/>
      <name val="System"/>
      <charset val="134"/>
    </font>
    <font>
      <sz val="9"/>
      <name val="Arial MT"/>
      <charset val="134"/>
    </font>
    <font>
      <b/>
      <sz val="11"/>
      <color indexed="8"/>
      <name val="宋体"/>
      <charset val="134"/>
    </font>
    <font>
      <b/>
      <sz val="11"/>
      <color indexed="52"/>
      <name val="宋体"/>
      <charset val="134"/>
    </font>
    <font>
      <u val="singleAccounting"/>
      <vertAlign val="subscript"/>
      <sz val="10"/>
      <name val="Times New Roman"/>
      <charset val="134"/>
    </font>
    <font>
      <i/>
      <sz val="9"/>
      <name val="Times New Roman"/>
      <charset val="134"/>
    </font>
    <font>
      <sz val="20"/>
      <name val="Times New Roman"/>
      <charset val="134"/>
    </font>
    <font>
      <sz val="12"/>
      <name val="楷体"/>
      <charset val="134"/>
    </font>
    <font>
      <sz val="11"/>
      <name val="Times New Roman"/>
      <charset val="134"/>
    </font>
    <font>
      <sz val="9"/>
      <name val="Book Antiqua"/>
      <charset val="134"/>
    </font>
    <font>
      <u/>
      <sz val="10"/>
      <color indexed="12"/>
      <name val="Footlight MT Light"/>
      <charset val="134"/>
    </font>
    <font>
      <u/>
      <sz val="7.5"/>
      <color indexed="12"/>
      <name val="Arial"/>
      <charset val="134"/>
    </font>
    <font>
      <u/>
      <sz val="12"/>
      <color indexed="12"/>
      <name val="Arial"/>
      <charset val="134"/>
    </font>
    <font>
      <sz val="11"/>
      <color indexed="42"/>
      <name val="宋体"/>
      <charset val="134"/>
    </font>
    <font>
      <b/>
      <sz val="11"/>
      <color indexed="62"/>
      <name val="宋体"/>
      <charset val="134"/>
    </font>
    <font>
      <u/>
      <sz val="11"/>
      <color indexed="36"/>
      <name val="lr oSVbN"/>
      <charset val="134"/>
    </font>
    <font>
      <b/>
      <sz val="11"/>
      <color indexed="56"/>
      <name val="宋体"/>
      <charset val="134"/>
    </font>
    <font>
      <u/>
      <sz val="11"/>
      <color indexed="12"/>
      <name val="lr oSVbN"/>
      <charset val="134"/>
    </font>
    <font>
      <sz val="14"/>
      <name val="Terminal"/>
      <charset val="255"/>
    </font>
    <font>
      <sz val="13"/>
      <name val="Tms Rmn"/>
      <charset val="134"/>
    </font>
    <font>
      <sz val="14"/>
      <name val="Times New Roman"/>
      <charset val="134"/>
    </font>
    <font>
      <b/>
      <sz val="10"/>
      <name val="宋体"/>
      <charset val="134"/>
    </font>
    <font>
      <sz val="8"/>
      <color theme="1"/>
      <name val="宋体"/>
      <charset val="134"/>
      <scheme val="minor"/>
    </font>
    <font>
      <sz val="12"/>
      <color indexed="8"/>
      <name val="Times New Roman"/>
      <charset val="134"/>
    </font>
    <font>
      <u/>
      <sz val="9"/>
      <color indexed="12"/>
      <name val="ÐÂ¼šÃ÷ów"/>
      <charset val="134"/>
    </font>
    <font>
      <sz val="12"/>
      <name val="?Ia"/>
      <charset val="134"/>
    </font>
    <font>
      <sz val="10"/>
      <color indexed="9"/>
      <name val="Arial"/>
      <charset val="134"/>
    </font>
    <font>
      <sz val="11"/>
      <color theme="0"/>
      <name val="宋体"/>
      <charset val="134"/>
      <scheme val="minor"/>
    </font>
    <font>
      <sz val="8"/>
      <color theme="0"/>
      <name val="宋体"/>
      <charset val="134"/>
      <scheme val="minor"/>
    </font>
    <font>
      <sz val="11"/>
      <color indexed="9"/>
      <name val="宋体"/>
      <charset val="134"/>
    </font>
    <font>
      <sz val="12"/>
      <color indexed="9"/>
      <name val="Times New Roman"/>
      <charset val="134"/>
    </font>
    <font>
      <sz val="11"/>
      <color indexed="63"/>
      <name val="宋体"/>
      <charset val="134"/>
    </font>
    <font>
      <sz val="14"/>
      <name val="AngsanaUPC"/>
      <charset val="222"/>
    </font>
    <font>
      <sz val="10"/>
      <name val="Book Antiqua"/>
      <charset val="134"/>
    </font>
    <font>
      <b/>
      <sz val="10"/>
      <name val="Book Antiqua"/>
      <charset val="134"/>
    </font>
    <font>
      <sz val="12"/>
      <color indexed="9"/>
      <name val="宋体"/>
      <charset val="134"/>
    </font>
    <font>
      <sz val="12"/>
      <color indexed="8"/>
      <name val="宋体"/>
      <charset val="134"/>
    </font>
    <font>
      <sz val="12"/>
      <name val="â·ö ¸þ"/>
      <charset val="134"/>
    </font>
    <font>
      <u/>
      <sz val="10"/>
      <color indexed="36"/>
      <name val="Arial"/>
      <charset val="134"/>
    </font>
    <font>
      <u/>
      <sz val="12"/>
      <color indexed="36"/>
      <name val="Arial"/>
      <charset val="134"/>
    </font>
    <font>
      <sz val="12"/>
      <name val="Arial"/>
      <charset val="134"/>
    </font>
    <font>
      <sz val="8"/>
      <name val="Times New Roman"/>
      <charset val="134"/>
    </font>
    <font>
      <sz val="12"/>
      <color indexed="12"/>
      <name val="Times New Roman"/>
      <charset val="134"/>
    </font>
    <font>
      <sz val="12"/>
      <name val="官帕眉"/>
      <charset val="134"/>
    </font>
    <font>
      <sz val="9"/>
      <name val="Tahoma"/>
      <charset val="134"/>
    </font>
    <font>
      <sz val="10"/>
      <color indexed="20"/>
      <name val="Arial"/>
      <charset val="134"/>
    </font>
    <font>
      <sz val="11"/>
      <color rgb="FF9C0006"/>
      <name val="宋体"/>
      <charset val="134"/>
      <scheme val="minor"/>
    </font>
    <font>
      <sz val="8"/>
      <color rgb="FF9C0006"/>
      <name val="宋体"/>
      <charset val="134"/>
      <scheme val="minor"/>
    </font>
    <font>
      <b/>
      <sz val="12"/>
      <color indexed="61"/>
      <name val="Tahoma"/>
      <charset val="134"/>
    </font>
    <font>
      <sz val="7"/>
      <name val="Helv"/>
      <charset val="134"/>
    </font>
    <font>
      <b/>
      <sz val="11"/>
      <color indexed="9"/>
      <name val="Calibri"/>
      <charset val="134"/>
    </font>
    <font>
      <sz val="10"/>
      <color indexed="12"/>
      <name val="Arial"/>
      <charset val="134"/>
    </font>
    <font>
      <sz val="12"/>
      <name val="Tms Rmn"/>
      <charset val="134"/>
    </font>
    <font>
      <b/>
      <sz val="12"/>
      <name val="Times New Roman"/>
      <charset val="134"/>
    </font>
    <font>
      <b/>
      <sz val="10"/>
      <name val="MS Sans Serif"/>
      <charset val="134"/>
    </font>
    <font>
      <b/>
      <sz val="14"/>
      <name val="Arial"/>
      <charset val="134"/>
    </font>
    <font>
      <b/>
      <sz val="9"/>
      <color indexed="12"/>
      <name val="Tahoma"/>
      <charset val="134"/>
    </font>
    <font>
      <sz val="10"/>
      <color indexed="9"/>
      <name val="Times New Roman"/>
      <charset val="134"/>
    </font>
    <font>
      <b/>
      <sz val="10"/>
      <color indexed="52"/>
      <name val="Arial"/>
      <charset val="134"/>
    </font>
    <font>
      <b/>
      <sz val="10"/>
      <color indexed="53"/>
      <name val="Tahoma"/>
      <charset val="134"/>
    </font>
    <font>
      <b/>
      <sz val="11"/>
      <color rgb="FFFA7D00"/>
      <name val="宋体"/>
      <charset val="134"/>
      <scheme val="minor"/>
    </font>
    <font>
      <b/>
      <sz val="8"/>
      <color rgb="FFFA7D00"/>
      <name val="宋体"/>
      <charset val="134"/>
      <scheme val="minor"/>
    </font>
    <font>
      <b/>
      <sz val="10"/>
      <name val="Helv"/>
      <charset val="134"/>
    </font>
    <font>
      <b/>
      <sz val="10"/>
      <name val="Arial"/>
      <charset val="134"/>
    </font>
    <font>
      <b/>
      <sz val="10"/>
      <color indexed="9"/>
      <name val="Arial"/>
      <charset val="134"/>
    </font>
    <font>
      <b/>
      <sz val="11"/>
      <color theme="0"/>
      <name val="宋体"/>
      <charset val="134"/>
      <scheme val="minor"/>
    </font>
    <font>
      <b/>
      <sz val="8"/>
      <color theme="0"/>
      <name val="宋体"/>
      <charset val="134"/>
      <scheme val="minor"/>
    </font>
    <font>
      <sz val="10"/>
      <name val="Courier New"/>
      <charset val="134"/>
    </font>
    <font>
      <b/>
      <sz val="13"/>
      <name val="Tms Rmn"/>
      <charset val="134"/>
    </font>
    <font>
      <b/>
      <sz val="13"/>
      <name val="Times New Roman"/>
      <charset val="134"/>
    </font>
    <font>
      <u/>
      <sz val="10"/>
      <color indexed="12"/>
      <name val="Arial"/>
      <charset val="134"/>
    </font>
    <font>
      <i/>
      <sz val="12"/>
      <name val="Times New Roman"/>
      <charset val="134"/>
    </font>
    <font>
      <b/>
      <sz val="8"/>
      <name val="Arial"/>
      <charset val="134"/>
    </font>
    <font>
      <sz val="8"/>
      <color indexed="8"/>
      <name val="Calibri"/>
      <charset val="134"/>
    </font>
    <font>
      <sz val="10"/>
      <name val="Tahoma"/>
      <charset val="134"/>
    </font>
    <font>
      <sz val="8"/>
      <color theme="1"/>
      <name val="Calibri"/>
      <charset val="134"/>
    </font>
    <font>
      <sz val="10"/>
      <name val="ＭＳ Ｐゴシック"/>
      <charset val="134"/>
    </font>
    <font>
      <sz val="10"/>
      <name val="MS Sans Serif"/>
      <charset val="134"/>
    </font>
    <font>
      <sz val="10"/>
      <name val="BERNHARD"/>
      <charset val="134"/>
    </font>
    <font>
      <sz val="10"/>
      <name val="MS Serif"/>
      <charset val="134"/>
    </font>
    <font>
      <sz val="10"/>
      <name val="Courier"/>
      <charset val="134"/>
    </font>
    <font>
      <b/>
      <sz val="9"/>
      <name val="Tahoma"/>
      <charset val="134"/>
    </font>
    <font>
      <sz val="10"/>
      <name val="Lucida Bright"/>
      <charset val="134"/>
    </font>
    <font>
      <sz val="1"/>
      <color indexed="8"/>
      <name val="Courier"/>
      <charset val="134"/>
    </font>
    <font>
      <b/>
      <sz val="10"/>
      <color indexed="8"/>
      <name val="Tahoma"/>
      <charset val="134"/>
    </font>
    <font>
      <b/>
      <sz val="1"/>
      <color indexed="8"/>
      <name val="Courier"/>
      <charset val="134"/>
    </font>
    <font>
      <sz val="10"/>
      <color indexed="16"/>
      <name val="MS Serif"/>
      <charset val="134"/>
    </font>
    <font>
      <sz val="8"/>
      <name val="Arial"/>
      <charset val="134"/>
    </font>
    <font>
      <sz val="11"/>
      <color indexed="20"/>
      <name val="宋体"/>
      <charset val="134"/>
    </font>
    <font>
      <i/>
      <sz val="10"/>
      <color indexed="23"/>
      <name val="Arial"/>
      <charset val="134"/>
    </font>
    <font>
      <i/>
      <sz val="11"/>
      <color rgb="FF7F7F7F"/>
      <name val="宋体"/>
      <charset val="134"/>
      <scheme val="minor"/>
    </font>
    <font>
      <i/>
      <sz val="8"/>
      <color rgb="FF7F7F7F"/>
      <name val="宋体"/>
      <charset val="134"/>
      <scheme val="minor"/>
    </font>
    <font>
      <b/>
      <sz val="10"/>
      <color indexed="8"/>
      <name val="Arial"/>
      <charset val="134"/>
    </font>
    <font>
      <u/>
      <sz val="9.9"/>
      <color indexed="36"/>
      <name val="Times New Roman"/>
      <charset val="134"/>
    </font>
    <font>
      <u/>
      <sz val="7"/>
      <color indexed="36"/>
      <name val="Arial"/>
      <charset val="134"/>
    </font>
    <font>
      <sz val="10"/>
      <color indexed="17"/>
      <name val="Arial"/>
      <charset val="134"/>
    </font>
    <font>
      <sz val="11"/>
      <color rgb="FF006100"/>
      <name val="宋体"/>
      <charset val="134"/>
      <scheme val="minor"/>
    </font>
    <font>
      <sz val="8"/>
      <color rgb="FF006100"/>
      <name val="宋体"/>
      <charset val="134"/>
      <scheme val="minor"/>
    </font>
    <font>
      <b/>
      <sz val="12"/>
      <name val="Helv"/>
      <charset val="134"/>
    </font>
    <font>
      <b/>
      <sz val="12"/>
      <name val="Arial"/>
      <charset val="134"/>
    </font>
    <font>
      <b/>
      <sz val="15"/>
      <color indexed="56"/>
      <name val="Arial"/>
      <charset val="134"/>
    </font>
    <font>
      <b/>
      <sz val="13"/>
      <color indexed="56"/>
      <name val="Arial"/>
      <charset val="134"/>
    </font>
    <font>
      <b/>
      <sz val="11"/>
      <color indexed="56"/>
      <name val="Arial"/>
      <charset val="134"/>
    </font>
    <font>
      <b/>
      <sz val="11"/>
      <name val="Arial"/>
      <charset val="134"/>
    </font>
    <font>
      <b/>
      <i/>
      <sz val="9"/>
      <name val="Arial"/>
      <charset val="134"/>
    </font>
    <font>
      <b/>
      <sz val="8"/>
      <name val="MS Sans Serif"/>
      <charset val="134"/>
    </font>
    <font>
      <sz val="12"/>
      <name val="仿宋_GB2312"/>
      <charset val="134"/>
    </font>
    <font>
      <u/>
      <sz val="8"/>
      <color indexed="12"/>
      <name val="Arial"/>
      <charset val="134"/>
    </font>
    <font>
      <u/>
      <sz val="8"/>
      <color indexed="36"/>
      <name val="Arial"/>
      <charset val="134"/>
    </font>
    <font>
      <u/>
      <sz val="10"/>
      <color indexed="37"/>
      <name val="Times New Roman"/>
      <charset val="134"/>
    </font>
    <font>
      <u/>
      <sz val="7"/>
      <color indexed="12"/>
      <name val="Arial"/>
      <charset val="134"/>
    </font>
    <font>
      <sz val="10"/>
      <name val="Ottawa"/>
      <charset val="134"/>
    </font>
    <font>
      <b/>
      <sz val="9"/>
      <color indexed="20"/>
      <name val="Tahoma"/>
      <charset val="134"/>
    </font>
    <font>
      <sz val="10"/>
      <color indexed="62"/>
      <name val="Tahoma"/>
      <charset val="134"/>
    </font>
    <font>
      <sz val="10"/>
      <color indexed="62"/>
      <name val="Arial"/>
      <charset val="134"/>
    </font>
    <font>
      <sz val="8"/>
      <color rgb="FF3F3F76"/>
      <name val="宋体"/>
      <charset val="134"/>
      <scheme val="minor"/>
    </font>
    <font>
      <sz val="11"/>
      <color rgb="FF3F3F76"/>
      <name val="宋体"/>
      <charset val="134"/>
      <scheme val="minor"/>
    </font>
    <font>
      <sz val="12"/>
      <name val="Helv"/>
      <charset val="134"/>
    </font>
    <font>
      <b/>
      <sz val="24"/>
      <color indexed="20"/>
      <name val="隶书"/>
      <charset val="134"/>
    </font>
    <font>
      <b/>
      <i/>
      <sz val="12"/>
      <name val="Times New Roman"/>
      <charset val="134"/>
    </font>
    <font>
      <b/>
      <sz val="9"/>
      <color indexed="63"/>
      <name val="Tahoma"/>
      <charset val="134"/>
    </font>
    <font>
      <sz val="10"/>
      <color indexed="52"/>
      <name val="Arial"/>
      <charset val="134"/>
    </font>
    <font>
      <sz val="11"/>
      <color rgb="FFFA7D00"/>
      <name val="宋体"/>
      <charset val="134"/>
      <scheme val="minor"/>
    </font>
    <font>
      <sz val="8"/>
      <color rgb="FFFA7D00"/>
      <name val="宋体"/>
      <charset val="134"/>
      <scheme val="minor"/>
    </font>
    <font>
      <sz val="12"/>
      <color indexed="9"/>
      <name val="Helv"/>
      <charset val="134"/>
    </font>
    <font>
      <b/>
      <sz val="12"/>
      <color indexed="20"/>
      <name val="Tahoma"/>
      <charset val="134"/>
    </font>
    <font>
      <b/>
      <sz val="12"/>
      <color indexed="13"/>
      <name val="Arial"/>
      <charset val="134"/>
    </font>
    <font>
      <b/>
      <sz val="11"/>
      <name val="Helv"/>
      <charset val="134"/>
    </font>
    <font>
      <sz val="11"/>
      <color indexed="60"/>
      <name val="宋体"/>
      <charset val="134"/>
    </font>
    <font>
      <sz val="10"/>
      <color indexed="60"/>
      <name val="Arial"/>
      <charset val="134"/>
    </font>
    <font>
      <sz val="11"/>
      <color rgb="FF9C6500"/>
      <name val="宋体"/>
      <charset val="134"/>
      <scheme val="minor"/>
    </font>
    <font>
      <sz val="8"/>
      <color rgb="FF9C6500"/>
      <name val="宋体"/>
      <charset val="134"/>
      <scheme val="minor"/>
    </font>
    <font>
      <sz val="7"/>
      <name val="Small Fonts"/>
      <charset val="134"/>
    </font>
    <font>
      <sz val="10"/>
      <color indexed="22"/>
      <name val="Arial"/>
      <charset val="134"/>
    </font>
    <font>
      <b/>
      <i/>
      <sz val="16"/>
      <name val="Helv"/>
      <charset val="134"/>
    </font>
    <font>
      <sz val="10"/>
      <name val="Arial CE"/>
      <charset val="238"/>
    </font>
    <font>
      <sz val="11"/>
      <name val="CG Times"/>
      <charset val="134"/>
    </font>
    <font>
      <sz val="10"/>
      <color indexed="8"/>
      <name val="MS Sans Serif"/>
      <charset val="134"/>
    </font>
    <font>
      <sz val="12"/>
      <name val="ÐÂ¼šÃ÷ów"/>
      <charset val="134"/>
    </font>
    <font>
      <u/>
      <sz val="9"/>
      <color indexed="36"/>
      <name val="ÐÂ¼šÃ÷ów"/>
      <charset val="134"/>
    </font>
    <font>
      <b/>
      <sz val="10"/>
      <color indexed="63"/>
      <name val="Arial"/>
      <charset val="134"/>
    </font>
    <font>
      <b/>
      <sz val="10"/>
      <color indexed="63"/>
      <name val="Tahoma"/>
      <charset val="134"/>
    </font>
    <font>
      <b/>
      <sz val="11"/>
      <color rgb="FF3F3F3F"/>
      <name val="宋体"/>
      <charset val="134"/>
      <scheme val="minor"/>
    </font>
    <font>
      <b/>
      <sz val="8"/>
      <color rgb="FF3F3F3F"/>
      <name val="宋体"/>
      <charset val="134"/>
      <scheme val="minor"/>
    </font>
    <font>
      <sz val="11"/>
      <color indexed="8"/>
      <name val="Times New Roman"/>
      <charset val="134"/>
    </font>
    <font>
      <b/>
      <i/>
      <sz val="11"/>
      <color indexed="8"/>
      <name val="Times New Roman"/>
      <charset val="134"/>
    </font>
    <font>
      <b/>
      <sz val="11"/>
      <color indexed="16"/>
      <name val="Times New Roman"/>
      <charset val="134"/>
    </font>
    <font>
      <b/>
      <sz val="22"/>
      <color indexed="8"/>
      <name val="Times New Roman"/>
      <charset val="134"/>
    </font>
    <font>
      <sz val="10"/>
      <name val="Verdana"/>
      <charset val="134"/>
    </font>
    <font>
      <sz val="10"/>
      <name val="Tms Rmn"/>
      <charset val="134"/>
    </font>
    <font>
      <sz val="11"/>
      <color indexed="62"/>
      <name val="宋体"/>
      <charset val="134"/>
    </font>
    <font>
      <sz val="7"/>
      <color indexed="10"/>
      <name val="Helv"/>
      <charset val="134"/>
    </font>
    <font>
      <sz val="8"/>
      <name val="Wingdings"/>
      <charset val="2"/>
    </font>
    <font>
      <sz val="14"/>
      <name val="Arial"/>
      <charset val="134"/>
    </font>
    <font>
      <i/>
      <sz val="12"/>
      <name val="Arial"/>
      <charset val="134"/>
    </font>
    <font>
      <sz val="8"/>
      <color indexed="16"/>
      <name val="Century Schoolbook"/>
      <charset val="134"/>
    </font>
    <font>
      <b/>
      <sz val="9"/>
      <color indexed="8"/>
      <name val="Tahoma"/>
      <charset val="134"/>
    </font>
    <font>
      <sz val="10"/>
      <color indexed="8"/>
      <name val="Times New Roman"/>
      <charset val="134"/>
    </font>
    <font>
      <b/>
      <sz val="18"/>
      <color indexed="8"/>
      <name val="宋体"/>
      <charset val="134"/>
    </font>
    <font>
      <b/>
      <sz val="9"/>
      <color indexed="8"/>
      <name val="宋体"/>
      <charset val="134"/>
    </font>
    <font>
      <b/>
      <sz val="10"/>
      <color indexed="39"/>
      <name val="Arial"/>
      <charset val="134"/>
    </font>
    <font>
      <b/>
      <sz val="12"/>
      <color indexed="8"/>
      <name val="Arial"/>
      <charset val="134"/>
    </font>
    <font>
      <sz val="10"/>
      <color indexed="39"/>
      <name val="Arial"/>
      <charset val="134"/>
    </font>
    <font>
      <sz val="19"/>
      <color indexed="48"/>
      <name val="Arial"/>
      <charset val="134"/>
    </font>
    <font>
      <sz val="10"/>
      <color indexed="10"/>
      <name val="Arial"/>
      <charset val="134"/>
    </font>
    <font>
      <b/>
      <i/>
      <sz val="8"/>
      <name val="Arial"/>
      <charset val="134"/>
    </font>
    <font>
      <b/>
      <i/>
      <sz val="10"/>
      <name val="Times New Roman"/>
      <charset val="134"/>
    </font>
    <font>
      <b/>
      <sz val="14"/>
      <color indexed="9"/>
      <name val="Times New Roman"/>
      <charset val="134"/>
    </font>
    <font>
      <b/>
      <sz val="18"/>
      <color indexed="62"/>
      <name val="宋体"/>
      <charset val="134"/>
    </font>
    <font>
      <u val="singleAccounting"/>
      <sz val="10"/>
      <name val="Times New Roman"/>
      <charset val="134"/>
    </font>
    <font>
      <b/>
      <sz val="10"/>
      <color indexed="37"/>
      <name val="Arial"/>
      <charset val="134"/>
    </font>
    <font>
      <sz val="8"/>
      <name val="MS Sans Serif"/>
      <charset val="134"/>
    </font>
    <font>
      <b/>
      <sz val="10"/>
      <name val="Tms Rmn"/>
      <charset val="134"/>
    </font>
    <font>
      <b/>
      <sz val="12"/>
      <name val="MS Sans Serif"/>
      <charset val="134"/>
    </font>
    <font>
      <sz val="8"/>
      <name val="宋体"/>
      <charset val="134"/>
      <scheme val="minor"/>
    </font>
    <font>
      <b/>
      <sz val="8"/>
      <color rgb="FFFF0000"/>
      <name val="宋体"/>
      <charset val="134"/>
      <scheme val="minor"/>
    </font>
    <font>
      <sz val="12"/>
      <name val="MS Sans Serif"/>
      <charset val="134"/>
    </font>
    <font>
      <i/>
      <sz val="16"/>
      <name val="Arial"/>
      <charset val="134"/>
    </font>
    <font>
      <b/>
      <sz val="9"/>
      <name val="Arial"/>
      <charset val="134"/>
    </font>
    <font>
      <b/>
      <sz val="8"/>
      <color indexed="8"/>
      <name val="Helv"/>
      <charset val="134"/>
    </font>
    <font>
      <i/>
      <sz val="10"/>
      <color indexed="8"/>
      <name val="Arial"/>
      <charset val="134"/>
    </font>
    <font>
      <b/>
      <sz val="10"/>
      <name val="Monotype Sorts"/>
      <charset val="134"/>
    </font>
    <font>
      <b/>
      <sz val="10"/>
      <name val="Monotype Sorts"/>
      <charset val="2"/>
    </font>
    <font>
      <b/>
      <sz val="10"/>
      <color indexed="10"/>
      <name val="Arial"/>
      <charset val="134"/>
    </font>
    <font>
      <b/>
      <sz val="11"/>
      <name val="Times New Roman"/>
      <charset val="134"/>
    </font>
    <font>
      <sz val="9"/>
      <name val="Palatino"/>
      <charset val="134"/>
    </font>
    <font>
      <b/>
      <sz val="9"/>
      <name val="Times New Roman"/>
      <charset val="134"/>
    </font>
    <font>
      <b/>
      <sz val="18"/>
      <color indexed="56"/>
      <name val="Cambria"/>
      <charset val="134"/>
    </font>
    <font>
      <b/>
      <sz val="18"/>
      <color theme="3"/>
      <name val="宋体"/>
      <charset val="134"/>
      <scheme val="major"/>
    </font>
    <font>
      <b/>
      <sz val="8"/>
      <color indexed="9"/>
      <name val="Arial"/>
      <charset val="134"/>
    </font>
    <font>
      <b/>
      <sz val="11"/>
      <color theme="1"/>
      <name val="宋体"/>
      <charset val="134"/>
      <scheme val="minor"/>
    </font>
    <font>
      <b/>
      <sz val="8"/>
      <color theme="1"/>
      <name val="宋体"/>
      <charset val="134"/>
      <scheme val="minor"/>
    </font>
    <font>
      <sz val="11"/>
      <color indexed="12"/>
      <name val="Times New Roman"/>
      <charset val="134"/>
    </font>
    <font>
      <sz val="11"/>
      <color rgb="FFFF0000"/>
      <name val="宋体"/>
      <charset val="134"/>
      <scheme val="minor"/>
    </font>
    <font>
      <sz val="8"/>
      <color rgb="FFFF0000"/>
      <name val="宋体"/>
      <charset val="134"/>
      <scheme val="minor"/>
    </font>
    <font>
      <sz val="14"/>
      <name val="柧挬"/>
      <charset val="134"/>
    </font>
    <font>
      <sz val="12"/>
      <name val="??朢痽"/>
      <charset val="134"/>
    </font>
    <font>
      <sz val="9"/>
      <name val="Geneva"/>
      <charset val="134"/>
    </font>
    <font>
      <i/>
      <sz val="11"/>
      <color indexed="23"/>
      <name val="宋体"/>
      <charset val="134"/>
    </font>
    <font>
      <sz val="12"/>
      <name val="新細明體"/>
      <charset val="134"/>
    </font>
    <font>
      <u/>
      <sz val="12"/>
      <color indexed="12"/>
      <name val="冼极"/>
      <charset val="134"/>
    </font>
    <font>
      <b/>
      <sz val="15"/>
      <color indexed="62"/>
      <name val="宋体"/>
      <charset val="134"/>
    </font>
    <font>
      <b/>
      <sz val="15"/>
      <color indexed="56"/>
      <name val="宋体"/>
      <charset val="134"/>
    </font>
    <font>
      <b/>
      <sz val="15"/>
      <color indexed="35"/>
      <name val="宋体"/>
      <charset val="134"/>
    </font>
    <font>
      <b/>
      <sz val="18"/>
      <color indexed="56"/>
      <name val="宋体"/>
      <charset val="134"/>
    </font>
    <font>
      <b/>
      <sz val="13"/>
      <color indexed="56"/>
      <name val="宋体"/>
      <charset val="134"/>
    </font>
    <font>
      <b/>
      <sz val="13"/>
      <color indexed="62"/>
      <name val="宋体"/>
      <charset val="134"/>
    </font>
    <font>
      <b/>
      <sz val="13"/>
      <color indexed="35"/>
      <name val="宋体"/>
      <charset val="134"/>
    </font>
    <font>
      <b/>
      <sz val="11"/>
      <color indexed="35"/>
      <name val="宋体"/>
      <charset val="134"/>
    </font>
    <font>
      <b/>
      <sz val="18"/>
      <color indexed="35"/>
      <name val="宋体"/>
      <charset val="134"/>
    </font>
    <font>
      <b/>
      <sz val="14"/>
      <name val="楷体"/>
      <charset val="134"/>
    </font>
    <font>
      <b/>
      <sz val="18"/>
      <color indexed="56"/>
      <name val="新細明體"/>
      <charset val="134"/>
    </font>
    <font>
      <b/>
      <sz val="15"/>
      <color indexed="56"/>
      <name val="Times New Roman"/>
      <charset val="134"/>
    </font>
    <font>
      <b/>
      <sz val="13"/>
      <color indexed="56"/>
      <name val="Times New Roman"/>
      <charset val="134"/>
    </font>
    <font>
      <b/>
      <sz val="11"/>
      <color indexed="56"/>
      <name val="Times New Roman"/>
      <charset val="134"/>
    </font>
    <font>
      <sz val="10"/>
      <name val="楷体"/>
      <charset val="134"/>
    </font>
    <font>
      <sz val="10"/>
      <color indexed="20"/>
      <name val="宋体"/>
      <charset val="134"/>
    </font>
    <font>
      <sz val="11"/>
      <color indexed="26"/>
      <name val="宋体"/>
      <charset val="134"/>
    </font>
    <font>
      <sz val="12"/>
      <color indexed="16"/>
      <name val="宋体"/>
      <charset val="134"/>
    </font>
    <font>
      <sz val="12"/>
      <color indexed="20"/>
      <name val="Times New Roman"/>
      <charset val="134"/>
    </font>
    <font>
      <sz val="12"/>
      <color indexed="20"/>
      <name val="宋体"/>
      <charset val="134"/>
    </font>
    <font>
      <sz val="10"/>
      <color indexed="20"/>
      <name val="微软雅黑"/>
      <charset val="134"/>
    </font>
    <font>
      <sz val="9"/>
      <color indexed="20"/>
      <name val="微软雅黑"/>
      <charset val="134"/>
    </font>
    <font>
      <sz val="9"/>
      <color indexed="20"/>
      <name val="Comic Sans MS"/>
      <charset val="134"/>
    </font>
    <font>
      <sz val="10"/>
      <color indexed="20"/>
      <name val="Times New Roman"/>
      <charset val="134"/>
    </font>
    <font>
      <sz val="11"/>
      <color indexed="20"/>
      <name val="Arial"/>
      <charset val="134"/>
    </font>
    <font>
      <sz val="10"/>
      <color theme="1"/>
      <name val="楷体_GB2312"/>
      <charset val="134"/>
    </font>
    <font>
      <sz val="9"/>
      <name val="Arial"/>
      <charset val="134"/>
    </font>
    <font>
      <u/>
      <sz val="9"/>
      <color indexed="12"/>
      <name val="Arial"/>
      <charset val="134"/>
    </font>
    <font>
      <u/>
      <sz val="8"/>
      <color indexed="12"/>
      <name val="Tms Rmn"/>
      <charset val="134"/>
    </font>
    <font>
      <u/>
      <sz val="12"/>
      <color theme="10"/>
      <name val="宋体"/>
      <charset val="134"/>
    </font>
    <font>
      <u/>
      <sz val="10"/>
      <color indexed="12"/>
      <name val="Geneva"/>
      <charset val="134"/>
    </font>
    <font>
      <u/>
      <sz val="11"/>
      <color theme="10"/>
      <name val="宋体"/>
      <charset val="134"/>
    </font>
    <font>
      <u/>
      <sz val="11"/>
      <color indexed="12"/>
      <name val="宋体"/>
      <charset val="134"/>
    </font>
    <font>
      <sz val="11"/>
      <color indexed="52"/>
      <name val="宋体"/>
      <charset val="134"/>
    </font>
    <font>
      <u/>
      <sz val="12"/>
      <color indexed="12"/>
      <name val="穝灿砰"/>
      <charset val="134"/>
    </font>
    <font>
      <sz val="11"/>
      <color indexed="17"/>
      <name val="宋体"/>
      <charset val="134"/>
    </font>
    <font>
      <sz val="10"/>
      <color indexed="17"/>
      <name val="宋体"/>
      <charset val="134"/>
    </font>
    <font>
      <sz val="8"/>
      <color indexed="17"/>
      <name val="Calibri"/>
      <charset val="134"/>
    </font>
    <font>
      <sz val="11"/>
      <color indexed="38"/>
      <name val="宋体"/>
      <charset val="134"/>
    </font>
    <font>
      <sz val="12"/>
      <color indexed="17"/>
      <name val="宋体"/>
      <charset val="134"/>
    </font>
    <font>
      <sz val="12"/>
      <color indexed="17"/>
      <name val="Times New Roman"/>
      <charset val="134"/>
    </font>
    <font>
      <sz val="10"/>
      <color indexed="17"/>
      <name val="微软雅黑"/>
      <charset val="134"/>
    </font>
    <font>
      <sz val="9"/>
      <color indexed="17"/>
      <name val="微软雅黑"/>
      <charset val="134"/>
    </font>
    <font>
      <sz val="9"/>
      <color indexed="17"/>
      <name val="Comic Sans MS"/>
      <charset val="134"/>
    </font>
    <font>
      <sz val="12"/>
      <color indexed="17"/>
      <name val="新細明體"/>
      <charset val="134"/>
    </font>
    <font>
      <sz val="10"/>
      <color indexed="17"/>
      <name val="Times New Roman"/>
      <charset val="134"/>
    </font>
    <font>
      <sz val="11"/>
      <color indexed="21"/>
      <name val="宋体"/>
      <charset val="134"/>
    </font>
    <font>
      <sz val="11"/>
      <color indexed="17"/>
      <name val="Arial"/>
      <charset val="134"/>
    </font>
    <font>
      <b/>
      <sz val="12"/>
      <color indexed="8"/>
      <name val="Times New Roman"/>
      <charset val="134"/>
    </font>
    <font>
      <u/>
      <sz val="12"/>
      <color indexed="36"/>
      <name val="宋体"/>
      <charset val="134"/>
    </font>
    <font>
      <u/>
      <sz val="9"/>
      <color indexed="36"/>
      <name val="Arial"/>
      <charset val="134"/>
    </font>
    <font>
      <sz val="11"/>
      <color indexed="20"/>
      <name val="Times New Roman"/>
      <charset val="134"/>
    </font>
    <font>
      <b/>
      <sz val="10"/>
      <color indexed="8"/>
      <name val="宋体"/>
      <charset val="134"/>
    </font>
    <font>
      <b/>
      <sz val="10"/>
      <color indexed="52"/>
      <name val="宋体"/>
      <charset val="134"/>
    </font>
    <font>
      <b/>
      <sz val="11"/>
      <color indexed="10"/>
      <name val="宋体"/>
      <charset val="134"/>
    </font>
    <font>
      <b/>
      <sz val="12"/>
      <color indexed="52"/>
      <name val="Times New Roman"/>
      <charset val="134"/>
    </font>
    <font>
      <b/>
      <sz val="11"/>
      <color indexed="9"/>
      <name val="宋体"/>
      <charset val="134"/>
    </font>
    <font>
      <b/>
      <sz val="10"/>
      <color indexed="9"/>
      <name val="宋体"/>
      <charset val="134"/>
    </font>
    <font>
      <b/>
      <sz val="11"/>
      <color indexed="63"/>
      <name val="宋体"/>
      <charset val="134"/>
    </font>
    <font>
      <b/>
      <sz val="12"/>
      <color indexed="9"/>
      <name val="Times New Roman"/>
      <charset val="134"/>
    </font>
    <font>
      <i/>
      <sz val="10"/>
      <color indexed="23"/>
      <name val="宋体"/>
      <charset val="134"/>
    </font>
    <font>
      <i/>
      <sz val="11"/>
      <color indexed="60"/>
      <name val="宋体"/>
      <charset val="134"/>
    </font>
    <font>
      <sz val="11"/>
      <color indexed="10"/>
      <name val="宋体"/>
      <charset val="134"/>
    </font>
    <font>
      <sz val="12"/>
      <color indexed="52"/>
      <name val="Times New Roman"/>
      <charset val="134"/>
    </font>
    <font>
      <sz val="10"/>
      <color indexed="52"/>
      <name val="宋体"/>
      <charset val="134"/>
    </font>
    <font>
      <b/>
      <sz val="11"/>
      <color indexed="42"/>
      <name val="宋体"/>
      <charset val="134"/>
    </font>
    <font>
      <sz val="12"/>
      <color indexed="8"/>
      <name val="新細明體"/>
      <charset val="134"/>
    </font>
    <font>
      <sz val="11"/>
      <color indexed="8"/>
      <name val="宋体"/>
      <charset val="134"/>
      <scheme val="minor"/>
    </font>
    <font>
      <sz val="10"/>
      <name val="TimesNewRomanPS"/>
      <charset val="134"/>
    </font>
    <font>
      <sz val="12"/>
      <name val="Ш蔨"/>
      <charset val="134"/>
    </font>
    <font>
      <b/>
      <sz val="12"/>
      <color indexed="8"/>
      <name val="宋体"/>
      <charset val="134"/>
    </font>
    <font>
      <u/>
      <sz val="12"/>
      <color indexed="36"/>
      <name val="穝灿砰"/>
      <charset val="134"/>
    </font>
    <font>
      <sz val="10"/>
      <color indexed="60"/>
      <name val="宋体"/>
      <charset val="134"/>
    </font>
    <font>
      <sz val="11"/>
      <color indexed="16"/>
      <name val="宋体"/>
      <charset val="134"/>
    </font>
    <font>
      <b/>
      <sz val="10"/>
      <color indexed="63"/>
      <name val="宋体"/>
      <charset val="134"/>
    </font>
    <font>
      <sz val="10"/>
      <color indexed="62"/>
      <name val="宋体"/>
      <charset val="134"/>
    </font>
    <font>
      <b/>
      <sz val="12"/>
      <color indexed="63"/>
      <name val="Times New Roman"/>
      <charset val="134"/>
    </font>
    <font>
      <sz val="12"/>
      <color indexed="62"/>
      <name val="Times New Roman"/>
      <charset val="134"/>
    </font>
    <font>
      <sz val="12"/>
      <color indexed="39"/>
      <name val="宋体"/>
      <charset val="134"/>
    </font>
    <font>
      <i/>
      <sz val="12"/>
      <color indexed="23"/>
      <name val="Times New Roman"/>
      <charset val="134"/>
    </font>
    <font>
      <sz val="11"/>
      <name val="宋体繁体"/>
      <charset val="134"/>
    </font>
    <font>
      <u/>
      <sz val="10"/>
      <color indexed="14"/>
      <name val="MS Sans Serif"/>
      <charset val="134"/>
    </font>
    <font>
      <sz val="12"/>
      <name val="Courier"/>
      <charset val="134"/>
    </font>
    <font>
      <sz val="12"/>
      <color theme="1"/>
      <name val="新細明體"/>
      <charset val="134"/>
    </font>
    <font>
      <sz val="12"/>
      <color theme="1"/>
      <name val="宋体"/>
      <charset val="134"/>
      <scheme val="minor"/>
    </font>
    <font>
      <sz val="12"/>
      <name val="Arial MT"/>
      <charset val="134"/>
    </font>
    <font>
      <sz val="12"/>
      <color indexed="60"/>
      <name val="Times New Roman"/>
      <charset val="134"/>
    </font>
    <font>
      <u/>
      <sz val="12"/>
      <color indexed="36"/>
      <name val="冼极"/>
      <charset val="134"/>
    </font>
    <font>
      <sz val="12"/>
      <name val="바탕체"/>
      <charset val="134"/>
    </font>
    <font>
      <u/>
      <sz val="8"/>
      <color indexed="12"/>
      <name val="宋体"/>
      <charset val="134"/>
    </font>
    <font>
      <u/>
      <sz val="6"/>
      <color indexed="12"/>
      <name val="宋体"/>
      <charset val="134"/>
    </font>
    <font>
      <b/>
      <sz val="11"/>
      <name val="楷体"/>
      <charset val="134"/>
    </font>
    <font>
      <b/>
      <sz val="9"/>
      <name val="楷体"/>
      <charset val="134"/>
    </font>
    <font>
      <sz val="9"/>
      <name val="宋体-简"/>
      <charset val="134"/>
    </font>
    <font>
      <b/>
      <sz val="18"/>
      <name val="楷体_GB2312"/>
      <charset val="134"/>
    </font>
    <font>
      <sz val="16"/>
      <name val="楷体_GB2312"/>
      <charset val="134"/>
    </font>
    <font>
      <u/>
      <sz val="10"/>
      <name val="宋体"/>
      <charset val="134"/>
    </font>
    <font>
      <vertAlign val="superscript"/>
      <sz val="10"/>
      <name val="Arial Narrow"/>
      <charset val="134"/>
    </font>
    <font>
      <b/>
      <vertAlign val="superscript"/>
      <sz val="9"/>
      <name val="Arial Narrow"/>
      <charset val="134"/>
    </font>
    <font>
      <sz val="10"/>
      <name val="楷体_GB2312"/>
      <charset val="134"/>
    </font>
    <font>
      <b/>
      <sz val="9"/>
      <color indexed="8"/>
      <name val="楷体_GB2312"/>
      <charset val="134"/>
    </font>
    <font>
      <sz val="9"/>
      <color indexed="8"/>
      <name val="仿宋_GB2312"/>
      <charset val="134"/>
    </font>
    <font>
      <b/>
      <sz val="9"/>
      <name val="宋体"/>
      <charset val="134"/>
    </font>
    <font>
      <sz val="9"/>
      <name val="宋体"/>
      <charset val="134"/>
    </font>
  </fonts>
  <fills count="122">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11"/>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indexed="53"/>
        <bgColor indexed="64"/>
      </patternFill>
    </fill>
    <fill>
      <patternFill patternType="solid">
        <fgColor indexed="10"/>
        <bgColor indexed="64"/>
      </patternFill>
    </fill>
    <fill>
      <patternFill patternType="solid">
        <fgColor indexed="46"/>
        <bgColor indexed="64"/>
      </patternFill>
    </fill>
    <fill>
      <patternFill patternType="solid">
        <fgColor rgb="FFFF0000"/>
        <bgColor indexed="64"/>
      </patternFill>
    </fill>
    <fill>
      <patternFill patternType="solid">
        <fgColor theme="4" tint="0.79985961485641"/>
        <bgColor indexed="64"/>
      </patternFill>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
      <patternFill patternType="solid">
        <fgColor indexed="31"/>
        <bgColor indexed="64"/>
      </patternFill>
    </fill>
    <fill>
      <patternFill patternType="solid">
        <fgColor indexed="45"/>
        <bgColor indexed="64"/>
      </patternFill>
    </fill>
    <fill>
      <patternFill patternType="solid">
        <fgColor theme="5" tint="0.79985961485641"/>
        <bgColor indexed="64"/>
      </patternFill>
    </fill>
    <fill>
      <patternFill patternType="solid">
        <fgColor indexed="42"/>
        <bgColor indexed="64"/>
      </patternFill>
    </fill>
    <fill>
      <patternFill patternType="solid">
        <fgColor theme="6" tint="0.79985961485641"/>
        <bgColor indexed="64"/>
      </patternFill>
    </fill>
    <fill>
      <patternFill patternType="solid">
        <fgColor theme="7" tint="0.79985961485641"/>
        <bgColor indexed="64"/>
      </patternFill>
    </fill>
    <fill>
      <patternFill patternType="solid">
        <fgColor indexed="27"/>
        <bgColor indexed="64"/>
      </patternFill>
    </fill>
    <fill>
      <patternFill patternType="solid">
        <fgColor theme="8" tint="0.79985961485641"/>
        <bgColor indexed="64"/>
      </patternFill>
    </fill>
    <fill>
      <patternFill patternType="solid">
        <fgColor theme="9" tint="0.79985961485641"/>
        <bgColor indexed="64"/>
      </patternFill>
    </fill>
    <fill>
      <patternFill patternType="solid">
        <fgColor indexed="32"/>
        <bgColor indexed="64"/>
      </patternFill>
    </fill>
    <fill>
      <patternFill patternType="solid">
        <fgColor indexed="29"/>
        <bgColor indexed="64"/>
      </patternFill>
    </fill>
    <fill>
      <patternFill patternType="solid">
        <fgColor indexed="63"/>
        <bgColor indexed="64"/>
      </patternFill>
    </fill>
    <fill>
      <patternFill patternType="solid">
        <fgColor indexed="25"/>
        <bgColor indexed="64"/>
      </patternFill>
    </fill>
    <fill>
      <patternFill patternType="solid">
        <fgColor indexed="52"/>
        <bgColor indexed="64"/>
      </patternFill>
    </fill>
    <fill>
      <patternFill patternType="solid">
        <fgColor indexed="44"/>
        <bgColor indexed="64"/>
      </patternFill>
    </fill>
    <fill>
      <patternFill patternType="solid">
        <fgColor indexed="51"/>
        <bgColor indexed="64"/>
      </patternFill>
    </fill>
    <fill>
      <patternFill patternType="solid">
        <fgColor indexed="30"/>
        <bgColor indexed="64"/>
      </patternFill>
    </fill>
    <fill>
      <patternFill patternType="solid">
        <fgColor theme="4" tint="0.399853511154515"/>
        <bgColor indexed="64"/>
      </patternFill>
    </fill>
    <fill>
      <patternFill patternType="solid">
        <fgColor theme="5" tint="0.399853511154515"/>
        <bgColor indexed="64"/>
      </patternFill>
    </fill>
    <fill>
      <patternFill patternType="solid">
        <fgColor theme="6" tint="0.399853511154515"/>
        <bgColor indexed="64"/>
      </patternFill>
    </fill>
    <fill>
      <patternFill patternType="solid">
        <fgColor indexed="36"/>
        <bgColor indexed="64"/>
      </patternFill>
    </fill>
    <fill>
      <patternFill patternType="solid">
        <fgColor theme="7" tint="0.399853511154515"/>
        <bgColor indexed="64"/>
      </patternFill>
    </fill>
    <fill>
      <patternFill patternType="solid">
        <fgColor indexed="49"/>
        <bgColor indexed="64"/>
      </patternFill>
    </fill>
    <fill>
      <patternFill patternType="solid">
        <fgColor theme="8" tint="0.399853511154515"/>
        <bgColor indexed="64"/>
      </patternFill>
    </fill>
    <fill>
      <patternFill patternType="solid">
        <fgColor theme="9" tint="0.399853511154515"/>
        <bgColor indexed="64"/>
      </patternFill>
    </fill>
    <fill>
      <patternFill patternType="solid">
        <fgColor indexed="61"/>
        <bgColor indexed="64"/>
      </patternFill>
    </fill>
    <fill>
      <patternFill patternType="solid">
        <fgColor indexed="65"/>
        <bgColor indexed="64"/>
      </patternFill>
    </fill>
    <fill>
      <patternFill patternType="gray0625">
        <fgColor indexed="10"/>
      </patternFill>
    </fill>
    <fill>
      <patternFill patternType="solid">
        <fgColor indexed="54"/>
        <bgColor indexed="64"/>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64"/>
      </patternFill>
    </fill>
    <fill>
      <patternFill patternType="solid">
        <fgColor indexed="55"/>
        <bgColor indexed="55"/>
      </patternFill>
    </fill>
    <fill>
      <patternFill patternType="solid">
        <fgColor indexed="25"/>
        <bgColor indexed="25"/>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rgb="FF4F81BD"/>
        <bgColor indexed="64"/>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13"/>
        <bgColor indexed="34"/>
      </patternFill>
    </fill>
    <fill>
      <patternFill patternType="solid">
        <fgColor rgb="FFFFFFFF"/>
        <bgColor indexed="64"/>
      </patternFill>
    </fill>
    <fill>
      <patternFill patternType="gray0625"/>
    </fill>
    <fill>
      <patternFill patternType="solid">
        <fgColor indexed="15"/>
        <bgColor indexed="64"/>
      </patternFill>
    </fill>
    <fill>
      <patternFill patternType="solid">
        <fgColor indexed="12"/>
        <bgColor indexed="64"/>
      </patternFill>
    </fill>
    <fill>
      <patternFill patternType="solid">
        <fgColor indexed="38"/>
        <bgColor indexed="64"/>
      </patternFill>
    </fill>
    <fill>
      <patternFill patternType="solid">
        <fgColor indexed="21"/>
        <bgColor indexed="64"/>
      </patternFill>
    </fill>
    <fill>
      <patternFill patternType="solid">
        <fgColor indexed="17"/>
        <bgColor indexed="64"/>
      </patternFill>
    </fill>
    <fill>
      <patternFill patternType="solid">
        <fgColor indexed="22"/>
        <bgColor indexed="24"/>
      </patternFill>
    </fill>
    <fill>
      <patternFill patternType="mediumGray">
        <fgColor indexed="22"/>
      </patternFill>
    </fill>
    <fill>
      <patternFill patternType="darkVertical"/>
    </fill>
    <fill>
      <patternFill patternType="solid">
        <fgColor indexed="50"/>
        <bgColor indexed="64"/>
      </patternFill>
    </fill>
    <fill>
      <patternFill patternType="lightUp">
        <fgColor indexed="48"/>
        <bgColor indexed="41"/>
      </patternFill>
    </fill>
    <fill>
      <patternFill patternType="solid">
        <fgColor indexed="41"/>
        <bgColor indexed="64"/>
      </patternFill>
    </fill>
    <fill>
      <patternFill patternType="gray125"/>
    </fill>
    <fill>
      <patternFill patternType="darkVertical">
        <fgColor indexed="26"/>
        <bgColor indexed="15"/>
      </patternFill>
    </fill>
    <fill>
      <patternFill patternType="mediumGray"/>
    </fill>
    <fill>
      <patternFill patternType="solid">
        <fgColor indexed="23"/>
        <bgColor indexed="64"/>
      </patternFill>
    </fill>
    <fill>
      <patternFill patternType="solid">
        <fgColor indexed="45"/>
        <bgColor indexed="45"/>
      </patternFill>
    </fill>
    <fill>
      <patternFill patternType="solid">
        <fgColor indexed="45"/>
        <bgColor indexed="46"/>
      </patternFill>
    </fill>
    <fill>
      <patternFill patternType="solid">
        <fgColor indexed="56"/>
        <bgColor indexed="64"/>
      </patternFill>
    </fill>
    <fill>
      <patternFill patternType="solid">
        <fgColor indexed="58"/>
        <bgColor indexed="64"/>
      </patternFill>
    </fill>
    <fill>
      <patternFill patternType="solid">
        <fgColor indexed="18"/>
        <bgColor indexed="64"/>
      </patternFill>
    </fill>
    <fill>
      <patternFill patternType="solid">
        <fgColor indexed="42"/>
        <bgColor indexed="27"/>
      </patternFill>
    </fill>
    <fill>
      <patternFill patternType="solid">
        <fgColor indexed="24"/>
        <bgColor indexed="64"/>
      </patternFill>
    </fill>
  </fills>
  <borders count="106">
    <border>
      <left/>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thin">
        <color auto="1"/>
      </left>
      <right style="double">
        <color auto="1"/>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double">
        <color auto="1"/>
      </right>
      <top style="thin">
        <color auto="1"/>
      </top>
      <bottom/>
      <diagonal/>
    </border>
    <border>
      <left/>
      <right/>
      <top style="thin">
        <color auto="1"/>
      </top>
      <bottom style="thin">
        <color auto="1"/>
      </bottom>
      <diagonal/>
    </border>
    <border>
      <left/>
      <right/>
      <top/>
      <bottom style="thin">
        <color auto="1"/>
      </bottom>
      <diagonal/>
    </border>
    <border>
      <left/>
      <right style="double">
        <color auto="1"/>
      </right>
      <top style="thin">
        <color auto="1"/>
      </top>
      <bottom style="thin">
        <color auto="1"/>
      </bottom>
      <diagonal/>
    </border>
    <border>
      <left style="thin">
        <color auto="1"/>
      </left>
      <right style="thin">
        <color auto="1"/>
      </right>
      <top/>
      <bottom/>
      <diagonal/>
    </border>
    <border>
      <left style="double">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top style="medium">
        <color auto="1"/>
      </top>
      <bottom/>
      <diagonal/>
    </border>
    <border>
      <left style="thin">
        <color auto="1"/>
      </left>
      <right style="medium">
        <color auto="1"/>
      </right>
      <top style="thin">
        <color auto="1"/>
      </top>
      <bottom style="medium">
        <color auto="1"/>
      </bottom>
      <diagonal/>
    </border>
    <border>
      <left style="thin">
        <color auto="1"/>
      </left>
      <right/>
      <top/>
      <bottom style="thin">
        <color auto="1"/>
      </bottom>
      <diagonal/>
    </border>
    <border>
      <left/>
      <right style="double">
        <color auto="1"/>
      </right>
      <top/>
      <bottom style="thin">
        <color auto="1"/>
      </bottom>
      <diagonal/>
    </border>
    <border>
      <left style="thin">
        <color auto="1"/>
      </left>
      <right style="double">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hair">
        <color indexed="8"/>
      </top>
      <bottom style="hair">
        <color indexed="8"/>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top style="medium">
        <color auto="1"/>
      </top>
      <bottom style="medium">
        <color auto="1"/>
      </bottom>
      <diagonal/>
    </border>
    <border>
      <left style="double">
        <color indexed="63"/>
      </left>
      <right style="double">
        <color indexed="63"/>
      </right>
      <top style="double">
        <color indexed="63"/>
      </top>
      <bottom style="double">
        <color indexed="63"/>
      </bottom>
      <diagonal/>
    </border>
    <border>
      <left/>
      <right/>
      <top/>
      <bottom style="thin">
        <color indexed="8"/>
      </bottom>
      <diagonal/>
    </border>
    <border>
      <left/>
      <right style="thin">
        <color indexed="63"/>
      </right>
      <top style="thin">
        <color indexed="63"/>
      </top>
      <bottom/>
      <diagonal/>
    </border>
    <border>
      <left/>
      <right/>
      <top/>
      <bottom style="double">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top style="medium">
        <color indexed="8"/>
      </top>
      <bottom style="medium">
        <color indexed="8"/>
      </bottom>
      <diagonal/>
    </border>
    <border>
      <left/>
      <right/>
      <top style="thin">
        <color indexed="8"/>
      </top>
      <bottom style="thin">
        <color indexed="8"/>
      </bottom>
      <diagonal/>
    </border>
    <border>
      <left/>
      <right/>
      <top/>
      <bottom style="thick">
        <color theme="4"/>
      </bottom>
      <diagonal/>
    </border>
    <border>
      <left/>
      <right/>
      <top/>
      <bottom style="thick">
        <color indexed="62"/>
      </bottom>
      <diagonal/>
    </border>
    <border>
      <left/>
      <right/>
      <top/>
      <bottom style="thick">
        <color theme="4" tint="0.499984740745262"/>
      </bottom>
      <diagonal/>
    </border>
    <border>
      <left/>
      <right/>
      <top/>
      <bottom style="thick">
        <color indexed="22"/>
      </bottom>
      <diagonal/>
    </border>
    <border>
      <left/>
      <right/>
      <top/>
      <bottom style="medium">
        <color indexed="30"/>
      </bottom>
      <diagonal/>
    </border>
    <border>
      <left/>
      <right/>
      <top/>
      <bottom style="medium">
        <color theme="4" tint="0.399853511154515"/>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8"/>
      </bottom>
      <diagonal/>
    </border>
    <border>
      <left style="double">
        <color indexed="11"/>
      </left>
      <right style="double">
        <color indexed="11"/>
      </right>
      <top style="double">
        <color indexed="11"/>
      </top>
      <bottom style="double">
        <color indexed="11"/>
      </bottom>
      <diagonal/>
    </border>
    <border>
      <left/>
      <right/>
      <top style="hair">
        <color indexed="20"/>
      </top>
      <bottom style="hair">
        <color indexed="20"/>
      </bottom>
      <diagonal/>
    </border>
    <border>
      <left/>
      <right style="thin">
        <color auto="1"/>
      </right>
      <top/>
      <bottom/>
      <diagonal/>
    </border>
    <border>
      <left/>
      <right/>
      <top/>
      <bottom style="hair">
        <color indexed="20"/>
      </bottom>
      <diagonal/>
    </border>
    <border>
      <left/>
      <right/>
      <top style="thin">
        <color indexed="8"/>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hair">
        <color auto="1"/>
      </left>
      <right style="hair">
        <color auto="1"/>
      </right>
      <top style="thin">
        <color auto="1"/>
      </top>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style="hair">
        <color indexed="8"/>
      </bottom>
      <diagonal/>
    </border>
    <border>
      <left style="thick">
        <color indexed="37"/>
      </left>
      <right style="thick">
        <color indexed="37"/>
      </right>
      <top style="thick">
        <color indexed="37"/>
      </top>
      <bottom style="thick">
        <color indexed="37"/>
      </bottom>
      <diagonal/>
    </border>
    <border>
      <left style="hair">
        <color auto="1"/>
      </left>
      <right style="hair">
        <color auto="1"/>
      </right>
      <top style="double">
        <color auto="1"/>
      </top>
      <bottom/>
      <diagonal/>
    </border>
    <border>
      <left style="thick">
        <color auto="1"/>
      </left>
      <right/>
      <top/>
      <bottom/>
      <diagonal/>
    </border>
    <border>
      <left/>
      <right/>
      <top style="thin">
        <color auto="1"/>
      </top>
      <bottom style="double">
        <color auto="1"/>
      </bottom>
      <diagonal/>
    </border>
    <border>
      <left style="thin">
        <color auto="1"/>
      </left>
      <right/>
      <top/>
      <bottom/>
      <diagonal/>
    </border>
    <border>
      <left/>
      <right/>
      <top/>
      <bottom style="thick">
        <color indexed="54"/>
      </bottom>
      <diagonal/>
    </border>
    <border>
      <left/>
      <right/>
      <top/>
      <bottom style="thick">
        <color indexed="49"/>
      </bottom>
      <diagonal/>
    </border>
    <border>
      <left/>
      <right/>
      <top/>
      <bottom style="thick">
        <color indexed="43"/>
      </bottom>
      <diagonal/>
    </border>
    <border>
      <left/>
      <right/>
      <top/>
      <bottom style="thick">
        <color indexed="29"/>
      </bottom>
      <diagonal/>
    </border>
    <border>
      <left/>
      <right/>
      <top/>
      <bottom style="medium">
        <color indexed="49"/>
      </bottom>
      <diagonal/>
    </border>
    <border>
      <left/>
      <right/>
      <top/>
      <bottom style="medium">
        <color indexed="29"/>
      </bottom>
      <diagonal/>
    </border>
    <border>
      <left/>
      <right/>
      <top style="thin">
        <color indexed="43"/>
      </top>
      <bottom style="double">
        <color indexed="43"/>
      </bottom>
      <diagonal/>
    </border>
    <border>
      <left style="thin">
        <color indexed="60"/>
      </left>
      <right style="thin">
        <color indexed="60"/>
      </right>
      <top style="thin">
        <color indexed="60"/>
      </top>
      <bottom style="thin">
        <color indexed="60"/>
      </bottom>
      <diagonal/>
    </border>
    <border>
      <left style="double">
        <color indexed="8"/>
      </left>
      <right style="double">
        <color indexed="8"/>
      </right>
      <top style="double">
        <color indexed="8"/>
      </top>
      <bottom style="double">
        <color indexed="8"/>
      </bottom>
      <diagonal/>
    </border>
    <border>
      <left/>
      <right/>
      <top/>
      <bottom style="double">
        <color indexed="10"/>
      </bottom>
      <diagonal/>
    </border>
    <border>
      <left style="thin">
        <color indexed="59"/>
      </left>
      <right style="thin">
        <color indexed="59"/>
      </right>
      <top style="thin">
        <color indexed="59"/>
      </top>
      <bottom style="thin">
        <color indexed="59"/>
      </bottom>
      <diagonal/>
    </border>
  </borders>
  <cellStyleXfs count="38594">
    <xf numFmtId="0" fontId="0" fillId="0" borderId="0"/>
    <xf numFmtId="43" fontId="0" fillId="0" borderId="0" applyFont="0" applyFill="0" applyBorder="0" applyAlignment="0" applyProtection="0"/>
    <xf numFmtId="44" fontId="59" fillId="0" borderId="0" applyFont="0" applyFill="0" applyBorder="0" applyAlignment="0" applyProtection="0">
      <alignment vertical="center"/>
    </xf>
    <xf numFmtId="9" fontId="0" fillId="0" borderId="0" applyFont="0" applyFill="0" applyBorder="0" applyAlignment="0" applyProtection="0">
      <alignment vertical="center"/>
    </xf>
    <xf numFmtId="41" fontId="59" fillId="0" borderId="0" applyFont="0" applyFill="0" applyBorder="0" applyAlignment="0" applyProtection="0">
      <alignment vertical="center"/>
    </xf>
    <xf numFmtId="42" fontId="59" fillId="0" borderId="0" applyFont="0" applyFill="0" applyBorder="0" applyAlignment="0" applyProtection="0">
      <alignment vertical="center"/>
    </xf>
    <xf numFmtId="0" fontId="27" fillId="0" borderId="0" applyNumberFormat="0" applyFill="0" applyBorder="0" applyAlignment="0" applyProtection="0">
      <alignment vertical="top"/>
      <protection locked="0"/>
    </xf>
    <xf numFmtId="0" fontId="60" fillId="0" borderId="0" applyNumberFormat="0" applyFill="0" applyBorder="0" applyAlignment="0" applyProtection="0">
      <alignment vertical="center"/>
    </xf>
    <xf numFmtId="0" fontId="59" fillId="14" borderId="49" applyNumberFormat="0" applyFont="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50" applyNumberFormat="0" applyFill="0" applyAlignment="0" applyProtection="0">
      <alignment vertical="center"/>
    </xf>
    <xf numFmtId="0" fontId="65" fillId="0" borderId="50" applyNumberFormat="0" applyFill="0" applyAlignment="0" applyProtection="0">
      <alignment vertical="center"/>
    </xf>
    <xf numFmtId="0" fontId="66" fillId="0" borderId="51" applyNumberFormat="0" applyFill="0" applyAlignment="0" applyProtection="0">
      <alignment vertical="center"/>
    </xf>
    <xf numFmtId="0" fontId="66" fillId="0" borderId="0" applyNumberFormat="0" applyFill="0" applyBorder="0" applyAlignment="0" applyProtection="0">
      <alignment vertical="center"/>
    </xf>
    <xf numFmtId="0" fontId="67" fillId="15" borderId="52" applyNumberFormat="0" applyAlignment="0" applyProtection="0">
      <alignment vertical="center"/>
    </xf>
    <xf numFmtId="0" fontId="68" fillId="16" borderId="53" applyNumberFormat="0" applyAlignment="0" applyProtection="0">
      <alignment vertical="center"/>
    </xf>
    <xf numFmtId="0" fontId="69" fillId="16" borderId="52" applyNumberFormat="0" applyAlignment="0" applyProtection="0">
      <alignment vertical="center"/>
    </xf>
    <xf numFmtId="0" fontId="70" fillId="17" borderId="54" applyNumberFormat="0" applyAlignment="0" applyProtection="0">
      <alignment vertical="center"/>
    </xf>
    <xf numFmtId="0" fontId="71" fillId="0" borderId="55" applyNumberFormat="0" applyFill="0" applyAlignment="0" applyProtection="0">
      <alignment vertical="center"/>
    </xf>
    <xf numFmtId="0" fontId="72" fillId="0" borderId="56" applyNumberFormat="0" applyFill="0" applyAlignment="0" applyProtection="0">
      <alignment vertical="center"/>
    </xf>
    <xf numFmtId="0" fontId="73" fillId="18" borderId="0" applyNumberFormat="0" applyBorder="0" applyAlignment="0" applyProtection="0">
      <alignment vertical="center"/>
    </xf>
    <xf numFmtId="0" fontId="74" fillId="19" borderId="0" applyNumberFormat="0" applyBorder="0" applyAlignment="0" applyProtection="0">
      <alignment vertical="center"/>
    </xf>
    <xf numFmtId="0" fontId="75" fillId="20" borderId="0" applyNumberFormat="0" applyBorder="0" applyAlignment="0" applyProtection="0">
      <alignment vertical="center"/>
    </xf>
    <xf numFmtId="0" fontId="76"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6" fillId="24" borderId="0" applyNumberFormat="0" applyBorder="0" applyAlignment="0" applyProtection="0">
      <alignment vertical="center"/>
    </xf>
    <xf numFmtId="0" fontId="76"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6" fillId="28" borderId="0" applyNumberFormat="0" applyBorder="0" applyAlignment="0" applyProtection="0">
      <alignment vertical="center"/>
    </xf>
    <xf numFmtId="0" fontId="76"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6" fillId="32" borderId="0" applyNumberFormat="0" applyBorder="0" applyAlignment="0" applyProtection="0">
      <alignment vertical="center"/>
    </xf>
    <xf numFmtId="0" fontId="76" fillId="33" borderId="0" applyNumberFormat="0" applyBorder="0" applyAlignment="0" applyProtection="0">
      <alignment vertical="center"/>
    </xf>
    <xf numFmtId="0" fontId="77" fillId="34" borderId="0" applyNumberFormat="0" applyBorder="0" applyAlignment="0" applyProtection="0">
      <alignment vertical="center"/>
    </xf>
    <xf numFmtId="0" fontId="77" fillId="35" borderId="0" applyNumberFormat="0" applyBorder="0" applyAlignment="0" applyProtection="0">
      <alignment vertical="center"/>
    </xf>
    <xf numFmtId="0" fontId="76" fillId="36" borderId="0" applyNumberFormat="0" applyBorder="0" applyAlignment="0" applyProtection="0">
      <alignment vertical="center"/>
    </xf>
    <xf numFmtId="0" fontId="76" fillId="37" borderId="0" applyNumberFormat="0" applyBorder="0" applyAlignment="0" applyProtection="0">
      <alignment vertical="center"/>
    </xf>
    <xf numFmtId="0" fontId="77" fillId="38" borderId="0" applyNumberFormat="0" applyBorder="0" applyAlignment="0" applyProtection="0">
      <alignment vertical="center"/>
    </xf>
    <xf numFmtId="0" fontId="77" fillId="39" borderId="0" applyNumberFormat="0" applyBorder="0" applyAlignment="0" applyProtection="0">
      <alignment vertical="center"/>
    </xf>
    <xf numFmtId="0" fontId="76" fillId="40" borderId="0" applyNumberFormat="0" applyBorder="0" applyAlignment="0" applyProtection="0">
      <alignment vertical="center"/>
    </xf>
    <xf numFmtId="0" fontId="76" fillId="41" borderId="0" applyNumberFormat="0" applyBorder="0" applyAlignment="0" applyProtection="0">
      <alignment vertical="center"/>
    </xf>
    <xf numFmtId="0" fontId="77" fillId="42" borderId="0" applyNumberFormat="0" applyBorder="0" applyAlignment="0" applyProtection="0">
      <alignment vertical="center"/>
    </xf>
    <xf numFmtId="0" fontId="77" fillId="43" borderId="0" applyNumberFormat="0" applyBorder="0" applyAlignment="0" applyProtection="0">
      <alignment vertical="center"/>
    </xf>
    <xf numFmtId="0" fontId="76" fillId="44" borderId="0" applyNumberFormat="0" applyBorder="0" applyAlignment="0" applyProtection="0">
      <alignment vertical="center"/>
    </xf>
    <xf numFmtId="0" fontId="0" fillId="0" borderId="0"/>
    <xf numFmtId="0" fontId="78" fillId="0" borderId="0"/>
    <xf numFmtId="0" fontId="11" fillId="0" borderId="0"/>
    <xf numFmtId="0" fontId="11" fillId="0" borderId="0"/>
    <xf numFmtId="0" fontId="11"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78" fillId="0" borderId="0"/>
    <xf numFmtId="0" fontId="78" fillId="0" borderId="0"/>
    <xf numFmtId="0" fontId="78" fillId="0" borderId="0"/>
    <xf numFmtId="0" fontId="0" fillId="0" borderId="0">
      <alignment vertical="center"/>
    </xf>
    <xf numFmtId="0" fontId="78" fillId="0" borderId="0"/>
    <xf numFmtId="0" fontId="0" fillId="0" borderId="0">
      <alignment vertical="center"/>
    </xf>
    <xf numFmtId="176" fontId="57"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6" fontId="0" fillId="0" borderId="0" applyFont="0" applyFill="0" applyBorder="0" applyAlignment="0" applyProtection="0">
      <alignment vertical="center"/>
    </xf>
    <xf numFmtId="177" fontId="57"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57" fillId="0" borderId="0" applyFont="0" applyFill="0" applyBorder="0" applyAlignment="0" applyProtection="0"/>
    <xf numFmtId="177" fontId="22" fillId="0" borderId="0" applyFont="0" applyFill="0" applyBorder="0" applyAlignment="0" applyProtection="0"/>
    <xf numFmtId="177" fontId="22" fillId="0" borderId="0" applyFont="0" applyFill="0" applyBorder="0" applyAlignment="0" applyProtection="0"/>
    <xf numFmtId="177" fontId="41"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179" fontId="57" fillId="0" borderId="0" applyFont="0" applyFill="0" applyBorder="0" applyAlignment="0" applyProtection="0"/>
    <xf numFmtId="179" fontId="41" fillId="0" borderId="0" applyFont="0" applyFill="0" applyBorder="0" applyAlignment="0" applyProtection="0"/>
    <xf numFmtId="179" fontId="41" fillId="0" borderId="0" applyFont="0" applyFill="0" applyBorder="0" applyAlignment="0" applyProtection="0"/>
    <xf numFmtId="179" fontId="57"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xf numFmtId="179" fontId="41" fillId="0" borderId="0" applyFont="0" applyFill="0" applyBorder="0" applyAlignment="0" applyProtection="0">
      <alignment vertical="center"/>
    </xf>
    <xf numFmtId="180" fontId="57" fillId="0" borderId="0" applyFont="0" applyFill="0" applyBorder="0" applyAlignment="0" applyProtection="0"/>
    <xf numFmtId="180" fontId="41" fillId="0" borderId="0" applyFont="0" applyFill="0" applyBorder="0" applyAlignment="0" applyProtection="0"/>
    <xf numFmtId="180" fontId="41" fillId="0" borderId="0" applyFont="0" applyFill="0" applyBorder="0" applyAlignment="0" applyProtection="0"/>
    <xf numFmtId="180" fontId="57" fillId="0" borderId="0" applyFont="0" applyFill="0" applyBorder="0" applyAlignment="0" applyProtection="0"/>
    <xf numFmtId="180" fontId="22" fillId="0" borderId="0" applyFont="0" applyFill="0" applyBorder="0" applyAlignment="0" applyProtection="0"/>
    <xf numFmtId="180" fontId="22" fillId="0" borderId="0" applyFont="0" applyFill="0" applyBorder="0" applyAlignment="0" applyProtection="0"/>
    <xf numFmtId="180" fontId="41" fillId="0" borderId="0" applyFont="0" applyFill="0" applyBorder="0" applyAlignment="0" applyProtection="0">
      <alignment vertical="center"/>
    </xf>
    <xf numFmtId="181" fontId="78" fillId="0" borderId="0" applyFont="0" applyFill="0" applyBorder="0" applyAlignment="0" applyProtection="0"/>
    <xf numFmtId="181" fontId="78" fillId="0" borderId="0" applyFont="0" applyFill="0" applyBorder="0" applyAlignment="0" applyProtection="0"/>
    <xf numFmtId="181" fontId="78" fillId="0" borderId="0" applyFont="0" applyFill="0" applyBorder="0" applyAlignment="0" applyProtection="0"/>
    <xf numFmtId="181" fontId="78" fillId="0" borderId="0" applyFont="0" applyFill="0" applyBorder="0" applyAlignment="0" applyProtection="0"/>
    <xf numFmtId="182" fontId="57" fillId="0" borderId="0" applyFont="0" applyFill="0" applyBorder="0" applyAlignment="0" applyProtection="0"/>
    <xf numFmtId="182" fontId="0" fillId="0" borderId="0" applyFont="0" applyFill="0" applyBorder="0" applyAlignment="0" applyProtection="0"/>
    <xf numFmtId="182" fontId="0" fillId="0" borderId="0" applyFont="0" applyFill="0" applyBorder="0" applyAlignment="0" applyProtection="0"/>
    <xf numFmtId="182" fontId="57" fillId="0" borderId="0" applyFont="0" applyFill="0" applyBorder="0" applyAlignment="0" applyProtection="0"/>
    <xf numFmtId="182" fontId="22" fillId="0" borderId="0" applyFont="0" applyFill="0" applyBorder="0" applyAlignment="0" applyProtection="0"/>
    <xf numFmtId="182" fontId="22" fillId="0" borderId="0" applyFont="0" applyFill="0" applyBorder="0" applyAlignment="0" applyProtection="0"/>
    <xf numFmtId="182"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37" fontId="57" fillId="0" borderId="15" applyFont="0" applyFill="0" applyBorder="0" applyAlignment="0" applyProtection="0"/>
    <xf numFmtId="37" fontId="0" fillId="0" borderId="15" applyFont="0" applyFill="0" applyBorder="0" applyAlignment="0" applyProtection="0"/>
    <xf numFmtId="37" fontId="0" fillId="0" borderId="15" applyFont="0" applyFill="0" applyBorder="0" applyAlignment="0" applyProtection="0"/>
    <xf numFmtId="37" fontId="22" fillId="0" borderId="15" applyFont="0" applyFill="0" applyBorder="0" applyAlignment="0" applyProtection="0">
      <alignment vertical="center"/>
    </xf>
    <xf numFmtId="37" fontId="0" fillId="0" borderId="15" applyFont="0" applyFill="0" applyBorder="0" applyAlignment="0" applyProtection="0"/>
    <xf numFmtId="37" fontId="0" fillId="0" borderId="15" applyFont="0" applyFill="0" applyBorder="0" applyAlignment="0" applyProtection="0"/>
    <xf numFmtId="37" fontId="22" fillId="0" borderId="15" applyFont="0" applyFill="0" applyBorder="0" applyAlignment="0" applyProtection="0">
      <alignment vertical="center"/>
    </xf>
    <xf numFmtId="37" fontId="0" fillId="0" borderId="15" applyFont="0" applyFill="0" applyBorder="0" applyAlignment="0" applyProtection="0"/>
    <xf numFmtId="37" fontId="0" fillId="0" borderId="15" applyFont="0" applyFill="0" applyBorder="0" applyAlignment="0" applyProtection="0"/>
    <xf numFmtId="37" fontId="0" fillId="0" borderId="15" applyFont="0" applyFill="0" applyBorder="0" applyAlignment="0" applyProtection="0"/>
    <xf numFmtId="37" fontId="57"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xf numFmtId="37" fontId="0" fillId="0" borderId="15" applyFont="0" applyFill="0" applyBorder="0" applyAlignment="0" applyProtection="0">
      <alignment vertical="center"/>
    </xf>
    <xf numFmtId="183" fontId="26" fillId="0" borderId="0"/>
    <xf numFmtId="183" fontId="26" fillId="0" borderId="0">
      <alignment vertical="center"/>
    </xf>
    <xf numFmtId="183" fontId="26" fillId="0" borderId="0">
      <alignment vertical="center"/>
    </xf>
    <xf numFmtId="183" fontId="26" fillId="0" borderId="0"/>
    <xf numFmtId="183" fontId="26" fillId="0" borderId="0">
      <alignment vertical="center"/>
    </xf>
    <xf numFmtId="183" fontId="26" fillId="0" borderId="0">
      <alignment vertical="center"/>
    </xf>
    <xf numFmtId="184" fontId="0" fillId="0" borderId="4"/>
    <xf numFmtId="184" fontId="0" fillId="0" borderId="4"/>
    <xf numFmtId="184" fontId="0" fillId="0" borderId="4">
      <alignment vertical="center"/>
    </xf>
    <xf numFmtId="184" fontId="0" fillId="0" borderId="4"/>
    <xf numFmtId="184" fontId="0" fillId="0" borderId="4">
      <alignment vertical="center"/>
    </xf>
    <xf numFmtId="184" fontId="0" fillId="0" borderId="4"/>
    <xf numFmtId="184" fontId="0" fillId="0" borderId="4">
      <alignment vertical="center"/>
    </xf>
    <xf numFmtId="184" fontId="0" fillId="0" borderId="4">
      <alignment vertical="center"/>
    </xf>
    <xf numFmtId="184" fontId="0" fillId="0" borderId="4"/>
    <xf numFmtId="183" fontId="26" fillId="0" borderId="0"/>
    <xf numFmtId="39" fontId="57" fillId="0" borderId="0" applyFont="0" applyFill="0" applyBorder="0" applyAlignment="0" applyProtection="0"/>
    <xf numFmtId="39" fontId="26" fillId="0" borderId="0" applyFont="0" applyFill="0" applyBorder="0" applyAlignment="0" applyProtection="0"/>
    <xf numFmtId="39" fontId="26"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26" fillId="0" borderId="0" applyFont="0" applyFill="0" applyBorder="0" applyAlignment="0" applyProtection="0">
      <alignment vertical="center"/>
    </xf>
    <xf numFmtId="184" fontId="57" fillId="0" borderId="0" applyFont="0" applyFill="0" applyBorder="0" applyAlignment="0" applyProtection="0"/>
    <xf numFmtId="184" fontId="0" fillId="0" borderId="0" applyFont="0" applyFill="0" applyBorder="0" applyAlignment="0" applyProtection="0"/>
    <xf numFmtId="184" fontId="0" fillId="0" borderId="0" applyFont="0" applyFill="0" applyBorder="0" applyAlignment="0" applyProtection="0"/>
    <xf numFmtId="184" fontId="57" fillId="0" borderId="0" applyFont="0" applyFill="0" applyBorder="0" applyAlignment="0" applyProtection="0"/>
    <xf numFmtId="184" fontId="22" fillId="0" borderId="0" applyFont="0" applyFill="0" applyBorder="0" applyAlignment="0" applyProtection="0"/>
    <xf numFmtId="184" fontId="22" fillId="0" borderId="0" applyFont="0" applyFill="0" applyBorder="0" applyAlignment="0" applyProtection="0"/>
    <xf numFmtId="184" fontId="0" fillId="0" borderId="0" applyFont="0" applyFill="0" applyBorder="0" applyAlignment="0" applyProtection="0">
      <alignment vertical="center"/>
    </xf>
    <xf numFmtId="183" fontId="57" fillId="0" borderId="0" applyFont="0" applyFill="0" applyBorder="0" applyAlignment="0" applyProtection="0"/>
    <xf numFmtId="183" fontId="26" fillId="0" borderId="0" applyFont="0" applyFill="0" applyBorder="0" applyAlignment="0" applyProtection="0"/>
    <xf numFmtId="183" fontId="26" fillId="0" borderId="0" applyFont="0" applyFill="0" applyBorder="0" applyAlignment="0" applyProtection="0"/>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183" fontId="26" fillId="0" borderId="0" applyFont="0" applyFill="0" applyBorder="0" applyAlignment="0" applyProtection="0">
      <alignment vertical="center"/>
    </xf>
    <xf numFmtId="2" fontId="57" fillId="0" borderId="0" applyFont="0" applyFill="0" applyBorder="0" applyAlignment="0" applyProtection="0"/>
    <xf numFmtId="2" fontId="0" fillId="0" borderId="0" applyFont="0" applyFill="0" applyBorder="0" applyAlignment="0" applyProtection="0"/>
    <xf numFmtId="2" fontId="0" fillId="0" borderId="0" applyFont="0" applyFill="0" applyBorder="0" applyAlignment="0" applyProtection="0"/>
    <xf numFmtId="2" fontId="57" fillId="0" borderId="0" applyFont="0" applyFill="0" applyBorder="0" applyAlignment="0" applyProtection="0"/>
    <xf numFmtId="2" fontId="22" fillId="0" borderId="0" applyFont="0" applyFill="0" applyBorder="0" applyAlignment="0" applyProtection="0"/>
    <xf numFmtId="2" fontId="22" fillId="0" borderId="0" applyFont="0" applyFill="0" applyBorder="0" applyAlignment="0" applyProtection="0"/>
    <xf numFmtId="2" fontId="0" fillId="0" borderId="0" applyFont="0" applyFill="0" applyBorder="0" applyAlignment="0" applyProtection="0">
      <alignment vertical="center"/>
    </xf>
    <xf numFmtId="184" fontId="57" fillId="0" borderId="0" applyFont="0" applyFill="0" applyBorder="0" applyAlignment="0" applyProtection="0"/>
    <xf numFmtId="184" fontId="0" fillId="0" borderId="0" applyFont="0" applyFill="0" applyBorder="0" applyAlignment="0" applyProtection="0"/>
    <xf numFmtId="184" fontId="0" fillId="0" borderId="0" applyFont="0" applyFill="0" applyBorder="0" applyAlignment="0" applyProtection="0"/>
    <xf numFmtId="184" fontId="57" fillId="0" borderId="0" applyFont="0" applyFill="0" applyBorder="0" applyAlignment="0" applyProtection="0"/>
    <xf numFmtId="184" fontId="22" fillId="0" borderId="0" applyFont="0" applyFill="0" applyBorder="0" applyAlignment="0" applyProtection="0"/>
    <xf numFmtId="184" fontId="22" fillId="0" borderId="0" applyFont="0" applyFill="0" applyBorder="0" applyAlignment="0" applyProtection="0"/>
    <xf numFmtId="184" fontId="0" fillId="0" borderId="0" applyFont="0" applyFill="0" applyBorder="0" applyAlignment="0" applyProtection="0">
      <alignment vertical="center"/>
    </xf>
    <xf numFmtId="0" fontId="79" fillId="0" borderId="0" applyFont="0" applyFill="0" applyBorder="0" applyAlignment="0" applyProtection="0"/>
    <xf numFmtId="185" fontId="80"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57"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57"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57"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57" fillId="0" borderId="0" applyFont="0" applyFill="0" applyBorder="0" applyAlignment="0" applyProtection="0"/>
    <xf numFmtId="186" fontId="81"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40" fontId="80" fillId="0" borderId="0" applyFont="0" applyFill="0" applyBorder="0" applyAlignment="0" applyProtection="0"/>
    <xf numFmtId="38" fontId="80" fillId="0" borderId="0" applyFont="0" applyFill="0" applyBorder="0" applyAlignment="0" applyProtection="0"/>
    <xf numFmtId="187" fontId="0" fillId="0" borderId="0" applyFont="0" applyFill="0" applyBorder="0" applyAlignment="0" applyProtection="0"/>
    <xf numFmtId="188" fontId="81" fillId="0" borderId="0" applyFont="0" applyFill="0" applyBorder="0" applyAlignment="0" applyProtection="0"/>
    <xf numFmtId="0" fontId="78" fillId="0" borderId="0"/>
    <xf numFmtId="189" fontId="81" fillId="0" borderId="0" applyFont="0" applyFill="0" applyBorder="0" applyAlignment="0" applyProtection="0"/>
    <xf numFmtId="190" fontId="81" fillId="0" borderId="0" applyFont="0" applyFill="0" applyBorder="0" applyAlignment="0" applyProtection="0"/>
    <xf numFmtId="191" fontId="57"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2" fontId="57"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3" fontId="78" fillId="0" borderId="0"/>
    <xf numFmtId="193"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193" fontId="78" fillId="0" borderId="0"/>
    <xf numFmtId="193" fontId="78" fillId="0" borderId="0"/>
    <xf numFmtId="0" fontId="78" fillId="0" borderId="0"/>
    <xf numFmtId="193" fontId="78" fillId="0" borderId="0"/>
    <xf numFmtId="193" fontId="78" fillId="0" borderId="0"/>
    <xf numFmtId="193"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2" fillId="0" borderId="0"/>
    <xf numFmtId="0" fontId="22" fillId="0" borderId="0"/>
    <xf numFmtId="0" fontId="22" fillId="0" borderId="0"/>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83" fillId="0" borderId="0" applyProtection="0">
      <alignment horizontal="left"/>
    </xf>
    <xf numFmtId="49" fontId="83" fillId="0" borderId="0" applyProtection="0">
      <alignment horizontal="left"/>
    </xf>
    <xf numFmtId="49" fontId="83"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0" fontId="0" fillId="6" borderId="0" applyNumberFormat="0" applyFont="0" applyBorder="0" applyAlignment="0" applyProtection="0"/>
    <xf numFmtId="0" fontId="84" fillId="0" borderId="0"/>
    <xf numFmtId="0" fontId="84"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85" fillId="0" borderId="0"/>
    <xf numFmtId="0" fontId="85"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2" fillId="0" borderId="0">
      <protection locked="0"/>
    </xf>
    <xf numFmtId="0" fontId="82" fillId="0" borderId="0">
      <alignment vertical="center"/>
      <protection locked="0"/>
    </xf>
    <xf numFmtId="0" fontId="82" fillId="0" borderId="0">
      <alignment vertical="center"/>
      <protection locked="0"/>
    </xf>
    <xf numFmtId="0" fontId="82" fillId="0" borderId="0">
      <protection locked="0"/>
    </xf>
    <xf numFmtId="0" fontId="82" fillId="0" borderId="0">
      <alignment vertical="center"/>
      <protection locked="0"/>
    </xf>
    <xf numFmtId="0" fontId="82" fillId="0" borderId="0">
      <protection locked="0"/>
    </xf>
    <xf numFmtId="0" fontId="82"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alignment vertical="top"/>
    </xf>
    <xf numFmtId="0" fontId="87" fillId="0" borderId="0">
      <alignment vertical="top"/>
    </xf>
    <xf numFmtId="0" fontId="0" fillId="0" borderId="0">
      <alignment vertical="top"/>
      <protection locked="0"/>
    </xf>
    <xf numFmtId="0" fontId="87" fillId="0" borderId="0">
      <alignment vertical="top"/>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2" fillId="0" borderId="0">
      <protection locked="0"/>
    </xf>
    <xf numFmtId="0" fontId="82" fillId="0" borderId="0">
      <alignment vertical="center"/>
      <protection locked="0"/>
    </xf>
    <xf numFmtId="0" fontId="82" fillId="0" borderId="0">
      <alignment vertical="center"/>
      <protection locked="0"/>
    </xf>
    <xf numFmtId="0" fontId="82" fillId="0" borderId="0">
      <protection locked="0"/>
    </xf>
    <xf numFmtId="0" fontId="82" fillId="0" borderId="0">
      <alignment vertical="center"/>
      <protection locked="0"/>
    </xf>
    <xf numFmtId="0" fontId="82" fillId="0" borderId="0">
      <protection locked="0"/>
    </xf>
    <xf numFmtId="0" fontId="82" fillId="0" borderId="0">
      <alignment vertical="center"/>
      <protection locked="0"/>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88" fillId="0" borderId="0"/>
    <xf numFmtId="0" fontId="0" fillId="0" borderId="0">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alignment vertical="top"/>
    </xf>
    <xf numFmtId="0" fontId="0" fillId="0" borderId="0">
      <alignment vertical="top"/>
    </xf>
    <xf numFmtId="0" fontId="0"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8" fillId="0" borderId="0"/>
    <xf numFmtId="0" fontId="8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0" fillId="0" borderId="0"/>
    <xf numFmtId="0" fontId="0" fillId="0" borderId="0"/>
    <xf numFmtId="0" fontId="0" fillId="0" borderId="0"/>
    <xf numFmtId="0" fontId="0" fillId="0" borderId="0"/>
    <xf numFmtId="0" fontId="0" fillId="0" borderId="0"/>
    <xf numFmtId="0" fontId="0" fillId="0" borderId="0"/>
    <xf numFmtId="0" fontId="78" fillId="0" borderId="0"/>
    <xf numFmtId="0" fontId="78" fillId="0" borderId="0">
      <alignment vertical="center"/>
    </xf>
    <xf numFmtId="0" fontId="88" fillId="0" borderId="0"/>
    <xf numFmtId="0" fontId="0" fillId="0" borderId="0"/>
    <xf numFmtId="0" fontId="0" fillId="0" borderId="0"/>
    <xf numFmtId="0" fontId="0" fillId="0" borderId="0"/>
    <xf numFmtId="0" fontId="0" fillId="0" borderId="0"/>
    <xf numFmtId="0" fontId="87" fillId="0" borderId="0">
      <alignment vertical="top"/>
    </xf>
    <xf numFmtId="0" fontId="87" fillId="0" borderId="0">
      <alignment vertical="top"/>
    </xf>
    <xf numFmtId="193" fontId="88" fillId="0" borderId="0"/>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xf numFmtId="0" fontId="0" fillId="0" borderId="0"/>
    <xf numFmtId="0" fontId="78" fillId="0" borderId="0"/>
    <xf numFmtId="0" fontId="0" fillId="0" borderId="0"/>
    <xf numFmtId="0" fontId="78" fillId="0" borderId="0"/>
    <xf numFmtId="0" fontId="78" fillId="0" borderId="0">
      <alignment vertical="center"/>
    </xf>
    <xf numFmtId="0" fontId="78" fillId="0" borderId="0"/>
    <xf numFmtId="0" fontId="0"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87" fillId="0" borderId="0">
      <alignment vertical="top"/>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7" fillId="0" borderId="0">
      <alignment vertical="top"/>
    </xf>
    <xf numFmtId="0" fontId="88"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183" fontId="57" fillId="0" borderId="0" applyFont="0" applyFill="0" applyBorder="0" applyAlignment="0" applyProtection="0"/>
    <xf numFmtId="183" fontId="78" fillId="0" borderId="0" applyFont="0" applyFill="0" applyBorder="0" applyAlignment="0" applyProtection="0"/>
    <xf numFmtId="183" fontId="78" fillId="0" borderId="0" applyFont="0" applyFill="0" applyBorder="0" applyAlignment="0" applyProtection="0"/>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183" fontId="78" fillId="0" borderId="0" applyFon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8"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78" fillId="0" borderId="0"/>
    <xf numFmtId="0" fontId="0" fillId="0" borderId="0"/>
    <xf numFmtId="0" fontId="0" fillId="0" borderId="0"/>
    <xf numFmtId="0" fontId="0" fillId="0" borderId="0"/>
    <xf numFmtId="0" fontId="0" fillId="0" borderId="0"/>
    <xf numFmtId="0" fontId="0" fillId="0" borderId="0"/>
    <xf numFmtId="0" fontId="0" fillId="0" borderId="0"/>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xf numFmtId="0" fontId="0" fillId="0" borderId="0"/>
    <xf numFmtId="0" fontId="78" fillId="0" borderId="0"/>
    <xf numFmtId="0" fontId="0" fillId="0" borderId="0"/>
    <xf numFmtId="0" fontId="78" fillId="0" borderId="0"/>
    <xf numFmtId="0" fontId="0" fillId="0" borderId="0"/>
    <xf numFmtId="0" fontId="0" fillId="0" borderId="0"/>
    <xf numFmtId="0" fontId="0" fillId="0" borderId="0"/>
    <xf numFmtId="0" fontId="78" fillId="0" borderId="0"/>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78" fillId="0" borderId="0"/>
    <xf numFmtId="0" fontId="78" fillId="0" borderId="0">
      <alignment vertical="center"/>
    </xf>
    <xf numFmtId="0" fontId="0" fillId="0" borderId="0"/>
    <xf numFmtId="0" fontId="0" fillId="0" borderId="0"/>
    <xf numFmtId="0" fontId="0" fillId="0" borderId="0"/>
    <xf numFmtId="0" fontId="0" fillId="0" borderId="0"/>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193" fontId="78" fillId="0" borderId="0"/>
    <xf numFmtId="193" fontId="78" fillId="0" borderId="0"/>
    <xf numFmtId="193" fontId="78" fillId="0" borderId="0"/>
    <xf numFmtId="193"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xf numFmtId="0" fontId="0"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xf numFmtId="0" fontId="78" fillId="0" borderId="0"/>
    <xf numFmtId="0" fontId="0" fillId="0" borderId="0">
      <alignment vertical="top"/>
    </xf>
    <xf numFmtId="0" fontId="87" fillId="0" borderId="0">
      <alignment vertical="top"/>
    </xf>
    <xf numFmtId="193" fontId="78" fillId="0" borderId="0"/>
    <xf numFmtId="193" fontId="78"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7"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xf numFmtId="0" fontId="87" fillId="0" borderId="0">
      <alignment vertical="center"/>
    </xf>
    <xf numFmtId="0" fontId="78" fillId="0" borderId="0">
      <alignment vertical="center"/>
    </xf>
    <xf numFmtId="0" fontId="87" fillId="0" borderId="0"/>
    <xf numFmtId="0" fontId="87" fillId="0" borderId="0"/>
    <xf numFmtId="0" fontId="78" fillId="0" borderId="0">
      <alignment vertical="center"/>
    </xf>
    <xf numFmtId="0" fontId="87" fillId="0" borderId="0"/>
    <xf numFmtId="0" fontId="78" fillId="0" borderId="0">
      <alignment vertical="center"/>
    </xf>
    <xf numFmtId="0" fontId="87" fillId="0" borderId="0"/>
    <xf numFmtId="0" fontId="82" fillId="0" borderId="0"/>
    <xf numFmtId="0" fontId="82" fillId="0" borderId="0">
      <alignment vertical="center"/>
    </xf>
    <xf numFmtId="0" fontId="82"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protection locked="0"/>
    </xf>
    <xf numFmtId="0" fontId="78" fillId="0" borderId="0">
      <protection locked="0"/>
    </xf>
    <xf numFmtId="0" fontId="78" fillId="0" borderId="0"/>
    <xf numFmtId="0" fontId="78" fillId="0" borderId="0"/>
    <xf numFmtId="0" fontId="78" fillId="0" borderId="0"/>
    <xf numFmtId="0" fontId="78" fillId="0" borderId="0"/>
    <xf numFmtId="0" fontId="78" fillId="0" borderId="0">
      <protection locked="0"/>
    </xf>
    <xf numFmtId="0" fontId="78" fillId="0" borderId="0">
      <protection locked="0"/>
    </xf>
    <xf numFmtId="0" fontId="78" fillId="0" borderId="0"/>
    <xf numFmtId="0" fontId="78" fillId="0" borderId="0"/>
    <xf numFmtId="0" fontId="78" fillId="0" borderId="0"/>
    <xf numFmtId="0" fontId="78" fillId="0" borderId="0"/>
    <xf numFmtId="0" fontId="78" fillId="0" borderId="0"/>
    <xf numFmtId="0" fontId="78" fillId="0" borderId="0"/>
    <xf numFmtId="0" fontId="0" fillId="0" borderId="0"/>
    <xf numFmtId="0" fontId="78" fillId="0" borderId="0">
      <protection locked="0"/>
    </xf>
    <xf numFmtId="0" fontId="78" fillId="0" borderId="0">
      <protection locked="0"/>
    </xf>
    <xf numFmtId="0" fontId="78" fillId="0" borderId="0"/>
    <xf numFmtId="0" fontId="78" fillId="0" borderId="0"/>
    <xf numFmtId="0" fontId="8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8" fillId="0" borderId="0"/>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xf numFmtId="0" fontId="7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0" fontId="88" fillId="0" borderId="0"/>
    <xf numFmtId="0" fontId="88" fillId="0" borderId="0"/>
    <xf numFmtId="0" fontId="88"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protection locked="0"/>
    </xf>
    <xf numFmtId="0" fontId="88" fillId="0" borderId="0">
      <protection locked="0"/>
    </xf>
    <xf numFmtId="193" fontId="88" fillId="0" borderId="0">
      <protection locked="0"/>
    </xf>
    <xf numFmtId="193" fontId="88" fillId="0" borderId="0"/>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xf numFmtId="0" fontId="0" fillId="0" borderId="0"/>
    <xf numFmtId="0" fontId="0"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87" fillId="0" borderId="0">
      <alignment vertical="top"/>
    </xf>
    <xf numFmtId="0" fontId="89" fillId="0" borderId="57" applyNumberFormat="0" applyFill="0" applyAlignment="0" applyProtection="0"/>
    <xf numFmtId="0" fontId="88" fillId="0" borderId="0"/>
    <xf numFmtId="0" fontId="88" fillId="0" borderId="0"/>
    <xf numFmtId="0" fontId="78" fillId="0" borderId="0"/>
    <xf numFmtId="0" fontId="78" fillId="0" borderId="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8" fillId="0" borderId="0"/>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88" fillId="0" borderId="0"/>
    <xf numFmtId="0" fontId="88" fillId="0" borderId="0"/>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88" fillId="0" borderId="0"/>
    <xf numFmtId="0" fontId="0" fillId="0" borderId="0"/>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alignment vertical="top"/>
      <protection locked="0"/>
    </xf>
    <xf numFmtId="0" fontId="87" fillId="0" borderId="0">
      <alignment vertical="top"/>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193" fontId="78" fillId="0" borderId="0"/>
    <xf numFmtId="193" fontId="78" fillId="0" borderId="0"/>
    <xf numFmtId="0" fontId="87" fillId="0" borderId="0">
      <alignment vertical="top"/>
    </xf>
    <xf numFmtId="0" fontId="7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xf numFmtId="0"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91" fillId="0" borderId="0"/>
    <xf numFmtId="0" fontId="91" fillId="0" borderId="0"/>
    <xf numFmtId="0" fontId="91" fillId="0" borderId="0"/>
    <xf numFmtId="0" fontId="91" fillId="0" borderId="0"/>
    <xf numFmtId="0" fontId="91" fillId="0" borderId="0"/>
    <xf numFmtId="0" fontId="91" fillId="0" borderId="0">
      <alignment vertical="center"/>
    </xf>
    <xf numFmtId="0" fontId="91" fillId="0" borderId="0"/>
    <xf numFmtId="0" fontId="91" fillId="0" borderId="0"/>
    <xf numFmtId="0" fontId="9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xf numFmtId="0" fontId="78" fillId="0" borderId="0"/>
    <xf numFmtId="0" fontId="87" fillId="0" borderId="0">
      <alignment vertical="top"/>
    </xf>
    <xf numFmtId="0" fontId="0" fillId="0" borderId="0">
      <alignment vertical="top"/>
    </xf>
    <xf numFmtId="0" fontId="87" fillId="0" borderId="0">
      <alignment vertical="top"/>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8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xf numFmtId="0" fontId="57" fillId="0" borderId="0">
      <alignment vertical="center"/>
    </xf>
    <xf numFmtId="0" fontId="78" fillId="0" borderId="0"/>
    <xf numFmtId="0" fontId="7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0"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78" fillId="0" borderId="0"/>
    <xf numFmtId="0" fontId="7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78" fillId="0" borderId="0"/>
    <xf numFmtId="0" fontId="78" fillId="0" borderId="0"/>
    <xf numFmtId="0"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xf numFmtId="0" fontId="88" fillId="0" borderId="0"/>
    <xf numFmtId="0" fontId="88" fillId="0" borderId="0">
      <alignment vertical="center"/>
    </xf>
    <xf numFmtId="0" fontId="88" fillId="0" borderId="0"/>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xf numFmtId="0" fontId="78" fillId="0" borderId="0"/>
    <xf numFmtId="0" fontId="78" fillId="0" borderId="0"/>
    <xf numFmtId="0" fontId="87" fillId="0" borderId="0">
      <alignment vertical="top"/>
    </xf>
    <xf numFmtId="0" fontId="87" fillId="0" borderId="0">
      <alignment vertical="top"/>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87"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top"/>
    </xf>
    <xf numFmtId="0" fontId="0" fillId="0" borderId="0">
      <alignment vertical="top"/>
    </xf>
    <xf numFmtId="0" fontId="87" fillId="0" borderId="0">
      <alignment vertical="top"/>
    </xf>
    <xf numFmtId="0" fontId="87" fillId="0" borderId="0">
      <alignment vertical="top"/>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88" fillId="0" borderId="0"/>
    <xf numFmtId="0" fontId="8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0" fillId="0" borderId="0"/>
    <xf numFmtId="0" fontId="0" fillId="0" borderId="0"/>
    <xf numFmtId="0" fontId="0" fillId="0" borderId="0"/>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78" fillId="0" borderId="0"/>
    <xf numFmtId="0" fontId="78"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8" fillId="0" borderId="0"/>
    <xf numFmtId="0" fontId="88" fillId="0" borderId="0"/>
    <xf numFmtId="0" fontId="78" fillId="0" borderId="0"/>
    <xf numFmtId="0" fontId="78" fillId="0" borderId="0"/>
    <xf numFmtId="0" fontId="78" fillId="0" borderId="0"/>
    <xf numFmtId="0" fontId="78" fillId="0" borderId="0"/>
    <xf numFmtId="0" fontId="78" fillId="0" borderId="0"/>
    <xf numFmtId="0" fontId="88" fillId="0" borderId="0"/>
    <xf numFmtId="0" fontId="0" fillId="0" borderId="0"/>
    <xf numFmtId="0" fontId="91" fillId="0" borderId="0"/>
    <xf numFmtId="0" fontId="91" fillId="0" borderId="0"/>
    <xf numFmtId="0" fontId="91" fillId="0" borderId="0"/>
    <xf numFmtId="0" fontId="91" fillId="0" borderId="0"/>
    <xf numFmtId="0" fontId="91" fillId="0" borderId="0"/>
    <xf numFmtId="0" fontId="91" fillId="0" borderId="0">
      <alignment vertical="center"/>
    </xf>
    <xf numFmtId="0" fontId="91" fillId="0" borderId="0"/>
    <xf numFmtId="0" fontId="91" fillId="0" borderId="0"/>
    <xf numFmtId="0" fontId="91"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8" fillId="0" borderId="0"/>
    <xf numFmtId="0" fontId="88" fillId="0" borderId="0">
      <alignment vertical="center"/>
    </xf>
    <xf numFmtId="0" fontId="7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protection locked="0"/>
    </xf>
    <xf numFmtId="0" fontId="88" fillId="0" borderId="0">
      <alignment vertical="center"/>
      <protection locked="0"/>
    </xf>
    <xf numFmtId="0" fontId="88" fillId="0" borderId="0">
      <alignment vertical="center"/>
      <protection locked="0"/>
    </xf>
    <xf numFmtId="0" fontId="88" fillId="0" borderId="0">
      <protection locked="0"/>
    </xf>
    <xf numFmtId="0" fontId="88" fillId="0" borderId="0">
      <alignment vertical="center"/>
      <protection locked="0"/>
    </xf>
    <xf numFmtId="0" fontId="8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xf numFmtId="0" fontId="88" fillId="0" borderId="0">
      <alignment vertical="center"/>
    </xf>
    <xf numFmtId="0" fontId="90" fillId="0" borderId="0"/>
    <xf numFmtId="0" fontId="90" fillId="0" borderId="0">
      <alignment vertical="center"/>
    </xf>
    <xf numFmtId="0" fontId="90" fillId="0" borderId="0"/>
    <xf numFmtId="0" fontId="88" fillId="0" borderId="0"/>
    <xf numFmtId="0" fontId="8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xf numFmtId="0" fontId="78" fillId="0" borderId="0"/>
    <xf numFmtId="0" fontId="87" fillId="0" borderId="0">
      <alignment vertical="top"/>
    </xf>
    <xf numFmtId="0" fontId="0"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xf numFmtId="0" fontId="78" fillId="0" borderId="0"/>
    <xf numFmtId="0" fontId="7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protection locked="0"/>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7" fillId="0" borderId="0">
      <alignment vertical="top"/>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2"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0"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7"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0" fillId="0" borderId="0"/>
    <xf numFmtId="0" fontId="90" fillId="0" borderId="0">
      <alignment vertical="center"/>
    </xf>
    <xf numFmtId="0" fontId="90" fillId="0" borderId="0"/>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xf numFmtId="0" fontId="78" fillId="0" borderId="0"/>
    <xf numFmtId="0" fontId="78" fillId="0" borderId="0"/>
    <xf numFmtId="0" fontId="0" fillId="0" borderId="0"/>
    <xf numFmtId="0" fontId="88" fillId="0" borderId="0"/>
    <xf numFmtId="0" fontId="8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8" fillId="0" borderId="0"/>
    <xf numFmtId="0" fontId="88" fillId="0" borderId="0"/>
    <xf numFmtId="0" fontId="88" fillId="0" borderId="0"/>
    <xf numFmtId="0" fontId="78" fillId="0" borderId="0"/>
    <xf numFmtId="0" fontId="78"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8" fillId="0" borderId="0"/>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2" fillId="0" borderId="0"/>
    <xf numFmtId="0" fontId="82" fillId="0" borderId="0">
      <alignment vertical="center"/>
    </xf>
    <xf numFmtId="0" fontId="82" fillId="0" borderId="0">
      <alignment vertical="center"/>
    </xf>
    <xf numFmtId="0" fontId="82" fillId="0" borderId="0"/>
    <xf numFmtId="0" fontId="82" fillId="0" borderId="0">
      <alignment vertical="center"/>
    </xf>
    <xf numFmtId="0" fontId="82" fillId="0" borderId="0"/>
    <xf numFmtId="0" fontId="82" fillId="0" borderId="0">
      <alignment vertical="center"/>
    </xf>
    <xf numFmtId="0" fontId="78" fillId="0" borderId="0"/>
    <xf numFmtId="0" fontId="78" fillId="0" borderId="0"/>
    <xf numFmtId="0" fontId="78" fillId="0" borderId="0"/>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194" fontId="26" fillId="0" borderId="0" applyFill="0" applyBorder="0" applyProtection="0">
      <alignment horizontal="right"/>
    </xf>
    <xf numFmtId="194" fontId="26" fillId="0" borderId="0" applyFill="0" applyBorder="0" applyProtection="0">
      <alignment horizontal="right" vertical="center"/>
    </xf>
    <xf numFmtId="194" fontId="26" fillId="0" borderId="0" applyFill="0" applyBorder="0" applyProtection="0">
      <alignment horizontal="right" vertical="center"/>
    </xf>
    <xf numFmtId="194" fontId="26" fillId="0" borderId="0" applyFill="0" applyBorder="0" applyProtection="0">
      <alignment horizontal="right"/>
    </xf>
    <xf numFmtId="194" fontId="26" fillId="0" borderId="0" applyFill="0" applyBorder="0" applyProtection="0">
      <alignment horizontal="right"/>
    </xf>
    <xf numFmtId="194" fontId="26" fillId="0" borderId="0" applyFill="0" applyBorder="0" applyProtection="0">
      <alignment horizontal="right"/>
    </xf>
    <xf numFmtId="194" fontId="26" fillId="0" borderId="0" applyFill="0" applyBorder="0" applyProtection="0">
      <alignment horizontal="right" vertical="center"/>
    </xf>
    <xf numFmtId="194" fontId="26" fillId="0" borderId="0" applyFill="0" applyBorder="0" applyProtection="0">
      <alignment horizontal="right"/>
    </xf>
    <xf numFmtId="194"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vertical="center"/>
    </xf>
    <xf numFmtId="195"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xf>
    <xf numFmtId="195" fontId="26" fillId="0" borderId="0" applyFill="0" applyBorder="0" applyProtection="0">
      <alignment horizontal="right"/>
    </xf>
    <xf numFmtId="195"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vertical="center"/>
    </xf>
    <xf numFmtId="196" fontId="95" fillId="0" borderId="0" applyFill="0" applyBorder="0" applyProtection="0">
      <alignment horizontal="center"/>
    </xf>
    <xf numFmtId="196" fontId="95" fillId="0" borderId="0" applyFill="0" applyBorder="0" applyProtection="0">
      <alignment horizontal="center" vertical="center"/>
    </xf>
    <xf numFmtId="196" fontId="95" fillId="0" borderId="0" applyFill="0" applyBorder="0" applyProtection="0">
      <alignment horizontal="center" vertical="center"/>
    </xf>
    <xf numFmtId="196" fontId="95" fillId="0" borderId="0" applyFill="0" applyBorder="0" applyProtection="0">
      <alignment horizontal="center"/>
    </xf>
    <xf numFmtId="196" fontId="95" fillId="0" borderId="0" applyFill="0" applyBorder="0" applyProtection="0">
      <alignment horizontal="center"/>
    </xf>
    <xf numFmtId="196" fontId="95" fillId="0" borderId="0" applyFill="0" applyBorder="0" applyProtection="0">
      <alignment horizontal="center"/>
    </xf>
    <xf numFmtId="196" fontId="95" fillId="0" borderId="0" applyFill="0" applyBorder="0" applyProtection="0">
      <alignment horizontal="center" vertical="center"/>
    </xf>
    <xf numFmtId="196" fontId="95" fillId="0" borderId="0" applyFill="0" applyBorder="0" applyProtection="0">
      <alignment horizontal="center"/>
    </xf>
    <xf numFmtId="196"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vertical="center"/>
    </xf>
    <xf numFmtId="197"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xf>
    <xf numFmtId="197" fontId="95" fillId="0" borderId="0" applyFill="0" applyBorder="0" applyProtection="0">
      <alignment horizontal="center"/>
    </xf>
    <xf numFmtId="197"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vertical="center"/>
    </xf>
    <xf numFmtId="198" fontId="96" fillId="0" borderId="0" applyFill="0" applyBorder="0" applyProtection="0">
      <alignment horizontal="right"/>
    </xf>
    <xf numFmtId="198" fontId="96" fillId="0" borderId="0" applyFill="0" applyBorder="0" applyProtection="0">
      <alignment horizontal="right" vertical="center"/>
    </xf>
    <xf numFmtId="198" fontId="96" fillId="0" borderId="0" applyFill="0" applyBorder="0" applyProtection="0">
      <alignment horizontal="right" vertical="center"/>
    </xf>
    <xf numFmtId="198" fontId="96" fillId="0" borderId="0" applyFill="0" applyBorder="0" applyProtection="0">
      <alignment horizontal="right"/>
    </xf>
    <xf numFmtId="198" fontId="96" fillId="0" borderId="0" applyFill="0" applyBorder="0" applyProtection="0">
      <alignment horizontal="right"/>
    </xf>
    <xf numFmtId="198" fontId="96" fillId="0" borderId="0" applyFill="0" applyBorder="0" applyProtection="0">
      <alignment horizontal="right"/>
    </xf>
    <xf numFmtId="198" fontId="96" fillId="0" borderId="0" applyFill="0" applyBorder="0" applyProtection="0">
      <alignment horizontal="right" vertical="center"/>
    </xf>
    <xf numFmtId="198" fontId="96" fillId="0" borderId="0" applyFill="0" applyBorder="0" applyProtection="0">
      <alignment horizontal="right"/>
    </xf>
    <xf numFmtId="198" fontId="9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vertical="center"/>
    </xf>
    <xf numFmtId="199" fontId="2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xf>
    <xf numFmtId="199" fontId="26" fillId="0" borderId="0" applyFill="0" applyBorder="0" applyProtection="0">
      <alignment horizontal="right"/>
    </xf>
    <xf numFmtId="199" fontId="2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vertical="center"/>
    </xf>
    <xf numFmtId="200"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xf>
    <xf numFmtId="200" fontId="26" fillId="0" borderId="0" applyFill="0" applyBorder="0" applyProtection="0">
      <alignment horizontal="right"/>
    </xf>
    <xf numFmtId="200"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vertical="center"/>
    </xf>
    <xf numFmtId="201"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xf>
    <xf numFmtId="201" fontId="26" fillId="0" borderId="0" applyFill="0" applyBorder="0" applyProtection="0">
      <alignment horizontal="right"/>
    </xf>
    <xf numFmtId="201"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vertical="center"/>
    </xf>
    <xf numFmtId="202"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xf>
    <xf numFmtId="202" fontId="26" fillId="0" borderId="0" applyFill="0" applyBorder="0" applyProtection="0">
      <alignment horizontal="right"/>
    </xf>
    <xf numFmtId="202"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vertical="center"/>
    </xf>
    <xf numFmtId="0" fontId="97" fillId="0" borderId="0"/>
    <xf numFmtId="0" fontId="98" fillId="0" borderId="0"/>
    <xf numFmtId="0" fontId="9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97" fillId="0" borderId="0">
      <alignment vertical="center"/>
    </xf>
    <xf numFmtId="0" fontId="99" fillId="0" borderId="0"/>
    <xf numFmtId="191" fontId="57" fillId="0" borderId="0" applyFont="0" applyFill="0" applyBorder="0" applyAlignment="0" applyProtection="0"/>
    <xf numFmtId="191" fontId="78" fillId="0" borderId="0" applyFont="0" applyFill="0" applyBorder="0" applyAlignment="0" applyProtection="0"/>
    <xf numFmtId="191" fontId="78"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78" fillId="0" borderId="0" applyFont="0" applyFill="0" applyBorder="0" applyAlignment="0" applyProtection="0">
      <alignment vertical="center"/>
    </xf>
    <xf numFmtId="187" fontId="100" fillId="0" borderId="0"/>
    <xf numFmtId="190" fontId="78" fillId="0" borderId="0" applyFont="0" applyFill="0" applyBorder="0" applyAlignment="0" applyProtection="0"/>
    <xf numFmtId="192" fontId="57" fillId="0" borderId="0" applyFont="0" applyFill="0" applyBorder="0" applyAlignment="0" applyProtection="0"/>
    <xf numFmtId="192" fontId="78" fillId="0" borderId="0" applyFont="0" applyFill="0" applyBorder="0" applyAlignment="0" applyProtection="0"/>
    <xf numFmtId="192" fontId="78"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78" fillId="0" borderId="0" applyFont="0" applyFill="0" applyBorder="0" applyAlignment="0" applyProtection="0">
      <alignment vertical="center"/>
    </xf>
    <xf numFmtId="0" fontId="101" fillId="0" borderId="0" applyNumberFormat="0" applyFill="0" applyBorder="0" applyAlignment="0" applyProtection="0">
      <alignment vertical="top"/>
      <protection locked="0"/>
    </xf>
    <xf numFmtId="0" fontId="78" fillId="0" borderId="0" applyNumberFormat="0" applyFill="0" applyBorder="0" applyAlignment="0" applyProtection="0"/>
    <xf numFmtId="0"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4" fillId="46" borderId="0" applyNumberFormat="0" applyBorder="0" applyAlignment="0" applyProtection="0">
      <alignment vertical="center"/>
    </xf>
    <xf numFmtId="0" fontId="78" fillId="0" borderId="0"/>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0" borderId="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0" borderId="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6" fillId="0" borderId="0" applyNumberFormat="0" applyFill="0" applyBorder="0" applyAlignment="0" applyProtection="0">
      <alignment vertical="top"/>
      <protection locked="0"/>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8" fillId="0" borderId="0" applyNumberFormat="0" applyFill="0" applyBorder="0" applyAlignment="0" applyProtection="0">
      <alignment vertical="top"/>
      <protection locked="0"/>
    </xf>
    <xf numFmtId="37" fontId="109" fillId="0" borderId="0"/>
    <xf numFmtId="3" fontId="57" fillId="0" borderId="0" applyFont="0" applyFill="0" applyBorder="0" applyAlignment="0" applyProtection="0"/>
    <xf numFmtId="3" fontId="26" fillId="0" borderId="0" applyFont="0" applyFill="0" applyBorder="0" applyAlignment="0" applyProtection="0"/>
    <xf numFmtId="3" fontId="26" fillId="0" borderId="0" applyFont="0" applyFill="0" applyBorder="0" applyAlignment="0" applyProtection="0"/>
    <xf numFmtId="9" fontId="0" fillId="0" borderId="0" applyFont="0" applyFill="0" applyBorder="0" applyAlignment="0" applyProtection="0"/>
    <xf numFmtId="3" fontId="26" fillId="0" borderId="0" applyFont="0" applyFill="0" applyBorder="0" applyAlignment="0" applyProtection="0"/>
    <xf numFmtId="9" fontId="0" fillId="0" borderId="0" applyFont="0" applyFill="0" applyBorder="0" applyAlignment="0" applyProtection="0">
      <alignment vertical="center"/>
    </xf>
    <xf numFmtId="3" fontId="57"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9" fontId="0"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6" fillId="0" borderId="0" applyFont="0" applyFill="0" applyBorder="0" applyAlignment="0" applyProtection="0">
      <alignment vertical="center"/>
    </xf>
    <xf numFmtId="203" fontId="78"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5" fontId="78" fillId="0" borderId="0" applyFont="0" applyFill="0" applyBorder="0" applyAlignment="0" applyProtection="0">
      <alignment vertical="center"/>
    </xf>
    <xf numFmtId="205" fontId="22" fillId="0" borderId="0" applyFont="0" applyFill="0" applyBorder="0" applyAlignment="0" applyProtection="0"/>
    <xf numFmtId="205" fontId="22" fillId="0" borderId="0" applyFont="0" applyFill="0" applyBorder="0" applyAlignment="0" applyProtection="0"/>
    <xf numFmtId="205" fontId="78"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205" fontId="78" fillId="0" borderId="0" applyFont="0" applyFill="0" applyBorder="0" applyAlignment="0" applyProtection="0"/>
    <xf numFmtId="205" fontId="78" fillId="0" borderId="0" applyFont="0" applyFill="0" applyBorder="0" applyAlignment="0" applyProtection="0"/>
    <xf numFmtId="205" fontId="78" fillId="0" borderId="0" applyFont="0" applyFill="0" applyBorder="0" applyAlignment="0" applyProtection="0"/>
    <xf numFmtId="205" fontId="57"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4" fontId="22"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3" fontId="78" fillId="0" borderId="0" applyFont="0" applyFill="0" applyBorder="0" applyAlignment="0" applyProtection="0"/>
    <xf numFmtId="206" fontId="22" fillId="0" borderId="0" applyFont="0" applyFill="0" applyBorder="0" applyAlignment="0" applyProtection="0"/>
    <xf numFmtId="204" fontId="22" fillId="0" borderId="0" applyFont="0" applyFill="0" applyBorder="0" applyAlignment="0" applyProtection="0"/>
    <xf numFmtId="206" fontId="22" fillId="0" borderId="0" applyFont="0" applyFill="0" applyBorder="0" applyAlignment="0" applyProtection="0"/>
    <xf numFmtId="206" fontId="22" fillId="0" borderId="0" applyFont="0" applyFill="0" applyBorder="0" applyAlignment="0" applyProtection="0"/>
    <xf numFmtId="205" fontId="78"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0" fontId="0" fillId="0" borderId="0"/>
    <xf numFmtId="0" fontId="0" fillId="0" borderId="0"/>
    <xf numFmtId="0" fontId="22" fillId="0" borderId="0"/>
    <xf numFmtId="0" fontId="0" fillId="0" borderId="0"/>
    <xf numFmtId="0" fontId="22" fillId="0" borderId="0">
      <alignment vertical="center"/>
    </xf>
    <xf numFmtId="0" fontId="22" fillId="0" borderId="0">
      <alignment vertical="center"/>
    </xf>
    <xf numFmtId="0" fontId="22" fillId="0" borderId="0"/>
    <xf numFmtId="0" fontId="22" fillId="0" borderId="0"/>
    <xf numFmtId="0" fontId="22" fillId="0" borderId="0"/>
    <xf numFmtId="0" fontId="0" fillId="0" borderId="0"/>
    <xf numFmtId="0" fontId="0" fillId="0" borderId="0"/>
    <xf numFmtId="0" fontId="22" fillId="0" borderId="0"/>
    <xf numFmtId="0" fontId="22"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182" fontId="110" fillId="0" borderId="0" applyFont="0" applyFill="0" applyBorder="0" applyAlignment="0" applyProtection="0"/>
    <xf numFmtId="182" fontId="110" fillId="0" borderId="0" applyFont="0" applyFill="0" applyBorder="0" applyAlignment="0" applyProtection="0"/>
    <xf numFmtId="182" fontId="110" fillId="0" borderId="0" applyFont="0" applyFill="0" applyBorder="0" applyAlignment="0" applyProtection="0"/>
    <xf numFmtId="182" fontId="57" fillId="0" borderId="0" applyFont="0" applyFill="0" applyBorder="0" applyAlignment="0" applyProtection="0"/>
    <xf numFmtId="182" fontId="22"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0"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alignment vertical="center"/>
    </xf>
    <xf numFmtId="10" fontId="110" fillId="0" borderId="0" applyFont="0" applyFill="0" applyBorder="0" applyAlignment="0" applyProtection="0"/>
    <xf numFmtId="10" fontId="110" fillId="0" borderId="0" applyFont="0" applyFill="0" applyBorder="0" applyAlignment="0" applyProtection="0"/>
    <xf numFmtId="10" fontId="110"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0"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alignment vertical="center"/>
    </xf>
    <xf numFmtId="187" fontId="57"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187" fontId="22" fillId="0" borderId="0" applyFont="0" applyFill="0" applyBorder="0" applyAlignment="0" applyProtection="0"/>
    <xf numFmtId="187" fontId="98" fillId="0" borderId="0" applyFont="0" applyFill="0" applyBorder="0" applyAlignment="0" applyProtection="0">
      <alignment vertical="center"/>
    </xf>
    <xf numFmtId="208" fontId="22" fillId="0" borderId="0" applyFont="0" applyFill="0" applyBorder="0" applyAlignment="0" applyProtection="0"/>
    <xf numFmtId="187" fontId="98" fillId="0" borderId="0" applyFont="0" applyFill="0" applyBorder="0" applyAlignment="0" applyProtection="0"/>
    <xf numFmtId="187" fontId="98" fillId="0" borderId="0" applyFont="0" applyFill="0" applyBorder="0" applyAlignment="0" applyProtection="0"/>
    <xf numFmtId="207" fontId="22" fillId="0" borderId="0" applyFont="0" applyFill="0" applyBorder="0" applyAlignment="0" applyProtection="0">
      <alignment vertical="center"/>
    </xf>
    <xf numFmtId="207" fontId="22" fillId="0" borderId="0" applyFont="0" applyFill="0" applyBorder="0" applyAlignment="0" applyProtection="0"/>
    <xf numFmtId="187" fontId="98"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alignment vertical="center"/>
    </xf>
    <xf numFmtId="187" fontId="57" fillId="0" borderId="0" applyFont="0" applyFill="0" applyBorder="0" applyAlignment="0" applyProtection="0"/>
    <xf numFmtId="187" fontId="22" fillId="0" borderId="0" applyFont="0" applyFill="0" applyBorder="0" applyAlignment="0" applyProtection="0"/>
    <xf numFmtId="187" fontId="22" fillId="0" borderId="0" applyFont="0" applyFill="0" applyBorder="0" applyAlignment="0" applyProtection="0"/>
    <xf numFmtId="207" fontId="22" fillId="0" borderId="0" applyFont="0" applyFill="0" applyBorder="0" applyAlignment="0" applyProtection="0">
      <alignment vertical="center"/>
    </xf>
    <xf numFmtId="187" fontId="22" fillId="0" borderId="0" applyFont="0" applyFill="0" applyBorder="0" applyAlignment="0" applyProtection="0"/>
    <xf numFmtId="187" fontId="98" fillId="0" borderId="0" applyFont="0" applyFill="0" applyBorder="0" applyAlignment="0" applyProtection="0"/>
    <xf numFmtId="187" fontId="98" fillId="0" borderId="0" applyFont="0" applyFill="0" applyBorder="0" applyAlignment="0" applyProtection="0"/>
    <xf numFmtId="187" fontId="22" fillId="0" borderId="0" applyFont="0" applyFill="0" applyBorder="0" applyAlignment="0" applyProtection="0"/>
    <xf numFmtId="208" fontId="22" fillId="0" borderId="0" applyFont="0" applyFill="0" applyBorder="0" applyAlignment="0" applyProtection="0"/>
    <xf numFmtId="187" fontId="22" fillId="0" borderId="0" applyFont="0" applyFill="0" applyBorder="0" applyAlignment="0" applyProtection="0"/>
    <xf numFmtId="208" fontId="22" fillId="0" borderId="0" applyFont="0" applyFill="0" applyBorder="0" applyAlignment="0" applyProtection="0"/>
    <xf numFmtId="208" fontId="22" fillId="0" borderId="0" applyFont="0" applyFill="0" applyBorder="0" applyAlignment="0" applyProtection="0"/>
    <xf numFmtId="207" fontId="22" fillId="0" borderId="0" applyFont="0" applyFill="0" applyBorder="0" applyAlignment="0" applyProtection="0"/>
    <xf numFmtId="208"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8" fontId="22" fillId="0" borderId="0" applyFont="0" applyFill="0" applyBorder="0" applyAlignment="0" applyProtection="0"/>
    <xf numFmtId="0" fontId="22" fillId="0" borderId="0" applyNumberFormat="0" applyFont="0" applyFill="0" applyBorder="0" applyAlignment="0">
      <alignment horizontal="center" vertical="center"/>
    </xf>
    <xf numFmtId="0" fontId="22" fillId="0" borderId="0" applyNumberFormat="0" applyFont="0" applyFill="0" applyBorder="0" applyAlignment="0">
      <alignment horizontal="center" vertical="center"/>
    </xf>
    <xf numFmtId="0" fontId="22" fillId="0" borderId="0" applyNumberFormat="0" applyFont="0" applyFill="0" applyBorder="0" applyAlignment="0">
      <alignment horizontal="center" vertical="center"/>
    </xf>
    <xf numFmtId="0" fontId="22" fillId="0" borderId="0" applyNumberFormat="0" applyFill="0" applyBorder="0" applyAlignment="0"/>
    <xf numFmtId="0" fontId="22" fillId="0" borderId="0" applyNumberFormat="0" applyFill="0" applyBorder="0" applyAlignment="0"/>
    <xf numFmtId="0" fontId="26" fillId="0" borderId="0" applyNumberFormat="0" applyFill="0" applyBorder="0" applyAlignment="0" applyProtection="0">
      <alignment horizontal="left"/>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vertical="center"/>
    </xf>
    <xf numFmtId="0" fontId="0" fillId="0" borderId="0" applyNumberFormat="0" applyFill="0" applyBorder="0" applyAlignment="0" applyProtection="0"/>
    <xf numFmtId="183" fontId="0" fillId="0" borderId="0" applyNumberFormat="0" applyFill="0" applyBorder="0" applyAlignment="0" applyProtection="0"/>
    <xf numFmtId="183"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xf numFmtId="183" fontId="0" fillId="0" borderId="0" applyNumberFormat="0" applyFill="0" applyBorder="0" applyAlignment="0" applyProtection="0">
      <alignment vertical="center"/>
    </xf>
    <xf numFmtId="0" fontId="111" fillId="0" borderId="0" applyNumberFormat="0" applyFill="0" applyBorder="0" applyAlignment="0" applyProtection="0"/>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57" fillId="0" borderId="15" applyNumberFormat="0" applyFont="0" applyBorder="0" applyAlignment="0"/>
    <xf numFmtId="209" fontId="112" fillId="0" borderId="15" applyNumberFormat="0" applyFont="0" applyBorder="0" applyAlignment="0"/>
    <xf numFmtId="209" fontId="112" fillId="0" borderId="15" applyNumberFormat="0" applyFont="0" applyBorder="0" applyAlignment="0"/>
    <xf numFmtId="0" fontId="22" fillId="0" borderId="15" applyNumberFormat="0" applyFont="0" applyBorder="0" applyAlignment="0">
      <alignment vertical="center"/>
    </xf>
    <xf numFmtId="209" fontId="112" fillId="0" borderId="15" applyNumberFormat="0" applyFont="0" applyBorder="0" applyAlignment="0"/>
    <xf numFmtId="209" fontId="112" fillId="0" borderId="15" applyNumberFormat="0" applyFont="0" applyBorder="0" applyAlignment="0"/>
    <xf numFmtId="0" fontId="22" fillId="0" borderId="15" applyNumberFormat="0" applyFont="0" applyBorder="0" applyAlignment="0">
      <alignment vertical="center"/>
    </xf>
    <xf numFmtId="209" fontId="112" fillId="0" borderId="15" applyNumberFormat="0" applyFont="0" applyBorder="0" applyAlignment="0"/>
    <xf numFmtId="209" fontId="112" fillId="0" borderId="15" applyNumberFormat="0" applyFont="0" applyBorder="0" applyAlignment="0"/>
    <xf numFmtId="209" fontId="112" fillId="0" borderId="15" applyNumberFormat="0" applyFont="0" applyBorder="0" applyAlignment="0"/>
    <xf numFmtId="0" fontId="57" fillId="0" borderId="15" applyNumberFormat="0" applyFont="0" applyBorder="0" applyAlignment="0"/>
    <xf numFmtId="0" fontId="57" fillId="0" borderId="15" applyNumberFormat="0" applyFont="0" applyBorder="0" applyAlignment="0"/>
    <xf numFmtId="0" fontId="22" fillId="0" borderId="15" applyNumberFormat="0" applyFont="0" applyBorder="0" applyAlignment="0"/>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57" fillId="0" borderId="15" applyNumberFormat="0" applyFont="0" applyBorder="0" applyAlignment="0"/>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xf numFmtId="0" fontId="57"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xf numFmtId="209" fontId="112" fillId="0" borderId="15" applyNumberFormat="0" applyFont="0" applyBorder="0" applyAlignment="0">
      <alignment vertical="center"/>
    </xf>
    <xf numFmtId="0" fontId="25" fillId="0" borderId="0" applyNumberFormat="0" applyFill="0" applyBorder="0" applyAlignment="0" applyProtection="0">
      <alignment horizontal="centerContinuous"/>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vertical="center"/>
    </xf>
    <xf numFmtId="0" fontId="87" fillId="48" borderId="0" applyNumberFormat="0" applyBorder="0" applyAlignment="0" applyProtection="0"/>
    <xf numFmtId="0" fontId="59" fillId="12" borderId="0" applyNumberFormat="0" applyBorder="0" applyAlignment="0" applyProtection="0"/>
    <xf numFmtId="210" fontId="113" fillId="12" borderId="0" applyNumberFormat="0" applyBorder="0" applyAlignment="0" applyProtection="0"/>
    <xf numFmtId="0" fontId="57" fillId="48" borderId="0" applyNumberFormat="0" applyBorder="0" applyAlignment="0" applyProtection="0">
      <alignment vertical="center"/>
    </xf>
    <xf numFmtId="0" fontId="113"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210" fontId="113"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210" fontId="59" fillId="12" borderId="0" applyNumberFormat="0" applyBorder="0" applyAlignment="0" applyProtection="0"/>
    <xf numFmtId="0" fontId="113" fillId="12" borderId="0" applyNumberFormat="0" applyBorder="0" applyAlignment="0" applyProtection="0"/>
    <xf numFmtId="0" fontId="87" fillId="49" borderId="0" applyNumberFormat="0" applyBorder="0" applyAlignment="0" applyProtection="0"/>
    <xf numFmtId="0" fontId="59" fillId="50" borderId="0" applyNumberFormat="0" applyBorder="0" applyAlignment="0" applyProtection="0"/>
    <xf numFmtId="210" fontId="113" fillId="50" borderId="0" applyNumberFormat="0" applyBorder="0" applyAlignment="0" applyProtection="0"/>
    <xf numFmtId="0" fontId="57" fillId="49" borderId="0" applyNumberFormat="0" applyBorder="0" applyAlignment="0" applyProtection="0">
      <alignment vertical="center"/>
    </xf>
    <xf numFmtId="0" fontId="113"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210" fontId="113"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210" fontId="59" fillId="50" borderId="0" applyNumberFormat="0" applyBorder="0" applyAlignment="0" applyProtection="0"/>
    <xf numFmtId="0" fontId="113" fillId="50" borderId="0" applyNumberFormat="0" applyBorder="0" applyAlignment="0" applyProtection="0"/>
    <xf numFmtId="0" fontId="87" fillId="51" borderId="0" applyNumberFormat="0" applyBorder="0" applyAlignment="0" applyProtection="0"/>
    <xf numFmtId="0" fontId="59" fillId="52" borderId="0" applyNumberFormat="0" applyBorder="0" applyAlignment="0" applyProtection="0"/>
    <xf numFmtId="210" fontId="113" fillId="52" borderId="0" applyNumberFormat="0" applyBorder="0" applyAlignment="0" applyProtection="0"/>
    <xf numFmtId="0" fontId="57" fillId="51" borderId="0" applyNumberFormat="0" applyBorder="0" applyAlignment="0" applyProtection="0">
      <alignment vertical="center"/>
    </xf>
    <xf numFmtId="0" fontId="113"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210" fontId="113"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210" fontId="59" fillId="52" borderId="0" applyNumberFormat="0" applyBorder="0" applyAlignment="0" applyProtection="0"/>
    <xf numFmtId="0" fontId="113" fillId="52" borderId="0" applyNumberFormat="0" applyBorder="0" applyAlignment="0" applyProtection="0"/>
    <xf numFmtId="0" fontId="87" fillId="10" borderId="0" applyNumberFormat="0" applyBorder="0" applyAlignment="0" applyProtection="0"/>
    <xf numFmtId="0" fontId="59" fillId="53" borderId="0" applyNumberFormat="0" applyBorder="0" applyAlignment="0" applyProtection="0"/>
    <xf numFmtId="210" fontId="113" fillId="53" borderId="0" applyNumberFormat="0" applyBorder="0" applyAlignment="0" applyProtection="0"/>
    <xf numFmtId="0" fontId="57" fillId="10" borderId="0" applyNumberFormat="0" applyBorder="0" applyAlignment="0" applyProtection="0">
      <alignment vertical="center"/>
    </xf>
    <xf numFmtId="0" fontId="113"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210" fontId="113"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210" fontId="59" fillId="53" borderId="0" applyNumberFormat="0" applyBorder="0" applyAlignment="0" applyProtection="0"/>
    <xf numFmtId="0" fontId="113" fillId="53" borderId="0" applyNumberFormat="0" applyBorder="0" applyAlignment="0" applyProtection="0"/>
    <xf numFmtId="0" fontId="87" fillId="54" borderId="0" applyNumberFormat="0" applyBorder="0" applyAlignment="0" applyProtection="0"/>
    <xf numFmtId="0" fontId="113" fillId="55" borderId="0" applyNumberFormat="0" applyBorder="0" applyAlignment="0" applyProtection="0"/>
    <xf numFmtId="0" fontId="59" fillId="55" borderId="0" applyNumberFormat="0" applyBorder="0" applyAlignment="0" applyProtection="0"/>
    <xf numFmtId="210" fontId="113" fillId="55" borderId="0" applyNumberFormat="0" applyBorder="0" applyAlignment="0" applyProtection="0"/>
    <xf numFmtId="0" fontId="57" fillId="54" borderId="0" applyNumberFormat="0" applyBorder="0" applyAlignment="0" applyProtection="0">
      <alignment vertical="center"/>
    </xf>
    <xf numFmtId="0" fontId="113"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113" fillId="55" borderId="0" applyNumberFormat="0" applyBorder="0" applyAlignment="0" applyProtection="0"/>
    <xf numFmtId="210" fontId="59" fillId="55" borderId="0" applyNumberFormat="0" applyBorder="0" applyAlignment="0" applyProtection="0"/>
    <xf numFmtId="210" fontId="59" fillId="55" borderId="0" applyNumberFormat="0" applyBorder="0" applyAlignment="0" applyProtection="0"/>
    <xf numFmtId="0" fontId="87" fillId="46" borderId="0" applyNumberFormat="0" applyBorder="0" applyAlignment="0" applyProtection="0"/>
    <xf numFmtId="0" fontId="113" fillId="56" borderId="0" applyNumberFormat="0" applyBorder="0" applyAlignment="0" applyProtection="0"/>
    <xf numFmtId="0" fontId="59" fillId="56" borderId="0" applyNumberFormat="0" applyBorder="0" applyAlignment="0" applyProtection="0"/>
    <xf numFmtId="210" fontId="113" fillId="56" borderId="0" applyNumberFormat="0" applyBorder="0" applyAlignment="0" applyProtection="0"/>
    <xf numFmtId="0" fontId="57" fillId="46" borderId="0" applyNumberFormat="0" applyBorder="0" applyAlignment="0" applyProtection="0">
      <alignment vertical="center"/>
    </xf>
    <xf numFmtId="0" fontId="113"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113" fillId="56" borderId="0" applyNumberFormat="0" applyBorder="0" applyAlignment="0" applyProtection="0"/>
    <xf numFmtId="210" fontId="59" fillId="56" borderId="0" applyNumberFormat="0" applyBorder="0" applyAlignment="0" applyProtection="0"/>
    <xf numFmtId="210" fontId="59" fillId="56" borderId="0" applyNumberFormat="0" applyBorder="0" applyAlignment="0" applyProtection="0"/>
    <xf numFmtId="193" fontId="114" fillId="48" borderId="0" applyNumberFormat="0" applyBorder="0" applyAlignment="0" applyProtection="0">
      <alignment vertical="center"/>
    </xf>
    <xf numFmtId="193" fontId="114" fillId="49" borderId="0" applyNumberFormat="0" applyBorder="0" applyAlignment="0" applyProtection="0">
      <alignment vertical="center"/>
    </xf>
    <xf numFmtId="193" fontId="114" fillId="51" borderId="0" applyNumberFormat="0" applyBorder="0" applyAlignment="0" applyProtection="0">
      <alignment vertical="center"/>
    </xf>
    <xf numFmtId="193" fontId="114" fillId="10" borderId="0" applyNumberFormat="0" applyBorder="0" applyAlignment="0" applyProtection="0">
      <alignment vertical="center"/>
    </xf>
    <xf numFmtId="193" fontId="114" fillId="54" borderId="0" applyNumberFormat="0" applyBorder="0" applyAlignment="0" applyProtection="0">
      <alignment vertical="center"/>
    </xf>
    <xf numFmtId="193" fontId="114" fillId="46"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6"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8"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47"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46"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7"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8" fillId="0" borderId="0"/>
    <xf numFmtId="0" fontId="115" fillId="0" borderId="0" applyNumberFormat="0" applyFill="0" applyBorder="0" applyAlignment="0" applyProtection="0">
      <alignment vertical="top"/>
      <protection locked="0"/>
    </xf>
    <xf numFmtId="0" fontId="115" fillId="0" borderId="0" applyNumberFormat="0" applyFill="0" applyBorder="0" applyAlignment="0" applyProtection="0">
      <alignment vertical="top"/>
      <protection locked="0"/>
    </xf>
    <xf numFmtId="0" fontId="78" fillId="0" borderId="0"/>
    <xf numFmtId="0" fontId="78" fillId="0" borderId="0" applyBorder="0"/>
    <xf numFmtId="0" fontId="78" fillId="0" borderId="0" applyBorder="0">
      <alignment vertical="center"/>
    </xf>
    <xf numFmtId="0" fontId="78" fillId="0" borderId="0">
      <alignment vertical="center"/>
    </xf>
    <xf numFmtId="0" fontId="0" fillId="0" borderId="0"/>
    <xf numFmtId="193" fontId="116" fillId="0" borderId="0" applyFont="0" applyFill="0" applyBorder="0" applyAlignment="0" applyProtection="0"/>
    <xf numFmtId="193" fontId="116" fillId="0" borderId="0" applyFont="0" applyFill="0" applyBorder="0" applyAlignment="0" applyProtection="0"/>
    <xf numFmtId="193" fontId="116" fillId="0" borderId="0" applyFont="0" applyFill="0" applyBorder="0" applyAlignment="0" applyProtection="0"/>
    <xf numFmtId="188" fontId="0" fillId="0" borderId="0" applyFont="0" applyFill="0" applyBorder="0" applyAlignment="0" applyProtection="0"/>
    <xf numFmtId="188" fontId="0" fillId="0" borderId="0" applyFont="0" applyFill="0" applyBorder="0" applyAlignment="0" applyProtection="0"/>
    <xf numFmtId="186" fontId="0" fillId="0" borderId="0" applyFont="0" applyFill="0" applyBorder="0" applyAlignment="0" applyProtection="0"/>
    <xf numFmtId="193" fontId="0" fillId="0" borderId="0"/>
    <xf numFmtId="0" fontId="87" fillId="62" borderId="0" applyNumberFormat="0" applyBorder="0" applyAlignment="0" applyProtection="0"/>
    <xf numFmtId="0" fontId="113" fillId="23" borderId="0" applyNumberFormat="0" applyBorder="0" applyAlignment="0" applyProtection="0"/>
    <xf numFmtId="0" fontId="59" fillId="23" borderId="0" applyNumberFormat="0" applyBorder="0" applyAlignment="0" applyProtection="0"/>
    <xf numFmtId="210" fontId="113" fillId="23" borderId="0" applyNumberFormat="0" applyBorder="0" applyAlignment="0" applyProtection="0"/>
    <xf numFmtId="0" fontId="57" fillId="62" borderId="0" applyNumberFormat="0" applyBorder="0" applyAlignment="0" applyProtection="0">
      <alignment vertical="center"/>
    </xf>
    <xf numFmtId="0" fontId="113"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113" fillId="23" borderId="0" applyNumberFormat="0" applyBorder="0" applyAlignment="0" applyProtection="0"/>
    <xf numFmtId="210" fontId="59" fillId="23" borderId="0" applyNumberFormat="0" applyBorder="0" applyAlignment="0" applyProtection="0"/>
    <xf numFmtId="210" fontId="59" fillId="23" borderId="0" applyNumberFormat="0" applyBorder="0" applyAlignment="0" applyProtection="0"/>
    <xf numFmtId="0" fontId="87" fillId="58" borderId="0" applyNumberFormat="0" applyBorder="0" applyAlignment="0" applyProtection="0"/>
    <xf numFmtId="0" fontId="113" fillId="27" borderId="0" applyNumberFormat="0" applyBorder="0" applyAlignment="0" applyProtection="0"/>
    <xf numFmtId="0" fontId="59" fillId="27" borderId="0" applyNumberFormat="0" applyBorder="0" applyAlignment="0" applyProtection="0"/>
    <xf numFmtId="210" fontId="113" fillId="27" borderId="0" applyNumberFormat="0" applyBorder="0" applyAlignment="0" applyProtection="0"/>
    <xf numFmtId="0" fontId="57" fillId="58" borderId="0" applyNumberFormat="0" applyBorder="0" applyAlignment="0" applyProtection="0">
      <alignment vertical="center"/>
    </xf>
    <xf numFmtId="0" fontId="113"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113" fillId="27" borderId="0" applyNumberFormat="0" applyBorder="0" applyAlignment="0" applyProtection="0"/>
    <xf numFmtId="210" fontId="59" fillId="27" borderId="0" applyNumberFormat="0" applyBorder="0" applyAlignment="0" applyProtection="0"/>
    <xf numFmtId="210" fontId="59" fillId="27" borderId="0" applyNumberFormat="0" applyBorder="0" applyAlignment="0" applyProtection="0"/>
    <xf numFmtId="0" fontId="87" fillId="4" borderId="0" applyNumberFormat="0" applyBorder="0" applyAlignment="0" applyProtection="0"/>
    <xf numFmtId="0" fontId="59" fillId="31" borderId="0" applyNumberFormat="0" applyBorder="0" applyAlignment="0" applyProtection="0"/>
    <xf numFmtId="210" fontId="113" fillId="31" borderId="0" applyNumberFormat="0" applyBorder="0" applyAlignment="0" applyProtection="0"/>
    <xf numFmtId="0" fontId="57" fillId="4" borderId="0" applyNumberFormat="0" applyBorder="0" applyAlignment="0" applyProtection="0">
      <alignment vertical="center"/>
    </xf>
    <xf numFmtId="0" fontId="113"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210" fontId="113"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210" fontId="59" fillId="31" borderId="0" applyNumberFormat="0" applyBorder="0" applyAlignment="0" applyProtection="0"/>
    <xf numFmtId="0" fontId="113" fillId="31" borderId="0" applyNumberFormat="0" applyBorder="0" applyAlignment="0" applyProtection="0"/>
    <xf numFmtId="0" fontId="87" fillId="10" borderId="0" applyNumberFormat="0" applyBorder="0" applyAlignment="0" applyProtection="0"/>
    <xf numFmtId="0" fontId="113" fillId="35" borderId="0" applyNumberFormat="0" applyBorder="0" applyAlignment="0" applyProtection="0"/>
    <xf numFmtId="0" fontId="59" fillId="35" borderId="0" applyNumberFormat="0" applyBorder="0" applyAlignment="0" applyProtection="0"/>
    <xf numFmtId="210" fontId="113" fillId="35" borderId="0" applyNumberFormat="0" applyBorder="0" applyAlignment="0" applyProtection="0"/>
    <xf numFmtId="0" fontId="57" fillId="10" borderId="0" applyNumberFormat="0" applyBorder="0" applyAlignment="0" applyProtection="0">
      <alignment vertical="center"/>
    </xf>
    <xf numFmtId="0" fontId="113"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113" fillId="35" borderId="0" applyNumberFormat="0" applyBorder="0" applyAlignment="0" applyProtection="0"/>
    <xf numFmtId="210" fontId="59" fillId="35" borderId="0" applyNumberFormat="0" applyBorder="0" applyAlignment="0" applyProtection="0"/>
    <xf numFmtId="210" fontId="59" fillId="35" borderId="0" applyNumberFormat="0" applyBorder="0" applyAlignment="0" applyProtection="0"/>
    <xf numFmtId="0" fontId="87" fillId="62" borderId="0" applyNumberFormat="0" applyBorder="0" applyAlignment="0" applyProtection="0"/>
    <xf numFmtId="0" fontId="113" fillId="39" borderId="0" applyNumberFormat="0" applyBorder="0" applyAlignment="0" applyProtection="0"/>
    <xf numFmtId="0" fontId="59" fillId="39" borderId="0" applyNumberFormat="0" applyBorder="0" applyAlignment="0" applyProtection="0"/>
    <xf numFmtId="210" fontId="113" fillId="39" borderId="0" applyNumberFormat="0" applyBorder="0" applyAlignment="0" applyProtection="0"/>
    <xf numFmtId="0" fontId="57" fillId="62" borderId="0" applyNumberFormat="0" applyBorder="0" applyAlignment="0" applyProtection="0">
      <alignment vertical="center"/>
    </xf>
    <xf numFmtId="0" fontId="113"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113" fillId="39" borderId="0" applyNumberFormat="0" applyBorder="0" applyAlignment="0" applyProtection="0"/>
    <xf numFmtId="210" fontId="59" fillId="39" borderId="0" applyNumberFormat="0" applyBorder="0" applyAlignment="0" applyProtection="0"/>
    <xf numFmtId="210" fontId="59" fillId="39" borderId="0" applyNumberFormat="0" applyBorder="0" applyAlignment="0" applyProtection="0"/>
    <xf numFmtId="0" fontId="87" fillId="63" borderId="0" applyNumberFormat="0" applyBorder="0" applyAlignment="0" applyProtection="0"/>
    <xf numFmtId="0" fontId="113" fillId="43" borderId="0" applyNumberFormat="0" applyBorder="0" applyAlignment="0" applyProtection="0"/>
    <xf numFmtId="0" fontId="59" fillId="43" borderId="0" applyNumberFormat="0" applyBorder="0" applyAlignment="0" applyProtection="0"/>
    <xf numFmtId="210" fontId="113" fillId="43" borderId="0" applyNumberFormat="0" applyBorder="0" applyAlignment="0" applyProtection="0"/>
    <xf numFmtId="0" fontId="57" fillId="63" borderId="0" applyNumberFormat="0" applyBorder="0" applyAlignment="0" applyProtection="0">
      <alignment vertical="center"/>
    </xf>
    <xf numFmtId="0" fontId="113"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113" fillId="43" borderId="0" applyNumberFormat="0" applyBorder="0" applyAlignment="0" applyProtection="0"/>
    <xf numFmtId="210" fontId="59" fillId="43" borderId="0" applyNumberFormat="0" applyBorder="0" applyAlignment="0" applyProtection="0"/>
    <xf numFmtId="210" fontId="59" fillId="43" borderId="0" applyNumberFormat="0" applyBorder="0" applyAlignment="0" applyProtection="0"/>
    <xf numFmtId="193" fontId="114" fillId="62" borderId="0" applyNumberFormat="0" applyBorder="0" applyAlignment="0" applyProtection="0">
      <alignment vertical="center"/>
    </xf>
    <xf numFmtId="193" fontId="114" fillId="58" borderId="0" applyNumberFormat="0" applyBorder="0" applyAlignment="0" applyProtection="0">
      <alignment vertical="center"/>
    </xf>
    <xf numFmtId="193" fontId="114" fillId="4" borderId="0" applyNumberFormat="0" applyBorder="0" applyAlignment="0" applyProtection="0">
      <alignment vertical="center"/>
    </xf>
    <xf numFmtId="193" fontId="114" fillId="10" borderId="0" applyNumberFormat="0" applyBorder="0" applyAlignment="0" applyProtection="0">
      <alignment vertical="center"/>
    </xf>
    <xf numFmtId="193" fontId="114" fillId="62" borderId="0" applyNumberFormat="0" applyBorder="0" applyAlignment="0" applyProtection="0">
      <alignment vertical="center"/>
    </xf>
    <xf numFmtId="193" fontId="114" fillId="63"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45"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5"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45"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5"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117" fillId="64" borderId="0" applyNumberFormat="0" applyBorder="0" applyAlignment="0" applyProtection="0"/>
    <xf numFmtId="0" fontId="118" fillId="65" borderId="0" applyNumberFormat="0" applyBorder="0" applyAlignment="0" applyProtection="0"/>
    <xf numFmtId="0" fontId="119" fillId="65" borderId="0" applyNumberFormat="0" applyBorder="0" applyAlignment="0" applyProtection="0"/>
    <xf numFmtId="0" fontId="120" fillId="64" borderId="0" applyNumberFormat="0" applyBorder="0" applyAlignment="0" applyProtection="0">
      <alignment vertical="center"/>
    </xf>
    <xf numFmtId="0" fontId="118" fillId="65" borderId="0" applyNumberFormat="0" applyBorder="0" applyAlignment="0" applyProtection="0"/>
    <xf numFmtId="210" fontId="118" fillId="65" borderId="0" applyNumberFormat="0" applyBorder="0" applyAlignment="0" applyProtection="0"/>
    <xf numFmtId="0" fontId="118" fillId="65" borderId="0" applyNumberFormat="0" applyBorder="0" applyAlignment="0" applyProtection="0"/>
    <xf numFmtId="210" fontId="118" fillId="65" borderId="0" applyNumberFormat="0" applyBorder="0" applyAlignment="0" applyProtection="0"/>
    <xf numFmtId="0" fontId="119" fillId="65" borderId="0" applyNumberFormat="0" applyBorder="0" applyAlignment="0" applyProtection="0"/>
    <xf numFmtId="0" fontId="117" fillId="58" borderId="0" applyNumberFormat="0" applyBorder="0" applyAlignment="0" applyProtection="0"/>
    <xf numFmtId="0" fontId="118" fillId="66" borderId="0" applyNumberFormat="0" applyBorder="0" applyAlignment="0" applyProtection="0"/>
    <xf numFmtId="0" fontId="118" fillId="66" borderId="0" applyNumberFormat="0" applyBorder="0" applyAlignment="0" applyProtection="0"/>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210" fontId="118" fillId="66" borderId="0" applyNumberFormat="0" applyBorder="0" applyAlignment="0" applyProtection="0"/>
    <xf numFmtId="0" fontId="119" fillId="66" borderId="0" applyNumberFormat="0" applyBorder="0" applyAlignment="0" applyProtection="0"/>
    <xf numFmtId="0" fontId="117" fillId="4" borderId="0" applyNumberFormat="0" applyBorder="0" applyAlignment="0" applyProtection="0"/>
    <xf numFmtId="0" fontId="118" fillId="67" borderId="0" applyNumberFormat="0" applyBorder="0" applyAlignment="0" applyProtection="0"/>
    <xf numFmtId="0" fontId="119" fillId="67" borderId="0" applyNumberFormat="0" applyBorder="0" applyAlignment="0" applyProtection="0"/>
    <xf numFmtId="0" fontId="120" fillId="4" borderId="0" applyNumberFormat="0" applyBorder="0" applyAlignment="0" applyProtection="0">
      <alignment vertical="center"/>
    </xf>
    <xf numFmtId="0" fontId="118" fillId="67" borderId="0" applyNumberFormat="0" applyBorder="0" applyAlignment="0" applyProtection="0"/>
    <xf numFmtId="210" fontId="118" fillId="67" borderId="0" applyNumberFormat="0" applyBorder="0" applyAlignment="0" applyProtection="0"/>
    <xf numFmtId="210" fontId="119" fillId="67" borderId="0" applyNumberFormat="0" applyBorder="0" applyAlignment="0" applyProtection="0"/>
    <xf numFmtId="0" fontId="118" fillId="67" borderId="0" applyNumberFormat="0" applyBorder="0" applyAlignment="0" applyProtection="0"/>
    <xf numFmtId="210" fontId="118" fillId="67" borderId="0" applyNumberFormat="0" applyBorder="0" applyAlignment="0" applyProtection="0"/>
    <xf numFmtId="0" fontId="119" fillId="67" borderId="0" applyNumberFormat="0" applyBorder="0" applyAlignment="0" applyProtection="0"/>
    <xf numFmtId="0" fontId="117" fillId="68" borderId="0" applyNumberFormat="0" applyBorder="0" applyAlignment="0" applyProtection="0"/>
    <xf numFmtId="0" fontId="118" fillId="69" borderId="0" applyNumberFormat="0" applyBorder="0" applyAlignment="0" applyProtection="0"/>
    <xf numFmtId="0" fontId="119" fillId="69" borderId="0" applyNumberFormat="0" applyBorder="0" applyAlignment="0" applyProtection="0"/>
    <xf numFmtId="0" fontId="120" fillId="68" borderId="0" applyNumberFormat="0" applyBorder="0" applyAlignment="0" applyProtection="0">
      <alignment vertical="center"/>
    </xf>
    <xf numFmtId="0" fontId="118" fillId="69" borderId="0" applyNumberFormat="0" applyBorder="0" applyAlignment="0" applyProtection="0"/>
    <xf numFmtId="210" fontId="118" fillId="69" borderId="0" applyNumberFormat="0" applyBorder="0" applyAlignment="0" applyProtection="0"/>
    <xf numFmtId="210" fontId="119" fillId="69" borderId="0" applyNumberFormat="0" applyBorder="0" applyAlignment="0" applyProtection="0"/>
    <xf numFmtId="0" fontId="118" fillId="69" borderId="0" applyNumberFormat="0" applyBorder="0" applyAlignment="0" applyProtection="0"/>
    <xf numFmtId="210" fontId="118" fillId="69" borderId="0" applyNumberFormat="0" applyBorder="0" applyAlignment="0" applyProtection="0"/>
    <xf numFmtId="0" fontId="119" fillId="69" borderId="0" applyNumberFormat="0" applyBorder="0" applyAlignment="0" applyProtection="0"/>
    <xf numFmtId="0" fontId="117" fillId="70" borderId="0" applyNumberFormat="0" applyBorder="0" applyAlignment="0" applyProtection="0"/>
    <xf numFmtId="0" fontId="118" fillId="71" borderId="0" applyNumberFormat="0" applyBorder="0" applyAlignment="0" applyProtection="0"/>
    <xf numFmtId="0" fontId="118" fillId="71" borderId="0" applyNumberFormat="0" applyBorder="0" applyAlignment="0" applyProtection="0"/>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210" fontId="118" fillId="71" borderId="0" applyNumberFormat="0" applyBorder="0" applyAlignment="0" applyProtection="0"/>
    <xf numFmtId="0" fontId="119" fillId="71" borderId="0" applyNumberFormat="0" applyBorder="0" applyAlignment="0" applyProtection="0"/>
    <xf numFmtId="0" fontId="117" fillId="61" borderId="0" applyNumberFormat="0" applyBorder="0" applyAlignment="0" applyProtection="0"/>
    <xf numFmtId="0" fontId="118" fillId="72" borderId="0" applyNumberFormat="0" applyBorder="0" applyAlignment="0" applyProtection="0"/>
    <xf numFmtId="0" fontId="119" fillId="72" borderId="0" applyNumberFormat="0" applyBorder="0" applyAlignment="0" applyProtection="0"/>
    <xf numFmtId="0" fontId="120" fillId="61" borderId="0" applyNumberFormat="0" applyBorder="0" applyAlignment="0" applyProtection="0">
      <alignment vertical="center"/>
    </xf>
    <xf numFmtId="0" fontId="118" fillId="72" borderId="0" applyNumberFormat="0" applyBorder="0" applyAlignment="0" applyProtection="0"/>
    <xf numFmtId="210" fontId="118" fillId="72" borderId="0" applyNumberFormat="0" applyBorder="0" applyAlignment="0" applyProtection="0"/>
    <xf numFmtId="210" fontId="119" fillId="72" borderId="0" applyNumberFormat="0" applyBorder="0" applyAlignment="0" applyProtection="0"/>
    <xf numFmtId="0" fontId="118" fillId="72" borderId="0" applyNumberFormat="0" applyBorder="0" applyAlignment="0" applyProtection="0"/>
    <xf numFmtId="210" fontId="118" fillId="72" borderId="0" applyNumberFormat="0" applyBorder="0" applyAlignment="0" applyProtection="0"/>
    <xf numFmtId="0" fontId="119" fillId="72" borderId="0" applyNumberFormat="0" applyBorder="0" applyAlignment="0" applyProtection="0"/>
    <xf numFmtId="193" fontId="121" fillId="64" borderId="0" applyNumberFormat="0" applyBorder="0" applyAlignment="0" applyProtection="0">
      <alignment vertical="center"/>
    </xf>
    <xf numFmtId="193" fontId="121" fillId="58" borderId="0" applyNumberFormat="0" applyBorder="0" applyAlignment="0" applyProtection="0">
      <alignment vertical="center"/>
    </xf>
    <xf numFmtId="193" fontId="121" fillId="4" borderId="0" applyNumberFormat="0" applyBorder="0" applyAlignment="0" applyProtection="0">
      <alignment vertical="center"/>
    </xf>
    <xf numFmtId="193" fontId="121" fillId="68" borderId="0" applyNumberFormat="0" applyBorder="0" applyAlignment="0" applyProtection="0">
      <alignment vertical="center"/>
    </xf>
    <xf numFmtId="193" fontId="121" fillId="70" borderId="0" applyNumberFormat="0" applyBorder="0" applyAlignment="0" applyProtection="0">
      <alignment vertical="center"/>
    </xf>
    <xf numFmtId="193" fontId="121" fillId="61"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70"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5"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45"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58"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88" fillId="0" borderId="0">
      <protection locked="0"/>
    </xf>
    <xf numFmtId="0" fontId="88" fillId="0" borderId="0">
      <alignment vertical="center"/>
      <protection locked="0"/>
    </xf>
    <xf numFmtId="0" fontId="88" fillId="0" borderId="0">
      <alignment vertical="center"/>
      <protection locked="0"/>
    </xf>
    <xf numFmtId="0" fontId="88" fillId="0" borderId="0">
      <protection locked="0"/>
    </xf>
    <xf numFmtId="0" fontId="88" fillId="0" borderId="0">
      <alignment vertical="center"/>
      <protection locked="0"/>
    </xf>
    <xf numFmtId="0" fontId="88" fillId="0" borderId="0">
      <alignment vertical="center"/>
      <protection locked="0"/>
    </xf>
    <xf numFmtId="9" fontId="123" fillId="0" borderId="0"/>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82" fillId="0" borderId="0"/>
    <xf numFmtId="0" fontId="82" fillId="0" borderId="0">
      <alignment vertical="center"/>
    </xf>
    <xf numFmtId="0" fontId="82" fillId="0" borderId="0">
      <alignment vertical="center"/>
    </xf>
    <xf numFmtId="0" fontId="82" fillId="0" borderId="0"/>
    <xf numFmtId="0" fontId="82" fillId="0" borderId="0">
      <alignment vertical="center"/>
    </xf>
    <xf numFmtId="0" fontId="82" fillId="0" borderId="0"/>
    <xf numFmtId="0" fontId="82" fillId="0" borderId="0">
      <alignment vertical="center"/>
    </xf>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xf numFmtId="0" fontId="22" fillId="0" borderId="0" applyNumberFormat="0" applyFont="0"/>
    <xf numFmtId="0" fontId="22" fillId="0" borderId="0" applyNumberFormat="0"/>
    <xf numFmtId="0" fontId="2" fillId="0" borderId="0"/>
    <xf numFmtId="0" fontId="2" fillId="0" borderId="0">
      <alignment vertical="center"/>
    </xf>
    <xf numFmtId="0" fontId="88" fillId="0" borderId="0"/>
    <xf numFmtId="0" fontId="88" fillId="0" borderId="0">
      <alignment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5" fillId="0" borderId="0"/>
    <xf numFmtId="0" fontId="125" fillId="0" borderId="0">
      <alignment vertical="center"/>
    </xf>
    <xf numFmtId="0" fontId="125" fillId="0" borderId="0"/>
    <xf numFmtId="0" fontId="125" fillId="0" borderId="0">
      <alignment vertical="center"/>
    </xf>
    <xf numFmtId="0" fontId="125" fillId="0" borderId="0"/>
    <xf numFmtId="0" fontId="125" fillId="0" borderId="0">
      <alignment vertical="center"/>
    </xf>
    <xf numFmtId="0" fontId="125" fillId="0" borderId="0"/>
    <xf numFmtId="0" fontId="125" fillId="0" borderId="0">
      <alignment vertical="center"/>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74" borderId="0"/>
    <xf numFmtId="0" fontId="124" fillId="74" borderId="0">
      <alignment vertical="center"/>
    </xf>
    <xf numFmtId="0" fontId="124" fillId="74" borderId="0"/>
    <xf numFmtId="0" fontId="124" fillId="74" borderId="0">
      <alignment vertical="center"/>
    </xf>
    <xf numFmtId="0" fontId="124" fillId="74" borderId="0"/>
    <xf numFmtId="0" fontId="124" fillId="74" borderId="0">
      <alignment vertical="center"/>
    </xf>
    <xf numFmtId="0" fontId="124" fillId="74" borderId="0"/>
    <xf numFmtId="0" fontId="124" fillId="74" borderId="0">
      <alignment vertical="center"/>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6" fillId="76"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80" borderId="0" applyNumberFormat="0" applyBorder="0" applyAlignment="0" applyProtection="0"/>
    <xf numFmtId="0" fontId="126" fillId="79" borderId="0" applyNumberFormat="0" applyBorder="0" applyAlignment="0" applyProtection="0"/>
    <xf numFmtId="0" fontId="119" fillId="21" borderId="0" applyNumberFormat="0" applyBorder="0" applyAlignment="0" applyProtection="0"/>
    <xf numFmtId="0" fontId="118" fillId="21"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6" borderId="0" applyNumberFormat="0" applyBorder="0" applyAlignment="0" applyProtection="0"/>
    <xf numFmtId="0" fontId="118" fillId="21" borderId="0" applyNumberFormat="0" applyBorder="0" applyAlignment="0" applyProtection="0"/>
    <xf numFmtId="0" fontId="126" fillId="76"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210" fontId="118" fillId="21"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9" fillId="21"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6"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9"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60"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alignment vertical="center"/>
    </xf>
    <xf numFmtId="0" fontId="126" fillId="83"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alignment vertical="center"/>
    </xf>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alignment vertical="center"/>
    </xf>
    <xf numFmtId="0" fontId="117" fillId="9" borderId="0" applyNumberFormat="0" applyBorder="0" applyAlignment="0" applyProtection="0"/>
    <xf numFmtId="0" fontId="126" fillId="85" borderId="0" applyNumberFormat="0" applyBorder="0" applyAlignment="0" applyProtection="0"/>
    <xf numFmtId="0" fontId="118" fillId="2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60"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19" fillId="2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alignment vertical="center"/>
    </xf>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60" borderId="0" applyNumberFormat="0" applyBorder="0" applyAlignment="0" applyProtection="0"/>
    <xf numFmtId="0" fontId="126" fillId="85" borderId="0" applyNumberFormat="0" applyBorder="0" applyAlignment="0" applyProtection="0">
      <alignment vertical="center"/>
    </xf>
    <xf numFmtId="0" fontId="126" fillId="60" borderId="0" applyNumberFormat="0" applyBorder="0" applyAlignment="0" applyProtection="0"/>
    <xf numFmtId="0" fontId="126" fillId="85" borderId="0" applyNumberFormat="0" applyBorder="0" applyAlignment="0" applyProtection="0">
      <alignment vertical="center"/>
    </xf>
    <xf numFmtId="0" fontId="126" fillId="85" borderId="0" applyNumberFormat="0" applyBorder="0" applyAlignment="0" applyProtection="0"/>
    <xf numFmtId="0" fontId="126" fillId="85" borderId="0" applyNumberFormat="0" applyBorder="0" applyAlignment="0" applyProtection="0">
      <alignment vertical="center"/>
    </xf>
    <xf numFmtId="0" fontId="126" fillId="60" borderId="0" applyNumberFormat="0" applyBorder="0" applyAlignment="0" applyProtection="0"/>
    <xf numFmtId="0" fontId="126" fillId="83"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alignment vertical="center"/>
    </xf>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alignment vertical="center"/>
    </xf>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alignment vertical="center"/>
    </xf>
    <xf numFmtId="0" fontId="117" fillId="87" borderId="0" applyNumberFormat="0" applyBorder="0" applyAlignment="0" applyProtection="0"/>
    <xf numFmtId="0" fontId="126" fillId="84" borderId="0" applyNumberFormat="0" applyBorder="0" applyAlignment="0" applyProtection="0"/>
    <xf numFmtId="0" fontId="118" fillId="29"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19" fillId="29"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alignment vertical="center"/>
    </xf>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alignment vertical="center"/>
    </xf>
    <xf numFmtId="0" fontId="126" fillId="83" borderId="0" applyNumberFormat="0" applyBorder="0" applyAlignment="0" applyProtection="0"/>
    <xf numFmtId="0" fontId="126" fillId="84" borderId="0" applyNumberFormat="0" applyBorder="0" applyAlignment="0" applyProtection="0">
      <alignment vertical="center"/>
    </xf>
    <xf numFmtId="0" fontId="126" fillId="84" borderId="0" applyNumberFormat="0" applyBorder="0" applyAlignment="0" applyProtection="0"/>
    <xf numFmtId="0" fontId="126" fillId="84" borderId="0" applyNumberFormat="0" applyBorder="0" applyAlignment="0" applyProtection="0">
      <alignment vertical="center"/>
    </xf>
    <xf numFmtId="0" fontId="126" fillId="83" borderId="0" applyNumberFormat="0" applyBorder="0" applyAlignment="0" applyProtection="0"/>
    <xf numFmtId="0" fontId="126" fillId="76"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alignment vertical="center"/>
    </xf>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68" borderId="0" applyNumberFormat="0" applyBorder="0" applyAlignment="0" applyProtection="0"/>
    <xf numFmtId="0" fontId="126" fillId="79" borderId="0" applyNumberFormat="0" applyBorder="0" applyAlignment="0" applyProtection="0"/>
    <xf numFmtId="0" fontId="119" fillId="33" borderId="0" applyNumberFormat="0" applyBorder="0" applyAlignment="0" applyProtection="0"/>
    <xf numFmtId="0" fontId="118" fillId="33"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6" borderId="0" applyNumberFormat="0" applyBorder="0" applyAlignment="0" applyProtection="0"/>
    <xf numFmtId="0" fontId="118" fillId="33" borderId="0" applyNumberFormat="0" applyBorder="0" applyAlignment="0" applyProtection="0"/>
    <xf numFmtId="0" fontId="126" fillId="76"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210" fontId="118" fillId="33"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9" fillId="33"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6"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9"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0"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alignment vertical="center"/>
    </xf>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alignment vertical="center"/>
    </xf>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alignment vertical="center"/>
    </xf>
    <xf numFmtId="0" fontId="117" fillId="70" borderId="0" applyNumberFormat="0" applyBorder="0" applyAlignment="0" applyProtection="0"/>
    <xf numFmtId="0" fontId="126" fillId="89" borderId="0" applyNumberFormat="0" applyBorder="0" applyAlignment="0" applyProtection="0"/>
    <xf numFmtId="0" fontId="118" fillId="37"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19" fillId="37"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alignment vertical="center"/>
    </xf>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70" borderId="0" applyNumberFormat="0" applyBorder="0" applyAlignment="0" applyProtection="0"/>
    <xf numFmtId="0" fontId="126" fillId="89" borderId="0" applyNumberFormat="0" applyBorder="0" applyAlignment="0" applyProtection="0">
      <alignment vertical="center"/>
    </xf>
    <xf numFmtId="0" fontId="126" fillId="70" borderId="0" applyNumberFormat="0" applyBorder="0" applyAlignment="0" applyProtection="0"/>
    <xf numFmtId="0" fontId="126" fillId="89" borderId="0" applyNumberFormat="0" applyBorder="0" applyAlignment="0" applyProtection="0">
      <alignment vertical="center"/>
    </xf>
    <xf numFmtId="0" fontId="126" fillId="89" borderId="0" applyNumberFormat="0" applyBorder="0" applyAlignment="0" applyProtection="0"/>
    <xf numFmtId="0" fontId="126" fillId="89" borderId="0" applyNumberFormat="0" applyBorder="0" applyAlignment="0" applyProtection="0">
      <alignment vertical="center"/>
    </xf>
    <xf numFmtId="0" fontId="126" fillId="70" borderId="0" applyNumberFormat="0" applyBorder="0" applyAlignment="0" applyProtection="0"/>
    <xf numFmtId="0" fontId="126" fillId="6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alignment vertical="center"/>
    </xf>
    <xf numFmtId="0" fontId="126" fillId="46"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alignment vertical="center"/>
    </xf>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alignment vertical="center"/>
    </xf>
    <xf numFmtId="0" fontId="117" fillId="8" borderId="0" applyNumberFormat="0" applyBorder="0" applyAlignment="0" applyProtection="0"/>
    <xf numFmtId="0" fontId="126" fillId="91" borderId="0" applyNumberFormat="0" applyBorder="0" applyAlignment="0" applyProtection="0"/>
    <xf numFmtId="0" fontId="118" fillId="4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6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19" fillId="4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alignment vertical="center"/>
    </xf>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61" borderId="0" applyNumberFormat="0" applyBorder="0" applyAlignment="0" applyProtection="0"/>
    <xf numFmtId="0" fontId="126" fillId="91" borderId="0" applyNumberFormat="0" applyBorder="0" applyAlignment="0" applyProtection="0">
      <alignment vertical="center"/>
    </xf>
    <xf numFmtId="0" fontId="126" fillId="61" borderId="0" applyNumberFormat="0" applyBorder="0" applyAlignment="0" applyProtection="0"/>
    <xf numFmtId="0" fontId="126" fillId="91" borderId="0" applyNumberFormat="0" applyBorder="0" applyAlignment="0" applyProtection="0">
      <alignment vertical="center"/>
    </xf>
    <xf numFmtId="0" fontId="126" fillId="91" borderId="0" applyNumberFormat="0" applyBorder="0" applyAlignment="0" applyProtection="0"/>
    <xf numFmtId="0" fontId="126" fillId="91" borderId="0" applyNumberFormat="0" applyBorder="0" applyAlignment="0" applyProtection="0">
      <alignment vertical="center"/>
    </xf>
    <xf numFmtId="0" fontId="126" fillId="61" borderId="0" applyNumberFormat="0" applyBorder="0" applyAlignment="0" applyProtection="0"/>
    <xf numFmtId="187" fontId="99" fillId="0" borderId="0"/>
    <xf numFmtId="187" fontId="99" fillId="0" borderId="0">
      <alignment vertical="center"/>
    </xf>
    <xf numFmtId="187" fontId="99" fillId="0" borderId="0">
      <alignment vertical="center"/>
    </xf>
    <xf numFmtId="187" fontId="99" fillId="0" borderId="0"/>
    <xf numFmtId="187" fontId="99" fillId="0" borderId="0"/>
    <xf numFmtId="187" fontId="99" fillId="0" borderId="0"/>
    <xf numFmtId="187" fontId="99" fillId="0" borderId="0">
      <alignment vertical="center"/>
    </xf>
    <xf numFmtId="187" fontId="99" fillId="0" borderId="0"/>
    <xf numFmtId="187" fontId="99" fillId="0" borderId="0">
      <alignment vertical="center"/>
    </xf>
    <xf numFmtId="193" fontId="78" fillId="6" borderId="0" applyNumberFormat="0" applyProtection="0">
      <alignment horizontal="center"/>
      <protection locked="0" hidden="1"/>
    </xf>
    <xf numFmtId="0" fontId="78" fillId="6" borderId="0" applyNumberFormat="0" applyProtection="0">
      <alignment horizontal="center"/>
      <protection locked="0" hidden="1"/>
    </xf>
    <xf numFmtId="9" fontId="128" fillId="0" borderId="0" applyFont="0" applyFill="0" applyBorder="0" applyAlignment="0" applyProtection="0"/>
    <xf numFmtId="0" fontId="78" fillId="0" borderId="0"/>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131" fillId="0" borderId="0" applyAlignment="0"/>
    <xf numFmtId="0" fontId="132" fillId="0" borderId="0">
      <alignment horizontal="center" wrapText="1"/>
      <protection locked="0"/>
    </xf>
    <xf numFmtId="0" fontId="132" fillId="0" borderId="0">
      <alignment horizontal="center" vertical="center" wrapText="1"/>
      <protection locked="0"/>
    </xf>
    <xf numFmtId="0" fontId="132" fillId="0" borderId="0">
      <alignment horizontal="center" vertical="center" wrapText="1"/>
      <protection locked="0"/>
    </xf>
    <xf numFmtId="0" fontId="132" fillId="0" borderId="0">
      <alignment horizontal="center" wrapText="1"/>
      <protection locked="0"/>
    </xf>
    <xf numFmtId="0" fontId="132" fillId="0" borderId="0">
      <alignment horizontal="center" wrapText="1"/>
      <protection locked="0"/>
    </xf>
    <xf numFmtId="0" fontId="132" fillId="0" borderId="0">
      <alignment horizontal="center" wrapText="1"/>
      <protection locked="0"/>
    </xf>
    <xf numFmtId="0" fontId="132" fillId="0" borderId="0">
      <alignment horizontal="center" vertical="center" wrapText="1"/>
      <protection locked="0"/>
    </xf>
    <xf numFmtId="0" fontId="132" fillId="0" borderId="0">
      <alignment horizontal="center" wrapText="1"/>
      <protection locked="0"/>
    </xf>
    <xf numFmtId="0" fontId="132" fillId="0" borderId="0">
      <alignment horizontal="center" vertical="center" wrapText="1"/>
      <protection locked="0"/>
    </xf>
    <xf numFmtId="213" fontId="57" fillId="0" borderId="0" applyFont="0" applyFill="0" applyBorder="0" applyAlignment="0" applyProtection="0">
      <alignment vertical="center"/>
    </xf>
    <xf numFmtId="213" fontId="41" fillId="0" borderId="0" applyFont="0" applyFill="0" applyBorder="0" applyAlignment="0" applyProtection="0">
      <alignment vertical="center"/>
    </xf>
    <xf numFmtId="213" fontId="41" fillId="0" borderId="0" applyFont="0" applyFill="0" applyBorder="0" applyAlignment="0" applyProtection="0">
      <alignment vertical="center"/>
    </xf>
    <xf numFmtId="213" fontId="57" fillId="0" borderId="0" applyFont="0" applyFill="0" applyBorder="0" applyAlignment="0" applyProtection="0">
      <alignment vertical="center"/>
    </xf>
    <xf numFmtId="213" fontId="22" fillId="0" borderId="0" applyFont="0" applyFill="0" applyBorder="0" applyAlignment="0" applyProtection="0">
      <alignment vertical="center"/>
    </xf>
    <xf numFmtId="213" fontId="22" fillId="0" borderId="0" applyFont="0" applyFill="0" applyBorder="0" applyAlignment="0" applyProtection="0">
      <alignment vertical="center"/>
    </xf>
    <xf numFmtId="214" fontId="57" fillId="0" borderId="0" applyFont="0" applyFill="0" applyBorder="0" applyAlignment="0" applyProtection="0">
      <alignment vertical="center"/>
    </xf>
    <xf numFmtId="214" fontId="41" fillId="0" borderId="0" applyFont="0" applyFill="0" applyBorder="0" applyAlignment="0" applyProtection="0">
      <alignment vertical="center"/>
    </xf>
    <xf numFmtId="214" fontId="41" fillId="0" borderId="0" applyFont="0" applyFill="0" applyBorder="0" applyAlignment="0" applyProtection="0">
      <alignment vertical="center"/>
    </xf>
    <xf numFmtId="214" fontId="57" fillId="0" borderId="0" applyFont="0" applyFill="0" applyBorder="0" applyAlignment="0" applyProtection="0">
      <alignment vertical="center"/>
    </xf>
    <xf numFmtId="214" fontId="22" fillId="0" borderId="0" applyFont="0" applyFill="0" applyBorder="0" applyAlignment="0" applyProtection="0">
      <alignment vertical="center"/>
    </xf>
    <xf numFmtId="214" fontId="22" fillId="0" borderId="0" applyFont="0" applyFill="0" applyBorder="0" applyAlignment="0" applyProtection="0">
      <alignment vertical="center"/>
    </xf>
    <xf numFmtId="0" fontId="92" fillId="0" borderId="0"/>
    <xf numFmtId="0" fontId="133" fillId="0" borderId="0" applyNumberForma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215" fontId="134" fillId="0" borderId="0" applyFont="0" applyFill="0" applyBorder="0" applyAlignment="0" applyProtection="0">
      <alignment vertical="center"/>
    </xf>
    <xf numFmtId="0" fontId="133" fillId="0" borderId="0" applyNumberFormat="0" applyFill="0" applyBorder="0" applyAlignment="0" applyProtection="0">
      <alignment vertical="center"/>
    </xf>
    <xf numFmtId="0" fontId="133" fillId="0" borderId="0" applyNumberFormat="0" applyFill="0" applyBorder="0" applyAlignment="0" applyProtection="0"/>
    <xf numFmtId="215" fontId="134" fillId="0" borderId="0" applyFon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215" fontId="134" fillId="0" borderId="0" applyFont="0" applyFill="0" applyBorder="0" applyAlignment="0" applyProtection="0">
      <alignment vertical="center"/>
    </xf>
    <xf numFmtId="0" fontId="135" fillId="45" borderId="0"/>
    <xf numFmtId="0" fontId="135" fillId="45" borderId="0"/>
    <xf numFmtId="0" fontId="135" fillId="45" borderId="0">
      <alignment vertical="center"/>
    </xf>
    <xf numFmtId="0" fontId="135" fillId="45" borderId="0"/>
    <xf numFmtId="0" fontId="135" fillId="45" borderId="0"/>
    <xf numFmtId="0" fontId="135" fillId="45" borderId="0">
      <alignment vertical="center"/>
    </xf>
    <xf numFmtId="0" fontId="135" fillId="45" borderId="0"/>
    <xf numFmtId="0" fontId="135" fillId="45" borderId="0">
      <alignment vertical="center"/>
    </xf>
    <xf numFmtId="0" fontId="135" fillId="45" borderId="0"/>
    <xf numFmtId="0" fontId="136" fillId="49" borderId="0" applyNumberFormat="0" applyBorder="0" applyAlignment="0" applyProtection="0"/>
    <xf numFmtId="0" fontId="137" fillId="19" borderId="0" applyNumberFormat="0" applyBorder="0" applyAlignment="0" applyProtection="0"/>
    <xf numFmtId="0" fontId="137" fillId="19" borderId="0" applyNumberFormat="0" applyBorder="0" applyAlignment="0" applyProtection="0"/>
    <xf numFmtId="210" fontId="137" fillId="19" borderId="0" applyNumberFormat="0" applyBorder="0" applyAlignment="0" applyProtection="0"/>
    <xf numFmtId="0" fontId="138" fillId="19" borderId="0" applyNumberFormat="0" applyBorder="0" applyAlignment="0" applyProtection="0"/>
    <xf numFmtId="0" fontId="139" fillId="80" borderId="0">
      <alignment vertical="center"/>
    </xf>
    <xf numFmtId="0" fontId="139" fillId="80" borderId="0">
      <alignment vertical="center"/>
    </xf>
    <xf numFmtId="0" fontId="139" fillId="80" borderId="0">
      <alignment vertical="center"/>
    </xf>
    <xf numFmtId="0" fontId="139" fillId="80" borderId="0">
      <alignment vertical="center"/>
    </xf>
    <xf numFmtId="0" fontId="114" fillId="0" borderId="0" applyNumberFormat="0" applyBorder="0" applyAlignment="0"/>
    <xf numFmtId="0" fontId="114" fillId="0" borderId="0" applyNumberFormat="0" applyBorder="0" applyAlignment="0">
      <alignment vertical="center"/>
    </xf>
    <xf numFmtId="0" fontId="114" fillId="0" borderId="0" applyNumberFormat="0" applyBorder="0" applyAlignment="0">
      <alignment vertical="center"/>
    </xf>
    <xf numFmtId="0" fontId="114" fillId="0" borderId="0" applyNumberFormat="0" applyBorder="0" applyAlignment="0"/>
    <xf numFmtId="0" fontId="114" fillId="0" borderId="0" applyNumberFormat="0" applyBorder="0" applyAlignment="0">
      <alignment vertical="center"/>
    </xf>
    <xf numFmtId="0" fontId="114" fillId="0" borderId="0" applyNumberFormat="0" applyBorder="0" applyAlignment="0">
      <alignment vertical="center"/>
    </xf>
    <xf numFmtId="3" fontId="140" fillId="0" borderId="0"/>
    <xf numFmtId="183" fontId="78" fillId="0" borderId="0" applyNumberFormat="0" applyFill="0" applyBorder="0" applyAlignment="0"/>
    <xf numFmtId="183" fontId="78" fillId="0" borderId="0" applyNumberFormat="0" applyFill="0" applyBorder="0" applyAlignment="0"/>
    <xf numFmtId="3" fontId="140" fillId="0" borderId="0"/>
    <xf numFmtId="3" fontId="140" fillId="0" borderId="0"/>
    <xf numFmtId="3" fontId="140" fillId="0" borderId="0"/>
    <xf numFmtId="3" fontId="140" fillId="0" borderId="0">
      <alignment vertical="center"/>
    </xf>
    <xf numFmtId="3" fontId="140" fillId="0" borderId="0"/>
    <xf numFmtId="3" fontId="140" fillId="0" borderId="0">
      <alignment vertical="center"/>
    </xf>
    <xf numFmtId="0" fontId="141" fillId="92" borderId="0"/>
    <xf numFmtId="0" fontId="142" fillId="0" borderId="0" applyNumberFormat="0" applyFill="0" applyBorder="0" applyAlignment="0">
      <protection locked="0"/>
    </xf>
    <xf numFmtId="37" fontId="142" fillId="0" borderId="0" applyNumberFormat="0" applyFill="0" applyBorder="0" applyAlignment="0">
      <protection locked="0"/>
    </xf>
    <xf numFmtId="37" fontId="142" fillId="0" borderId="0" applyNumberFormat="0" applyFill="0" applyBorder="0" applyAlignment="0">
      <protection locked="0"/>
    </xf>
    <xf numFmtId="0" fontId="142" fillId="0" borderId="0" applyNumberFormat="0" applyFill="0" applyBorder="0" applyAlignment="0">
      <protection locked="0"/>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protection locked="0"/>
    </xf>
    <xf numFmtId="0" fontId="142" fillId="0" borderId="0" applyNumberFormat="0" applyFill="0" applyBorder="0" applyAlignment="0">
      <protection locked="0"/>
    </xf>
    <xf numFmtId="37" fontId="142" fillId="0" borderId="0" applyNumberFormat="0" applyFill="0" applyBorder="0" applyAlignment="0">
      <alignment vertical="center"/>
      <protection locked="0"/>
    </xf>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xf numFmtId="176" fontId="145" fillId="0" borderId="4"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xf numFmtId="39" fontId="146" fillId="0" borderId="0" applyFont="0" applyFill="0" applyBorder="0" applyAlignment="0" applyProtection="0">
      <alignment horizontal="center" vertical="center"/>
    </xf>
    <xf numFmtId="216" fontId="57" fillId="0" borderId="0" applyFont="0" applyFill="0" applyBorder="0" applyAlignment="0" applyProtection="0"/>
    <xf numFmtId="216" fontId="78" fillId="0" borderId="0" applyFont="0" applyFill="0" applyBorder="0" applyAlignment="0" applyProtection="0"/>
    <xf numFmtId="216" fontId="78" fillId="0" borderId="0" applyFont="0" applyFill="0" applyBorder="0" applyAlignment="0" applyProtection="0"/>
    <xf numFmtId="216" fontId="57" fillId="0" borderId="0" applyFont="0" applyFill="0" applyBorder="0" applyAlignment="0" applyProtection="0"/>
    <xf numFmtId="216" fontId="22" fillId="0" borderId="0" applyFont="0" applyFill="0" applyBorder="0" applyAlignment="0" applyProtection="0"/>
    <xf numFmtId="216" fontId="22" fillId="0" borderId="0" applyFont="0" applyFill="0" applyBorder="0" applyAlignment="0" applyProtection="0"/>
    <xf numFmtId="216" fontId="78" fillId="0" borderId="0" applyFont="0" applyFill="0" applyBorder="0" applyAlignment="0" applyProtection="0">
      <alignment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193" fontId="78" fillId="0" borderId="0">
      <alignment horizontal="justify" vertical="justify" textRotation="127" wrapText="1"/>
      <protection hidden="1"/>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41" fontId="0" fillId="0" borderId="0" applyFont="0" applyFill="0" applyBorder="0" applyAlignment="0" applyProtection="0"/>
    <xf numFmtId="43"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217" fontId="0" fillId="0" borderId="0" applyFont="0" applyFill="0" applyBorder="0" applyAlignment="0" applyProtection="0"/>
    <xf numFmtId="218" fontId="147" fillId="10" borderId="0"/>
    <xf numFmtId="218" fontId="147" fillId="10" borderId="0"/>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218" fontId="147" fillId="10" borderId="0">
      <alignment vertical="center"/>
    </xf>
    <xf numFmtId="218" fontId="147" fillId="10" borderId="0"/>
    <xf numFmtId="218" fontId="147" fillId="10" borderId="0"/>
    <xf numFmtId="218" fontId="147" fillId="10" borderId="0">
      <alignment vertical="center"/>
    </xf>
    <xf numFmtId="218" fontId="147" fillId="10" borderId="0"/>
    <xf numFmtId="218" fontId="147" fillId="10" borderId="0">
      <alignment vertical="center"/>
    </xf>
    <xf numFmtId="218" fontId="147" fillId="10" borderId="0"/>
    <xf numFmtId="219" fontId="22" fillId="0" borderId="0" applyFill="0" applyBorder="0" applyAlignment="0"/>
    <xf numFmtId="0" fontId="22" fillId="0" borderId="0" applyFill="0" applyBorder="0" applyAlignment="0"/>
    <xf numFmtId="0" fontId="22" fillId="0" borderId="0" applyFill="0" applyBorder="0" applyAlignment="0"/>
    <xf numFmtId="0" fontId="88" fillId="0" borderId="0" applyFill="0" applyBorder="0" applyAlignment="0"/>
    <xf numFmtId="0" fontId="88" fillId="0" borderId="0" applyFill="0" applyBorder="0" applyAlignment="0">
      <alignment vertical="center"/>
    </xf>
    <xf numFmtId="0" fontId="22" fillId="0" borderId="0" applyFill="0" applyBorder="0" applyAlignment="0"/>
    <xf numFmtId="0" fontId="88" fillId="0" borderId="0" applyFill="0" applyBorder="0" applyAlignment="0"/>
    <xf numFmtId="0" fontId="22" fillId="0" borderId="0" applyFill="0" applyBorder="0" applyAlignment="0"/>
    <xf numFmtId="220" fontId="0" fillId="0" borderId="0" applyFill="0" applyBorder="0" applyAlignment="0"/>
    <xf numFmtId="219" fontId="22" fillId="0" borderId="0" applyFill="0" applyBorder="0" applyAlignment="0"/>
    <xf numFmtId="0" fontId="22" fillId="0" borderId="0" applyFill="0" applyBorder="0" applyAlignment="0">
      <alignment vertical="center"/>
    </xf>
    <xf numFmtId="0"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alignment vertical="center"/>
    </xf>
    <xf numFmtId="0" fontId="22" fillId="0" borderId="0" applyFill="0" applyBorder="0" applyAlignment="0"/>
    <xf numFmtId="0" fontId="22" fillId="0" borderId="0" applyFill="0" applyBorder="0" applyAlignment="0"/>
    <xf numFmtId="219" fontId="22" fillId="0" borderId="0" applyFill="0" applyBorder="0" applyAlignment="0">
      <alignment vertical="center"/>
    </xf>
    <xf numFmtId="0" fontId="22" fillId="0" borderId="0" applyFill="0" applyBorder="0" applyAlignment="0"/>
    <xf numFmtId="219" fontId="22" fillId="0" borderId="0" applyFill="0" applyBorder="0" applyAlignment="0">
      <alignment vertical="center"/>
    </xf>
    <xf numFmtId="0" fontId="22" fillId="0" borderId="0" applyFill="0" applyBorder="0" applyAlignment="0"/>
    <xf numFmtId="219" fontId="22" fillId="0" borderId="0" applyFill="0" applyBorder="0" applyAlignment="0">
      <alignment vertical="center"/>
    </xf>
    <xf numFmtId="0" fontId="22" fillId="0" borderId="0" applyFill="0" applyBorder="0" applyAlignment="0">
      <alignment vertical="center"/>
    </xf>
    <xf numFmtId="219" fontId="22" fillId="0" borderId="0" applyFill="0" applyBorder="0" applyAlignment="0"/>
    <xf numFmtId="219" fontId="22" fillId="0" borderId="0" applyFill="0" applyBorder="0" applyAlignment="0"/>
    <xf numFmtId="219" fontId="22" fillId="0" borderId="0" applyFill="0" applyBorder="0" applyAlignment="0"/>
    <xf numFmtId="220" fontId="0" fillId="0" borderId="0" applyFill="0" applyBorder="0" applyAlignment="0"/>
    <xf numFmtId="220" fontId="0" fillId="0" borderId="0" applyFill="0" applyBorder="0" applyAlignment="0"/>
    <xf numFmtId="221" fontId="87" fillId="0" borderId="0" applyFill="0" applyBorder="0" applyAlignment="0"/>
    <xf numFmtId="219" fontId="22" fillId="0" borderId="0" applyFill="0" applyBorder="0" applyAlignment="0"/>
    <xf numFmtId="220" fontId="0" fillId="0" borderId="0" applyFill="0" applyBorder="0" applyAlignment="0">
      <alignment vertical="center"/>
    </xf>
    <xf numFmtId="220" fontId="0"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4" fontId="78" fillId="0" borderId="0" applyFill="0" applyBorder="0" applyAlignment="0"/>
    <xf numFmtId="225" fontId="88" fillId="0" borderId="0" applyFill="0" applyBorder="0" applyAlignment="0"/>
    <xf numFmtId="224" fontId="78" fillId="0" borderId="0" applyFill="0" applyBorder="0" applyAlignment="0"/>
    <xf numFmtId="225" fontId="88" fillId="0" borderId="0" applyFill="0" applyBorder="0" applyAlignment="0"/>
    <xf numFmtId="225" fontId="88" fillId="0" borderId="0" applyFill="0" applyBorder="0" applyAlignment="0"/>
    <xf numFmtId="224" fontId="78" fillId="0" borderId="0" applyFill="0" applyBorder="0" applyAlignment="0"/>
    <xf numFmtId="224" fontId="78" fillId="0" borderId="0" applyFill="0" applyBorder="0" applyAlignment="0"/>
    <xf numFmtId="224" fontId="78" fillId="0" borderId="0" applyFill="0" applyBorder="0" applyAlignment="0">
      <alignment vertical="center"/>
    </xf>
    <xf numFmtId="224" fontId="78" fillId="0" borderId="0" applyFill="0" applyBorder="0" applyAlignment="0"/>
    <xf numFmtId="224" fontId="78" fillId="0" borderId="0" applyFill="0" applyBorder="0" applyAlignment="0">
      <alignment vertical="center"/>
    </xf>
    <xf numFmtId="224" fontId="78" fillId="0" borderId="0" applyFill="0" applyBorder="0" applyAlignment="0"/>
    <xf numFmtId="226" fontId="78" fillId="0" borderId="0" applyFill="0" applyBorder="0" applyAlignment="0"/>
    <xf numFmtId="227" fontId="78" fillId="0" borderId="0" applyFill="0" applyBorder="0" applyAlignment="0"/>
    <xf numFmtId="226" fontId="78" fillId="0" borderId="0" applyFill="0" applyBorder="0" applyAlignment="0"/>
    <xf numFmtId="227" fontId="78" fillId="0" borderId="0" applyFill="0" applyBorder="0" applyAlignment="0"/>
    <xf numFmtId="227" fontId="78" fillId="0" borderId="0" applyFill="0" applyBorder="0" applyAlignment="0"/>
    <xf numFmtId="226" fontId="78" fillId="0" borderId="0" applyFill="0" applyBorder="0" applyAlignment="0"/>
    <xf numFmtId="226" fontId="78" fillId="0" borderId="0" applyFill="0" applyBorder="0" applyAlignment="0"/>
    <xf numFmtId="226" fontId="78" fillId="0" borderId="0" applyFill="0" applyBorder="0" applyAlignment="0">
      <alignment vertical="center"/>
    </xf>
    <xf numFmtId="226" fontId="78" fillId="0" borderId="0" applyFill="0" applyBorder="0" applyAlignment="0"/>
    <xf numFmtId="226" fontId="78" fillId="0" borderId="0" applyFill="0" applyBorder="0" applyAlignment="0">
      <alignment vertical="center"/>
    </xf>
    <xf numFmtId="226" fontId="78" fillId="0" borderId="0" applyFill="0" applyBorder="0" applyAlignment="0"/>
    <xf numFmtId="228" fontId="78" fillId="0" borderId="0" applyFill="0" applyBorder="0" applyAlignment="0"/>
    <xf numFmtId="229" fontId="78" fillId="0" borderId="0" applyFill="0" applyBorder="0" applyAlignment="0"/>
    <xf numFmtId="228" fontId="78" fillId="0" borderId="0" applyFill="0" applyBorder="0" applyAlignment="0"/>
    <xf numFmtId="229" fontId="78" fillId="0" borderId="0" applyFill="0" applyBorder="0" applyAlignment="0"/>
    <xf numFmtId="229" fontId="78" fillId="0" borderId="0" applyFill="0" applyBorder="0" applyAlignment="0"/>
    <xf numFmtId="228" fontId="78" fillId="0" borderId="0" applyFill="0" applyBorder="0" applyAlignment="0"/>
    <xf numFmtId="228" fontId="78" fillId="0" borderId="0" applyFill="0" applyBorder="0" applyAlignment="0"/>
    <xf numFmtId="228" fontId="78" fillId="0" borderId="0" applyFill="0" applyBorder="0" applyAlignment="0">
      <alignment vertical="center"/>
    </xf>
    <xf numFmtId="228" fontId="78" fillId="0" borderId="0" applyFill="0" applyBorder="0" applyAlignment="0"/>
    <xf numFmtId="228" fontId="78" fillId="0" borderId="0" applyFill="0" applyBorder="0" applyAlignment="0">
      <alignment vertical="center"/>
    </xf>
    <xf numFmtId="228"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147" fillId="10" borderId="0"/>
    <xf numFmtId="0" fontId="147" fillId="10" borderId="0"/>
    <xf numFmtId="0" fontId="147" fillId="10" borderId="0">
      <alignment vertical="center"/>
    </xf>
    <xf numFmtId="0" fontId="147" fillId="10" borderId="0"/>
    <xf numFmtId="0" fontId="147" fillId="10" borderId="0"/>
    <xf numFmtId="0" fontId="147" fillId="10" borderId="0">
      <alignment vertical="center"/>
    </xf>
    <xf numFmtId="0" fontId="147" fillId="10" borderId="0"/>
    <xf numFmtId="0" fontId="147" fillId="10" borderId="0">
      <alignment vertical="center"/>
    </xf>
    <xf numFmtId="0" fontId="147" fillId="10" borderId="0"/>
    <xf numFmtId="0" fontId="149" fillId="45"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49" fillId="45" borderId="60" applyNumberFormat="0" applyAlignment="0" applyProtection="0"/>
    <xf numFmtId="0" fontId="151" fillId="16" borderId="52" applyNumberFormat="0" applyAlignment="0" applyProtection="0"/>
    <xf numFmtId="0" fontId="150" fillId="93" borderId="60" applyNumberFormat="0" applyAlignment="0" applyProtection="0">
      <alignment vertical="center"/>
    </xf>
    <xf numFmtId="0" fontId="150" fillId="93" borderId="60" applyNumberFormat="0" applyAlignment="0" applyProtection="0">
      <alignment vertical="center"/>
    </xf>
    <xf numFmtId="0" fontId="152" fillId="16" borderId="52" applyNumberFormat="0" applyAlignment="0" applyProtection="0"/>
    <xf numFmtId="0" fontId="151" fillId="16" borderId="52" applyNumberFormat="0" applyAlignment="0" applyProtection="0"/>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210" fontId="151" fillId="16" borderId="52" applyNumberFormat="0" applyAlignment="0" applyProtection="0"/>
    <xf numFmtId="0" fontId="149" fillId="45" borderId="60" applyNumberFormat="0" applyAlignment="0" applyProtection="0"/>
    <xf numFmtId="0" fontId="149" fillId="45" borderId="60" applyNumberFormat="0" applyAlignment="0" applyProtection="0"/>
    <xf numFmtId="0" fontId="151" fillId="16" borderId="52"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210" fontId="151" fillId="16" borderId="52" applyNumberFormat="0" applyAlignment="0" applyProtection="0"/>
    <xf numFmtId="0" fontId="152" fillId="16" borderId="52"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3" fillId="0" borderId="0"/>
    <xf numFmtId="0" fontId="154" fillId="0" borderId="0"/>
    <xf numFmtId="0" fontId="154" fillId="0" borderId="0"/>
    <xf numFmtId="0" fontId="153" fillId="0" borderId="0"/>
    <xf numFmtId="0" fontId="153" fillId="0" borderId="0"/>
    <xf numFmtId="0" fontId="153" fillId="0" borderId="0"/>
    <xf numFmtId="0" fontId="153" fillId="0" borderId="0">
      <alignment vertical="center"/>
    </xf>
    <xf numFmtId="0" fontId="153" fillId="0" borderId="0"/>
    <xf numFmtId="0" fontId="153" fillId="0" borderId="0">
      <alignment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57" fillId="0" borderId="0" applyNumberFormat="0" applyFont="0" applyFill="0" applyBorder="0" applyProtection="0">
      <alignment horizontal="centerContinuous" vertical="center"/>
    </xf>
    <xf numFmtId="189" fontId="26" fillId="0" borderId="0" applyNumberFormat="0" applyFont="0" applyFill="0" applyBorder="0" applyProtection="0">
      <alignment horizontal="centerContinuous" vertical="center"/>
    </xf>
    <xf numFmtId="189" fontId="26" fillId="0" borderId="0" applyNumberFormat="0" applyFont="0" applyFill="0" applyBorder="0" applyProtection="0">
      <alignment horizontal="centerContinuous" vertical="center"/>
    </xf>
    <xf numFmtId="0" fontId="57" fillId="0" borderId="0" applyNumberFormat="0" applyFont="0" applyFill="0" applyBorder="0" applyProtection="0">
      <alignment horizontal="centerContinuous" vertical="center"/>
    </xf>
    <xf numFmtId="0" fontId="22" fillId="0" borderId="0" applyNumberFormat="0" applyFont="0" applyFill="0" applyBorder="0" applyProtection="0">
      <alignment horizontal="centerContinuous" vertical="center"/>
    </xf>
    <xf numFmtId="0" fontId="22" fillId="0" borderId="0" applyNumberFormat="0" applyFont="0" applyFill="0" applyBorder="0" applyProtection="0">
      <alignment horizontal="centerContinuous" vertical="center"/>
    </xf>
    <xf numFmtId="0" fontId="155" fillId="83" borderId="63" applyNumberFormat="0" applyAlignment="0" applyProtection="0"/>
    <xf numFmtId="0" fontId="156" fillId="17" borderId="54" applyNumberFormat="0" applyAlignment="0" applyProtection="0"/>
    <xf numFmtId="0" fontId="156" fillId="17" borderId="54" applyNumberFormat="0" applyAlignment="0" applyProtection="0"/>
    <xf numFmtId="210" fontId="156" fillId="17" borderId="54" applyNumberFormat="0" applyAlignment="0" applyProtection="0"/>
    <xf numFmtId="0" fontId="157" fillId="17" borderId="54" applyNumberFormat="0" applyAlignment="0" applyProtection="0"/>
    <xf numFmtId="0" fontId="78" fillId="0" borderId="0"/>
    <xf numFmtId="0" fontId="78" fillId="0" borderId="0"/>
    <xf numFmtId="0" fontId="158" fillId="0" borderId="0" applyNumberFormat="0" applyFill="0" applyBorder="0" applyAlignment="0" applyProtection="0"/>
    <xf numFmtId="0" fontId="158" fillId="0" borderId="0" applyNumberFormat="0" applyFill="0" applyBorder="0" applyAlignment="0" applyProtection="0">
      <alignment vertical="center"/>
    </xf>
    <xf numFmtId="0" fontId="158" fillId="0" borderId="0" applyNumberFormat="0" applyFill="0" applyBorder="0" applyAlignment="0" applyProtection="0">
      <alignment vertical="center"/>
    </xf>
    <xf numFmtId="0" fontId="158" fillId="0" borderId="0" applyNumberFormat="0" applyFill="0" applyBorder="0" applyAlignment="0" applyProtection="0"/>
    <xf numFmtId="0" fontId="158" fillId="0" borderId="0" applyNumberFormat="0" applyFill="0" applyBorder="0" applyAlignment="0" applyProtection="0">
      <alignment vertical="center"/>
    </xf>
    <xf numFmtId="0" fontId="158" fillId="0" borderId="0" applyNumberFormat="0" applyFill="0" applyBorder="0" applyAlignment="0" applyProtection="0">
      <alignment vertic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60" fillId="0" borderId="64" applyNumberFormat="0" applyFill="0" applyProtection="0">
      <alignment horizontal="center"/>
    </xf>
    <xf numFmtId="0" fontId="160" fillId="0" borderId="64"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83" fillId="0" borderId="0" applyNumberFormat="0" applyFill="0" applyBorder="0" applyAlignment="0" applyProtection="0"/>
    <xf numFmtId="0" fontId="162" fillId="0" borderId="0" applyFill="0" applyBorder="0">
      <alignment horizontal="right"/>
    </xf>
    <xf numFmtId="0" fontId="162" fillId="0" borderId="0" applyFill="0" applyBorder="0">
      <alignment horizontal="right" vertical="center"/>
    </xf>
    <xf numFmtId="0" fontId="162" fillId="0" borderId="0" applyFill="0" applyBorder="0">
      <alignment horizontal="right" vertical="center"/>
    </xf>
    <xf numFmtId="0" fontId="162" fillId="0" borderId="0" applyFill="0" applyBorder="0">
      <alignment horizontal="right"/>
    </xf>
    <xf numFmtId="0" fontId="162" fillId="0" borderId="0" applyFill="0" applyBorder="0">
      <alignment horizontal="right"/>
    </xf>
    <xf numFmtId="0" fontId="162" fillId="0" borderId="0" applyFill="0" applyBorder="0">
      <alignment horizontal="right"/>
    </xf>
    <xf numFmtId="0" fontId="162" fillId="0" borderId="0" applyFill="0" applyBorder="0">
      <alignment horizontal="right" vertical="center"/>
    </xf>
    <xf numFmtId="0" fontId="162" fillId="0" borderId="0" applyFill="0" applyBorder="0">
      <alignment horizontal="right"/>
    </xf>
    <xf numFmtId="0" fontId="162" fillId="0" borderId="0" applyFill="0" applyBorder="0">
      <alignment horizontal="right" vertical="center"/>
    </xf>
    <xf numFmtId="0" fontId="0" fillId="0" borderId="0" applyFill="0" applyBorder="0">
      <alignment horizontal="right"/>
    </xf>
    <xf numFmtId="0" fontId="0" fillId="0" borderId="0" applyFill="0" applyBorder="0">
      <alignment horizontal="right"/>
    </xf>
    <xf numFmtId="0" fontId="0" fillId="0" borderId="0" applyFill="0" applyBorder="0">
      <alignment horizontal="right" vertical="center"/>
    </xf>
    <xf numFmtId="0" fontId="0" fillId="0" borderId="0" applyFill="0" applyBorder="0">
      <alignment horizontal="right"/>
    </xf>
    <xf numFmtId="0" fontId="0" fillId="0" borderId="0" applyFill="0" applyBorder="0">
      <alignment horizontal="right"/>
    </xf>
    <xf numFmtId="0" fontId="0" fillId="0" borderId="0" applyFill="0" applyBorder="0">
      <alignment horizontal="right"/>
    </xf>
    <xf numFmtId="0" fontId="0" fillId="0" borderId="0" applyFill="0" applyBorder="0">
      <alignment horizontal="right" vertical="center"/>
    </xf>
    <xf numFmtId="0" fontId="0" fillId="0" borderId="0" applyFill="0" applyBorder="0">
      <alignment horizontal="right"/>
    </xf>
    <xf numFmtId="0" fontId="0" fillId="0" borderId="0" applyFill="0" applyBorder="0">
      <alignment horizontal="right" vertical="center"/>
    </xf>
    <xf numFmtId="0" fontId="163" fillId="0" borderId="8">
      <alignment horizont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5" fontId="78" fillId="0" borderId="0" applyFont="0" applyFill="0" applyBorder="0" applyAlignment="0" applyProtection="0"/>
    <xf numFmtId="236" fontId="78" fillId="0" borderId="0" applyFont="0" applyFill="0" applyBorder="0" applyAlignment="0" applyProtection="0"/>
    <xf numFmtId="187" fontId="78"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alignment vertical="center"/>
    </xf>
    <xf numFmtId="237" fontId="22"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xf numFmtId="187" fontId="78" fillId="0" borderId="0" applyFont="0" applyFill="0" applyBorder="0" applyAlignment="0" applyProtection="0"/>
    <xf numFmtId="0" fontId="78"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ill="0" applyBorder="0" applyAlignment="0" applyProtection="0"/>
    <xf numFmtId="230" fontId="78" fillId="0" borderId="0" applyFont="0" applyFill="0" applyBorder="0" applyAlignment="0" applyProtection="0"/>
    <xf numFmtId="230" fontId="57" fillId="0" borderId="0" applyFont="0" applyFill="0" applyBorder="0" applyAlignment="0" applyProtection="0"/>
    <xf numFmtId="230" fontId="22"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alignment vertical="center"/>
    </xf>
    <xf numFmtId="230" fontId="22"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alignment vertical="center"/>
    </xf>
    <xf numFmtId="230" fontId="78"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59" fillId="0" borderId="0" applyFont="0" applyFill="0" applyBorder="0" applyAlignment="0" applyProtection="0"/>
    <xf numFmtId="190" fontId="59" fillId="0" borderId="0" applyFont="0" applyFill="0" applyBorder="0" applyAlignment="0" applyProtection="0"/>
    <xf numFmtId="190" fontId="78" fillId="0" borderId="0" applyFont="0" applyFill="0" applyBorder="0" applyAlignment="0" applyProtection="0"/>
    <xf numFmtId="190" fontId="59" fillId="0" borderId="0" applyFont="0" applyFill="0" applyBorder="0" applyAlignment="0" applyProtection="0"/>
    <xf numFmtId="190" fontId="78" fillId="0" borderId="0" applyFont="0" applyFill="0" applyBorder="0" applyAlignment="0" applyProtection="0"/>
    <xf numFmtId="190" fontId="164" fillId="0" borderId="0" applyFont="0" applyFill="0" applyBorder="0" applyAlignment="0" applyProtection="0"/>
    <xf numFmtId="190" fontId="59" fillId="0" borderId="0" applyFont="0" applyFill="0" applyBorder="0" applyAlignment="0" applyProtection="0"/>
    <xf numFmtId="190" fontId="59" fillId="0" borderId="0" applyFont="0" applyFill="0" applyBorder="0" applyAlignment="0" applyProtection="0"/>
    <xf numFmtId="190" fontId="59"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17" fontId="113" fillId="0" borderId="0" applyFont="0" applyFill="0" applyBorder="0" applyAlignment="0" applyProtection="0"/>
    <xf numFmtId="239" fontId="113" fillId="0" borderId="0" applyFont="0" applyFill="0" applyBorder="0" applyAlignment="0" applyProtection="0"/>
    <xf numFmtId="240" fontId="165" fillId="0" borderId="0" applyFont="0" applyFill="0" applyBorder="0" applyAlignment="0" applyProtection="0"/>
    <xf numFmtId="190" fontId="59" fillId="0" borderId="0" applyFont="0" applyFill="0" applyBorder="0" applyAlignment="0" applyProtection="0"/>
    <xf numFmtId="190" fontId="164" fillId="0" borderId="0" applyFont="0" applyFill="0" applyBorder="0" applyAlignment="0" applyProtection="0"/>
    <xf numFmtId="190" fontId="78" fillId="0" borderId="0" applyFont="0" applyFill="0" applyBorder="0" applyAlignment="0" applyProtection="0"/>
    <xf numFmtId="217" fontId="78"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17" fontId="113" fillId="0" borderId="0" applyFont="0" applyFill="0" applyBorder="0" applyAlignment="0" applyProtection="0"/>
    <xf numFmtId="239"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39" fontId="113" fillId="0" borderId="0" applyFont="0" applyFill="0" applyBorder="0" applyAlignment="0" applyProtection="0"/>
    <xf numFmtId="190" fontId="59"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190" fontId="78"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39" fontId="166" fillId="0" borderId="0" applyFont="0" applyFill="0" applyBorder="0" applyAlignment="0" applyProtection="0"/>
    <xf numFmtId="217" fontId="59" fillId="0" borderId="0" applyFont="0" applyFill="0" applyBorder="0" applyAlignment="0" applyProtection="0"/>
    <xf numFmtId="190" fontId="131" fillId="0" borderId="0" applyFont="0" applyFill="0" applyBorder="0" applyAlignment="0" applyProtection="0"/>
    <xf numFmtId="190"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78" fillId="0" borderId="0" applyFont="0" applyFill="0" applyBorder="0" applyAlignment="0" applyProtection="0"/>
    <xf numFmtId="190" fontId="59" fillId="0" borderId="0" applyFont="0" applyFill="0" applyBorder="0" applyAlignment="0" applyProtection="0"/>
    <xf numFmtId="217" fontId="78" fillId="0" borderId="0" applyFont="0" applyFill="0" applyBorder="0" applyAlignment="0" applyProtection="0"/>
    <xf numFmtId="190" fontId="78" fillId="0" borderId="0" applyFont="0" applyFill="0" applyBorder="0" applyAlignment="0" applyProtection="0"/>
    <xf numFmtId="217" fontId="59" fillId="0" borderId="0" applyFont="0" applyFill="0" applyBorder="0" applyAlignment="0" applyProtection="0"/>
    <xf numFmtId="190" fontId="131" fillId="0" borderId="0" applyFont="0" applyFill="0" applyBorder="0" applyAlignment="0" applyProtection="0"/>
    <xf numFmtId="190"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78" fillId="0" borderId="0" applyFont="0" applyFill="0" applyBorder="0" applyAlignment="0" applyProtection="0"/>
    <xf numFmtId="217" fontId="113" fillId="0" borderId="0" applyFont="0" applyFill="0" applyBorder="0" applyAlignment="0" applyProtection="0"/>
    <xf numFmtId="217" fontId="131" fillId="0" borderId="0" applyFont="0" applyFill="0" applyBorder="0" applyAlignment="0" applyProtection="0"/>
    <xf numFmtId="217" fontId="113" fillId="0" borderId="0" applyFont="0" applyFill="0" applyBorder="0" applyAlignment="0" applyProtection="0"/>
    <xf numFmtId="217"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41" fontId="26" fillId="0" borderId="0"/>
    <xf numFmtId="219" fontId="22" fillId="0" borderId="0"/>
    <xf numFmtId="219" fontId="22" fillId="0" borderId="0"/>
    <xf numFmtId="219" fontId="22" fillId="0" borderId="0">
      <alignment vertical="center"/>
    </xf>
    <xf numFmtId="219" fontId="22" fillId="0" borderId="0">
      <alignment vertical="center"/>
    </xf>
    <xf numFmtId="219" fontId="22" fillId="0" borderId="0"/>
    <xf numFmtId="241" fontId="26" fillId="0" borderId="0"/>
    <xf numFmtId="219" fontId="22" fillId="0" borderId="0"/>
    <xf numFmtId="219" fontId="22" fillId="0" borderId="0">
      <alignment vertical="center"/>
    </xf>
    <xf numFmtId="241" fontId="26" fillId="0" borderId="0">
      <alignment vertical="center"/>
    </xf>
    <xf numFmtId="241" fontId="26" fillId="0" borderId="0"/>
    <xf numFmtId="241" fontId="26" fillId="0" borderId="0"/>
    <xf numFmtId="241" fontId="26" fillId="0" borderId="0">
      <alignment vertical="center"/>
    </xf>
    <xf numFmtId="241" fontId="26" fillId="0" borderId="0"/>
    <xf numFmtId="241" fontId="26" fillId="0" borderId="0">
      <alignment vertical="center"/>
    </xf>
    <xf numFmtId="37" fontId="110" fillId="0" borderId="0" applyFont="0" applyFill="0" applyBorder="0" applyAlignment="0" applyProtection="0"/>
    <xf numFmtId="37" fontId="110" fillId="0" borderId="0" applyFont="0" applyFill="0" applyBorder="0" applyAlignment="0" applyProtection="0"/>
    <xf numFmtId="37" fontId="110" fillId="0" borderId="0" applyFont="0" applyFill="0" applyBorder="0" applyAlignment="0" applyProtection="0"/>
    <xf numFmtId="37" fontId="57" fillId="0" borderId="0" applyFont="0" applyFill="0" applyBorder="0" applyAlignment="0" applyProtection="0"/>
    <xf numFmtId="37" fontId="22"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0"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alignment vertical="center"/>
    </xf>
    <xf numFmtId="242" fontId="78"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243" fontId="78" fillId="0" borderId="0" applyFont="0" applyFill="0" applyBorder="0" applyAlignment="0" applyProtection="0">
      <alignment vertical="center"/>
    </xf>
    <xf numFmtId="243" fontId="22" fillId="0" borderId="0" applyFont="0" applyFill="0" applyBorder="0" applyAlignment="0" applyProtection="0"/>
    <xf numFmtId="243" fontId="22" fillId="0" borderId="0" applyFont="0" applyFill="0" applyBorder="0" applyAlignment="0" applyProtection="0"/>
    <xf numFmtId="243" fontId="78"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243" fontId="78" fillId="0" borderId="0" applyFont="0" applyFill="0" applyBorder="0" applyAlignment="0" applyProtection="0"/>
    <xf numFmtId="243" fontId="78" fillId="0" borderId="0" applyFont="0" applyFill="0" applyBorder="0" applyAlignment="0" applyProtection="0"/>
    <xf numFmtId="243" fontId="78" fillId="0" borderId="0" applyFont="0" applyFill="0" applyBorder="0" applyAlignment="0" applyProtection="0"/>
    <xf numFmtId="243" fontId="57"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242" fontId="78" fillId="0" borderId="0" applyFont="0" applyFill="0" applyBorder="0" applyAlignment="0" applyProtection="0"/>
    <xf numFmtId="243" fontId="22" fillId="0" borderId="0" applyFont="0" applyFill="0" applyBorder="0" applyAlignment="0" applyProtection="0">
      <alignment vertical="center"/>
    </xf>
    <xf numFmtId="183" fontId="22" fillId="0" borderId="0" applyFont="0" applyFill="0" applyBorder="0" applyAlignment="0" applyProtection="0"/>
    <xf numFmtId="242" fontId="78" fillId="0" borderId="0" applyFont="0" applyFill="0" applyBorder="0" applyAlignment="0" applyProtection="0"/>
    <xf numFmtId="183" fontId="0" fillId="0" borderId="0" applyFont="0" applyFill="0" applyBorder="0" applyAlignment="0" applyProtection="0"/>
    <xf numFmtId="243" fontId="78"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39" fontId="110" fillId="0" borderId="0" applyFont="0" applyFill="0" applyBorder="0" applyAlignment="0" applyProtection="0"/>
    <xf numFmtId="39" fontId="110" fillId="0" borderId="0" applyFont="0" applyFill="0" applyBorder="0" applyAlignment="0" applyProtection="0"/>
    <xf numFmtId="39" fontId="110"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0"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alignment vertical="center"/>
    </xf>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alignment vertical="center"/>
    </xf>
    <xf numFmtId="39" fontId="22" fillId="0" borderId="0" applyFont="0" applyFill="0" applyBorder="0" applyAlignment="0" applyProtection="0"/>
    <xf numFmtId="39" fontId="22"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57" fillId="0" borderId="0" applyFont="0" applyFill="0" applyBorder="0" applyAlignment="0" applyProtection="0"/>
    <xf numFmtId="40" fontId="22"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0" fontId="57" fillId="0" borderId="0" applyFont="0" applyFill="0" applyBorder="0" applyAlignment="0" applyProtection="0"/>
    <xf numFmtId="244" fontId="57" fillId="0" borderId="0" applyFont="0" applyFill="0" applyBorder="0" applyAlignment="0" applyProtection="0">
      <alignment horizontal="left" vertical="center"/>
    </xf>
    <xf numFmtId="0" fontId="169" fillId="0" borderId="0"/>
    <xf numFmtId="0" fontId="169" fillId="0" borderId="0"/>
    <xf numFmtId="0" fontId="169" fillId="0" borderId="0">
      <alignment vertical="center"/>
    </xf>
    <xf numFmtId="0" fontId="169" fillId="0" borderId="0">
      <alignment vertical="center"/>
    </xf>
    <xf numFmtId="0" fontId="169" fillId="0" borderId="0">
      <alignment vertical="center"/>
    </xf>
    <xf numFmtId="0" fontId="169"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22" fillId="0" borderId="0" applyFont="0" applyFill="0" applyBorder="0" applyAlignment="0" applyProtection="0"/>
    <xf numFmtId="244" fontId="22"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57"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22" fillId="0" borderId="0" applyFont="0" applyFill="0" applyBorder="0" applyAlignment="0" applyProtection="0"/>
    <xf numFmtId="244" fontId="78" fillId="0" borderId="0" applyFont="0" applyFill="0" applyBorder="0" applyAlignment="0" applyProtection="0">
      <alignment horizontal="left" vertic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22" fillId="0" borderId="0" applyFont="0" applyFill="0" applyBorder="0" applyAlignment="0" applyProtection="0"/>
    <xf numFmtId="245" fontId="57" fillId="0" borderId="0" applyFont="0" applyFill="0" applyBorder="0" applyAlignment="0" applyProtection="0">
      <alignment horizontal="left" vertical="center"/>
    </xf>
    <xf numFmtId="0" fontId="169" fillId="0" borderId="0"/>
    <xf numFmtId="0" fontId="169" fillId="0" borderId="0"/>
    <xf numFmtId="0" fontId="169" fillId="0" borderId="0">
      <alignment vertical="center"/>
    </xf>
    <xf numFmtId="0" fontId="169" fillId="0" borderId="0">
      <alignment vertical="center"/>
    </xf>
    <xf numFmtId="0" fontId="169" fillId="0" borderId="0">
      <alignment vertical="center"/>
    </xf>
    <xf numFmtId="0" fontId="169"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190" fontId="57" fillId="0" borderId="0" applyFont="0" applyFill="0" applyBorder="0" applyAlignment="0" applyProtection="0">
      <alignment horizontal="left" vertical="center"/>
    </xf>
    <xf numFmtId="190" fontId="78" fillId="0" borderId="0" applyFont="0" applyFill="0" applyBorder="0" applyAlignment="0" applyProtection="0">
      <alignment horizontal="left" vertical="center"/>
    </xf>
    <xf numFmtId="190" fontId="78" fillId="0" borderId="0" applyFont="0" applyFill="0" applyBorder="0" applyAlignment="0" applyProtection="0">
      <alignment horizontal="left" vertical="center"/>
    </xf>
    <xf numFmtId="190" fontId="57" fillId="0" borderId="0" applyFont="0" applyFill="0" applyBorder="0" applyAlignment="0" applyProtection="0">
      <alignment horizontal="left" vertical="center"/>
    </xf>
    <xf numFmtId="190" fontId="22" fillId="0" borderId="0" applyFont="0" applyFill="0" applyBorder="0" applyAlignment="0" applyProtection="0">
      <alignment horizontal="left" vertical="center"/>
    </xf>
    <xf numFmtId="190" fontId="22" fillId="0" borderId="0" applyFont="0" applyFill="0" applyBorder="0" applyAlignment="0" applyProtection="0">
      <alignment horizontal="left" vertical="center"/>
    </xf>
    <xf numFmtId="246" fontId="26" fillId="0" borderId="0"/>
    <xf numFmtId="247" fontId="78" fillId="0" borderId="0"/>
    <xf numFmtId="247" fontId="78" fillId="0" borderId="0">
      <alignment vertical="center"/>
    </xf>
    <xf numFmtId="247" fontId="78" fillId="0" borderId="0"/>
    <xf numFmtId="246" fontId="26" fillId="0" borderId="0"/>
    <xf numFmtId="247" fontId="78" fillId="0" borderId="0"/>
    <xf numFmtId="246" fontId="26" fillId="0" borderId="0"/>
    <xf numFmtId="246" fontId="26" fillId="0" borderId="0"/>
    <xf numFmtId="246" fontId="26" fillId="0" borderId="0">
      <alignment vertical="center"/>
    </xf>
    <xf numFmtId="246" fontId="26" fillId="0" borderId="0"/>
    <xf numFmtId="246" fontId="26"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vertical="center"/>
    </xf>
    <xf numFmtId="0" fontId="170" fillId="0" borderId="0" applyNumberFormat="0" applyAlignment="0">
      <alignment horizontal="left"/>
    </xf>
    <xf numFmtId="0" fontId="170" fillId="0" borderId="0" applyNumberFormat="0" applyAlignment="0">
      <alignment horizontal="left" vertical="center"/>
    </xf>
    <xf numFmtId="0" fontId="170" fillId="0" borderId="0" applyNumberFormat="0" applyAlignment="0">
      <alignment horizontal="left"/>
    </xf>
    <xf numFmtId="0" fontId="170" fillId="0" borderId="0" applyNumberFormat="0" applyAlignment="0">
      <alignment horizontal="left"/>
    </xf>
    <xf numFmtId="0" fontId="171" fillId="0" borderId="0" applyNumberFormat="0" applyAlignment="0"/>
    <xf numFmtId="0" fontId="171" fillId="0" borderId="0" applyNumberFormat="0" applyAlignment="0"/>
    <xf numFmtId="0" fontId="171" fillId="0" borderId="0" applyNumberFormat="0" applyAlignment="0"/>
    <xf numFmtId="0" fontId="171" fillId="0" borderId="0" applyNumberFormat="0" applyAlignment="0"/>
    <xf numFmtId="0" fontId="171" fillId="0" borderId="0" applyNumberFormat="0" applyAlignment="0">
      <alignment vertical="center"/>
    </xf>
    <xf numFmtId="0" fontId="171" fillId="0" borderId="0" applyNumberFormat="0" applyAlignment="0"/>
    <xf numFmtId="0" fontId="171" fillId="0" borderId="0" applyNumberFormat="0" applyAlignment="0">
      <alignment vertical="center"/>
    </xf>
    <xf numFmtId="0" fontId="171" fillId="0" borderId="0" applyNumberFormat="0" applyAlignment="0"/>
    <xf numFmtId="0" fontId="171" fillId="0" borderId="0" applyNumberFormat="0" applyAlignment="0"/>
    <xf numFmtId="0" fontId="57"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57"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0" fillId="0" borderId="19" applyNumberFormat="0" applyFont="0" applyFill="0" applyBorder="0" applyProtection="0">
      <alignment horizontal="centerContinuous" vertical="center"/>
    </xf>
    <xf numFmtId="0" fontId="0" fillId="0" borderId="19" applyNumberFormat="0" applyFont="0" applyFill="0" applyBorder="0" applyProtection="0">
      <alignment horizontal="centerContinuous"/>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248" fontId="78" fillId="0" borderId="0" applyFont="0" applyFill="0" applyBorder="0" applyAlignment="0" applyProtection="0"/>
    <xf numFmtId="249" fontId="78" fillId="0" borderId="0" applyFont="0" applyFill="0" applyBorder="0" applyAlignment="0" applyProtection="0"/>
    <xf numFmtId="250" fontId="26" fillId="0" borderId="0">
      <alignment horizontal="center"/>
    </xf>
    <xf numFmtId="250" fontId="26" fillId="0" borderId="0">
      <alignment horizontal="center" vertical="center"/>
    </xf>
    <xf numFmtId="250" fontId="26" fillId="0" borderId="0">
      <alignment horizontal="center" vertical="center"/>
    </xf>
    <xf numFmtId="250" fontId="26" fillId="0" borderId="0">
      <alignment horizontal="center"/>
    </xf>
    <xf numFmtId="250" fontId="26" fillId="0" borderId="0">
      <alignment horizontal="center" vertical="center"/>
    </xf>
    <xf numFmtId="250" fontId="26" fillId="0" borderId="0">
      <alignment horizontal="center" vertical="center"/>
    </xf>
    <xf numFmtId="251" fontId="143" fillId="0" borderId="1"/>
    <xf numFmtId="251" fontId="143" fillId="0" borderId="1"/>
    <xf numFmtId="251" fontId="143" fillId="0" borderId="1"/>
    <xf numFmtId="237" fontId="78" fillId="0" borderId="0" applyFont="0" applyFill="0" applyBorder="0" applyAlignment="0" applyProtection="0"/>
    <xf numFmtId="237" fontId="22" fillId="0" borderId="0" applyFont="0" applyFill="0" applyBorder="0" applyAlignment="0" applyProtection="0">
      <alignment vertical="center"/>
    </xf>
    <xf numFmtId="237" fontId="131" fillId="0" borderId="0" applyFont="0" applyFill="0" applyBorder="0" applyAlignment="0" applyProtection="0"/>
    <xf numFmtId="237" fontId="131" fillId="0" borderId="0" applyFont="0" applyFill="0" applyBorder="0" applyAlignment="0" applyProtection="0">
      <alignment vertical="center"/>
    </xf>
    <xf numFmtId="237" fontId="131" fillId="0" borderId="0" applyFont="0" applyFill="0" applyBorder="0" applyAlignment="0" applyProtection="0"/>
    <xf numFmtId="237" fontId="131" fillId="0" borderId="0" applyFont="0" applyFill="0" applyBorder="0" applyAlignment="0" applyProtection="0"/>
    <xf numFmtId="237" fontId="131" fillId="0" borderId="0" applyFont="0" applyFill="0" applyBorder="0" applyAlignment="0" applyProtection="0"/>
    <xf numFmtId="237" fontId="78" fillId="0" borderId="0" applyFont="0" applyFill="0" applyBorder="0" applyAlignment="0" applyProtection="0"/>
    <xf numFmtId="25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3" fontId="22" fillId="0" borderId="0" applyFill="0" applyBorder="0" applyAlignment="0" applyProtection="0"/>
    <xf numFmtId="222" fontId="78" fillId="0" borderId="0" applyFont="0" applyFill="0" applyBorder="0" applyAlignment="0" applyProtection="0"/>
    <xf numFmtId="222" fontId="57" fillId="0" borderId="0" applyFont="0" applyFill="0" applyBorder="0" applyAlignment="0" applyProtection="0"/>
    <xf numFmtId="222" fontId="22"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alignment vertical="center"/>
    </xf>
    <xf numFmtId="22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alignment vertical="center"/>
    </xf>
    <xf numFmtId="222" fontId="78" fillId="0" borderId="0" applyFont="0" applyFill="0" applyBorder="0" applyAlignment="0" applyProtection="0"/>
    <xf numFmtId="253" fontId="78" fillId="0" borderId="0" applyFont="0" applyFill="0" applyBorder="0" applyAlignment="0" applyProtection="0"/>
    <xf numFmtId="254" fontId="78" fillId="0" borderId="0" applyFont="0" applyFill="0" applyBorder="0" applyAlignment="0" applyProtection="0"/>
    <xf numFmtId="186" fontId="164" fillId="0" borderId="0" applyFont="0" applyFill="0" applyBorder="0" applyAlignment="0" applyProtection="0"/>
    <xf numFmtId="231" fontId="78" fillId="0" borderId="0" applyFont="0" applyFill="0" applyBorder="0" applyAlignment="0" applyProtection="0"/>
    <xf numFmtId="231" fontId="113" fillId="0" borderId="0" applyFont="0" applyFill="0" applyBorder="0" applyAlignment="0" applyProtection="0"/>
    <xf numFmtId="231" fontId="131" fillId="0" borderId="0" applyFont="0" applyFill="0" applyBorder="0" applyAlignment="0" applyProtection="0"/>
    <xf numFmtId="231"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alignment vertical="center"/>
    </xf>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57" fillId="0" borderId="0" applyFont="0" applyFill="0" applyBorder="0" applyAlignment="0" applyProtection="0"/>
    <xf numFmtId="24" fontId="22"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alignment vertical="center"/>
    </xf>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57" fillId="0" borderId="0" applyFont="0" applyFill="0" applyBorder="0" applyAlignment="0" applyProtection="0"/>
    <xf numFmtId="25" fontId="22"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5" fontId="110" fillId="0" borderId="0" applyFont="0" applyFill="0" applyBorder="0" applyAlignment="0" applyProtection="0"/>
    <xf numFmtId="255" fontId="22" fillId="0" borderId="0" applyFont="0" applyFill="0" applyBorder="0" applyAlignment="0" applyProtection="0"/>
    <xf numFmtId="255" fontId="22" fillId="0" borderId="0" applyFont="0" applyFill="0" applyBorder="0" applyAlignment="0" applyProtection="0"/>
    <xf numFmtId="255" fontId="110" fillId="0" borderId="0" applyFont="0" applyFill="0" applyBorder="0" applyAlignment="0" applyProtection="0"/>
    <xf numFmtId="255" fontId="110" fillId="0" borderId="0" applyFont="0" applyFill="0" applyBorder="0" applyAlignment="0" applyProtection="0"/>
    <xf numFmtId="176" fontId="110" fillId="0" borderId="0" applyFont="0" applyFill="0" applyBorder="0" applyAlignment="0" applyProtection="0">
      <alignment vertical="center"/>
    </xf>
    <xf numFmtId="255" fontId="110" fillId="0" borderId="0" applyFont="0" applyFill="0" applyBorder="0" applyAlignment="0" applyProtection="0"/>
    <xf numFmtId="255"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255" fontId="110"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176" fontId="110"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176" fontId="0" fillId="0" borderId="0" applyFont="0" applyFill="0" applyBorder="0" applyAlignment="0" applyProtection="0"/>
    <xf numFmtId="255" fontId="110"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alignment vertical="center"/>
    </xf>
    <xf numFmtId="256" fontId="110" fillId="0" borderId="0" applyFont="0" applyFill="0" applyBorder="0" applyAlignment="0" applyProtection="0"/>
    <xf numFmtId="256" fontId="22" fillId="0" borderId="0" applyFont="0" applyFill="0" applyBorder="0" applyAlignment="0" applyProtection="0"/>
    <xf numFmtId="256" fontId="22" fillId="0" borderId="0" applyFont="0" applyFill="0" applyBorder="0" applyAlignment="0" applyProtection="0"/>
    <xf numFmtId="256" fontId="110" fillId="0" borderId="0" applyFont="0" applyFill="0" applyBorder="0" applyAlignment="0" applyProtection="0"/>
    <xf numFmtId="256" fontId="110" fillId="0" borderId="0" applyFont="0" applyFill="0" applyBorder="0" applyAlignment="0" applyProtection="0"/>
    <xf numFmtId="178" fontId="110" fillId="0" borderId="0" applyFont="0" applyFill="0" applyBorder="0" applyAlignment="0" applyProtection="0">
      <alignment vertical="center"/>
    </xf>
    <xf numFmtId="256" fontId="110" fillId="0" borderId="0" applyFont="0" applyFill="0" applyBorder="0" applyAlignment="0" applyProtection="0"/>
    <xf numFmtId="256"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256" fontId="110"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178" fontId="110"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178" fontId="0" fillId="0" borderId="0" applyFont="0" applyFill="0" applyBorder="0" applyAlignment="0" applyProtection="0"/>
    <xf numFmtId="256" fontId="110"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alignment vertical="center"/>
    </xf>
    <xf numFmtId="219" fontId="57" fillId="0" borderId="0" applyFont="0" applyFill="0" applyBorder="0" applyAlignment="0" applyProtection="0"/>
    <xf numFmtId="219" fontId="78" fillId="0" borderId="0" applyFont="0" applyFill="0" applyBorder="0" applyAlignment="0" applyProtection="0"/>
    <xf numFmtId="219" fontId="78" fillId="0" borderId="0" applyFont="0" applyFill="0" applyBorder="0" applyAlignment="0" applyProtection="0"/>
    <xf numFmtId="219" fontId="57" fillId="0" borderId="0" applyFont="0" applyFill="0" applyBorder="0" applyAlignment="0" applyProtection="0"/>
    <xf numFmtId="219" fontId="22" fillId="0" borderId="0" applyFont="0" applyFill="0" applyBorder="0" applyAlignment="0" applyProtection="0"/>
    <xf numFmtId="219" fontId="22" fillId="0" borderId="0" applyFont="0" applyFill="0" applyBorder="0" applyAlignment="0" applyProtection="0"/>
    <xf numFmtId="219" fontId="78" fillId="0" borderId="0" applyFont="0" applyFill="0" applyBorder="0" applyAlignment="0" applyProtection="0">
      <alignment vertical="center"/>
    </xf>
    <xf numFmtId="257" fontId="167" fillId="0" borderId="0" applyFont="0" applyFill="0" applyBorder="0" applyAlignment="0" applyProtection="0"/>
    <xf numFmtId="257" fontId="167" fillId="0" borderId="0" applyFont="0" applyFill="0" applyBorder="0" applyAlignment="0" applyProtection="0">
      <alignment vertical="center"/>
    </xf>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57" fillId="0" borderId="0" applyFont="0" applyFill="0" applyBorder="0" applyAlignment="0" applyProtection="0"/>
    <xf numFmtId="257" fontId="22"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8" fontId="22" fillId="0" borderId="0" applyFont="0" applyFill="0" applyBorder="0" applyAlignment="0" applyProtection="0"/>
    <xf numFmtId="258" fontId="57" fillId="0" borderId="0" applyFont="0" applyFill="0" applyBorder="0" applyAlignment="0" applyProtection="0"/>
    <xf numFmtId="258" fontId="78" fillId="0" borderId="0" applyFont="0" applyFill="0" applyBorder="0" applyAlignment="0" applyProtection="0"/>
    <xf numFmtId="258" fontId="78" fillId="0" borderId="0" applyFont="0" applyFill="0" applyBorder="0" applyAlignment="0" applyProtection="0"/>
    <xf numFmtId="258" fontId="57" fillId="0" borderId="0" applyFont="0" applyFill="0" applyBorder="0" applyAlignment="0" applyProtection="0"/>
    <xf numFmtId="258" fontId="22" fillId="0" borderId="0" applyFont="0" applyFill="0" applyBorder="0" applyAlignment="0" applyProtection="0"/>
    <xf numFmtId="258" fontId="22" fillId="0" borderId="0" applyFont="0" applyFill="0" applyBorder="0" applyAlignment="0" applyProtection="0"/>
    <xf numFmtId="258" fontId="78" fillId="0" borderId="0" applyFont="0" applyFill="0" applyBorder="0" applyAlignment="0" applyProtection="0"/>
    <xf numFmtId="258" fontId="78" fillId="0" borderId="0" applyFont="0" applyFill="0" applyBorder="0" applyAlignment="0" applyProtection="0"/>
    <xf numFmtId="258" fontId="22" fillId="0" borderId="0" applyFont="0" applyFill="0" applyBorder="0" applyAlignment="0" applyProtection="0"/>
    <xf numFmtId="176" fontId="22" fillId="0" borderId="0" applyFont="0" applyFill="0" applyBorder="0" applyAlignment="0" applyProtection="0"/>
    <xf numFmtId="258" fontId="22" fillId="0" borderId="0" applyFont="0" applyFill="0" applyBorder="0" applyAlignment="0" applyProtection="0">
      <alignment vertical="center"/>
    </xf>
    <xf numFmtId="258" fontId="22"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8" fontId="22" fillId="0" borderId="0" applyFont="0" applyFill="0" applyBorder="0" applyAlignment="0" applyProtection="0"/>
    <xf numFmtId="258" fontId="78" fillId="0" borderId="0" applyFont="0" applyFill="0" applyBorder="0" applyAlignment="0" applyProtection="0">
      <alignment vertical="center"/>
    </xf>
    <xf numFmtId="176" fontId="22" fillId="0" borderId="0" applyFont="0" applyFill="0" applyBorder="0" applyAlignment="0" applyProtection="0"/>
    <xf numFmtId="259" fontId="26" fillId="0" borderId="0"/>
    <xf numFmtId="260" fontId="26" fillId="0" borderId="0"/>
    <xf numFmtId="239" fontId="22" fillId="0" borderId="0"/>
    <xf numFmtId="239" fontId="22" fillId="0" borderId="0">
      <alignment vertical="center"/>
    </xf>
    <xf numFmtId="239" fontId="22" fillId="0" borderId="0">
      <alignment vertical="center"/>
    </xf>
    <xf numFmtId="260" fontId="26" fillId="0" borderId="0"/>
    <xf numFmtId="259" fontId="26" fillId="0" borderId="0"/>
    <xf numFmtId="239" fontId="22" fillId="0" borderId="0"/>
    <xf numFmtId="239" fontId="22" fillId="0" borderId="0">
      <alignment vertical="center"/>
    </xf>
    <xf numFmtId="259" fontId="26" fillId="0" borderId="0">
      <alignment vertical="center"/>
    </xf>
    <xf numFmtId="259" fontId="26" fillId="0" borderId="0"/>
    <xf numFmtId="259" fontId="26" fillId="0" borderId="0"/>
    <xf numFmtId="259" fontId="26" fillId="0" borderId="0">
      <alignment vertical="center"/>
    </xf>
    <xf numFmtId="259" fontId="26" fillId="0" borderId="0"/>
    <xf numFmtId="259" fontId="26" fillId="0" borderId="0">
      <alignment vertical="center"/>
    </xf>
    <xf numFmtId="261" fontId="0" fillId="45" borderId="0" applyFont="0" applyBorder="0"/>
    <xf numFmtId="176" fontId="57"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6" fontId="0"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262" fontId="57" fillId="0" borderId="0" applyFont="0" applyFill="0" applyBorder="0" applyAlignment="0" applyProtection="0"/>
    <xf numFmtId="262" fontId="0" fillId="0" borderId="0" applyFont="0" applyFill="0" applyBorder="0" applyAlignment="0" applyProtection="0"/>
    <xf numFmtId="262" fontId="0" fillId="0" borderId="0" applyFont="0" applyFill="0" applyBorder="0" applyAlignment="0" applyProtection="0"/>
    <xf numFmtId="262" fontId="57" fillId="0" borderId="0" applyFont="0" applyFill="0" applyBorder="0" applyAlignment="0" applyProtection="0"/>
    <xf numFmtId="262" fontId="22" fillId="0" borderId="0" applyFont="0" applyFill="0" applyBorder="0" applyAlignment="0" applyProtection="0"/>
    <xf numFmtId="262" fontId="22" fillId="0" borderId="0" applyFont="0" applyFill="0" applyBorder="0" applyAlignment="0" applyProtection="0"/>
    <xf numFmtId="262" fontId="0" fillId="0" borderId="0" applyFont="0" applyFill="0" applyBorder="0" applyAlignment="0" applyProtection="0">
      <alignment vertical="center"/>
    </xf>
    <xf numFmtId="39" fontId="0" fillId="0" borderId="0"/>
    <xf numFmtId="39" fontId="0" fillId="0" borderId="0">
      <alignment vertical="center"/>
    </xf>
    <xf numFmtId="39" fontId="0" fillId="0" borderId="0">
      <alignment vertical="center"/>
    </xf>
    <xf numFmtId="39" fontId="0" fillId="0" borderId="0"/>
    <xf numFmtId="39" fontId="0" fillId="0" borderId="0">
      <alignment vertical="center"/>
    </xf>
    <xf numFmtId="39" fontId="0" fillId="0" borderId="0">
      <alignment vertical="center"/>
    </xf>
    <xf numFmtId="263" fontId="57" fillId="0" borderId="0" applyFont="0" applyFill="0" applyBorder="0" applyAlignment="0" applyProtection="0"/>
    <xf numFmtId="263" fontId="0" fillId="0" borderId="0" applyFont="0" applyFill="0" applyBorder="0" applyAlignment="0" applyProtection="0"/>
    <xf numFmtId="263" fontId="0" fillId="0" borderId="0" applyFont="0" applyFill="0" applyBorder="0" applyAlignment="0" applyProtection="0"/>
    <xf numFmtId="263" fontId="57" fillId="0" borderId="0" applyFont="0" applyFill="0" applyBorder="0" applyAlignment="0" applyProtection="0"/>
    <xf numFmtId="263" fontId="22" fillId="0" borderId="0" applyFont="0" applyFill="0" applyBorder="0" applyAlignment="0" applyProtection="0"/>
    <xf numFmtId="263" fontId="22" fillId="0" borderId="0" applyFont="0" applyFill="0" applyBorder="0" applyAlignment="0" applyProtection="0"/>
    <xf numFmtId="263" fontId="0" fillId="0" borderId="0" applyFont="0" applyFill="0" applyBorder="0" applyAlignment="0" applyProtection="0">
      <alignment vertical="center"/>
    </xf>
    <xf numFmtId="264" fontId="57" fillId="0" borderId="0" applyFont="0" applyFill="0" applyBorder="0" applyAlignment="0" applyProtection="0"/>
    <xf numFmtId="264" fontId="78" fillId="0" borderId="0" applyFont="0" applyFill="0" applyBorder="0" applyAlignment="0" applyProtection="0"/>
    <xf numFmtId="264" fontId="78" fillId="0" borderId="0" applyFont="0" applyFill="0" applyBorder="0" applyAlignment="0" applyProtection="0"/>
    <xf numFmtId="264" fontId="57" fillId="0" borderId="0" applyFont="0" applyFill="0" applyBorder="0" applyAlignment="0" applyProtection="0"/>
    <xf numFmtId="264" fontId="22" fillId="0" borderId="0" applyFont="0" applyFill="0" applyBorder="0" applyAlignment="0" applyProtection="0"/>
    <xf numFmtId="264" fontId="22" fillId="0" borderId="0" applyFont="0" applyFill="0" applyBorder="0" applyAlignment="0" applyProtection="0"/>
    <xf numFmtId="264" fontId="78" fillId="0" borderId="0" applyFont="0" applyFill="0" applyBorder="0" applyAlignment="0" applyProtection="0">
      <alignmen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265" fontId="142" fillId="0" borderId="0" applyNumberFormat="0" applyFill="0" applyBorder="0" applyAlignment="0" applyProtection="0"/>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15" fontId="168" fillId="0" borderId="0"/>
    <xf numFmtId="227" fontId="168" fillId="0" borderId="0" applyFont="0" applyFill="0" applyBorder="0" applyProtection="0">
      <alignment horizontal="centerContinuous"/>
    </xf>
    <xf numFmtId="266" fontId="26" fillId="0" borderId="0">
      <protection locked="0"/>
    </xf>
    <xf numFmtId="227" fontId="168" fillId="0" borderId="0" applyFont="0" applyFill="0" applyBorder="0" applyProtection="0">
      <alignment horizontal="centerContinuous"/>
    </xf>
    <xf numFmtId="15" fontId="168" fillId="0" borderId="0"/>
    <xf numFmtId="30" fontId="78" fillId="0" borderId="0" applyFont="0" applyFill="0" applyBorder="0" applyAlignment="0" applyProtection="0"/>
    <xf numFmtId="15" fontId="168" fillId="0" borderId="0">
      <alignment vertical="center"/>
    </xf>
    <xf numFmtId="15" fontId="168" fillId="0" borderId="0"/>
    <xf numFmtId="15" fontId="168" fillId="0" borderId="0"/>
    <xf numFmtId="15" fontId="168" fillId="0" borderId="0">
      <alignment vertical="center"/>
    </xf>
    <xf numFmtId="15" fontId="168" fillId="0" borderId="0"/>
    <xf numFmtId="15" fontId="168" fillId="0" borderId="0">
      <alignment vertical="center"/>
    </xf>
    <xf numFmtId="14" fontId="87" fillId="0" borderId="0" applyFill="0" applyBorder="0" applyAlignment="0"/>
    <xf numFmtId="267" fontId="87" fillId="0" borderId="0" applyFill="0" applyBorder="0" applyAlignment="0"/>
    <xf numFmtId="267" fontId="87" fillId="0" borderId="0" applyFill="0" applyBorder="0" applyAlignment="0"/>
    <xf numFmtId="14" fontId="87" fillId="0" borderId="0" applyFill="0" applyBorder="0" applyAlignment="0"/>
    <xf numFmtId="14" fontId="87" fillId="0" borderId="0" applyFill="0" applyBorder="0" applyAlignment="0"/>
    <xf numFmtId="14" fontId="87" fillId="0" borderId="0" applyFill="0" applyBorder="0" applyAlignment="0"/>
    <xf numFmtId="14" fontId="87" fillId="0" borderId="0" applyFill="0" applyBorder="0" applyAlignment="0">
      <alignment vertical="center"/>
    </xf>
    <xf numFmtId="14" fontId="87" fillId="0" borderId="0" applyFill="0" applyBorder="0" applyAlignment="0"/>
    <xf numFmtId="14" fontId="87" fillId="0" borderId="0" applyFill="0" applyBorder="0" applyAlignment="0">
      <alignment vertical="center"/>
    </xf>
    <xf numFmtId="268" fontId="78" fillId="0" borderId="0">
      <protection locked="0"/>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57" fillId="0" borderId="0" applyFont="0" applyFill="0" applyBorder="0" applyAlignment="0" applyProtection="0">
      <alignment vertical="center"/>
    </xf>
    <xf numFmtId="269" fontId="2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14" fontId="22" fillId="0" borderId="0" applyFont="0" applyFill="0" applyBorder="0" applyAlignment="0"/>
    <xf numFmtId="14" fontId="173" fillId="0" borderId="0" applyFont="0" applyFill="0" applyBorder="0" applyAlignment="0"/>
    <xf numFmtId="14" fontId="0" fillId="0" borderId="0" applyFont="0" applyFill="0" applyBorder="0" applyAlignment="0"/>
    <xf numFmtId="14" fontId="0" fillId="0" borderId="0" applyFont="0" applyFill="0" applyBorder="0" applyAlignment="0"/>
    <xf numFmtId="14" fontId="22" fillId="0" borderId="0" applyFont="0" applyFill="0" applyBorder="0" applyAlignment="0"/>
    <xf numFmtId="270" fontId="26" fillId="0" borderId="0" applyFill="0" applyBorder="0" applyProtection="0"/>
    <xf numFmtId="270" fontId="26" fillId="0" borderId="0" applyFill="0" applyBorder="0" applyProtection="0"/>
    <xf numFmtId="178" fontId="26" fillId="0" borderId="0" applyFill="0" applyBorder="0" applyProtection="0">
      <alignment vertical="center"/>
    </xf>
    <xf numFmtId="270" fontId="26" fillId="0" borderId="0" applyFill="0" applyBorder="0" applyProtection="0">
      <alignment vertical="center"/>
    </xf>
    <xf numFmtId="178" fontId="26" fillId="0" borderId="0" applyFill="0" applyBorder="0" applyProtection="0"/>
    <xf numFmtId="178" fontId="26" fillId="0" borderId="0" applyFill="0" applyBorder="0" applyProtection="0"/>
    <xf numFmtId="270" fontId="26" fillId="0" borderId="0" applyFill="0" applyBorder="0" applyProtection="0">
      <alignment vertical="center"/>
    </xf>
    <xf numFmtId="178" fontId="26" fillId="0" borderId="0" applyFill="0" applyBorder="0" applyProtection="0"/>
    <xf numFmtId="270" fontId="26" fillId="0" borderId="0" applyFill="0" applyBorder="0" applyProtection="0">
      <alignment vertical="center"/>
    </xf>
    <xf numFmtId="178" fontId="26" fillId="0" borderId="0" applyFill="0" applyBorder="0" applyProtection="0"/>
    <xf numFmtId="271" fontId="0" fillId="0" borderId="0" applyFont="0" applyFill="0" applyBorder="0" applyAlignment="0" applyProtection="0"/>
    <xf numFmtId="272" fontId="0" fillId="0" borderId="0" applyFont="0" applyFill="0" applyBorder="0" applyAlignment="0" applyProtection="0"/>
    <xf numFmtId="273" fontId="0" fillId="0" borderId="0" applyFont="0" applyFill="0" applyBorder="0" applyAlignment="0" applyProtection="0"/>
    <xf numFmtId="274" fontId="0" fillId="0" borderId="0" applyFont="0" applyFill="0" applyBorder="0" applyAlignment="0" applyProtection="0"/>
    <xf numFmtId="275" fontId="0" fillId="0" borderId="0" applyFont="0" applyFill="0" applyBorder="0" applyAlignment="0" applyProtection="0"/>
    <xf numFmtId="276" fontId="22" fillId="0" borderId="0" applyFont="0" applyFill="0" applyBorder="0" applyAlignment="0" applyProtection="0"/>
    <xf numFmtId="276" fontId="26" fillId="0" borderId="0" applyFont="0" applyFill="0" applyBorder="0" applyAlignment="0" applyProtection="0">
      <alignment vertical="center"/>
    </xf>
    <xf numFmtId="0" fontId="0" fillId="0" borderId="0" applyFont="0" applyFill="0" applyBorder="0" applyAlignment="0" applyProtection="0"/>
    <xf numFmtId="0" fontId="0" fillId="0" borderId="0" applyFont="0" applyFill="0" applyBorder="0" applyAlignment="0" applyProtection="0"/>
    <xf numFmtId="276" fontId="22" fillId="0" borderId="0" applyFont="0" applyFill="0" applyBorder="0" applyAlignment="0" applyProtection="0"/>
    <xf numFmtId="277" fontId="22" fillId="0" borderId="0" applyFont="0" applyFill="0" applyBorder="0" applyAlignment="0" applyProtection="0"/>
    <xf numFmtId="277" fontId="26" fillId="0" borderId="0" applyFont="0" applyFill="0" applyBorder="0" applyAlignment="0" applyProtection="0">
      <alignment vertical="center"/>
    </xf>
    <xf numFmtId="0" fontId="0" fillId="0" borderId="0" applyFont="0" applyFill="0" applyBorder="0" applyAlignment="0" applyProtection="0"/>
    <xf numFmtId="0" fontId="0" fillId="0" borderId="0" applyFont="0" applyFill="0" applyBorder="0" applyAlignment="0" applyProtection="0"/>
    <xf numFmtId="277" fontId="22" fillId="0" borderId="0" applyFont="0" applyFill="0" applyBorder="0" applyAlignment="0" applyProtection="0"/>
    <xf numFmtId="187" fontId="78" fillId="0" borderId="0" applyFont="0" applyFill="0" applyBorder="0" applyAlignment="0" applyProtection="0"/>
    <xf numFmtId="217" fontId="78" fillId="0" borderId="0" applyFont="0" applyFill="0" applyBorder="0" applyAlignment="0" applyProtection="0"/>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278" fontId="26" fillId="0" borderId="0"/>
    <xf numFmtId="279" fontId="26" fillId="0" borderId="0"/>
    <xf numFmtId="280" fontId="22" fillId="0" borderId="0"/>
    <xf numFmtId="280" fontId="22" fillId="0" borderId="0">
      <alignment vertical="center"/>
    </xf>
    <xf numFmtId="280" fontId="22" fillId="0" borderId="0">
      <alignment vertical="center"/>
    </xf>
    <xf numFmtId="279" fontId="26" fillId="0" borderId="0"/>
    <xf numFmtId="278" fontId="26" fillId="0" borderId="0"/>
    <xf numFmtId="280" fontId="22" fillId="0" borderId="0"/>
    <xf numFmtId="280" fontId="22" fillId="0" borderId="0">
      <alignment vertical="center"/>
    </xf>
    <xf numFmtId="278" fontId="26" fillId="0" borderId="0">
      <alignment vertical="center"/>
    </xf>
    <xf numFmtId="278" fontId="26" fillId="0" borderId="0"/>
    <xf numFmtId="278" fontId="26" fillId="0" borderId="0"/>
    <xf numFmtId="278" fontId="26" fillId="0" borderId="0">
      <alignment vertical="center"/>
    </xf>
    <xf numFmtId="278" fontId="26" fillId="0" borderId="0"/>
    <xf numFmtId="278" fontId="26" fillId="0" borderId="0">
      <alignment vertical="center"/>
    </xf>
    <xf numFmtId="0" fontId="133" fillId="0" borderId="0" applyNumberFormat="0"/>
    <xf numFmtId="265" fontId="133" fillId="0" borderId="0" applyNumberFormat="0"/>
    <xf numFmtId="265" fontId="133" fillId="0" borderId="0" applyNumberFormat="0"/>
    <xf numFmtId="0" fontId="133" fillId="0" borderId="0" applyNumberFormat="0"/>
    <xf numFmtId="0" fontId="133" fillId="0" borderId="0" applyNumberFormat="0"/>
    <xf numFmtId="0" fontId="133" fillId="0" borderId="0" applyNumberFormat="0">
      <alignment vertical="center"/>
    </xf>
    <xf numFmtId="0" fontId="133" fillId="0" borderId="0" applyNumberFormat="0"/>
    <xf numFmtId="0" fontId="133" fillId="0" borderId="0" applyNumberFormat="0"/>
    <xf numFmtId="265" fontId="133" fillId="0" borderId="0" applyNumberFormat="0">
      <alignment vertical="center"/>
    </xf>
    <xf numFmtId="0" fontId="57"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57" fillId="0" borderId="66" applyNumberFormat="0" applyFont="0" applyFill="0" applyAlignment="0" applyProtection="0"/>
    <xf numFmtId="0" fontId="0"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0" fillId="0" borderId="66" applyNumberFormat="0" applyFont="0" applyFill="0" applyAlignment="0" applyProtection="0">
      <alignment vertical="center"/>
    </xf>
    <xf numFmtId="0" fontId="0" fillId="0" borderId="66" applyNumberFormat="0" applyFont="0" applyFill="0" applyAlignment="0" applyProtection="0"/>
    <xf numFmtId="0" fontId="143" fillId="0" borderId="0" applyNumberFormat="0" applyFill="0" applyBorder="0" applyAlignment="0" applyProtection="0"/>
    <xf numFmtId="0" fontId="143" fillId="0" borderId="0" applyNumberFormat="0" applyFill="0" applyBorder="0" applyAlignment="0" applyProtection="0"/>
    <xf numFmtId="193"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xf numFmtId="0" fontId="175" fillId="94" borderId="0" applyNumberFormat="0" applyBorder="0" applyAlignment="0" applyProtection="0"/>
    <xf numFmtId="0" fontId="175" fillId="94" borderId="0" applyNumberFormat="0" applyBorder="0" applyAlignment="0" applyProtection="0">
      <alignment vertical="center"/>
    </xf>
    <xf numFmtId="0" fontId="175" fillId="95" borderId="0" applyNumberFormat="0" applyBorder="0" applyAlignment="0" applyProtection="0"/>
    <xf numFmtId="0" fontId="175" fillId="95" borderId="0" applyNumberFormat="0" applyBorder="0" applyAlignment="0" applyProtection="0">
      <alignment vertical="center"/>
    </xf>
    <xf numFmtId="0" fontId="175" fillId="96" borderId="0" applyNumberFormat="0" applyBorder="0" applyAlignment="0" applyProtection="0"/>
    <xf numFmtId="0" fontId="175" fillId="96" borderId="0" applyNumberFormat="0" applyBorder="0" applyAlignment="0" applyProtection="0">
      <alignment vertical="center"/>
    </xf>
    <xf numFmtId="0" fontId="176" fillId="0" borderId="0">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vertical="center"/>
    </xf>
    <xf numFmtId="0" fontId="177" fillId="0" borderId="0" applyNumberFormat="0" applyAlignment="0">
      <alignment horizontal="left"/>
    </xf>
    <xf numFmtId="0" fontId="177" fillId="0" borderId="0" applyNumberFormat="0" applyAlignment="0">
      <alignment horizontal="left" vertical="center"/>
    </xf>
    <xf numFmtId="0" fontId="177" fillId="0" borderId="0" applyNumberFormat="0" applyAlignment="0">
      <alignment horizontal="left"/>
    </xf>
    <xf numFmtId="0" fontId="177" fillId="0" borderId="0" applyNumberFormat="0" applyAlignment="0">
      <alignment horizontal="left"/>
    </xf>
    <xf numFmtId="0" fontId="32" fillId="0" borderId="0">
      <alignment horizontal="left"/>
    </xf>
    <xf numFmtId="0" fontId="32" fillId="0" borderId="0">
      <alignment horizontal="left" vertical="center"/>
    </xf>
    <xf numFmtId="0" fontId="32" fillId="0" borderId="0">
      <alignment horizontal="left" vertical="center"/>
    </xf>
    <xf numFmtId="0" fontId="32" fillId="0" borderId="0">
      <alignment horizontal="left"/>
    </xf>
    <xf numFmtId="0" fontId="32" fillId="0" borderId="0">
      <alignment horizontal="left"/>
    </xf>
    <xf numFmtId="0" fontId="32" fillId="0" borderId="0">
      <alignment horizontal="left"/>
    </xf>
    <xf numFmtId="0" fontId="32" fillId="0" borderId="0">
      <alignment horizontal="left" vertical="center"/>
    </xf>
    <xf numFmtId="0" fontId="32" fillId="0" borderId="0">
      <alignment horizontal="left"/>
    </xf>
    <xf numFmtId="0" fontId="32" fillId="0" borderId="0">
      <alignment horizontal="left" vertical="center"/>
    </xf>
    <xf numFmtId="0" fontId="178" fillId="6" borderId="1"/>
    <xf numFmtId="0" fontId="178" fillId="6" borderId="1">
      <alignment vertical="center"/>
    </xf>
    <xf numFmtId="0" fontId="178" fillId="6" borderId="1"/>
    <xf numFmtId="0" fontId="178" fillId="6" borderId="1"/>
    <xf numFmtId="0" fontId="178" fillId="6" borderId="1"/>
    <xf numFmtId="0" fontId="178" fillId="6" borderId="1">
      <alignment vertical="center"/>
    </xf>
    <xf numFmtId="0" fontId="178" fillId="6" borderId="1">
      <alignment vertical="center"/>
    </xf>
    <xf numFmtId="0" fontId="178" fillId="6" borderId="1">
      <alignment vertical="center"/>
    </xf>
    <xf numFmtId="0" fontId="178" fillId="97" borderId="67"/>
    <xf numFmtId="0" fontId="178" fillId="97" borderId="67"/>
    <xf numFmtId="0" fontId="178" fillId="6" borderId="1"/>
    <xf numFmtId="0" fontId="178" fillId="97" borderId="67"/>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9" fillId="0" borderId="0">
      <alignment horizontal="left"/>
    </xf>
    <xf numFmtId="39" fontId="57" fillId="0" borderId="0" applyFont="0" applyFill="0" applyBorder="0" applyAlignment="0" applyProtection="0"/>
    <xf numFmtId="39" fontId="78" fillId="0" borderId="0" applyFont="0" applyFill="0" applyBorder="0" applyAlignment="0" applyProtection="0"/>
    <xf numFmtId="39" fontId="78"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78" fillId="0" borderId="0" applyFont="0" applyFill="0" applyBorder="0" applyAlignment="0" applyProtection="0">
      <alignment vertical="center"/>
    </xf>
    <xf numFmtId="193" fontId="26" fillId="0" borderId="0" applyFont="0" applyFill="0" applyBorder="0" applyAlignment="0" applyProtection="0"/>
    <xf numFmtId="193" fontId="26"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193" fontId="26" fillId="0" borderId="0" applyFont="0" applyFill="0" applyBorder="0" applyAlignment="0" applyProtection="0"/>
    <xf numFmtId="193" fontId="26"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78" fillId="0" borderId="0" applyFont="0" applyFill="0" applyBorder="0" applyAlignment="0" applyProtection="0"/>
    <xf numFmtId="193" fontId="57"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193" fontId="22" fillId="0" borderId="0" applyFont="0" applyFill="0" applyBorder="0" applyAlignment="0" applyProtection="0"/>
    <xf numFmtId="193" fontId="26" fillId="0" borderId="0" applyFont="0" applyFill="0" applyBorder="0" applyAlignment="0" applyProtection="0"/>
    <xf numFmtId="193" fontId="26"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193" fontId="78"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193" fontId="22" fillId="0" borderId="0" applyFont="0" applyFill="0" applyBorder="0" applyAlignment="0" applyProtection="0"/>
    <xf numFmtId="193" fontId="26" fillId="0" borderId="0" applyFont="0" applyFill="0" applyBorder="0" applyAlignment="0" applyProtection="0">
      <alignment vertical="center"/>
    </xf>
    <xf numFmtId="281" fontId="11" fillId="0" borderId="0" applyFont="0" applyFill="0" applyBorder="0" applyAlignment="0" applyProtection="0"/>
    <xf numFmtId="0" fontId="180" fillId="0" borderId="0" applyNumberFormat="0" applyFill="0" applyBorder="0" applyAlignment="0" applyProtection="0"/>
    <xf numFmtId="0" fontId="181" fillId="0" borderId="0" applyNumberFormat="0" applyFill="0" applyBorder="0" applyAlignment="0" applyProtection="0"/>
    <xf numFmtId="0" fontId="181" fillId="0" borderId="0" applyNumberFormat="0" applyFill="0" applyBorder="0" applyAlignment="0" applyProtection="0"/>
    <xf numFmtId="210" fontId="181" fillId="0" borderId="0" applyNumberFormat="0" applyFill="0" applyBorder="0" applyAlignment="0" applyProtection="0"/>
    <xf numFmtId="0" fontId="182" fillId="0" borderId="0" applyNumberFormat="0" applyFill="0" applyBorder="0" applyAlignment="0" applyProtection="0"/>
    <xf numFmtId="0" fontId="0" fillId="0" borderId="0" applyNumberFormat="0" applyFill="0" applyBorder="0" applyAlignment="0" applyProtection="0"/>
    <xf numFmtId="193" fontId="0" fillId="0" borderId="0" applyNumberFormat="0" applyFill="0" applyBorder="0" applyAlignment="0" applyProtection="0"/>
    <xf numFmtId="193"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78" fillId="0" borderId="0">
      <protection locked="0"/>
    </xf>
    <xf numFmtId="0" fontId="78" fillId="0" borderId="0">
      <protection locked="0"/>
    </xf>
    <xf numFmtId="0" fontId="78" fillId="0" borderId="0"/>
    <xf numFmtId="0" fontId="78" fillId="0" borderId="0">
      <protection locked="0"/>
    </xf>
    <xf numFmtId="0" fontId="78" fillId="0" borderId="0"/>
    <xf numFmtId="0" fontId="78" fillId="0" borderId="0">
      <protection locked="0"/>
    </xf>
    <xf numFmtId="0" fontId="78" fillId="0" borderId="0">
      <alignment vertical="center"/>
      <protection locked="0"/>
    </xf>
    <xf numFmtId="0" fontId="78" fillId="0" borderId="0">
      <protection locked="0"/>
    </xf>
    <xf numFmtId="0" fontId="78" fillId="0" borderId="0"/>
    <xf numFmtId="0" fontId="78" fillId="0" borderId="0">
      <alignment vertical="center"/>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246" fontId="183" fillId="98" borderId="17">
      <alignment horizontal="right"/>
    </xf>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268" fontId="78" fillId="0" borderId="0">
      <protection locked="0"/>
    </xf>
    <xf numFmtId="268" fontId="78" fillId="0" borderId="0">
      <protection locked="0"/>
    </xf>
    <xf numFmtId="266" fontId="26" fillId="0" borderId="0">
      <protection locked="0"/>
    </xf>
    <xf numFmtId="268" fontId="78" fillId="0" borderId="0">
      <protection locked="0"/>
    </xf>
    <xf numFmtId="268" fontId="78" fillId="0" borderId="0">
      <protection locked="0"/>
    </xf>
    <xf numFmtId="268" fontId="78" fillId="0" borderId="0">
      <alignment vertical="center"/>
      <protection locked="0"/>
    </xf>
    <xf numFmtId="268" fontId="78" fillId="0" borderId="0">
      <protection locked="0"/>
    </xf>
    <xf numFmtId="268" fontId="78" fillId="0" borderId="0">
      <alignment vertical="center"/>
      <protection locked="0"/>
    </xf>
    <xf numFmtId="266" fontId="26" fillId="0" borderId="0">
      <protection locked="0"/>
    </xf>
    <xf numFmtId="1" fontId="57" fillId="0" borderId="0" applyFont="0" applyFill="0" applyBorder="0" applyAlignment="0" applyProtection="0">
      <alignment vertical="center"/>
    </xf>
    <xf numFmtId="1" fontId="26" fillId="0" borderId="0" applyFont="0" applyFill="0" applyBorder="0" applyAlignment="0" applyProtection="0">
      <alignment vertical="center"/>
    </xf>
    <xf numFmtId="1" fontId="26" fillId="0" borderId="0" applyFont="0" applyFill="0" applyBorder="0" applyAlignment="0" applyProtection="0">
      <alignment vertical="center"/>
    </xf>
    <xf numFmtId="1" fontId="57" fillId="0" borderId="0" applyFont="0" applyFill="0" applyBorder="0" applyAlignment="0" applyProtection="0">
      <alignment vertical="center"/>
    </xf>
    <xf numFmtId="1" fontId="22" fillId="0" borderId="0" applyFont="0" applyFill="0" applyBorder="0" applyAlignment="0" applyProtection="0">
      <alignment vertical="center"/>
    </xf>
    <xf numFmtId="1" fontId="22" fillId="0" borderId="0" applyFont="0" applyFill="0" applyBorder="0" applyAlignment="0" applyProtection="0">
      <alignment vertical="center"/>
    </xf>
    <xf numFmtId="282" fontId="57" fillId="0" borderId="0" applyFont="0" applyFill="0" applyBorder="0" applyAlignment="0" applyProtection="0">
      <alignment horizontal="right" vertical="center"/>
    </xf>
    <xf numFmtId="282" fontId="78" fillId="0" borderId="0" applyFont="0" applyFill="0" applyBorder="0" applyAlignment="0" applyProtection="0">
      <alignment horizontal="right" vertical="center"/>
    </xf>
    <xf numFmtId="282" fontId="78" fillId="0" borderId="0" applyFont="0" applyFill="0" applyBorder="0" applyAlignment="0" applyProtection="0">
      <alignment horizontal="right" vertical="center"/>
    </xf>
    <xf numFmtId="282" fontId="57" fillId="0" borderId="0" applyFont="0" applyFill="0" applyBorder="0" applyAlignment="0" applyProtection="0">
      <alignment horizontal="right" vertical="center"/>
    </xf>
    <xf numFmtId="282" fontId="22" fillId="0" borderId="0" applyFont="0" applyFill="0" applyBorder="0" applyAlignment="0" applyProtection="0">
      <alignment horizontal="right" vertical="center"/>
    </xf>
    <xf numFmtId="282" fontId="22" fillId="0" borderId="0" applyFont="0" applyFill="0" applyBorder="0" applyAlignment="0" applyProtection="0">
      <alignment horizontal="right" vertical="center"/>
    </xf>
    <xf numFmtId="193" fontId="101" fillId="0" borderId="0" applyNumberFormat="0" applyFill="0" applyBorder="0" applyAlignment="0" applyProtection="0">
      <alignment vertical="top"/>
      <protection locked="0"/>
    </xf>
    <xf numFmtId="0" fontId="184"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4"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283" fontId="99" fillId="0" borderId="0">
      <alignment horizontal="right"/>
    </xf>
    <xf numFmtId="283" fontId="99" fillId="0" borderId="0">
      <alignment horizontal="right" vertical="center"/>
    </xf>
    <xf numFmtId="283" fontId="99" fillId="0" borderId="0">
      <alignment horizontal="right" vertical="center"/>
    </xf>
    <xf numFmtId="283" fontId="99" fillId="0" borderId="0">
      <alignment horizontal="right"/>
    </xf>
    <xf numFmtId="283" fontId="99" fillId="0" borderId="0">
      <alignment horizontal="right"/>
    </xf>
    <xf numFmtId="283" fontId="99" fillId="0" borderId="0">
      <alignment horizontal="right"/>
    </xf>
    <xf numFmtId="283" fontId="99" fillId="0" borderId="0">
      <alignment horizontal="right" vertical="center"/>
    </xf>
    <xf numFmtId="283" fontId="99" fillId="0" borderId="0">
      <alignment horizontal="right"/>
    </xf>
    <xf numFmtId="283" fontId="99" fillId="0" borderId="0">
      <alignment horizontal="right" vertical="center"/>
    </xf>
    <xf numFmtId="284" fontId="0" fillId="0" borderId="0" applyFont="0" applyFill="0" applyBorder="0" applyAlignment="0" applyProtection="0"/>
    <xf numFmtId="285" fontId="0" fillId="0" borderId="0" applyFont="0" applyFill="0" applyBorder="0" applyAlignment="0" applyProtection="0"/>
    <xf numFmtId="286" fontId="0" fillId="0" borderId="0" applyFont="0" applyFill="0" applyBorder="0" applyAlignment="0" applyProtection="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187" fontId="26" fillId="0" borderId="0">
      <protection locked="0"/>
    </xf>
    <xf numFmtId="187" fontId="26" fillId="0" borderId="0">
      <protection locked="0"/>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186" fillId="51" borderId="0" applyNumberFormat="0" applyBorder="0" applyAlignment="0" applyProtection="0"/>
    <xf numFmtId="0" fontId="187" fillId="18" borderId="0" applyNumberFormat="0" applyBorder="0" applyAlignment="0" applyProtection="0"/>
    <xf numFmtId="0" fontId="187" fillId="18" borderId="0" applyNumberFormat="0" applyBorder="0" applyAlignment="0" applyProtection="0"/>
    <xf numFmtId="210" fontId="187" fillId="18" borderId="0" applyNumberFormat="0" applyBorder="0" applyAlignment="0" applyProtection="0"/>
    <xf numFmtId="0" fontId="188" fillId="18" borderId="0" applyNumberFormat="0" applyBorder="0" applyAlignment="0" applyProtection="0"/>
    <xf numFmtId="38" fontId="178" fillId="45"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0" fontId="178" fillId="45" borderId="0" applyNumberFormat="0" applyBorder="0" applyAlignment="0" applyProtection="0"/>
    <xf numFmtId="0"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xf numFmtId="0" fontId="178" fillId="45" borderId="0" applyNumberFormat="0" applyBorder="0" applyAlignment="0" applyProtection="0">
      <alignment vertical="center"/>
    </xf>
    <xf numFmtId="38"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alignment vertical="center"/>
    </xf>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189" fillId="0" borderId="0">
      <alignment horizontal="left"/>
    </xf>
    <xf numFmtId="0" fontId="190" fillId="0" borderId="0">
      <alignment horizontal="left"/>
    </xf>
    <xf numFmtId="0" fontId="190" fillId="0" borderId="0">
      <alignment horizontal="left"/>
    </xf>
    <xf numFmtId="0" fontId="189" fillId="0" borderId="0">
      <alignment horizontal="left"/>
    </xf>
    <xf numFmtId="0" fontId="189" fillId="0" borderId="0">
      <alignment horizontal="left"/>
    </xf>
    <xf numFmtId="0" fontId="189" fillId="0" borderId="0">
      <alignment horizontal="left"/>
    </xf>
    <xf numFmtId="0" fontId="189" fillId="0" borderId="0">
      <alignment horizontal="left" vertical="center"/>
    </xf>
    <xf numFmtId="0" fontId="189" fillId="0" borderId="0">
      <alignment horizontal="left"/>
    </xf>
    <xf numFmtId="0" fontId="189" fillId="0" borderId="0">
      <alignment horizontal="left" vertical="center"/>
    </xf>
    <xf numFmtId="0" fontId="190" fillId="0" borderId="68" applyNumberFormat="0" applyAlignment="0" applyProtection="0">
      <alignment horizontal="left" vertical="center"/>
    </xf>
    <xf numFmtId="0" fontId="190" fillId="0" borderId="69" applyNumberFormat="0" applyAlignment="0" applyProtection="0"/>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70">
      <alignment horizontal="left" vertical="center"/>
    </xf>
    <xf numFmtId="0" fontId="190" fillId="0" borderId="70">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54" fillId="0" borderId="0" applyNumberFormat="0" applyFill="0"/>
    <xf numFmtId="0" fontId="22" fillId="0" borderId="0" applyNumberFormat="0" applyFont="0" applyFill="0" applyAlignment="0" applyProtection="0"/>
    <xf numFmtId="0" fontId="64" fillId="0" borderId="71" applyNumberFormat="0" applyFill="0" applyAlignment="0" applyProtection="0"/>
    <xf numFmtId="0" fontId="64" fillId="0" borderId="71" applyNumberFormat="0" applyFill="0" applyAlignment="0" applyProtection="0"/>
    <xf numFmtId="210" fontId="64" fillId="0" borderId="71" applyNumberFormat="0" applyFill="0" applyAlignment="0" applyProtection="0"/>
    <xf numFmtId="0" fontId="64" fillId="0" borderId="71" applyNumberFormat="0" applyFill="0" applyAlignment="0" applyProtection="0"/>
    <xf numFmtId="0" fontId="191" fillId="0" borderId="72" applyNumberFormat="0" applyFill="0" applyAlignment="0" applyProtection="0"/>
    <xf numFmtId="0" fontId="191" fillId="0" borderId="72" applyNumberFormat="0" applyFill="0" applyAlignment="0" applyProtection="0"/>
    <xf numFmtId="0" fontId="22" fillId="0" borderId="0" applyNumberFormat="0" applyFont="0" applyFill="0" applyAlignment="0" applyProtection="0"/>
    <xf numFmtId="0" fontId="154" fillId="0" borderId="0" applyNumberFormat="0" applyFill="0">
      <alignment vertical="center"/>
    </xf>
    <xf numFmtId="0" fontId="22" fillId="0" borderId="0" applyNumberFormat="0" applyFont="0" applyFill="0" applyAlignment="0" applyProtection="0"/>
    <xf numFmtId="0" fontId="65" fillId="0" borderId="73" applyNumberFormat="0" applyFill="0" applyAlignment="0" applyProtection="0"/>
    <xf numFmtId="0" fontId="65" fillId="0" borderId="73" applyNumberFormat="0" applyFill="0" applyAlignment="0" applyProtection="0"/>
    <xf numFmtId="210" fontId="65" fillId="0" borderId="73" applyNumberFormat="0" applyFill="0" applyAlignment="0" applyProtection="0"/>
    <xf numFmtId="0" fontId="65" fillId="0" borderId="73" applyNumberFormat="0" applyFill="0" applyAlignment="0" applyProtection="0"/>
    <xf numFmtId="0" fontId="192" fillId="0" borderId="74" applyNumberFormat="0" applyFill="0" applyAlignment="0" applyProtection="0"/>
    <xf numFmtId="0" fontId="192" fillId="0" borderId="74" applyNumberFormat="0" applyFill="0" applyAlignment="0" applyProtection="0"/>
    <xf numFmtId="0" fontId="22" fillId="0" borderId="0" applyNumberFormat="0" applyFont="0" applyFill="0" applyAlignment="0" applyProtection="0"/>
    <xf numFmtId="0" fontId="154" fillId="0" borderId="0" applyNumberFormat="0" applyFill="0"/>
    <xf numFmtId="0" fontId="193" fillId="0" borderId="75" applyNumberFormat="0" applyFill="0" applyAlignment="0" applyProtection="0"/>
    <xf numFmtId="0" fontId="66" fillId="0" borderId="76" applyNumberFormat="0" applyFill="0" applyAlignment="0" applyProtection="0"/>
    <xf numFmtId="0" fontId="66" fillId="0" borderId="76" applyNumberFormat="0" applyFill="0" applyAlignment="0" applyProtection="0"/>
    <xf numFmtId="210" fontId="66" fillId="0" borderId="76" applyNumberFormat="0" applyFill="0" applyAlignment="0" applyProtection="0"/>
    <xf numFmtId="0" fontId="66" fillId="0" borderId="76" applyNumberFormat="0" applyFill="0" applyAlignment="0" applyProtection="0"/>
    <xf numFmtId="0" fontId="193"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210" fontId="66" fillId="0" borderId="0" applyNumberFormat="0" applyFill="0" applyBorder="0" applyAlignment="0" applyProtection="0"/>
    <xf numFmtId="0" fontId="66" fillId="0" borderId="0" applyNumberFormat="0" applyFill="0" applyBorder="0" applyAlignment="0" applyProtection="0"/>
    <xf numFmtId="210" fontId="131" fillId="0" borderId="0"/>
    <xf numFmtId="0" fontId="131" fillId="0" borderId="0"/>
    <xf numFmtId="0" fontId="131" fillId="0" borderId="0"/>
    <xf numFmtId="0" fontId="154" fillId="0" borderId="0" applyNumberFormat="0" applyFill="0"/>
    <xf numFmtId="0" fontId="154" fillId="0" borderId="0" applyNumberFormat="0" applyFill="0">
      <alignment vertical="center"/>
    </xf>
    <xf numFmtId="0" fontId="154" fillId="0" borderId="0" applyNumberFormat="0" applyFill="0"/>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wrapText="1"/>
    </xf>
    <xf numFmtId="266" fontId="26" fillId="0" borderId="0">
      <protection locked="0"/>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6" fontId="26" fillId="0" borderId="0">
      <protection locked="0"/>
    </xf>
    <xf numFmtId="268" fontId="78" fillId="0" borderId="0">
      <protection locked="0"/>
    </xf>
    <xf numFmtId="268" fontId="78" fillId="0" borderId="0">
      <protection locked="0"/>
    </xf>
    <xf numFmtId="266" fontId="26" fillId="0" borderId="0">
      <protection locked="0"/>
    </xf>
    <xf numFmtId="268" fontId="78" fillId="0" borderId="0">
      <protection locked="0"/>
    </xf>
    <xf numFmtId="268" fontId="78" fillId="0" borderId="0">
      <protection locked="0"/>
    </xf>
    <xf numFmtId="268" fontId="78" fillId="0" borderId="0">
      <alignment vertical="center"/>
      <protection locked="0"/>
    </xf>
    <xf numFmtId="268" fontId="78" fillId="0" borderId="0">
      <protection locked="0"/>
    </xf>
    <xf numFmtId="268" fontId="78" fillId="0" borderId="0">
      <alignment vertical="center"/>
      <protection locked="0"/>
    </xf>
    <xf numFmtId="266" fontId="26" fillId="0" borderId="0">
      <protection locked="0"/>
    </xf>
    <xf numFmtId="0" fontId="194" fillId="0" borderId="0" applyNumberFormat="0"/>
    <xf numFmtId="287" fontId="195" fillId="0" borderId="0" applyNumberFormat="0"/>
    <xf numFmtId="0" fontId="196" fillId="0" borderId="19">
      <alignment horizontal="center"/>
    </xf>
    <xf numFmtId="0" fontId="196" fillId="0" borderId="19">
      <alignment horizontal="center"/>
    </xf>
    <xf numFmtId="0" fontId="196" fillId="0" borderId="0">
      <alignment horizontal="center"/>
    </xf>
    <xf numFmtId="288" fontId="197" fillId="0" borderId="0">
      <alignment vertical="center"/>
    </xf>
    <xf numFmtId="289" fontId="57" fillId="0" borderId="0" applyFont="0" applyFill="0" applyBorder="0" applyAlignment="0"/>
    <xf numFmtId="289" fontId="78" fillId="0" borderId="0" applyFont="0" applyFill="0" applyBorder="0" applyAlignment="0"/>
    <xf numFmtId="289" fontId="78" fillId="0" borderId="0" applyFont="0" applyFill="0" applyBorder="0" applyAlignment="0"/>
    <xf numFmtId="289" fontId="57" fillId="0" borderId="0" applyFont="0" applyFill="0" applyBorder="0" applyAlignment="0"/>
    <xf numFmtId="289" fontId="22" fillId="0" borderId="0" applyFont="0" applyFill="0" applyBorder="0" applyAlignment="0"/>
    <xf numFmtId="289" fontId="22" fillId="0" borderId="0" applyFont="0" applyFill="0" applyBorder="0" applyAlignment="0"/>
    <xf numFmtId="289" fontId="78" fillId="0" borderId="0" applyFont="0" applyFill="0" applyBorder="0" applyAlignment="0">
      <alignment vertical="center"/>
    </xf>
    <xf numFmtId="0" fontId="198" fillId="0" borderId="0" applyNumberFormat="0" applyFill="0" applyBorder="0" applyAlignment="0" applyProtection="0">
      <alignment vertical="top"/>
      <protection locked="0"/>
    </xf>
    <xf numFmtId="193" fontId="198" fillId="0" borderId="0" applyNumberFormat="0" applyFill="0" applyBorder="0" applyAlignment="0" applyProtection="0">
      <alignment vertical="top"/>
      <protection locked="0"/>
    </xf>
    <xf numFmtId="0" fontId="198"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193" fontId="199"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00"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0"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193" fontId="78" fillId="0" borderId="0" applyFont="0" applyFill="0" applyBorder="0" applyAlignment="0" applyProtection="0"/>
    <xf numFmtId="193" fontId="78" fillId="0" borderId="0" applyFont="0" applyFill="0" applyBorder="0" applyAlignment="0" applyProtection="0"/>
    <xf numFmtId="290" fontId="202" fillId="0" borderId="0" applyFont="0" applyFill="0" applyBorder="0" applyAlignment="0" applyProtection="0"/>
    <xf numFmtId="0" fontId="203" fillId="2" borderId="77">
      <protection locked="0"/>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2" borderId="1" applyNumberFormat="0" applyBorder="0" applyAlignment="0" applyProtection="0"/>
    <xf numFmtId="10" fontId="178" fillId="47" borderId="1" applyNumberFormat="0" applyBorder="0" applyAlignment="0" applyProtection="0">
      <alignment vertical="center"/>
    </xf>
    <xf numFmtId="10" fontId="178" fillId="2" borderId="1" applyNumberFormat="0" applyBorder="0" applyAlignment="0" applyProtection="0"/>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2" fillId="62" borderId="0" applyNumberFormat="0" applyFont="0" applyBorder="0" applyAlignment="0">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6" fillId="15" borderId="52"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7" fillId="15" borderId="52"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7" fillId="15" borderId="52" applyNumberFormat="0" applyAlignment="0" applyProtection="0"/>
    <xf numFmtId="0" fontId="22" fillId="62" borderId="0" applyNumberFormat="0" applyFont="0" applyBorder="0" applyAlignment="0">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6"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6" fillId="62" borderId="0" applyNumberFormat="0" applyFont="0" applyBorder="0" applyAlignment="0">
      <protection locked="0"/>
    </xf>
    <xf numFmtId="0" fontId="203" fillId="2" borderId="77">
      <protection locked="0"/>
    </xf>
    <xf numFmtId="0" fontId="203" fillId="2" borderId="77">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03" fillId="2" borderId="77">
      <protection locked="0"/>
    </xf>
    <xf numFmtId="0" fontId="203" fillId="2" borderId="77">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alignment vertical="center"/>
    </xf>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183" fontId="208" fillId="100" borderId="0">
      <alignment vertical="center"/>
    </xf>
    <xf numFmtId="243" fontId="22" fillId="100" borderId="0"/>
    <xf numFmtId="243" fontId="22" fillId="100" borderId="0"/>
    <xf numFmtId="242" fontId="22" fillId="100" borderId="0"/>
    <xf numFmtId="242" fontId="22" fillId="100" borderId="0"/>
    <xf numFmtId="242" fontId="22" fillId="100" borderId="0"/>
    <xf numFmtId="183" fontId="208"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xf numFmtId="243" fontId="22" fillId="100" borderId="0"/>
    <xf numFmtId="242" fontId="22" fillId="100" borderId="0"/>
    <xf numFmtId="242" fontId="22" fillId="100" borderId="0"/>
    <xf numFmtId="243" fontId="22" fillId="100" borderId="0"/>
    <xf numFmtId="243" fontId="22" fillId="100" borderId="0"/>
    <xf numFmtId="0" fontId="57" fillId="62" borderId="0" applyNumberFormat="0" applyFont="0" applyBorder="0" applyAlignment="0">
      <protection locked="0"/>
    </xf>
    <xf numFmtId="0" fontId="16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57"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0"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vertical="center"/>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alignment vertical="center"/>
      <protection locked="0"/>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alignment vertical="center"/>
      <protection locked="0"/>
    </xf>
    <xf numFmtId="0" fontId="57" fillId="0" borderId="0" applyNumberFormat="0" applyFont="0" applyBorder="0" applyAlignment="0">
      <alignment horizontal="left" vertical="center"/>
      <protection locked="0"/>
    </xf>
    <xf numFmtId="1" fontId="78" fillId="0" borderId="0" applyNumberFormat="0" applyFont="0" applyBorder="0" applyAlignment="0">
      <alignment horizontal="left" vertical="center"/>
      <protection locked="0"/>
    </xf>
    <xf numFmtId="1" fontId="78" fillId="0" borderId="0" applyNumberFormat="0" applyFont="0" applyBorder="0" applyAlignment="0">
      <alignment horizontal="left" vertical="center"/>
      <protection locked="0"/>
    </xf>
    <xf numFmtId="0" fontId="57" fillId="0" borderId="0" applyNumberFormat="0" applyFont="0" applyBorder="0" applyAlignment="0">
      <alignment horizontal="left" vertical="center"/>
      <protection locked="0"/>
    </xf>
    <xf numFmtId="0" fontId="22" fillId="0" borderId="0" applyNumberFormat="0" applyFont="0" applyBorder="0" applyAlignment="0">
      <alignment horizontal="left" vertical="center"/>
      <protection locked="0"/>
    </xf>
    <xf numFmtId="0" fontId="22" fillId="0" borderId="0" applyNumberFormat="0" applyFont="0" applyBorder="0" applyAlignment="0">
      <alignment horizontal="left" vertical="center"/>
      <protection locked="0"/>
    </xf>
    <xf numFmtId="178" fontId="133" fillId="0" borderId="0"/>
    <xf numFmtId="178" fontId="133" fillId="0" borderId="0">
      <alignment vertical="center"/>
    </xf>
    <xf numFmtId="178" fontId="133" fillId="0" borderId="0">
      <alignment vertical="center"/>
    </xf>
    <xf numFmtId="178" fontId="133" fillId="0" borderId="0"/>
    <xf numFmtId="178" fontId="133" fillId="0" borderId="0">
      <alignment vertical="center"/>
    </xf>
    <xf numFmtId="178" fontId="133" fillId="0" borderId="0">
      <alignment vertical="center"/>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38" fontId="25" fillId="0" borderId="0"/>
    <xf numFmtId="38" fontId="25" fillId="0" borderId="0">
      <alignment vertical="center"/>
    </xf>
    <xf numFmtId="38" fontId="25" fillId="0" borderId="0">
      <alignment vertical="center"/>
    </xf>
    <xf numFmtId="38" fontId="25" fillId="0" borderId="0"/>
    <xf numFmtId="38" fontId="25" fillId="0" borderId="0"/>
    <xf numFmtId="38" fontId="25" fillId="0" borderId="0"/>
    <xf numFmtId="38" fontId="25" fillId="0" borderId="0">
      <alignment vertical="center"/>
    </xf>
    <xf numFmtId="38" fontId="25" fillId="0" borderId="0"/>
    <xf numFmtId="38" fontId="25" fillId="0" borderId="0">
      <alignment vertical="center"/>
    </xf>
    <xf numFmtId="38" fontId="160" fillId="0" borderId="0"/>
    <xf numFmtId="38" fontId="160" fillId="0" borderId="0">
      <alignment vertical="center"/>
    </xf>
    <xf numFmtId="38" fontId="160" fillId="0" borderId="0">
      <alignment vertical="center"/>
    </xf>
    <xf numFmtId="38" fontId="160" fillId="0" borderId="0"/>
    <xf numFmtId="38" fontId="160" fillId="0" borderId="0"/>
    <xf numFmtId="38" fontId="160" fillId="0" borderId="0"/>
    <xf numFmtId="38" fontId="160" fillId="0" borderId="0">
      <alignment vertical="center"/>
    </xf>
    <xf numFmtId="38" fontId="160" fillId="0" borderId="0"/>
    <xf numFmtId="38" fontId="160" fillId="0" borderId="0">
      <alignment vertical="center"/>
    </xf>
    <xf numFmtId="38" fontId="210" fillId="0" borderId="0"/>
    <xf numFmtId="38" fontId="210" fillId="0" borderId="0">
      <alignment vertical="center"/>
    </xf>
    <xf numFmtId="38" fontId="210" fillId="0" borderId="0">
      <alignment vertical="center"/>
    </xf>
    <xf numFmtId="38" fontId="210" fillId="0" borderId="0"/>
    <xf numFmtId="38" fontId="210" fillId="0" borderId="0"/>
    <xf numFmtId="38" fontId="210" fillId="0" borderId="0"/>
    <xf numFmtId="38" fontId="210" fillId="0" borderId="0">
      <alignment vertical="center"/>
    </xf>
    <xf numFmtId="38" fontId="210" fillId="0" borderId="0"/>
    <xf numFmtId="38" fontId="210" fillId="0" borderId="0">
      <alignment vertical="center"/>
    </xf>
    <xf numFmtId="38" fontId="162" fillId="0" borderId="0"/>
    <xf numFmtId="38" fontId="162" fillId="0" borderId="0">
      <alignment vertical="center"/>
    </xf>
    <xf numFmtId="38" fontId="162" fillId="0" borderId="0">
      <alignment vertical="center"/>
    </xf>
    <xf numFmtId="38" fontId="162" fillId="0" borderId="0"/>
    <xf numFmtId="38" fontId="162" fillId="0" borderId="0"/>
    <xf numFmtId="38" fontId="162" fillId="0" borderId="0"/>
    <xf numFmtId="38" fontId="162" fillId="0" borderId="0">
      <alignment vertical="center"/>
    </xf>
    <xf numFmtId="38" fontId="162" fillId="0" borderId="0"/>
    <xf numFmtId="38" fontId="162" fillId="0" borderId="0">
      <alignment vertical="center"/>
    </xf>
    <xf numFmtId="0" fontId="99" fillId="0" borderId="0"/>
    <xf numFmtId="0" fontId="99" fillId="0" borderId="0">
      <alignment vertical="center"/>
    </xf>
    <xf numFmtId="0" fontId="99" fillId="0" borderId="0">
      <alignment vertical="center"/>
    </xf>
    <xf numFmtId="0" fontId="99" fillId="0" borderId="0"/>
    <xf numFmtId="0" fontId="99" fillId="0" borderId="0"/>
    <xf numFmtId="0" fontId="99" fillId="0" borderId="0"/>
    <xf numFmtId="0" fontId="99" fillId="0" borderId="0">
      <alignment vertical="center"/>
    </xf>
    <xf numFmtId="0" fontId="99" fillId="0" borderId="0"/>
    <xf numFmtId="0" fontId="99" fillId="0" borderId="0">
      <alignment vertical="center"/>
    </xf>
    <xf numFmtId="0" fontId="99" fillId="0" borderId="0"/>
    <xf numFmtId="0" fontId="99" fillId="0" borderId="0">
      <alignment vertical="center"/>
    </xf>
    <xf numFmtId="0" fontId="99" fillId="0" borderId="0">
      <alignment vertical="center"/>
    </xf>
    <xf numFmtId="0" fontId="99" fillId="0" borderId="0"/>
    <xf numFmtId="0" fontId="99" fillId="0" borderId="0"/>
    <xf numFmtId="0" fontId="99" fillId="0" borderId="0"/>
    <xf numFmtId="0" fontId="99" fillId="0" borderId="0">
      <alignment vertical="center"/>
    </xf>
    <xf numFmtId="0" fontId="99" fillId="0" borderId="0"/>
    <xf numFmtId="0" fontId="99" fillId="0" borderId="0">
      <alignment vertical="center"/>
    </xf>
    <xf numFmtId="0" fontId="211" fillId="45" borderId="0"/>
    <xf numFmtId="0" fontId="211" fillId="45" borderId="0"/>
    <xf numFmtId="0" fontId="211" fillId="45" borderId="0">
      <alignment vertical="center"/>
    </xf>
    <xf numFmtId="0" fontId="211" fillId="45" borderId="0"/>
    <xf numFmtId="0" fontId="211" fillId="45" borderId="0"/>
    <xf numFmtId="0" fontId="211" fillId="45" borderId="0">
      <alignment vertical="center"/>
    </xf>
    <xf numFmtId="0" fontId="211" fillId="45" borderId="0"/>
    <xf numFmtId="0" fontId="211" fillId="45" borderId="0">
      <alignment vertical="center"/>
    </xf>
    <xf numFmtId="0" fontId="211" fillId="45" borderId="0"/>
    <xf numFmtId="0" fontId="57"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57"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161"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0" fillId="0" borderId="0" applyFont="0" applyFill="0">
      <alignment horizontal="fill"/>
    </xf>
    <xf numFmtId="0" fontId="0" fillId="0" borderId="0" applyFont="0" applyFill="0">
      <alignment horizontal="fill"/>
    </xf>
    <xf numFmtId="0" fontId="0" fillId="0" borderId="0" applyFont="0" applyFill="0">
      <alignment horizontal="fill"/>
    </xf>
    <xf numFmtId="0" fontId="57" fillId="0" borderId="0" applyFont="0" applyFill="0">
      <alignment horizontal="fill"/>
    </xf>
    <xf numFmtId="0" fontId="22"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vertical="center"/>
    </xf>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212" fillId="0" borderId="78" applyNumberFormat="0" applyFill="0" applyAlignment="0" applyProtection="0"/>
    <xf numFmtId="0" fontId="213" fillId="0" borderId="55" applyNumberFormat="0" applyFill="0" applyAlignment="0" applyProtection="0"/>
    <xf numFmtId="0" fontId="213" fillId="0" borderId="55" applyNumberFormat="0" applyFill="0" applyAlignment="0" applyProtection="0"/>
    <xf numFmtId="210" fontId="213" fillId="0" borderId="55" applyNumberFormat="0" applyFill="0" applyAlignment="0" applyProtection="0"/>
    <xf numFmtId="0" fontId="214" fillId="0" borderId="55" applyNumberFormat="0" applyFill="0" applyAlignment="0" applyProtection="0"/>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alignment vertical="center"/>
    </xf>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183" fontId="215" fillId="101" borderId="0">
      <alignment vertical="center"/>
    </xf>
    <xf numFmtId="243" fontId="22" fillId="101" borderId="0"/>
    <xf numFmtId="243" fontId="22" fillId="101" borderId="0"/>
    <xf numFmtId="242" fontId="22" fillId="101" borderId="0"/>
    <xf numFmtId="242" fontId="22" fillId="101" borderId="0"/>
    <xf numFmtId="242" fontId="22" fillId="101" borderId="0"/>
    <xf numFmtId="183" fontId="215"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xf numFmtId="243" fontId="22" fillId="101" borderId="0"/>
    <xf numFmtId="242" fontId="22" fillId="101" borderId="0"/>
    <xf numFmtId="242" fontId="22" fillId="101" borderId="0"/>
    <xf numFmtId="243" fontId="22" fillId="101" borderId="0"/>
    <xf numFmtId="243" fontId="22" fillId="101" borderId="0"/>
    <xf numFmtId="0" fontId="131" fillId="0" borderId="0"/>
    <xf numFmtId="210" fontId="131" fillId="0" borderId="0"/>
    <xf numFmtId="0" fontId="131" fillId="0" borderId="0"/>
    <xf numFmtId="0" fontId="131" fillId="0" borderId="0"/>
    <xf numFmtId="0" fontId="216" fillId="2" borderId="77">
      <alignment vertical="center"/>
    </xf>
    <xf numFmtId="292" fontId="57" fillId="0" borderId="0" applyFont="0" applyFill="0" applyBorder="0" applyAlignment="0" applyProtection="0"/>
    <xf numFmtId="287" fontId="57" fillId="0" borderId="0" applyFont="0" applyFill="0" applyBorder="0" applyAlignment="0" applyProtection="0"/>
    <xf numFmtId="293" fontId="22" fillId="0" borderId="0" applyFont="0" applyFill="0" applyBorder="0" applyAlignment="0" applyProtection="0"/>
    <xf numFmtId="218" fontId="22" fillId="0" borderId="0" applyFont="0" applyFill="0" applyBorder="0" applyAlignment="0" applyProtection="0"/>
    <xf numFmtId="0" fontId="217" fillId="45" borderId="0">
      <alignment wrapText="1"/>
    </xf>
    <xf numFmtId="0" fontId="217" fillId="45" borderId="0">
      <alignment wrapText="1"/>
    </xf>
    <xf numFmtId="38" fontId="131" fillId="0" borderId="0"/>
    <xf numFmtId="0" fontId="218" fillId="0" borderId="19"/>
    <xf numFmtId="0" fontId="194" fillId="0" borderId="79"/>
    <xf numFmtId="0" fontId="194" fillId="0" borderId="79"/>
    <xf numFmtId="0" fontId="218" fillId="0" borderId="19"/>
    <xf numFmtId="0" fontId="218" fillId="0" borderId="19"/>
    <xf numFmtId="0" fontId="218" fillId="0" borderId="19"/>
    <xf numFmtId="0" fontId="218" fillId="0" borderId="19"/>
    <xf numFmtId="0" fontId="218" fillId="0" borderId="19"/>
    <xf numFmtId="0" fontId="218" fillId="0" borderId="19">
      <alignment vertical="center"/>
    </xf>
    <xf numFmtId="0" fontId="218" fillId="0" borderId="19">
      <alignment vertical="center"/>
    </xf>
    <xf numFmtId="0" fontId="218" fillId="0" borderId="19"/>
    <xf numFmtId="0" fontId="218" fillId="0" borderId="19"/>
    <xf numFmtId="0" fontId="218" fillId="0" borderId="19"/>
    <xf numFmtId="0" fontId="218" fillId="0" borderId="19"/>
    <xf numFmtId="0" fontId="218" fillId="0" borderId="19">
      <alignment vertical="center"/>
    </xf>
    <xf numFmtId="0" fontId="218" fillId="0" borderId="19"/>
    <xf numFmtId="237" fontId="57" fillId="0" borderId="0" applyFont="0" applyFill="0" applyBorder="0" applyAlignment="0" applyProtection="0"/>
    <xf numFmtId="231" fontId="57" fillId="0" borderId="0" applyFont="0" applyFill="0" applyBorder="0" applyAlignment="0" applyProtection="0"/>
    <xf numFmtId="294" fontId="0" fillId="0" borderId="0" applyFont="0" applyFill="0" applyBorder="0" applyAlignment="0" applyProtection="0"/>
    <xf numFmtId="295" fontId="0" fillId="0" borderId="0" applyFont="0" applyFill="0" applyBorder="0" applyAlignment="0" applyProtection="0"/>
    <xf numFmtId="296" fontId="168" fillId="0" borderId="0" applyFont="0" applyFill="0" applyBorder="0" applyAlignment="0" applyProtection="0"/>
    <xf numFmtId="251" fontId="168" fillId="0" borderId="0" applyFont="0" applyFill="0" applyBorder="0" applyAlignment="0" applyProtection="0"/>
    <xf numFmtId="297" fontId="57" fillId="0" borderId="0" applyFont="0" applyFill="0" applyBorder="0" applyAlignment="0" applyProtection="0"/>
    <xf numFmtId="298" fontId="57" fillId="0" borderId="0" applyFont="0" applyFill="0" applyBorder="0" applyAlignment="0" applyProtection="0"/>
    <xf numFmtId="299" fontId="22" fillId="0" borderId="0" applyFont="0" applyFill="0" applyBorder="0" applyAlignment="0" applyProtection="0"/>
    <xf numFmtId="182" fontId="22" fillId="0" borderId="0" applyFont="0" applyFill="0" applyBorder="0" applyAlignment="0" applyProtection="0"/>
    <xf numFmtId="210" fontId="154" fillId="0" borderId="0">
      <alignment horizontal="center"/>
    </xf>
    <xf numFmtId="0" fontId="154" fillId="0" borderId="0">
      <alignment horizontal="center"/>
    </xf>
    <xf numFmtId="237" fontId="57" fillId="0" borderId="0" applyFont="0" applyFill="0" applyBorder="0" applyAlignment="0" applyProtection="0"/>
    <xf numFmtId="231" fontId="57" fillId="0" borderId="0" applyFont="0" applyFill="0" applyBorder="0" applyAlignment="0" applyProtection="0"/>
    <xf numFmtId="300" fontId="57" fillId="0" borderId="0" applyFont="0" applyFill="0" applyBorder="0" applyAlignment="0" applyProtection="0"/>
    <xf numFmtId="300" fontId="78" fillId="0" borderId="0" applyFont="0" applyFill="0" applyBorder="0" applyAlignment="0" applyProtection="0"/>
    <xf numFmtId="300" fontId="78" fillId="0" borderId="0" applyFont="0" applyFill="0" applyBorder="0" applyAlignment="0" applyProtection="0"/>
    <xf numFmtId="300" fontId="57" fillId="0" borderId="0" applyFont="0" applyFill="0" applyBorder="0" applyAlignment="0" applyProtection="0"/>
    <xf numFmtId="300" fontId="22" fillId="0" borderId="0" applyFont="0" applyFill="0" applyBorder="0" applyAlignment="0" applyProtection="0"/>
    <xf numFmtId="300" fontId="22" fillId="0" borderId="0" applyFont="0" applyFill="0" applyBorder="0" applyAlignment="0" applyProtection="0"/>
    <xf numFmtId="300" fontId="78" fillId="0" borderId="0" applyFont="0" applyFill="0" applyBorder="0" applyAlignment="0" applyProtection="0">
      <alignment vertical="center"/>
    </xf>
    <xf numFmtId="0" fontId="0" fillId="0" borderId="0">
      <alignment horizontal="centerContinuous"/>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0" fillId="0" borderId="0">
      <alignment horizontal="centerContinuous"/>
    </xf>
    <xf numFmtId="0" fontId="0" fillId="0" borderId="0">
      <alignment horizontal="centerContinuous"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0" fillId="0" borderId="0">
      <alignment horizontal="centerContinuous" vertical="center"/>
    </xf>
    <xf numFmtId="0" fontId="219" fillId="5" borderId="0" applyNumberFormat="0" applyBorder="0" applyAlignment="0" applyProtection="0">
      <alignment vertical="center"/>
    </xf>
    <xf numFmtId="0" fontId="0" fillId="0" borderId="0">
      <alignment horizontal="centerContinuous" vertical="center"/>
    </xf>
    <xf numFmtId="0" fontId="219" fillId="5" borderId="0" applyNumberFormat="0" applyBorder="0" applyAlignment="0" applyProtection="0">
      <alignment vertical="center"/>
    </xf>
    <xf numFmtId="0" fontId="0" fillId="0" borderId="0">
      <alignment horizontal="centerContinuous" vertical="center"/>
    </xf>
    <xf numFmtId="0" fontId="0" fillId="0" borderId="0">
      <alignment horizontal="centerContinuous" vertical="center"/>
    </xf>
    <xf numFmtId="301" fontId="57" fillId="0" borderId="0" applyFont="0" applyFill="0" applyBorder="0" applyAlignment="0" applyProtection="0"/>
    <xf numFmtId="301" fontId="41" fillId="0" borderId="0" applyFont="0" applyFill="0" applyBorder="0" applyAlignment="0" applyProtection="0"/>
    <xf numFmtId="301" fontId="41" fillId="0" borderId="0" applyFont="0" applyFill="0" applyBorder="0" applyAlignment="0" applyProtection="0"/>
    <xf numFmtId="301" fontId="57" fillId="0" borderId="0" applyFont="0" applyFill="0" applyBorder="0" applyAlignment="0" applyProtection="0"/>
    <xf numFmtId="301" fontId="22" fillId="0" borderId="0" applyFont="0" applyFill="0" applyBorder="0" applyAlignment="0" applyProtection="0"/>
    <xf numFmtId="301" fontId="22" fillId="0" borderId="0" applyFont="0" applyFill="0" applyBorder="0" applyAlignment="0" applyProtection="0"/>
    <xf numFmtId="301" fontId="41" fillId="0" borderId="0" applyFont="0" applyFill="0" applyBorder="0" applyAlignment="0" applyProtection="0">
      <alignment vertical="center"/>
    </xf>
    <xf numFmtId="302" fontId="78" fillId="0" borderId="0" applyFont="0" applyFill="0" applyBorder="0" applyAlignment="0" applyProtection="0"/>
    <xf numFmtId="302" fontId="78" fillId="0" borderId="0" applyFont="0" applyFill="0" applyBorder="0" applyAlignment="0" applyProtection="0">
      <alignment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303" fontId="78" fillId="0" borderId="0"/>
    <xf numFmtId="0" fontId="220" fillId="5" borderId="0" applyNumberFormat="0" applyBorder="0" applyAlignment="0" applyProtection="0"/>
    <xf numFmtId="0" fontId="221" fillId="20" borderId="0" applyNumberFormat="0" applyBorder="0" applyAlignment="0" applyProtection="0"/>
    <xf numFmtId="0" fontId="221" fillId="20" borderId="0" applyNumberFormat="0" applyBorder="0" applyAlignment="0" applyProtection="0"/>
    <xf numFmtId="210" fontId="221" fillId="20" borderId="0" applyNumberFormat="0" applyBorder="0" applyAlignment="0" applyProtection="0"/>
    <xf numFmtId="0" fontId="222" fillId="20" borderId="0" applyNumberFormat="0" applyBorder="0" applyAlignment="0" applyProtection="0"/>
    <xf numFmtId="0" fontId="26" fillId="0" borderId="0"/>
    <xf numFmtId="193" fontId="26" fillId="0" borderId="0"/>
    <xf numFmtId="193" fontId="26" fillId="0" borderId="0"/>
    <xf numFmtId="0" fontId="26" fillId="0" borderId="0"/>
    <xf numFmtId="0" fontId="26" fillId="0" borderId="0"/>
    <xf numFmtId="0" fontId="26" fillId="0" borderId="0"/>
    <xf numFmtId="0" fontId="26" fillId="0" borderId="0">
      <alignment vertical="center"/>
    </xf>
    <xf numFmtId="0" fontId="26" fillId="0" borderId="0"/>
    <xf numFmtId="0" fontId="26" fillId="0" borderId="0">
      <alignment vertic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vertical="center"/>
    </xf>
    <xf numFmtId="0" fontId="210" fillId="9" borderId="80">
      <alignment horizontal="center"/>
    </xf>
    <xf numFmtId="0" fontId="210" fillId="9" borderId="80">
      <alignment horizontal="center" vertical="center"/>
    </xf>
    <xf numFmtId="0" fontId="211" fillId="45" borderId="0"/>
    <xf numFmtId="0" fontId="211" fillId="45" borderId="0"/>
    <xf numFmtId="0" fontId="211" fillId="45" borderId="0">
      <alignment vertical="center"/>
    </xf>
    <xf numFmtId="0" fontId="211" fillId="45" borderId="0"/>
    <xf numFmtId="0" fontId="211" fillId="45" borderId="0"/>
    <xf numFmtId="0" fontId="211" fillId="45" borderId="0">
      <alignment vertical="center"/>
    </xf>
    <xf numFmtId="0" fontId="211" fillId="45" borderId="0"/>
    <xf numFmtId="0" fontId="211" fillId="45" borderId="0">
      <alignment vertical="center"/>
    </xf>
    <xf numFmtId="0" fontId="211" fillId="45" borderId="0"/>
    <xf numFmtId="304" fontId="57" fillId="0" borderId="0" applyFont="0" applyFill="0" applyBorder="0" applyAlignment="0" applyProtection="0"/>
    <xf numFmtId="304" fontId="41" fillId="0" borderId="0" applyFont="0" applyFill="0" applyBorder="0" applyAlignment="0" applyProtection="0"/>
    <xf numFmtId="304" fontId="41" fillId="0" borderId="0" applyFont="0" applyFill="0" applyBorder="0" applyAlignment="0" applyProtection="0"/>
    <xf numFmtId="304" fontId="57" fillId="0" borderId="0" applyFont="0" applyFill="0" applyBorder="0" applyAlignment="0" applyProtection="0"/>
    <xf numFmtId="304" fontId="22" fillId="0" borderId="0" applyFont="0" applyFill="0" applyBorder="0" applyAlignment="0" applyProtection="0"/>
    <xf numFmtId="304" fontId="22" fillId="0" borderId="0" applyFont="0" applyFill="0" applyBorder="0" applyAlignment="0" applyProtection="0"/>
    <xf numFmtId="304" fontId="41" fillId="0" borderId="0" applyFont="0" applyFill="0" applyBorder="0" applyAlignment="0" applyProtection="0">
      <alignment vertic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37" fontId="223" fillId="0" borderId="0"/>
    <xf numFmtId="37" fontId="223" fillId="0" borderId="0">
      <alignment vertical="center"/>
    </xf>
    <xf numFmtId="37" fontId="223" fillId="0" borderId="0"/>
    <xf numFmtId="37" fontId="223" fillId="0" borderId="0">
      <alignment vertical="center"/>
    </xf>
    <xf numFmtId="37" fontId="223" fillId="0" borderId="0"/>
    <xf numFmtId="37" fontId="223" fillId="0" borderId="0"/>
    <xf numFmtId="37" fontId="223" fillId="0" borderId="0">
      <alignment vertical="center"/>
    </xf>
    <xf numFmtId="37" fontId="223" fillId="0" borderId="0"/>
    <xf numFmtId="37" fontId="223" fillId="0" borderId="0"/>
    <xf numFmtId="37" fontId="223" fillId="0" borderId="0"/>
    <xf numFmtId="37" fontId="223" fillId="0" borderId="0">
      <alignment vertical="center"/>
    </xf>
    <xf numFmtId="0" fontId="171" fillId="0" borderId="0"/>
    <xf numFmtId="0" fontId="171" fillId="0" borderId="0"/>
    <xf numFmtId="0" fontId="171" fillId="0" borderId="0"/>
    <xf numFmtId="0" fontId="171" fillId="0" borderId="0"/>
    <xf numFmtId="0" fontId="171" fillId="0" borderId="0">
      <alignment vertical="center"/>
    </xf>
    <xf numFmtId="0" fontId="171" fillId="0" borderId="0"/>
    <xf numFmtId="0" fontId="171" fillId="0" borderId="0">
      <alignment vertical="center"/>
    </xf>
    <xf numFmtId="0" fontId="171" fillId="0" borderId="0"/>
    <xf numFmtId="0" fontId="171" fillId="0" borderId="0"/>
    <xf numFmtId="0" fontId="171" fillId="0" borderId="0"/>
    <xf numFmtId="0" fontId="171" fillId="0" borderId="0"/>
    <xf numFmtId="0" fontId="171" fillId="0" borderId="0">
      <alignment vertical="center"/>
    </xf>
    <xf numFmtId="0" fontId="171" fillId="0" borderId="0"/>
    <xf numFmtId="0" fontId="171" fillId="0" borderId="0">
      <alignment vertical="center"/>
    </xf>
    <xf numFmtId="0" fontId="171" fillId="0" borderId="0"/>
    <xf numFmtId="0" fontId="171" fillId="0" borderId="0">
      <alignment vertical="center"/>
    </xf>
    <xf numFmtId="37" fontId="224" fillId="102" borderId="81">
      <alignment horizontal="right" vertical="center"/>
      <protection locked="0"/>
    </xf>
    <xf numFmtId="37" fontId="224" fillId="102" borderId="81">
      <alignment horizontal="right" vertical="center"/>
      <protection locked="0"/>
    </xf>
    <xf numFmtId="37" fontId="224" fillId="102" borderId="81">
      <alignment horizontal="right" vertical="center"/>
      <protection locked="0"/>
    </xf>
    <xf numFmtId="39" fontId="22" fillId="0" borderId="0"/>
    <xf numFmtId="0" fontId="225" fillId="0" borderId="0">
      <alignment vertical="center"/>
    </xf>
    <xf numFmtId="39" fontId="22" fillId="0" borderId="0"/>
    <xf numFmtId="39" fontId="22" fillId="0" borderId="0"/>
    <xf numFmtId="0" fontId="225" fillId="0" borderId="0">
      <alignment vertical="center"/>
    </xf>
    <xf numFmtId="39" fontId="22" fillId="0" borderId="0"/>
    <xf numFmtId="0" fontId="225" fillId="0" borderId="0">
      <alignment vertical="center"/>
    </xf>
    <xf numFmtId="39" fontId="22" fillId="0" borderId="0"/>
    <xf numFmtId="39" fontId="22" fillId="0" borderId="0"/>
    <xf numFmtId="182" fontId="22" fillId="0" borderId="0"/>
    <xf numFmtId="305" fontId="22" fillId="0" borderId="0">
      <alignment vertical="center"/>
    </xf>
    <xf numFmtId="305" fontId="22" fillId="0" borderId="0">
      <alignment vertical="center"/>
    </xf>
    <xf numFmtId="39" fontId="22" fillId="0" borderId="0"/>
    <xf numFmtId="182" fontId="22" fillId="0" borderId="0"/>
    <xf numFmtId="39" fontId="22" fillId="0" borderId="0"/>
    <xf numFmtId="39" fontId="22" fillId="0" borderId="0"/>
    <xf numFmtId="305" fontId="22" fillId="0" borderId="0"/>
    <xf numFmtId="305" fontId="22" fillId="0" borderId="0">
      <alignment vertical="center"/>
    </xf>
    <xf numFmtId="305" fontId="22" fillId="0" borderId="0"/>
    <xf numFmtId="305" fontId="22" fillId="0" borderId="0"/>
    <xf numFmtId="39" fontId="22" fillId="0" borderId="0"/>
    <xf numFmtId="39" fontId="22" fillId="0" borderId="0">
      <alignment vertical="center"/>
    </xf>
    <xf numFmtId="39" fontId="22" fillId="0" borderId="0"/>
    <xf numFmtId="39" fontId="22" fillId="0" borderId="0"/>
    <xf numFmtId="39" fontId="22" fillId="0" borderId="0"/>
    <xf numFmtId="305" fontId="22" fillId="0" borderId="0"/>
    <xf numFmtId="305" fontId="22" fillId="0" borderId="0">
      <alignment vertical="center"/>
    </xf>
    <xf numFmtId="305" fontId="22" fillId="0" borderId="0">
      <alignment vertical="center"/>
    </xf>
    <xf numFmtId="39" fontId="22" fillId="0" borderId="0"/>
    <xf numFmtId="305" fontId="22" fillId="0" borderId="0"/>
    <xf numFmtId="305" fontId="22" fillId="0" borderId="0">
      <alignment vertical="center"/>
    </xf>
    <xf numFmtId="39" fontId="22" fillId="0" borderId="0">
      <alignment vertical="center"/>
    </xf>
    <xf numFmtId="39" fontId="22" fillId="0" borderId="0"/>
    <xf numFmtId="305" fontId="22" fillId="0" borderId="0"/>
    <xf numFmtId="305" fontId="22" fillId="0" borderId="0"/>
    <xf numFmtId="39" fontId="22" fillId="0" borderId="0">
      <alignment vertical="center"/>
    </xf>
    <xf numFmtId="39" fontId="22" fillId="0" borderId="0"/>
    <xf numFmtId="39" fontId="22" fillId="0" borderId="0"/>
    <xf numFmtId="305" fontId="22" fillId="0" borderId="0"/>
    <xf numFmtId="305" fontId="22" fillId="0" borderId="0">
      <alignment vertical="center"/>
    </xf>
    <xf numFmtId="305" fontId="22" fillId="0" borderId="0">
      <alignment vertical="center"/>
    </xf>
    <xf numFmtId="39" fontId="22" fillId="0" borderId="0"/>
    <xf numFmtId="305" fontId="22" fillId="0" borderId="0"/>
    <xf numFmtId="305" fontId="22" fillId="0" borderId="0">
      <alignment vertical="center"/>
    </xf>
    <xf numFmtId="39" fontId="22" fillId="0" borderId="0">
      <alignment vertical="center"/>
    </xf>
    <xf numFmtId="39" fontId="22" fillId="0" borderId="0"/>
    <xf numFmtId="305" fontId="22" fillId="0" borderId="0"/>
    <xf numFmtId="305" fontId="22" fillId="0" borderId="0"/>
    <xf numFmtId="39" fontId="22" fillId="0" borderId="0">
      <alignment vertical="center"/>
    </xf>
    <xf numFmtId="306" fontId="225" fillId="0" borderId="0"/>
    <xf numFmtId="182" fontId="22" fillId="0" borderId="0"/>
    <xf numFmtId="305" fontId="22" fillId="0" borderId="0">
      <alignment vertical="center"/>
    </xf>
    <xf numFmtId="305" fontId="22" fillId="0" borderId="0">
      <alignment vertical="center"/>
    </xf>
    <xf numFmtId="306" fontId="225" fillId="0" borderId="0"/>
    <xf numFmtId="0" fontId="225" fillId="0" borderId="0"/>
    <xf numFmtId="39" fontId="22" fillId="0" borderId="0"/>
    <xf numFmtId="305" fontId="22" fillId="0" borderId="0">
      <alignment vertical="center"/>
    </xf>
    <xf numFmtId="39" fontId="22" fillId="0" borderId="0"/>
    <xf numFmtId="39" fontId="22" fillId="0" borderId="0">
      <alignment vertical="center"/>
    </xf>
    <xf numFmtId="305" fontId="22" fillId="0" borderId="0"/>
    <xf numFmtId="39" fontId="22" fillId="0" borderId="0"/>
    <xf numFmtId="307" fontId="78"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26" fillId="0" borderId="0"/>
    <xf numFmtId="0" fontId="26"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165" fillId="0" borderId="0"/>
    <xf numFmtId="0" fontId="59" fillId="0" borderId="0"/>
    <xf numFmtId="0" fontId="59" fillId="0" borderId="0"/>
    <xf numFmtId="210" fontId="113" fillId="0" borderId="0"/>
    <xf numFmtId="210" fontId="113" fillId="0" borderId="0"/>
    <xf numFmtId="0" fontId="113" fillId="0" borderId="0"/>
    <xf numFmtId="210" fontId="131" fillId="0" borderId="0"/>
    <xf numFmtId="0" fontId="131" fillId="0" borderId="0"/>
    <xf numFmtId="210" fontId="78" fillId="0" borderId="0"/>
    <xf numFmtId="210" fontId="59" fillId="0" borderId="0"/>
    <xf numFmtId="0" fontId="59" fillId="0" borderId="0"/>
    <xf numFmtId="210" fontId="59" fillId="0" borderId="0"/>
    <xf numFmtId="210" fontId="78" fillId="0" borderId="0"/>
    <xf numFmtId="210" fontId="59" fillId="0" borderId="0"/>
    <xf numFmtId="0" fontId="113" fillId="0" borderId="0"/>
    <xf numFmtId="0" fontId="78" fillId="0" borderId="0"/>
    <xf numFmtId="0" fontId="59"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165" fillId="0" borderId="0"/>
    <xf numFmtId="210" fontId="59" fillId="0" borderId="0"/>
    <xf numFmtId="308" fontId="78" fillId="0" borderId="0"/>
    <xf numFmtId="210" fontId="59" fillId="0" borderId="0"/>
    <xf numFmtId="0" fontId="78" fillId="0" borderId="0"/>
    <xf numFmtId="0" fontId="59" fillId="0" borderId="0"/>
    <xf numFmtId="37" fontId="131" fillId="0" borderId="0"/>
    <xf numFmtId="210" fontId="78" fillId="0" borderId="0"/>
    <xf numFmtId="0" fontId="78" fillId="0" borderId="0"/>
    <xf numFmtId="210" fontId="59"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59" fillId="0" borderId="0"/>
    <xf numFmtId="210" fontId="164" fillId="0" borderId="0"/>
    <xf numFmtId="0" fontId="164"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0" fontId="113" fillId="0" borderId="0"/>
    <xf numFmtId="210" fontId="166" fillId="0" borderId="0"/>
    <xf numFmtId="210" fontId="166" fillId="0" borderId="0"/>
    <xf numFmtId="0" fontId="166" fillId="0" borderId="0"/>
    <xf numFmtId="210" fontId="166" fillId="0" borderId="0"/>
    <xf numFmtId="210" fontId="166" fillId="0" borderId="0"/>
    <xf numFmtId="0" fontId="166" fillId="0" borderId="0"/>
    <xf numFmtId="210" fontId="166" fillId="0" borderId="0"/>
    <xf numFmtId="210" fontId="166" fillId="0" borderId="0"/>
    <xf numFmtId="210" fontId="78" fillId="0" borderId="0"/>
    <xf numFmtId="0" fontId="166" fillId="0" borderId="0"/>
    <xf numFmtId="210" fontId="166" fillId="0" borderId="0"/>
    <xf numFmtId="210" fontId="166" fillId="0" borderId="0"/>
    <xf numFmtId="0" fontId="166" fillId="0" borderId="0"/>
    <xf numFmtId="0" fontId="59" fillId="0" borderId="0"/>
    <xf numFmtId="210" fontId="78" fillId="0" borderId="0"/>
    <xf numFmtId="0" fontId="78" fillId="0" borderId="0"/>
    <xf numFmtId="0" fontId="78" fillId="0" borderId="0"/>
    <xf numFmtId="210" fontId="166" fillId="0" borderId="0"/>
    <xf numFmtId="210" fontId="166" fillId="0" borderId="0"/>
    <xf numFmtId="0" fontId="166" fillId="0" borderId="0"/>
    <xf numFmtId="210" fontId="166" fillId="0" borderId="0"/>
    <xf numFmtId="0" fontId="166" fillId="0" borderId="0"/>
    <xf numFmtId="210" fontId="59" fillId="0" borderId="0"/>
    <xf numFmtId="0" fontId="59" fillId="0" borderId="0"/>
    <xf numFmtId="210" fontId="166" fillId="0" borderId="0"/>
    <xf numFmtId="0" fontId="166" fillId="0" borderId="0"/>
    <xf numFmtId="210" fontId="59" fillId="0" borderId="0"/>
    <xf numFmtId="210" fontId="78" fillId="0" borderId="0"/>
    <xf numFmtId="210" fontId="131" fillId="0" borderId="0"/>
    <xf numFmtId="210" fontId="78" fillId="0" borderId="0"/>
    <xf numFmtId="210" fontId="78" fillId="0" borderId="0"/>
    <xf numFmtId="210" fontId="78" fillId="0" borderId="0"/>
    <xf numFmtId="0" fontId="59" fillId="0" borderId="0"/>
    <xf numFmtId="0" fontId="78" fillId="0" borderId="0"/>
    <xf numFmtId="0" fontId="78" fillId="0" borderId="0"/>
    <xf numFmtId="210" fontId="131" fillId="0" borderId="0"/>
    <xf numFmtId="0" fontId="78" fillId="0" borderId="0"/>
    <xf numFmtId="0" fontId="78" fillId="0" borderId="0"/>
    <xf numFmtId="0" fontId="131" fillId="2" borderId="0"/>
    <xf numFmtId="0" fontId="78" fillId="0" borderId="0"/>
    <xf numFmtId="0" fontId="131" fillId="0" borderId="0"/>
    <xf numFmtId="0" fontId="78" fillId="0" borderId="0"/>
    <xf numFmtId="210" fontId="59" fillId="0" borderId="0"/>
    <xf numFmtId="210" fontId="59" fillId="0" borderId="0"/>
    <xf numFmtId="0" fontId="59" fillId="0" borderId="0"/>
    <xf numFmtId="210" fontId="113" fillId="0" borderId="0"/>
    <xf numFmtId="210" fontId="59" fillId="0" borderId="0"/>
    <xf numFmtId="0" fontId="113" fillId="0" borderId="0"/>
    <xf numFmtId="210" fontId="113" fillId="0" borderId="0"/>
    <xf numFmtId="210" fontId="113" fillId="0" borderId="0"/>
    <xf numFmtId="0" fontId="113" fillId="0" borderId="0"/>
    <xf numFmtId="0" fontId="59" fillId="0" borderId="0"/>
    <xf numFmtId="210" fontId="113" fillId="0" borderId="0"/>
    <xf numFmtId="210" fontId="113" fillId="0" borderId="0"/>
    <xf numFmtId="0" fontId="113" fillId="0" borderId="0"/>
    <xf numFmtId="263" fontId="57" fillId="0" borderId="82" applyFont="0" applyFill="0" applyBorder="0" applyAlignment="0" applyProtection="0">
      <protection locked="0"/>
    </xf>
    <xf numFmtId="263" fontId="78" fillId="0" borderId="82" applyFont="0" applyFill="0" applyBorder="0" applyAlignment="0" applyProtection="0">
      <protection locked="0"/>
    </xf>
    <xf numFmtId="263" fontId="78" fillId="0" borderId="82" applyFont="0" applyFill="0" applyBorder="0" applyAlignment="0" applyProtection="0">
      <protection locked="0"/>
    </xf>
    <xf numFmtId="263" fontId="57" fillId="0" borderId="82" applyFont="0" applyFill="0" applyBorder="0" applyAlignment="0" applyProtection="0">
      <protection locked="0"/>
    </xf>
    <xf numFmtId="263" fontId="22" fillId="0" borderId="82" applyFont="0" applyFill="0" applyBorder="0" applyAlignment="0" applyProtection="0">
      <protection locked="0"/>
    </xf>
    <xf numFmtId="263" fontId="22" fillId="0" borderId="82" applyFont="0" applyFill="0" applyBorder="0" applyAlignment="0" applyProtection="0">
      <protection locked="0"/>
    </xf>
    <xf numFmtId="263" fontId="78" fillId="0" borderId="82" applyFont="0" applyFill="0" applyBorder="0" applyAlignment="0" applyProtection="0">
      <alignment vertical="center"/>
      <protection locked="0"/>
    </xf>
    <xf numFmtId="0" fontId="168" fillId="0" borderId="0"/>
    <xf numFmtId="0" fontId="26" fillId="0" borderId="0"/>
    <xf numFmtId="0" fontId="26" fillId="0" borderId="0"/>
    <xf numFmtId="309" fontId="226" fillId="0" borderId="0"/>
    <xf numFmtId="0" fontId="98" fillId="0" borderId="0"/>
    <xf numFmtId="183" fontId="57" fillId="0" borderId="0" applyFont="0" applyFill="0" applyBorder="0" applyAlignment="0" applyProtection="0"/>
    <xf numFmtId="310" fontId="227" fillId="0" borderId="0"/>
    <xf numFmtId="310" fontId="227" fillId="0" borderId="0"/>
    <xf numFmtId="183" fontId="22" fillId="0" borderId="0" applyFont="0" applyFill="0" applyBorder="0" applyAlignment="0" applyProtection="0">
      <alignment vertical="center"/>
    </xf>
    <xf numFmtId="183" fontId="22" fillId="0" borderId="0" applyFont="0" applyFill="0" applyBorder="0" applyAlignment="0" applyProtection="0"/>
    <xf numFmtId="183" fontId="22" fillId="0" borderId="0" applyFont="0" applyFill="0" applyBorder="0" applyAlignment="0" applyProtection="0"/>
    <xf numFmtId="183" fontId="78" fillId="0" borderId="0" applyFont="0" applyFill="0" applyBorder="0" applyAlignment="0" applyProtection="0">
      <alignment vertical="center"/>
    </xf>
    <xf numFmtId="183" fontId="78" fillId="0" borderId="0" applyFont="0" applyFill="0" applyBorder="0" applyAlignment="0" applyProtection="0"/>
    <xf numFmtId="183" fontId="78" fillId="0" borderId="0" applyFont="0" applyFill="0" applyBorder="0" applyAlignment="0" applyProtection="0"/>
    <xf numFmtId="310" fontId="227" fillId="0" borderId="0"/>
    <xf numFmtId="183" fontId="78" fillId="0" borderId="0" applyFont="0" applyFill="0" applyBorder="0" applyAlignment="0" applyProtection="0"/>
    <xf numFmtId="310" fontId="227" fillId="0" borderId="0">
      <alignment vertical="center"/>
    </xf>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310" fontId="227" fillId="0" borderId="0"/>
    <xf numFmtId="183" fontId="22" fillId="0" borderId="0" applyFont="0" applyFill="0" applyBorder="0" applyAlignment="0" applyProtection="0"/>
    <xf numFmtId="310" fontId="227" fillId="0" borderId="0"/>
    <xf numFmtId="310" fontId="227" fillId="0" borderId="0"/>
    <xf numFmtId="310" fontId="227" fillId="0" borderId="0"/>
    <xf numFmtId="310" fontId="227" fillId="0" borderId="0"/>
    <xf numFmtId="310" fontId="227" fillId="0" borderId="0"/>
    <xf numFmtId="183" fontId="78" fillId="0" borderId="0"/>
    <xf numFmtId="183" fontId="78" fillId="0" borderId="0">
      <alignment vertical="center"/>
    </xf>
    <xf numFmtId="183" fontId="78" fillId="0" borderId="0">
      <alignment vertical="center"/>
    </xf>
    <xf numFmtId="183" fontId="78" fillId="0" borderId="0"/>
    <xf numFmtId="183" fontId="78" fillId="0" borderId="0">
      <alignment vertical="center"/>
    </xf>
    <xf numFmtId="183" fontId="78" fillId="0" borderId="0">
      <alignment vertical="center"/>
    </xf>
    <xf numFmtId="263" fontId="224" fillId="103" borderId="83" applyProtection="0">
      <alignment horizontal="right" vertical="center"/>
      <protection locked="0"/>
    </xf>
    <xf numFmtId="263" fontId="224" fillId="103" borderId="83" applyProtection="0">
      <alignment horizontal="right" vertical="center"/>
      <protection locked="0"/>
    </xf>
    <xf numFmtId="263" fontId="224" fillId="103" borderId="83" applyProtection="0">
      <alignment horizontal="right" vertical="center"/>
      <protection locked="0"/>
    </xf>
    <xf numFmtId="183" fontId="78" fillId="0" borderId="0"/>
    <xf numFmtId="183" fontId="78" fillId="0" borderId="0">
      <alignment vertical="center"/>
    </xf>
    <xf numFmtId="183" fontId="78" fillId="0" borderId="0">
      <alignment vertical="center"/>
    </xf>
    <xf numFmtId="183" fontId="78" fillId="0" borderId="0"/>
    <xf numFmtId="183" fontId="78" fillId="0" borderId="0">
      <alignment vertical="center"/>
    </xf>
    <xf numFmtId="183" fontId="78" fillId="0" borderId="0">
      <alignment vertical="center"/>
    </xf>
    <xf numFmtId="39" fontId="57" fillId="0" borderId="0" applyFont="0" applyFill="0" applyBorder="0" applyAlignment="0" applyProtection="0"/>
    <xf numFmtId="39" fontId="78" fillId="0" borderId="0" applyFont="0" applyFill="0" applyBorder="0" applyAlignment="0" applyProtection="0"/>
    <xf numFmtId="39" fontId="78"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78" fillId="0" borderId="0" applyFont="0" applyFill="0" applyBorder="0" applyAlignment="0" applyProtection="0">
      <alignment vertical="center"/>
    </xf>
    <xf numFmtId="0" fontId="228" fillId="0" borderId="0"/>
    <xf numFmtId="311" fontId="57" fillId="0" borderId="82" applyFont="0" applyFill="0" applyBorder="0" applyAlignment="0" applyProtection="0">
      <protection locked="0"/>
    </xf>
    <xf numFmtId="311" fontId="78" fillId="0" borderId="82" applyFont="0" applyFill="0" applyBorder="0" applyAlignment="0" applyProtection="0">
      <protection locked="0"/>
    </xf>
    <xf numFmtId="311" fontId="78" fillId="0" borderId="82" applyFont="0" applyFill="0" applyBorder="0" applyAlignment="0" applyProtection="0">
      <protection locked="0"/>
    </xf>
    <xf numFmtId="311" fontId="57" fillId="0" borderId="82" applyFont="0" applyFill="0" applyBorder="0" applyAlignment="0" applyProtection="0">
      <protection locked="0"/>
    </xf>
    <xf numFmtId="311" fontId="22" fillId="0" borderId="82" applyFont="0" applyFill="0" applyBorder="0" applyAlignment="0" applyProtection="0">
      <protection locked="0"/>
    </xf>
    <xf numFmtId="311" fontId="22" fillId="0" borderId="82" applyFont="0" applyFill="0" applyBorder="0" applyAlignment="0" applyProtection="0">
      <protection locked="0"/>
    </xf>
    <xf numFmtId="311" fontId="78" fillId="0" borderId="82" applyFont="0" applyFill="0" applyBorder="0" applyAlignment="0" applyProtection="0">
      <alignment vertical="center"/>
      <protection locked="0"/>
    </xf>
    <xf numFmtId="0" fontId="0" fillId="47"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0" fillId="47" borderId="61" applyNumberFormat="0" applyFont="0" applyAlignment="0" applyProtection="0"/>
    <xf numFmtId="0" fontId="59"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210" fontId="113"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59"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21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210" fontId="113" fillId="14" borderId="49" applyNumberFormat="0" applyFont="0" applyAlignment="0" applyProtection="0"/>
    <xf numFmtId="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210" fontId="59" fillId="14" borderId="49"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59" fillId="14" borderId="49"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210" fontId="59" fillId="14" borderId="49" applyNumberFormat="0" applyFont="0" applyAlignment="0" applyProtection="0"/>
    <xf numFmtId="312" fontId="57" fillId="0" borderId="0" applyFont="0" applyFill="0" applyBorder="0" applyAlignment="0" applyProtection="0">
      <alignment vertical="center"/>
    </xf>
    <xf numFmtId="312" fontId="41" fillId="0" borderId="0" applyFont="0" applyFill="0" applyBorder="0" applyAlignment="0" applyProtection="0">
      <alignment vertical="center"/>
    </xf>
    <xf numFmtId="312" fontId="41" fillId="0" borderId="0" applyFont="0" applyFill="0" applyBorder="0" applyAlignment="0" applyProtection="0">
      <alignment vertical="center"/>
    </xf>
    <xf numFmtId="312" fontId="57" fillId="0" borderId="0" applyFont="0" applyFill="0" applyBorder="0" applyAlignment="0" applyProtection="0">
      <alignment vertical="center"/>
    </xf>
    <xf numFmtId="312" fontId="22" fillId="0" borderId="0" applyFont="0" applyFill="0" applyBorder="0" applyAlignment="0" applyProtection="0">
      <alignment vertical="center"/>
    </xf>
    <xf numFmtId="312" fontId="22" fillId="0" borderId="0" applyFont="0" applyFill="0" applyBorder="0" applyAlignment="0" applyProtection="0">
      <alignment vertical="center"/>
    </xf>
    <xf numFmtId="313" fontId="57" fillId="0" borderId="0" applyFont="0" applyFill="0" applyBorder="0" applyAlignment="0" applyProtection="0">
      <alignment vertical="center"/>
    </xf>
    <xf numFmtId="313" fontId="41" fillId="0" borderId="0" applyFont="0" applyFill="0" applyBorder="0" applyAlignment="0" applyProtection="0">
      <alignment vertical="center"/>
    </xf>
    <xf numFmtId="313" fontId="41" fillId="0" borderId="0" applyFont="0" applyFill="0" applyBorder="0" applyAlignment="0" applyProtection="0">
      <alignment vertical="center"/>
    </xf>
    <xf numFmtId="313" fontId="57" fillId="0" borderId="0" applyFont="0" applyFill="0" applyBorder="0" applyAlignment="0" applyProtection="0">
      <alignment vertical="center"/>
    </xf>
    <xf numFmtId="313" fontId="22" fillId="0" borderId="0" applyFont="0" applyFill="0" applyBorder="0" applyAlignment="0" applyProtection="0">
      <alignment vertical="center"/>
    </xf>
    <xf numFmtId="313" fontId="22" fillId="0" borderId="0" applyFont="0" applyFill="0" applyBorder="0" applyAlignment="0" applyProtection="0">
      <alignment vertical="center"/>
    </xf>
    <xf numFmtId="193" fontId="0" fillId="0" borderId="0" applyFont="0" applyFill="0" applyBorder="0" applyAlignment="0" applyProtection="0"/>
    <xf numFmtId="193" fontId="229" fillId="0" borderId="0" applyFont="0" applyFill="0" applyBorder="0" applyAlignment="0" applyProtection="0"/>
    <xf numFmtId="193" fontId="0" fillId="0" borderId="0" applyFont="0" applyFill="0" applyBorder="0" applyAlignment="0" applyProtection="0"/>
    <xf numFmtId="193" fontId="0" fillId="0" borderId="0"/>
    <xf numFmtId="190" fontId="78" fillId="0" borderId="0" applyFont="0" applyFill="0" applyBorder="0" applyAlignment="0" applyProtection="0"/>
    <xf numFmtId="189" fontId="78" fillId="0" borderId="0" applyFont="0" applyFill="0" applyBorder="0" applyAlignment="0" applyProtection="0"/>
    <xf numFmtId="193" fontId="132" fillId="0" borderId="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alignment vertical="center"/>
    </xf>
    <xf numFmtId="1" fontId="0" fillId="0" borderId="0" applyFont="0" applyFill="0" applyBorder="0" applyAlignment="0" applyProtection="0"/>
    <xf numFmtId="217" fontId="132" fillId="0" borderId="0" applyFont="0" applyFill="0" applyBorder="0" applyAlignment="0" applyProtection="0"/>
    <xf numFmtId="0" fontId="230" fillId="0" borderId="0" applyNumberFormat="0" applyFill="0" applyBorder="0" applyAlignment="0" applyProtection="0">
      <alignment vertical="top"/>
      <protection locked="0"/>
    </xf>
    <xf numFmtId="0" fontId="230" fillId="0" borderId="0" applyNumberFormat="0" applyFill="0" applyBorder="0" applyAlignment="0" applyProtection="0">
      <alignment vertical="top"/>
      <protection locked="0"/>
    </xf>
    <xf numFmtId="0" fontId="231" fillId="45"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1" fillId="45" borderId="77" applyNumberFormat="0" applyAlignment="0" applyProtection="0"/>
    <xf numFmtId="0" fontId="233" fillId="16" borderId="53" applyNumberFormat="0" applyAlignment="0" applyProtection="0"/>
    <xf numFmtId="0" fontId="232" fillId="93" borderId="77" applyNumberFormat="0" applyAlignment="0" applyProtection="0">
      <alignment vertical="center"/>
    </xf>
    <xf numFmtId="0" fontId="232" fillId="93" borderId="77" applyNumberFormat="0" applyAlignment="0" applyProtection="0">
      <alignment vertical="center"/>
    </xf>
    <xf numFmtId="0" fontId="234" fillId="16" borderId="53" applyNumberFormat="0" applyAlignment="0" applyProtection="0"/>
    <xf numFmtId="0" fontId="233" fillId="16" borderId="53" applyNumberFormat="0" applyAlignment="0" applyProtection="0"/>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210" fontId="233" fillId="16" borderId="53" applyNumberFormat="0" applyAlignment="0" applyProtection="0"/>
    <xf numFmtId="0" fontId="231" fillId="45" borderId="77" applyNumberFormat="0" applyAlignment="0" applyProtection="0"/>
    <xf numFmtId="0" fontId="231" fillId="45" borderId="77" applyNumberFormat="0" applyAlignment="0" applyProtection="0"/>
    <xf numFmtId="0" fontId="233" fillId="16" borderId="53"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210" fontId="233" fillId="16" borderId="53" applyNumberFormat="0" applyAlignment="0" applyProtection="0"/>
    <xf numFmtId="0" fontId="234" fillId="16" borderId="53"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40" fontId="235" fillId="2" borderId="0">
      <alignment horizontal="right"/>
    </xf>
    <xf numFmtId="40" fontId="235" fillId="2" borderId="0">
      <alignment horizontal="right" vertical="center"/>
    </xf>
    <xf numFmtId="40" fontId="235" fillId="2" borderId="0">
      <alignment horizontal="right" vertical="center"/>
    </xf>
    <xf numFmtId="40" fontId="235" fillId="2" borderId="0">
      <alignment horizontal="right"/>
    </xf>
    <xf numFmtId="40" fontId="235" fillId="2" borderId="0">
      <alignment horizontal="right"/>
    </xf>
    <xf numFmtId="40" fontId="235" fillId="2" borderId="0">
      <alignment horizontal="right"/>
    </xf>
    <xf numFmtId="40" fontId="235" fillId="2" borderId="0">
      <alignment horizontal="right" vertical="center"/>
    </xf>
    <xf numFmtId="40" fontId="235" fillId="2" borderId="0">
      <alignment horizontal="right"/>
    </xf>
    <xf numFmtId="40" fontId="235" fillId="2" borderId="0">
      <alignment horizontal="right" vertical="center"/>
    </xf>
    <xf numFmtId="0" fontId="236" fillId="2" borderId="0">
      <alignment horizontal="right"/>
    </xf>
    <xf numFmtId="0" fontId="236" fillId="2" borderId="0">
      <alignment horizontal="right" vertical="center"/>
    </xf>
    <xf numFmtId="0" fontId="236" fillId="2" borderId="0">
      <alignment horizontal="right" vertical="center"/>
    </xf>
    <xf numFmtId="0" fontId="236" fillId="2" borderId="0">
      <alignment horizontal="right"/>
    </xf>
    <xf numFmtId="0" fontId="236" fillId="2" borderId="0">
      <alignment horizontal="right"/>
    </xf>
    <xf numFmtId="0" fontId="236" fillId="2" borderId="0">
      <alignment horizontal="right"/>
    </xf>
    <xf numFmtId="0" fontId="236" fillId="2" borderId="0">
      <alignment horizontal="right" vertical="center"/>
    </xf>
    <xf numFmtId="0" fontId="236" fillId="2" borderId="0">
      <alignment horizontal="right"/>
    </xf>
    <xf numFmtId="0" fontId="236" fillId="2" borderId="0">
      <alignment horizontal="right" vertical="center"/>
    </xf>
    <xf numFmtId="0" fontId="237" fillId="2" borderId="82"/>
    <xf numFmtId="0" fontId="155" fillId="104" borderId="0"/>
    <xf numFmtId="0" fontId="155" fillId="104" borderId="0"/>
    <xf numFmtId="0" fontId="237" fillId="2" borderId="82"/>
    <xf numFmtId="0" fontId="237" fillId="2" borderId="82"/>
    <xf numFmtId="0" fontId="237" fillId="2" borderId="82"/>
    <xf numFmtId="0" fontId="237" fillId="2" borderId="82">
      <alignment vertical="center"/>
    </xf>
    <xf numFmtId="0" fontId="237" fillId="2" borderId="82"/>
    <xf numFmtId="0" fontId="237" fillId="2" borderId="82">
      <alignment vertical="center"/>
    </xf>
    <xf numFmtId="0" fontId="237" fillId="0" borderId="0" applyBorder="0">
      <alignment horizontal="centerContinuous"/>
    </xf>
    <xf numFmtId="0" fontId="237" fillId="0" borderId="0" applyBorder="0">
      <alignment horizontal="centerContinuous" vertical="center"/>
    </xf>
    <xf numFmtId="0" fontId="238" fillId="0" borderId="0" applyBorder="0">
      <alignment horizontal="centerContinuous"/>
    </xf>
    <xf numFmtId="0" fontId="238" fillId="0" borderId="0" applyBorder="0">
      <alignment horizontal="centerContinuous" vertical="center"/>
    </xf>
    <xf numFmtId="9" fontId="57"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0" fillId="0" borderId="84" applyFont="0" applyFill="0" applyBorder="0" applyAlignment="0" applyProtection="0">
      <alignment vertical="center"/>
    </xf>
    <xf numFmtId="9" fontId="0" fillId="0" borderId="84" applyFont="0" applyFill="0" applyBorder="0" applyAlignment="0" applyProtection="0"/>
    <xf numFmtId="9" fontId="0"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57" fillId="0" borderId="84" applyFont="0" applyFill="0" applyBorder="0" applyAlignment="0" applyProtection="0"/>
    <xf numFmtId="9" fontId="57" fillId="0" borderId="84" applyFont="0" applyFill="0" applyBorder="0" applyAlignment="0" applyProtection="0"/>
    <xf numFmtId="9" fontId="0" fillId="0" borderId="84" applyFont="0" applyFill="0" applyBorder="0" applyAlignment="0" applyProtection="0"/>
    <xf numFmtId="9" fontId="22" fillId="0" borderId="84" applyFont="0" applyFill="0" applyBorder="0" applyAlignment="0" applyProtection="0">
      <alignment vertical="center"/>
    </xf>
    <xf numFmtId="9" fontId="0"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0" fontId="57" fillId="57" borderId="0" applyNumberFormat="0" applyFont="0" applyBorder="0" applyAlignment="0" applyProtection="0"/>
    <xf numFmtId="183" fontId="78" fillId="57" borderId="0" applyNumberFormat="0" applyFont="0" applyBorder="0" applyAlignment="0" applyProtection="0"/>
    <xf numFmtId="183" fontId="78" fillId="57" borderId="0" applyNumberFormat="0" applyFont="0" applyBorder="0" applyAlignment="0" applyProtection="0"/>
    <xf numFmtId="0" fontId="57" fillId="57" borderId="0" applyNumberFormat="0" applyFont="0" applyBorder="0" applyAlignment="0" applyProtection="0"/>
    <xf numFmtId="0" fontId="22" fillId="57" borderId="0" applyNumberFormat="0" applyFont="0" applyBorder="0" applyAlignment="0" applyProtection="0"/>
    <xf numFmtId="0" fontId="22" fillId="57" borderId="0" applyNumberFormat="0" applyFont="0" applyBorder="0" applyAlignment="0" applyProtection="0"/>
    <xf numFmtId="183" fontId="78" fillId="57" borderId="0" applyNumberFormat="0" applyFont="0" applyBorder="0" applyAlignment="0" applyProtection="0">
      <alignment vertical="center"/>
    </xf>
    <xf numFmtId="14" fontId="132" fillId="0" borderId="0">
      <alignment horizontal="center" wrapText="1"/>
      <protection locked="0"/>
    </xf>
    <xf numFmtId="14" fontId="132" fillId="0" borderId="0">
      <alignment horizontal="center" vertical="center" wrapText="1"/>
      <protection locked="0"/>
    </xf>
    <xf numFmtId="14" fontId="132" fillId="0" borderId="0">
      <alignment horizontal="center" vertical="center" wrapText="1"/>
      <protection locked="0"/>
    </xf>
    <xf numFmtId="14" fontId="132" fillId="0" borderId="0">
      <alignment horizontal="center" wrapText="1"/>
      <protection locked="0"/>
    </xf>
    <xf numFmtId="14" fontId="132" fillId="0" borderId="0">
      <alignment horizontal="center" wrapText="1"/>
      <protection locked="0"/>
    </xf>
    <xf numFmtId="14" fontId="132" fillId="0" borderId="0">
      <alignment horizontal="center" wrapText="1"/>
      <protection locked="0"/>
    </xf>
    <xf numFmtId="14" fontId="132" fillId="0" borderId="0">
      <alignment horizontal="center" vertical="center" wrapText="1"/>
      <protection locked="0"/>
    </xf>
    <xf numFmtId="14" fontId="132" fillId="0" borderId="0">
      <alignment horizontal="center" wrapText="1"/>
      <protection locked="0"/>
    </xf>
    <xf numFmtId="14" fontId="132" fillId="0" borderId="0">
      <alignment horizontal="center" vertical="center" wrapText="1"/>
      <protection locked="0"/>
    </xf>
    <xf numFmtId="314" fontId="78" fillId="0" borderId="0" applyFont="0" applyFill="0" applyBorder="0" applyAlignment="0" applyProtection="0"/>
    <xf numFmtId="315" fontId="78" fillId="0" borderId="0" applyFont="0" applyFill="0" applyBorder="0" applyAlignment="0" applyProtection="0"/>
    <xf numFmtId="316" fontId="78" fillId="0" borderId="0" applyFont="0" applyFill="0" applyBorder="0" applyAlignment="0" applyProtection="0"/>
    <xf numFmtId="316" fontId="78" fillId="0" borderId="0" applyFont="0" applyFill="0" applyBorder="0" applyAlignment="0" applyProtection="0"/>
    <xf numFmtId="316" fontId="78" fillId="0" borderId="0" applyFont="0" applyFill="0" applyBorder="0" applyAlignment="0" applyProtection="0"/>
    <xf numFmtId="316" fontId="57" fillId="0" borderId="0" applyFont="0" applyFill="0" applyBorder="0" applyAlignment="0" applyProtection="0"/>
    <xf numFmtId="316" fontId="22"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alignment vertical="center"/>
    </xf>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alignment vertical="center"/>
    </xf>
    <xf numFmtId="10" fontId="26" fillId="0" borderId="0" applyFont="0" applyFill="0" applyBorder="0" applyAlignment="0" applyProtection="0"/>
    <xf numFmtId="10" fontId="26" fillId="0" borderId="0" applyFont="0" applyFill="0" applyBorder="0" applyAlignment="0" applyProtection="0"/>
    <xf numFmtId="10" fontId="26"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alignment vertical="center"/>
    </xf>
    <xf numFmtId="228" fontId="78"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ill="0" applyBorder="0" applyAlignment="0" applyProtection="0"/>
    <xf numFmtId="228" fontId="78" fillId="0" borderId="0" applyFont="0" applyFill="0" applyBorder="0" applyAlignment="0" applyProtection="0"/>
    <xf numFmtId="228" fontId="57" fillId="0" borderId="0" applyFont="0" applyFill="0" applyBorder="0" applyAlignment="0" applyProtection="0"/>
    <xf numFmtId="228" fontId="22"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alignment vertical="center"/>
    </xf>
    <xf numFmtId="228" fontId="22"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alignment vertical="center"/>
    </xf>
    <xf numFmtId="228" fontId="78"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ill="0" applyBorder="0" applyAlignment="0" applyProtection="0"/>
    <xf numFmtId="204" fontId="78" fillId="0" borderId="0" applyFont="0" applyFill="0" applyBorder="0" applyAlignment="0" applyProtection="0"/>
    <xf numFmtId="204" fontId="57" fillId="0" borderId="0" applyFont="0" applyFill="0" applyBorder="0" applyAlignment="0" applyProtection="0"/>
    <xf numFmtId="204" fontId="22"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alignment vertical="center"/>
    </xf>
    <xf numFmtId="204" fontId="22"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alignment vertical="center"/>
    </xf>
    <xf numFmtId="204" fontId="78" fillId="0" borderId="0" applyFont="0" applyFill="0" applyBorder="0" applyAlignment="0" applyProtection="0"/>
    <xf numFmtId="10" fontId="78" fillId="0" borderId="0" applyFont="0" applyFill="0" applyBorder="0" applyAlignment="0" applyProtection="0"/>
    <xf numFmtId="10" fontId="78" fillId="0" borderId="0" applyFont="0" applyFill="0" applyBorder="0" applyAlignment="0" applyProtection="0"/>
    <xf numFmtId="10" fontId="78"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alignment vertical="center"/>
    </xf>
    <xf numFmtId="9" fontId="78"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59" fillId="0" borderId="0" applyFont="0" applyFill="0" applyBorder="0" applyAlignment="0" applyProtection="0"/>
    <xf numFmtId="9" fontId="78"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78" fillId="0" borderId="0" applyFont="0" applyFill="0" applyBorder="0" applyAlignment="0" applyProtection="0"/>
    <xf numFmtId="9" fontId="113" fillId="0" borderId="0" applyFont="0" applyFill="0" applyBorder="0" applyAlignment="0" applyProtection="0"/>
    <xf numFmtId="9" fontId="131" fillId="0" borderId="0" applyFont="0" applyFill="0" applyBorder="0" applyAlignment="0" applyProtection="0"/>
    <xf numFmtId="9" fontId="113" fillId="0" borderId="0" applyFont="0" applyFill="0" applyBorder="0" applyAlignment="0" applyProtection="0"/>
    <xf numFmtId="9" fontId="131" fillId="0" borderId="0" applyFont="0" applyFill="0" applyBorder="0" applyAlignment="0" applyProtection="0"/>
    <xf numFmtId="9" fontId="131" fillId="0" borderId="0" applyFont="0" applyFill="0" applyBorder="0" applyAlignment="0" applyProtection="0"/>
    <xf numFmtId="9" fontId="131" fillId="0" borderId="0" applyFont="0" applyFill="0" applyBorder="0" applyAlignment="0" applyProtection="0"/>
    <xf numFmtId="9" fontId="78" fillId="0" borderId="0" applyFont="0" applyFill="0" applyBorder="0" applyAlignment="0" applyProtection="0"/>
    <xf numFmtId="9" fontId="131"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alignment vertical="center"/>
    </xf>
    <xf numFmtId="9" fontId="167" fillId="0" borderId="0" applyFont="0" applyFill="0" applyBorder="0" applyAlignment="0" applyProtection="0"/>
    <xf numFmtId="9" fontId="168" fillId="0" borderId="0" applyFont="0" applyFill="0" applyBorder="0" applyAlignment="0" applyProtection="0"/>
    <xf numFmtId="9" fontId="167" fillId="0" borderId="0" applyFont="0" applyFill="0" applyBorder="0" applyAlignment="0" applyProtection="0"/>
    <xf numFmtId="9" fontId="168" fillId="0" borderId="0" applyFont="0" applyFill="0" applyBorder="0" applyAlignment="0" applyProtection="0"/>
    <xf numFmtId="9" fontId="167" fillId="0" borderId="0" applyFont="0" applyFill="0" applyBorder="0" applyAlignment="0" applyProtection="0"/>
    <xf numFmtId="9" fontId="168"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alignment vertical="center"/>
    </xf>
    <xf numFmtId="10" fontId="167" fillId="0" borderId="0" applyFont="0" applyFill="0" applyBorder="0" applyAlignment="0" applyProtection="0"/>
    <xf numFmtId="10" fontId="168" fillId="0" borderId="0" applyFont="0" applyFill="0" applyBorder="0" applyAlignment="0" applyProtection="0"/>
    <xf numFmtId="10" fontId="167" fillId="0" borderId="0" applyFont="0" applyFill="0" applyBorder="0" applyAlignment="0" applyProtection="0"/>
    <xf numFmtId="10" fontId="168" fillId="0" borderId="0" applyFont="0" applyFill="0" applyBorder="0" applyAlignment="0" applyProtection="0"/>
    <xf numFmtId="10" fontId="167" fillId="0" borderId="0" applyFont="0" applyFill="0" applyBorder="0" applyAlignment="0" applyProtection="0"/>
    <xf numFmtId="10" fontId="168"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9" fontId="57" fillId="0" borderId="0" applyFont="0" applyFill="0" applyBorder="0" applyAlignment="0" applyProtection="0"/>
    <xf numFmtId="317" fontId="57" fillId="0" borderId="0" applyFont="0" applyFill="0" applyBorder="0" applyAlignment="0" applyProtection="0"/>
    <xf numFmtId="317" fontId="239" fillId="0" borderId="0" applyFont="0" applyFill="0" applyBorder="0" applyAlignment="0" applyProtection="0"/>
    <xf numFmtId="317" fontId="239" fillId="0" borderId="0" applyFont="0" applyFill="0" applyBorder="0" applyAlignment="0" applyProtection="0"/>
    <xf numFmtId="317" fontId="57" fillId="0" borderId="0" applyFont="0" applyFill="0" applyBorder="0" applyAlignment="0" applyProtection="0"/>
    <xf numFmtId="317" fontId="22" fillId="0" borderId="0" applyFont="0" applyFill="0" applyBorder="0" applyAlignment="0" applyProtection="0"/>
    <xf numFmtId="317" fontId="22" fillId="0" borderId="0" applyFont="0" applyFill="0" applyBorder="0" applyAlignment="0" applyProtection="0"/>
    <xf numFmtId="317" fontId="239" fillId="0" borderId="0" applyFont="0" applyFill="0" applyBorder="0" applyAlignment="0" applyProtection="0">
      <alignment vertical="center"/>
    </xf>
    <xf numFmtId="318" fontId="57" fillId="0" borderId="0" applyFont="0" applyFill="0" applyBorder="0" applyAlignment="0" applyProtection="0"/>
    <xf numFmtId="318" fontId="41" fillId="0" borderId="0" applyFont="0" applyFill="0" applyBorder="0" applyAlignment="0" applyProtection="0"/>
    <xf numFmtId="318" fontId="41" fillId="0" borderId="0" applyFont="0" applyFill="0" applyBorder="0" applyAlignment="0" applyProtection="0"/>
    <xf numFmtId="318" fontId="57" fillId="0" borderId="0" applyFont="0" applyFill="0" applyBorder="0" applyAlignment="0" applyProtection="0"/>
    <xf numFmtId="318" fontId="22" fillId="0" borderId="0" applyFont="0" applyFill="0" applyBorder="0" applyAlignment="0" applyProtection="0"/>
    <xf numFmtId="318" fontId="22" fillId="0" borderId="0" applyFont="0" applyFill="0" applyBorder="0" applyAlignment="0" applyProtection="0"/>
    <xf numFmtId="318" fontId="41" fillId="0" borderId="0" applyFont="0" applyFill="0" applyBorder="0" applyAlignment="0" applyProtection="0">
      <alignment vertical="center"/>
    </xf>
    <xf numFmtId="9" fontId="168" fillId="0" borderId="27" applyNumberFormat="0" applyBorder="0"/>
    <xf numFmtId="9" fontId="168" fillId="0" borderId="27" applyNumberFormat="0" applyBorder="0"/>
    <xf numFmtId="9" fontId="168" fillId="0" borderId="27" applyNumberFormat="0" applyBorder="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319" fontId="57" fillId="0" borderId="0" applyFont="0" applyFill="0" applyProtection="0"/>
    <xf numFmtId="0" fontId="178" fillId="45" borderId="1"/>
    <xf numFmtId="0" fontId="178" fillId="45" borderId="1">
      <alignment vertical="center"/>
    </xf>
    <xf numFmtId="0" fontId="178" fillId="45" borderId="1"/>
    <xf numFmtId="0" fontId="178" fillId="45" borderId="1"/>
    <xf numFmtId="0" fontId="178" fillId="45" borderId="1"/>
    <xf numFmtId="0" fontId="178" fillId="45" borderId="1">
      <alignment vertical="center"/>
    </xf>
    <xf numFmtId="0" fontId="178" fillId="45" borderId="1">
      <alignment vertical="center"/>
    </xf>
    <xf numFmtId="0" fontId="178" fillId="45" borderId="1">
      <alignment vertical="center"/>
    </xf>
    <xf numFmtId="0" fontId="178" fillId="105" borderId="67"/>
    <xf numFmtId="0" fontId="178" fillId="105" borderId="67"/>
    <xf numFmtId="0" fontId="178" fillId="45" borderId="1"/>
    <xf numFmtId="0" fontId="178" fillId="105" borderId="67"/>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4" fontId="32" fillId="0" borderId="0">
      <alignment horizontal="right"/>
    </xf>
    <xf numFmtId="4" fontId="32" fillId="0" borderId="0">
      <alignment horizontal="right" vertical="center"/>
    </xf>
    <xf numFmtId="4" fontId="32" fillId="0" borderId="0">
      <alignment horizontal="right" vertical="center"/>
    </xf>
    <xf numFmtId="4" fontId="32" fillId="0" borderId="0">
      <alignment horizontal="right"/>
    </xf>
    <xf numFmtId="4" fontId="32" fillId="0" borderId="0">
      <alignment horizontal="right"/>
    </xf>
    <xf numFmtId="4" fontId="32" fillId="0" borderId="0">
      <alignment horizontal="right"/>
    </xf>
    <xf numFmtId="4" fontId="32" fillId="0" borderId="0">
      <alignment horizontal="right" vertical="center"/>
    </xf>
    <xf numFmtId="4" fontId="32" fillId="0" borderId="0">
      <alignment horizontal="right"/>
    </xf>
    <xf numFmtId="4" fontId="32" fillId="0" borderId="0">
      <alignment horizontal="right" vertical="center"/>
    </xf>
    <xf numFmtId="258" fontId="240" fillId="0" borderId="0"/>
    <xf numFmtId="258" fontId="240" fillId="0" borderId="0"/>
    <xf numFmtId="0" fontId="208" fillId="0" borderId="0"/>
    <xf numFmtId="258" fontId="240" fillId="0" borderId="0"/>
    <xf numFmtId="258" fontId="240" fillId="0" borderId="0"/>
    <xf numFmtId="258" fontId="240" fillId="0" borderId="0">
      <alignment vertical="center"/>
    </xf>
    <xf numFmtId="258" fontId="240" fillId="0" borderId="0"/>
    <xf numFmtId="258" fontId="240" fillId="0" borderId="0">
      <alignment vertical="center"/>
    </xf>
    <xf numFmtId="258" fontId="240" fillId="0" borderId="0"/>
    <xf numFmtId="258" fontId="240" fillId="0" borderId="0"/>
    <xf numFmtId="0" fontId="57" fillId="0" borderId="0" applyNumberFormat="0" applyFont="0" applyFill="0" applyBorder="0" applyAlignment="0">
      <alignment horizontal="left" vertical="center" wrapText="1"/>
    </xf>
    <xf numFmtId="1" fontId="78" fillId="0" borderId="0" applyNumberFormat="0" applyFont="0" applyFill="0" applyBorder="0" applyAlignment="0">
      <alignment horizontal="left" vertical="center" wrapText="1"/>
    </xf>
    <xf numFmtId="1" fontId="78" fillId="0" borderId="0" applyNumberFormat="0" applyFont="0" applyFill="0" applyBorder="0" applyAlignment="0">
      <alignment horizontal="left" vertical="center" wrapText="1"/>
    </xf>
    <xf numFmtId="0" fontId="57" fillId="0" borderId="0" applyNumberFormat="0" applyFont="0" applyFill="0" applyBorder="0" applyAlignment="0">
      <alignment horizontal="left" vertical="center" wrapText="1"/>
    </xf>
    <xf numFmtId="0" fontId="22" fillId="0" borderId="0" applyNumberFormat="0" applyFont="0" applyFill="0" applyBorder="0" applyAlignment="0">
      <alignment horizontal="left" vertical="center" wrapText="1"/>
    </xf>
    <xf numFmtId="0" fontId="22" fillId="0" borderId="0" applyNumberFormat="0" applyFont="0" applyFill="0" applyBorder="0" applyAlignment="0">
      <alignment horizontal="left" vertical="center" wrapText="1"/>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57"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vertical="center"/>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vertical="center"/>
    </xf>
    <xf numFmtId="15" fontId="57" fillId="0" borderId="0" applyFont="0" applyFill="0" applyBorder="0" applyAlignment="0" applyProtection="0"/>
    <xf numFmtId="15" fontId="168" fillId="0" borderId="0" applyFont="0" applyFill="0" applyBorder="0" applyAlignment="0" applyProtection="0"/>
    <xf numFmtId="15" fontId="168" fillId="0" borderId="0" applyFont="0" applyFill="0" applyBorder="0" applyAlignment="0" applyProtection="0"/>
    <xf numFmtId="15" fontId="57"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168" fillId="0" borderId="0" applyFont="0" applyFill="0" applyBorder="0" applyAlignment="0" applyProtection="0">
      <alignment vertical="center"/>
    </xf>
    <xf numFmtId="4" fontId="57"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57"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alignment vertical="center"/>
    </xf>
    <xf numFmtId="4" fontId="22"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alignment vertical="center"/>
    </xf>
    <xf numFmtId="0" fontId="145" fillId="0" borderId="19">
      <alignment horizontal="center"/>
    </xf>
    <xf numFmtId="193" fontId="145" fillId="0" borderId="19">
      <alignment horizontal="center"/>
    </xf>
    <xf numFmtId="193" fontId="145" fillId="0" borderId="19">
      <alignment horizontal="center"/>
    </xf>
    <xf numFmtId="193"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vertical="center"/>
    </xf>
    <xf numFmtId="0" fontId="145" fillId="0" borderId="19">
      <alignment horizontal="center" vertic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vertical="center"/>
    </xf>
    <xf numFmtId="0" fontId="145" fillId="0" borderId="19">
      <alignment horizontal="center"/>
    </xf>
    <xf numFmtId="3" fontId="57" fillId="0" borderId="0" applyFont="0" applyFill="0" applyBorder="0" applyAlignment="0" applyProtection="0"/>
    <xf numFmtId="3" fontId="168" fillId="0" borderId="0" applyFont="0" applyFill="0" applyBorder="0" applyAlignment="0" applyProtection="0"/>
    <xf numFmtId="3" fontId="168" fillId="0" borderId="0" applyFont="0" applyFill="0" applyBorder="0" applyAlignment="0" applyProtection="0"/>
    <xf numFmtId="3" fontId="57"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168" fillId="0" borderId="0" applyFont="0" applyFill="0" applyBorder="0" applyAlignment="0" applyProtection="0">
      <alignment vertical="center"/>
    </xf>
    <xf numFmtId="0" fontId="57" fillId="106" borderId="0" applyNumberFormat="0" applyFont="0" applyBorder="0" applyAlignment="0" applyProtection="0"/>
    <xf numFmtId="0" fontId="168" fillId="106" borderId="0" applyNumberFormat="0" applyFont="0" applyBorder="0" applyAlignment="0" applyProtection="0"/>
    <xf numFmtId="0" fontId="168" fillId="106" borderId="0" applyNumberFormat="0" applyFont="0" applyBorder="0" applyAlignment="0" applyProtection="0"/>
    <xf numFmtId="0" fontId="57" fillId="106" borderId="0" applyNumberFormat="0" applyFont="0" applyBorder="0" applyAlignment="0" applyProtection="0"/>
    <xf numFmtId="0" fontId="22" fillId="106" borderId="0" applyNumberFormat="0" applyFont="0" applyBorder="0" applyAlignment="0" applyProtection="0"/>
    <xf numFmtId="0" fontId="22" fillId="106" borderId="0" applyNumberFormat="0" applyFont="0" applyBorder="0" applyAlignment="0" applyProtection="0"/>
    <xf numFmtId="0" fontId="22" fillId="106" borderId="0" applyNumberFormat="0" applyFont="0" applyBorder="0" applyAlignment="0" applyProtection="0">
      <alignment vertical="center"/>
    </xf>
    <xf numFmtId="0" fontId="22" fillId="106" borderId="0" applyNumberFormat="0" applyFont="0" applyBorder="0" applyAlignment="0" applyProtection="0"/>
    <xf numFmtId="0" fontId="22" fillId="106" borderId="0" applyNumberFormat="0" applyFont="0" applyBorder="0" applyAlignment="0" applyProtection="0"/>
    <xf numFmtId="0" fontId="168" fillId="106" borderId="0" applyNumberFormat="0" applyFont="0" applyBorder="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41" fontId="78" fillId="0" borderId="0" applyFont="0" applyFill="0" applyBorder="0" applyAlignment="0" applyProtection="0"/>
    <xf numFmtId="41" fontId="78" fillId="0" borderId="0" applyFont="0" applyFill="0" applyBorder="0" applyAlignment="0" applyProtection="0">
      <alignment vertical="center"/>
    </xf>
    <xf numFmtId="41" fontId="78" fillId="0" borderId="0" applyFont="0" applyFill="0" applyBorder="0" applyAlignment="0" applyProtection="0"/>
    <xf numFmtId="41" fontId="78" fillId="0" borderId="0" applyFont="0" applyFill="0" applyBorder="0" applyAlignment="0" applyProtection="0">
      <alignment vertical="center"/>
    </xf>
    <xf numFmtId="0" fontId="172" fillId="45" borderId="0"/>
    <xf numFmtId="0" fontId="172" fillId="45" borderId="0"/>
    <xf numFmtId="0" fontId="172" fillId="45" borderId="0">
      <alignment vertical="center"/>
    </xf>
    <xf numFmtId="0" fontId="172" fillId="45" borderId="0"/>
    <xf numFmtId="0" fontId="172" fillId="45" borderId="0"/>
    <xf numFmtId="0" fontId="172" fillId="45" borderId="0">
      <alignment vertical="center"/>
    </xf>
    <xf numFmtId="0" fontId="172" fillId="45" borderId="0"/>
    <xf numFmtId="0" fontId="172" fillId="45" borderId="0">
      <alignment vertical="center"/>
    </xf>
    <xf numFmtId="0" fontId="172" fillId="45" borderId="0"/>
    <xf numFmtId="0" fontId="172" fillId="10" borderId="0"/>
    <xf numFmtId="0" fontId="172" fillId="10" borderId="0"/>
    <xf numFmtId="0" fontId="172" fillId="10" borderId="0">
      <alignment vertical="center"/>
    </xf>
    <xf numFmtId="0" fontId="172" fillId="10" borderId="0"/>
    <xf numFmtId="0" fontId="172" fillId="10" borderId="0"/>
    <xf numFmtId="0" fontId="172" fillId="10" borderId="0">
      <alignment vertical="center"/>
    </xf>
    <xf numFmtId="0" fontId="172" fillId="10" borderId="0"/>
    <xf numFmtId="0" fontId="172" fillId="10" borderId="0">
      <alignment vertical="center"/>
    </xf>
    <xf numFmtId="0" fontId="172" fillId="10" borderId="0"/>
    <xf numFmtId="3" fontId="242" fillId="0" borderId="0"/>
    <xf numFmtId="3" fontId="242" fillId="0" borderId="0">
      <alignment vertical="center"/>
    </xf>
    <xf numFmtId="3" fontId="242" fillId="0" borderId="0">
      <alignment vertical="center"/>
    </xf>
    <xf numFmtId="3" fontId="242" fillId="0" borderId="0"/>
    <xf numFmtId="3" fontId="242" fillId="0" borderId="0"/>
    <xf numFmtId="3" fontId="242" fillId="0" borderId="0"/>
    <xf numFmtId="3" fontId="242" fillId="0" borderId="0">
      <alignment vertical="center"/>
    </xf>
    <xf numFmtId="3" fontId="242" fillId="0" borderId="0"/>
    <xf numFmtId="3" fontId="242" fillId="0" borderId="0">
      <alignment vertical="center"/>
    </xf>
    <xf numFmtId="0" fontId="243" fillId="107" borderId="0" applyNumberFormat="0" applyFont="0" applyBorder="0" applyAlignment="0">
      <alignment horizontal="center"/>
    </xf>
    <xf numFmtId="0" fontId="244" fillId="0" borderId="0" applyNumberFormat="0">
      <alignment horizontal="left" vertical="center"/>
    </xf>
    <xf numFmtId="1" fontId="244" fillId="0" borderId="0" applyNumberFormat="0">
      <alignment horizontal="left" vertical="center"/>
    </xf>
    <xf numFmtId="1" fontId="244" fillId="0" borderId="0" applyNumberFormat="0">
      <alignment horizontal="left" vertical="center"/>
    </xf>
    <xf numFmtId="0" fontId="244" fillId="0" borderId="0" applyNumberFormat="0">
      <alignment horizontal="left" vertical="center"/>
    </xf>
    <xf numFmtId="0" fontId="244" fillId="0" borderId="0" applyNumberFormat="0">
      <alignment horizontal="left" vertical="center"/>
    </xf>
    <xf numFmtId="0" fontId="244" fillId="0" borderId="0" applyNumberFormat="0">
      <alignment horizontal="left" vertical="center"/>
    </xf>
    <xf numFmtId="0" fontId="245" fillId="0" borderId="0" applyNumberFormat="0" applyFill="0" applyBorder="0" applyProtection="0">
      <alignment horizontal="left" vertical="center"/>
    </xf>
    <xf numFmtId="1" fontId="245" fillId="0" borderId="0" applyNumberFormat="0" applyFill="0" applyBorder="0" applyProtection="0">
      <alignment horizontal="left" vertical="center"/>
    </xf>
    <xf numFmtId="1"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147" fillId="51" borderId="0"/>
    <xf numFmtId="0" fontId="147" fillId="51" borderId="0"/>
    <xf numFmtId="0" fontId="147" fillId="51" borderId="0">
      <alignment vertical="center"/>
    </xf>
    <xf numFmtId="0" fontId="147" fillId="51" borderId="0"/>
    <xf numFmtId="0" fontId="147" fillId="51" borderId="0"/>
    <xf numFmtId="0" fontId="147" fillId="51" borderId="0">
      <alignment vertical="center"/>
    </xf>
    <xf numFmtId="0" fontId="147" fillId="51" borderId="0"/>
    <xf numFmtId="0" fontId="147" fillId="51" borderId="0">
      <alignment vertical="center"/>
    </xf>
    <xf numFmtId="0" fontId="147" fillId="51" borderId="0"/>
    <xf numFmtId="4" fontId="246" fillId="0" borderId="0">
      <alignment horizontal="right"/>
    </xf>
    <xf numFmtId="4" fontId="246" fillId="0" borderId="0">
      <alignment horizontal="right"/>
    </xf>
    <xf numFmtId="4" fontId="246" fillId="0" borderId="0">
      <alignment horizontal="right"/>
    </xf>
    <xf numFmtId="4" fontId="246" fillId="0" borderId="0">
      <alignment horizontal="right"/>
    </xf>
    <xf numFmtId="4" fontId="246" fillId="0" borderId="0">
      <alignment horizontal="right" vertical="center"/>
    </xf>
    <xf numFmtId="4" fontId="246" fillId="0" borderId="0">
      <alignment horizontal="right"/>
    </xf>
    <xf numFmtId="4" fontId="246" fillId="0" borderId="0">
      <alignment horizontal="right" vertical="center"/>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320" fontId="0" fillId="0" borderId="0" applyNumberFormat="0" applyFill="0" applyBorder="0" applyAlignment="0" applyProtection="0">
      <alignment horizontal="left" vertical="center"/>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320" fontId="0"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41" fontId="57" fillId="0" borderId="0" applyFont="0" applyFill="0" applyBorder="0" applyAlignment="0" applyProtection="0"/>
    <xf numFmtId="0" fontId="83" fillId="0" borderId="0" applyNumberFormat="0" applyFill="0" applyBorder="0" applyAlignment="0" applyProtection="0"/>
    <xf numFmtId="0" fontId="247" fillId="10" borderId="0"/>
    <xf numFmtId="0" fontId="247" fillId="10" borderId="0"/>
    <xf numFmtId="0" fontId="247" fillId="10" borderId="0">
      <alignment vertical="center"/>
    </xf>
    <xf numFmtId="0" fontId="247" fillId="10" borderId="0"/>
    <xf numFmtId="0" fontId="247" fillId="10" borderId="0"/>
    <xf numFmtId="0" fontId="247" fillId="10" borderId="0">
      <alignment vertical="center"/>
    </xf>
    <xf numFmtId="0" fontId="247" fillId="10" borderId="0"/>
    <xf numFmtId="0" fontId="247" fillId="10" borderId="0">
      <alignment vertical="center"/>
    </xf>
    <xf numFmtId="0" fontId="247" fillId="10" borderId="0"/>
    <xf numFmtId="0" fontId="248" fillId="0" borderId="64">
      <alignment horizontal="centerContinuous"/>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78"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48" fillId="0" borderId="64">
      <alignment horizontal="centerContinuous"/>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87" fillId="2" borderId="0">
      <alignment horizontal="left" vertical="top"/>
    </xf>
    <xf numFmtId="0" fontId="87" fillId="2" borderId="0">
      <alignment horizontal="left" vertical="top"/>
    </xf>
    <xf numFmtId="0" fontId="249" fillId="2" borderId="0">
      <alignment horizontal="center" vertical="center"/>
    </xf>
    <xf numFmtId="0" fontId="249" fillId="2" borderId="0">
      <alignment horizontal="center" vertical="center"/>
    </xf>
    <xf numFmtId="0" fontId="56" fillId="2" borderId="0">
      <alignment horizontal="center" vertical="center"/>
    </xf>
    <xf numFmtId="0" fontId="56" fillId="2" borderId="0">
      <alignment horizontal="center" vertical="center"/>
    </xf>
    <xf numFmtId="0" fontId="250" fillId="2" borderId="0">
      <alignment horizontal="center" vertical="center"/>
    </xf>
    <xf numFmtId="0" fontId="250" fillId="2" borderId="0">
      <alignment horizontal="center" vertical="center"/>
    </xf>
    <xf numFmtId="0" fontId="56" fillId="2" borderId="0">
      <alignment horizontal="left" vertical="center"/>
    </xf>
    <xf numFmtId="0" fontId="56" fillId="2" borderId="0">
      <alignment horizontal="left" vertical="center"/>
    </xf>
    <xf numFmtId="0" fontId="56" fillId="2" borderId="0">
      <alignment horizontal="center" vertical="center"/>
    </xf>
    <xf numFmtId="0" fontId="56" fillId="2" borderId="0">
      <alignment horizontal="center" vertical="center"/>
    </xf>
    <xf numFmtId="0" fontId="56" fillId="2" borderId="0">
      <alignment horizontal="right" vertical="center"/>
    </xf>
    <xf numFmtId="0" fontId="56" fillId="2" borderId="0">
      <alignment horizontal="right" vertical="center"/>
    </xf>
    <xf numFmtId="0"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0"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0"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0"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0"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0"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13" borderId="0" applyNumberFormat="0" applyProtection="0">
      <alignment horizontal="left" vertical="center" indent="1"/>
    </xf>
    <xf numFmtId="4" fontId="183" fillId="13" borderId="0" applyNumberFormat="0" applyProtection="0">
      <alignment horizontal="left" vertical="center" indent="1"/>
    </xf>
    <xf numFmtId="0" fontId="183" fillId="13" borderId="0" applyNumberFormat="0" applyProtection="0">
      <alignment horizontal="left" vertical="center" indent="1"/>
    </xf>
    <xf numFmtId="0"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0"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0"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0"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0"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0"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0"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0"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0"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0"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0"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0"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0"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0"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0"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0"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0"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0"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0"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0" fontId="183" fillId="109" borderId="86" applyNumberFormat="0" applyProtection="0">
      <alignment horizontal="left" vertical="center" indent="1"/>
    </xf>
    <xf numFmtId="0" fontId="87" fillId="110" borderId="0" applyNumberFormat="0" applyProtection="0">
      <alignment horizontal="left" vertical="center" indent="1"/>
    </xf>
    <xf numFmtId="4" fontId="87" fillId="110" borderId="0" applyNumberFormat="0" applyProtection="0">
      <alignment horizontal="left" vertical="center" indent="1"/>
    </xf>
    <xf numFmtId="4" fontId="87" fillId="110" borderId="0" applyNumberFormat="0" applyProtection="0">
      <alignment horizontal="left" vertical="center" indent="1"/>
    </xf>
    <xf numFmtId="0" fontId="87" fillId="110" borderId="0" applyNumberFormat="0" applyProtection="0">
      <alignment horizontal="left" vertical="center" indent="1"/>
    </xf>
    <xf numFmtId="0" fontId="252" fillId="76" borderId="0" applyNumberFormat="0" applyProtection="0">
      <alignment horizontal="left" vertical="center" indent="1"/>
    </xf>
    <xf numFmtId="4" fontId="252" fillId="76" borderId="0" applyNumberFormat="0" applyProtection="0">
      <alignment horizontal="left" vertical="center" indent="1"/>
    </xf>
    <xf numFmtId="0" fontId="252" fillId="76" borderId="0" applyNumberFormat="0" applyProtection="0">
      <alignment horizontal="left" vertical="center" indent="1"/>
    </xf>
    <xf numFmtId="0"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0"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0" fontId="87" fillId="110" borderId="0" applyNumberFormat="0" applyProtection="0">
      <alignment horizontal="left" vertical="center" indent="1"/>
    </xf>
    <xf numFmtId="4" fontId="87" fillId="110" borderId="0" applyNumberFormat="0" applyProtection="0">
      <alignment horizontal="left" vertical="center" indent="1"/>
    </xf>
    <xf numFmtId="4" fontId="87" fillId="110" borderId="0" applyNumberFormat="0" applyProtection="0">
      <alignment horizontal="left" vertical="center" indent="1"/>
    </xf>
    <xf numFmtId="0" fontId="87" fillId="110" borderId="0" applyNumberFormat="0" applyProtection="0">
      <alignment horizontal="left" vertical="center" indent="1"/>
    </xf>
    <xf numFmtId="0" fontId="87" fillId="13" borderId="0" applyNumberFormat="0" applyProtection="0">
      <alignment horizontal="left" vertical="center" indent="1"/>
    </xf>
    <xf numFmtId="4" fontId="87" fillId="13" borderId="0" applyNumberFormat="0" applyProtection="0">
      <alignment horizontal="left" vertical="center" indent="1"/>
    </xf>
    <xf numFmtId="0" fontId="87" fillId="13" borderId="0"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0"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0"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0"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0"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0"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0"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0"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0"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0"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0"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254" fillId="100" borderId="0" applyNumberFormat="0" applyProtection="0">
      <alignment horizontal="left" vertical="center" indent="1"/>
    </xf>
    <xf numFmtId="4" fontId="254" fillId="100" borderId="0" applyNumberFormat="0" applyProtection="0">
      <alignment horizontal="left" vertical="center" indent="1"/>
    </xf>
    <xf numFmtId="4" fontId="254" fillId="100" borderId="0" applyNumberFormat="0" applyProtection="0">
      <alignment horizontal="left" vertical="center" indent="1"/>
    </xf>
    <xf numFmtId="0" fontId="254" fillId="100" borderId="0" applyNumberFormat="0" applyProtection="0">
      <alignment horizontal="left" vertical="center" indent="1"/>
    </xf>
    <xf numFmtId="0"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0"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193" fontId="256" fillId="0" borderId="87"/>
    <xf numFmtId="193" fontId="256" fillId="0" borderId="87"/>
    <xf numFmtId="193" fontId="256" fillId="0" borderId="87"/>
    <xf numFmtId="0" fontId="257" fillId="0" borderId="0">
      <alignment horizontal="left"/>
    </xf>
    <xf numFmtId="0" fontId="257" fillId="0" borderId="0">
      <alignment horizontal="left" vertical="center"/>
    </xf>
    <xf numFmtId="0" fontId="257" fillId="0" borderId="0">
      <alignment horizontal="left" vertical="center"/>
    </xf>
    <xf numFmtId="0" fontId="257" fillId="0" borderId="0">
      <alignment horizontal="left"/>
    </xf>
    <xf numFmtId="0" fontId="257" fillId="0" borderId="0">
      <alignment horizontal="left"/>
    </xf>
    <xf numFmtId="0" fontId="257" fillId="0" borderId="0">
      <alignment horizontal="left"/>
    </xf>
    <xf numFmtId="0" fontId="257" fillId="0" borderId="0">
      <alignment horizontal="left" vertical="center"/>
    </xf>
    <xf numFmtId="0" fontId="257" fillId="0" borderId="0">
      <alignment horizontal="left"/>
    </xf>
    <xf numFmtId="0" fontId="257" fillId="0" borderId="0">
      <alignment horizontal="left" vertical="center"/>
    </xf>
    <xf numFmtId="321" fontId="57" fillId="0" borderId="0" applyFont="0" applyFill="0" applyBorder="0" applyAlignment="0" applyProtection="0">
      <alignment vertical="center"/>
    </xf>
    <xf numFmtId="321" fontId="41" fillId="0" borderId="0" applyFont="0" applyFill="0" applyBorder="0" applyAlignment="0" applyProtection="0">
      <alignment vertical="center"/>
    </xf>
    <xf numFmtId="321" fontId="41" fillId="0" borderId="0" applyFont="0" applyFill="0" applyBorder="0" applyAlignment="0" applyProtection="0">
      <alignment vertical="center"/>
    </xf>
    <xf numFmtId="321" fontId="57" fillId="0" borderId="0" applyFont="0" applyFill="0" applyBorder="0" applyAlignment="0" applyProtection="0">
      <alignment vertical="center"/>
    </xf>
    <xf numFmtId="321" fontId="22" fillId="0" borderId="0" applyFont="0" applyFill="0" applyBorder="0" applyAlignment="0" applyProtection="0">
      <alignment vertical="center"/>
    </xf>
    <xf numFmtId="321" fontId="22" fillId="0" borderId="0" applyFont="0" applyFill="0" applyBorder="0" applyAlignment="0" applyProtection="0">
      <alignment vertical="center"/>
    </xf>
    <xf numFmtId="322" fontId="57" fillId="0" borderId="0" applyFont="0" applyFill="0" applyBorder="0" applyAlignment="0" applyProtection="0">
      <alignment vertical="center"/>
    </xf>
    <xf numFmtId="322" fontId="41" fillId="0" borderId="0" applyFont="0" applyFill="0" applyBorder="0" applyAlignment="0" applyProtection="0">
      <alignment vertical="center"/>
    </xf>
    <xf numFmtId="322" fontId="41" fillId="0" borderId="0" applyFont="0" applyFill="0" applyBorder="0" applyAlignment="0" applyProtection="0">
      <alignment vertical="center"/>
    </xf>
    <xf numFmtId="322" fontId="57" fillId="0" borderId="0" applyFont="0" applyFill="0" applyBorder="0" applyAlignment="0" applyProtection="0">
      <alignment vertical="center"/>
    </xf>
    <xf numFmtId="322" fontId="22" fillId="0" borderId="0" applyFont="0" applyFill="0" applyBorder="0" applyAlignment="0" applyProtection="0">
      <alignment vertical="center"/>
    </xf>
    <xf numFmtId="322" fontId="22" fillId="0" borderId="0" applyFont="0" applyFill="0" applyBorder="0" applyAlignment="0" applyProtection="0">
      <alignment vertical="center"/>
    </xf>
    <xf numFmtId="0" fontId="243" fillId="111" borderId="14" applyNumberFormat="0" applyFont="0" applyAlignment="0">
      <alignment horizontal="center"/>
    </xf>
    <xf numFmtId="0" fontId="243" fillId="111" borderId="14" applyNumberFormat="0" applyFont="0" applyAlignment="0">
      <alignment horizontal="center"/>
    </xf>
    <xf numFmtId="0" fontId="243" fillId="111" borderId="14" applyNumberFormat="0" applyFont="0" applyAlignment="0">
      <alignment horizontal="center"/>
    </xf>
    <xf numFmtId="0" fontId="258" fillId="76" borderId="0" applyNumberFormat="0"/>
    <xf numFmtId="0" fontId="258" fillId="76" borderId="0" applyNumberFormat="0">
      <alignment vertical="center"/>
    </xf>
    <xf numFmtId="0" fontId="258" fillId="76" borderId="0" applyNumberFormat="0">
      <alignment vertical="center"/>
    </xf>
    <xf numFmtId="0" fontId="258" fillId="76" borderId="0" applyNumberFormat="0"/>
    <xf numFmtId="0" fontId="258" fillId="76" borderId="0" applyNumberFormat="0"/>
    <xf numFmtId="0" fontId="258" fillId="76" borderId="0" applyNumberFormat="0"/>
    <xf numFmtId="0" fontId="258" fillId="76" borderId="0" applyNumberFormat="0">
      <alignment vertical="center"/>
    </xf>
    <xf numFmtId="0" fontId="258" fillId="76" borderId="0" applyNumberFormat="0"/>
    <xf numFmtId="0" fontId="258" fillId="76" borderId="0" applyNumberFormat="0">
      <alignment vertical="center"/>
    </xf>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187" fontId="260" fillId="0" borderId="0"/>
    <xf numFmtId="43" fontId="178" fillId="0" borderId="88"/>
    <xf numFmtId="323" fontId="178" fillId="0" borderId="89"/>
    <xf numFmtId="323" fontId="178" fillId="0" borderId="89"/>
    <xf numFmtId="43" fontId="178" fillId="0" borderId="88"/>
    <xf numFmtId="43" fontId="178" fillId="0" borderId="88"/>
    <xf numFmtId="43" fontId="178" fillId="0" borderId="88"/>
    <xf numFmtId="43" fontId="178" fillId="0" borderId="88">
      <alignment vertical="center"/>
    </xf>
    <xf numFmtId="43" fontId="178" fillId="0" borderId="88"/>
    <xf numFmtId="43" fontId="178" fillId="0" borderId="88"/>
    <xf numFmtId="43" fontId="178" fillId="0" borderId="88">
      <alignment vertical="center"/>
    </xf>
    <xf numFmtId="324" fontId="87" fillId="0" borderId="7">
      <alignment horizontal="justify" vertical="top" wrapText="1"/>
    </xf>
    <xf numFmtId="324" fontId="87" fillId="0" borderId="7">
      <alignment horizontal="justify" vertical="top" wrapText="1"/>
    </xf>
    <xf numFmtId="0" fontId="261" fillId="112" borderId="90">
      <alignment horizontal="center" vertical="center" textRotation="255"/>
    </xf>
    <xf numFmtId="210" fontId="261" fillId="112" borderId="90">
      <alignment horizontal="center" vertical="center" textRotation="255"/>
    </xf>
    <xf numFmtId="0" fontId="261" fillId="112" borderId="90">
      <alignment horizontal="center" vertical="center" textRotation="255"/>
    </xf>
    <xf numFmtId="324" fontId="87" fillId="0" borderId="7">
      <alignment horizontal="justify" vertical="top" wrapText="1"/>
    </xf>
    <xf numFmtId="324" fontId="87" fillId="0" borderId="7">
      <alignment horizontal="justify" vertical="top" wrapText="1"/>
    </xf>
    <xf numFmtId="324" fontId="87" fillId="0" borderId="7">
      <alignment horizontal="justify" vertical="top" wrapText="1"/>
    </xf>
    <xf numFmtId="0" fontId="262" fillId="0" borderId="0" applyNumberFormat="0" applyFill="0" applyBorder="0" applyAlignment="0">
      <alignment horizont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325" fontId="168" fillId="0" borderId="0">
      <alignment horizontal="center"/>
    </xf>
    <xf numFmtId="0" fontId="135" fillId="10" borderId="0"/>
    <xf numFmtId="0" fontId="135" fillId="10" borderId="0"/>
    <xf numFmtId="0" fontId="135" fillId="10" borderId="0">
      <alignment vertical="center"/>
    </xf>
    <xf numFmtId="0" fontId="135" fillId="10" borderId="0"/>
    <xf numFmtId="0" fontId="135" fillId="10" borderId="0"/>
    <xf numFmtId="0" fontId="135" fillId="10" borderId="0">
      <alignment vertical="center"/>
    </xf>
    <xf numFmtId="0" fontId="135" fillId="10" borderId="0"/>
    <xf numFmtId="0" fontId="135" fillId="10" borderId="0">
      <alignment vertical="center"/>
    </xf>
    <xf numFmtId="0" fontId="135" fillId="1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4" fillId="0" borderId="1">
      <alignment horizontal="center"/>
    </xf>
    <xf numFmtId="0" fontId="88" fillId="0" borderId="0">
      <protection locked="0"/>
    </xf>
    <xf numFmtId="0" fontId="265" fillId="0" borderId="0">
      <alignment horizontal="right"/>
    </xf>
    <xf numFmtId="0" fontId="78" fillId="0" borderId="0"/>
    <xf numFmtId="0" fontId="78" fillId="0" borderId="0">
      <alignment vertical="center"/>
    </xf>
    <xf numFmtId="0" fontId="265" fillId="0" borderId="0">
      <alignment horizontal="right"/>
    </xf>
    <xf numFmtId="0" fontId="88" fillId="0" borderId="0">
      <protection locked="0"/>
    </xf>
    <xf numFmtId="0" fontId="78" fillId="0" borderId="0"/>
    <xf numFmtId="0" fontId="88" fillId="0" borderId="0">
      <alignment vertical="center"/>
      <protection locked="0"/>
    </xf>
    <xf numFmtId="0" fontId="78" fillId="0" borderId="0" applyNumberFormat="0" applyFill="0" applyBorder="0" applyAlignment="0" applyProtection="0"/>
    <xf numFmtId="0" fontId="78" fillId="0" borderId="0"/>
    <xf numFmtId="0" fontId="88" fillId="0" borderId="0">
      <alignment vertical="center"/>
      <protection locked="0"/>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5" fillId="0" borderId="0">
      <alignment horizontal="center"/>
    </xf>
    <xf numFmtId="210" fontId="265" fillId="0" borderId="0">
      <alignment horizontal="center"/>
    </xf>
    <xf numFmtId="0" fontId="264" fillId="0" borderId="1">
      <alignment horizontal="center"/>
    </xf>
    <xf numFmtId="210" fontId="265" fillId="0" borderId="0">
      <alignment horizontal="center"/>
    </xf>
    <xf numFmtId="0" fontId="265" fillId="0" borderId="0">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5" fillId="0" borderId="0" applyFill="0" applyBorder="0" applyAlignment="0" applyProtection="0"/>
    <xf numFmtId="0" fontId="265" fillId="0" borderId="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6" fillId="0" borderId="0" applyNumberFormat="0" applyFill="0" applyBorder="0" applyAlignment="0"/>
    <xf numFmtId="0" fontId="266" fillId="0" borderId="0" applyNumberFormat="0" applyFill="0" applyBorder="0" applyAlignment="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5" fillId="0" borderId="0" applyFill="0" applyBorder="0" applyAlignment="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210" fontId="113" fillId="0" borderId="0" applyNumberFormat="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113" fillId="0" borderId="0" applyNumberFormat="0" applyFill="0" applyBorder="0" applyAlignment="0" applyProtection="0"/>
    <xf numFmtId="0" fontId="113" fillId="0" borderId="0" applyNumberFormat="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0">
      <alignment horizontal="center" vertical="center"/>
    </xf>
    <xf numFmtId="0" fontId="264" fillId="0" borderId="0">
      <alignment horizontal="center" vertical="center"/>
    </xf>
    <xf numFmtId="0" fontId="264" fillId="0" borderId="0">
      <alignment horizontal="center"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8" fillId="0" borderId="0"/>
    <xf numFmtId="0" fontId="268" fillId="0" borderId="0"/>
    <xf numFmtId="0" fontId="218" fillId="0" borderId="0"/>
    <xf numFmtId="0" fontId="194" fillId="0" borderId="0"/>
    <xf numFmtId="0" fontId="194" fillId="0" borderId="0"/>
    <xf numFmtId="0" fontId="218" fillId="0" borderId="0"/>
    <xf numFmtId="0" fontId="218" fillId="0" borderId="0"/>
    <xf numFmtId="0" fontId="218" fillId="0" borderId="0"/>
    <xf numFmtId="0" fontId="218" fillId="0" borderId="0">
      <alignment vertical="center"/>
    </xf>
    <xf numFmtId="0" fontId="218" fillId="0" borderId="0"/>
    <xf numFmtId="0" fontId="218" fillId="0" borderId="0">
      <alignment vertical="center"/>
    </xf>
    <xf numFmtId="193" fontId="269" fillId="0" borderId="91"/>
    <xf numFmtId="40" fontId="270" fillId="0" borderId="0" applyBorder="0">
      <alignment horizontal="right"/>
    </xf>
    <xf numFmtId="210" fontId="271" fillId="0" borderId="0"/>
    <xf numFmtId="0" fontId="271" fillId="0" borderId="0"/>
    <xf numFmtId="0" fontId="271" fillId="0" borderId="0"/>
    <xf numFmtId="0" fontId="271" fillId="0" borderId="0"/>
    <xf numFmtId="0" fontId="271" fillId="0" borderId="0"/>
    <xf numFmtId="40" fontId="270" fillId="0" borderId="0" applyBorder="0">
      <alignment horizontal="right"/>
    </xf>
    <xf numFmtId="40" fontId="270" fillId="0" borderId="0" applyBorder="0">
      <alignment horizontal="right"/>
    </xf>
    <xf numFmtId="40" fontId="270" fillId="0" borderId="0" applyBorder="0">
      <alignment horizontal="right"/>
    </xf>
    <xf numFmtId="40" fontId="270" fillId="0" borderId="0" applyBorder="0">
      <alignment horizontal="right" vertical="center"/>
    </xf>
    <xf numFmtId="40" fontId="270" fillId="0" borderId="0" applyBorder="0">
      <alignment horizontal="right"/>
    </xf>
    <xf numFmtId="40" fontId="270" fillId="0" borderId="0" applyBorder="0">
      <alignment horizontal="righ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326" fontId="0" fillId="0" borderId="0" applyFont="0" applyFill="0" applyBorder="0" applyAlignment="0" applyProtection="0"/>
    <xf numFmtId="327" fontId="0" fillId="0" borderId="0" applyFont="0" applyFill="0" applyBorder="0" applyAlignment="0" applyProtection="0"/>
    <xf numFmtId="0" fontId="78" fillId="0" borderId="0"/>
    <xf numFmtId="0" fontId="78" fillId="0" borderId="0"/>
    <xf numFmtId="193" fontId="78" fillId="0" borderId="0"/>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172" fillId="10" borderId="0"/>
    <xf numFmtId="0" fontId="172" fillId="10" borderId="0"/>
    <xf numFmtId="0" fontId="172" fillId="10" borderId="0">
      <alignment vertical="center"/>
    </xf>
    <xf numFmtId="0" fontId="172" fillId="10" borderId="0"/>
    <xf numFmtId="0" fontId="172" fillId="10" borderId="0"/>
    <xf numFmtId="0" fontId="172" fillId="10" borderId="0">
      <alignment vertical="center"/>
    </xf>
    <xf numFmtId="0" fontId="172" fillId="10" borderId="0"/>
    <xf numFmtId="0" fontId="172" fillId="10" borderId="0">
      <alignment vertical="center"/>
    </xf>
    <xf numFmtId="0" fontId="172" fillId="10" borderId="0"/>
    <xf numFmtId="49" fontId="87" fillId="0" borderId="0" applyFill="0" applyBorder="0" applyAlignment="0"/>
    <xf numFmtId="49" fontId="87" fillId="0" borderId="0" applyFill="0" applyBorder="0" applyAlignment="0">
      <alignment vertical="center"/>
    </xf>
    <xf numFmtId="49" fontId="87" fillId="0" borderId="0" applyFill="0" applyBorder="0" applyAlignment="0">
      <alignment vertical="center"/>
    </xf>
    <xf numFmtId="49" fontId="87" fillId="0" borderId="0" applyFill="0" applyBorder="0" applyAlignment="0"/>
    <xf numFmtId="49" fontId="87" fillId="0" borderId="0" applyFill="0" applyBorder="0" applyAlignment="0"/>
    <xf numFmtId="49" fontId="87" fillId="0" borderId="0" applyFill="0" applyBorder="0" applyAlignment="0"/>
    <xf numFmtId="49" fontId="87" fillId="0" borderId="0" applyFill="0" applyBorder="0" applyAlignment="0">
      <alignment vertical="center"/>
    </xf>
    <xf numFmtId="49" fontId="87" fillId="0" borderId="0" applyFill="0" applyBorder="0" applyAlignment="0"/>
    <xf numFmtId="49" fontId="87" fillId="0" borderId="0" applyFill="0" applyBorder="0" applyAlignment="0">
      <alignment vertical="center"/>
    </xf>
    <xf numFmtId="290" fontId="87" fillId="0" borderId="0" applyFill="0" applyBorder="0" applyAlignment="0"/>
    <xf numFmtId="328" fontId="22" fillId="0" borderId="0" applyFill="0" applyBorder="0" applyAlignment="0"/>
    <xf numFmtId="328" fontId="22" fillId="0" borderId="0" applyFill="0" applyBorder="0" applyAlignment="0"/>
    <xf numFmtId="329" fontId="78" fillId="0" borderId="0" applyFill="0" applyBorder="0" applyAlignment="0"/>
    <xf numFmtId="329" fontId="78" fillId="0" borderId="0" applyFill="0" applyBorder="0" applyAlignment="0">
      <alignment vertical="center"/>
    </xf>
    <xf numFmtId="328" fontId="22" fillId="0" borderId="0" applyFill="0" applyBorder="0" applyAlignment="0"/>
    <xf numFmtId="329" fontId="78" fillId="0" borderId="0" applyFill="0" applyBorder="0" applyAlignment="0"/>
    <xf numFmtId="328" fontId="22" fillId="0" borderId="0" applyFill="0" applyBorder="0" applyAlignment="0"/>
    <xf numFmtId="329" fontId="78" fillId="0" borderId="0" applyFill="0" applyBorder="0" applyAlignment="0"/>
    <xf numFmtId="328" fontId="22" fillId="0" borderId="0" applyFill="0" applyBorder="0" applyAlignment="0">
      <alignment vertical="center"/>
    </xf>
    <xf numFmtId="328" fontId="22" fillId="0" borderId="0" applyFill="0" applyBorder="0" applyAlignment="0"/>
    <xf numFmtId="328" fontId="22" fillId="0" borderId="0" applyFill="0" applyBorder="0" applyAlignment="0"/>
    <xf numFmtId="290" fontId="87" fillId="0" borderId="0" applyFill="0" applyBorder="0" applyAlignment="0">
      <alignment vertical="center"/>
    </xf>
    <xf numFmtId="328" fontId="22" fillId="0" borderId="0" applyFill="0" applyBorder="0" applyAlignment="0"/>
    <xf numFmtId="290" fontId="87" fillId="0" borderId="0" applyFill="0" applyBorder="0" applyAlignment="0">
      <alignment vertical="center"/>
    </xf>
    <xf numFmtId="328" fontId="22" fillId="0" borderId="0" applyFill="0" applyBorder="0" applyAlignment="0"/>
    <xf numFmtId="290" fontId="87" fillId="0" borderId="0" applyFill="0" applyBorder="0" applyAlignment="0">
      <alignment vertical="center"/>
    </xf>
    <xf numFmtId="328" fontId="22" fillId="0" borderId="0" applyFill="0" applyBorder="0" applyAlignment="0">
      <alignment vertical="center"/>
    </xf>
    <xf numFmtId="328" fontId="22" fillId="0" borderId="0" applyFill="0" applyBorder="0" applyAlignment="0"/>
    <xf numFmtId="328" fontId="22" fillId="0" borderId="0" applyFill="0" applyBorder="0" applyAlignment="0"/>
    <xf numFmtId="328" fontId="22" fillId="0" borderId="0" applyFill="0" applyBorder="0" applyAlignment="0"/>
    <xf numFmtId="328" fontId="22" fillId="0" borderId="0" applyFill="0" applyBorder="0" applyAlignment="0"/>
    <xf numFmtId="328" fontId="22" fillId="0" borderId="0" applyFill="0" applyBorder="0" applyAlignment="0">
      <alignment vertical="center"/>
    </xf>
    <xf numFmtId="290" fontId="87" fillId="0" borderId="0" applyFill="0" applyBorder="0" applyAlignment="0"/>
    <xf numFmtId="328" fontId="22" fillId="0" borderId="0" applyFill="0" applyBorder="0" applyAlignment="0"/>
    <xf numFmtId="290" fontId="87" fillId="0" borderId="0" applyFill="0" applyBorder="0" applyAlignment="0"/>
    <xf numFmtId="328" fontId="22" fillId="0" borderId="0" applyFill="0" applyBorder="0" applyAlignment="0"/>
    <xf numFmtId="290" fontId="87" fillId="0" borderId="0" applyFill="0" applyBorder="0" applyAlignment="0">
      <alignment vertical="center"/>
    </xf>
    <xf numFmtId="290" fontId="87" fillId="0" borderId="0" applyFill="0" applyBorder="0" applyAlignment="0"/>
    <xf numFmtId="290" fontId="87" fillId="0" borderId="0" applyFill="0" applyBorder="0" applyAlignment="0">
      <alignment vertical="center"/>
    </xf>
    <xf numFmtId="328" fontId="22" fillId="0" borderId="0" applyFill="0" applyBorder="0" applyAlignment="0"/>
    <xf numFmtId="330" fontId="78" fillId="0" borderId="0" applyFill="0" applyBorder="0" applyAlignment="0"/>
    <xf numFmtId="331" fontId="78" fillId="0" borderId="0" applyFill="0" applyBorder="0" applyAlignment="0"/>
    <xf numFmtId="330" fontId="78" fillId="0" borderId="0" applyFill="0" applyBorder="0" applyAlignment="0"/>
    <xf numFmtId="331" fontId="78" fillId="0" borderId="0" applyFill="0" applyBorder="0" applyAlignment="0"/>
    <xf numFmtId="331" fontId="78" fillId="0" borderId="0" applyFill="0" applyBorder="0" applyAlignment="0"/>
    <xf numFmtId="330" fontId="78" fillId="0" borderId="0" applyFill="0" applyBorder="0" applyAlignment="0"/>
    <xf numFmtId="330" fontId="78" fillId="0" borderId="0" applyFill="0" applyBorder="0" applyAlignment="0"/>
    <xf numFmtId="330" fontId="78" fillId="0" borderId="0" applyFill="0" applyBorder="0" applyAlignment="0">
      <alignment vertical="center"/>
    </xf>
    <xf numFmtId="330" fontId="78" fillId="0" borderId="0" applyFill="0" applyBorder="0" applyAlignment="0"/>
    <xf numFmtId="330" fontId="78" fillId="0" borderId="0" applyFill="0" applyBorder="0" applyAlignment="0">
      <alignment vertical="center"/>
    </xf>
    <xf numFmtId="330" fontId="78" fillId="0" borderId="0" applyFill="0" applyBorder="0" applyAlignment="0"/>
    <xf numFmtId="332" fontId="57" fillId="0" borderId="0" applyFont="0" applyFill="0" applyBorder="0" applyAlignment="0" applyProtection="0">
      <alignment vertical="center"/>
    </xf>
    <xf numFmtId="332" fontId="41" fillId="0" borderId="0" applyFont="0" applyFill="0" applyBorder="0" applyAlignment="0" applyProtection="0">
      <alignment vertical="center"/>
    </xf>
    <xf numFmtId="332" fontId="41" fillId="0" borderId="0" applyFont="0" applyFill="0" applyBorder="0" applyAlignment="0" applyProtection="0">
      <alignment vertical="center"/>
    </xf>
    <xf numFmtId="332" fontId="57" fillId="0" borderId="0" applyFont="0" applyFill="0" applyBorder="0" applyAlignment="0" applyProtection="0">
      <alignment vertical="center"/>
    </xf>
    <xf numFmtId="332" fontId="22" fillId="0" borderId="0" applyFont="0" applyFill="0" applyBorder="0" applyAlignment="0" applyProtection="0">
      <alignment vertical="center"/>
    </xf>
    <xf numFmtId="332" fontId="22" fillId="0" borderId="0" applyFont="0" applyFill="0" applyBorder="0" applyAlignment="0" applyProtection="0">
      <alignment vertical="center"/>
    </xf>
    <xf numFmtId="0" fontId="194" fillId="0" borderId="0" applyNumberFormat="0" applyFill="0" applyBorder="0" applyAlignment="0" applyProtection="0"/>
    <xf numFmtId="193" fontId="194" fillId="0" borderId="0" applyNumberFormat="0" applyFill="0" applyBorder="0" applyAlignment="0" applyProtection="0"/>
    <xf numFmtId="193"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alignment vertical="center"/>
    </xf>
    <xf numFmtId="333" fontId="78" fillId="0" borderId="0" applyFont="0" applyFill="0" applyBorder="0" applyAlignment="0" applyProtection="0"/>
    <xf numFmtId="333" fontId="78" fillId="0" borderId="0" applyFont="0" applyFill="0" applyBorder="0" applyAlignment="0" applyProtection="0"/>
    <xf numFmtId="333" fontId="78" fillId="0" borderId="0" applyFont="0" applyFill="0" applyBorder="0" applyAlignment="0" applyProtection="0"/>
    <xf numFmtId="333" fontId="57" fillId="0" borderId="0" applyFont="0" applyFill="0" applyBorder="0" applyAlignment="0" applyProtection="0"/>
    <xf numFmtId="333" fontId="22"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alignment vertical="center"/>
    </xf>
    <xf numFmtId="0" fontId="272" fillId="0" borderId="0">
      <alignment horizontal="center"/>
    </xf>
    <xf numFmtId="0" fontId="272" fillId="0" borderId="0">
      <alignment horizontal="center"/>
    </xf>
    <xf numFmtId="0" fontId="272" fillId="0" borderId="0">
      <alignment horizontal="center"/>
    </xf>
    <xf numFmtId="0" fontId="273" fillId="0" borderId="0">
      <alignment horizontal="center"/>
    </xf>
    <xf numFmtId="0" fontId="272" fillId="0" borderId="0">
      <alignment horizontal="center"/>
    </xf>
    <xf numFmtId="0" fontId="272" fillId="0" borderId="0">
      <alignment horizontal="center"/>
    </xf>
    <xf numFmtId="0" fontId="272" fillId="0" borderId="0">
      <alignment horizontal="center"/>
    </xf>
    <xf numFmtId="0" fontId="273" fillId="0" borderId="0">
      <alignment horizontal="center" vertical="center"/>
    </xf>
    <xf numFmtId="0" fontId="274" fillId="0" borderId="0" applyFill="0" applyBorder="0" applyProtection="0">
      <alignment horizontal="left" vertical="top"/>
    </xf>
    <xf numFmtId="0" fontId="274" fillId="0" borderId="0" applyFill="0" applyBorder="0" applyProtection="0">
      <alignment horizontal="left" vertical="top"/>
    </xf>
    <xf numFmtId="0" fontId="274" fillId="0" borderId="0" applyFill="0" applyBorder="0" applyProtection="0">
      <alignment horizontal="left" vertical="top"/>
    </xf>
    <xf numFmtId="0" fontId="274" fillId="0" borderId="0">
      <alignment horizontal="center" vertical="top"/>
    </xf>
    <xf numFmtId="40" fontId="275" fillId="0" borderId="0"/>
    <xf numFmtId="193" fontId="276" fillId="113" borderId="1"/>
    <xf numFmtId="193" fontId="276" fillId="113" borderId="1"/>
    <xf numFmtId="193" fontId="276" fillId="113" borderId="1"/>
    <xf numFmtId="0" fontId="277" fillId="0" borderId="0">
      <alignment horizontal="center"/>
    </xf>
    <xf numFmtId="0" fontId="278" fillId="0" borderId="0" applyNumberFormat="0" applyFill="0" applyBorder="0" applyAlignment="0" applyProtection="0"/>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vertical="center"/>
    </xf>
    <xf numFmtId="0" fontId="277" fillId="0" borderId="0">
      <alignment horizontal="center" vertical="center"/>
    </xf>
    <xf numFmtId="0" fontId="279" fillId="0" borderId="0" applyNumberFormat="0" applyFill="0" applyBorder="0" applyAlignment="0" applyProtection="0"/>
    <xf numFmtId="210" fontId="279" fillId="0" borderId="0" applyNumberFormat="0" applyFill="0" applyBorder="0" applyAlignment="0" applyProtection="0"/>
    <xf numFmtId="0" fontId="279" fillId="0" borderId="0" applyNumberFormat="0" applyFill="0" applyBorder="0" applyAlignment="0" applyProtection="0"/>
    <xf numFmtId="0" fontId="252" fillId="0" borderId="0"/>
    <xf numFmtId="0" fontId="279" fillId="0" borderId="0" applyNumberFormat="0" applyFill="0" applyBorder="0" applyAlignment="0" applyProtection="0"/>
    <xf numFmtId="0" fontId="277" fillId="0" borderId="0">
      <alignment horizontal="center"/>
    </xf>
    <xf numFmtId="210" fontId="279" fillId="0" borderId="0" applyNumberFormat="0" applyFill="0" applyBorder="0" applyAlignment="0" applyProtection="0"/>
    <xf numFmtId="0" fontId="279" fillId="0" borderId="0" applyNumberFormat="0" applyFill="0" applyBorder="0" applyAlignment="0" applyProtection="0"/>
    <xf numFmtId="0" fontId="277" fillId="0" borderId="0">
      <alignment horizontal="center"/>
    </xf>
    <xf numFmtId="0" fontId="277" fillId="0" borderId="0">
      <alignment horizontal="center" vertical="center"/>
    </xf>
    <xf numFmtId="0" fontId="278" fillId="0" borderId="0" applyNumberFormat="0" applyFill="0" applyBorder="0" applyAlignment="0" applyProtection="0"/>
    <xf numFmtId="0" fontId="278" fillId="0" borderId="0" applyNumberFormat="0" applyFill="0" applyBorder="0" applyAlignment="0" applyProtection="0"/>
    <xf numFmtId="0" fontId="278" fillId="0" borderId="0" applyNumberFormat="0" applyFill="0" applyBorder="0" applyAlignment="0" applyProtection="0"/>
    <xf numFmtId="0" fontId="26" fillId="0" borderId="92" applyFont="0" applyBorder="0" applyAlignment="0">
      <alignment horizontal="left" vertical="center"/>
    </xf>
    <xf numFmtId="0" fontId="280" fillId="114" borderId="0" applyBorder="0"/>
    <xf numFmtId="0" fontId="280" fillId="114" borderId="0" applyBorder="0">
      <alignment vertical="center"/>
    </xf>
    <xf numFmtId="0" fontId="280" fillId="114" borderId="0" applyBorder="0">
      <alignment vertical="center"/>
    </xf>
    <xf numFmtId="0" fontId="280" fillId="114" borderId="0" applyBorder="0"/>
    <xf numFmtId="0" fontId="280" fillId="114" borderId="0" applyBorder="0"/>
    <xf numFmtId="0" fontId="280" fillId="114" borderId="0" applyBorder="0"/>
    <xf numFmtId="0" fontId="280" fillId="114" borderId="0" applyBorder="0">
      <alignment vertical="center"/>
    </xf>
    <xf numFmtId="0" fontId="280" fillId="114" borderId="0" applyBorder="0"/>
    <xf numFmtId="0" fontId="280" fillId="114" borderId="0" applyBorder="0">
      <alignment vertical="center"/>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alignment vertical="center"/>
      <protection locked="0"/>
    </xf>
    <xf numFmtId="268" fontId="78" fillId="0" borderId="93">
      <protection locked="0"/>
    </xf>
    <xf numFmtId="0" fontId="281" fillId="0" borderId="56" applyNumberFormat="0" applyFill="0" applyAlignment="0" applyProtection="0"/>
    <xf numFmtId="268" fontId="78" fillId="0" borderId="93">
      <alignment vertical="center"/>
      <protection locked="0"/>
    </xf>
    <xf numFmtId="268" fontId="78" fillId="0" borderId="93">
      <alignment vertical="center"/>
      <protection locked="0"/>
    </xf>
    <xf numFmtId="0" fontId="281" fillId="0" borderId="56" applyNumberFormat="0" applyFill="0" applyAlignment="0" applyProtection="0"/>
    <xf numFmtId="268" fontId="78" fillId="0" borderId="93">
      <protection locked="0"/>
    </xf>
    <xf numFmtId="210" fontId="282" fillId="0" borderId="56" applyNumberFormat="0" applyFill="0" applyAlignment="0" applyProtection="0"/>
    <xf numFmtId="0" fontId="282" fillId="0" borderId="56" applyNumberFormat="0" applyFill="0" applyAlignment="0" applyProtection="0"/>
    <xf numFmtId="0" fontId="183" fillId="0" borderId="0"/>
    <xf numFmtId="0" fontId="281" fillId="0" borderId="56" applyNumberFormat="0" applyFill="0" applyAlignment="0" applyProtection="0"/>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10" fontId="281" fillId="0" borderId="56" applyNumberFormat="0" applyFill="0" applyAlignment="0" applyProtection="0"/>
    <xf numFmtId="268" fontId="78" fillId="0" borderId="93">
      <protection locked="0"/>
    </xf>
    <xf numFmtId="268" fontId="78" fillId="0" borderId="93">
      <protection locked="0"/>
    </xf>
    <xf numFmtId="0" fontId="281" fillId="0" borderId="56"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10" fontId="281" fillId="0" borderId="56"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0" fontId="282" fillId="0" borderId="56" applyNumberFormat="0" applyFill="0" applyAlignment="0" applyProtection="0"/>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6" fontId="26" fillId="0" borderId="93">
      <protection locked="0"/>
    </xf>
    <xf numFmtId="334" fontId="57" fillId="0" borderId="0" applyFont="0" applyFill="0" applyBorder="0" applyAlignment="0" applyProtection="0"/>
    <xf numFmtId="4" fontId="0" fillId="0" borderId="0" applyFont="0" applyFill="0" applyBorder="0" applyAlignment="0" applyProtection="0"/>
    <xf numFmtId="335" fontId="57" fillId="0" borderId="0" applyFont="0" applyFill="0" applyBorder="0" applyAlignment="0" applyProtection="0">
      <alignment vertical="center"/>
    </xf>
    <xf numFmtId="335" fontId="41" fillId="0" borderId="0" applyFont="0" applyFill="0" applyBorder="0" applyAlignment="0" applyProtection="0">
      <alignment vertical="center"/>
    </xf>
    <xf numFmtId="335" fontId="41" fillId="0" borderId="0" applyFont="0" applyFill="0" applyBorder="0" applyAlignment="0" applyProtection="0">
      <alignment vertical="center"/>
    </xf>
    <xf numFmtId="335" fontId="57" fillId="0" borderId="0" applyFont="0" applyFill="0" applyBorder="0" applyAlignment="0" applyProtection="0">
      <alignment vertical="center"/>
    </xf>
    <xf numFmtId="335" fontId="22" fillId="0" borderId="0" applyFont="0" applyFill="0" applyBorder="0" applyAlignment="0" applyProtection="0">
      <alignment vertical="center"/>
    </xf>
    <xf numFmtId="335" fontId="22" fillId="0" borderId="0" applyFont="0" applyFill="0" applyBorder="0" applyAlignment="0" applyProtection="0">
      <alignment vertical="center"/>
    </xf>
    <xf numFmtId="0" fontId="57"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0" fillId="0" borderId="15" applyNumberFormat="0" applyFont="0" applyFill="0" applyAlignment="0" applyProtection="0">
      <alignment horizontal="center" vertical="center"/>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0" fontId="57"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0" fontId="57" fillId="0" borderId="66" applyNumberFormat="0" applyFont="0" applyFill="0" applyAlignment="0" applyProtection="0"/>
    <xf numFmtId="176" fontId="0"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176" fontId="0" fillId="0" borderId="66" applyNumberFormat="0" applyFont="0" applyFill="0" applyAlignment="0" applyProtection="0">
      <alignment vertical="center"/>
    </xf>
    <xf numFmtId="176" fontId="0" fillId="0" borderId="66" applyNumberFormat="0" applyFont="0" applyFill="0" applyAlignment="0" applyProtection="0"/>
    <xf numFmtId="336" fontId="0" fillId="0" borderId="0" applyFont="0" applyFill="0" applyBorder="0" applyAlignment="0" applyProtection="0"/>
    <xf numFmtId="0" fontId="223" fillId="0" borderId="0"/>
    <xf numFmtId="0" fontId="223" fillId="0" borderId="0">
      <alignment vertical="center"/>
    </xf>
    <xf numFmtId="9" fontId="283" fillId="0" borderId="0" applyNumberFormat="0" applyFill="0" applyBorder="0" applyAlignment="0">
      <protection locked="0"/>
    </xf>
    <xf numFmtId="9" fontId="283" fillId="0" borderId="0" applyNumberFormat="0" applyFill="0" applyBorder="0" applyAlignment="0">
      <protection locked="0"/>
    </xf>
    <xf numFmtId="9"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protection locked="0"/>
    </xf>
    <xf numFmtId="9"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alignment vertical="center"/>
      <protection locked="0"/>
    </xf>
    <xf numFmtId="9" fontId="283" fillId="0" borderId="0" applyNumberFormat="0" applyFill="0" applyBorder="0" applyAlignment="0">
      <protection locked="0"/>
    </xf>
    <xf numFmtId="0" fontId="283" fillId="0" borderId="0" applyNumberFormat="0" applyFill="0" applyBorder="0" applyAlignment="0">
      <alignment vertical="center"/>
      <protection locked="0"/>
    </xf>
    <xf numFmtId="9" fontId="283" fillId="0" borderId="0" applyNumberFormat="0" applyFill="0" applyBorder="0" applyAlignment="0">
      <protection locked="0"/>
    </xf>
    <xf numFmtId="0" fontId="283" fillId="0" borderId="0" applyNumberFormat="0" applyFill="0" applyBorder="0" applyAlignment="0">
      <protection locked="0"/>
    </xf>
    <xf numFmtId="9" fontId="283" fillId="0" borderId="0" applyNumberFormat="0" applyFill="0" applyBorder="0" applyAlignment="0">
      <alignment vertical="center"/>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337" fontId="57" fillId="0" borderId="0" applyFont="0" applyFill="0" applyBorder="0" applyAlignment="0" applyProtection="0">
      <alignment vertical="center"/>
    </xf>
    <xf numFmtId="337" fontId="41" fillId="0" borderId="0" applyFont="0" applyFill="0" applyBorder="0" applyAlignment="0" applyProtection="0">
      <alignment vertical="center"/>
    </xf>
    <xf numFmtId="337" fontId="41" fillId="0" borderId="0" applyFont="0" applyFill="0" applyBorder="0" applyAlignment="0" applyProtection="0">
      <alignment vertical="center"/>
    </xf>
    <xf numFmtId="337" fontId="57" fillId="0" borderId="0" applyFont="0" applyFill="0" applyBorder="0" applyAlignment="0" applyProtection="0">
      <alignment vertical="center"/>
    </xf>
    <xf numFmtId="337" fontId="22" fillId="0" borderId="0" applyFont="0" applyFill="0" applyBorder="0" applyAlignment="0" applyProtection="0">
      <alignment vertical="center"/>
    </xf>
    <xf numFmtId="337" fontId="22" fillId="0" borderId="0" applyFont="0" applyFill="0" applyBorder="0" applyAlignment="0" applyProtection="0">
      <alignment vertical="center"/>
    </xf>
    <xf numFmtId="338" fontId="57" fillId="0" borderId="0" applyFont="0" applyFill="0" applyBorder="0" applyAlignment="0" applyProtection="0">
      <alignment vertical="center"/>
    </xf>
    <xf numFmtId="338" fontId="41" fillId="0" borderId="0" applyFont="0" applyFill="0" applyBorder="0" applyAlignment="0" applyProtection="0">
      <alignment vertical="center"/>
    </xf>
    <xf numFmtId="338" fontId="41" fillId="0" borderId="0" applyFont="0" applyFill="0" applyBorder="0" applyAlignment="0" applyProtection="0">
      <alignment vertical="center"/>
    </xf>
    <xf numFmtId="338" fontId="57" fillId="0" borderId="0" applyFont="0" applyFill="0" applyBorder="0" applyAlignment="0" applyProtection="0">
      <alignment vertical="center"/>
    </xf>
    <xf numFmtId="338" fontId="22" fillId="0" borderId="0" applyFont="0" applyFill="0" applyBorder="0" applyAlignment="0" applyProtection="0">
      <alignment vertical="center"/>
    </xf>
    <xf numFmtId="338" fontId="22" fillId="0" borderId="0" applyFont="0" applyFill="0" applyBorder="0" applyAlignment="0" applyProtection="0">
      <alignment vertical="center"/>
    </xf>
    <xf numFmtId="339" fontId="57" fillId="0" borderId="0" applyFont="0" applyFill="0" applyBorder="0" applyAlignment="0" applyProtection="0"/>
    <xf numFmtId="340" fontId="0" fillId="0" borderId="0" applyFont="0" applyFill="0" applyBorder="0" applyAlignment="0" applyProtection="0"/>
    <xf numFmtId="237" fontId="78" fillId="0" borderId="0" applyFont="0" applyFill="0" applyBorder="0" applyAlignment="0" applyProtection="0"/>
    <xf numFmtId="231" fontId="78" fillId="0" borderId="0" applyFont="0" applyFill="0" applyBorder="0" applyAlignment="0" applyProtection="0"/>
    <xf numFmtId="0" fontId="255" fillId="0" borderId="0" applyNumberFormat="0" applyFill="0" applyBorder="0" applyAlignment="0" applyProtection="0"/>
    <xf numFmtId="0" fontId="284" fillId="0" borderId="0" applyNumberFormat="0" applyFill="0" applyBorder="0" applyAlignment="0" applyProtection="0"/>
    <xf numFmtId="0" fontId="284" fillId="0" borderId="0" applyNumberFormat="0" applyFill="0" applyBorder="0" applyAlignment="0" applyProtection="0"/>
    <xf numFmtId="210" fontId="284" fillId="0" borderId="0" applyNumberFormat="0" applyFill="0" applyBorder="0" applyAlignment="0" applyProtection="0"/>
    <xf numFmtId="0" fontId="285" fillId="0" borderId="0" applyNumberFormat="0" applyFill="0" applyBorder="0" applyAlignment="0" applyProtection="0"/>
    <xf numFmtId="0" fontId="0" fillId="0" borderId="0" applyNumberFormat="0" applyFont="0" applyFill="0" applyAlignment="0" applyProtection="0"/>
    <xf numFmtId="0" fontId="57"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57"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237" fontId="78" fillId="0" borderId="0" applyFont="0" applyFill="0" applyBorder="0" applyAlignment="0" applyProtection="0"/>
    <xf numFmtId="231" fontId="78" fillId="0" borderId="0" applyFont="0" applyFill="0" applyBorder="0" applyAlignment="0" applyProtection="0"/>
    <xf numFmtId="188" fontId="78" fillId="0" borderId="0" applyFont="0" applyFill="0" applyBorder="0" applyAlignment="0" applyProtection="0"/>
    <xf numFmtId="186" fontId="78" fillId="0" borderId="0" applyFont="0" applyFill="0" applyBorder="0" applyAlignment="0" applyProtection="0"/>
    <xf numFmtId="0" fontId="286" fillId="0" borderId="0" applyFont="0" applyFill="0" applyBorder="0" applyAlignment="0" applyProtection="0"/>
    <xf numFmtId="0" fontId="286" fillId="0" borderId="0" applyFont="0" applyFill="0" applyBorder="0" applyAlignment="0" applyProtection="0">
      <alignment vertical="center"/>
    </xf>
    <xf numFmtId="341" fontId="57" fillId="0" borderId="0" applyFont="0" applyFill="0" applyBorder="0" applyAlignment="0" applyProtection="0"/>
    <xf numFmtId="341" fontId="78" fillId="0" borderId="0" applyFont="0" applyFill="0" applyBorder="0" applyAlignment="0" applyProtection="0"/>
    <xf numFmtId="341" fontId="78" fillId="0" borderId="0" applyFont="0" applyFill="0" applyBorder="0" applyAlignment="0" applyProtection="0"/>
    <xf numFmtId="341" fontId="57" fillId="0" borderId="0" applyFont="0" applyFill="0" applyBorder="0" applyAlignment="0" applyProtection="0"/>
    <xf numFmtId="341" fontId="22" fillId="0" borderId="0" applyFont="0" applyFill="0" applyBorder="0" applyAlignment="0" applyProtection="0"/>
    <xf numFmtId="341" fontId="22" fillId="0" borderId="0" applyFont="0" applyFill="0" applyBorder="0" applyAlignment="0" applyProtection="0"/>
    <xf numFmtId="341" fontId="78" fillId="0" borderId="0" applyFont="0" applyFill="0" applyBorder="0" applyAlignment="0" applyProtection="0">
      <alignment vertical="center"/>
    </xf>
    <xf numFmtId="0" fontId="26" fillId="47" borderId="94" applyNumberFormat="0" applyFont="0" applyBorder="0" applyAlignment="0" applyProtection="0"/>
    <xf numFmtId="0" fontId="26" fillId="47" borderId="94" applyNumberFormat="0" applyFont="0" applyBorder="0" applyAlignment="0" applyProtection="0">
      <alignment vertic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187" fontId="178" fillId="0" borderId="94" applyFill="0" applyBorder="0" applyAlignment="0" applyProtection="0"/>
    <xf numFmtId="187" fontId="178" fillId="0" borderId="94" applyFill="0" applyBorder="0" applyAlignment="0" applyProtection="0">
      <alignment vertical="center"/>
    </xf>
    <xf numFmtId="187" fontId="178" fillId="0" borderId="94" applyFill="0" applyBorder="0" applyAlignment="0" applyProtection="0">
      <alignment vertical="center"/>
    </xf>
    <xf numFmtId="187" fontId="178" fillId="0" borderId="94" applyFill="0" applyBorder="0" applyAlignment="0" applyProtection="0"/>
    <xf numFmtId="187" fontId="178" fillId="0" borderId="94" applyFill="0" applyBorder="0" applyAlignment="0" applyProtection="0">
      <alignment vertical="center"/>
    </xf>
    <xf numFmtId="187" fontId="178" fillId="0" borderId="94" applyFill="0" applyBorder="0" applyAlignment="0" applyProtection="0">
      <alignment vertical="center"/>
    </xf>
    <xf numFmtId="9" fontId="57" fillId="0" borderId="0" applyFont="0" applyFill="0" applyBorder="0" applyAlignment="0" applyProtection="0"/>
    <xf numFmtId="0" fontId="78" fillId="0" borderId="0"/>
    <xf numFmtId="0" fontId="82" fillId="0" borderId="0"/>
    <xf numFmtId="187" fontId="0" fillId="0" borderId="0" applyFont="0" applyFill="0" applyBorder="0" applyAlignment="0" applyProtection="0"/>
    <xf numFmtId="217" fontId="0" fillId="0" borderId="0" applyFont="0" applyFill="0" applyBorder="0" applyAlignment="0" applyProtection="0"/>
    <xf numFmtId="189" fontId="0" fillId="0" borderId="0" applyFont="0" applyFill="0" applyBorder="0" applyAlignment="0" applyProtection="0"/>
    <xf numFmtId="9" fontId="57" fillId="0" borderId="0" applyFont="0" applyFill="0" applyBorder="0" applyAlignment="0" applyProtection="0"/>
    <xf numFmtId="189" fontId="57" fillId="0" borderId="0" applyFont="0" applyFill="0" applyBorder="0" applyAlignment="0" applyProtection="0"/>
    <xf numFmtId="190" fontId="57" fillId="0" borderId="0" applyFont="0" applyFill="0" applyBorder="0" applyAlignment="0" applyProtection="0"/>
    <xf numFmtId="190" fontId="78" fillId="0" borderId="0" applyFont="0" applyFill="0" applyBorder="0" applyAlignment="0" applyProtection="0"/>
    <xf numFmtId="190" fontId="78" fillId="0" borderId="0" applyFont="0" applyFill="0" applyBorder="0" applyAlignment="0" applyProtection="0"/>
    <xf numFmtId="190" fontId="57" fillId="0" borderId="0" applyFont="0" applyFill="0" applyBorder="0" applyAlignment="0" applyProtection="0"/>
    <xf numFmtId="190" fontId="22" fillId="0" borderId="0" applyFont="0" applyFill="0" applyBorder="0" applyAlignment="0" applyProtection="0"/>
    <xf numFmtId="190" fontId="22" fillId="0" borderId="0" applyFont="0" applyFill="0" applyBorder="0" applyAlignment="0" applyProtection="0"/>
    <xf numFmtId="190" fontId="78" fillId="0" borderId="0" applyFont="0" applyFill="0" applyBorder="0" applyAlignment="0" applyProtection="0">
      <alignment vertical="center"/>
    </xf>
    <xf numFmtId="189" fontId="287" fillId="0" borderId="0" applyFont="0" applyFill="0" applyBorder="0" applyAlignment="0" applyProtection="0"/>
    <xf numFmtId="190" fontId="287" fillId="0" borderId="0" applyFont="0" applyFill="0" applyBorder="0" applyAlignment="0" applyProtection="0"/>
    <xf numFmtId="0" fontId="0" fillId="0" borderId="0"/>
    <xf numFmtId="41" fontId="0" fillId="0" borderId="0" applyFont="0" applyFill="0" applyBorder="0" applyAlignment="0" applyProtection="0"/>
    <xf numFmtId="43" fontId="0" fillId="0" borderId="0" applyFont="0" applyFill="0" applyBorder="0" applyAlignment="0" applyProtection="0"/>
    <xf numFmtId="189" fontId="0" fillId="0" borderId="0" applyFont="0" applyFill="0" applyBorder="0" applyAlignment="0" applyProtection="0"/>
    <xf numFmtId="190"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9"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78" fillId="0" borderId="0" applyNumberFormat="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11"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99" fillId="0" borderId="0" applyFont="0" applyFill="0" applyBorder="0" applyAlignment="0" applyProtection="0"/>
    <xf numFmtId="9" fontId="22" fillId="0" borderId="0" applyFont="0" applyFill="0" applyBorder="0" applyAlignment="0" applyProtection="0">
      <alignment vertical="center"/>
    </xf>
    <xf numFmtId="9" fontId="99"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4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59" fillId="0" borderId="0" applyFont="0" applyFill="0" applyBorder="0" applyAlignment="0" applyProtection="0">
      <alignment vertical="center"/>
    </xf>
    <xf numFmtId="9" fontId="288" fillId="0" borderId="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88" fillId="0" borderId="0" applyFont="0" applyFill="0" applyBorder="0" applyAlignment="0" applyProtection="0"/>
    <xf numFmtId="9" fontId="82" fillId="0" borderId="0" applyFont="0" applyFill="0" applyBorder="0" applyAlignment="0" applyProtection="0"/>
    <xf numFmtId="9" fontId="288" fillId="0" borderId="0" applyFont="0" applyFill="0" applyBorder="0" applyAlignment="0" applyProtection="0"/>
    <xf numFmtId="9" fontId="82" fillId="0" borderId="0" applyFont="0" applyFill="0" applyBorder="0" applyAlignment="0" applyProtection="0"/>
    <xf numFmtId="9" fontId="288"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11"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37" fillId="0" borderId="0" applyFont="0" applyFill="0" applyBorder="0" applyAlignment="0" applyProtection="0">
      <alignment vertical="center"/>
    </xf>
    <xf numFmtId="9" fontId="37" fillId="0" borderId="0" applyFont="0" applyFill="0" applyBorder="0" applyAlignment="0" applyProtection="0">
      <alignment vertical="center"/>
    </xf>
    <xf numFmtId="9" fontId="37" fillId="0" borderId="0" applyFont="0" applyFill="0" applyBorder="0" applyAlignment="0" applyProtection="0">
      <alignment vertical="center"/>
    </xf>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57" fillId="0" borderId="0" applyFont="0" applyFill="0" applyBorder="0" applyAlignment="0" applyProtection="0">
      <alignment vertical="center"/>
    </xf>
    <xf numFmtId="9" fontId="57"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185" fontId="57" fillId="0" borderId="0" applyFont="0" applyFill="0" applyBorder="0" applyAlignment="0" applyProtection="0"/>
    <xf numFmtId="215" fontId="57" fillId="0" borderId="0" applyFont="0" applyFill="0" applyBorder="0" applyAlignment="0" applyProtection="0"/>
    <xf numFmtId="193" fontId="290" fillId="47" borderId="61" applyNumberFormat="0" applyFont="0" applyAlignment="0" applyProtection="0">
      <alignment vertical="center"/>
    </xf>
    <xf numFmtId="193" fontId="290" fillId="47" borderId="61" applyNumberFormat="0" applyFont="0" applyAlignment="0" applyProtection="0">
      <alignment vertical="center"/>
    </xf>
    <xf numFmtId="0" fontId="291" fillId="0" borderId="0" applyNumberFormat="0" applyFill="0" applyBorder="0" applyAlignment="0" applyProtection="0">
      <alignment vertical="top"/>
      <protection locked="0"/>
    </xf>
    <xf numFmtId="0" fontId="78" fillId="0" borderId="7" applyNumberFormat="0" applyFill="0" applyProtection="0">
      <alignment horizontal="right"/>
    </xf>
    <xf numFmtId="0" fontId="78" fillId="0" borderId="7" applyNumberFormat="0" applyFill="0" applyProtection="0">
      <alignment horizontal="right"/>
    </xf>
    <xf numFmtId="0" fontId="78" fillId="0" borderId="7" applyNumberFormat="0" applyFill="0" applyProtection="0">
      <alignment horizontal="right" vertical="center"/>
    </xf>
    <xf numFmtId="0" fontId="78" fillId="0" borderId="7" applyNumberFormat="0" applyFill="0" applyProtection="0">
      <alignment horizontal="right"/>
    </xf>
    <xf numFmtId="0" fontId="78" fillId="0" borderId="7" applyNumberFormat="0" applyFill="0" applyProtection="0">
      <alignment horizontal="right" vertical="center"/>
    </xf>
    <xf numFmtId="0" fontId="78" fillId="0" borderId="7" applyNumberFormat="0" applyFill="0" applyProtection="0">
      <alignment horizontal="right" vertical="center"/>
    </xf>
    <xf numFmtId="0" fontId="78" fillId="0" borderId="7" applyNumberFormat="0" applyFill="0" applyProtection="0">
      <alignment horizontal="right"/>
    </xf>
    <xf numFmtId="0" fontId="78" fillId="0" borderId="7" applyNumberFormat="0" applyFill="0" applyProtection="0">
      <alignment horizontal="right" vertical="center"/>
    </xf>
    <xf numFmtId="0" fontId="292" fillId="0" borderId="95" applyNumberFormat="0" applyFill="0" applyAlignment="0" applyProtection="0"/>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2" fillId="0" borderId="96" applyNumberFormat="0" applyFill="0" applyAlignment="0" applyProtection="0">
      <alignment vertical="center"/>
    </xf>
    <xf numFmtId="0" fontId="292" fillId="0" borderId="96"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2" fillId="0" borderId="96"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7" fillId="0" borderId="74" applyNumberFormat="0" applyFill="0" applyAlignment="0" applyProtection="0">
      <alignment vertical="center"/>
    </xf>
    <xf numFmtId="0" fontId="297"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7" fillId="0" borderId="74"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5" fillId="0" borderId="99" applyNumberFormat="0" applyFill="0" applyAlignment="0" applyProtection="0">
      <alignment vertical="center"/>
    </xf>
    <xf numFmtId="0" fontId="105" fillId="0" borderId="99"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5" fillId="0" borderId="99"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1" fillId="0" borderId="7" applyNumberFormat="0" applyFill="0" applyProtection="0">
      <alignment horizontal="center"/>
    </xf>
    <xf numFmtId="0" fontId="301" fillId="0" borderId="7" applyNumberFormat="0" applyFill="0" applyProtection="0">
      <alignment horizontal="center"/>
    </xf>
    <xf numFmtId="0" fontId="301" fillId="0" borderId="7" applyNumberFormat="0" applyFill="0" applyProtection="0">
      <alignment horizontal="center"/>
    </xf>
    <xf numFmtId="0" fontId="301" fillId="0" borderId="7" applyNumberFormat="0" applyFill="0" applyProtection="0">
      <alignment horizontal="center" vertical="center"/>
    </xf>
    <xf numFmtId="193" fontId="302" fillId="0" borderId="0" applyNumberFormat="0" applyFill="0" applyBorder="0" applyAlignment="0" applyProtection="0">
      <alignment vertical="center"/>
    </xf>
    <xf numFmtId="193" fontId="303" fillId="0" borderId="72" applyNumberFormat="0" applyFill="0" applyAlignment="0" applyProtection="0">
      <alignment vertical="center"/>
    </xf>
    <xf numFmtId="193" fontId="304" fillId="0" borderId="74" applyNumberFormat="0" applyFill="0" applyAlignment="0" applyProtection="0">
      <alignment vertical="center"/>
    </xf>
    <xf numFmtId="193" fontId="305" fillId="0" borderId="75" applyNumberFormat="0" applyFill="0" applyAlignment="0" applyProtection="0">
      <alignment vertical="center"/>
    </xf>
    <xf numFmtId="193" fontId="305" fillId="0" borderId="0" applyNumberFormat="0" applyFill="0" applyBorder="0" applyAlignment="0" applyProtection="0">
      <alignment vertical="center"/>
    </xf>
    <xf numFmtId="0" fontId="79" fillId="0" borderId="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82" fillId="0" borderId="0"/>
    <xf numFmtId="0" fontId="306" fillId="0" borderId="11" applyNumberFormat="0" applyFill="0" applyProtection="0">
      <alignment horizont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306" fillId="0" borderId="11" applyNumberFormat="0" applyFill="0" applyProtection="0">
      <alignment horizontal="center" vertic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309" fillId="115" borderId="0" applyNumberFormat="0" applyBorder="0" applyAlignment="0" applyProtection="0"/>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10" borderId="0" applyNumberFormat="0" applyBorder="0" applyAlignment="0" applyProtection="0">
      <alignment vertical="center"/>
    </xf>
    <xf numFmtId="0" fontId="310" fillId="10"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115" borderId="0" applyNumberFormat="0" applyBorder="0" applyAlignment="0" applyProtection="0"/>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8"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3" fillId="49" borderId="0" applyNumberFormat="0" applyBorder="0" applyAlignment="0" applyProtection="0">
      <alignment vertical="center"/>
    </xf>
    <xf numFmtId="0" fontId="307" fillId="49" borderId="0" applyNumberFormat="0" applyBorder="0" applyAlignment="0" applyProtection="0">
      <alignment vertical="center"/>
    </xf>
    <xf numFmtId="0" fontId="313" fillId="49" borderId="0" applyNumberFormat="0" applyBorder="0" applyAlignment="0" applyProtection="0">
      <alignment vertical="center"/>
    </xf>
    <xf numFmtId="0" fontId="313" fillId="49" borderId="0" applyNumberFormat="0" applyBorder="0" applyAlignment="0" applyProtection="0">
      <alignment vertical="center"/>
    </xf>
    <xf numFmtId="0" fontId="313" fillId="49" borderId="0" applyNumberFormat="0" applyBorder="0" applyAlignment="0" applyProtection="0">
      <alignment vertical="center"/>
    </xf>
    <xf numFmtId="0" fontId="179" fillId="49" borderId="0" applyNumberFormat="0" applyBorder="0" applyAlignment="0" applyProtection="0">
      <alignment vertical="center"/>
    </xf>
    <xf numFmtId="0" fontId="31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8" fillId="63" borderId="0" applyNumberFormat="0" applyBorder="0" applyAlignment="0" applyProtection="0">
      <alignment vertical="center"/>
    </xf>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7"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96"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308" fillId="8"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4" fillId="49" borderId="0" applyNumberFormat="0" applyBorder="0" applyAlignment="0" applyProtection="0">
      <alignment vertical="center"/>
    </xf>
    <xf numFmtId="0" fontId="314" fillId="49" borderId="0" applyNumberFormat="0" applyBorder="0" applyAlignment="0" applyProtection="0">
      <alignment vertical="center"/>
    </xf>
    <xf numFmtId="0" fontId="314" fillId="49" borderId="0" applyNumberFormat="0" applyBorder="0" applyAlignment="0" applyProtection="0">
      <alignment vertical="center"/>
    </xf>
    <xf numFmtId="0" fontId="309" fillId="49" borderId="0" applyNumberFormat="0" applyBorder="0" applyAlignment="0" applyProtection="0">
      <alignment vertical="center"/>
    </xf>
    <xf numFmtId="0" fontId="314" fillId="49" borderId="0" applyNumberFormat="0" applyBorder="0" applyAlignment="0" applyProtection="0">
      <alignment vertical="center"/>
    </xf>
    <xf numFmtId="0" fontId="309" fillId="115" borderId="0" applyNumberFormat="0" applyBorder="0" applyAlignment="0" applyProtection="0"/>
    <xf numFmtId="0" fontId="308" fillId="63"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4"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5" fillId="49" borderId="0" applyNumberFormat="0" applyBorder="0" applyAlignment="0" applyProtection="0">
      <alignment vertical="center"/>
    </xf>
    <xf numFmtId="0" fontId="315"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11" fillId="49"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xf numFmtId="0" fontId="309" fillId="49"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96"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1" fillId="116" borderId="0" applyNumberFormat="0" applyBorder="0" applyAlignment="0" applyProtection="0"/>
    <xf numFmtId="0" fontId="311" fillId="116" borderId="0" applyNumberFormat="0" applyBorder="0" applyAlignment="0" applyProtection="0"/>
    <xf numFmtId="0" fontId="311" fillId="49" borderId="0" applyNumberFormat="0" applyBorder="0" applyAlignment="0" applyProtection="0">
      <alignment vertical="center"/>
    </xf>
    <xf numFmtId="0" fontId="311" fillId="116" borderId="0" applyNumberFormat="0" applyBorder="0" applyAlignment="0" applyProtection="0"/>
    <xf numFmtId="0" fontId="311"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8" fillId="63"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5" fillId="49" borderId="0" applyNumberFormat="0" applyBorder="0" applyAlignment="0" applyProtection="0">
      <alignment vertical="center"/>
    </xf>
    <xf numFmtId="0" fontId="315" fillId="49" borderId="0" applyNumberFormat="0" applyBorder="0" applyAlignment="0" applyProtection="0">
      <alignment vertical="center"/>
    </xf>
    <xf numFmtId="0" fontId="259" fillId="8"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8"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6" borderId="0" applyNumberFormat="0" applyBorder="0" applyAlignment="0" applyProtection="0"/>
    <xf numFmtId="0" fontId="309" fillId="49" borderId="0" applyNumberFormat="0" applyBorder="0" applyAlignment="0" applyProtection="0"/>
    <xf numFmtId="0" fontId="309" fillId="116"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116" borderId="0" applyNumberFormat="0" applyBorder="0" applyAlignment="0" applyProtection="0"/>
    <xf numFmtId="0" fontId="179" fillId="116" borderId="0" applyNumberFormat="0" applyBorder="0" applyAlignment="0" applyProtection="0"/>
    <xf numFmtId="0" fontId="179" fillId="49" borderId="0" applyNumberFormat="0" applyBorder="0" applyAlignment="0" applyProtection="0">
      <alignment vertical="center"/>
    </xf>
    <xf numFmtId="0" fontId="179" fillId="116" borderId="0" applyNumberFormat="0" applyBorder="0" applyAlignment="0" applyProtection="0"/>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8" fillId="63"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116" borderId="0" applyNumberFormat="0" applyBorder="0" applyAlignment="0" applyProtection="0"/>
    <xf numFmtId="0" fontId="179" fillId="116" borderId="0" applyNumberFormat="0" applyBorder="0" applyAlignment="0" applyProtection="0"/>
    <xf numFmtId="0" fontId="179" fillId="49" borderId="0" applyNumberFormat="0" applyBorder="0" applyAlignment="0" applyProtection="0">
      <alignment vertical="center"/>
    </xf>
    <xf numFmtId="0" fontId="179" fillId="116" borderId="0" applyNumberFormat="0" applyBorder="0" applyAlignment="0" applyProtection="0"/>
    <xf numFmtId="0" fontId="179" fillId="49" borderId="0" applyNumberFormat="0" applyBorder="0" applyAlignment="0" applyProtection="0">
      <alignment vertical="center"/>
    </xf>
    <xf numFmtId="0" fontId="314" fillId="49" borderId="0" applyNumberFormat="0" applyBorder="0" applyAlignment="0" applyProtection="0">
      <alignment vertical="center"/>
    </xf>
    <xf numFmtId="0" fontId="311"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16"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2" fillId="0" borderId="0"/>
    <xf numFmtId="0" fontId="11" fillId="0" borderId="0">
      <alignment vertical="center"/>
    </xf>
    <xf numFmtId="0" fontId="0" fillId="0" borderId="0"/>
    <xf numFmtId="0" fontId="22" fillId="0" borderId="0">
      <alignment vertical="center"/>
    </xf>
    <xf numFmtId="0" fontId="57" fillId="0" borderId="0">
      <alignment vertical="center"/>
    </xf>
    <xf numFmtId="0" fontId="59" fillId="0" borderId="0">
      <alignment vertical="center"/>
    </xf>
    <xf numFmtId="0" fontId="59" fillId="0" borderId="0">
      <alignment vertical="center"/>
    </xf>
    <xf numFmtId="0" fontId="57" fillId="0" borderId="0">
      <alignment vertical="center"/>
    </xf>
    <xf numFmtId="0" fontId="57" fillId="0" borderId="0">
      <alignment vertical="center"/>
    </xf>
    <xf numFmtId="0" fontId="57" fillId="0" borderId="0">
      <alignment vertical="center"/>
    </xf>
    <xf numFmtId="0" fontId="11" fillId="0" borderId="0"/>
    <xf numFmtId="0" fontId="57" fillId="0" borderId="0">
      <alignment vertical="center"/>
    </xf>
    <xf numFmtId="0" fontId="57" fillId="0" borderId="0">
      <alignment vertical="center"/>
    </xf>
    <xf numFmtId="0" fontId="22" fillId="0" borderId="0"/>
    <xf numFmtId="0" fontId="22" fillId="0" borderId="0"/>
    <xf numFmtId="281" fontId="11"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11" fillId="0" borderId="0">
      <protection locked="0"/>
    </xf>
    <xf numFmtId="0" fontId="22" fillId="0" borderId="0"/>
    <xf numFmtId="0" fontId="22" fillId="0" borderId="0"/>
    <xf numFmtId="0" fontId="127" fillId="0" borderId="0">
      <alignment vertical="center"/>
    </xf>
    <xf numFmtId="0" fontId="57"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88" fillId="0" borderId="0"/>
    <xf numFmtId="0" fontId="8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0" fillId="0" borderId="0"/>
    <xf numFmtId="0" fontId="22" fillId="0" borderId="0"/>
    <xf numFmtId="0" fontId="0" fillId="0" borderId="0"/>
    <xf numFmtId="0" fontId="0" fillId="0" borderId="0">
      <alignment vertical="center"/>
    </xf>
    <xf numFmtId="0" fontId="22"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127" fillId="0" borderId="0">
      <alignment vertical="center"/>
    </xf>
    <xf numFmtId="342" fontId="59" fillId="0" borderId="0">
      <alignment vertical="center"/>
    </xf>
    <xf numFmtId="0" fontId="127" fillId="0" borderId="0">
      <alignment vertical="center"/>
    </xf>
    <xf numFmtId="334" fontId="59" fillId="0" borderId="0">
      <alignment vertical="center"/>
    </xf>
    <xf numFmtId="0" fontId="22" fillId="0" borderId="0"/>
    <xf numFmtId="0" fontId="22" fillId="0" borderId="0"/>
    <xf numFmtId="0" fontId="0" fillId="0" borderId="0">
      <alignment vertical="center"/>
    </xf>
    <xf numFmtId="0" fontId="22" fillId="0" borderId="0">
      <alignment vertical="center"/>
    </xf>
    <xf numFmtId="0" fontId="127" fillId="0" borderId="0">
      <alignment vertical="center"/>
    </xf>
    <xf numFmtId="0" fontId="127" fillId="0" borderId="0">
      <alignment vertical="center"/>
    </xf>
    <xf numFmtId="0" fontId="59" fillId="0" borderId="0">
      <alignment vertical="center"/>
    </xf>
    <xf numFmtId="0" fontId="22" fillId="0" borderId="0">
      <alignment vertical="center"/>
    </xf>
    <xf numFmtId="0" fontId="0" fillId="0" borderId="0"/>
    <xf numFmtId="0" fontId="127" fillId="0" borderId="0">
      <alignment vertical="center"/>
    </xf>
    <xf numFmtId="0" fontId="0" fillId="0" borderId="0">
      <alignment vertical="center"/>
    </xf>
    <xf numFmtId="0" fontId="16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88" fillId="0" borderId="0"/>
    <xf numFmtId="0" fontId="82" fillId="0" borderId="0"/>
    <xf numFmtId="0" fontId="28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57" fillId="0" borderId="0">
      <alignment vertical="center"/>
    </xf>
    <xf numFmtId="0" fontId="0" fillId="0" borderId="0">
      <alignment vertical="top"/>
    </xf>
    <xf numFmtId="0" fontId="5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9" fillId="0" borderId="0">
      <alignment vertical="center"/>
    </xf>
    <xf numFmtId="0" fontId="59" fillId="0" borderId="0">
      <alignment vertical="center"/>
    </xf>
    <xf numFmtId="0" fontId="11" fillId="0" borderId="0">
      <protection locked="0"/>
    </xf>
    <xf numFmtId="0" fontId="22"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78" fillId="0" borderId="0">
      <alignment vertical="center"/>
    </xf>
    <xf numFmtId="0" fontId="22" fillId="0" borderId="0" applyNumberFormat="0" applyFill="0" applyBorder="0" applyAlignment="0" applyProtection="0"/>
    <xf numFmtId="0" fontId="22" fillId="0" borderId="0" applyNumberFormat="0" applyFill="0" applyBorder="0" applyAlignment="0" applyProtection="0"/>
    <xf numFmtId="0" fontId="22" fillId="0" borderId="0"/>
    <xf numFmtId="0" fontId="22" fillId="0" borderId="0"/>
    <xf numFmtId="0" fontId="78" fillId="0" borderId="0">
      <alignment vertical="center"/>
    </xf>
    <xf numFmtId="0" fontId="22" fillId="0" borderId="0">
      <alignment vertical="center"/>
    </xf>
    <xf numFmtId="0" fontId="22" fillId="0" borderId="0"/>
    <xf numFmtId="0" fontId="78" fillId="0" borderId="0">
      <alignment vertical="center"/>
    </xf>
    <xf numFmtId="0" fontId="78" fillId="0" borderId="0">
      <alignment vertical="center"/>
    </xf>
    <xf numFmtId="0" fontId="22" fillId="0" borderId="0"/>
    <xf numFmtId="0" fontId="78" fillId="0" borderId="0"/>
    <xf numFmtId="0" fontId="22" fillId="0" borderId="0"/>
    <xf numFmtId="0" fontId="22" fillId="0" borderId="0"/>
    <xf numFmtId="0" fontId="78" fillId="0" borderId="0"/>
    <xf numFmtId="0" fontId="78" fillId="0" borderId="0"/>
    <xf numFmtId="0" fontId="22" fillId="0" borderId="0">
      <alignment vertical="center"/>
    </xf>
    <xf numFmtId="0" fontId="78" fillId="0" borderId="0"/>
    <xf numFmtId="0" fontId="22" fillId="0" borderId="0">
      <alignment vertical="center"/>
    </xf>
    <xf numFmtId="0" fontId="59" fillId="0" borderId="0">
      <alignment vertical="center"/>
    </xf>
    <xf numFmtId="0" fontId="22" fillId="0" borderId="0">
      <alignment vertical="center"/>
    </xf>
    <xf numFmtId="0" fontId="11" fillId="0" borderId="0">
      <protection locked="0"/>
    </xf>
    <xf numFmtId="0" fontId="78" fillId="0" borderId="0"/>
    <xf numFmtId="0" fontId="78" fillId="0" borderId="0"/>
    <xf numFmtId="0" fontId="78" fillId="0" borderId="0"/>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57" fillId="0" borderId="0">
      <alignment vertical="center"/>
    </xf>
    <xf numFmtId="0" fontId="22" fillId="0" borderId="0"/>
    <xf numFmtId="0" fontId="22" fillId="0" borderId="0"/>
    <xf numFmtId="0" fontId="57" fillId="0" borderId="0">
      <alignment vertical="center"/>
    </xf>
    <xf numFmtId="0" fontId="22"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9" fillId="0" borderId="0">
      <alignment vertical="center"/>
    </xf>
    <xf numFmtId="0" fontId="22" fillId="0" borderId="0"/>
    <xf numFmtId="0" fontId="22" fillId="0" borderId="0">
      <alignment vertical="center"/>
    </xf>
    <xf numFmtId="0" fontId="22" fillId="0" borderId="0">
      <alignment vertical="center"/>
    </xf>
    <xf numFmtId="0" fontId="57" fillId="0" borderId="0">
      <alignment vertical="center"/>
    </xf>
    <xf numFmtId="0" fontId="57" fillId="0" borderId="0">
      <alignment vertical="center"/>
    </xf>
    <xf numFmtId="0" fontId="22" fillId="0" borderId="0">
      <alignment vertical="center"/>
    </xf>
    <xf numFmtId="0" fontId="59" fillId="0" borderId="0">
      <alignment vertical="center"/>
    </xf>
    <xf numFmtId="0" fontId="59"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22" fillId="0" borderId="0">
      <alignment vertical="center"/>
    </xf>
    <xf numFmtId="0" fontId="0" fillId="0" borderId="0" applyNumberFormat="0" applyFill="0" applyBorder="0" applyAlignment="0" applyProtection="0"/>
    <xf numFmtId="0" fontId="0"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59" fillId="0" borderId="0">
      <alignment vertical="center"/>
    </xf>
    <xf numFmtId="0" fontId="59" fillId="0" borderId="0">
      <alignment vertical="center"/>
    </xf>
    <xf numFmtId="0" fontId="22" fillId="0" borderId="0"/>
    <xf numFmtId="0" fontId="22" fillId="0" borderId="0"/>
    <xf numFmtId="0" fontId="57" fillId="0" borderId="0">
      <alignment vertical="center"/>
    </xf>
    <xf numFmtId="0" fontId="59" fillId="0" borderId="0">
      <alignment vertical="center"/>
    </xf>
    <xf numFmtId="0" fontId="57" fillId="0" borderId="0">
      <alignment vertical="center"/>
    </xf>
    <xf numFmtId="0" fontId="22" fillId="0" borderId="0"/>
    <xf numFmtId="0" fontId="57" fillId="0" borderId="0">
      <alignment vertical="center"/>
    </xf>
    <xf numFmtId="0" fontId="59" fillId="0" borderId="0">
      <alignment vertical="center"/>
    </xf>
    <xf numFmtId="0" fontId="22" fillId="0" borderId="0"/>
    <xf numFmtId="0" fontId="59" fillId="0" borderId="0">
      <alignment vertical="center"/>
    </xf>
    <xf numFmtId="0" fontId="22" fillId="0" borderId="0"/>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168" fillId="0" borderId="0">
      <alignment vertical="center"/>
    </xf>
    <xf numFmtId="0" fontId="168" fillId="0" borderId="0"/>
    <xf numFmtId="0" fontId="168" fillId="0" borderId="0"/>
    <xf numFmtId="0" fontId="0" fillId="0" borderId="0"/>
    <xf numFmtId="0" fontId="168" fillId="0" borderId="0">
      <alignment vertical="center"/>
    </xf>
    <xf numFmtId="0" fontId="0" fillId="0" borderId="0">
      <alignment vertical="center"/>
    </xf>
    <xf numFmtId="0" fontId="168" fillId="0" borderId="0"/>
    <xf numFmtId="0" fontId="168" fillId="0" borderId="0"/>
    <xf numFmtId="0" fontId="0" fillId="0" borderId="0">
      <alignment vertical="center"/>
    </xf>
    <xf numFmtId="0" fontId="57" fillId="0" borderId="0">
      <alignment vertical="center"/>
    </xf>
    <xf numFmtId="0" fontId="168" fillId="0" borderId="0"/>
    <xf numFmtId="0" fontId="0" fillId="0" borderId="0"/>
    <xf numFmtId="0" fontId="59" fillId="0" borderId="0">
      <alignment vertical="center"/>
    </xf>
    <xf numFmtId="0" fontId="22" fillId="0" borderId="0">
      <alignment vertical="center"/>
    </xf>
    <xf numFmtId="0" fontId="22" fillId="0" borderId="0"/>
    <xf numFmtId="0" fontId="59"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xf numFmtId="0" fontId="0" fillId="0" borderId="0">
      <alignment vertical="center"/>
    </xf>
    <xf numFmtId="0" fontId="22" fillId="0" borderId="0"/>
    <xf numFmtId="0" fontId="0" fillId="0" borderId="0">
      <alignment vertical="center"/>
    </xf>
    <xf numFmtId="0" fontId="22" fillId="0" borderId="0"/>
    <xf numFmtId="0" fontId="57"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0" fillId="0" borderId="0">
      <alignment vertical="center"/>
    </xf>
    <xf numFmtId="0" fontId="22" fillId="0" borderId="0">
      <alignment vertical="center"/>
    </xf>
    <xf numFmtId="0" fontId="22" fillId="0" borderId="0"/>
    <xf numFmtId="0" fontId="0" fillId="0" borderId="0">
      <alignment vertical="center"/>
    </xf>
    <xf numFmtId="0" fontId="57"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57" fillId="0" borderId="0">
      <alignment vertical="center"/>
    </xf>
    <xf numFmtId="0" fontId="59" fillId="0" borderId="0">
      <alignment vertical="center"/>
    </xf>
    <xf numFmtId="0" fontId="57"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9" fillId="0" borderId="0">
      <alignment vertical="center"/>
    </xf>
    <xf numFmtId="0" fontId="59" fillId="0" borderId="0">
      <alignment vertical="center"/>
    </xf>
    <xf numFmtId="0" fontId="22" fillId="0" borderId="0"/>
    <xf numFmtId="0" fontId="22" fillId="0" borderId="0"/>
    <xf numFmtId="0" fontId="317" fillId="0" borderId="0">
      <alignment vertical="center"/>
    </xf>
    <xf numFmtId="0" fontId="22" fillId="0" borderId="0"/>
    <xf numFmtId="0" fontId="22" fillId="0" borderId="0"/>
    <xf numFmtId="0" fontId="22" fillId="0" borderId="0">
      <alignment vertical="center"/>
    </xf>
    <xf numFmtId="0" fontId="22" fillId="0" borderId="0"/>
    <xf numFmtId="0" fontId="57" fillId="0" borderId="0">
      <alignment vertical="center"/>
    </xf>
    <xf numFmtId="0" fontId="57" fillId="0" borderId="0">
      <alignment vertical="center"/>
    </xf>
    <xf numFmtId="193" fontId="0" fillId="0" borderId="0" applyNumberFormat="0" applyFill="0" applyBorder="0" applyAlignment="0" applyProtection="0"/>
    <xf numFmtId="0" fontId="57" fillId="0" borderId="0">
      <alignment vertical="center"/>
    </xf>
    <xf numFmtId="0" fontId="11" fillId="0" borderId="0"/>
    <xf numFmtId="0" fontId="22" fillId="0" borderId="0">
      <alignment vertical="center"/>
    </xf>
    <xf numFmtId="0" fontId="0" fillId="0" borderId="0" applyNumberFormat="0" applyFill="0" applyBorder="0" applyAlignment="0" applyProtection="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11"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alignment vertical="center"/>
    </xf>
    <xf numFmtId="0" fontId="11"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11" fillId="0" borderId="0"/>
    <xf numFmtId="0" fontId="99" fillId="0" borderId="0"/>
    <xf numFmtId="0" fontId="22" fillId="0" borderId="0">
      <alignment vertical="center"/>
    </xf>
    <xf numFmtId="0" fontId="22" fillId="0" borderId="0">
      <alignment vertical="center"/>
    </xf>
    <xf numFmtId="0" fontId="22" fillId="0" borderId="0">
      <alignment vertical="center"/>
    </xf>
    <xf numFmtId="0" fontId="0" fillId="0" borderId="0" applyNumberFormat="0" applyFill="0" applyBorder="0" applyAlignment="0" applyProtection="0"/>
    <xf numFmtId="0" fontId="22" fillId="0" borderId="0"/>
    <xf numFmtId="0" fontId="0" fillId="0" borderId="0" applyNumberFormat="0" applyFill="0" applyBorder="0" applyAlignment="0" applyProtection="0"/>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xf numFmtId="0" fontId="57" fillId="0" borderId="0">
      <alignment vertical="center"/>
    </xf>
    <xf numFmtId="0" fontId="57" fillId="0" borderId="0">
      <alignment vertical="center"/>
    </xf>
    <xf numFmtId="0" fontId="57"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xf numFmtId="0" fontId="57" fillId="0" borderId="0">
      <alignment vertical="center"/>
    </xf>
    <xf numFmtId="0" fontId="11" fillId="0" borderId="0"/>
    <xf numFmtId="0" fontId="11" fillId="0" borderId="0"/>
    <xf numFmtId="0" fontId="11" fillId="0" borderId="0"/>
    <xf numFmtId="0" fontId="22" fillId="0" borderId="0"/>
    <xf numFmtId="0" fontId="11" fillId="0" borderId="0"/>
    <xf numFmtId="0" fontId="57" fillId="0" borderId="0">
      <alignment vertical="center"/>
    </xf>
    <xf numFmtId="0" fontId="57" fillId="0" borderId="0">
      <alignment vertical="center"/>
    </xf>
    <xf numFmtId="0" fontId="318"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11" fillId="0" borderId="0"/>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31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78" fillId="0" borderId="0">
      <alignment vertical="center"/>
    </xf>
    <xf numFmtId="0" fontId="22" fillId="0" borderId="0"/>
    <xf numFmtId="0" fontId="22" fillId="0" borderId="0"/>
    <xf numFmtId="0" fontId="78" fillId="0" borderId="0"/>
    <xf numFmtId="0" fontId="22" fillId="0" borderId="0"/>
    <xf numFmtId="0" fontId="78" fillId="0" borderId="0"/>
    <xf numFmtId="0" fontId="22" fillId="0" borderId="0">
      <alignment vertical="center"/>
    </xf>
    <xf numFmtId="0" fontId="22" fillId="0" borderId="0"/>
    <xf numFmtId="0" fontId="78" fillId="0" borderId="0"/>
    <xf numFmtId="0" fontId="22" fillId="0" borderId="0"/>
    <xf numFmtId="0" fontId="7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1" fillId="0" borderId="0"/>
    <xf numFmtId="0" fontId="22" fillId="0" borderId="0"/>
    <xf numFmtId="0" fontId="21" fillId="0" borderId="0"/>
    <xf numFmtId="0" fontId="22" fillId="0" borderId="0"/>
    <xf numFmtId="0" fontId="22" fillId="0" borderId="0"/>
    <xf numFmtId="0" fontId="22" fillId="0" borderId="0"/>
    <xf numFmtId="0" fontId="21" fillId="0" borderId="0">
      <alignment vertical="center"/>
    </xf>
    <xf numFmtId="0" fontId="0" fillId="0" borderId="0">
      <alignment vertical="center"/>
    </xf>
    <xf numFmtId="0" fontId="0" fillId="0" borderId="0">
      <alignment vertical="center"/>
    </xf>
    <xf numFmtId="0" fontId="57" fillId="0" borderId="0">
      <alignment vertical="center"/>
    </xf>
    <xf numFmtId="0" fontId="0" fillId="0" borderId="0">
      <alignment vertical="center"/>
    </xf>
    <xf numFmtId="0" fontId="2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0" fillId="0" borderId="0">
      <alignment vertical="center"/>
    </xf>
    <xf numFmtId="0" fontId="22" fillId="0" borderId="0">
      <alignment vertical="center"/>
    </xf>
    <xf numFmtId="0" fontId="22" fillId="0" borderId="0"/>
    <xf numFmtId="0" fontId="0" fillId="0" borderId="0">
      <alignment vertical="center"/>
    </xf>
    <xf numFmtId="0" fontId="57" fillId="0" borderId="0">
      <alignment vertical="center"/>
    </xf>
    <xf numFmtId="0" fontId="0" fillId="0" borderId="0">
      <alignment vertical="center"/>
    </xf>
    <xf numFmtId="0" fontId="22" fillId="0" borderId="0">
      <alignment vertical="center"/>
    </xf>
    <xf numFmtId="0" fontId="57" fillId="0" borderId="0" applyNumberFormat="0" applyFont="0" applyFill="0" applyBorder="0" applyAlignment="0" applyProtection="0"/>
    <xf numFmtId="0" fontId="78" fillId="0" borderId="0" applyNumberFormat="0" applyFont="0" applyFill="0" applyBorder="0" applyAlignment="0" applyProtection="0"/>
    <xf numFmtId="0" fontId="78" fillId="0" borderId="0" applyNumberFormat="0" applyFont="0" applyFill="0" applyBorder="0" applyAlignment="0" applyProtection="0"/>
    <xf numFmtId="0" fontId="0" fillId="0" borderId="0">
      <alignment vertical="center"/>
    </xf>
    <xf numFmtId="0" fontId="78" fillId="0" borderId="0" applyNumberFormat="0" applyFont="0" applyFill="0" applyBorder="0" applyAlignment="0" applyProtection="0"/>
    <xf numFmtId="0" fontId="57" fillId="0" borderId="0" applyNumberFormat="0" applyFont="0" applyFill="0" applyBorder="0" applyAlignment="0" applyProtection="0"/>
    <xf numFmtId="0" fontId="22" fillId="0" borderId="0" applyNumberFormat="0" applyFont="0" applyFill="0" applyBorder="0" applyAlignment="0" applyProtection="0"/>
    <xf numFmtId="0" fontId="22" fillId="0" borderId="0" applyNumberFormat="0" applyFont="0" applyFill="0" applyBorder="0" applyAlignment="0" applyProtection="0"/>
    <xf numFmtId="0" fontId="57" fillId="0" borderId="0">
      <alignment vertical="center"/>
    </xf>
    <xf numFmtId="0" fontId="22" fillId="0" borderId="0" applyNumberFormat="0" applyFont="0" applyFill="0" applyBorder="0" applyAlignment="0" applyProtection="0"/>
    <xf numFmtId="0" fontId="0" fillId="0" borderId="0">
      <alignment vertical="center"/>
    </xf>
    <xf numFmtId="0" fontId="22" fillId="0" borderId="0" applyNumberFormat="0" applyFont="0" applyFill="0" applyBorder="0" applyAlignment="0" applyProtection="0"/>
    <xf numFmtId="0" fontId="78" fillId="0" borderId="0" applyNumberFormat="0" applyFont="0" applyFill="0" applyBorder="0" applyAlignment="0" applyProtection="0">
      <alignment vertical="center"/>
    </xf>
    <xf numFmtId="0" fontId="11" fillId="0" borderId="0"/>
    <xf numFmtId="0" fontId="22" fillId="0" borderId="0"/>
    <xf numFmtId="0" fontId="22" fillId="0" borderId="0"/>
    <xf numFmtId="0" fontId="11" fillId="0" borderId="0"/>
    <xf numFmtId="0" fontId="22" fillId="0" borderId="0"/>
    <xf numFmtId="0" fontId="11" fillId="0" borderId="0">
      <alignment vertical="center"/>
    </xf>
    <xf numFmtId="0" fontId="0" fillId="0" borderId="0">
      <alignment vertical="center"/>
    </xf>
    <xf numFmtId="0" fontId="0" fillId="0" borderId="0"/>
    <xf numFmtId="0" fontId="57" fillId="0" borderId="0">
      <alignment vertical="center"/>
    </xf>
    <xf numFmtId="0" fontId="0" fillId="0" borderId="0"/>
    <xf numFmtId="0" fontId="11" fillId="0" borderId="0">
      <alignment vertical="center"/>
    </xf>
    <xf numFmtId="0" fontId="22" fillId="0" borderId="0">
      <alignment vertical="center"/>
    </xf>
    <xf numFmtId="0" fontId="22" fillId="0" borderId="0">
      <alignment vertical="center"/>
    </xf>
    <xf numFmtId="0" fontId="22" fillId="0" borderId="0">
      <alignment vertical="center"/>
    </xf>
    <xf numFmtId="0" fontId="0" fillId="0" borderId="0"/>
    <xf numFmtId="0" fontId="22" fillId="0" borderId="0">
      <alignment vertical="center"/>
    </xf>
    <xf numFmtId="0" fontId="0" fillId="0" borderId="0">
      <alignment vertical="center"/>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alignment vertical="center"/>
    </xf>
    <xf numFmtId="0" fontId="59" fillId="0" borderId="0">
      <alignment vertical="center"/>
    </xf>
    <xf numFmtId="0" fontId="57" fillId="0" borderId="0">
      <alignment vertical="center"/>
    </xf>
    <xf numFmtId="0" fontId="22" fillId="0" borderId="0"/>
    <xf numFmtId="0" fontId="22"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59"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57"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0" fillId="0" borderId="0">
      <alignment vertical="top"/>
    </xf>
    <xf numFmtId="0" fontId="0" fillId="0" borderId="0">
      <alignment vertical="top"/>
    </xf>
    <xf numFmtId="0" fontId="11" fillId="0" borderId="0"/>
    <xf numFmtId="193" fontId="22" fillId="0" borderId="0">
      <alignment vertical="center"/>
    </xf>
    <xf numFmtId="193" fontId="22" fillId="0" borderId="0">
      <alignment vertical="center"/>
    </xf>
    <xf numFmtId="0" fontId="11" fillId="0" borderId="0"/>
    <xf numFmtId="0" fontId="22" fillId="0" borderId="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2" fillId="0" borderId="0"/>
    <xf numFmtId="0" fontId="22" fillId="0" borderId="0"/>
    <xf numFmtId="0" fontId="22"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alignment vertical="center"/>
    </xf>
    <xf numFmtId="0" fontId="127"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alignment vertical="top"/>
    </xf>
    <xf numFmtId="0" fontId="0" fillId="0" borderId="0">
      <alignment vertical="top"/>
    </xf>
    <xf numFmtId="0" fontId="22" fillId="0" borderId="0"/>
    <xf numFmtId="0" fontId="22" fillId="0" borderId="0"/>
    <xf numFmtId="0" fontId="0" fillId="0" borderId="0">
      <alignment vertical="top"/>
    </xf>
    <xf numFmtId="0" fontId="22" fillId="0" borderId="0"/>
    <xf numFmtId="0" fontId="22" fillId="0" borderId="0"/>
    <xf numFmtId="0" fontId="0"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xf numFmtId="0" fontId="59" fillId="0" borderId="0"/>
    <xf numFmtId="0" fontId="78" fillId="0" borderId="0" applyNumberFormat="0" applyFont="0" applyFill="0" applyBorder="0" applyAlignment="0" applyProtection="0"/>
    <xf numFmtId="0" fontId="59" fillId="0" borderId="0">
      <alignment vertical="center"/>
    </xf>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22" fillId="0" borderId="0"/>
    <xf numFmtId="0" fontId="59" fillId="0" borderId="0">
      <alignment vertical="center"/>
    </xf>
    <xf numFmtId="0" fontId="22" fillId="0" borderId="0"/>
    <xf numFmtId="0" fontId="22" fillId="0" borderId="0"/>
    <xf numFmtId="0" fontId="22" fillId="0" borderId="0"/>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78" fillId="0" borderId="0">
      <alignment vertical="center"/>
    </xf>
    <xf numFmtId="0" fontId="59" fillId="0" borderId="0">
      <alignment vertical="center"/>
    </xf>
    <xf numFmtId="0" fontId="59" fillId="0" borderId="0">
      <alignment vertical="center"/>
    </xf>
    <xf numFmtId="0" fontId="59" fillId="0" borderId="0">
      <alignment vertical="center"/>
    </xf>
    <xf numFmtId="0" fontId="82" fillId="0" borderId="0"/>
    <xf numFmtId="0" fontId="22" fillId="0" borderId="0"/>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28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57" fillId="0" borderId="0">
      <alignment vertical="center"/>
    </xf>
    <xf numFmtId="0" fontId="127" fillId="0" borderId="0">
      <alignment vertical="center"/>
    </xf>
    <xf numFmtId="0" fontId="127" fillId="0" borderId="0">
      <alignment vertical="center"/>
    </xf>
    <xf numFmtId="0" fontId="22" fillId="0" borderId="0"/>
    <xf numFmtId="0" fontId="127" fillId="0" borderId="0">
      <alignment vertical="center"/>
    </xf>
    <xf numFmtId="0" fontId="22" fillId="0" borderId="0"/>
    <xf numFmtId="0" fontId="11" fillId="0" borderId="0"/>
    <xf numFmtId="0" fontId="0" fillId="0" borderId="0">
      <alignment vertical="top"/>
    </xf>
    <xf numFmtId="0" fontId="127" fillId="0" borderId="0">
      <alignment vertical="center"/>
    </xf>
    <xf numFmtId="0" fontId="0" fillId="0" borderId="0">
      <alignment vertical="top"/>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11" fillId="0" borderId="0"/>
    <xf numFmtId="0" fontId="22" fillId="0" borderId="0"/>
    <xf numFmtId="0" fontId="22" fillId="0" borderId="0"/>
    <xf numFmtId="0" fontId="22" fillId="0" borderId="0"/>
    <xf numFmtId="0" fontId="127"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22" fillId="0" borderId="0"/>
    <xf numFmtId="193" fontId="11" fillId="0" borderId="0"/>
    <xf numFmtId="0" fontId="22" fillId="0" borderId="0"/>
    <xf numFmtId="0" fontId="11"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11" fillId="0" borderId="0"/>
    <xf numFmtId="0" fontId="22" fillId="0" borderId="0"/>
    <xf numFmtId="0" fontId="11" fillId="0" borderId="0"/>
    <xf numFmtId="0" fontId="59" fillId="0" borderId="0">
      <alignment vertical="center"/>
    </xf>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xf numFmtId="0" fontId="22" fillId="0" borderId="0"/>
    <xf numFmtId="0" fontId="168" fillId="0" borderId="0"/>
    <xf numFmtId="0" fontId="168"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22" fillId="0" borderId="0"/>
    <xf numFmtId="0" fontId="0" fillId="0" borderId="0"/>
    <xf numFmtId="0" fontId="22" fillId="0" borderId="0"/>
    <xf numFmtId="0" fontId="127" fillId="0" borderId="0">
      <alignment vertical="center"/>
    </xf>
    <xf numFmtId="0" fontId="22" fillId="0" borderId="0">
      <alignment vertical="center"/>
    </xf>
    <xf numFmtId="0" fontId="22" fillId="0" borderId="0">
      <alignment vertical="top"/>
    </xf>
    <xf numFmtId="0" fontId="22" fillId="0" borderId="0">
      <alignment vertical="top"/>
    </xf>
    <xf numFmtId="0" fontId="22" fillId="0" borderId="0">
      <alignment vertical="top"/>
    </xf>
    <xf numFmtId="0" fontId="22" fillId="0" borderId="0">
      <alignment vertical="center"/>
    </xf>
    <xf numFmtId="0" fontId="22" fillId="0" borderId="0">
      <alignment vertical="top"/>
    </xf>
    <xf numFmtId="0" fontId="22" fillId="0" borderId="0">
      <alignment vertical="center"/>
    </xf>
    <xf numFmtId="0" fontId="22" fillId="0" borderId="0">
      <alignment vertical="top"/>
    </xf>
    <xf numFmtId="0" fontId="22" fillId="0" borderId="0">
      <alignment vertical="top"/>
    </xf>
    <xf numFmtId="0" fontId="22" fillId="0" borderId="0">
      <alignment vertical="top"/>
    </xf>
    <xf numFmtId="0" fontId="11" fillId="0" borderId="0"/>
    <xf numFmtId="0" fontId="78" fillId="0" borderId="0">
      <alignment vertical="center"/>
    </xf>
    <xf numFmtId="0" fontId="11" fillId="0" borderId="0"/>
    <xf numFmtId="0" fontId="22" fillId="0" borderId="0"/>
    <xf numFmtId="0" fontId="12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1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193" fontId="78" fillId="0" borderId="0"/>
    <xf numFmtId="0" fontId="11" fillId="0" borderId="0"/>
    <xf numFmtId="0" fontId="127" fillId="0" borderId="0">
      <alignment vertical="center"/>
    </xf>
    <xf numFmtId="0" fontId="22" fillId="0" borderId="0">
      <alignment vertical="top"/>
    </xf>
    <xf numFmtId="0" fontId="57" fillId="0" borderId="0">
      <alignment vertical="center"/>
    </xf>
    <xf numFmtId="0" fontId="57" fillId="0" borderId="0">
      <alignment vertical="center"/>
    </xf>
    <xf numFmtId="0" fontId="22" fillId="0" borderId="0">
      <alignment vertical="center"/>
    </xf>
    <xf numFmtId="0" fontId="57"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7"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193" fontId="78" fillId="0" borderId="0">
      <alignment vertical="top"/>
    </xf>
    <xf numFmtId="0" fontId="59" fillId="0" borderId="0">
      <alignment vertical="center"/>
    </xf>
    <xf numFmtId="0" fontId="22" fillId="0" borderId="0">
      <alignment vertical="center"/>
    </xf>
    <xf numFmtId="0" fontId="127" fillId="0" borderId="0">
      <alignment vertical="center"/>
    </xf>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59"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alignment vertical="center"/>
    </xf>
    <xf numFmtId="0" fontId="22" fillId="0" borderId="0">
      <alignment vertical="center"/>
    </xf>
    <xf numFmtId="0" fontId="127" fillId="0" borderId="0">
      <alignment vertical="center"/>
    </xf>
    <xf numFmtId="0" fontId="78"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xf numFmtId="0" fontId="22" fillId="0" borderId="0">
      <alignment vertical="center"/>
    </xf>
    <xf numFmtId="0" fontId="2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59" fillId="0" borderId="0">
      <alignment vertical="center"/>
    </xf>
    <xf numFmtId="0" fontId="22" fillId="0" borderId="0">
      <alignment vertical="center"/>
    </xf>
    <xf numFmtId="0" fontId="22" fillId="0" borderId="0">
      <alignment vertical="center"/>
    </xf>
    <xf numFmtId="0" fontId="22" fillId="0" borderId="0">
      <alignment vertical="center"/>
    </xf>
    <xf numFmtId="193" fontId="78" fillId="0" borderId="0"/>
    <xf numFmtId="0" fontId="127" fillId="0" borderId="0">
      <alignment vertical="center"/>
    </xf>
    <xf numFmtId="0" fontId="57" fillId="0" borderId="0">
      <alignment vertical="center"/>
    </xf>
    <xf numFmtId="0" fontId="57" fillId="0" borderId="0">
      <alignment vertical="center"/>
    </xf>
    <xf numFmtId="0" fontId="59"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127" fillId="0" borderId="0">
      <alignment vertical="center"/>
    </xf>
    <xf numFmtId="0" fontId="59"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0" fillId="0" borderId="0"/>
    <xf numFmtId="0" fontId="0" fillId="0" borderId="0">
      <alignment vertical="top"/>
    </xf>
    <xf numFmtId="0" fontId="22" fillId="0" borderId="0"/>
    <xf numFmtId="0" fontId="0" fillId="0" borderId="0"/>
    <xf numFmtId="0" fontId="0" fillId="0" borderId="0"/>
    <xf numFmtId="0" fontId="0" fillId="0" borderId="0">
      <alignment vertical="center"/>
    </xf>
    <xf numFmtId="0" fontId="131" fillId="0" borderId="0"/>
    <xf numFmtId="0" fontId="22" fillId="0" borderId="0"/>
    <xf numFmtId="0" fontId="168" fillId="0" borderId="0"/>
    <xf numFmtId="0" fontId="22" fillId="0" borderId="0">
      <alignment vertical="center"/>
    </xf>
    <xf numFmtId="0" fontId="22" fillId="0" borderId="0"/>
    <xf numFmtId="0" fontId="41" fillId="0" borderId="0"/>
    <xf numFmtId="0" fontId="22" fillId="0" borderId="0"/>
    <xf numFmtId="0" fontId="22" fillId="0" borderId="0">
      <alignment vertical="center"/>
    </xf>
    <xf numFmtId="0" fontId="0" fillId="0" borderId="0"/>
    <xf numFmtId="0" fontId="22" fillId="0" borderId="0">
      <alignment vertical="center"/>
    </xf>
    <xf numFmtId="0" fontId="22" fillId="0" borderId="0"/>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21" fillId="0" borderId="0" applyNumberFormat="0" applyFill="0" applyBorder="0" applyAlignment="0" applyProtection="0"/>
    <xf numFmtId="0" fontId="321"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193" fontId="323" fillId="0" borderId="0" applyNumberFormat="0" applyFill="0" applyBorder="0" applyAlignment="0" applyProtection="0">
      <alignment vertical="top"/>
      <protection locked="0"/>
    </xf>
    <xf numFmtId="193"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4"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0" fillId="0" borderId="0"/>
    <xf numFmtId="0" fontId="144" fillId="0" borderId="0" applyNumberFormat="0" applyFill="0" applyBorder="0" applyAlignment="0" applyProtection="0"/>
    <xf numFmtId="0" fontId="22" fillId="0" borderId="0" applyNumberFormat="0" applyFill="0" applyBorder="0" applyAlignment="0" applyProtection="0"/>
    <xf numFmtId="0" fontId="0" fillId="0" borderId="0"/>
    <xf numFmtId="193" fontId="121" fillId="80" borderId="0" applyNumberFormat="0" applyBorder="0" applyAlignment="0" applyProtection="0">
      <alignment vertical="center"/>
    </xf>
    <xf numFmtId="193" fontId="121" fillId="9" borderId="0" applyNumberFormat="0" applyBorder="0" applyAlignment="0" applyProtection="0">
      <alignment vertical="center"/>
    </xf>
    <xf numFmtId="193" fontId="121" fillId="87" borderId="0" applyNumberFormat="0" applyBorder="0" applyAlignment="0" applyProtection="0">
      <alignment vertical="center"/>
    </xf>
    <xf numFmtId="193" fontId="121" fillId="68" borderId="0" applyNumberFormat="0" applyBorder="0" applyAlignment="0" applyProtection="0">
      <alignment vertical="center"/>
    </xf>
    <xf numFmtId="193" fontId="121" fillId="70" borderId="0" applyNumberFormat="0" applyBorder="0" applyAlignment="0" applyProtection="0">
      <alignment vertical="center"/>
    </xf>
    <xf numFmtId="193" fontId="121" fillId="8" borderId="0" applyNumberFormat="0" applyBorder="0" applyAlignment="0" applyProtection="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9" fontId="0" fillId="0" borderId="0" applyFont="0" applyFill="0" applyBorder="0" applyAlignment="0" applyProtection="0"/>
    <xf numFmtId="0" fontId="326" fillId="0" borderId="0" applyNumberFormat="0" applyFill="0" applyBorder="0" applyAlignment="0" applyProtection="0">
      <alignment vertical="top"/>
      <protection locked="0"/>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9" fillId="51"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31" fillId="86" borderId="0" applyNumberFormat="0" applyBorder="0" applyAlignment="0" applyProtection="0"/>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4" borderId="0" applyNumberFormat="0" applyBorder="0" applyAlignment="0" applyProtection="0">
      <alignment vertical="center"/>
    </xf>
    <xf numFmtId="0" fontId="332" fillId="54"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86" borderId="0" applyNumberFormat="0" applyBorder="0" applyAlignment="0" applyProtection="0"/>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8" borderId="0" applyNumberFormat="0" applyBorder="0" applyAlignment="0" applyProtection="0">
      <alignment vertical="center"/>
    </xf>
    <xf numFmtId="0" fontId="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4" fillId="51" borderId="0" applyNumberFormat="0" applyBorder="0" applyAlignment="0" applyProtection="0">
      <alignment vertical="center"/>
    </xf>
    <xf numFmtId="0" fontId="327" fillId="51" borderId="0" applyNumberFormat="0" applyBorder="0" applyAlignment="0" applyProtection="0">
      <alignment vertical="center"/>
    </xf>
    <xf numFmtId="0" fontId="334" fillId="51" borderId="0" applyNumberFormat="0" applyBorder="0" applyAlignment="0" applyProtection="0">
      <alignment vertical="center"/>
    </xf>
    <xf numFmtId="0" fontId="334" fillId="51" borderId="0" applyNumberFormat="0" applyBorder="0" applyAlignment="0" applyProtection="0">
      <alignment vertical="center"/>
    </xf>
    <xf numFmtId="0" fontId="334" fillId="51" borderId="0" applyNumberFormat="0" applyBorder="0" applyAlignment="0" applyProtection="0">
      <alignment vertical="center"/>
    </xf>
    <xf numFmtId="0" fontId="328" fillId="51" borderId="0" applyNumberFormat="0" applyBorder="0" applyAlignment="0" applyProtection="0">
      <alignment vertical="center"/>
    </xf>
    <xf numFmtId="0" fontId="334"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8"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5" fillId="51" borderId="0" applyNumberFormat="0" applyBorder="0" applyAlignment="0" applyProtection="0">
      <alignment vertical="center"/>
    </xf>
    <xf numFmtId="0" fontId="335" fillId="51" borderId="0" applyNumberFormat="0" applyBorder="0" applyAlignment="0" applyProtection="0">
      <alignment vertical="center"/>
    </xf>
    <xf numFmtId="0" fontId="335" fillId="51" borderId="0" applyNumberFormat="0" applyBorder="0" applyAlignment="0" applyProtection="0">
      <alignment vertical="center"/>
    </xf>
    <xf numFmtId="0" fontId="331" fillId="51" borderId="0" applyNumberFormat="0" applyBorder="0" applyAlignment="0" applyProtection="0">
      <alignment vertical="center"/>
    </xf>
    <xf numFmtId="0" fontId="335" fillId="51" borderId="0" applyNumberFormat="0" applyBorder="0" applyAlignment="0" applyProtection="0">
      <alignment vertical="center"/>
    </xf>
    <xf numFmtId="0" fontId="331" fillId="86" borderId="0" applyNumberFormat="0" applyBorder="0" applyAlignment="0" applyProtection="0"/>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0"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3"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6"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7" fillId="51" borderId="0" applyNumberFormat="0" applyBorder="0" applyAlignment="0" applyProtection="0">
      <alignment vertical="center"/>
    </xf>
    <xf numFmtId="0" fontId="33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120" borderId="0" applyNumberFormat="0" applyBorder="0" applyAlignment="0" applyProtection="0"/>
    <xf numFmtId="0" fontId="331" fillId="120" borderId="0" applyNumberFormat="0" applyBorder="0" applyAlignment="0" applyProtection="0"/>
    <xf numFmtId="0" fontId="331" fillId="51" borderId="0" applyNumberFormat="0" applyBorder="0" applyAlignment="0" applyProtection="0">
      <alignment vertical="center"/>
    </xf>
    <xf numFmtId="0" fontId="331" fillId="120" borderId="0" applyNumberFormat="0" applyBorder="0" applyAlignment="0" applyProtection="0"/>
    <xf numFmtId="0" fontId="331"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7" fillId="51" borderId="0" applyNumberFormat="0" applyBorder="0" applyAlignment="0" applyProtection="0">
      <alignment vertical="center"/>
    </xf>
    <xf numFmtId="0" fontId="337" fillId="51" borderId="0" applyNumberFormat="0" applyBorder="0" applyAlignment="0" applyProtection="0">
      <alignment vertical="center"/>
    </xf>
    <xf numFmtId="0" fontId="327" fillId="117" borderId="0" applyNumberFormat="0" applyBorder="0" applyAlignment="0" applyProtection="0">
      <alignment vertical="center"/>
    </xf>
    <xf numFmtId="0" fontId="27" fillId="118" borderId="0" applyNumberFormat="0" applyBorder="0" applyAlignment="0" applyProtection="0">
      <alignment vertical="center"/>
    </xf>
    <xf numFmtId="0" fontId="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45"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120" borderId="0" applyNumberFormat="0" applyBorder="0" applyAlignment="0" applyProtection="0"/>
    <xf numFmtId="0" fontId="331" fillId="51" borderId="0" applyNumberFormat="0" applyBorder="0" applyAlignment="0" applyProtection="0"/>
    <xf numFmtId="0" fontId="331" fillId="120" borderId="0" applyNumberFormat="0" applyBorder="0" applyAlignment="0" applyProtection="0"/>
    <xf numFmtId="0" fontId="331" fillId="51" borderId="0" applyNumberFormat="0" applyBorder="0" applyAlignment="0" applyProtection="0"/>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20" borderId="0" applyNumberFormat="0" applyBorder="0" applyAlignment="0" applyProtection="0"/>
    <xf numFmtId="0" fontId="327" fillId="120" borderId="0" applyNumberFormat="0" applyBorder="0" applyAlignment="0" applyProtection="0"/>
    <xf numFmtId="0" fontId="327" fillId="51" borderId="0" applyNumberFormat="0" applyBorder="0" applyAlignment="0" applyProtection="0">
      <alignment vertical="center"/>
    </xf>
    <xf numFmtId="0" fontId="327" fillId="120" borderId="0" applyNumberFormat="0" applyBorder="0" applyAlignment="0" applyProtection="0"/>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3"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20" borderId="0" applyNumberFormat="0" applyBorder="0" applyAlignment="0" applyProtection="0"/>
    <xf numFmtId="0" fontId="327" fillId="120" borderId="0" applyNumberFormat="0" applyBorder="0" applyAlignment="0" applyProtection="0"/>
    <xf numFmtId="0" fontId="327" fillId="51" borderId="0" applyNumberFormat="0" applyBorder="0" applyAlignment="0" applyProtection="0">
      <alignment vertical="center"/>
    </xf>
    <xf numFmtId="0" fontId="327" fillId="120"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51" borderId="0" applyNumberFormat="0" applyBorder="0" applyAlignment="0" applyProtection="0">
      <alignment vertical="center"/>
    </xf>
    <xf numFmtId="0" fontId="331"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9"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193" fontId="340" fillId="0" borderId="59" applyNumberFormat="0" applyFill="0" applyAlignment="0" applyProtection="0">
      <alignment vertical="center"/>
    </xf>
    <xf numFmtId="193" fontId="340" fillId="0" borderId="59" applyNumberFormat="0" applyFill="0" applyAlignment="0" applyProtection="0">
      <alignment vertical="center"/>
    </xf>
    <xf numFmtId="4" fontId="57" fillId="0" borderId="0" applyFont="0" applyFill="0" applyBorder="0" applyAlignment="0" applyProtection="0"/>
    <xf numFmtId="41" fontId="57" fillId="0" borderId="0" applyFont="0" applyFill="0" applyBorder="0" applyAlignment="0" applyProtection="0"/>
    <xf numFmtId="0" fontId="341" fillId="0" borderId="0" applyNumberFormat="0" applyFill="0" applyBorder="0" applyAlignment="0" applyProtection="0">
      <alignment vertical="top"/>
      <protection locked="0"/>
    </xf>
    <xf numFmtId="0" fontId="341"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342" fillId="0" borderId="0" applyNumberFormat="0" applyFill="0" applyBorder="0" applyAlignment="0" applyProtection="0">
      <alignment vertical="top"/>
      <protection locked="0"/>
    </xf>
    <xf numFmtId="193" fontId="310" fillId="49" borderId="0" applyNumberFormat="0" applyBorder="0" applyAlignment="0" applyProtection="0">
      <alignment vertical="center"/>
    </xf>
    <xf numFmtId="0" fontId="308" fillId="63" borderId="0" applyNumberFormat="0" applyBorder="0" applyAlignment="0" applyProtection="0">
      <alignment vertical="center"/>
    </xf>
    <xf numFmtId="0" fontId="343" fillId="49" borderId="0" applyNumberFormat="0" applyBorder="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344"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344"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291" fontId="22" fillId="0" borderId="0" applyFont="0" applyFill="0" applyBorder="0" applyAlignment="0" applyProtection="0"/>
    <xf numFmtId="44" fontId="22" fillId="0" borderId="0" applyFont="0" applyFill="0" applyBorder="0" applyAlignment="0" applyProtection="0">
      <alignment vertical="center"/>
    </xf>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57"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alignment vertical="center"/>
    </xf>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alignment vertical="center"/>
    </xf>
    <xf numFmtId="291" fontId="22" fillId="0" borderId="0" applyFont="0" applyFill="0" applyBorder="0" applyAlignment="0" applyProtection="0">
      <alignment vertical="center"/>
    </xf>
    <xf numFmtId="291" fontId="22" fillId="0" borderId="0" applyFont="0" applyFill="0" applyBorder="0" applyAlignment="0" applyProtection="0"/>
    <xf numFmtId="44" fontId="22" fillId="0" borderId="0" applyFont="0" applyFill="0" applyBorder="0" applyAlignment="0" applyProtection="0">
      <alignment vertical="center"/>
    </xf>
    <xf numFmtId="176" fontId="82" fillId="0" borderId="0" applyFont="0" applyFill="0" applyBorder="0" applyAlignment="0" applyProtection="0"/>
    <xf numFmtId="191" fontId="82" fillId="0" borderId="0" applyFont="0" applyFill="0" applyBorder="0" applyAlignment="0" applyProtection="0"/>
    <xf numFmtId="190" fontId="82" fillId="0" borderId="0" applyFont="0" applyFill="0" applyBorder="0" applyAlignment="0" applyProtection="0"/>
    <xf numFmtId="182" fontId="82" fillId="0" borderId="0" applyFont="0" applyFill="0" applyBorder="0" applyAlignment="0" applyProtection="0"/>
    <xf numFmtId="237" fontId="0" fillId="0" borderId="0" applyFont="0" applyFill="0" applyBorder="0" applyAlignment="0" applyProtection="0"/>
    <xf numFmtId="188" fontId="57" fillId="0" borderId="0" applyFont="0" applyFill="0" applyBorder="0" applyAlignment="0" applyProtection="0"/>
    <xf numFmtId="231" fontId="0" fillId="0" borderId="0" applyFont="0" applyFill="0" applyBorder="0" applyAlignment="0" applyProtection="0"/>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5" fillId="2" borderId="60" applyNumberFormat="0" applyAlignment="0" applyProtection="0">
      <alignment vertical="center"/>
    </xf>
    <xf numFmtId="0" fontId="94" fillId="45"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5" fillId="2"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193" fontId="347" fillId="45" borderId="60" applyNumberFormat="0" applyAlignment="0" applyProtection="0">
      <alignment vertical="center"/>
    </xf>
    <xf numFmtId="193" fontId="347" fillId="45" borderId="60"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9"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9"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193" fontId="351" fillId="83" borderId="63" applyNumberFormat="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06" fillId="0" borderId="11" applyNumberFormat="0" applyFill="0" applyProtection="0">
      <alignment horizontal="left"/>
    </xf>
    <xf numFmtId="0" fontId="306" fillId="0" borderId="11" applyNumberFormat="0" applyFill="0" applyProtection="0">
      <alignment horizontal="left"/>
    </xf>
    <xf numFmtId="0" fontId="306" fillId="0" borderId="11" applyNumberFormat="0" applyFill="0" applyProtection="0">
      <alignment horizontal="left" vertical="center"/>
    </xf>
    <xf numFmtId="0" fontId="306" fillId="0" borderId="11" applyNumberFormat="0" applyFill="0" applyProtection="0">
      <alignment horizontal="left"/>
    </xf>
    <xf numFmtId="0" fontId="306" fillId="0" borderId="11" applyNumberFormat="0" applyFill="0" applyProtection="0">
      <alignment horizontal="left" vertical="center"/>
    </xf>
    <xf numFmtId="0" fontId="306" fillId="0" borderId="11" applyNumberFormat="0" applyFill="0" applyProtection="0">
      <alignment horizontal="left" vertical="center"/>
    </xf>
    <xf numFmtId="0" fontId="306" fillId="0" borderId="11" applyNumberFormat="0" applyFill="0" applyProtection="0">
      <alignment horizontal="left"/>
    </xf>
    <xf numFmtId="0" fontId="306" fillId="0" borderId="11" applyNumberFormat="0" applyFill="0" applyProtection="0">
      <alignment horizontal="lef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193" fontId="49" fillId="0" borderId="0" applyNumberFormat="0" applyFill="0" applyBorder="0" applyAlignment="0" applyProtection="0">
      <alignment vertical="center"/>
    </xf>
    <xf numFmtId="193" fontId="35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6"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6" fillId="0" borderId="78"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81" fillId="0" borderId="0"/>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187" fontId="0" fillId="0" borderId="0" applyFont="0" applyFill="0" applyBorder="0" applyAlignment="0" applyProtection="0"/>
    <xf numFmtId="217" fontId="0" fillId="0" borderId="0" applyFont="0" applyFill="0" applyBorder="0" applyAlignment="0" applyProtection="0"/>
    <xf numFmtId="0" fontId="0" fillId="0" borderId="0"/>
    <xf numFmtId="0" fontId="0" fillId="0" borderId="0">
      <alignment vertical="center"/>
    </xf>
    <xf numFmtId="1" fontId="0" fillId="0" borderId="0"/>
    <xf numFmtId="1" fontId="0" fillId="0" borderId="0">
      <alignment vertical="center"/>
    </xf>
    <xf numFmtId="237" fontId="0" fillId="0" borderId="0" applyFont="0" applyFill="0" applyBorder="0" applyAlignment="0" applyProtection="0"/>
    <xf numFmtId="231" fontId="0" fillId="0" borderId="0" applyFont="0" applyFill="0" applyBorder="0" applyAlignment="0" applyProtection="0"/>
    <xf numFmtId="188" fontId="57" fillId="0" borderId="0" applyFont="0" applyFill="0" applyBorder="0" applyAlignment="0" applyProtection="0"/>
    <xf numFmtId="296" fontId="82" fillId="0" borderId="0" applyFont="0" applyFill="0" applyBorder="0" applyAlignment="0" applyProtection="0"/>
    <xf numFmtId="186" fontId="57" fillId="0" borderId="0" applyFont="0" applyFill="0" applyBorder="0" applyAlignment="0" applyProtection="0"/>
    <xf numFmtId="0" fontId="26" fillId="0" borderId="0"/>
    <xf numFmtId="288" fontId="2" fillId="0" borderId="0" applyFont="0" applyFill="0" applyBorder="0" applyProtection="0">
      <alignment vertical="center"/>
    </xf>
    <xf numFmtId="190" fontId="358" fillId="0" borderId="0" applyFont="0" applyFill="0" applyBorder="0" applyAlignment="0" applyProtection="0">
      <alignment vertical="center"/>
    </xf>
    <xf numFmtId="41" fontId="26" fillId="0" borderId="0" applyFont="0" applyFill="0" applyBorder="0" applyAlignment="0" applyProtection="0"/>
    <xf numFmtId="43" fontId="26" fillId="0" borderId="0" applyFont="0" applyFill="0" applyBorder="0" applyAlignment="0" applyProtection="0"/>
    <xf numFmtId="288" fontId="2" fillId="0" borderId="0" applyFont="0" applyFill="0" applyBorder="0" applyProtection="0">
      <alignment vertical="center"/>
    </xf>
    <xf numFmtId="41"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344" fontId="57" fillId="0" borderId="0" applyFont="0" applyFill="0" applyBorder="0" applyAlignment="0" applyProtection="0"/>
    <xf numFmtId="43" fontId="22" fillId="0" borderId="0" applyFont="0" applyFill="0" applyBorder="0" applyAlignment="0" applyProtection="0">
      <alignment vertical="center"/>
    </xf>
    <xf numFmtId="344" fontId="154" fillId="0" borderId="0" applyFont="0" applyFill="0" applyBorder="0" applyAlignment="0" applyProtection="0"/>
    <xf numFmtId="344" fontId="154"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4" fontId="57" fillId="0" borderId="0" applyFont="0" applyFill="0" applyBorder="0" applyAlignment="0" applyProtection="0"/>
    <xf numFmtId="43" fontId="22" fillId="0" borderId="0" applyFont="0" applyFill="0" applyBorder="0" applyAlignment="0" applyProtection="0">
      <alignment vertical="center"/>
    </xf>
    <xf numFmtId="344" fontId="22" fillId="0" borderId="0" applyFont="0" applyFill="0" applyBorder="0" applyAlignment="0" applyProtection="0"/>
    <xf numFmtId="43" fontId="22" fillId="0" borderId="0" applyFont="0" applyFill="0" applyBorder="0" applyAlignment="0" applyProtection="0">
      <alignment vertical="center"/>
    </xf>
    <xf numFmtId="344"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4" fontId="154" fillId="0" borderId="0" applyFont="0" applyFill="0" applyBorder="0" applyAlignment="0" applyProtection="0"/>
    <xf numFmtId="344" fontId="22" fillId="0" borderId="0" applyFont="0" applyFill="0" applyBorder="0" applyAlignment="0" applyProtection="0"/>
    <xf numFmtId="344" fontId="22" fillId="0" borderId="0" applyFont="0" applyFill="0" applyBorder="0" applyAlignment="0" applyProtection="0">
      <alignment vertical="center"/>
    </xf>
    <xf numFmtId="344" fontId="154" fillId="0" borderId="0" applyFont="0" applyFill="0" applyBorder="0" applyAlignment="0" applyProtection="0"/>
    <xf numFmtId="344" fontId="22" fillId="0" borderId="0" applyFont="0" applyFill="0" applyBorder="0" applyAlignment="0" applyProtection="0">
      <alignment vertical="center"/>
    </xf>
    <xf numFmtId="344" fontId="22" fillId="0" borderId="0" applyFont="0" applyFill="0" applyBorder="0" applyAlignment="0" applyProtection="0"/>
    <xf numFmtId="344" fontId="154" fillId="0" borderId="0" applyFont="0" applyFill="0" applyBorder="0" applyAlignment="0" applyProtection="0">
      <alignment vertical="center"/>
    </xf>
    <xf numFmtId="43" fontId="11"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190"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11"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0" fillId="0" borderId="0" applyFont="0" applyFill="0" applyBorder="0" applyAlignment="0" applyProtection="0">
      <alignment vertical="center"/>
    </xf>
    <xf numFmtId="43" fontId="359"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78"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0" fillId="0" borderId="0" applyFont="0" applyFill="0" applyBorder="0" applyAlignment="0" applyProtection="0"/>
    <xf numFmtId="179" fontId="0"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alignment vertical="center"/>
    </xf>
    <xf numFmtId="179" fontId="22" fillId="0" borderId="0" applyFont="0" applyFill="0" applyBorder="0" applyAlignment="0" applyProtection="0"/>
    <xf numFmtId="179" fontId="0"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0" fillId="0" borderId="0" applyFont="0" applyFill="0" applyBorder="0" applyAlignment="0" applyProtection="0"/>
    <xf numFmtId="179" fontId="0"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alignment vertical="center"/>
    </xf>
    <xf numFmtId="179" fontId="22" fillId="0" borderId="0" applyFont="0" applyFill="0" applyBorder="0" applyAlignment="0" applyProtection="0"/>
    <xf numFmtId="179"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78" fillId="0" borderId="0" applyNumberFormat="0" applyFont="0" applyFill="0" applyBorder="0" applyAlignment="0" applyProtection="0"/>
    <xf numFmtId="43" fontId="78" fillId="0" borderId="0" applyNumberFormat="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xf numFmtId="345" fontId="99" fillId="0" borderId="0" applyFont="0" applyFill="0" applyBorder="0" applyAlignment="0" applyProtection="0"/>
    <xf numFmtId="345" fontId="99" fillId="0" borderId="0" applyFont="0" applyFill="0" applyBorder="0" applyAlignment="0" applyProtection="0"/>
    <xf numFmtId="43" fontId="22" fillId="0" borderId="0" applyFont="0" applyFill="0" applyBorder="0" applyAlignment="0" applyProtection="0"/>
    <xf numFmtId="345" fontId="99"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346" fontId="78" fillId="0" borderId="0" applyFont="0" applyFill="0" applyBorder="0" applyAlignment="0" applyProtection="0"/>
    <xf numFmtId="43" fontId="59" fillId="0" borderId="0" applyFont="0" applyFill="0" applyBorder="0" applyAlignment="0" applyProtection="0">
      <alignment vertical="center"/>
    </xf>
    <xf numFmtId="43" fontId="78" fillId="0" borderId="0" applyFont="0" applyFill="0" applyBorder="0" applyAlignment="0" applyProtection="0">
      <alignment vertical="center"/>
    </xf>
    <xf numFmtId="346" fontId="78" fillId="0" borderId="0" applyFont="0" applyFill="0" applyBorder="0" applyAlignment="0" applyProtection="0"/>
    <xf numFmtId="238" fontId="78" fillId="0" borderId="0" applyFont="0" applyFill="0" applyBorder="0" applyAlignment="0" applyProtection="0"/>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345" fontId="99"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345" fontId="99"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37" fillId="0" borderId="0" applyFont="0" applyFill="0" applyBorder="0" applyAlignment="0" applyProtection="0">
      <alignment vertical="center"/>
    </xf>
    <xf numFmtId="43" fontId="37" fillId="0" borderId="0" applyFont="0" applyFill="0" applyBorder="0" applyAlignment="0" applyProtection="0">
      <alignment vertical="center"/>
    </xf>
    <xf numFmtId="43" fontId="3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68"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57" fillId="0" borderId="0" applyFont="0" applyFill="0" applyBorder="0" applyAlignment="0" applyProtection="0">
      <alignment vertical="center"/>
    </xf>
    <xf numFmtId="43" fontId="168"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43" fontId="22" fillId="0" borderId="0" applyFont="0" applyFill="0" applyBorder="0" applyAlignment="0" applyProtection="0">
      <alignment vertical="center"/>
    </xf>
    <xf numFmtId="43" fontId="168"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323" fontId="22" fillId="0" borderId="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323" fontId="22" fillId="0" borderId="0" applyFill="0" applyBorder="0" applyAlignment="0" applyProtection="0"/>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57" fillId="0" borderId="0" applyFont="0" applyFill="0" applyBorder="0" applyAlignment="0" applyProtection="0"/>
    <xf numFmtId="41" fontId="57"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347" fontId="22" fillId="0" borderId="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87" fontId="78" fillId="0" borderId="0" applyFont="0" applyFill="0" applyBorder="0" applyAlignment="0" applyProtection="0"/>
    <xf numFmtId="178" fontId="0" fillId="0" borderId="0" applyFont="0" applyFill="0" applyBorder="0" applyAlignment="0" applyProtection="0"/>
    <xf numFmtId="187" fontId="78" fillId="0" borderId="0" applyFont="0" applyFill="0" applyBorder="0" applyAlignment="0" applyProtection="0">
      <alignment vertical="center"/>
    </xf>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87" fontId="78"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178" fontId="0" fillId="0" borderId="0" applyFont="0" applyFill="0" applyBorder="0" applyAlignment="0" applyProtection="0"/>
    <xf numFmtId="41" fontId="22" fillId="0" borderId="0" applyFont="0" applyFill="0" applyBorder="0" applyAlignment="0" applyProtection="0">
      <alignment vertical="center"/>
    </xf>
    <xf numFmtId="178" fontId="57" fillId="0" borderId="0" applyFont="0" applyFill="0" applyBorder="0" applyAlignment="0" applyProtection="0"/>
    <xf numFmtId="178"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178" fontId="22" fillId="0" borderId="0" applyFont="0" applyFill="0" applyBorder="0" applyAlignment="0" applyProtection="0"/>
    <xf numFmtId="41" fontId="22" fillId="0" borderId="0" applyFont="0" applyFill="0" applyBorder="0" applyAlignment="0" applyProtection="0"/>
    <xf numFmtId="178" fontId="22" fillId="0" borderId="0" applyFont="0" applyFill="0" applyBorder="0" applyAlignment="0" applyProtection="0"/>
    <xf numFmtId="41"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0" fontId="360" fillId="0" borderId="0"/>
    <xf numFmtId="41" fontId="361" fillId="0" borderId="0" applyFont="0" applyFill="0" applyBorder="0" applyAlignment="0" applyProtection="0"/>
    <xf numFmtId="43" fontId="361" fillId="0" borderId="0" applyFont="0" applyFill="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alignment vertical="center"/>
    </xf>
    <xf numFmtId="0" fontId="362" fillId="94" borderId="0" applyNumberFormat="0" applyBorder="0" applyAlignment="0" applyProtection="0">
      <alignment vertical="center"/>
    </xf>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alignment vertical="center"/>
    </xf>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alignment vertical="center"/>
    </xf>
    <xf numFmtId="0" fontId="362" fillId="95" borderId="0" applyNumberFormat="0" applyBorder="0" applyAlignment="0" applyProtection="0">
      <alignment vertical="center"/>
    </xf>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alignment vertical="center"/>
    </xf>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alignment vertical="center"/>
    </xf>
    <xf numFmtId="0" fontId="362" fillId="96" borderId="0" applyNumberFormat="0" applyBorder="0" applyAlignment="0" applyProtection="0">
      <alignment vertical="center"/>
    </xf>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7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6"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363" fillId="0" borderId="0" applyNumberFormat="0" applyFill="0" applyBorder="0" applyAlignment="0" applyProtection="0">
      <alignment vertical="top"/>
      <protection locked="0"/>
    </xf>
    <xf numFmtId="348" fontId="78" fillId="0" borderId="11" applyFill="0" applyProtection="0">
      <alignment horizontal="right"/>
    </xf>
    <xf numFmtId="348" fontId="78" fillId="0" borderId="11" applyFill="0" applyProtection="0">
      <alignment horizontal="right"/>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xf>
    <xf numFmtId="348" fontId="78" fillId="0" borderId="11" applyFill="0" applyProtection="0">
      <alignment horizontal="right" vertical="center"/>
    </xf>
    <xf numFmtId="0" fontId="78" fillId="0" borderId="7" applyNumberFormat="0" applyFill="0" applyProtection="0">
      <alignment horizontal="left"/>
    </xf>
    <xf numFmtId="0" fontId="78" fillId="0" borderId="7" applyNumberFormat="0" applyFill="0" applyProtection="0">
      <alignment horizontal="left"/>
    </xf>
    <xf numFmtId="0" fontId="78" fillId="0" borderId="7" applyNumberFormat="0" applyFill="0" applyProtection="0">
      <alignment horizontal="left" vertical="center"/>
    </xf>
    <xf numFmtId="0" fontId="78" fillId="0" borderId="7" applyNumberFormat="0" applyFill="0" applyProtection="0">
      <alignment horizontal="left"/>
    </xf>
    <xf numFmtId="0" fontId="78" fillId="0" borderId="7" applyNumberFormat="0" applyFill="0" applyProtection="0">
      <alignment horizontal="left" vertical="center"/>
    </xf>
    <xf numFmtId="0" fontId="78" fillId="0" borderId="7" applyNumberFormat="0" applyFill="0" applyProtection="0">
      <alignment horizontal="left" vertical="center"/>
    </xf>
    <xf numFmtId="0" fontId="78" fillId="0" borderId="7" applyNumberFormat="0" applyFill="0" applyProtection="0">
      <alignment horizontal="left"/>
    </xf>
    <xf numFmtId="0" fontId="78" fillId="0" borderId="7" applyNumberFormat="0" applyFill="0" applyProtection="0">
      <alignment horizontal="left" vertical="center"/>
    </xf>
    <xf numFmtId="39" fontId="32" fillId="0" borderId="0" applyFill="0" applyBorder="0" applyProtection="0"/>
    <xf numFmtId="39" fontId="32" fillId="0" borderId="0" applyFill="0" applyBorder="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4"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4"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78" fillId="0" borderId="0"/>
    <xf numFmtId="0" fontId="78" fillId="0" borderId="0"/>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66" fillId="2" borderId="77" applyNumberFormat="0" applyAlignment="0" applyProtection="0">
      <alignment vertical="center"/>
    </xf>
    <xf numFmtId="0" fontId="350" fillId="45" borderId="77" applyNumberFormat="0" applyAlignment="0" applyProtection="0">
      <alignment vertical="center"/>
    </xf>
    <xf numFmtId="0" fontId="350" fillId="2"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66" fillId="2"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367" fillId="46" borderId="60" applyNumberFormat="0" applyAlignment="0" applyProtection="0">
      <alignment vertical="center"/>
    </xf>
    <xf numFmtId="0" fontId="241" fillId="46" borderId="60" applyNumberFormat="0" applyAlignment="0" applyProtection="0">
      <alignment vertical="center"/>
    </xf>
    <xf numFmtId="0" fontId="241" fillId="5"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367"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193" fontId="368" fillId="45" borderId="77" applyNumberFormat="0" applyAlignment="0" applyProtection="0">
      <alignment vertical="center"/>
    </xf>
    <xf numFmtId="193" fontId="368" fillId="45" borderId="77" applyNumberFormat="0" applyAlignment="0" applyProtection="0">
      <alignment vertical="center"/>
    </xf>
    <xf numFmtId="193" fontId="369" fillId="46" borderId="60" applyNumberFormat="0" applyAlignment="0" applyProtection="0">
      <alignment vertical="center"/>
    </xf>
    <xf numFmtId="193" fontId="369" fillId="46" borderId="60" applyNumberFormat="0" applyAlignment="0" applyProtection="0">
      <alignment vertical="center"/>
    </xf>
    <xf numFmtId="1" fontId="78" fillId="0" borderId="11" applyFill="0" applyProtection="0">
      <alignment horizontal="center"/>
    </xf>
    <xf numFmtId="1" fontId="78" fillId="0" borderId="11" applyFill="0" applyProtection="0">
      <alignment horizont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xf>
    <xf numFmtId="1" fontId="78" fillId="0" borderId="11" applyFill="0" applyProtection="0">
      <alignment horizontal="center" vertical="center"/>
    </xf>
    <xf numFmtId="209" fontId="370" fillId="0" borderId="0">
      <alignment horizontal="center" vertical="top"/>
    </xf>
    <xf numFmtId="193" fontId="371" fillId="0" borderId="0" applyNumberFormat="0" applyFill="0" applyBorder="0" applyAlignment="0" applyProtection="0">
      <alignment vertical="center"/>
    </xf>
    <xf numFmtId="0" fontId="372" fillId="0" borderId="0"/>
    <xf numFmtId="193" fontId="372" fillId="0" borderId="0"/>
    <xf numFmtId="193" fontId="372" fillId="0" borderId="0"/>
    <xf numFmtId="0" fontId="372" fillId="0" borderId="0"/>
    <xf numFmtId="0" fontId="372" fillId="0" borderId="0"/>
    <xf numFmtId="0" fontId="372" fillId="0" borderId="0"/>
    <xf numFmtId="0" fontId="372" fillId="0" borderId="0"/>
    <xf numFmtId="0" fontId="372" fillId="0" borderId="0">
      <alignment vertical="center"/>
    </xf>
    <xf numFmtId="0" fontId="373" fillId="0" borderId="0" applyNumberFormat="0" applyFill="0" applyBorder="0" applyAlignment="0" applyProtection="0"/>
    <xf numFmtId="0" fontId="373" fillId="0" borderId="0" applyNumberFormat="0" applyFill="0" applyBorder="0" applyAlignment="0" applyProtection="0">
      <alignment vertical="center"/>
    </xf>
    <xf numFmtId="0" fontId="373" fillId="0" borderId="0" applyNumberFormat="0" applyFill="0" applyBorder="0" applyAlignment="0" applyProtection="0">
      <alignment vertical="center"/>
    </xf>
    <xf numFmtId="0" fontId="373" fillId="0" borderId="0" applyNumberFormat="0" applyFill="0" applyBorder="0" applyAlignment="0" applyProtection="0"/>
    <xf numFmtId="0" fontId="373" fillId="0" borderId="0" applyNumberFormat="0" applyFill="0" applyBorder="0" applyAlignment="0" applyProtection="0">
      <alignment vertical="center"/>
    </xf>
    <xf numFmtId="0" fontId="373" fillId="0" borderId="0" applyNumberFormat="0" applyFill="0" applyBorder="0" applyAlignment="0" applyProtection="0">
      <alignment vertical="center"/>
    </xf>
    <xf numFmtId="41" fontId="0" fillId="0" borderId="0" applyFont="0" applyFill="0" applyBorder="0" applyAlignment="0" applyProtection="0"/>
    <xf numFmtId="43" fontId="0" fillId="0" borderId="0" applyFont="0" applyFill="0" applyBorder="0" applyAlignment="0" applyProtection="0"/>
    <xf numFmtId="189" fontId="81" fillId="0" borderId="0" applyFont="0" applyFill="0" applyBorder="0" applyAlignment="0" applyProtection="0"/>
    <xf numFmtId="190" fontId="81" fillId="0" borderId="0" applyFont="0" applyFill="0" applyBorder="0" applyAlignment="0" applyProtection="0"/>
    <xf numFmtId="231" fontId="57" fillId="0" borderId="0" applyFont="0" applyFill="0" applyBorder="0" applyAlignment="0" applyProtection="0"/>
    <xf numFmtId="349" fontId="57" fillId="0" borderId="0" applyFont="0" applyFill="0" applyBorder="0" applyAlignment="0" applyProtection="0"/>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374" fillId="0" borderId="0"/>
    <xf numFmtId="0" fontId="374" fillId="0" borderId="0"/>
    <xf numFmtId="0" fontId="374" fillId="0" borderId="0"/>
    <xf numFmtId="0" fontId="374" fillId="0" borderId="0"/>
    <xf numFmtId="0" fontId="374" fillId="0" borderId="0"/>
    <xf numFmtId="0" fontId="374" fillId="0" borderId="0">
      <alignment vertical="center"/>
    </xf>
    <xf numFmtId="0" fontId="374" fillId="0" borderId="0"/>
    <xf numFmtId="0" fontId="374" fillId="0" borderId="0">
      <alignment vertical="center"/>
    </xf>
    <xf numFmtId="0" fontId="374" fillId="0" borderId="0"/>
    <xf numFmtId="0" fontId="374" fillId="0" borderId="0">
      <alignment vertical="center"/>
    </xf>
    <xf numFmtId="288" fontId="2" fillId="0" borderId="0">
      <alignment shrinkToFit="1"/>
    </xf>
    <xf numFmtId="288" fontId="2" fillId="0" borderId="0">
      <alignment shrinkToFit="1"/>
    </xf>
    <xf numFmtId="288" fontId="2" fillId="0" borderId="0">
      <alignment shrinkToFit="1"/>
    </xf>
    <xf numFmtId="288" fontId="2" fillId="0" borderId="0">
      <alignment shrinkToFit="1"/>
    </xf>
    <xf numFmtId="288" fontId="2" fillId="0" borderId="0">
      <alignment vertical="center" shrinkToFit="1"/>
    </xf>
    <xf numFmtId="288" fontId="2" fillId="0" borderId="0">
      <alignment shrinkToFit="1"/>
    </xf>
    <xf numFmtId="288" fontId="2" fillId="0" borderId="0">
      <alignment shrinkToFit="1"/>
    </xf>
    <xf numFmtId="288" fontId="2" fillId="0" borderId="0">
      <alignment vertical="center" shrinkToFit="1"/>
    </xf>
    <xf numFmtId="0" fontId="0" fillId="0" borderId="0"/>
    <xf numFmtId="0" fontId="0" fillId="0" borderId="0"/>
    <xf numFmtId="0" fontId="0" fillId="0" borderId="0"/>
    <xf numFmtId="0" fontId="0" fillId="0" borderId="0">
      <alignment vertical="center"/>
    </xf>
    <xf numFmtId="0" fontId="22" fillId="0" borderId="0"/>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xf numFmtId="0" fontId="22" fillId="0" borderId="0">
      <alignment vertical="center"/>
    </xf>
    <xf numFmtId="0" fontId="22" fillId="0" borderId="0"/>
    <xf numFmtId="0" fontId="22"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xf numFmtId="0" fontId="22" fillId="0" borderId="0">
      <alignment vertical="center"/>
    </xf>
    <xf numFmtId="0" fontId="22" fillId="0" borderId="0"/>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alignment vertical="center"/>
    </xf>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0"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0" fillId="0" borderId="0"/>
    <xf numFmtId="0" fontId="0" fillId="0" borderId="0"/>
    <xf numFmtId="0" fontId="0" fillId="0" borderId="0"/>
    <xf numFmtId="0" fontId="0" fillId="0" borderId="0">
      <alignment vertical="center"/>
    </xf>
    <xf numFmtId="0" fontId="22" fillId="0" borderId="0"/>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193" fontId="78" fillId="0" borderId="0"/>
    <xf numFmtId="0" fontId="97" fillId="0" borderId="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78" fillId="0" borderId="0"/>
    <xf numFmtId="350" fontId="78" fillId="0" borderId="0"/>
    <xf numFmtId="0" fontId="375" fillId="0" borderId="0">
      <alignment vertical="center"/>
    </xf>
    <xf numFmtId="0" fontId="78" fillId="0" borderId="0"/>
    <xf numFmtId="0" fontId="376" fillId="0" borderId="0">
      <alignment vertical="center"/>
    </xf>
    <xf numFmtId="0" fontId="376" fillId="0" borderId="0">
      <alignment vertical="center"/>
    </xf>
    <xf numFmtId="0" fontId="376" fillId="0" borderId="0">
      <alignment vertical="center"/>
    </xf>
    <xf numFmtId="0" fontId="22" fillId="0" borderId="0"/>
    <xf numFmtId="188" fontId="81" fillId="0" borderId="0" applyFont="0" applyFill="0" applyBorder="0" applyAlignment="0" applyProtection="0"/>
    <xf numFmtId="296" fontId="82" fillId="0" borderId="0" applyFont="0" applyFill="0" applyBorder="0" applyAlignment="0" applyProtection="0"/>
    <xf numFmtId="186" fontId="81" fillId="0" borderId="0" applyFont="0" applyFill="0" applyBorder="0" applyAlignment="0" applyProtection="0"/>
    <xf numFmtId="351" fontId="361" fillId="0" borderId="0" applyFont="0" applyFill="0" applyBorder="0" applyAlignment="0" applyProtection="0"/>
    <xf numFmtId="296" fontId="82" fillId="0" borderId="0" applyFont="0" applyFill="0" applyBorder="0" applyAlignment="0" applyProtection="0"/>
    <xf numFmtId="352" fontId="361" fillId="0" borderId="0" applyFont="0" applyFill="0" applyBorder="0" applyAlignment="0" applyProtection="0"/>
    <xf numFmtId="190" fontId="0" fillId="0" borderId="0" applyFont="0" applyFill="0" applyBorder="0" applyAlignment="0" applyProtection="0"/>
    <xf numFmtId="237" fontId="0" fillId="0" borderId="0" applyFont="0" applyFill="0" applyBorder="0" applyAlignment="0" applyProtection="0"/>
    <xf numFmtId="0" fontId="78" fillId="0" borderId="0"/>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40" fontId="57" fillId="0" borderId="0" applyFont="0" applyFill="0" applyBorder="0" applyAlignment="0" applyProtection="0"/>
    <xf numFmtId="38" fontId="57" fillId="0" borderId="0" applyFont="0" applyFill="0" applyBorder="0" applyAlignment="0" applyProtection="0"/>
    <xf numFmtId="193" fontId="378" fillId="5" borderId="0" applyNumberFormat="0" applyBorder="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0"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379" fillId="0" borderId="0" applyNumberFormat="0" applyFill="0" applyBorder="0" applyAlignment="0" applyProtection="0">
      <alignment vertical="top"/>
      <protection locked="0"/>
    </xf>
    <xf numFmtId="190" fontId="78" fillId="0" borderId="1" applyNumberFormat="0"/>
    <xf numFmtId="0" fontId="78" fillId="0" borderId="1" applyNumberFormat="0"/>
    <xf numFmtId="190" fontId="78" fillId="0" borderId="1" applyNumberFormat="0">
      <alignment vertical="center"/>
    </xf>
    <xf numFmtId="0" fontId="78" fillId="0" borderId="1" applyNumberFormat="0"/>
    <xf numFmtId="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alignment vertical="center"/>
    </xf>
    <xf numFmtId="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380" fillId="0" borderId="0"/>
  </cellStyleXfs>
  <cellXfs count="1024">
    <xf numFmtId="0" fontId="0" fillId="0" borderId="0" xfId="0"/>
    <xf numFmtId="353" fontId="1" fillId="2" borderId="0" xfId="6" applyNumberFormat="1" applyFont="1" applyFill="1" applyAlignment="1" applyProtection="1">
      <alignment horizontal="left" vertical="center" shrinkToFit="1"/>
      <protection locked="0" hidden="1"/>
    </xf>
    <xf numFmtId="0" fontId="1" fillId="0" borderId="0" xfId="6" applyFont="1" applyAlignment="1" applyProtection="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239" fontId="4" fillId="0" borderId="0" xfId="0" applyNumberFormat="1" applyFont="1" applyAlignment="1">
      <alignment horizontal="center" vertical="center"/>
    </xf>
    <xf numFmtId="239" fontId="4" fillId="0" borderId="0" xfId="0" applyNumberFormat="1" applyFont="1" applyAlignment="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14" fontId="4" fillId="0" borderId="1" xfId="0" applyNumberFormat="1" applyFont="1" applyBorder="1" applyAlignment="1">
      <alignment horizontal="center" vertical="center"/>
    </xf>
    <xf numFmtId="43" fontId="4" fillId="0" borderId="2" xfId="0" applyNumberFormat="1" applyFont="1" applyBorder="1" applyAlignment="1">
      <alignment horizontal="right" vertical="center"/>
    </xf>
    <xf numFmtId="43" fontId="4" fillId="0" borderId="1" xfId="0" applyNumberFormat="1" applyFont="1" applyBorder="1" applyAlignment="1">
      <alignment horizontal="right" vertical="center"/>
    </xf>
    <xf numFmtId="43" fontId="4" fillId="0" borderId="3" xfId="0" applyNumberFormat="1" applyFont="1" applyBorder="1" applyAlignment="1">
      <alignment horizontal="right" vertical="center"/>
    </xf>
    <xf numFmtId="0" fontId="4" fillId="0" borderId="1" xfId="0" applyFont="1" applyBorder="1" applyAlignment="1">
      <alignment horizontal="centerContinuous" vertical="center"/>
    </xf>
    <xf numFmtId="49" fontId="4" fillId="0" borderId="0" xfId="0" applyNumberFormat="1" applyFont="1" applyAlignment="1">
      <alignment vertical="center"/>
    </xf>
    <xf numFmtId="0" fontId="4" fillId="0" borderId="0" xfId="0" applyNumberFormat="1" applyFont="1" applyAlignment="1">
      <alignment horizontal="center" vertical="center"/>
    </xf>
    <xf numFmtId="0" fontId="4" fillId="0" borderId="0" xfId="0" applyFont="1" applyAlignment="1">
      <alignment horizontal="right" vertical="center"/>
    </xf>
    <xf numFmtId="0" fontId="4" fillId="0" borderId="1" xfId="0" applyFont="1" applyBorder="1" applyAlignment="1">
      <alignment vertical="center"/>
    </xf>
    <xf numFmtId="0" fontId="1" fillId="0" borderId="0" xfId="6" applyFont="1" applyAlignment="1" applyProtection="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43" fontId="4" fillId="0" borderId="2" xfId="0" applyNumberFormat="1" applyFont="1" applyBorder="1" applyAlignment="1">
      <alignment vertical="center"/>
    </xf>
    <xf numFmtId="43" fontId="4" fillId="0" borderId="3" xfId="0" applyNumberFormat="1" applyFont="1" applyBorder="1" applyAlignment="1">
      <alignment vertical="center"/>
    </xf>
    <xf numFmtId="43" fontId="4" fillId="0" borderId="1" xfId="0" applyNumberFormat="1" applyFont="1" applyBorder="1" applyAlignment="1">
      <alignment vertical="center"/>
    </xf>
    <xf numFmtId="0" fontId="4" fillId="0" borderId="0" xfId="0" applyFont="1" applyAlignment="1">
      <alignment vertical="center"/>
    </xf>
    <xf numFmtId="0" fontId="4" fillId="0" borderId="1" xfId="37023" applyFont="1" applyBorder="1" applyAlignment="1">
      <alignment vertical="center"/>
    </xf>
    <xf numFmtId="0" fontId="4" fillId="0" borderId="3" xfId="0" applyFont="1" applyBorder="1" applyAlignment="1">
      <alignment horizontal="center" vertical="center"/>
    </xf>
    <xf numFmtId="14" fontId="4" fillId="0" borderId="1" xfId="0" applyNumberFormat="1" applyFont="1" applyBorder="1" applyAlignment="1">
      <alignment horizontal="right" vertical="center"/>
    </xf>
    <xf numFmtId="0" fontId="4" fillId="0" borderId="1" xfId="0" applyFont="1" applyBorder="1" applyAlignment="1">
      <alignment horizontal="right" vertical="center"/>
    </xf>
    <xf numFmtId="0" fontId="4" fillId="0" borderId="3" xfId="0" applyFont="1" applyBorder="1" applyAlignment="1">
      <alignment horizontal="righ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4" fillId="0" borderId="1" xfId="0" applyFont="1" applyBorder="1"/>
    <xf numFmtId="0" fontId="5" fillId="0" borderId="1" xfId="0" applyFont="1" applyBorder="1" applyAlignment="1">
      <alignment vertical="center"/>
    </xf>
    <xf numFmtId="0" fontId="5" fillId="0" borderId="0" xfId="0" applyFont="1" applyAlignment="1">
      <alignment vertical="center"/>
    </xf>
    <xf numFmtId="0" fontId="4" fillId="0" borderId="1" xfId="0" applyNumberFormat="1" applyFont="1" applyBorder="1" applyAlignment="1">
      <alignment horizontal="right" vertical="center"/>
    </xf>
    <xf numFmtId="0" fontId="6" fillId="0" borderId="0" xfId="6" applyFont="1" applyAlignment="1" applyProtection="1">
      <alignment horizontal="left" vertical="center" wrapText="1"/>
    </xf>
    <xf numFmtId="49" fontId="4" fillId="0" borderId="0" xfId="0" applyNumberFormat="1" applyFont="1" applyBorder="1" applyAlignment="1">
      <alignment horizontal="right" vertical="center"/>
    </xf>
    <xf numFmtId="49" fontId="5" fillId="0" borderId="1" xfId="0" applyNumberFormat="1" applyFont="1" applyBorder="1" applyAlignment="1">
      <alignment horizontal="center" vertical="center"/>
    </xf>
    <xf numFmtId="43" fontId="5" fillId="0" borderId="2"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7" fillId="0" borderId="1" xfId="0" applyFont="1" applyBorder="1" applyAlignment="1">
      <alignment horizontal="center" vertical="center"/>
    </xf>
    <xf numFmtId="49" fontId="4" fillId="0" borderId="1" xfId="0" applyNumberFormat="1" applyFont="1" applyBorder="1" applyAlignment="1">
      <alignment horizontal="center" vertical="center"/>
    </xf>
    <xf numFmtId="43" fontId="4" fillId="0" borderId="7" xfId="0" applyNumberFormat="1" applyFont="1" applyBorder="1" applyAlignment="1">
      <alignment horizontal="right" vertical="center"/>
    </xf>
    <xf numFmtId="0" fontId="8" fillId="3" borderId="1" xfId="0" applyFont="1" applyFill="1" applyBorder="1" applyAlignment="1">
      <alignment vertical="center"/>
    </xf>
    <xf numFmtId="49" fontId="4" fillId="0" borderId="1" xfId="0" applyNumberFormat="1" applyFont="1" applyBorder="1" applyAlignment="1">
      <alignment vertical="center"/>
    </xf>
    <xf numFmtId="0" fontId="5" fillId="0" borderId="6" xfId="0" applyFont="1" applyBorder="1"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xf>
    <xf numFmtId="0" fontId="5" fillId="0" borderId="1" xfId="0" applyFont="1" applyBorder="1" applyAlignment="1">
      <alignment horizontal="center" vertical="center" wrapText="1"/>
    </xf>
    <xf numFmtId="0" fontId="5" fillId="0" borderId="8" xfId="0" applyFont="1" applyBorder="1" applyAlignment="1">
      <alignment horizontal="center" vertical="center"/>
    </xf>
    <xf numFmtId="0" fontId="5" fillId="0" borderId="1" xfId="37023" applyFont="1" applyFill="1" applyBorder="1" applyAlignment="1">
      <alignment horizontal="center" vertical="center" wrapText="1"/>
    </xf>
    <xf numFmtId="0" fontId="5" fillId="0" borderId="9" xfId="0" applyFont="1" applyBorder="1" applyAlignment="1">
      <alignment horizontal="center"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43" fontId="4" fillId="0" borderId="2" xfId="1" applyFont="1" applyBorder="1" applyAlignment="1">
      <alignment horizontal="right" vertical="center"/>
    </xf>
    <xf numFmtId="43" fontId="4" fillId="0" borderId="1" xfId="1" applyFont="1" applyBorder="1" applyAlignment="1">
      <alignment horizontal="right" vertical="center"/>
    </xf>
    <xf numFmtId="43" fontId="4" fillId="0" borderId="3" xfId="1" applyFont="1" applyBorder="1" applyAlignment="1">
      <alignment horizontal="right" vertical="center"/>
    </xf>
    <xf numFmtId="0" fontId="9"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1" xfId="0" applyFont="1" applyBorder="1" applyAlignment="1">
      <alignment horizontal="center" vertical="center"/>
    </xf>
    <xf numFmtId="0" fontId="5" fillId="0" borderId="12" xfId="0" applyFont="1" applyBorder="1" applyAlignment="1">
      <alignment horizontal="center" vertical="center"/>
    </xf>
    <xf numFmtId="43" fontId="5" fillId="0" borderId="6" xfId="0" applyNumberFormat="1" applyFont="1" applyBorder="1" applyAlignment="1">
      <alignment horizontal="center" vertical="center"/>
    </xf>
    <xf numFmtId="49" fontId="4" fillId="0" borderId="1" xfId="0" applyNumberFormat="1" applyFont="1" applyBorder="1" applyAlignment="1">
      <alignment horizontal="left" vertical="center"/>
    </xf>
    <xf numFmtId="49" fontId="4" fillId="0" borderId="7" xfId="0" applyNumberFormat="1" applyFont="1" applyBorder="1" applyAlignment="1">
      <alignment horizontal="left" vertical="center"/>
    </xf>
    <xf numFmtId="49" fontId="4" fillId="0" borderId="7" xfId="0" applyNumberFormat="1" applyFont="1" applyBorder="1" applyAlignment="1">
      <alignment horizontal="center" vertical="center" wrapText="1"/>
    </xf>
    <xf numFmtId="43" fontId="4" fillId="0" borderId="6" xfId="0" applyNumberFormat="1" applyFont="1" applyBorder="1" applyAlignment="1">
      <alignment horizontal="right" vertical="center"/>
    </xf>
    <xf numFmtId="0" fontId="4" fillId="0" borderId="1" xfId="31004" applyNumberFormat="1" applyFont="1" applyFill="1" applyBorder="1" applyAlignment="1">
      <alignment horizontal="right" vertical="center" wrapText="1"/>
    </xf>
    <xf numFmtId="43" fontId="4" fillId="0" borderId="1" xfId="31004" applyNumberFormat="1" applyFont="1" applyFill="1" applyBorder="1" applyAlignment="1">
      <alignment horizontal="right" vertical="center"/>
    </xf>
    <xf numFmtId="288" fontId="4" fillId="0" borderId="1" xfId="0" applyNumberFormat="1" applyFont="1" applyBorder="1" applyAlignment="1">
      <alignment vertical="center"/>
    </xf>
    <xf numFmtId="0" fontId="5" fillId="0" borderId="13" xfId="0" applyFont="1" applyBorder="1" applyAlignment="1">
      <alignment horizontal="center" vertical="center"/>
    </xf>
    <xf numFmtId="43" fontId="4" fillId="0" borderId="2" xfId="31004" applyNumberFormat="1" applyFont="1" applyFill="1" applyBorder="1" applyAlignment="1">
      <alignment horizontal="right" vertical="center" wrapText="1"/>
    </xf>
    <xf numFmtId="0" fontId="4" fillId="0" borderId="3" xfId="0" applyNumberFormat="1" applyFont="1" applyBorder="1" applyAlignment="1">
      <alignment horizontal="right" vertical="center"/>
    </xf>
    <xf numFmtId="288" fontId="4" fillId="0" borderId="2" xfId="0" applyNumberFormat="1" applyFont="1" applyBorder="1" applyAlignment="1">
      <alignment vertical="center"/>
    </xf>
    <xf numFmtId="0" fontId="4" fillId="0" borderId="3" xfId="0" applyFont="1" applyBorder="1" applyAlignment="1">
      <alignment vertical="center"/>
    </xf>
    <xf numFmtId="0" fontId="4" fillId="0" borderId="0" xfId="0" applyFont="1"/>
    <xf numFmtId="0" fontId="4" fillId="0" borderId="6" xfId="0" applyFont="1" applyBorder="1" applyAlignment="1">
      <alignment horizontal="left" vertical="center"/>
    </xf>
    <xf numFmtId="0" fontId="4" fillId="0" borderId="14" xfId="0" applyFont="1" applyBorder="1" applyAlignment="1">
      <alignment horizontal="center" vertical="center"/>
    </xf>
    <xf numFmtId="0" fontId="6" fillId="0" borderId="0" xfId="6" applyFont="1" applyAlignment="1" applyProtection="1">
      <alignment horizontal="left" vertical="center"/>
    </xf>
    <xf numFmtId="43" fontId="4" fillId="0" borderId="6" xfId="0" applyNumberFormat="1" applyFont="1" applyBorder="1" applyAlignment="1">
      <alignment vertical="center"/>
    </xf>
    <xf numFmtId="0" fontId="11" fillId="0" borderId="1" xfId="0" applyFont="1" applyFill="1" applyBorder="1" applyAlignment="1">
      <alignment horizontal="left" vertical="center" shrinkToFit="1"/>
    </xf>
    <xf numFmtId="0" fontId="11" fillId="0" borderId="3" xfId="0" applyFont="1" applyFill="1" applyBorder="1" applyAlignment="1">
      <alignment horizontal="left" vertical="center" shrinkToFit="1"/>
    </xf>
    <xf numFmtId="0" fontId="12" fillId="0" borderId="0" xfId="6" applyFont="1" applyAlignment="1" applyProtection="1">
      <alignment horizontal="left"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Continuous" vertical="center"/>
    </xf>
    <xf numFmtId="0" fontId="3" fillId="0" borderId="0" xfId="31010" applyFont="1" applyAlignment="1">
      <alignment horizontal="center" vertical="center"/>
    </xf>
    <xf numFmtId="0" fontId="5" fillId="0" borderId="1" xfId="31010" applyFont="1" applyBorder="1" applyAlignment="1">
      <alignment horizontal="center" vertical="center" wrapText="1"/>
    </xf>
    <xf numFmtId="0" fontId="5" fillId="0" borderId="1" xfId="31010" applyFont="1" applyBorder="1">
      <alignment vertical="center"/>
    </xf>
    <xf numFmtId="0" fontId="4" fillId="0" borderId="1" xfId="31010" applyFont="1" applyBorder="1">
      <alignment vertical="center"/>
    </xf>
    <xf numFmtId="0" fontId="4" fillId="0" borderId="0" xfId="31010" applyFont="1">
      <alignment vertical="center"/>
    </xf>
    <xf numFmtId="0" fontId="5" fillId="0" borderId="1" xfId="31010" applyFont="1" applyBorder="1" applyAlignment="1">
      <alignment horizontal="center" vertical="center"/>
    </xf>
    <xf numFmtId="0" fontId="3" fillId="0" borderId="0" xfId="31010" applyFont="1" applyAlignment="1">
      <alignment horizontal="centerContinuous" vertical="center"/>
    </xf>
    <xf numFmtId="0" fontId="4" fillId="0" borderId="1" xfId="31010" applyFont="1" applyBorder="1" applyAlignment="1">
      <alignment horizontal="center" vertical="center" wrapText="1"/>
    </xf>
    <xf numFmtId="0" fontId="5" fillId="0" borderId="1" xfId="31010" applyFont="1" applyFill="1" applyBorder="1" applyAlignment="1">
      <alignment horizontal="center" vertical="center" wrapText="1"/>
    </xf>
    <xf numFmtId="353" fontId="13" fillId="2" borderId="0" xfId="6" applyNumberFormat="1" applyFont="1" applyFill="1" applyAlignment="1" applyProtection="1">
      <alignment horizontal="left" vertical="center" shrinkToFit="1"/>
      <protection locked="0" hidden="1"/>
    </xf>
    <xf numFmtId="0" fontId="14" fillId="0" borderId="0" xfId="6" applyFont="1" applyAlignment="1" applyProtection="1">
      <alignment horizontal="left" vertical="center" wrapText="1"/>
    </xf>
    <xf numFmtId="0" fontId="5" fillId="0" borderId="6" xfId="0" applyFont="1" applyBorder="1" applyAlignment="1">
      <alignment horizontal="center" vertical="center" wrapText="1"/>
    </xf>
    <xf numFmtId="0" fontId="4" fillId="0" borderId="1" xfId="0" applyNumberFormat="1" applyFont="1" applyBorder="1" applyAlignment="1">
      <alignment horizontal="center" vertical="center"/>
    </xf>
    <xf numFmtId="0" fontId="1" fillId="0" borderId="0" xfId="6" applyFont="1" applyAlignment="1" applyProtection="1"/>
    <xf numFmtId="239" fontId="2" fillId="0" borderId="0" xfId="0" applyNumberFormat="1" applyFont="1" applyAlignment="1">
      <alignment horizontal="center" vertical="center"/>
    </xf>
    <xf numFmtId="239" fontId="2" fillId="0" borderId="15" xfId="0" applyNumberFormat="1" applyFont="1" applyBorder="1" applyAlignment="1">
      <alignment horizontal="left" vertical="center"/>
    </xf>
    <xf numFmtId="0" fontId="2" fillId="0" borderId="0" xfId="0" applyFont="1" applyAlignment="1">
      <alignment vertical="center"/>
    </xf>
    <xf numFmtId="0" fontId="4" fillId="0" borderId="0" xfId="0" applyNumberFormat="1" applyFont="1" applyAlignment="1">
      <alignment vertical="center"/>
    </xf>
    <xf numFmtId="0" fontId="4" fillId="0" borderId="0" xfId="0" applyNumberFormat="1" applyFont="1"/>
    <xf numFmtId="0" fontId="2" fillId="0" borderId="0" xfId="0" applyNumberFormat="1" applyFont="1" applyAlignment="1">
      <alignment horizontal="center" vertical="center"/>
    </xf>
    <xf numFmtId="0" fontId="2" fillId="0" borderId="0" xfId="0" applyNumberFormat="1" applyFont="1" applyAlignment="1">
      <alignment horizontal="right" vertical="center"/>
    </xf>
    <xf numFmtId="0" fontId="2" fillId="0" borderId="0" xfId="0" applyFont="1" applyAlignment="1">
      <alignment horizontal="right" vertical="center"/>
    </xf>
    <xf numFmtId="0" fontId="4" fillId="0" borderId="4" xfId="0" applyNumberFormat="1" applyFont="1" applyBorder="1" applyAlignment="1">
      <alignment vertical="center"/>
    </xf>
    <xf numFmtId="0" fontId="5" fillId="0" borderId="6" xfId="37023" applyFont="1" applyFill="1" applyBorder="1" applyAlignment="1">
      <alignment horizontal="center" vertical="center"/>
    </xf>
    <xf numFmtId="0" fontId="5" fillId="0" borderId="3" xfId="37023" applyFont="1" applyFill="1" applyBorder="1" applyAlignment="1">
      <alignment horizontal="center" vertical="center"/>
    </xf>
    <xf numFmtId="0" fontId="5" fillId="0" borderId="1" xfId="37023" applyFont="1" applyFill="1" applyBorder="1"/>
    <xf numFmtId="0" fontId="5" fillId="0" borderId="6" xfId="37023" applyFont="1" applyFill="1" applyBorder="1" applyAlignment="1">
      <alignment horizontal="center" vertical="center" wrapText="1"/>
    </xf>
    <xf numFmtId="0" fontId="5" fillId="0" borderId="3" xfId="37023" applyFont="1" applyFill="1" applyBorder="1" applyAlignment="1">
      <alignment horizontal="center" vertical="center" wrapText="1"/>
    </xf>
    <xf numFmtId="0" fontId="5" fillId="0" borderId="1" xfId="37023" applyFont="1" applyFill="1" applyBorder="1" applyAlignment="1">
      <alignment vertical="center"/>
    </xf>
    <xf numFmtId="0" fontId="7" fillId="0" borderId="8" xfId="37023" applyFont="1" applyFill="1" applyBorder="1" applyAlignment="1">
      <alignment horizontal="center" vertical="center" wrapText="1"/>
    </xf>
    <xf numFmtId="0" fontId="10" fillId="0" borderId="1" xfId="37023" applyFont="1" applyFill="1" applyBorder="1" applyAlignment="1">
      <alignment horizontal="center" vertical="center" wrapText="1"/>
    </xf>
    <xf numFmtId="354" fontId="5" fillId="0" borderId="1" xfId="37023" applyNumberFormat="1" applyFont="1" applyFill="1" applyBorder="1" applyAlignment="1">
      <alignment horizontal="center" vertical="center" wrapText="1"/>
    </xf>
    <xf numFmtId="0" fontId="7" fillId="0" borderId="7" xfId="37023"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Alignment="1">
      <alignment vertical="center"/>
    </xf>
    <xf numFmtId="0" fontId="5" fillId="0" borderId="1" xfId="37023" applyFont="1" applyFill="1" applyBorder="1" applyAlignment="1">
      <alignment horizontal="centerContinuous" vertical="center" wrapText="1"/>
    </xf>
    <xf numFmtId="0" fontId="5" fillId="0" borderId="2" xfId="37023" applyFont="1" applyFill="1" applyBorder="1" applyAlignment="1">
      <alignment horizontal="centerContinuous" vertical="center" wrapText="1"/>
    </xf>
    <xf numFmtId="0" fontId="5" fillId="0" borderId="3" xfId="37023" applyFont="1" applyFill="1" applyBorder="1" applyAlignment="1">
      <alignment horizontal="centerContinuous" vertical="center" wrapText="1"/>
    </xf>
    <xf numFmtId="0" fontId="5" fillId="0" borderId="2" xfId="37023" applyFont="1" applyFill="1" applyBorder="1" applyAlignment="1">
      <alignment horizontal="center" vertical="center" wrapText="1"/>
    </xf>
    <xf numFmtId="43" fontId="4" fillId="0" borderId="1" xfId="0" applyNumberFormat="1" applyFont="1" applyFill="1" applyBorder="1" applyAlignment="1">
      <alignment horizontal="right" vertical="center"/>
    </xf>
    <xf numFmtId="43" fontId="4" fillId="0" borderId="2" xfId="0" applyNumberFormat="1" applyFont="1" applyFill="1" applyBorder="1" applyAlignment="1">
      <alignment horizontal="right" vertical="center"/>
    </xf>
    <xf numFmtId="0" fontId="5" fillId="0" borderId="1" xfId="31011" applyFont="1" applyFill="1" applyBorder="1" applyAlignment="1">
      <alignment horizontal="center" vertical="center"/>
    </xf>
    <xf numFmtId="0" fontId="15" fillId="0" borderId="1" xfId="30999" applyFont="1" applyFill="1" applyBorder="1" applyAlignment="1">
      <alignment horizontal="center" vertical="center" wrapText="1"/>
    </xf>
    <xf numFmtId="355" fontId="15" fillId="0" borderId="1" xfId="30999"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5" fillId="0" borderId="3" xfId="31000" applyFont="1" applyBorder="1" applyAlignment="1">
      <alignment horizontal="center" vertical="center" wrapText="1"/>
    </xf>
    <xf numFmtId="0" fontId="5" fillId="0" borderId="1" xfId="31000" applyFont="1" applyBorder="1" applyAlignment="1">
      <alignment horizontal="center" vertical="center" wrapText="1"/>
    </xf>
    <xf numFmtId="0" fontId="16" fillId="0" borderId="6" xfId="0" applyFont="1" applyBorder="1" applyAlignment="1">
      <alignment horizontal="center" vertical="center"/>
    </xf>
    <xf numFmtId="0" fontId="17" fillId="0" borderId="14" xfId="0" applyFont="1" applyBorder="1" applyAlignment="1">
      <alignment horizontal="center" vertical="center"/>
    </xf>
    <xf numFmtId="0" fontId="17" fillId="0" borderId="3" xfId="0" applyFont="1" applyBorder="1" applyAlignment="1">
      <alignment horizontal="center" vertical="center"/>
    </xf>
    <xf numFmtId="0" fontId="5" fillId="0" borderId="8" xfId="31011" applyFont="1" applyFill="1" applyBorder="1" applyAlignment="1">
      <alignment horizontal="center" vertical="center"/>
    </xf>
    <xf numFmtId="0" fontId="5" fillId="0" borderId="7" xfId="31011" applyFont="1" applyFill="1" applyBorder="1" applyAlignment="1">
      <alignment horizontal="center" vertical="center"/>
    </xf>
    <xf numFmtId="0" fontId="4" fillId="0" borderId="1" xfId="0" applyFont="1" applyFill="1" applyBorder="1" applyAlignment="1">
      <alignment horizontal="left" vertical="center"/>
    </xf>
    <xf numFmtId="0" fontId="4" fillId="0" borderId="6" xfId="0" applyFont="1" applyBorder="1" applyAlignment="1">
      <alignment horizontal="centerContinuous" vertical="center"/>
    </xf>
    <xf numFmtId="0" fontId="5" fillId="0" borderId="1" xfId="0" applyFont="1" applyBorder="1" applyAlignment="1" applyProtection="1">
      <alignment horizontal="center" vertical="center"/>
    </xf>
    <xf numFmtId="43" fontId="4" fillId="0" borderId="1" xfId="0" applyNumberFormat="1" applyFont="1" applyBorder="1" applyAlignment="1" applyProtection="1">
      <alignment horizontal="right" vertical="center"/>
    </xf>
    <xf numFmtId="0" fontId="5" fillId="0" borderId="4" xfId="0" applyFont="1" applyBorder="1" applyAlignment="1">
      <alignment horizontal="center" vertical="center" wrapText="1"/>
    </xf>
    <xf numFmtId="353" fontId="1" fillId="0" borderId="0" xfId="6" applyNumberFormat="1" applyFont="1" applyFill="1" applyAlignment="1" applyProtection="1">
      <alignment horizontal="left" vertical="center" shrinkToFit="1"/>
      <protection locked="0" hidden="1"/>
    </xf>
    <xf numFmtId="0" fontId="1" fillId="0" borderId="0" xfId="6" applyFont="1" applyFill="1" applyAlignment="1" applyProtection="1">
      <alignment horizontal="left" vertical="center" wrapText="1"/>
    </xf>
    <xf numFmtId="0" fontId="3" fillId="0" borderId="0" xfId="0" applyFont="1" applyFill="1" applyAlignment="1">
      <alignment horizontal="center" vertical="center" wrapText="1"/>
    </xf>
    <xf numFmtId="239" fontId="4" fillId="0" borderId="0" xfId="0" applyNumberFormat="1" applyFont="1" applyFill="1" applyAlignment="1">
      <alignment horizontal="center" vertical="center"/>
    </xf>
    <xf numFmtId="239" fontId="4" fillId="0" borderId="0" xfId="0" applyNumberFormat="1" applyFont="1" applyFill="1" applyAlignment="1">
      <alignment vertical="center"/>
    </xf>
    <xf numFmtId="0" fontId="5" fillId="0" borderId="1" xfId="37023" applyFont="1" applyFill="1" applyBorder="1" applyAlignment="1">
      <alignment horizontal="center" vertical="center" shrinkToFit="1"/>
    </xf>
    <xf numFmtId="0" fontId="5" fillId="0" borderId="8" xfId="37023" applyFont="1" applyFill="1" applyBorder="1" applyAlignment="1">
      <alignment horizontal="center" vertical="center" shrinkToFit="1"/>
    </xf>
    <xf numFmtId="354" fontId="5" fillId="0" borderId="1" xfId="37023" applyNumberFormat="1" applyFont="1" applyFill="1" applyBorder="1" applyAlignment="1">
      <alignment horizontal="center" vertical="center" shrinkToFit="1"/>
    </xf>
    <xf numFmtId="0" fontId="5" fillId="0" borderId="7" xfId="37023" applyFont="1" applyFill="1" applyBorder="1" applyAlignment="1">
      <alignment horizontal="center" vertical="center" shrinkToFit="1"/>
    </xf>
    <xf numFmtId="0" fontId="4" fillId="0" borderId="1" xfId="0" applyFont="1" applyFill="1" applyBorder="1" applyAlignment="1">
      <alignment horizontal="centerContinuous" vertical="center"/>
    </xf>
    <xf numFmtId="49" fontId="4" fillId="0" borderId="0" xfId="0" applyNumberFormat="1" applyFont="1" applyFill="1" applyAlignment="1">
      <alignment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4"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14"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right" vertical="center"/>
    </xf>
    <xf numFmtId="43" fontId="4" fillId="0" borderId="3" xfId="0" applyNumberFormat="1" applyFont="1" applyFill="1" applyBorder="1" applyAlignment="1">
      <alignment horizontal="right" vertical="center"/>
    </xf>
    <xf numFmtId="0" fontId="4" fillId="0" borderId="0" xfId="0" applyNumberFormat="1" applyFont="1" applyFill="1" applyAlignment="1">
      <alignment horizontal="center" vertical="center"/>
    </xf>
    <xf numFmtId="43" fontId="4" fillId="0" borderId="14" xfId="0" applyNumberFormat="1" applyFont="1" applyFill="1" applyBorder="1" applyAlignment="1">
      <alignment horizontal="right" vertical="center"/>
    </xf>
    <xf numFmtId="43" fontId="4" fillId="0" borderId="0" xfId="0" applyNumberFormat="1" applyFont="1" applyFill="1" applyAlignment="1">
      <alignment vertical="center"/>
    </xf>
    <xf numFmtId="0" fontId="4" fillId="0" borderId="0" xfId="0" applyFont="1" applyFill="1" applyAlignment="1">
      <alignment horizontal="right" vertical="center"/>
    </xf>
    <xf numFmtId="0" fontId="4" fillId="0" borderId="1" xfId="0" applyFont="1" applyFill="1" applyBorder="1" applyAlignment="1">
      <alignment vertical="center"/>
    </xf>
    <xf numFmtId="0" fontId="5" fillId="0" borderId="1" xfId="37023" applyFont="1" applyFill="1" applyBorder="1" applyAlignment="1">
      <alignment horizontal="center" vertical="center"/>
    </xf>
    <xf numFmtId="0" fontId="5" fillId="0" borderId="14" xfId="37023" applyFont="1" applyFill="1" applyBorder="1" applyAlignment="1">
      <alignment horizontal="center" vertical="center"/>
    </xf>
    <xf numFmtId="0" fontId="4" fillId="0" borderId="3" xfId="0" applyFont="1" applyFill="1" applyBorder="1" applyAlignment="1">
      <alignment horizontal="centerContinuous" vertical="center"/>
    </xf>
    <xf numFmtId="0" fontId="5" fillId="0" borderId="8" xfId="37023" applyFont="1" applyFill="1" applyBorder="1" applyAlignment="1">
      <alignment horizontal="center" vertical="center"/>
    </xf>
    <xf numFmtId="0" fontId="5" fillId="0" borderId="7" xfId="37023" applyFont="1" applyFill="1" applyBorder="1" applyAlignment="1">
      <alignment horizontal="center" vertical="center"/>
    </xf>
    <xf numFmtId="354" fontId="5" fillId="0" borderId="1" xfId="37023" applyNumberFormat="1" applyFont="1" applyFill="1" applyBorder="1" applyAlignment="1">
      <alignment horizontal="center" vertical="center"/>
    </xf>
    <xf numFmtId="354" fontId="5" fillId="0" borderId="8" xfId="37023" applyNumberFormat="1" applyFont="1" applyFill="1" applyBorder="1" applyAlignment="1">
      <alignment horizontal="center" vertical="center" wrapText="1"/>
    </xf>
    <xf numFmtId="0" fontId="5" fillId="0" borderId="8" xfId="37023" applyFont="1" applyFill="1" applyBorder="1" applyAlignment="1">
      <alignment horizontal="center" vertical="center" wrapText="1"/>
    </xf>
    <xf numFmtId="354" fontId="5" fillId="0" borderId="7" xfId="37023" applyNumberFormat="1" applyFont="1" applyFill="1" applyBorder="1" applyAlignment="1">
      <alignment horizontal="center" vertical="center" wrapText="1"/>
    </xf>
    <xf numFmtId="0" fontId="5" fillId="0" borderId="7" xfId="37023" applyFont="1" applyFill="1" applyBorder="1" applyAlignment="1">
      <alignment horizontal="center" vertical="center" wrapText="1"/>
    </xf>
    <xf numFmtId="0"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center" vertical="center"/>
    </xf>
    <xf numFmtId="0" fontId="4" fillId="0" borderId="6" xfId="0" applyFont="1" applyFill="1" applyBorder="1" applyAlignment="1">
      <alignment horizontal="center" vertical="center"/>
    </xf>
    <xf numFmtId="14" fontId="4" fillId="0" borderId="1" xfId="0" applyNumberFormat="1" applyFont="1" applyFill="1" applyBorder="1" applyAlignment="1">
      <alignment horizontal="centerContinuous" vertical="center"/>
    </xf>
    <xf numFmtId="43" fontId="2" fillId="0" borderId="0" xfId="0" applyNumberFormat="1" applyFont="1" applyFill="1" applyAlignment="1">
      <alignment horizontal="center" vertical="center" wrapText="1"/>
    </xf>
    <xf numFmtId="43" fontId="4" fillId="0" borderId="1" xfId="0" applyNumberFormat="1" applyFont="1" applyFill="1" applyBorder="1" applyAlignment="1" applyProtection="1">
      <alignment horizontal="right" vertical="center"/>
    </xf>
    <xf numFmtId="43" fontId="10" fillId="0" borderId="2" xfId="0" applyNumberFormat="1" applyFont="1" applyBorder="1" applyAlignment="1">
      <alignment horizontal="center" vertical="center"/>
    </xf>
    <xf numFmtId="49" fontId="10" fillId="0" borderId="1" xfId="0" applyNumberFormat="1" applyFont="1" applyBorder="1" applyAlignment="1">
      <alignment horizontal="center" vertical="center"/>
    </xf>
    <xf numFmtId="0" fontId="18" fillId="0" borderId="1" xfId="6" applyFont="1" applyBorder="1" applyAlignment="1" applyProtection="1">
      <alignment vertical="center"/>
    </xf>
    <xf numFmtId="0" fontId="18" fillId="0" borderId="1" xfId="0" applyFont="1" applyBorder="1" applyAlignment="1">
      <alignment vertical="center"/>
    </xf>
    <xf numFmtId="43" fontId="4" fillId="0" borderId="0" xfId="0" applyNumberFormat="1" applyFont="1" applyAlignment="1">
      <alignment vertical="center"/>
    </xf>
    <xf numFmtId="0" fontId="5" fillId="0" borderId="1" xfId="31012" applyNumberFormat="1" applyFont="1" applyFill="1" applyBorder="1" applyAlignment="1">
      <alignment horizontal="center" vertical="center" wrapText="1"/>
    </xf>
    <xf numFmtId="43" fontId="1" fillId="0" borderId="0" xfId="1" applyFont="1" applyAlignment="1" applyProtection="1">
      <alignment horizontal="left" vertical="center" wrapText="1"/>
    </xf>
    <xf numFmtId="43" fontId="4" fillId="0" borderId="0" xfId="1" applyFont="1" applyAlignment="1">
      <alignment vertical="center"/>
    </xf>
    <xf numFmtId="43" fontId="5" fillId="0" borderId="1" xfId="1" applyFont="1" applyFill="1" applyBorder="1" applyAlignment="1">
      <alignment horizontal="center" vertical="center" wrapText="1"/>
    </xf>
    <xf numFmtId="43" fontId="5" fillId="0" borderId="1" xfId="1" applyFont="1" applyFill="1" applyBorder="1"/>
    <xf numFmtId="43" fontId="4" fillId="0" borderId="1" xfId="1" applyFont="1" applyBorder="1" applyAlignment="1">
      <alignment horizontal="center" vertical="center"/>
    </xf>
    <xf numFmtId="0" fontId="0" fillId="0" borderId="0" xfId="0" applyFont="1" applyFill="1"/>
    <xf numFmtId="0" fontId="19" fillId="0" borderId="0" xfId="0" applyFont="1" applyFill="1" applyAlignment="1">
      <alignment horizontal="center" vertical="center" wrapText="1"/>
    </xf>
    <xf numFmtId="0" fontId="7" fillId="0" borderId="1" xfId="37023" applyFont="1" applyFill="1" applyBorder="1" applyAlignment="1">
      <alignment horizontal="center" vertical="center" wrapText="1"/>
    </xf>
    <xf numFmtId="0" fontId="20" fillId="0" borderId="1" xfId="37023" applyFont="1" applyFill="1" applyBorder="1" applyAlignment="1">
      <alignment horizontal="center" vertical="center"/>
    </xf>
    <xf numFmtId="0" fontId="20" fillId="0" borderId="1" xfId="37023"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21" fillId="0" borderId="1" xfId="0" applyFont="1" applyFill="1" applyBorder="1" applyAlignment="1">
      <alignment horizontal="center" vertical="center" shrinkToFit="1"/>
    </xf>
    <xf numFmtId="354" fontId="4" fillId="0" borderId="1" xfId="30174" applyNumberFormat="1"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 xfId="0" applyFont="1" applyFill="1" applyBorder="1" applyAlignment="1">
      <alignment horizontal="center" vertical="center"/>
    </xf>
    <xf numFmtId="43" fontId="4" fillId="0" borderId="1" xfId="1" applyFont="1" applyFill="1" applyBorder="1" applyAlignment="1">
      <alignment vertical="center"/>
    </xf>
    <xf numFmtId="0" fontId="7" fillId="0" borderId="3" xfId="0" applyFont="1" applyFill="1" applyBorder="1" applyAlignment="1">
      <alignment horizontal="center" vertical="center"/>
    </xf>
    <xf numFmtId="0" fontId="22" fillId="0" borderId="0" xfId="0" applyFont="1" applyFill="1"/>
    <xf numFmtId="10" fontId="4" fillId="0" borderId="1" xfId="3" applyNumberFormat="1" applyFont="1" applyFill="1" applyBorder="1" applyAlignment="1">
      <alignment vertical="center"/>
    </xf>
    <xf numFmtId="43" fontId="0" fillId="0" borderId="0" xfId="0" applyNumberFormat="1" applyFont="1" applyFill="1"/>
    <xf numFmtId="43" fontId="4" fillId="0" borderId="6" xfId="1" applyFont="1" applyFill="1" applyBorder="1" applyAlignment="1">
      <alignment vertical="center"/>
    </xf>
    <xf numFmtId="0" fontId="4" fillId="0" borderId="0" xfId="0" applyFont="1" applyFill="1" applyBorder="1" applyAlignment="1">
      <alignment horizontal="left" vertical="center" wrapText="1"/>
    </xf>
    <xf numFmtId="0" fontId="4" fillId="0" borderId="1" xfId="37023" applyFont="1" applyFill="1" applyBorder="1" applyAlignment="1">
      <alignment horizontal="center" vertical="center" wrapText="1"/>
    </xf>
    <xf numFmtId="0" fontId="4" fillId="0" borderId="1" xfId="31000" applyFont="1" applyFill="1" applyBorder="1" applyAlignment="1">
      <alignment horizontal="center" vertical="center" wrapText="1"/>
    </xf>
    <xf numFmtId="0" fontId="4" fillId="0" borderId="1" xfId="37023" applyFont="1" applyFill="1" applyBorder="1"/>
    <xf numFmtId="0" fontId="5" fillId="0" borderId="14" xfId="0" applyFont="1" applyBorder="1" applyAlignment="1">
      <alignment horizontal="center" vertical="center"/>
    </xf>
    <xf numFmtId="0" fontId="5" fillId="0" borderId="16" xfId="0" applyFont="1" applyBorder="1" applyAlignment="1">
      <alignment horizontal="center" vertical="center"/>
    </xf>
    <xf numFmtId="14" fontId="4" fillId="0" borderId="1" xfId="37023" applyNumberFormat="1" applyFont="1" applyFill="1" applyBorder="1" applyAlignment="1">
      <alignment horizontal="center"/>
    </xf>
    <xf numFmtId="0" fontId="4" fillId="0" borderId="1" xfId="37023" applyFont="1" applyBorder="1" applyAlignment="1">
      <alignment vertical="center" wrapText="1"/>
    </xf>
    <xf numFmtId="0" fontId="7" fillId="3" borderId="6"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center" vertical="center"/>
    </xf>
    <xf numFmtId="43" fontId="4" fillId="3" borderId="1" xfId="1" applyFont="1" applyFill="1" applyBorder="1" applyAlignment="1">
      <alignment vertical="center"/>
    </xf>
    <xf numFmtId="10" fontId="4" fillId="3" borderId="1" xfId="3" applyNumberFormat="1" applyFont="1" applyFill="1" applyBorder="1" applyAlignment="1">
      <alignment vertical="center"/>
    </xf>
    <xf numFmtId="0" fontId="23" fillId="0" borderId="0" xfId="31085" applyFont="1" applyAlignment="1" applyProtection="1">
      <alignment horizontal="left" vertical="center" wrapText="1"/>
    </xf>
    <xf numFmtId="0" fontId="23" fillId="0" borderId="0" xfId="31085" applyFont="1" applyAlignment="1" applyProtection="1">
      <alignment horizontal="center" vertical="center" wrapText="1"/>
    </xf>
    <xf numFmtId="49" fontId="2" fillId="0" borderId="1" xfId="30340" applyNumberFormat="1" applyFont="1" applyFill="1" applyBorder="1" applyAlignment="1">
      <alignment horizontal="center" vertical="center"/>
    </xf>
    <xf numFmtId="0" fontId="2" fillId="0" borderId="1" xfId="30340" applyNumberFormat="1" applyFont="1" applyFill="1" applyBorder="1" applyAlignment="1">
      <alignment horizontal="center" vertical="center"/>
    </xf>
    <xf numFmtId="0" fontId="24" fillId="0" borderId="0" xfId="30998" applyFont="1" applyAlignment="1">
      <alignment horizontal="center" vertical="center" wrapText="1"/>
    </xf>
    <xf numFmtId="0" fontId="25" fillId="0" borderId="0" xfId="30998" applyFont="1" applyAlignment="1">
      <alignment horizontal="center" vertical="center" wrapText="1"/>
    </xf>
    <xf numFmtId="239" fontId="4" fillId="0" borderId="0" xfId="29784" applyNumberFormat="1" applyFont="1" applyAlignment="1">
      <alignment horizontal="center" vertical="center"/>
    </xf>
    <xf numFmtId="239" fontId="26" fillId="0" borderId="0" xfId="30998" applyNumberFormat="1" applyFont="1" applyAlignment="1">
      <alignment horizontal="center" vertical="center"/>
    </xf>
    <xf numFmtId="239" fontId="26" fillId="0" borderId="0" xfId="30998" applyNumberFormat="1" applyFont="1" applyAlignment="1">
      <alignment vertical="center"/>
    </xf>
    <xf numFmtId="0" fontId="2" fillId="0" borderId="1" xfId="30998" applyFont="1" applyBorder="1" applyAlignment="1">
      <alignment horizontal="center" vertical="center"/>
    </xf>
    <xf numFmtId="0" fontId="2" fillId="0" borderId="1" xfId="30998" applyFont="1" applyBorder="1" applyAlignment="1">
      <alignment horizontal="center" vertical="center" wrapText="1"/>
    </xf>
    <xf numFmtId="49" fontId="2" fillId="0" borderId="1" xfId="30998" applyNumberFormat="1" applyFont="1" applyBorder="1" applyAlignment="1">
      <alignment horizontal="center" vertical="center"/>
    </xf>
    <xf numFmtId="0" fontId="2" fillId="0" borderId="6" xfId="30998" applyFont="1" applyBorder="1" applyAlignment="1">
      <alignment horizontal="center" vertical="center"/>
    </xf>
    <xf numFmtId="0" fontId="2" fillId="0" borderId="14" xfId="30998" applyFont="1" applyBorder="1" applyAlignment="1">
      <alignment horizontal="center" vertical="center"/>
    </xf>
    <xf numFmtId="0" fontId="2" fillId="0" borderId="3" xfId="30998" applyFont="1" applyBorder="1" applyAlignment="1">
      <alignment horizontal="center" vertical="center"/>
    </xf>
    <xf numFmtId="288" fontId="2" fillId="0" borderId="1" xfId="30998" applyNumberFormat="1" applyFont="1" applyBorder="1" applyAlignment="1" applyProtection="1">
      <alignment horizontal="center" vertical="center"/>
    </xf>
    <xf numFmtId="0" fontId="4" fillId="0" borderId="0" xfId="29784" applyNumberFormat="1" applyFont="1" applyAlignment="1">
      <alignment vertical="center"/>
    </xf>
    <xf numFmtId="0" fontId="26" fillId="0" borderId="0" xfId="30998" applyFont="1" applyAlignment="1">
      <alignment horizontal="center" vertical="center" wrapText="1"/>
    </xf>
    <xf numFmtId="0" fontId="27" fillId="0" borderId="0" xfId="31085" applyAlignment="1" applyProtection="1">
      <alignment horizontal="center" vertical="center" wrapText="1"/>
    </xf>
    <xf numFmtId="356" fontId="2" fillId="0" borderId="1" xfId="30998" applyNumberFormat="1" applyFont="1" applyBorder="1" applyAlignment="1">
      <alignment horizontal="center" vertical="center"/>
    </xf>
    <xf numFmtId="43" fontId="2" fillId="0" borderId="1" xfId="30340" applyNumberFormat="1" applyFont="1" applyFill="1" applyBorder="1" applyAlignment="1">
      <alignment horizontal="right" vertical="center"/>
    </xf>
    <xf numFmtId="288" fontId="2" fillId="0" borderId="1" xfId="30340" applyNumberFormat="1" applyFont="1" applyFill="1" applyBorder="1" applyAlignment="1">
      <alignment horizontal="right" vertical="center"/>
    </xf>
    <xf numFmtId="0" fontId="4" fillId="0" borderId="0" xfId="29784" applyNumberFormat="1" applyFont="1" applyAlignment="1">
      <alignment horizontal="center" vertical="center"/>
    </xf>
    <xf numFmtId="0" fontId="26" fillId="0" borderId="0" xfId="30998" applyNumberFormat="1" applyFont="1" applyAlignment="1">
      <alignment horizontal="center" vertical="center"/>
    </xf>
    <xf numFmtId="0" fontId="2" fillId="0" borderId="3" xfId="31002" applyFont="1" applyBorder="1" applyAlignment="1">
      <alignment horizontal="center" vertical="center" wrapText="1"/>
    </xf>
    <xf numFmtId="0" fontId="2" fillId="0" borderId="1" xfId="31002" applyFont="1" applyBorder="1" applyAlignment="1">
      <alignment horizontal="center" vertical="center" wrapText="1"/>
    </xf>
    <xf numFmtId="288" fontId="2" fillId="0" borderId="1" xfId="30998" applyNumberFormat="1" applyFont="1" applyBorder="1" applyAlignment="1">
      <alignment horizontal="center" vertical="center"/>
    </xf>
    <xf numFmtId="288" fontId="2" fillId="0" borderId="1" xfId="30998" applyNumberFormat="1" applyFont="1" applyBorder="1" applyAlignment="1">
      <alignment horizontal="right" vertical="center"/>
    </xf>
    <xf numFmtId="288" fontId="2" fillId="0" borderId="3" xfId="30998" applyNumberFormat="1" applyFont="1" applyBorder="1" applyAlignment="1">
      <alignment horizontal="right" vertical="center"/>
    </xf>
    <xf numFmtId="0" fontId="2" fillId="0" borderId="1" xfId="30998" applyFont="1" applyBorder="1" applyAlignment="1">
      <alignment vertical="center"/>
    </xf>
    <xf numFmtId="49" fontId="28" fillId="0" borderId="1" xfId="31006" applyNumberFormat="1" applyFont="1" applyBorder="1" applyAlignment="1" applyProtection="1">
      <protection locked="0" hidden="1"/>
    </xf>
    <xf numFmtId="0" fontId="29" fillId="0" borderId="0" xfId="30340" applyFont="1" applyAlignment="1">
      <alignment horizontal="center" wrapText="1"/>
    </xf>
    <xf numFmtId="239" fontId="26" fillId="0" borderId="0" xfId="30998" applyNumberFormat="1" applyFont="1" applyAlignment="1">
      <alignment horizontal="right" vertical="center"/>
    </xf>
    <xf numFmtId="0" fontId="11" fillId="0" borderId="0" xfId="30998" applyFont="1" applyAlignment="1">
      <alignment horizontal="right" vertical="center"/>
    </xf>
    <xf numFmtId="0" fontId="2" fillId="0" borderId="6" xfId="30998" applyFont="1" applyBorder="1" applyAlignment="1">
      <alignment horizontal="center" vertical="center" wrapText="1"/>
    </xf>
    <xf numFmtId="0" fontId="30" fillId="0" borderId="6" xfId="31006" applyFont="1" applyBorder="1" applyAlignment="1" applyProtection="1">
      <alignment horizontal="center"/>
      <protection locked="0" hidden="1"/>
    </xf>
    <xf numFmtId="0" fontId="30" fillId="0" borderId="14" xfId="31006" applyFont="1" applyBorder="1" applyAlignment="1" applyProtection="1">
      <alignment horizontal="center"/>
      <protection locked="0" hidden="1"/>
    </xf>
    <xf numFmtId="0" fontId="30" fillId="0" borderId="1" xfId="31006" applyFont="1" applyBorder="1" applyAlignment="1" applyProtection="1">
      <alignment horizontal="center"/>
      <protection locked="0" hidden="1"/>
    </xf>
    <xf numFmtId="0" fontId="28" fillId="0" borderId="1" xfId="31006" applyFont="1" applyBorder="1" applyAlignment="1" applyProtection="1">
      <protection locked="0" hidden="1"/>
    </xf>
    <xf numFmtId="288" fontId="2" fillId="0" borderId="0" xfId="30998" applyNumberFormat="1" applyFont="1" applyBorder="1" applyAlignment="1" applyProtection="1">
      <alignment horizontal="center" vertical="center"/>
    </xf>
    <xf numFmtId="0" fontId="2" fillId="0" borderId="0" xfId="30998" applyNumberFormat="1" applyFont="1" applyAlignment="1">
      <alignment vertical="center"/>
    </xf>
    <xf numFmtId="0" fontId="26" fillId="0" borderId="0" xfId="30998" applyFont="1" applyAlignment="1">
      <alignment vertical="center"/>
    </xf>
    <xf numFmtId="356" fontId="28" fillId="0" borderId="1" xfId="31006" applyNumberFormat="1" applyFont="1" applyBorder="1" applyAlignment="1" applyProtection="1">
      <protection locked="0" hidden="1"/>
    </xf>
    <xf numFmtId="49" fontId="28" fillId="0" borderId="1" xfId="31006" applyNumberFormat="1" applyFont="1" applyBorder="1" applyAlignment="1" applyProtection="1">
      <alignment horizontal="right"/>
      <protection locked="0" hidden="1"/>
    </xf>
    <xf numFmtId="0" fontId="28" fillId="0" borderId="1" xfId="31006" applyFont="1" applyFill="1" applyBorder="1" applyAlignment="1" applyProtection="1">
      <protection locked="0" hidden="1"/>
    </xf>
    <xf numFmtId="0" fontId="30" fillId="0" borderId="1" xfId="31006" applyFont="1" applyFill="1" applyBorder="1" applyAlignment="1" applyProtection="1">
      <alignment shrinkToFit="1"/>
      <protection locked="0" hidden="1"/>
    </xf>
    <xf numFmtId="0" fontId="31" fillId="0" borderId="0" xfId="30340" applyFont="1" applyBorder="1" applyAlignment="1">
      <alignment horizontal="left"/>
    </xf>
    <xf numFmtId="0" fontId="32" fillId="0" borderId="0" xfId="30340" applyFont="1" applyBorder="1" applyAlignment="1">
      <alignment horizontal="left"/>
    </xf>
    <xf numFmtId="0" fontId="30" fillId="0" borderId="1" xfId="31006" applyFont="1" applyBorder="1" applyAlignment="1" applyProtection="1">
      <alignment horizontal="center" shrinkToFit="1"/>
      <protection locked="0" hidden="1"/>
    </xf>
    <xf numFmtId="43" fontId="30" fillId="0" borderId="1" xfId="34823" applyFont="1" applyFill="1" applyBorder="1" applyAlignment="1" applyProtection="1">
      <alignment shrinkToFit="1"/>
      <protection locked="0" hidden="1"/>
    </xf>
    <xf numFmtId="0" fontId="30" fillId="0" borderId="1" xfId="31006" applyFont="1" applyBorder="1" applyAlignment="1" applyProtection="1">
      <alignment shrinkToFit="1"/>
      <protection locked="0" hidden="1"/>
    </xf>
    <xf numFmtId="0" fontId="2" fillId="0" borderId="0" xfId="30998" applyFont="1" applyAlignment="1">
      <alignment vertical="center"/>
    </xf>
    <xf numFmtId="0" fontId="2" fillId="0" borderId="0" xfId="30340" applyFont="1" applyBorder="1" applyAlignment="1">
      <alignment horizontal="center"/>
    </xf>
    <xf numFmtId="9" fontId="30" fillId="0" borderId="1" xfId="27253" applyFont="1" applyBorder="1" applyAlignment="1" applyProtection="1">
      <alignment shrinkToFit="1"/>
      <protection locked="0" hidden="1"/>
    </xf>
    <xf numFmtId="0" fontId="30" fillId="4" borderId="1" xfId="31006" applyFont="1" applyFill="1" applyBorder="1" applyAlignment="1" applyProtection="1">
      <alignment shrinkToFit="1"/>
      <protection locked="0" hidden="1"/>
    </xf>
    <xf numFmtId="43" fontId="30" fillId="4" borderId="1" xfId="34823" applyFont="1" applyFill="1" applyBorder="1" applyAlignment="1" applyProtection="1">
      <alignment shrinkToFit="1"/>
      <protection locked="0" hidden="1"/>
    </xf>
    <xf numFmtId="14" fontId="30" fillId="4" borderId="1" xfId="31006" applyNumberFormat="1" applyFont="1" applyFill="1" applyBorder="1" applyAlignment="1" applyProtection="1">
      <alignment shrinkToFit="1"/>
      <protection locked="0" hidden="1"/>
    </xf>
    <xf numFmtId="209" fontId="28" fillId="4" borderId="1" xfId="30998" applyNumberFormat="1" applyFont="1" applyFill="1" applyBorder="1" applyAlignment="1" applyProtection="1">
      <alignment shrinkToFit="1"/>
      <protection locked="0" hidden="1"/>
    </xf>
    <xf numFmtId="0" fontId="32" fillId="0" borderId="0" xfId="30340" applyFont="1" applyBorder="1" applyAlignment="1">
      <alignment horizontal="center"/>
    </xf>
    <xf numFmtId="0" fontId="30" fillId="0" borderId="3" xfId="31006" applyFont="1" applyBorder="1" applyAlignment="1" applyProtection="1">
      <alignment horizontal="center"/>
      <protection locked="0" hidden="1"/>
    </xf>
    <xf numFmtId="0" fontId="30" fillId="0" borderId="6" xfId="31006" applyFont="1" applyBorder="1" applyAlignment="1" applyProtection="1">
      <alignment horizontal="center" wrapText="1"/>
      <protection locked="0" hidden="1"/>
    </xf>
    <xf numFmtId="0" fontId="30" fillId="0" borderId="14" xfId="31006" applyFont="1" applyBorder="1" applyAlignment="1" applyProtection="1">
      <alignment horizontal="center" wrapText="1"/>
      <protection locked="0" hidden="1"/>
    </xf>
    <xf numFmtId="0" fontId="30" fillId="0" borderId="1" xfId="31006" applyFont="1" applyBorder="1" applyAlignment="1" applyProtection="1">
      <alignment horizontal="center" vertical="center" wrapText="1" shrinkToFit="1"/>
      <protection locked="0" hidden="1"/>
    </xf>
    <xf numFmtId="357" fontId="30" fillId="5" borderId="1" xfId="30998" applyNumberFormat="1" applyFont="1" applyFill="1" applyBorder="1" applyAlignment="1" applyProtection="1">
      <alignment shrinkToFit="1"/>
      <protection locked="0"/>
    </xf>
    <xf numFmtId="14" fontId="30" fillId="0" borderId="1" xfId="31006" applyNumberFormat="1" applyFont="1" applyFill="1" applyBorder="1" applyAlignment="1" applyProtection="1">
      <alignment shrinkToFit="1"/>
      <protection locked="0" hidden="1"/>
    </xf>
    <xf numFmtId="357" fontId="28" fillId="4" borderId="1" xfId="30998" applyNumberFormat="1" applyFont="1" applyFill="1" applyBorder="1" applyAlignment="1" applyProtection="1">
      <alignment shrinkToFit="1"/>
      <protection locked="0" hidden="1"/>
    </xf>
    <xf numFmtId="209" fontId="28" fillId="0" borderId="1" xfId="30998" applyNumberFormat="1" applyFont="1" applyFill="1" applyBorder="1" applyAlignment="1" applyProtection="1">
      <alignment shrinkToFit="1"/>
      <protection locked="0" hidden="1"/>
    </xf>
    <xf numFmtId="10" fontId="30" fillId="4" borderId="1" xfId="31006" applyNumberFormat="1" applyFont="1" applyFill="1" applyBorder="1" applyAlignment="1" applyProtection="1">
      <alignment shrinkToFit="1"/>
      <protection locked="0" hidden="1"/>
    </xf>
    <xf numFmtId="49" fontId="30" fillId="4" borderId="1" xfId="31006" applyNumberFormat="1" applyFont="1" applyFill="1" applyBorder="1" applyAlignment="1" applyProtection="1">
      <alignment shrinkToFit="1"/>
      <protection locked="0" hidden="1"/>
    </xf>
    <xf numFmtId="0" fontId="30" fillId="0" borderId="3" xfId="31006" applyFont="1" applyBorder="1" applyAlignment="1" applyProtection="1">
      <alignment horizontal="center" wrapText="1"/>
      <protection locked="0" hidden="1"/>
    </xf>
    <xf numFmtId="10" fontId="30" fillId="0" borderId="1" xfId="31006" applyNumberFormat="1" applyFont="1" applyBorder="1" applyAlignment="1" applyProtection="1">
      <alignment shrinkToFit="1"/>
      <protection locked="0" hidden="1"/>
    </xf>
    <xf numFmtId="9" fontId="30" fillId="4" borderId="1" xfId="31006" applyNumberFormat="1" applyFont="1" applyFill="1" applyBorder="1" applyAlignment="1" applyProtection="1">
      <alignment shrinkToFit="1"/>
      <protection locked="0" hidden="1"/>
    </xf>
    <xf numFmtId="9" fontId="30" fillId="0" borderId="1" xfId="31006" applyNumberFormat="1" applyFont="1" applyFill="1" applyBorder="1" applyAlignment="1" applyProtection="1">
      <alignment shrinkToFit="1"/>
      <protection locked="0" hidden="1"/>
    </xf>
    <xf numFmtId="0" fontId="30" fillId="0" borderId="6" xfId="31006" applyFont="1" applyBorder="1" applyAlignment="1" applyProtection="1">
      <alignment horizontal="center" shrinkToFit="1"/>
      <protection locked="0" hidden="1"/>
    </xf>
    <xf numFmtId="0" fontId="30" fillId="0" borderId="14" xfId="31006" applyFont="1" applyBorder="1" applyAlignment="1" applyProtection="1">
      <alignment horizontal="center" shrinkToFit="1"/>
      <protection locked="0" hidden="1"/>
    </xf>
    <xf numFmtId="9" fontId="30" fillId="0" borderId="1" xfId="31006" applyNumberFormat="1" applyFont="1" applyBorder="1" applyAlignment="1" applyProtection="1">
      <alignment shrinkToFit="1"/>
      <protection locked="0" hidden="1"/>
    </xf>
    <xf numFmtId="43" fontId="28" fillId="4" borderId="1" xfId="34823" applyFont="1" applyFill="1" applyBorder="1" applyAlignment="1" applyProtection="1">
      <alignment shrinkToFit="1"/>
      <protection locked="0" hidden="1"/>
    </xf>
    <xf numFmtId="0" fontId="21" fillId="0" borderId="0" xfId="30998" applyFont="1" applyAlignment="1">
      <alignment horizontal="right" vertical="center"/>
    </xf>
    <xf numFmtId="0" fontId="26" fillId="0" borderId="0" xfId="30998" applyFont="1" applyAlignment="1">
      <alignment horizontal="right" vertical="center"/>
    </xf>
    <xf numFmtId="0" fontId="30" fillId="0" borderId="3" xfId="31006" applyFont="1" applyBorder="1" applyAlignment="1" applyProtection="1">
      <alignment horizontal="center" shrinkToFit="1"/>
      <protection locked="0" hidden="1"/>
    </xf>
    <xf numFmtId="1" fontId="28" fillId="4" borderId="1" xfId="31006" applyNumberFormat="1" applyFont="1" applyFill="1" applyBorder="1" applyAlignment="1" applyProtection="1">
      <alignment shrinkToFit="1"/>
      <protection locked="0" hidden="1"/>
    </xf>
    <xf numFmtId="0" fontId="33" fillId="4" borderId="6" xfId="30998" applyFont="1" applyFill="1" applyBorder="1" applyAlignment="1" applyProtection="1">
      <alignment horizontal="center"/>
      <protection hidden="1"/>
    </xf>
    <xf numFmtId="0" fontId="33" fillId="4" borderId="14" xfId="30998" applyFont="1" applyFill="1" applyBorder="1" applyAlignment="1" applyProtection="1">
      <alignment horizontal="center"/>
      <protection hidden="1"/>
    </xf>
    <xf numFmtId="0" fontId="2" fillId="0" borderId="1" xfId="30998" applyFont="1" applyFill="1" applyBorder="1" applyAlignment="1">
      <alignment horizontal="center" vertical="center"/>
    </xf>
    <xf numFmtId="0" fontId="2" fillId="0" borderId="8" xfId="30998" applyFont="1" applyFill="1" applyBorder="1" applyAlignment="1">
      <alignment horizontal="center" vertical="center" wrapText="1"/>
    </xf>
    <xf numFmtId="0" fontId="11" fillId="0" borderId="8" xfId="30998" applyFont="1" applyFill="1" applyBorder="1" applyAlignment="1">
      <alignment horizontal="center" vertical="center" wrapText="1"/>
    </xf>
    <xf numFmtId="0" fontId="2" fillId="0" borderId="1" xfId="30998" applyFont="1" applyFill="1" applyBorder="1" applyAlignment="1">
      <alignment horizontal="center" vertical="center" wrapText="1"/>
    </xf>
    <xf numFmtId="0" fontId="11" fillId="0" borderId="1" xfId="30998" applyFont="1" applyFill="1" applyBorder="1" applyAlignment="1">
      <alignment horizontal="center" vertical="center" wrapText="1"/>
    </xf>
    <xf numFmtId="0" fontId="2" fillId="0" borderId="7" xfId="30998" applyFont="1" applyFill="1" applyBorder="1" applyAlignment="1">
      <alignment horizontal="center" vertical="center" wrapText="1"/>
    </xf>
    <xf numFmtId="0" fontId="4" fillId="0" borderId="1" xfId="29767" applyFont="1" applyBorder="1" applyAlignment="1" applyProtection="1">
      <alignment horizontal="center" vertical="center"/>
      <protection locked="0"/>
    </xf>
    <xf numFmtId="0" fontId="4" fillId="0" borderId="1" xfId="29767" applyFont="1" applyBorder="1" applyAlignment="1" applyProtection="1">
      <alignment horizontal="left" vertical="center"/>
      <protection locked="0"/>
    </xf>
    <xf numFmtId="0" fontId="21" fillId="0" borderId="1" xfId="29767" applyFont="1" applyBorder="1" applyAlignment="1" applyProtection="1">
      <alignment horizontal="left" vertical="center"/>
      <protection locked="0"/>
    </xf>
    <xf numFmtId="0" fontId="34" fillId="0" borderId="0" xfId="29718" applyFont="1" applyBorder="1" applyAlignment="1">
      <alignment horizontal="center"/>
    </xf>
    <xf numFmtId="14" fontId="35" fillId="0" borderId="0" xfId="29718" applyNumberFormat="1" applyFont="1" applyBorder="1" applyAlignment="1">
      <alignment horizontal="left"/>
    </xf>
    <xf numFmtId="0" fontId="33" fillId="4" borderId="6" xfId="30998" applyFont="1" applyFill="1" applyBorder="1" applyAlignment="1" applyProtection="1">
      <alignment horizontal="center"/>
      <protection locked="0" hidden="1"/>
    </xf>
    <xf numFmtId="0" fontId="33" fillId="4" borderId="14" xfId="30998" applyFont="1" applyFill="1" applyBorder="1" applyAlignment="1" applyProtection="1">
      <alignment horizontal="center"/>
      <protection locked="0" hidden="1"/>
    </xf>
    <xf numFmtId="0" fontId="4" fillId="0" borderId="1" xfId="29767" applyFont="1" applyBorder="1" applyAlignment="1">
      <alignment horizontal="left" vertical="center"/>
    </xf>
    <xf numFmtId="0" fontId="4" fillId="0" borderId="1" xfId="29767" applyFont="1" applyBorder="1" applyAlignment="1">
      <alignment horizontal="center" vertical="center"/>
    </xf>
    <xf numFmtId="2" fontId="33" fillId="0" borderId="1" xfId="31005" applyNumberFormat="1" applyFont="1" applyFill="1" applyBorder="1" applyAlignment="1">
      <alignment shrinkToFit="1"/>
    </xf>
    <xf numFmtId="1" fontId="33" fillId="0" borderId="1" xfId="31005" applyNumberFormat="1" applyFont="1" applyFill="1" applyBorder="1" applyAlignment="1">
      <alignment horizontal="center" shrinkToFit="1"/>
    </xf>
    <xf numFmtId="2" fontId="33" fillId="0" borderId="1" xfId="31005" applyNumberFormat="1" applyFont="1" applyFill="1" applyBorder="1" applyAlignment="1">
      <alignment horizontal="center" shrinkToFit="1"/>
    </xf>
    <xf numFmtId="2" fontId="33" fillId="3" borderId="1" xfId="31005" applyNumberFormat="1" applyFont="1" applyFill="1" applyBorder="1" applyAlignment="1">
      <alignment horizontal="center" shrinkToFit="1"/>
    </xf>
    <xf numFmtId="2" fontId="33" fillId="3" borderId="1" xfId="31005" applyNumberFormat="1" applyFont="1" applyFill="1" applyBorder="1" applyAlignment="1">
      <alignment shrinkToFit="1"/>
    </xf>
    <xf numFmtId="0" fontId="4" fillId="3" borderId="1" xfId="29767" applyFont="1" applyFill="1" applyBorder="1" applyAlignment="1">
      <alignment horizontal="center" vertical="center"/>
    </xf>
    <xf numFmtId="0" fontId="35" fillId="0" borderId="0" xfId="29718" applyFont="1"/>
    <xf numFmtId="354" fontId="36" fillId="0" borderId="6" xfId="37023" applyNumberFormat="1" applyFont="1" applyFill="1" applyBorder="1" applyAlignment="1">
      <alignment horizontal="center" vertical="center" wrapText="1"/>
    </xf>
    <xf numFmtId="354" fontId="36" fillId="0" borderId="3" xfId="37023" applyNumberFormat="1" applyFont="1" applyFill="1" applyBorder="1" applyAlignment="1">
      <alignment horizontal="center" vertical="center" wrapText="1"/>
    </xf>
    <xf numFmtId="0" fontId="2" fillId="0" borderId="3" xfId="31000" applyFont="1" applyFill="1" applyBorder="1" applyAlignment="1">
      <alignment horizontal="center" vertical="center" wrapText="1"/>
    </xf>
    <xf numFmtId="0" fontId="2" fillId="0" borderId="1" xfId="31000" applyFont="1" applyFill="1" applyBorder="1" applyAlignment="1">
      <alignment horizontal="center" vertical="center" wrapText="1"/>
    </xf>
    <xf numFmtId="49" fontId="30" fillId="5" borderId="8" xfId="30998" applyNumberFormat="1" applyFont="1" applyFill="1" applyBorder="1" applyAlignment="1" applyProtection="1">
      <alignment horizontal="center" shrinkToFit="1"/>
      <protection locked="0" hidden="1"/>
    </xf>
    <xf numFmtId="354" fontId="36" fillId="0" borderId="1" xfId="37023" applyNumberFormat="1" applyFont="1" applyFill="1" applyBorder="1" applyAlignment="1">
      <alignment horizontal="center" vertical="center" wrapText="1"/>
    </xf>
    <xf numFmtId="0" fontId="2" fillId="0" borderId="3" xfId="30998" applyFont="1" applyFill="1" applyBorder="1" applyAlignment="1">
      <alignment horizontal="center" vertical="center"/>
    </xf>
    <xf numFmtId="49" fontId="30" fillId="5" borderId="7" xfId="30998" applyNumberFormat="1" applyFont="1" applyFill="1" applyBorder="1" applyAlignment="1" applyProtection="1">
      <alignment horizontal="center" shrinkToFit="1"/>
      <protection locked="0" hidden="1"/>
    </xf>
    <xf numFmtId="14" fontId="4" fillId="0" borderId="1" xfId="29767" applyNumberFormat="1" applyFont="1" applyBorder="1" applyAlignment="1" applyProtection="1">
      <alignment horizontal="center" vertical="center"/>
      <protection locked="0"/>
    </xf>
    <xf numFmtId="43" fontId="4" fillId="0" borderId="1" xfId="34897" applyFont="1" applyBorder="1" applyAlignment="1" applyProtection="1">
      <alignment horizontal="right" vertical="center"/>
      <protection locked="0"/>
    </xf>
    <xf numFmtId="2" fontId="30" fillId="5" borderId="1" xfId="31005" applyNumberFormat="1" applyFont="1" applyFill="1" applyBorder="1" applyAlignment="1" applyProtection="1">
      <alignment shrinkToFit="1"/>
      <protection locked="0"/>
    </xf>
    <xf numFmtId="14" fontId="4" fillId="0" borderId="1" xfId="29767" applyNumberFormat="1" applyFont="1" applyBorder="1" applyAlignment="1">
      <alignment horizontal="center" vertical="center"/>
    </xf>
    <xf numFmtId="43" fontId="4" fillId="0" borderId="1" xfId="34897" applyFont="1" applyBorder="1" applyAlignment="1">
      <alignment horizontal="right" vertical="center"/>
    </xf>
    <xf numFmtId="2" fontId="33" fillId="5" borderId="1" xfId="31005" applyNumberFormat="1" applyFont="1" applyFill="1" applyBorder="1" applyAlignment="1" applyProtection="1">
      <alignment shrinkToFit="1"/>
      <protection locked="0"/>
    </xf>
    <xf numFmtId="1" fontId="33" fillId="0" borderId="1" xfId="31005" applyNumberFormat="1" applyFont="1" applyFill="1" applyBorder="1" applyAlignment="1">
      <alignment shrinkToFit="1"/>
    </xf>
    <xf numFmtId="43" fontId="4" fillId="0" borderId="1" xfId="29767" applyNumberFormat="1" applyFont="1" applyBorder="1" applyAlignment="1">
      <alignment horizontal="right" vertical="center"/>
    </xf>
    <xf numFmtId="43" fontId="4" fillId="0" borderId="6" xfId="29767" applyNumberFormat="1" applyFont="1" applyBorder="1" applyAlignment="1">
      <alignment horizontal="right" vertical="center"/>
    </xf>
    <xf numFmtId="2" fontId="33" fillId="5" borderId="1" xfId="31005" applyNumberFormat="1" applyFont="1" applyFill="1" applyBorder="1" applyAlignment="1">
      <alignment shrinkToFit="1"/>
    </xf>
    <xf numFmtId="358" fontId="33" fillId="5" borderId="8" xfId="30998" applyNumberFormat="1" applyFont="1" applyFill="1" applyBorder="1" applyAlignment="1" applyProtection="1">
      <alignment horizontal="center" shrinkToFit="1"/>
      <protection locked="0" hidden="1"/>
    </xf>
    <xf numFmtId="49" fontId="33" fillId="5" borderId="8" xfId="30998" applyNumberFormat="1" applyFont="1" applyFill="1" applyBorder="1" applyAlignment="1" applyProtection="1">
      <alignment horizontal="center" vertical="center" shrinkToFit="1"/>
      <protection locked="0" hidden="1"/>
    </xf>
    <xf numFmtId="358" fontId="30" fillId="4" borderId="8" xfId="30998" applyNumberFormat="1" applyFont="1" applyFill="1" applyBorder="1" applyAlignment="1" applyProtection="1">
      <alignment horizontal="center" shrinkToFit="1"/>
      <protection locked="0" hidden="1"/>
    </xf>
    <xf numFmtId="49" fontId="33" fillId="6" borderId="8" xfId="30998" applyNumberFormat="1" applyFont="1" applyFill="1" applyBorder="1" applyAlignment="1" applyProtection="1">
      <alignment horizontal="center" vertical="center" shrinkToFit="1"/>
      <protection locked="0" hidden="1"/>
    </xf>
    <xf numFmtId="358" fontId="30" fillId="5" borderId="8" xfId="30998" applyNumberFormat="1" applyFont="1" applyFill="1" applyBorder="1" applyAlignment="1" applyProtection="1">
      <alignment horizontal="center" shrinkToFit="1"/>
      <protection locked="0" hidden="1"/>
    </xf>
    <xf numFmtId="9" fontId="30" fillId="5" borderId="1" xfId="27385" applyFont="1" applyFill="1" applyBorder="1" applyAlignment="1" applyProtection="1">
      <alignment shrinkToFit="1"/>
      <protection locked="0" hidden="1"/>
    </xf>
    <xf numFmtId="358" fontId="30" fillId="5" borderId="7" xfId="30998" applyNumberFormat="1" applyFont="1" applyFill="1" applyBorder="1" applyAlignment="1" applyProtection="1">
      <alignment horizontal="center" shrinkToFit="1"/>
      <protection locked="0" hidden="1"/>
    </xf>
    <xf numFmtId="49" fontId="33" fillId="5" borderId="7" xfId="30998" applyNumberFormat="1" applyFont="1" applyFill="1" applyBorder="1" applyAlignment="1" applyProtection="1">
      <alignment horizontal="center" vertical="center" shrinkToFit="1"/>
      <protection locked="0" hidden="1"/>
    </xf>
    <xf numFmtId="358" fontId="30" fillId="4" borderId="7" xfId="30998" applyNumberFormat="1" applyFont="1" applyFill="1" applyBorder="1" applyAlignment="1" applyProtection="1">
      <alignment horizontal="center" shrinkToFit="1"/>
      <protection locked="0" hidden="1"/>
    </xf>
    <xf numFmtId="49" fontId="33" fillId="6" borderId="7" xfId="30998" applyNumberFormat="1" applyFont="1" applyFill="1" applyBorder="1" applyAlignment="1" applyProtection="1">
      <alignment horizontal="center" vertical="center" shrinkToFit="1"/>
      <protection locked="0" hidden="1"/>
    </xf>
    <xf numFmtId="357" fontId="30" fillId="4" borderId="1" xfId="30998" applyNumberFormat="1" applyFont="1" applyFill="1" applyBorder="1" applyAlignment="1" applyProtection="1">
      <alignment shrinkToFit="1"/>
      <protection locked="0"/>
    </xf>
    <xf numFmtId="9" fontId="33" fillId="5" borderId="1" xfId="27385" applyFont="1" applyFill="1" applyBorder="1" applyAlignment="1" applyProtection="1">
      <alignment shrinkToFit="1"/>
      <protection locked="0" hidden="1"/>
    </xf>
    <xf numFmtId="2" fontId="30" fillId="5" borderId="1" xfId="31005" applyNumberFormat="1" applyFont="1" applyFill="1" applyBorder="1" applyAlignment="1">
      <alignment shrinkToFit="1"/>
    </xf>
    <xf numFmtId="357" fontId="30" fillId="4" borderId="1" xfId="30998" applyNumberFormat="1" applyFont="1" applyFill="1" applyBorder="1" applyAlignment="1" applyProtection="1">
      <alignment shrinkToFit="1"/>
      <protection locked="0" hidden="1"/>
    </xf>
    <xf numFmtId="10" fontId="30" fillId="6" borderId="1" xfId="27212" applyNumberFormat="1" applyFont="1" applyFill="1" applyBorder="1" applyAlignment="1">
      <alignment shrinkToFit="1"/>
    </xf>
    <xf numFmtId="357" fontId="33" fillId="4" borderId="1" xfId="30998" applyNumberFormat="1" applyFont="1" applyFill="1" applyBorder="1" applyAlignment="1" applyProtection="1">
      <alignment shrinkToFit="1"/>
      <protection locked="0" hidden="1"/>
    </xf>
    <xf numFmtId="43" fontId="30" fillId="3" borderId="1" xfId="34985" applyFont="1" applyFill="1" applyBorder="1" applyAlignment="1" applyProtection="1">
      <alignment shrinkToFit="1"/>
      <protection locked="0" hidden="1"/>
    </xf>
    <xf numFmtId="0" fontId="26" fillId="0" borderId="0" xfId="30998" applyNumberFormat="1" applyFont="1" applyAlignment="1">
      <alignment vertical="center"/>
    </xf>
    <xf numFmtId="9" fontId="30" fillId="5" borderId="1" xfId="27385" applyFont="1" applyFill="1" applyBorder="1" applyAlignment="1" applyProtection="1">
      <alignment horizontal="center" shrinkToFit="1"/>
      <protection locked="0" hidden="1"/>
    </xf>
    <xf numFmtId="359" fontId="30" fillId="5" borderId="1" xfId="34897" applyNumberFormat="1" applyFont="1" applyFill="1" applyBorder="1" applyAlignment="1" applyProtection="1">
      <alignment shrinkToFit="1"/>
      <protection locked="0" hidden="1"/>
    </xf>
    <xf numFmtId="43" fontId="30" fillId="5" borderId="1" xfId="34897" applyNumberFormat="1" applyFont="1" applyFill="1" applyBorder="1" applyAlignment="1" applyProtection="1">
      <alignment shrinkToFit="1"/>
      <protection locked="0" hidden="1"/>
    </xf>
    <xf numFmtId="357" fontId="4" fillId="0" borderId="1" xfId="30998" applyNumberFormat="1" applyFont="1" applyFill="1" applyBorder="1" applyAlignment="1" applyProtection="1">
      <alignment shrinkToFit="1"/>
      <protection locked="0" hidden="1"/>
    </xf>
    <xf numFmtId="43" fontId="4" fillId="0" borderId="1" xfId="34897" applyNumberFormat="1" applyFont="1" applyFill="1" applyBorder="1" applyAlignment="1" applyProtection="1">
      <alignment shrinkToFit="1"/>
      <protection locked="0" hidden="1"/>
    </xf>
    <xf numFmtId="357" fontId="33" fillId="0" borderId="1" xfId="30998" applyNumberFormat="1" applyFont="1" applyFill="1" applyBorder="1" applyAlignment="1" applyProtection="1">
      <alignment shrinkToFit="1"/>
      <protection locked="0" hidden="1"/>
    </xf>
    <xf numFmtId="209" fontId="4" fillId="0" borderId="1" xfId="34897" applyNumberFormat="1" applyFont="1" applyFill="1" applyBorder="1" applyAlignment="1">
      <alignment horizontal="right" vertical="center"/>
    </xf>
    <xf numFmtId="358" fontId="30" fillId="7" borderId="8" xfId="30998" applyNumberFormat="1" applyFont="1" applyFill="1" applyBorder="1" applyAlignment="1" applyProtection="1">
      <alignment horizontal="center" shrinkToFit="1"/>
      <protection locked="0" hidden="1"/>
    </xf>
    <xf numFmtId="358" fontId="30" fillId="7" borderId="7" xfId="30998" applyNumberFormat="1" applyFont="1" applyFill="1" applyBorder="1" applyAlignment="1" applyProtection="1">
      <alignment horizontal="center" shrinkToFit="1"/>
      <protection locked="0" hidden="1"/>
    </xf>
    <xf numFmtId="9" fontId="30" fillId="5" borderId="1" xfId="27385" applyFont="1" applyFill="1" applyBorder="1" applyAlignment="1" applyProtection="1">
      <alignment shrinkToFit="1"/>
      <protection locked="0"/>
    </xf>
    <xf numFmtId="43" fontId="30" fillId="5" borderId="1" xfId="34897" applyFont="1" applyFill="1" applyBorder="1" applyAlignment="1" applyProtection="1">
      <alignment shrinkToFit="1"/>
      <protection locked="0" hidden="1"/>
    </xf>
    <xf numFmtId="10" fontId="30" fillId="7" borderId="1" xfId="27385" applyNumberFormat="1" applyFont="1" applyFill="1" applyBorder="1" applyAlignment="1" applyProtection="1">
      <alignment shrinkToFit="1"/>
      <protection locked="0" hidden="1"/>
    </xf>
    <xf numFmtId="43" fontId="30" fillId="4" borderId="1" xfId="34897" applyFont="1" applyFill="1" applyBorder="1" applyAlignment="1" applyProtection="1">
      <alignment shrinkToFit="1"/>
      <protection locked="0" hidden="1"/>
    </xf>
    <xf numFmtId="357" fontId="30" fillId="5" borderId="1" xfId="30998" applyNumberFormat="1" applyFont="1" applyFill="1" applyBorder="1" applyAlignment="1" applyProtection="1">
      <alignment shrinkToFit="1"/>
      <protection locked="0" hidden="1"/>
    </xf>
    <xf numFmtId="9" fontId="30" fillId="7" borderId="1" xfId="27385" applyFont="1" applyFill="1" applyBorder="1" applyAlignment="1" applyProtection="1">
      <alignment shrinkToFit="1"/>
      <protection locked="0" hidden="1"/>
    </xf>
    <xf numFmtId="9" fontId="33" fillId="3" borderId="1" xfId="27385" applyFont="1" applyFill="1" applyBorder="1" applyAlignment="1" applyProtection="1">
      <alignment shrinkToFit="1"/>
      <protection locked="0" hidden="1"/>
    </xf>
    <xf numFmtId="0" fontId="26" fillId="0" borderId="0" xfId="30998" applyFont="1" applyBorder="1" applyAlignment="1">
      <alignment vertical="center"/>
    </xf>
    <xf numFmtId="358" fontId="33" fillId="4" borderId="1" xfId="30998" applyNumberFormat="1" applyFont="1" applyFill="1" applyBorder="1" applyAlignment="1" applyProtection="1">
      <alignment horizontal="center" shrinkToFit="1"/>
      <protection locked="0" hidden="1"/>
    </xf>
    <xf numFmtId="357" fontId="30" fillId="5" borderId="7" xfId="30998" applyNumberFormat="1" applyFont="1" applyFill="1" applyBorder="1" applyAlignment="1" applyProtection="1">
      <alignment shrinkToFit="1"/>
      <protection locked="0" hidden="1"/>
    </xf>
    <xf numFmtId="10" fontId="30" fillId="4" borderId="1" xfId="27212" applyNumberFormat="1" applyFont="1" applyFill="1" applyBorder="1" applyAlignment="1" applyProtection="1">
      <alignment shrinkToFit="1"/>
      <protection locked="0" hidden="1"/>
    </xf>
    <xf numFmtId="10" fontId="30" fillId="5" borderId="1" xfId="27212" applyNumberFormat="1" applyFont="1" applyFill="1" applyBorder="1" applyAlignment="1" applyProtection="1">
      <alignment shrinkToFit="1"/>
      <protection locked="0" hidden="1"/>
    </xf>
    <xf numFmtId="357" fontId="33" fillId="5" borderId="1" xfId="30998" applyNumberFormat="1" applyFont="1" applyFill="1" applyBorder="1" applyAlignment="1" applyProtection="1">
      <alignment shrinkToFit="1"/>
      <protection locked="0" hidden="1"/>
    </xf>
    <xf numFmtId="358" fontId="26" fillId="0" borderId="0" xfId="30998" applyNumberFormat="1" applyFont="1" applyAlignment="1">
      <alignment vertical="center"/>
    </xf>
    <xf numFmtId="357" fontId="30" fillId="5" borderId="8" xfId="30998" applyNumberFormat="1" applyFont="1" applyFill="1" applyBorder="1" applyAlignment="1" applyProtection="1">
      <alignment horizontal="center" shrinkToFit="1"/>
      <protection locked="0" hidden="1"/>
    </xf>
    <xf numFmtId="357" fontId="30" fillId="5" borderId="7" xfId="30998" applyNumberFormat="1" applyFont="1" applyFill="1" applyBorder="1" applyAlignment="1" applyProtection="1">
      <alignment horizontal="center" shrinkToFit="1"/>
      <protection locked="0" hidden="1"/>
    </xf>
    <xf numFmtId="10" fontId="30" fillId="5" borderId="1" xfId="27385" applyNumberFormat="1" applyFont="1" applyFill="1" applyBorder="1" applyAlignment="1" applyProtection="1">
      <alignment shrinkToFit="1"/>
      <protection locked="0"/>
    </xf>
    <xf numFmtId="357" fontId="33" fillId="5" borderId="1" xfId="30998" applyNumberFormat="1" applyFont="1" applyFill="1" applyBorder="1" applyAlignment="1" applyProtection="1">
      <alignment horizontal="center" shrinkToFit="1"/>
      <protection locked="0" hidden="1"/>
    </xf>
    <xf numFmtId="10" fontId="30" fillId="5" borderId="1" xfId="27385" applyNumberFormat="1" applyFont="1" applyFill="1" applyBorder="1" applyAlignment="1" applyProtection="1">
      <alignment shrinkToFit="1"/>
      <protection locked="0" hidden="1"/>
    </xf>
    <xf numFmtId="10" fontId="33" fillId="5" borderId="1" xfId="27385" applyNumberFormat="1" applyFont="1" applyFill="1" applyBorder="1" applyAlignment="1" applyProtection="1">
      <alignment shrinkToFit="1"/>
      <protection locked="0" hidden="1"/>
    </xf>
    <xf numFmtId="357" fontId="30" fillId="3" borderId="1" xfId="30998" applyNumberFormat="1" applyFont="1" applyFill="1" applyBorder="1" applyAlignment="1" applyProtection="1">
      <alignment shrinkToFit="1"/>
      <protection locked="0" hidden="1"/>
    </xf>
    <xf numFmtId="0" fontId="33" fillId="4" borderId="3" xfId="30998" applyFont="1" applyFill="1" applyBorder="1" applyAlignment="1" applyProtection="1">
      <alignment horizontal="center"/>
      <protection hidden="1"/>
    </xf>
    <xf numFmtId="357" fontId="33" fillId="5" borderId="8" xfId="30998" applyNumberFormat="1" applyFont="1" applyFill="1" applyBorder="1" applyAlignment="1" applyProtection="1">
      <alignment horizontal="center" shrinkToFit="1"/>
      <protection locked="0" hidden="1"/>
    </xf>
    <xf numFmtId="358" fontId="33" fillId="8" borderId="8" xfId="30998" applyNumberFormat="1" applyFont="1" applyFill="1" applyBorder="1" applyAlignment="1" applyProtection="1">
      <alignment horizontal="center" shrinkToFit="1"/>
      <protection locked="0" hidden="1"/>
    </xf>
    <xf numFmtId="358" fontId="33" fillId="8" borderId="7" xfId="30998" applyNumberFormat="1" applyFont="1" applyFill="1" applyBorder="1" applyAlignment="1" applyProtection="1">
      <alignment horizontal="center" shrinkToFit="1"/>
      <protection locked="0" hidden="1"/>
    </xf>
    <xf numFmtId="43" fontId="4" fillId="8" borderId="1" xfId="34985" applyFont="1" applyFill="1" applyBorder="1" applyAlignment="1" applyProtection="1">
      <alignment vertical="center"/>
      <protection locked="0"/>
    </xf>
    <xf numFmtId="43" fontId="30" fillId="4" borderId="1" xfId="34985" applyFont="1" applyFill="1" applyBorder="1" applyAlignment="1" applyProtection="1">
      <alignment shrinkToFit="1"/>
      <protection locked="0"/>
    </xf>
    <xf numFmtId="357" fontId="30" fillId="9" borderId="1" xfId="30998" applyNumberFormat="1" applyFont="1" applyFill="1" applyBorder="1" applyAlignment="1" applyProtection="1">
      <alignment horizontal="center" shrinkToFit="1"/>
      <protection locked="0"/>
    </xf>
    <xf numFmtId="0" fontId="11" fillId="0" borderId="0" xfId="30998" applyFont="1" applyBorder="1" applyAlignment="1">
      <alignment vertical="center"/>
    </xf>
    <xf numFmtId="0" fontId="33" fillId="4" borderId="3" xfId="30998" applyFont="1" applyFill="1" applyBorder="1" applyAlignment="1" applyProtection="1">
      <alignment horizontal="center"/>
      <protection locked="0" hidden="1"/>
    </xf>
    <xf numFmtId="43" fontId="4" fillId="8" borderId="1" xfId="34985" applyFont="1" applyFill="1" applyBorder="1" applyAlignment="1">
      <alignment vertical="center"/>
    </xf>
    <xf numFmtId="43" fontId="30" fillId="4" borderId="1" xfId="34985" applyFont="1" applyFill="1" applyBorder="1" applyAlignment="1" applyProtection="1">
      <alignment shrinkToFit="1"/>
      <protection locked="0" hidden="1"/>
    </xf>
    <xf numFmtId="357" fontId="30" fillId="9" borderId="1" xfId="30998" applyNumberFormat="1" applyFont="1" applyFill="1" applyBorder="1" applyAlignment="1" applyProtection="1">
      <alignment horizontal="center" shrinkToFit="1"/>
      <protection locked="0" hidden="1"/>
    </xf>
    <xf numFmtId="43" fontId="33" fillId="4" borderId="1" xfId="34985" applyFont="1" applyFill="1" applyBorder="1" applyAlignment="1" applyProtection="1">
      <alignment shrinkToFit="1"/>
      <protection locked="0" hidden="1"/>
    </xf>
    <xf numFmtId="209" fontId="33" fillId="4" borderId="1" xfId="30998" applyNumberFormat="1" applyFont="1" applyFill="1" applyBorder="1" applyAlignment="1" applyProtection="1">
      <alignment shrinkToFit="1"/>
      <protection locked="0" hidden="1"/>
    </xf>
    <xf numFmtId="209" fontId="33" fillId="9" borderId="1" xfId="30998" applyNumberFormat="1" applyFont="1" applyFill="1" applyBorder="1" applyAlignment="1" applyProtection="1">
      <alignment shrinkToFit="1"/>
      <protection locked="0" hidden="1"/>
    </xf>
    <xf numFmtId="209" fontId="33" fillId="3" borderId="1" xfId="30998" applyNumberFormat="1" applyFont="1" applyFill="1" applyBorder="1" applyAlignment="1" applyProtection="1">
      <alignment shrinkToFit="1"/>
      <protection locked="0" hidden="1"/>
    </xf>
    <xf numFmtId="358" fontId="33" fillId="4" borderId="8" xfId="30998" applyNumberFormat="1" applyFont="1" applyFill="1" applyBorder="1" applyAlignment="1" applyProtection="1">
      <alignment horizontal="center" shrinkToFit="1"/>
      <protection locked="0" hidden="1"/>
    </xf>
    <xf numFmtId="358" fontId="33" fillId="4" borderId="8" xfId="30998" applyNumberFormat="1" applyFont="1" applyFill="1" applyBorder="1" applyAlignment="1" applyProtection="1">
      <alignment horizontal="center" shrinkToFit="1"/>
      <protection locked="0"/>
    </xf>
    <xf numFmtId="358" fontId="33" fillId="4" borderId="7" xfId="30998" applyNumberFormat="1" applyFont="1" applyFill="1" applyBorder="1" applyAlignment="1" applyProtection="1">
      <alignment horizontal="center" shrinkToFit="1"/>
      <protection locked="0" hidden="1"/>
    </xf>
    <xf numFmtId="358" fontId="33" fillId="4" borderId="7" xfId="30998" applyNumberFormat="1" applyFont="1" applyFill="1" applyBorder="1" applyAlignment="1" applyProtection="1">
      <alignment horizontal="center" shrinkToFit="1"/>
      <protection locked="0"/>
    </xf>
    <xf numFmtId="209" fontId="33" fillId="5" borderId="1" xfId="30998" applyNumberFormat="1" applyFont="1" applyFill="1" applyBorder="1" applyAlignment="1" applyProtection="1">
      <alignment shrinkToFit="1"/>
      <protection locked="0"/>
    </xf>
    <xf numFmtId="209" fontId="30" fillId="4" borderId="1" xfId="30998" applyNumberFormat="1" applyFont="1" applyFill="1" applyBorder="1" applyAlignment="1" applyProtection="1">
      <alignment shrinkToFit="1"/>
      <protection locked="0"/>
    </xf>
    <xf numFmtId="360" fontId="30" fillId="4" borderId="1" xfId="30998" applyNumberFormat="1" applyFont="1" applyFill="1" applyBorder="1" applyAlignment="1" applyProtection="1">
      <alignment horizontal="right" shrinkToFit="1"/>
      <protection locked="0"/>
    </xf>
    <xf numFmtId="360" fontId="30" fillId="10" borderId="1" xfId="30998" applyNumberFormat="1" applyFont="1" applyFill="1" applyBorder="1" applyAlignment="1" applyProtection="1">
      <alignment horizontal="right" shrinkToFit="1"/>
      <protection locked="0"/>
    </xf>
    <xf numFmtId="0" fontId="34" fillId="0" borderId="0" xfId="29718" applyFont="1" applyAlignment="1">
      <alignment horizontal="center"/>
    </xf>
    <xf numFmtId="0" fontId="35" fillId="0" borderId="0" xfId="29718" applyFont="1" applyBorder="1" applyAlignment="1">
      <alignment horizontal="left"/>
    </xf>
    <xf numFmtId="209" fontId="33" fillId="5" borderId="1" xfId="30998" applyNumberFormat="1" applyFont="1" applyFill="1" applyBorder="1" applyAlignment="1" applyProtection="1">
      <alignment shrinkToFit="1"/>
      <protection locked="0" hidden="1"/>
    </xf>
    <xf numFmtId="209" fontId="30" fillId="4" borderId="1" xfId="30998" applyNumberFormat="1" applyFont="1" applyFill="1" applyBorder="1" applyAlignment="1" applyProtection="1">
      <alignment shrinkToFit="1"/>
      <protection locked="0" hidden="1"/>
    </xf>
    <xf numFmtId="360" fontId="30" fillId="4" borderId="1" xfId="30998" applyNumberFormat="1" applyFont="1" applyFill="1" applyBorder="1" applyAlignment="1">
      <alignment horizontal="right" shrinkToFit="1"/>
    </xf>
    <xf numFmtId="360" fontId="30" fillId="10" borderId="1" xfId="30998" applyNumberFormat="1" applyFont="1" applyFill="1" applyBorder="1" applyAlignment="1">
      <alignment horizontal="right" shrinkToFit="1"/>
    </xf>
    <xf numFmtId="357" fontId="30" fillId="7" borderId="1" xfId="30998" applyNumberFormat="1" applyFont="1" applyFill="1" applyBorder="1" applyAlignment="1" applyProtection="1">
      <alignment horizontal="center" shrinkToFit="1"/>
      <protection locked="0" hidden="1"/>
    </xf>
    <xf numFmtId="360" fontId="33" fillId="4" borderId="1" xfId="30998" applyNumberFormat="1" applyFont="1" applyFill="1" applyBorder="1" applyAlignment="1">
      <alignment horizontal="right" shrinkToFit="1"/>
    </xf>
    <xf numFmtId="360" fontId="33" fillId="10" borderId="1" xfId="30998" applyNumberFormat="1" applyFont="1" applyFill="1" applyBorder="1" applyAlignment="1">
      <alignment horizontal="right" shrinkToFit="1"/>
    </xf>
    <xf numFmtId="360" fontId="33" fillId="3" borderId="1" xfId="30998" applyNumberFormat="1" applyFont="1" applyFill="1" applyBorder="1" applyAlignment="1">
      <alignment horizontal="right" shrinkToFit="1"/>
    </xf>
    <xf numFmtId="357" fontId="30" fillId="3" borderId="1" xfId="30998" applyNumberFormat="1" applyFont="1" applyFill="1" applyBorder="1" applyAlignment="1" applyProtection="1">
      <alignment horizontal="center" shrinkToFit="1"/>
      <protection locked="0" hidden="1"/>
    </xf>
    <xf numFmtId="43" fontId="30" fillId="3" borderId="1" xfId="34985" applyFont="1" applyFill="1" applyBorder="1" applyAlignment="1" applyProtection="1">
      <alignment horizontal="center" shrinkToFit="1"/>
      <protection locked="0" hidden="1"/>
    </xf>
    <xf numFmtId="9" fontId="30" fillId="4" borderId="1" xfId="27385" applyFont="1" applyFill="1" applyBorder="1" applyAlignment="1" applyProtection="1">
      <alignment horizontal="right" shrinkToFit="1"/>
      <protection locked="0" hidden="1"/>
    </xf>
    <xf numFmtId="9" fontId="30" fillId="5" borderId="1" xfId="27402" applyFont="1" applyFill="1" applyBorder="1" applyAlignment="1" applyProtection="1">
      <alignment shrinkToFit="1"/>
      <protection locked="0"/>
    </xf>
    <xf numFmtId="0" fontId="37" fillId="0" borderId="0" xfId="29718" applyFont="1" applyAlignment="1">
      <alignment horizontal="right"/>
    </xf>
    <xf numFmtId="9" fontId="30" fillId="5" borderId="1" xfId="27402" applyFont="1" applyFill="1" applyBorder="1" applyAlignment="1" applyProtection="1">
      <alignment shrinkToFit="1"/>
      <protection locked="0" hidden="1"/>
    </xf>
    <xf numFmtId="9" fontId="33" fillId="4" borderId="1" xfId="27385" applyFont="1" applyFill="1" applyBorder="1" applyAlignment="1" applyProtection="1">
      <alignment horizontal="right" shrinkToFit="1"/>
      <protection locked="0" hidden="1"/>
    </xf>
    <xf numFmtId="9" fontId="33" fillId="3" borderId="1" xfId="27385" applyFont="1" applyFill="1" applyBorder="1" applyAlignment="1" applyProtection="1">
      <alignment horizontal="right" shrinkToFit="1"/>
      <protection locked="0" hidden="1"/>
    </xf>
    <xf numFmtId="9" fontId="30" fillId="3" borderId="1" xfId="27402" applyFont="1" applyFill="1" applyBorder="1" applyAlignment="1" applyProtection="1">
      <alignment shrinkToFit="1"/>
      <protection locked="0" hidden="1"/>
    </xf>
    <xf numFmtId="358" fontId="30" fillId="4" borderId="8" xfId="30998" applyNumberFormat="1" applyFont="1" applyFill="1" applyBorder="1" applyAlignment="1" applyProtection="1">
      <alignment horizontal="center" wrapText="1" shrinkToFit="1"/>
      <protection locked="0" hidden="1"/>
    </xf>
    <xf numFmtId="358" fontId="33" fillId="4" borderId="8" xfId="30998" applyNumberFormat="1" applyFont="1" applyFill="1" applyBorder="1" applyAlignment="1" applyProtection="1">
      <alignment horizontal="center" wrapText="1" shrinkToFit="1"/>
      <protection locked="0" hidden="1"/>
    </xf>
    <xf numFmtId="358" fontId="30" fillId="4" borderId="7" xfId="30998" applyNumberFormat="1" applyFont="1" applyFill="1" applyBorder="1" applyAlignment="1" applyProtection="1">
      <alignment horizontal="center" wrapText="1" shrinkToFit="1"/>
      <protection locked="0" hidden="1"/>
    </xf>
    <xf numFmtId="43" fontId="4" fillId="11" borderId="1" xfId="34897" applyFont="1" applyFill="1" applyBorder="1" applyAlignment="1">
      <alignment horizontal="right" vertical="center" shrinkToFit="1"/>
    </xf>
    <xf numFmtId="361" fontId="4" fillId="5" borderId="1" xfId="34897" applyNumberFormat="1" applyFont="1" applyFill="1" applyBorder="1" applyAlignment="1" applyProtection="1">
      <alignment shrinkToFit="1"/>
      <protection locked="0" hidden="1"/>
    </xf>
    <xf numFmtId="209" fontId="30" fillId="4" borderId="1" xfId="27385" applyNumberFormat="1" applyFont="1" applyFill="1" applyBorder="1" applyAlignment="1" applyProtection="1">
      <alignment shrinkToFit="1"/>
      <protection locked="0"/>
    </xf>
    <xf numFmtId="209" fontId="30" fillId="4" borderId="3" xfId="27385" applyNumberFormat="1" applyFont="1" applyFill="1" applyBorder="1" applyAlignment="1" applyProtection="1">
      <alignment shrinkToFit="1"/>
      <protection locked="0"/>
    </xf>
    <xf numFmtId="43" fontId="30" fillId="4" borderId="3" xfId="34985" applyFont="1" applyFill="1" applyBorder="1" applyAlignment="1" applyProtection="1">
      <alignment shrinkToFit="1"/>
      <protection locked="0"/>
    </xf>
    <xf numFmtId="0" fontId="33" fillId="4" borderId="8" xfId="30998" applyFont="1" applyFill="1" applyBorder="1" applyAlignment="1" applyProtection="1">
      <alignment horizontal="center" wrapText="1"/>
      <protection locked="0" hidden="1"/>
    </xf>
    <xf numFmtId="0" fontId="33" fillId="4" borderId="17" xfId="30998" applyFont="1" applyFill="1" applyBorder="1" applyAlignment="1" applyProtection="1">
      <alignment horizontal="center" wrapText="1"/>
      <protection locked="0" hidden="1"/>
    </xf>
    <xf numFmtId="0" fontId="33" fillId="4" borderId="7" xfId="30998" applyFont="1" applyFill="1" applyBorder="1" applyAlignment="1" applyProtection="1">
      <alignment horizontal="center" wrapText="1"/>
      <protection locked="0" hidden="1"/>
    </xf>
    <xf numFmtId="361" fontId="4" fillId="4" borderId="1" xfId="34897" applyNumberFormat="1" applyFont="1" applyFill="1" applyBorder="1" applyAlignment="1" applyProtection="1">
      <alignment shrinkToFit="1"/>
      <protection locked="0" hidden="1"/>
    </xf>
    <xf numFmtId="209" fontId="4" fillId="4" borderId="1" xfId="27385" applyNumberFormat="1" applyFont="1" applyFill="1" applyBorder="1" applyAlignment="1" applyProtection="1">
      <alignment shrinkToFit="1"/>
      <protection locked="0" hidden="1"/>
    </xf>
    <xf numFmtId="359" fontId="4" fillId="4" borderId="3" xfId="34897" applyNumberFormat="1" applyFont="1" applyFill="1" applyBorder="1" applyAlignment="1" applyProtection="1">
      <alignment shrinkToFit="1"/>
      <protection locked="0" hidden="1"/>
    </xf>
    <xf numFmtId="9" fontId="4" fillId="4" borderId="3" xfId="27212" applyNumberFormat="1" applyFont="1" applyFill="1" applyBorder="1" applyAlignment="1" applyProtection="1">
      <alignment shrinkToFit="1"/>
      <protection locked="0" hidden="1"/>
    </xf>
    <xf numFmtId="209" fontId="4" fillId="4" borderId="3" xfId="27385" applyNumberFormat="1" applyFont="1" applyFill="1" applyBorder="1" applyAlignment="1" applyProtection="1">
      <alignment shrinkToFit="1"/>
      <protection locked="0" hidden="1"/>
    </xf>
    <xf numFmtId="43" fontId="30" fillId="4" borderId="3" xfId="34985" applyFont="1" applyFill="1" applyBorder="1" applyAlignment="1" applyProtection="1">
      <alignment shrinkToFit="1"/>
      <protection locked="0" hidden="1"/>
    </xf>
    <xf numFmtId="353" fontId="38" fillId="0" borderId="0" xfId="6" applyNumberFormat="1" applyFont="1" applyFill="1" applyAlignment="1" applyProtection="1">
      <alignment horizontal="left" vertical="center" shrinkToFit="1"/>
      <protection locked="0" hidden="1"/>
    </xf>
    <xf numFmtId="0" fontId="38" fillId="0" borderId="0" xfId="6" applyFont="1" applyFill="1" applyAlignment="1" applyProtection="1">
      <alignment horizontal="left" vertical="center" wrapText="1"/>
    </xf>
    <xf numFmtId="0" fontId="5" fillId="0" borderId="1" xfId="37023" applyFont="1" applyFill="1" applyBorder="1" applyAlignment="1">
      <alignment vertical="center" wrapText="1"/>
    </xf>
    <xf numFmtId="0" fontId="4" fillId="0" borderId="1" xfId="37023" applyFont="1" applyFill="1" applyBorder="1" applyAlignment="1">
      <alignment horizontal="center" vertical="center"/>
    </xf>
    <xf numFmtId="0" fontId="4" fillId="0" borderId="1" xfId="37023" applyFont="1" applyFill="1" applyBorder="1" applyAlignment="1">
      <alignment horizontal="left" vertical="center"/>
    </xf>
    <xf numFmtId="0" fontId="4" fillId="0" borderId="1" xfId="37023" applyFont="1" applyFill="1" applyBorder="1" applyAlignment="1">
      <alignment vertical="center" shrinkToFit="1"/>
    </xf>
    <xf numFmtId="0" fontId="4" fillId="0" borderId="14" xfId="0" applyFont="1" applyFill="1" applyBorder="1" applyAlignment="1">
      <alignment horizontal="center" vertical="center"/>
    </xf>
    <xf numFmtId="0" fontId="4" fillId="0" borderId="1" xfId="37023" applyFont="1" applyFill="1" applyBorder="1" applyAlignment="1">
      <alignment vertical="center"/>
    </xf>
    <xf numFmtId="354" fontId="4" fillId="0" borderId="1" xfId="37023" applyNumberFormat="1" applyFont="1" applyFill="1" applyBorder="1" applyAlignment="1">
      <alignment horizontal="center" vertical="center"/>
    </xf>
    <xf numFmtId="0" fontId="4" fillId="0" borderId="3" xfId="0" applyFont="1" applyFill="1" applyBorder="1" applyAlignment="1">
      <alignment horizontal="center" vertical="center"/>
    </xf>
    <xf numFmtId="0" fontId="5" fillId="0" borderId="14" xfId="37023" applyFont="1" applyFill="1" applyBorder="1" applyAlignment="1">
      <alignment horizontal="center" vertical="center" wrapText="1"/>
    </xf>
    <xf numFmtId="0" fontId="20" fillId="0" borderId="6" xfId="0" applyFont="1" applyFill="1" applyBorder="1" applyAlignment="1">
      <alignment horizontal="center" vertical="center"/>
    </xf>
    <xf numFmtId="354" fontId="4" fillId="0" borderId="1" xfId="37023" applyNumberFormat="1" applyFont="1" applyFill="1" applyBorder="1" applyAlignment="1">
      <alignment vertical="center"/>
    </xf>
    <xf numFmtId="14" fontId="4" fillId="0" borderId="6" xfId="0" applyNumberFormat="1" applyFont="1" applyFill="1" applyBorder="1" applyAlignment="1">
      <alignment horizontal="center" vertical="center"/>
    </xf>
    <xf numFmtId="0" fontId="20" fillId="0" borderId="14" xfId="0" applyFont="1" applyFill="1" applyBorder="1" applyAlignment="1">
      <alignment horizontal="center" vertical="center"/>
    </xf>
    <xf numFmtId="0" fontId="5" fillId="3" borderId="1" xfId="0" applyFont="1" applyFill="1" applyBorder="1" applyAlignment="1">
      <alignment horizontal="center" vertical="center"/>
    </xf>
    <xf numFmtId="288" fontId="4" fillId="0" borderId="1" xfId="0" applyNumberFormat="1" applyFont="1" applyFill="1" applyBorder="1" applyAlignment="1">
      <alignment vertical="center"/>
    </xf>
    <xf numFmtId="57" fontId="4" fillId="0" borderId="1" xfId="37023" applyNumberFormat="1" applyFont="1" applyFill="1" applyBorder="1" applyAlignment="1">
      <alignment horizontal="center" vertical="center"/>
    </xf>
    <xf numFmtId="0" fontId="4" fillId="0" borderId="1" xfId="37023" applyFont="1" applyFill="1" applyBorder="1" applyAlignment="1">
      <alignment horizontal="right" vertical="center"/>
    </xf>
    <xf numFmtId="0" fontId="4" fillId="0" borderId="1" xfId="0" applyFont="1" applyFill="1" applyBorder="1" applyAlignment="1">
      <alignment horizontal="right" vertical="center"/>
    </xf>
    <xf numFmtId="43" fontId="4" fillId="0" borderId="16" xfId="0" applyNumberFormat="1" applyFont="1" applyFill="1" applyBorder="1" applyAlignment="1">
      <alignment horizontal="right" vertical="center"/>
    </xf>
    <xf numFmtId="0" fontId="4" fillId="0" borderId="0" xfId="0" applyFont="1" applyFill="1" applyAlignment="1">
      <alignment horizontal="center" vertical="center" wrapText="1"/>
    </xf>
    <xf numFmtId="359" fontId="4" fillId="0" borderId="1" xfId="35457" applyNumberFormat="1" applyFont="1" applyFill="1" applyBorder="1" applyAlignment="1">
      <alignment horizontal="right" vertical="center" shrinkToFit="1"/>
    </xf>
    <xf numFmtId="43" fontId="4" fillId="0" borderId="1" xfId="35457" applyFont="1" applyFill="1" applyBorder="1" applyAlignment="1">
      <alignment horizontal="right" vertical="center" shrinkToFit="1"/>
    </xf>
    <xf numFmtId="43" fontId="4" fillId="0" borderId="1" xfId="35457" applyFont="1" applyFill="1" applyBorder="1" applyAlignment="1">
      <alignment horizontal="left" vertical="center" shrinkToFit="1"/>
    </xf>
    <xf numFmtId="57" fontId="4" fillId="0" borderId="1" xfId="29984" applyNumberFormat="1" applyFont="1" applyFill="1" applyBorder="1" applyAlignment="1">
      <alignment horizontal="center" vertical="center" shrinkToFit="1"/>
    </xf>
    <xf numFmtId="0" fontId="39" fillId="0" borderId="0" xfId="30215" applyFont="1" applyFill="1" applyAlignment="1">
      <alignment horizontal="center" vertical="center"/>
    </xf>
    <xf numFmtId="239" fontId="17" fillId="0" borderId="0" xfId="30215" applyNumberFormat="1" applyFont="1" applyFill="1" applyBorder="1" applyAlignment="1">
      <alignment horizontal="left" vertical="center"/>
    </xf>
    <xf numFmtId="239" fontId="2" fillId="0" borderId="0" xfId="30493" applyNumberFormat="1" applyFont="1" applyFill="1" applyAlignment="1">
      <alignment horizontal="center" vertical="center"/>
    </xf>
    <xf numFmtId="0" fontId="17" fillId="0" borderId="0" xfId="30215" applyFont="1" applyFill="1" applyBorder="1" applyAlignment="1">
      <alignment horizontal="left" vertical="center"/>
    </xf>
    <xf numFmtId="239" fontId="2" fillId="0" borderId="0" xfId="30493" applyNumberFormat="1" applyFont="1" applyFill="1" applyAlignment="1">
      <alignment horizontal="right" vertical="center"/>
    </xf>
    <xf numFmtId="0" fontId="2" fillId="0" borderId="1" xfId="30493" applyFont="1" applyFill="1" applyBorder="1" applyAlignment="1">
      <alignment horizontal="center" vertical="center"/>
    </xf>
    <xf numFmtId="0" fontId="2" fillId="0" borderId="1" xfId="30493" applyFont="1" applyFill="1" applyBorder="1" applyAlignment="1">
      <alignment horizontal="center" vertical="center" wrapText="1"/>
    </xf>
    <xf numFmtId="0" fontId="2" fillId="0" borderId="1" xfId="31007" applyFont="1" applyFill="1" applyBorder="1" applyAlignment="1">
      <alignment horizontal="center" vertical="center" wrapText="1"/>
    </xf>
    <xf numFmtId="359" fontId="4" fillId="12" borderId="1" xfId="35457" applyNumberFormat="1" applyFont="1" applyFill="1" applyBorder="1" applyAlignment="1">
      <alignment horizontal="right" vertical="center" shrinkToFit="1"/>
    </xf>
    <xf numFmtId="43" fontId="4" fillId="12" borderId="1" xfId="35457" applyFont="1" applyFill="1" applyBorder="1" applyAlignment="1">
      <alignment horizontal="right" vertical="center" shrinkToFit="1"/>
    </xf>
    <xf numFmtId="43" fontId="4" fillId="12" borderId="1" xfId="35457" applyFont="1" applyFill="1" applyBorder="1" applyAlignment="1">
      <alignment horizontal="left" vertical="center" shrinkToFit="1"/>
    </xf>
    <xf numFmtId="57" fontId="4" fillId="12" borderId="1" xfId="29984" applyNumberFormat="1" applyFont="1" applyFill="1" applyBorder="1" applyAlignment="1">
      <alignment horizontal="center" vertical="center" shrinkToFit="1"/>
    </xf>
    <xf numFmtId="288" fontId="2" fillId="12" borderId="1" xfId="30493" applyNumberFormat="1" applyFont="1" applyFill="1" applyBorder="1" applyAlignment="1" applyProtection="1">
      <alignment horizontal="center" vertical="center" shrinkToFit="1"/>
    </xf>
    <xf numFmtId="0" fontId="2" fillId="0" borderId="0" xfId="30215" applyFont="1" applyFill="1" applyAlignment="1">
      <alignment vertical="center"/>
    </xf>
    <xf numFmtId="0" fontId="2" fillId="0" borderId="1" xfId="31001" applyFont="1" applyFill="1" applyBorder="1" applyAlignment="1">
      <alignment horizontal="center" vertical="center" wrapText="1"/>
    </xf>
    <xf numFmtId="0" fontId="4" fillId="0" borderId="6" xfId="30215" applyFont="1" applyFill="1" applyBorder="1" applyAlignment="1">
      <alignment horizontal="center" vertical="center" wrapText="1"/>
    </xf>
    <xf numFmtId="0" fontId="4" fillId="0" borderId="14" xfId="30215" applyFont="1" applyFill="1" applyBorder="1" applyAlignment="1">
      <alignment horizontal="center" vertical="center" wrapText="1"/>
    </xf>
    <xf numFmtId="0" fontId="4" fillId="0" borderId="3" xfId="30215" applyFont="1" applyFill="1" applyBorder="1" applyAlignment="1">
      <alignment horizontal="center" vertical="center" wrapText="1"/>
    </xf>
    <xf numFmtId="0" fontId="4" fillId="0" borderId="1" xfId="30215" applyFont="1" applyFill="1" applyBorder="1" applyAlignment="1">
      <alignment horizontal="center" vertical="center" wrapText="1"/>
    </xf>
    <xf numFmtId="0" fontId="4" fillId="0" borderId="1" xfId="30215" applyFont="1" applyFill="1" applyBorder="1" applyAlignment="1">
      <alignment horizontal="center" vertical="center"/>
    </xf>
    <xf numFmtId="0" fontId="11" fillId="0" borderId="1" xfId="30493" applyFont="1" applyFill="1" applyBorder="1" applyAlignment="1">
      <alignment horizontal="center" vertical="center" wrapText="1"/>
    </xf>
    <xf numFmtId="0" fontId="21" fillId="0" borderId="1" xfId="30215" applyFont="1" applyFill="1" applyBorder="1" applyAlignment="1">
      <alignment horizontal="center" vertical="center" wrapText="1"/>
    </xf>
    <xf numFmtId="288" fontId="2" fillId="0" borderId="1" xfId="30493" applyNumberFormat="1" applyFont="1" applyFill="1" applyBorder="1" applyAlignment="1" applyProtection="1">
      <alignment horizontal="center" vertical="center" shrinkToFit="1"/>
    </xf>
    <xf numFmtId="0" fontId="2" fillId="0" borderId="6" xfId="30493" applyFont="1" applyFill="1" applyBorder="1" applyAlignment="1">
      <alignment horizontal="center" vertical="center"/>
    </xf>
    <xf numFmtId="0" fontId="21" fillId="0" borderId="6" xfId="30215" applyFont="1" applyFill="1" applyBorder="1" applyAlignment="1">
      <alignment horizontal="center" vertical="center" wrapText="1"/>
    </xf>
    <xf numFmtId="10" fontId="4" fillId="0" borderId="1" xfId="27172" applyNumberFormat="1" applyFont="1" applyFill="1" applyBorder="1" applyAlignment="1">
      <alignment horizontal="right" vertical="center" shrinkToFit="1"/>
    </xf>
    <xf numFmtId="0" fontId="2" fillId="0" borderId="14" xfId="30493" applyFont="1" applyFill="1" applyBorder="1" applyAlignment="1">
      <alignment horizontal="center" vertical="center"/>
    </xf>
    <xf numFmtId="10" fontId="4" fillId="0" borderId="1" xfId="30493" applyNumberFormat="1" applyFont="1" applyFill="1" applyBorder="1" applyAlignment="1">
      <alignment horizontal="center" vertical="center" shrinkToFit="1"/>
    </xf>
    <xf numFmtId="10" fontId="21" fillId="0" borderId="1" xfId="30493" applyNumberFormat="1" applyFont="1" applyFill="1" applyBorder="1" applyAlignment="1">
      <alignment horizontal="center" vertical="center" shrinkToFit="1"/>
    </xf>
    <xf numFmtId="43" fontId="4" fillId="7" borderId="1" xfId="35457" applyFont="1" applyFill="1" applyBorder="1" applyAlignment="1">
      <alignment horizontal="right" vertical="center" shrinkToFit="1"/>
    </xf>
    <xf numFmtId="10" fontId="4" fillId="7" borderId="1" xfId="27172" applyNumberFormat="1" applyFont="1" applyFill="1" applyBorder="1" applyAlignment="1">
      <alignment horizontal="right" vertical="center" shrinkToFit="1"/>
    </xf>
    <xf numFmtId="0" fontId="2" fillId="7" borderId="1" xfId="30493" applyFont="1" applyFill="1" applyBorder="1" applyAlignment="1">
      <alignment vertical="center" shrinkToFit="1"/>
    </xf>
    <xf numFmtId="362" fontId="2" fillId="7" borderId="1" xfId="30493" applyNumberFormat="1" applyFont="1" applyFill="1" applyBorder="1" applyAlignment="1">
      <alignment vertical="center" shrinkToFit="1"/>
    </xf>
    <xf numFmtId="362" fontId="2" fillId="0" borderId="1" xfId="30493" applyNumberFormat="1" applyFont="1" applyFill="1" applyBorder="1" applyAlignment="1">
      <alignment vertical="center" shrinkToFit="1"/>
    </xf>
    <xf numFmtId="10" fontId="2" fillId="7" borderId="1" xfId="30493" applyNumberFormat="1" applyFont="1" applyFill="1" applyBorder="1" applyAlignment="1">
      <alignment horizontal="right" vertical="center" shrinkToFit="1"/>
    </xf>
    <xf numFmtId="362" fontId="2" fillId="7" borderId="1" xfId="30493" applyNumberFormat="1" applyFont="1" applyFill="1" applyBorder="1" applyAlignment="1">
      <alignment horizontal="right" vertical="center" shrinkToFit="1"/>
    </xf>
    <xf numFmtId="0" fontId="11" fillId="0" borderId="6" xfId="30493" applyFont="1" applyFill="1" applyBorder="1" applyAlignment="1">
      <alignment horizontal="center" vertical="center" wrapText="1"/>
    </xf>
    <xf numFmtId="0" fontId="2" fillId="0" borderId="3" xfId="30493" applyFont="1" applyFill="1" applyBorder="1" applyAlignment="1">
      <alignment horizontal="center" vertical="center" wrapText="1"/>
    </xf>
    <xf numFmtId="10" fontId="4" fillId="7" borderId="1" xfId="35457" applyNumberFormat="1" applyFont="1" applyFill="1" applyBorder="1" applyAlignment="1">
      <alignment horizontal="right" vertical="center" shrinkToFit="1"/>
    </xf>
    <xf numFmtId="239" fontId="2" fillId="0" borderId="1" xfId="30493" applyNumberFormat="1" applyFont="1" applyFill="1" applyBorder="1" applyAlignment="1">
      <alignment horizontal="right" vertical="center" shrinkToFit="1"/>
    </xf>
    <xf numFmtId="10" fontId="2" fillId="0" borderId="1" xfId="30493" applyNumberFormat="1" applyFont="1" applyFill="1" applyBorder="1" applyAlignment="1">
      <alignment horizontal="right" vertical="center" shrinkToFit="1"/>
    </xf>
    <xf numFmtId="362" fontId="2" fillId="0" borderId="1" xfId="30493" applyNumberFormat="1" applyFont="1" applyFill="1" applyBorder="1" applyAlignment="1">
      <alignment horizontal="right" vertical="center" shrinkToFit="1"/>
    </xf>
    <xf numFmtId="0" fontId="2" fillId="0" borderId="3" xfId="30493" applyFont="1" applyFill="1" applyBorder="1" applyAlignment="1">
      <alignment horizontal="center" vertical="center"/>
    </xf>
    <xf numFmtId="0" fontId="40" fillId="0" borderId="3" xfId="30493" applyFont="1" applyFill="1" applyBorder="1" applyAlignment="1">
      <alignment horizontal="center" vertical="center"/>
    </xf>
    <xf numFmtId="2" fontId="40" fillId="0" borderId="1" xfId="30493" applyNumberFormat="1" applyFont="1" applyFill="1" applyBorder="1" applyAlignment="1">
      <alignment horizontal="center" vertical="center"/>
    </xf>
    <xf numFmtId="0" fontId="11" fillId="0" borderId="14" xfId="30493" applyFont="1" applyFill="1" applyBorder="1" applyAlignment="1">
      <alignment horizontal="center" vertical="center" wrapText="1"/>
    </xf>
    <xf numFmtId="0" fontId="11" fillId="0" borderId="3" xfId="30493" applyFont="1" applyFill="1" applyBorder="1" applyAlignment="1">
      <alignment horizontal="center" vertical="center" wrapText="1"/>
    </xf>
    <xf numFmtId="357" fontId="30" fillId="5" borderId="1" xfId="30998" applyNumberFormat="1" applyFont="1" applyFill="1" applyBorder="1" applyAlignment="1" applyProtection="1">
      <alignment horizontal="center" vertical="center" shrinkToFit="1"/>
      <protection locked="0" hidden="1"/>
    </xf>
    <xf numFmtId="43" fontId="4" fillId="11" borderId="1" xfId="35457" applyFont="1" applyFill="1" applyBorder="1" applyAlignment="1">
      <alignment horizontal="right" vertical="center" shrinkToFit="1"/>
    </xf>
    <xf numFmtId="356" fontId="4" fillId="7" borderId="1" xfId="29984" applyNumberFormat="1" applyFont="1" applyFill="1" applyBorder="1" applyAlignment="1">
      <alignment horizontal="center" vertical="center" shrinkToFit="1"/>
    </xf>
    <xf numFmtId="363" fontId="2" fillId="7" borderId="1" xfId="30493" applyNumberFormat="1" applyFont="1" applyFill="1" applyBorder="1" applyAlignment="1">
      <alignment horizontal="center" vertical="center" shrinkToFit="1"/>
    </xf>
    <xf numFmtId="363" fontId="2" fillId="11" borderId="1" xfId="30493" applyNumberFormat="1" applyFont="1" applyFill="1" applyBorder="1" applyAlignment="1">
      <alignment horizontal="center" vertical="center" shrinkToFit="1"/>
    </xf>
    <xf numFmtId="360" fontId="2" fillId="7" borderId="1" xfId="30493" applyNumberFormat="1" applyFont="1" applyFill="1" applyBorder="1" applyAlignment="1">
      <alignment horizontal="center" vertical="center" shrinkToFit="1"/>
    </xf>
    <xf numFmtId="0" fontId="2" fillId="0" borderId="14" xfId="30493" applyFont="1" applyFill="1" applyBorder="1" applyAlignment="1">
      <alignment horizontal="center" vertical="center" wrapText="1"/>
    </xf>
    <xf numFmtId="0" fontId="2" fillId="0" borderId="6" xfId="30493" applyFont="1" applyFill="1" applyBorder="1" applyAlignment="1">
      <alignment horizontal="center" vertical="center" wrapText="1"/>
    </xf>
    <xf numFmtId="356" fontId="4" fillId="0" borderId="1" xfId="29984" applyNumberFormat="1" applyFont="1" applyFill="1" applyBorder="1" applyAlignment="1">
      <alignment horizontal="center" vertical="center" shrinkToFit="1"/>
    </xf>
    <xf numFmtId="360" fontId="2" fillId="0" borderId="1" xfId="30493" applyNumberFormat="1" applyFont="1" applyFill="1" applyBorder="1" applyAlignment="1">
      <alignment horizontal="center" vertical="center" shrinkToFit="1"/>
    </xf>
    <xf numFmtId="239" fontId="2" fillId="7" borderId="1" xfId="30493" applyNumberFormat="1" applyFont="1" applyFill="1" applyBorder="1" applyAlignment="1">
      <alignment horizontal="right" vertical="center" shrinkToFit="1"/>
    </xf>
    <xf numFmtId="362" fontId="2" fillId="7" borderId="1" xfId="30493" applyNumberFormat="1" applyFont="1" applyFill="1" applyBorder="1" applyAlignment="1">
      <alignment horizontal="center" vertical="center" shrinkToFit="1"/>
    </xf>
    <xf numFmtId="362" fontId="2" fillId="0" borderId="1" xfId="30493" applyNumberFormat="1" applyFont="1" applyFill="1" applyBorder="1" applyAlignment="1">
      <alignment horizontal="center" vertical="center" shrinkToFit="1"/>
    </xf>
    <xf numFmtId="0" fontId="2" fillId="0" borderId="0" xfId="30215" applyFont="1" applyFill="1" applyAlignment="1">
      <alignment horizontal="right" vertical="center"/>
    </xf>
    <xf numFmtId="0" fontId="17" fillId="0" borderId="0" xfId="30215" applyFont="1" applyFill="1" applyBorder="1" applyAlignment="1">
      <alignment horizontal="right" vertical="center"/>
    </xf>
    <xf numFmtId="9" fontId="4" fillId="0" borderId="1" xfId="35457" applyNumberFormat="1" applyFont="1" applyFill="1" applyBorder="1" applyAlignment="1">
      <alignment horizontal="right" vertical="center" shrinkToFit="1"/>
    </xf>
    <xf numFmtId="364" fontId="2" fillId="7" borderId="1" xfId="30493" applyNumberFormat="1" applyFont="1" applyFill="1" applyBorder="1" applyAlignment="1">
      <alignment horizontal="right" vertical="center" shrinkToFit="1"/>
    </xf>
    <xf numFmtId="364" fontId="2" fillId="7" borderId="1" xfId="30493" applyNumberFormat="1" applyFont="1" applyFill="1" applyBorder="1" applyAlignment="1">
      <alignment horizontal="center" vertical="center" shrinkToFit="1"/>
    </xf>
    <xf numFmtId="0" fontId="5" fillId="0" borderId="1" xfId="37023" applyFont="1" applyFill="1" applyBorder="1" applyAlignment="1">
      <alignment horizontal="right" vertical="center" wrapText="1"/>
    </xf>
    <xf numFmtId="0" fontId="4" fillId="0" borderId="0" xfId="31012" applyFont="1" applyFill="1">
      <alignment vertical="center"/>
    </xf>
    <xf numFmtId="0" fontId="4" fillId="0" borderId="0" xfId="30996" applyFont="1" applyFill="1"/>
    <xf numFmtId="0" fontId="4" fillId="0" borderId="0" xfId="31013" applyFont="1" applyFill="1"/>
    <xf numFmtId="0" fontId="4" fillId="0" borderId="0" xfId="31012" applyFont="1" applyFill="1" applyAlignment="1">
      <alignment horizontal="left"/>
    </xf>
    <xf numFmtId="0" fontId="4" fillId="0" borderId="0" xfId="30996" applyFont="1" applyFill="1" applyAlignment="1"/>
    <xf numFmtId="43" fontId="4" fillId="0" borderId="1" xfId="1" applyFont="1" applyFill="1" applyBorder="1" applyAlignment="1">
      <alignment horizontal="left" vertical="center"/>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1" xfId="30493" applyFont="1" applyFill="1" applyBorder="1" applyAlignment="1">
      <alignment horizontal="left" vertical="center" shrinkToFit="1"/>
    </xf>
    <xf numFmtId="0" fontId="5" fillId="0" borderId="1" xfId="37023" applyFont="1" applyBorder="1" applyAlignment="1">
      <alignment horizontal="center" vertical="center" wrapText="1"/>
    </xf>
    <xf numFmtId="0" fontId="4" fillId="0" borderId="14" xfId="0" applyFont="1" applyBorder="1"/>
    <xf numFmtId="0" fontId="4" fillId="0" borderId="3" xfId="0" applyFont="1" applyBorder="1"/>
    <xf numFmtId="0" fontId="5" fillId="0" borderId="8" xfId="31012" applyNumberFormat="1" applyFont="1" applyFill="1" applyBorder="1" applyAlignment="1">
      <alignment horizontal="center" vertical="center" wrapText="1"/>
    </xf>
    <xf numFmtId="0" fontId="5" fillId="0" borderId="7" xfId="31012" applyNumberFormat="1" applyFont="1" applyFill="1" applyBorder="1" applyAlignment="1">
      <alignment horizontal="center" vertical="center" wrapText="1"/>
    </xf>
    <xf numFmtId="14" fontId="4" fillId="0" borderId="6" xfId="0" applyNumberFormat="1" applyFont="1" applyBorder="1" applyAlignment="1">
      <alignment horizontal="center" vertical="center"/>
    </xf>
    <xf numFmtId="14" fontId="4" fillId="0" borderId="0" xfId="0" applyNumberFormat="1" applyFont="1" applyBorder="1" applyAlignment="1">
      <alignment horizontal="center" vertical="center"/>
    </xf>
    <xf numFmtId="288" fontId="4" fillId="0" borderId="0" xfId="0" applyNumberFormat="1" applyFont="1" applyFill="1" applyBorder="1" applyAlignment="1">
      <alignment horizontal="center" vertical="center" wrapText="1"/>
    </xf>
    <xf numFmtId="353" fontId="12" fillId="2" borderId="0" xfId="6" applyNumberFormat="1" applyFont="1" applyFill="1" applyAlignment="1" applyProtection="1">
      <alignment horizontal="left" vertical="center" shrinkToFit="1"/>
      <protection locked="0" hidden="1"/>
    </xf>
    <xf numFmtId="49" fontId="36" fillId="0" borderId="1" xfId="0" applyNumberFormat="1" applyFont="1" applyBorder="1" applyAlignment="1">
      <alignment horizontal="center" vertical="center"/>
    </xf>
    <xf numFmtId="0" fontId="4" fillId="0" borderId="0" xfId="0" applyFont="1" applyAlignment="1">
      <alignment horizontal="center" vertical="center"/>
    </xf>
    <xf numFmtId="0" fontId="4" fillId="0" borderId="0" xfId="31004" applyFont="1" applyFill="1" applyAlignment="1">
      <alignment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3" xfId="31004" applyNumberFormat="1" applyFont="1" applyFill="1" applyBorder="1" applyAlignment="1">
      <alignment horizontal="right" vertical="center" wrapText="1"/>
    </xf>
    <xf numFmtId="43" fontId="4" fillId="0" borderId="1" xfId="31004" applyNumberFormat="1" applyFont="1" applyFill="1" applyBorder="1" applyAlignment="1">
      <alignment horizontal="right" vertical="center" wrapText="1"/>
    </xf>
    <xf numFmtId="0" fontId="3" fillId="0" borderId="0" xfId="30997" applyFont="1" applyAlignment="1">
      <alignment horizontal="center" vertical="center"/>
    </xf>
    <xf numFmtId="288" fontId="4" fillId="0" borderId="0" xfId="0" applyNumberFormat="1" applyFont="1" applyAlignment="1">
      <alignment vertical="center"/>
    </xf>
    <xf numFmtId="0" fontId="5" fillId="0" borderId="1" xfId="30997" applyFont="1" applyFill="1" applyBorder="1" applyAlignment="1">
      <alignment horizontal="center" vertical="center"/>
    </xf>
    <xf numFmtId="0" fontId="5" fillId="0" borderId="8" xfId="30997" applyFont="1" applyBorder="1" applyAlignment="1">
      <alignment horizontal="center" vertical="center" wrapText="1"/>
    </xf>
    <xf numFmtId="0" fontId="5" fillId="0" borderId="1" xfId="30997" applyFont="1" applyFill="1" applyBorder="1" applyAlignment="1">
      <alignment horizontal="center" vertical="center" wrapText="1"/>
    </xf>
    <xf numFmtId="0" fontId="5" fillId="0" borderId="12" xfId="30997" applyFont="1" applyFill="1" applyBorder="1" applyAlignment="1">
      <alignment horizontal="center" vertical="center"/>
    </xf>
    <xf numFmtId="0" fontId="5" fillId="0" borderId="7" xfId="30997" applyFont="1" applyBorder="1" applyAlignment="1">
      <alignment horizontal="center" vertical="center" wrapText="1"/>
    </xf>
    <xf numFmtId="0" fontId="4" fillId="0" borderId="1" xfId="30997" applyFont="1" applyBorder="1" applyAlignment="1">
      <alignment horizontal="center" vertical="center"/>
    </xf>
    <xf numFmtId="0" fontId="4" fillId="0" borderId="1" xfId="30997" applyFont="1" applyBorder="1" applyAlignment="1">
      <alignment vertical="center"/>
    </xf>
    <xf numFmtId="357" fontId="4" fillId="0" borderId="1" xfId="30997" applyNumberFormat="1" applyFont="1" applyBorder="1" applyAlignment="1">
      <alignment vertical="center"/>
    </xf>
    <xf numFmtId="43" fontId="4" fillId="0" borderId="1" xfId="1" applyFont="1" applyBorder="1" applyAlignment="1">
      <alignment vertical="center"/>
    </xf>
    <xf numFmtId="0" fontId="4" fillId="0" borderId="1" xfId="30997" applyFont="1" applyFill="1" applyBorder="1" applyAlignment="1">
      <alignment horizontal="center" vertical="center"/>
    </xf>
    <xf numFmtId="0" fontId="4" fillId="0" borderId="1" xfId="30997" applyFont="1" applyFill="1" applyBorder="1" applyAlignment="1">
      <alignment vertical="center"/>
    </xf>
    <xf numFmtId="357" fontId="4" fillId="0" borderId="1" xfId="30997" applyNumberFormat="1" applyFont="1" applyFill="1" applyBorder="1" applyAlignment="1">
      <alignment vertical="center"/>
    </xf>
    <xf numFmtId="0" fontId="4" fillId="0" borderId="0" xfId="30997" applyFont="1" applyFill="1" applyAlignment="1">
      <alignment horizontal="center" vertical="center"/>
    </xf>
    <xf numFmtId="0" fontId="5" fillId="0" borderId="5" xfId="30997" applyFont="1" applyFill="1" applyBorder="1" applyAlignment="1">
      <alignment horizontal="center" vertical="center"/>
    </xf>
    <xf numFmtId="0" fontId="5" fillId="0" borderId="8" xfId="30997" applyFont="1" applyFill="1" applyBorder="1" applyAlignment="1">
      <alignment horizontal="center" vertical="center" wrapText="1"/>
    </xf>
    <xf numFmtId="0" fontId="5" fillId="0" borderId="6" xfId="30997" applyFont="1" applyFill="1" applyBorder="1" applyAlignment="1">
      <alignment horizontal="center" vertical="center" wrapText="1"/>
    </xf>
    <xf numFmtId="0" fontId="5" fillId="0" borderId="2" xfId="30997" applyFont="1" applyFill="1" applyBorder="1" applyAlignment="1">
      <alignment horizontal="center" vertical="center" wrapText="1"/>
    </xf>
    <xf numFmtId="0" fontId="5" fillId="0" borderId="4" xfId="30997" applyFont="1" applyFill="1" applyBorder="1" applyAlignment="1">
      <alignment horizontal="center" vertical="center"/>
    </xf>
    <xf numFmtId="0" fontId="5" fillId="0" borderId="7" xfId="30997" applyFont="1" applyFill="1" applyBorder="1" applyAlignment="1">
      <alignment horizontal="center" vertical="center" wrapText="1"/>
    </xf>
    <xf numFmtId="0" fontId="5" fillId="0" borderId="3" xfId="30997" applyFont="1" applyFill="1" applyBorder="1" applyAlignment="1">
      <alignment horizontal="center" vertical="center"/>
    </xf>
    <xf numFmtId="43" fontId="4" fillId="0" borderId="6" xfId="1" applyFont="1" applyBorder="1" applyAlignment="1">
      <alignment vertical="center"/>
    </xf>
    <xf numFmtId="43" fontId="4" fillId="0" borderId="2" xfId="1" applyFont="1" applyBorder="1" applyAlignment="1">
      <alignment vertical="center"/>
    </xf>
    <xf numFmtId="43" fontId="4" fillId="0" borderId="3" xfId="1" applyFont="1" applyBorder="1" applyAlignment="1">
      <alignment vertical="center"/>
    </xf>
    <xf numFmtId="43" fontId="4" fillId="0" borderId="2" xfId="1" applyFont="1" applyFill="1" applyBorder="1" applyAlignment="1">
      <alignment vertical="center"/>
    </xf>
    <xf numFmtId="43" fontId="4" fillId="0" borderId="3" xfId="1" applyFont="1" applyFill="1" applyBorder="1" applyAlignment="1">
      <alignment vertical="center"/>
    </xf>
    <xf numFmtId="43" fontId="4" fillId="0" borderId="6" xfId="1" applyFont="1" applyBorder="1" applyAlignment="1">
      <alignment horizontal="right" vertical="center"/>
    </xf>
    <xf numFmtId="288" fontId="5" fillId="0" borderId="1" xfId="0" applyNumberFormat="1" applyFont="1" applyBorder="1" applyAlignment="1">
      <alignment horizontal="center" vertical="center"/>
    </xf>
    <xf numFmtId="0" fontId="5" fillId="0" borderId="6" xfId="30997" applyFont="1" applyFill="1" applyBorder="1" applyAlignment="1">
      <alignment horizontal="center" vertical="center"/>
    </xf>
    <xf numFmtId="0" fontId="5" fillId="0" borderId="14" xfId="30997" applyFont="1" applyFill="1" applyBorder="1" applyAlignment="1">
      <alignment horizontal="center" vertical="center"/>
    </xf>
    <xf numFmtId="0" fontId="4" fillId="0" borderId="6" xfId="30997" applyFont="1" applyBorder="1" applyAlignment="1">
      <alignment horizontal="center" vertical="center"/>
    </xf>
    <xf numFmtId="0" fontId="4" fillId="0" borderId="14" xfId="30997" applyFont="1" applyBorder="1" applyAlignment="1">
      <alignment horizontal="center" vertical="center"/>
    </xf>
    <xf numFmtId="0" fontId="4" fillId="0" borderId="0" xfId="30997" applyFont="1" applyAlignment="1">
      <alignment vertical="center"/>
    </xf>
    <xf numFmtId="0" fontId="4" fillId="0" borderId="0" xfId="30997" applyFont="1" applyAlignment="1">
      <alignment horizontal="left" vertical="center"/>
    </xf>
    <xf numFmtId="0" fontId="4" fillId="0" borderId="15" xfId="30997" applyFont="1" applyBorder="1" applyAlignment="1">
      <alignment vertical="center"/>
    </xf>
    <xf numFmtId="14" fontId="4" fillId="0" borderId="0" xfId="30997" applyNumberFormat="1" applyFont="1" applyFill="1" applyAlignment="1">
      <alignment vertical="center"/>
    </xf>
    <xf numFmtId="288" fontId="4" fillId="0" borderId="0" xfId="30997" applyNumberFormat="1" applyFont="1" applyAlignment="1">
      <alignment vertical="center"/>
    </xf>
    <xf numFmtId="0" fontId="5" fillId="0" borderId="2" xfId="30997" applyFont="1" applyFill="1" applyBorder="1" applyAlignment="1">
      <alignment horizontal="center" vertical="center"/>
    </xf>
    <xf numFmtId="0" fontId="5" fillId="0" borderId="3" xfId="30997" applyFont="1" applyFill="1" applyBorder="1" applyAlignment="1">
      <alignment horizontal="center" vertical="center" wrapText="1"/>
    </xf>
    <xf numFmtId="43" fontId="4" fillId="0" borderId="1" xfId="30997" applyNumberFormat="1" applyFont="1" applyBorder="1" applyAlignment="1">
      <alignment vertical="center"/>
    </xf>
    <xf numFmtId="43" fontId="4" fillId="0" borderId="6" xfId="30997" applyNumberFormat="1" applyFont="1" applyBorder="1" applyAlignment="1">
      <alignment vertical="center"/>
    </xf>
    <xf numFmtId="43" fontId="4" fillId="0" borderId="2" xfId="30997" applyNumberFormat="1" applyFont="1" applyBorder="1" applyAlignment="1">
      <alignment vertical="center"/>
    </xf>
    <xf numFmtId="0" fontId="4" fillId="0" borderId="3" xfId="30997" applyFont="1" applyBorder="1" applyAlignment="1">
      <alignment vertical="center"/>
    </xf>
    <xf numFmtId="43" fontId="4" fillId="0" borderId="1" xfId="30997" applyNumberFormat="1" applyFont="1" applyFill="1" applyBorder="1" applyAlignment="1">
      <alignment vertical="center"/>
    </xf>
    <xf numFmtId="43" fontId="4" fillId="0" borderId="6" xfId="30997" applyNumberFormat="1" applyFont="1" applyFill="1" applyBorder="1" applyAlignment="1">
      <alignment vertical="center"/>
    </xf>
    <xf numFmtId="43" fontId="4" fillId="0" borderId="2" xfId="30997" applyNumberFormat="1" applyFont="1" applyFill="1" applyBorder="1" applyAlignment="1">
      <alignment vertical="center"/>
    </xf>
    <xf numFmtId="0" fontId="4" fillId="0" borderId="3" xfId="30997" applyFont="1" applyFill="1" applyBorder="1" applyAlignment="1">
      <alignment vertical="center"/>
    </xf>
    <xf numFmtId="43" fontId="4" fillId="0" borderId="6" xfId="30997" applyNumberFormat="1" applyFont="1" applyBorder="1" applyAlignment="1">
      <alignment horizontal="right" vertical="center"/>
    </xf>
    <xf numFmtId="43" fontId="4" fillId="0" borderId="2" xfId="30997" applyNumberFormat="1" applyFont="1" applyBorder="1" applyAlignment="1">
      <alignment horizontal="right" vertical="center"/>
    </xf>
    <xf numFmtId="288" fontId="4" fillId="0" borderId="15" xfId="30997" applyNumberFormat="1" applyFont="1" applyBorder="1" applyAlignment="1">
      <alignment vertical="center"/>
    </xf>
    <xf numFmtId="288" fontId="5" fillId="0" borderId="1" xfId="30997" applyNumberFormat="1" applyFont="1" applyFill="1" applyBorder="1" applyAlignment="1">
      <alignment horizontal="center" vertical="center"/>
    </xf>
    <xf numFmtId="288" fontId="4" fillId="0" borderId="1" xfId="1" applyNumberFormat="1" applyFont="1" applyBorder="1" applyAlignment="1">
      <alignment vertical="center"/>
    </xf>
    <xf numFmtId="43" fontId="4" fillId="0" borderId="1" xfId="30997" applyNumberFormat="1" applyFont="1" applyBorder="1" applyAlignment="1">
      <alignment horizontal="right" vertical="center"/>
    </xf>
    <xf numFmtId="0" fontId="4" fillId="0" borderId="0" xfId="30997" applyFont="1" applyFill="1" applyAlignment="1">
      <alignment vertical="center"/>
    </xf>
    <xf numFmtId="288" fontId="4" fillId="0" borderId="0" xfId="30997" applyNumberFormat="1" applyFont="1" applyFill="1" applyAlignment="1">
      <alignment vertical="center"/>
    </xf>
    <xf numFmtId="0" fontId="4" fillId="0" borderId="15" xfId="30997" applyFont="1" applyFill="1" applyBorder="1" applyAlignment="1">
      <alignment horizontal="left" vertical="center"/>
    </xf>
    <xf numFmtId="0" fontId="4" fillId="0" borderId="1" xfId="30997" applyFont="1" applyBorder="1" applyAlignment="1">
      <alignment horizontal="left" vertical="center"/>
    </xf>
    <xf numFmtId="0" fontId="4" fillId="0" borderId="1" xfId="31003" applyFont="1" applyBorder="1" applyAlignment="1">
      <alignment horizontal="left" vertical="center" wrapText="1"/>
    </xf>
    <xf numFmtId="0" fontId="4" fillId="0" borderId="1" xfId="31003" applyFont="1" applyFill="1" applyBorder="1" applyAlignment="1">
      <alignment horizontal="left" vertical="center" wrapText="1"/>
    </xf>
    <xf numFmtId="0" fontId="5" fillId="0" borderId="8" xfId="30997" applyFont="1" applyFill="1" applyBorder="1" applyAlignment="1">
      <alignment horizontal="center" vertical="center"/>
    </xf>
    <xf numFmtId="0" fontId="5" fillId="0" borderId="7" xfId="30997" applyFont="1" applyFill="1" applyBorder="1" applyAlignment="1">
      <alignment horizontal="center" vertical="center"/>
    </xf>
    <xf numFmtId="0" fontId="4" fillId="0" borderId="15" xfId="30997" applyFont="1" applyBorder="1" applyAlignment="1">
      <alignment horizontal="right" vertical="center"/>
    </xf>
    <xf numFmtId="0" fontId="5" fillId="0" borderId="1" xfId="30997" applyFont="1" applyFill="1" applyBorder="1" applyAlignment="1">
      <alignment vertical="center" wrapText="1"/>
    </xf>
    <xf numFmtId="0" fontId="5" fillId="0" borderId="0" xfId="31012" applyFont="1" applyFill="1">
      <alignment vertical="center"/>
    </xf>
    <xf numFmtId="0" fontId="5" fillId="0" borderId="18" xfId="30997" applyFont="1" applyFill="1" applyBorder="1" applyAlignment="1">
      <alignment horizontal="center" vertical="center"/>
    </xf>
    <xf numFmtId="0" fontId="40" fillId="0" borderId="14" xfId="0" applyFont="1" applyBorder="1"/>
    <xf numFmtId="357" fontId="4" fillId="0" borderId="3" xfId="30997" applyNumberFormat="1" applyFont="1" applyBorder="1" applyAlignment="1">
      <alignment vertical="center"/>
    </xf>
    <xf numFmtId="43" fontId="4" fillId="0" borderId="3" xfId="1" applyFont="1" applyBorder="1" applyAlignment="1">
      <alignment horizontal="center" vertical="center"/>
    </xf>
    <xf numFmtId="0" fontId="40" fillId="0" borderId="3" xfId="0" applyFont="1" applyBorder="1"/>
    <xf numFmtId="0" fontId="39" fillId="0" borderId="0" xfId="29718" applyFont="1" applyAlignment="1">
      <alignment horizontal="right" vertical="center"/>
    </xf>
    <xf numFmtId="0" fontId="17" fillId="0" borderId="19" xfId="29718" applyFont="1" applyBorder="1" applyAlignment="1">
      <alignment horizontal="left"/>
    </xf>
    <xf numFmtId="0" fontId="17" fillId="0" borderId="20" xfId="29718" applyFont="1" applyBorder="1" applyAlignment="1">
      <alignment horizontal="center" vertical="center" wrapText="1"/>
    </xf>
    <xf numFmtId="0" fontId="17" fillId="0" borderId="21" xfId="29718" applyFont="1" applyBorder="1" applyAlignment="1">
      <alignment horizontal="center" vertical="center" wrapText="1"/>
    </xf>
    <xf numFmtId="0" fontId="17" fillId="0" borderId="22" xfId="29718" applyFont="1" applyBorder="1" applyAlignment="1">
      <alignment horizontal="center" vertical="center" wrapText="1"/>
    </xf>
    <xf numFmtId="0" fontId="17" fillId="0" borderId="23" xfId="29718" applyFont="1" applyBorder="1" applyAlignment="1">
      <alignment horizontal="center" vertical="center" wrapText="1"/>
    </xf>
    <xf numFmtId="0" fontId="17" fillId="0" borderId="24" xfId="29718" applyFont="1" applyBorder="1" applyAlignment="1">
      <alignment horizontal="center" vertical="center" wrapText="1"/>
    </xf>
    <xf numFmtId="0" fontId="2" fillId="0" borderId="1" xfId="29718" applyFont="1" applyBorder="1" applyAlignment="1">
      <alignment horizontal="center" vertical="center" wrapText="1"/>
    </xf>
    <xf numFmtId="0" fontId="4" fillId="0" borderId="24" xfId="29718" applyFont="1" applyBorder="1" applyAlignment="1">
      <alignment horizontal="center" vertical="center" wrapText="1"/>
    </xf>
    <xf numFmtId="43" fontId="4" fillId="0" borderId="1" xfId="29718" applyNumberFormat="1" applyFont="1" applyBorder="1"/>
    <xf numFmtId="10" fontId="4" fillId="0" borderId="1" xfId="27208" applyNumberFormat="1" applyFont="1" applyBorder="1"/>
    <xf numFmtId="0" fontId="4" fillId="0" borderId="1" xfId="29718" applyFont="1" applyBorder="1"/>
    <xf numFmtId="0" fontId="21" fillId="0" borderId="24" xfId="29718" applyFont="1" applyBorder="1" applyAlignment="1">
      <alignment horizontal="center" vertical="center" wrapText="1"/>
    </xf>
    <xf numFmtId="0" fontId="4" fillId="0" borderId="25" xfId="29718" applyFont="1" applyBorder="1" applyAlignment="1">
      <alignment horizontal="center" vertical="center" wrapText="1"/>
    </xf>
    <xf numFmtId="0" fontId="4" fillId="0" borderId="8" xfId="29718" applyFont="1" applyBorder="1"/>
    <xf numFmtId="0" fontId="17" fillId="0" borderId="26" xfId="29718" applyFont="1" applyBorder="1" applyAlignment="1">
      <alignment horizontal="left" vertical="top" wrapText="1"/>
    </xf>
    <xf numFmtId="0" fontId="17" fillId="0" borderId="27" xfId="29718" applyFont="1" applyBorder="1" applyAlignment="1">
      <alignment horizontal="left" vertical="top" wrapText="1"/>
    </xf>
    <xf numFmtId="0" fontId="17" fillId="0" borderId="28" xfId="29718" applyFont="1" applyBorder="1" applyAlignment="1">
      <alignment horizontal="left" vertical="top" wrapText="1"/>
    </xf>
    <xf numFmtId="0" fontId="17" fillId="0" borderId="0" xfId="29718" applyFont="1" applyBorder="1" applyAlignment="1">
      <alignment horizontal="left" vertical="top" wrapText="1"/>
    </xf>
    <xf numFmtId="0" fontId="17" fillId="0" borderId="29" xfId="29718" applyFont="1" applyBorder="1" applyAlignment="1">
      <alignment horizontal="left" vertical="top" wrapText="1"/>
    </xf>
    <xf numFmtId="0" fontId="17" fillId="0" borderId="19" xfId="29718" applyFont="1" applyBorder="1" applyAlignment="1">
      <alignment horizontal="left" vertical="top" wrapText="1"/>
    </xf>
    <xf numFmtId="0" fontId="40" fillId="0" borderId="0" xfId="29718" applyFont="1" applyBorder="1" applyAlignment="1">
      <alignment horizontal="left"/>
    </xf>
    <xf numFmtId="0" fontId="40" fillId="0" borderId="0" xfId="29718" applyFont="1" applyAlignment="1">
      <alignment wrapText="1"/>
    </xf>
    <xf numFmtId="0" fontId="40" fillId="0" borderId="0" xfId="29718" applyFont="1" applyAlignment="1">
      <alignment horizontal="left" wrapText="1"/>
    </xf>
    <xf numFmtId="0" fontId="2" fillId="0" borderId="0" xfId="29718" applyFont="1" applyAlignment="1">
      <alignment horizontal="left" wrapText="1"/>
    </xf>
    <xf numFmtId="0" fontId="35" fillId="0" borderId="30" xfId="29718" applyFont="1" applyBorder="1" applyAlignment="1">
      <alignment horizontal="center" vertical="center" wrapText="1"/>
    </xf>
    <xf numFmtId="0" fontId="17" fillId="0" borderId="31" xfId="29718" applyFont="1" applyBorder="1" applyAlignment="1">
      <alignment horizontal="center" vertical="center" wrapText="1"/>
    </xf>
    <xf numFmtId="0" fontId="17" fillId="0" borderId="1" xfId="29718" applyFont="1" applyBorder="1" applyAlignment="1">
      <alignment horizontal="center" vertical="center" wrapText="1"/>
    </xf>
    <xf numFmtId="0" fontId="17" fillId="0" borderId="7" xfId="29718" applyFont="1" applyBorder="1" applyAlignment="1">
      <alignment horizontal="center" vertical="center" wrapText="1"/>
    </xf>
    <xf numFmtId="0" fontId="17" fillId="0" borderId="3" xfId="29718" applyFont="1" applyBorder="1" applyAlignment="1">
      <alignment horizontal="center" vertical="center" wrapText="1"/>
    </xf>
    <xf numFmtId="0" fontId="21" fillId="0" borderId="1" xfId="29718" applyFont="1" applyBorder="1"/>
    <xf numFmtId="0" fontId="4" fillId="0" borderId="6" xfId="29718" applyFont="1" applyBorder="1"/>
    <xf numFmtId="10" fontId="4" fillId="0" borderId="1" xfId="29718" applyNumberFormat="1" applyFont="1" applyBorder="1"/>
    <xf numFmtId="0" fontId="30" fillId="0" borderId="6" xfId="29718" applyFont="1" applyBorder="1"/>
    <xf numFmtId="0" fontId="4" fillId="0" borderId="12" xfId="29718" applyFont="1" applyBorder="1"/>
    <xf numFmtId="0" fontId="17" fillId="0" borderId="32" xfId="29718" applyFont="1" applyBorder="1" applyAlignment="1">
      <alignment horizontal="center" vertical="center" wrapText="1"/>
    </xf>
    <xf numFmtId="0" fontId="17" fillId="0" borderId="33" xfId="29718" applyFont="1" applyBorder="1" applyAlignment="1">
      <alignment horizontal="center" vertical="center" wrapText="1"/>
    </xf>
    <xf numFmtId="0" fontId="4" fillId="0" borderId="33" xfId="29718" applyFont="1" applyBorder="1"/>
    <xf numFmtId="0" fontId="4" fillId="0" borderId="34" xfId="29718" applyFont="1" applyBorder="1"/>
    <xf numFmtId="0" fontId="17" fillId="0" borderId="35" xfId="29718" applyFont="1" applyBorder="1" applyAlignment="1">
      <alignment horizontal="left" vertical="top" wrapText="1"/>
    </xf>
    <xf numFmtId="0" fontId="17" fillId="0" borderId="36" xfId="29718" applyFont="1" applyBorder="1" applyAlignment="1">
      <alignment horizontal="left" vertical="top" wrapText="1"/>
    </xf>
    <xf numFmtId="0" fontId="17" fillId="0" borderId="37" xfId="29718" applyFont="1" applyBorder="1" applyAlignment="1">
      <alignment horizontal="left" vertical="top" wrapText="1"/>
    </xf>
    <xf numFmtId="0" fontId="40" fillId="0" borderId="0" xfId="29718" applyFont="1" applyBorder="1" applyAlignment="1">
      <alignment horizontal="right"/>
    </xf>
    <xf numFmtId="0" fontId="39" fillId="0" borderId="0" xfId="30946" applyFont="1" applyAlignment="1">
      <alignment horizontal="center" vertical="center"/>
    </xf>
    <xf numFmtId="49" fontId="17" fillId="0" borderId="0" xfId="30946" applyNumberFormat="1" applyFont="1" applyBorder="1" applyAlignment="1">
      <alignment horizontal="left"/>
    </xf>
    <xf numFmtId="0" fontId="17" fillId="0" borderId="0" xfId="30946" applyFont="1" applyBorder="1" applyAlignment="1">
      <alignment horizontal="left"/>
    </xf>
    <xf numFmtId="0" fontId="21" fillId="0" borderId="0" xfId="30946" applyFont="1" applyBorder="1" applyAlignment="1">
      <alignment horizontal="left"/>
    </xf>
    <xf numFmtId="357" fontId="30" fillId="6" borderId="1" xfId="30998" applyNumberFormat="1" applyFont="1" applyFill="1" applyBorder="1" applyAlignment="1" applyProtection="1">
      <alignment shrinkToFit="1"/>
      <protection locked="0" hidden="1"/>
    </xf>
    <xf numFmtId="0" fontId="4" fillId="0" borderId="20" xfId="30946" applyFont="1" applyBorder="1" applyAlignment="1">
      <alignment horizontal="center" vertical="center" wrapText="1"/>
    </xf>
    <xf numFmtId="0" fontId="4" fillId="0" borderId="31" xfId="30946" applyFont="1" applyBorder="1" applyAlignment="1">
      <alignment horizontal="center" vertical="center" wrapText="1"/>
    </xf>
    <xf numFmtId="0" fontId="4" fillId="0" borderId="21" xfId="30946" applyFont="1" applyBorder="1" applyAlignment="1">
      <alignment horizontal="center" vertical="center" wrapText="1"/>
    </xf>
    <xf numFmtId="0" fontId="4" fillId="0" borderId="30" xfId="30946" applyFont="1" applyBorder="1" applyAlignment="1">
      <alignment horizontal="center" vertical="center" wrapText="1"/>
    </xf>
    <xf numFmtId="0" fontId="4" fillId="0" borderId="22" xfId="30946" applyFont="1" applyBorder="1" applyAlignment="1">
      <alignment horizontal="center" vertical="center" wrapText="1"/>
    </xf>
    <xf numFmtId="0" fontId="4" fillId="0" borderId="23" xfId="30946" applyFont="1" applyBorder="1" applyAlignment="1">
      <alignment horizontal="center" vertical="center" wrapText="1"/>
    </xf>
    <xf numFmtId="0" fontId="4" fillId="0" borderId="24" xfId="30946" applyFont="1" applyBorder="1" applyAlignment="1">
      <alignment horizontal="center" vertical="center" wrapText="1"/>
    </xf>
    <xf numFmtId="0" fontId="4" fillId="0" borderId="7" xfId="30946" applyFont="1" applyBorder="1" applyAlignment="1">
      <alignment horizontal="center" vertical="center" wrapText="1"/>
    </xf>
    <xf numFmtId="0" fontId="4" fillId="0" borderId="1" xfId="30946" applyFont="1" applyBorder="1" applyAlignment="1">
      <alignment horizontal="center" vertical="center" wrapText="1"/>
    </xf>
    <xf numFmtId="0" fontId="4" fillId="0" borderId="24" xfId="30946" applyFont="1" applyBorder="1" applyAlignment="1">
      <alignment horizontal="center"/>
    </xf>
    <xf numFmtId="49" fontId="4" fillId="0" borderId="1" xfId="30174" applyNumberFormat="1" applyFont="1" applyBorder="1" applyAlignment="1">
      <alignment horizontal="left" vertical="center"/>
    </xf>
    <xf numFmtId="49" fontId="4" fillId="0" borderId="7" xfId="30174" applyNumberFormat="1" applyFont="1" applyBorder="1" applyAlignment="1">
      <alignment horizontal="center" vertical="center" wrapText="1"/>
    </xf>
    <xf numFmtId="0" fontId="4" fillId="0" borderId="1" xfId="30174" applyNumberFormat="1" applyFont="1" applyBorder="1" applyAlignment="1">
      <alignment horizontal="right" vertical="center"/>
    </xf>
    <xf numFmtId="43" fontId="4" fillId="0" borderId="1" xfId="30174" applyNumberFormat="1" applyFont="1" applyBorder="1" applyAlignment="1">
      <alignment horizontal="right" vertical="center"/>
    </xf>
    <xf numFmtId="43" fontId="4" fillId="0" borderId="6" xfId="30174" applyNumberFormat="1" applyFont="1" applyBorder="1" applyAlignment="1">
      <alignment horizontal="right" vertical="center"/>
    </xf>
    <xf numFmtId="0" fontId="4" fillId="0" borderId="1" xfId="30174" applyFont="1" applyBorder="1" applyAlignment="1">
      <alignment horizontal="left" vertical="center"/>
    </xf>
    <xf numFmtId="0" fontId="4" fillId="0" borderId="1" xfId="30174" applyFont="1" applyBorder="1" applyAlignment="1">
      <alignment horizontal="center" vertical="center"/>
    </xf>
    <xf numFmtId="288" fontId="4" fillId="0" borderId="6" xfId="30946" applyNumberFormat="1" applyFont="1" applyBorder="1" applyAlignment="1"/>
    <xf numFmtId="0" fontId="4" fillId="0" borderId="1" xfId="30946" applyFont="1" applyBorder="1" applyAlignment="1"/>
    <xf numFmtId="357" fontId="4" fillId="0" borderId="1" xfId="30946" applyNumberFormat="1" applyFont="1" applyBorder="1" applyAlignment="1"/>
    <xf numFmtId="0" fontId="4" fillId="7" borderId="24" xfId="30946" applyFont="1" applyFill="1" applyBorder="1" applyAlignment="1">
      <alignment horizontal="center"/>
    </xf>
    <xf numFmtId="0" fontId="21" fillId="7" borderId="1" xfId="30946" applyFont="1" applyFill="1" applyBorder="1" applyAlignment="1"/>
    <xf numFmtId="0" fontId="4" fillId="7" borderId="1" xfId="30946" applyFont="1" applyFill="1" applyBorder="1" applyAlignment="1"/>
    <xf numFmtId="357" fontId="4" fillId="7" borderId="1" xfId="30946" applyNumberFormat="1" applyFont="1" applyFill="1" applyBorder="1" applyAlignment="1"/>
    <xf numFmtId="288" fontId="4" fillId="7" borderId="6" xfId="30946" applyNumberFormat="1" applyFont="1" applyFill="1" applyBorder="1" applyAlignment="1"/>
    <xf numFmtId="0" fontId="4" fillId="0" borderId="38" xfId="30946" applyFont="1" applyBorder="1" applyAlignment="1">
      <alignment horizontal="center"/>
    </xf>
    <xf numFmtId="0" fontId="4" fillId="0" borderId="14" xfId="30946" applyFont="1" applyBorder="1" applyAlignment="1">
      <alignment horizontal="center"/>
    </xf>
    <xf numFmtId="0" fontId="4" fillId="0" borderId="3" xfId="30946" applyFont="1" applyBorder="1" applyAlignment="1">
      <alignment horizontal="center"/>
    </xf>
    <xf numFmtId="0" fontId="4" fillId="0" borderId="39" xfId="30946" applyFont="1" applyBorder="1" applyAlignment="1">
      <alignment horizontal="center"/>
    </xf>
    <xf numFmtId="0" fontId="4" fillId="0" borderId="40" xfId="30946" applyFont="1" applyBorder="1" applyAlignment="1">
      <alignment horizontal="center"/>
    </xf>
    <xf numFmtId="0" fontId="4" fillId="0" borderId="41" xfId="30946" applyFont="1" applyBorder="1" applyAlignment="1">
      <alignment horizontal="center"/>
    </xf>
    <xf numFmtId="357" fontId="4" fillId="0" borderId="42" xfId="30946" applyNumberFormat="1" applyFont="1" applyBorder="1" applyAlignment="1"/>
    <xf numFmtId="288" fontId="4" fillId="0" borderId="43" xfId="30946" applyNumberFormat="1" applyFont="1" applyBorder="1" applyAlignment="1"/>
    <xf numFmtId="0" fontId="21" fillId="6" borderId="26" xfId="30946" applyFont="1" applyFill="1" applyBorder="1" applyAlignment="1">
      <alignment horizontal="left" vertical="top" wrapText="1"/>
    </xf>
    <xf numFmtId="0" fontId="4" fillId="6" borderId="27" xfId="30946" applyFont="1" applyFill="1" applyBorder="1" applyAlignment="1">
      <alignment horizontal="left" vertical="top"/>
    </xf>
    <xf numFmtId="0" fontId="4" fillId="6" borderId="28" xfId="30946" applyFont="1" applyFill="1" applyBorder="1" applyAlignment="1">
      <alignment horizontal="left" vertical="top"/>
    </xf>
    <xf numFmtId="0" fontId="4" fillId="6" borderId="0" xfId="30946" applyFont="1" applyFill="1" applyBorder="1" applyAlignment="1">
      <alignment horizontal="left" vertical="top"/>
    </xf>
    <xf numFmtId="0" fontId="4" fillId="6" borderId="29" xfId="30946" applyFont="1" applyFill="1" applyBorder="1" applyAlignment="1">
      <alignment horizontal="left" vertical="top"/>
    </xf>
    <xf numFmtId="0" fontId="4" fillId="6" borderId="19" xfId="30946" applyFont="1" applyFill="1" applyBorder="1" applyAlignment="1">
      <alignment horizontal="left" vertical="top"/>
    </xf>
    <xf numFmtId="0" fontId="2" fillId="0" borderId="0" xfId="30946" applyFont="1" applyBorder="1" applyAlignment="1">
      <alignment horizontal="left"/>
    </xf>
    <xf numFmtId="0" fontId="2" fillId="0" borderId="0" xfId="30946" applyFont="1" applyAlignment="1">
      <alignment horizontal="left" wrapText="1"/>
    </xf>
    <xf numFmtId="0" fontId="21" fillId="0" borderId="30" xfId="30946" applyFont="1" applyBorder="1" applyAlignment="1">
      <alignment horizontal="center" vertical="center"/>
    </xf>
    <xf numFmtId="0" fontId="4" fillId="0" borderId="22" xfId="30946" applyFont="1" applyBorder="1" applyAlignment="1">
      <alignment horizontal="center" vertical="center"/>
    </xf>
    <xf numFmtId="0" fontId="4" fillId="0" borderId="23" xfId="30946" applyFont="1" applyBorder="1" applyAlignment="1">
      <alignment horizontal="center" vertical="center"/>
    </xf>
    <xf numFmtId="0" fontId="4" fillId="0" borderId="30" xfId="30931" applyFont="1" applyBorder="1" applyAlignment="1">
      <alignment horizontal="center" vertical="center" wrapText="1"/>
    </xf>
    <xf numFmtId="0" fontId="4" fillId="0" borderId="23" xfId="30931" applyFont="1" applyBorder="1" applyAlignment="1">
      <alignment horizontal="center" vertical="center" wrapText="1"/>
    </xf>
    <xf numFmtId="0" fontId="4" fillId="0" borderId="1" xfId="30946" applyFont="1" applyBorder="1" applyAlignment="1">
      <alignment horizontal="center" vertical="center"/>
    </xf>
    <xf numFmtId="0" fontId="21" fillId="0" borderId="1" xfId="30931" applyFont="1" applyBorder="1" applyAlignment="1">
      <alignment horizontal="center" vertical="center"/>
    </xf>
    <xf numFmtId="0" fontId="4" fillId="0" borderId="1" xfId="30931" applyFont="1" applyBorder="1" applyAlignment="1">
      <alignment horizontal="center" vertical="center"/>
    </xf>
    <xf numFmtId="0" fontId="4" fillId="0" borderId="1" xfId="30931" applyFont="1" applyBorder="1"/>
    <xf numFmtId="43" fontId="4" fillId="0" borderId="1" xfId="30931" applyNumberFormat="1" applyFont="1" applyBorder="1"/>
    <xf numFmtId="288" fontId="4" fillId="0" borderId="12" xfId="30946" applyNumberFormat="1" applyFont="1" applyBorder="1" applyAlignment="1"/>
    <xf numFmtId="0" fontId="4" fillId="0" borderId="22" xfId="30931" applyFont="1" applyBorder="1" applyAlignment="1">
      <alignment horizontal="center" vertical="center" wrapText="1"/>
    </xf>
    <xf numFmtId="0" fontId="21" fillId="0" borderId="31" xfId="30946" applyFont="1" applyBorder="1" applyAlignment="1">
      <alignment horizontal="center" vertical="center" wrapText="1"/>
    </xf>
    <xf numFmtId="0" fontId="4" fillId="0" borderId="1" xfId="30931" applyFont="1" applyBorder="1" applyAlignment="1">
      <alignment horizontal="center" vertical="center" wrapText="1"/>
    </xf>
    <xf numFmtId="0" fontId="21" fillId="0" borderId="1" xfId="30931" applyFont="1" applyBorder="1" applyAlignment="1">
      <alignment horizontal="center" vertical="center" wrapText="1"/>
    </xf>
    <xf numFmtId="357" fontId="4" fillId="6" borderId="1" xfId="30998" applyNumberFormat="1" applyFont="1" applyFill="1" applyBorder="1" applyAlignment="1" applyProtection="1">
      <alignment shrinkToFit="1"/>
      <protection locked="0" hidden="1"/>
    </xf>
    <xf numFmtId="9" fontId="4" fillId="0" borderId="6" xfId="27299" applyFont="1" applyBorder="1" applyAlignment="1"/>
    <xf numFmtId="357" fontId="4" fillId="7" borderId="1" xfId="30998" applyNumberFormat="1" applyFont="1" applyFill="1" applyBorder="1" applyAlignment="1" applyProtection="1">
      <alignment shrinkToFit="1"/>
      <protection locked="0" hidden="1"/>
    </xf>
    <xf numFmtId="0" fontId="4" fillId="0" borderId="44" xfId="30946" applyFont="1" applyBorder="1" applyAlignment="1">
      <alignment horizontal="center" vertical="center" wrapText="1"/>
    </xf>
    <xf numFmtId="0" fontId="4" fillId="0" borderId="27" xfId="30946" applyFont="1" applyBorder="1" applyAlignment="1">
      <alignment horizontal="center" vertical="center" wrapText="1"/>
    </xf>
    <xf numFmtId="0" fontId="21" fillId="0" borderId="7" xfId="30946" applyFont="1" applyBorder="1" applyAlignment="1">
      <alignment horizontal="center" vertical="center" wrapText="1"/>
    </xf>
    <xf numFmtId="288" fontId="4" fillId="3" borderId="6" xfId="30946" applyNumberFormat="1" applyFont="1" applyFill="1" applyBorder="1" applyAlignment="1"/>
    <xf numFmtId="10" fontId="4" fillId="0" borderId="6" xfId="27299" applyNumberFormat="1" applyFont="1" applyBorder="1" applyAlignment="1"/>
    <xf numFmtId="0" fontId="4" fillId="3" borderId="1" xfId="30946" applyFont="1" applyFill="1" applyBorder="1" applyAlignment="1"/>
    <xf numFmtId="288" fontId="4" fillId="3" borderId="43" xfId="30946" applyNumberFormat="1" applyFont="1" applyFill="1" applyBorder="1" applyAlignment="1"/>
    <xf numFmtId="0" fontId="4" fillId="0" borderId="42" xfId="30946" applyFont="1" applyBorder="1" applyAlignment="1"/>
    <xf numFmtId="0" fontId="4" fillId="0" borderId="6" xfId="30946" applyFont="1" applyBorder="1" applyAlignment="1">
      <alignment horizontal="center" vertical="center" wrapText="1"/>
    </xf>
    <xf numFmtId="0" fontId="4" fillId="0" borderId="14" xfId="30946" applyFont="1" applyBorder="1" applyAlignment="1">
      <alignment horizontal="center" vertical="center" wrapText="1"/>
    </xf>
    <xf numFmtId="0" fontId="4" fillId="0" borderId="3" xfId="30946" applyFont="1" applyBorder="1" applyAlignment="1">
      <alignment horizontal="center" vertical="center" wrapText="1"/>
    </xf>
    <xf numFmtId="0" fontId="4" fillId="0" borderId="17" xfId="30946" applyFont="1" applyBorder="1" applyAlignment="1">
      <alignment horizontal="center" vertical="center" wrapText="1"/>
    </xf>
    <xf numFmtId="0" fontId="4" fillId="0" borderId="11" xfId="30946" applyFont="1" applyBorder="1" applyAlignment="1">
      <alignment horizontal="center" vertical="center" wrapText="1"/>
    </xf>
    <xf numFmtId="0" fontId="21" fillId="0" borderId="11" xfId="30946" applyFont="1" applyBorder="1" applyAlignment="1">
      <alignment horizontal="center" vertical="center" wrapText="1"/>
    </xf>
    <xf numFmtId="10" fontId="4" fillId="11" borderId="6" xfId="27299" applyNumberFormat="1" applyFont="1" applyFill="1" applyBorder="1" applyAlignment="1"/>
    <xf numFmtId="365" fontId="4" fillId="0" borderId="6" xfId="30946" applyNumberFormat="1" applyFont="1" applyBorder="1" applyAlignment="1"/>
    <xf numFmtId="10" fontId="4" fillId="7" borderId="6" xfId="27299" applyNumberFormat="1" applyFont="1" applyFill="1" applyBorder="1" applyAlignment="1"/>
    <xf numFmtId="288" fontId="4" fillId="0" borderId="42" xfId="30946" applyNumberFormat="1" applyFont="1" applyBorder="1" applyAlignment="1"/>
    <xf numFmtId="0" fontId="41" fillId="0" borderId="0" xfId="30946" applyFont="1" applyAlignment="1">
      <alignment horizontal="right"/>
    </xf>
    <xf numFmtId="0" fontId="4" fillId="0" borderId="32" xfId="30946" applyFont="1" applyBorder="1" applyAlignment="1">
      <alignment horizontal="center" vertical="center" wrapText="1"/>
    </xf>
    <xf numFmtId="0" fontId="4" fillId="0" borderId="33" xfId="30946" applyFont="1" applyBorder="1" applyAlignment="1">
      <alignment horizontal="center" vertical="center" wrapText="1"/>
    </xf>
    <xf numFmtId="288" fontId="4" fillId="0" borderId="1" xfId="30946" applyNumberFormat="1" applyFont="1" applyBorder="1" applyAlignment="1"/>
    <xf numFmtId="288" fontId="4" fillId="0" borderId="33" xfId="30946" applyNumberFormat="1" applyFont="1" applyBorder="1" applyAlignment="1"/>
    <xf numFmtId="288" fontId="4" fillId="7" borderId="1" xfId="30946" applyNumberFormat="1" applyFont="1" applyFill="1" applyBorder="1" applyAlignment="1"/>
    <xf numFmtId="288" fontId="21" fillId="7" borderId="33" xfId="30946" applyNumberFormat="1" applyFont="1" applyFill="1" applyBorder="1" applyAlignment="1"/>
    <xf numFmtId="0" fontId="4" fillId="0" borderId="33" xfId="30946" applyFont="1" applyBorder="1" applyAlignment="1"/>
    <xf numFmtId="0" fontId="4" fillId="0" borderId="45" xfId="30946" applyFont="1" applyBorder="1" applyAlignment="1"/>
    <xf numFmtId="0" fontId="4" fillId="6" borderId="35" xfId="30946" applyFont="1" applyFill="1" applyBorder="1" applyAlignment="1">
      <alignment horizontal="left" vertical="top"/>
    </xf>
    <xf numFmtId="0" fontId="4" fillId="6" borderId="36" xfId="30946" applyFont="1" applyFill="1" applyBorder="1" applyAlignment="1">
      <alignment horizontal="left" vertical="top"/>
    </xf>
    <xf numFmtId="0" fontId="4" fillId="6" borderId="37" xfId="30946" applyFont="1" applyFill="1" applyBorder="1" applyAlignment="1">
      <alignment horizontal="left" vertical="top"/>
    </xf>
    <xf numFmtId="0" fontId="17" fillId="0" borderId="0" xfId="30946" applyFont="1" applyBorder="1" applyAlignment="1">
      <alignment horizontal="right"/>
    </xf>
    <xf numFmtId="0" fontId="39" fillId="0" borderId="0" xfId="30906" applyFont="1" applyAlignment="1">
      <alignment horizontal="center" vertical="center"/>
    </xf>
    <xf numFmtId="49" fontId="17" fillId="0" borderId="0" xfId="30906" applyNumberFormat="1" applyFont="1" applyBorder="1" applyAlignment="1">
      <alignment horizontal="left"/>
    </xf>
    <xf numFmtId="0" fontId="17" fillId="0" borderId="0" xfId="30906" applyFont="1" applyBorder="1" applyAlignment="1">
      <alignment horizontal="left"/>
    </xf>
    <xf numFmtId="0" fontId="21" fillId="0" borderId="0" xfId="30906" applyFont="1" applyBorder="1" applyAlignment="1">
      <alignment horizontal="left"/>
    </xf>
    <xf numFmtId="0" fontId="4" fillId="0" borderId="20" xfId="30906" applyFont="1" applyBorder="1" applyAlignment="1">
      <alignment horizontal="center" vertical="center" wrapText="1"/>
    </xf>
    <xf numFmtId="0" fontId="4" fillId="0" borderId="31" xfId="30906" applyFont="1" applyBorder="1" applyAlignment="1">
      <alignment horizontal="center" vertical="center" wrapText="1"/>
    </xf>
    <xf numFmtId="0" fontId="4" fillId="0" borderId="21" xfId="30906" applyFont="1" applyBorder="1" applyAlignment="1">
      <alignment horizontal="center" vertical="center" wrapText="1"/>
    </xf>
    <xf numFmtId="0" fontId="4" fillId="0" borderId="30" xfId="30906" applyFont="1" applyBorder="1" applyAlignment="1">
      <alignment horizontal="center" vertical="center" wrapText="1"/>
    </xf>
    <xf numFmtId="0" fontId="4" fillId="0" borderId="22" xfId="30906" applyFont="1" applyBorder="1" applyAlignment="1">
      <alignment horizontal="center" vertical="center" wrapText="1"/>
    </xf>
    <xf numFmtId="0" fontId="4" fillId="0" borderId="23" xfId="30906" applyFont="1" applyBorder="1" applyAlignment="1">
      <alignment horizontal="center" vertical="center" wrapText="1"/>
    </xf>
    <xf numFmtId="0" fontId="4" fillId="0" borderId="24" xfId="30906" applyFont="1" applyBorder="1" applyAlignment="1">
      <alignment horizontal="center" vertical="center" wrapText="1"/>
    </xf>
    <xf numFmtId="0" fontId="4" fillId="0" borderId="7" xfId="30906" applyFont="1" applyBorder="1" applyAlignment="1">
      <alignment horizontal="center" vertical="center" wrapText="1"/>
    </xf>
    <xf numFmtId="0" fontId="4" fillId="0" borderId="1" xfId="30906" applyFont="1" applyBorder="1" applyAlignment="1">
      <alignment horizontal="center" vertical="center" wrapText="1"/>
    </xf>
    <xf numFmtId="0" fontId="4" fillId="0" borderId="24" xfId="30906" applyFont="1" applyBorder="1" applyAlignment="1">
      <alignment horizontal="center"/>
    </xf>
    <xf numFmtId="49" fontId="4" fillId="0" borderId="1" xfId="29718" applyNumberFormat="1" applyFont="1" applyBorder="1" applyAlignment="1">
      <alignment horizontal="left" vertical="center"/>
    </xf>
    <xf numFmtId="49" fontId="4" fillId="0" borderId="7" xfId="29718" applyNumberFormat="1" applyFont="1" applyBorder="1" applyAlignment="1">
      <alignment horizontal="center" vertical="center" wrapText="1"/>
    </xf>
    <xf numFmtId="0" fontId="4" fillId="0" borderId="1" xfId="29718" applyNumberFormat="1" applyFont="1" applyBorder="1" applyAlignment="1">
      <alignment horizontal="right" vertical="center"/>
    </xf>
    <xf numFmtId="43" fontId="4" fillId="0" borderId="1" xfId="29718" applyNumberFormat="1" applyFont="1" applyBorder="1" applyAlignment="1">
      <alignment horizontal="right" vertical="center"/>
    </xf>
    <xf numFmtId="43" fontId="4" fillId="0" borderId="6" xfId="29718" applyNumberFormat="1" applyFont="1" applyBorder="1" applyAlignment="1">
      <alignment horizontal="right" vertical="center"/>
    </xf>
    <xf numFmtId="0" fontId="4" fillId="0" borderId="1" xfId="29718" applyFont="1" applyBorder="1" applyAlignment="1">
      <alignment horizontal="left" vertical="center"/>
    </xf>
    <xf numFmtId="0" fontId="4" fillId="0" borderId="1" xfId="29718" applyFont="1" applyBorder="1" applyAlignment="1">
      <alignment horizontal="center" vertical="center"/>
    </xf>
    <xf numFmtId="288" fontId="4" fillId="0" borderId="6" xfId="30906" applyNumberFormat="1" applyFont="1" applyBorder="1" applyAlignment="1"/>
    <xf numFmtId="0" fontId="4" fillId="0" borderId="1" xfId="30906" applyFont="1" applyBorder="1" applyAlignment="1"/>
    <xf numFmtId="357" fontId="4" fillId="0" borderId="1" xfId="30906" applyNumberFormat="1" applyFont="1" applyBorder="1" applyAlignment="1"/>
    <xf numFmtId="0" fontId="17" fillId="0" borderId="38" xfId="30906" applyFont="1" applyBorder="1" applyAlignment="1">
      <alignment horizontal="center"/>
    </xf>
    <xf numFmtId="0" fontId="17" fillId="0" borderId="14" xfId="30906" applyFont="1" applyBorder="1" applyAlignment="1">
      <alignment horizontal="center"/>
    </xf>
    <xf numFmtId="0" fontId="17" fillId="0" borderId="3" xfId="30906" applyFont="1" applyBorder="1" applyAlignment="1">
      <alignment horizontal="center"/>
    </xf>
    <xf numFmtId="357" fontId="17" fillId="0" borderId="1" xfId="30906" applyNumberFormat="1" applyFont="1" applyBorder="1" applyAlignment="1"/>
    <xf numFmtId="288" fontId="17" fillId="0" borderId="6" xfId="30906" applyNumberFormat="1" applyFont="1" applyBorder="1" applyAlignment="1"/>
    <xf numFmtId="0" fontId="17" fillId="0" borderId="1" xfId="30906" applyFont="1" applyBorder="1" applyAlignment="1"/>
    <xf numFmtId="0" fontId="17" fillId="0" borderId="39" xfId="30906" applyFont="1" applyBorder="1" applyAlignment="1">
      <alignment horizontal="center"/>
    </xf>
    <xf numFmtId="0" fontId="17" fillId="0" borderId="40" xfId="30906" applyFont="1" applyBorder="1" applyAlignment="1">
      <alignment horizontal="center"/>
    </xf>
    <xf numFmtId="0" fontId="17" fillId="0" borderId="41" xfId="30906" applyFont="1" applyBorder="1" applyAlignment="1">
      <alignment horizontal="center"/>
    </xf>
    <xf numFmtId="357" fontId="17" fillId="0" borderId="42" xfId="30906" applyNumberFormat="1" applyFont="1" applyBorder="1" applyAlignment="1"/>
    <xf numFmtId="288" fontId="17" fillId="0" borderId="43" xfId="30906" applyNumberFormat="1" applyFont="1" applyBorder="1" applyAlignment="1"/>
    <xf numFmtId="288" fontId="4" fillId="0" borderId="43" xfId="30906" applyNumberFormat="1" applyFont="1" applyBorder="1" applyAlignment="1"/>
    <xf numFmtId="0" fontId="21" fillId="6" borderId="26" xfId="30906" applyFont="1" applyFill="1" applyBorder="1" applyAlignment="1">
      <alignment horizontal="left" vertical="top" wrapText="1"/>
    </xf>
    <xf numFmtId="0" fontId="4" fillId="6" borderId="27" xfId="30906" applyFont="1" applyFill="1" applyBorder="1" applyAlignment="1">
      <alignment horizontal="left" vertical="top"/>
    </xf>
    <xf numFmtId="0" fontId="4" fillId="6" borderId="28" xfId="30906" applyFont="1" applyFill="1" applyBorder="1" applyAlignment="1">
      <alignment horizontal="left" vertical="top"/>
    </xf>
    <xf numFmtId="0" fontId="4" fillId="6" borderId="0" xfId="30906" applyFont="1" applyFill="1" applyBorder="1" applyAlignment="1">
      <alignment horizontal="left" vertical="top"/>
    </xf>
    <xf numFmtId="0" fontId="4" fillId="6" borderId="29" xfId="30906" applyFont="1" applyFill="1" applyBorder="1" applyAlignment="1">
      <alignment horizontal="left" vertical="top"/>
    </xf>
    <xf numFmtId="0" fontId="4" fillId="6" borderId="19" xfId="30906" applyFont="1" applyFill="1" applyBorder="1" applyAlignment="1">
      <alignment horizontal="left" vertical="top"/>
    </xf>
    <xf numFmtId="0" fontId="2" fillId="0" borderId="0" xfId="30906" applyFont="1" applyBorder="1" applyAlignment="1">
      <alignment horizontal="left"/>
    </xf>
    <xf numFmtId="0" fontId="2" fillId="0" borderId="0" xfId="30906" applyFont="1" applyAlignment="1">
      <alignment horizontal="left" wrapText="1"/>
    </xf>
    <xf numFmtId="0" fontId="21" fillId="0" borderId="30" xfId="30906" applyFont="1" applyBorder="1" applyAlignment="1">
      <alignment horizontal="center" vertical="center"/>
    </xf>
    <xf numFmtId="0" fontId="4" fillId="0" borderId="22" xfId="30906" applyFont="1" applyBorder="1" applyAlignment="1">
      <alignment horizontal="center" vertical="center"/>
    </xf>
    <xf numFmtId="0" fontId="4" fillId="0" borderId="23" xfId="30906" applyFont="1" applyBorder="1" applyAlignment="1">
      <alignment horizontal="center" vertical="center"/>
    </xf>
    <xf numFmtId="0" fontId="4" fillId="0" borderId="30" xfId="30926" applyFont="1" applyBorder="1" applyAlignment="1">
      <alignment horizontal="center" vertical="center" wrapText="1"/>
    </xf>
    <xf numFmtId="0" fontId="4" fillId="0" borderId="23" xfId="30926" applyFont="1" applyBorder="1" applyAlignment="1">
      <alignment horizontal="center" vertical="center" wrapText="1"/>
    </xf>
    <xf numFmtId="0" fontId="4" fillId="0" borderId="1" xfId="30906" applyFont="1" applyBorder="1" applyAlignment="1">
      <alignment horizontal="center" vertical="center"/>
    </xf>
    <xf numFmtId="0" fontId="21" fillId="0" borderId="1" xfId="30926" applyFont="1" applyBorder="1" applyAlignment="1">
      <alignment horizontal="center" vertical="center"/>
    </xf>
    <xf numFmtId="0" fontId="4" fillId="0" borderId="1" xfId="30926" applyFont="1" applyBorder="1" applyAlignment="1">
      <alignment horizontal="center" vertical="center"/>
    </xf>
    <xf numFmtId="0" fontId="4" fillId="0" borderId="1" xfId="30926" applyFont="1" applyBorder="1"/>
    <xf numFmtId="43" fontId="4" fillId="0" borderId="1" xfId="30926" applyNumberFormat="1" applyFont="1" applyBorder="1"/>
    <xf numFmtId="288" fontId="4" fillId="0" borderId="12" xfId="30906" applyNumberFormat="1" applyFont="1" applyBorder="1" applyAlignment="1"/>
    <xf numFmtId="0" fontId="4" fillId="0" borderId="22" xfId="30926" applyFont="1" applyBorder="1" applyAlignment="1">
      <alignment horizontal="center" vertical="center" wrapText="1"/>
    </xf>
    <xf numFmtId="0" fontId="21" fillId="0" borderId="31" xfId="30906" applyFont="1" applyBorder="1" applyAlignment="1">
      <alignment horizontal="center" vertical="center" wrapText="1"/>
    </xf>
    <xf numFmtId="0" fontId="4" fillId="0" borderId="1" xfId="30926" applyFont="1" applyBorder="1" applyAlignment="1">
      <alignment horizontal="center" vertical="center" wrapText="1"/>
    </xf>
    <xf numFmtId="0" fontId="21" fillId="0" borderId="1" xfId="30926" applyFont="1" applyBorder="1" applyAlignment="1">
      <alignment horizontal="center" vertical="center" wrapText="1"/>
    </xf>
    <xf numFmtId="0" fontId="21" fillId="0" borderId="1" xfId="30926" applyFont="1" applyBorder="1"/>
    <xf numFmtId="9" fontId="4" fillId="0" borderId="6" xfId="27208" applyFont="1" applyBorder="1" applyAlignment="1"/>
    <xf numFmtId="0" fontId="4" fillId="0" borderId="44" xfId="30906" applyFont="1" applyBorder="1" applyAlignment="1">
      <alignment horizontal="center" vertical="center" wrapText="1"/>
    </xf>
    <xf numFmtId="0" fontId="4" fillId="0" borderId="27" xfId="30906" applyFont="1" applyBorder="1" applyAlignment="1">
      <alignment horizontal="center" vertical="center" wrapText="1"/>
    </xf>
    <xf numFmtId="0" fontId="21" fillId="0" borderId="7" xfId="30906" applyFont="1" applyBorder="1" applyAlignment="1">
      <alignment horizontal="center" vertical="center" wrapText="1"/>
    </xf>
    <xf numFmtId="288" fontId="4" fillId="3" borderId="6" xfId="30906" applyNumberFormat="1" applyFont="1" applyFill="1" applyBorder="1" applyAlignment="1"/>
    <xf numFmtId="10" fontId="4" fillId="0" borderId="6" xfId="27208" applyNumberFormat="1" applyFont="1" applyBorder="1" applyAlignment="1"/>
    <xf numFmtId="0" fontId="17" fillId="3" borderId="1" xfId="30906" applyFont="1" applyFill="1" applyBorder="1" applyAlignment="1"/>
    <xf numFmtId="288" fontId="4" fillId="3" borderId="43" xfId="30906" applyNumberFormat="1" applyFont="1" applyFill="1" applyBorder="1" applyAlignment="1"/>
    <xf numFmtId="0" fontId="17" fillId="0" borderId="42" xfId="30906" applyFont="1" applyBorder="1" applyAlignment="1"/>
    <xf numFmtId="9" fontId="4" fillId="0" borderId="6" xfId="27208" applyNumberFormat="1" applyFont="1" applyBorder="1" applyAlignment="1"/>
    <xf numFmtId="10" fontId="4" fillId="3" borderId="6" xfId="27208" applyNumberFormat="1" applyFont="1" applyFill="1" applyBorder="1" applyAlignment="1"/>
    <xf numFmtId="0" fontId="4" fillId="3" borderId="1" xfId="30906" applyFont="1" applyFill="1" applyBorder="1" applyAlignment="1"/>
    <xf numFmtId="0" fontId="17" fillId="3" borderId="42" xfId="30906" applyFont="1" applyFill="1" applyBorder="1" applyAlignment="1"/>
    <xf numFmtId="0" fontId="4" fillId="0" borderId="6" xfId="30906" applyFont="1" applyBorder="1" applyAlignment="1">
      <alignment horizontal="center" vertical="center" wrapText="1"/>
    </xf>
    <xf numFmtId="0" fontId="4" fillId="0" borderId="14" xfId="30906" applyFont="1" applyBorder="1" applyAlignment="1">
      <alignment horizontal="center" vertical="center" wrapText="1"/>
    </xf>
    <xf numFmtId="0" fontId="4" fillId="0" borderId="17" xfId="30906" applyFont="1" applyBorder="1" applyAlignment="1">
      <alignment horizontal="center" vertical="center" wrapText="1"/>
    </xf>
    <xf numFmtId="43" fontId="4" fillId="0" borderId="6" xfId="34897" applyFont="1" applyBorder="1" applyAlignment="1"/>
    <xf numFmtId="365" fontId="4" fillId="0" borderId="6" xfId="30906" applyNumberFormat="1" applyFont="1" applyBorder="1" applyAlignment="1"/>
    <xf numFmtId="365" fontId="4" fillId="3" borderId="6" xfId="30906" applyNumberFormat="1" applyFont="1" applyFill="1" applyBorder="1" applyAlignment="1"/>
    <xf numFmtId="0" fontId="4" fillId="0" borderId="6" xfId="30906" applyFont="1" applyBorder="1" applyAlignment="1"/>
    <xf numFmtId="0" fontId="4" fillId="3" borderId="6" xfId="30906" applyFont="1" applyFill="1" applyBorder="1" applyAlignment="1"/>
    <xf numFmtId="0" fontId="41" fillId="0" borderId="0" xfId="30906" applyFont="1" applyAlignment="1">
      <alignment horizontal="right"/>
    </xf>
    <xf numFmtId="0" fontId="4" fillId="0" borderId="3" xfId="30906" applyFont="1" applyBorder="1" applyAlignment="1">
      <alignment horizontal="center" vertical="center" wrapText="1"/>
    </xf>
    <xf numFmtId="0" fontId="4" fillId="0" borderId="32" xfId="30906" applyFont="1" applyBorder="1" applyAlignment="1">
      <alignment horizontal="center" vertical="center" wrapText="1"/>
    </xf>
    <xf numFmtId="0" fontId="4" fillId="0" borderId="11" xfId="30906" applyFont="1" applyBorder="1" applyAlignment="1">
      <alignment horizontal="center" vertical="center" wrapText="1"/>
    </xf>
    <xf numFmtId="0" fontId="21" fillId="0" borderId="11" xfId="30906" applyFont="1" applyBorder="1" applyAlignment="1">
      <alignment horizontal="center" vertical="center" wrapText="1"/>
    </xf>
    <xf numFmtId="0" fontId="4" fillId="0" borderId="33" xfId="30906" applyFont="1" applyBorder="1" applyAlignment="1">
      <alignment horizontal="center" vertical="center" wrapText="1"/>
    </xf>
    <xf numFmtId="10" fontId="4" fillId="11" borderId="6" xfId="27208" applyNumberFormat="1" applyFont="1" applyFill="1" applyBorder="1" applyAlignment="1"/>
    <xf numFmtId="288" fontId="4" fillId="0" borderId="1" xfId="30906" applyNumberFormat="1" applyFont="1" applyBorder="1" applyAlignment="1"/>
    <xf numFmtId="288" fontId="4" fillId="0" borderId="33" xfId="30906" applyNumberFormat="1" applyFont="1" applyBorder="1" applyAlignment="1"/>
    <xf numFmtId="0" fontId="17" fillId="0" borderId="33" xfId="30906" applyFont="1" applyBorder="1" applyAlignment="1"/>
    <xf numFmtId="0" fontId="17" fillId="0" borderId="45" xfId="30906" applyFont="1" applyBorder="1" applyAlignment="1"/>
    <xf numFmtId="0" fontId="4" fillId="6" borderId="35" xfId="30906" applyFont="1" applyFill="1" applyBorder="1" applyAlignment="1">
      <alignment horizontal="left" vertical="top"/>
    </xf>
    <xf numFmtId="0" fontId="4" fillId="6" borderId="36" xfId="30906" applyFont="1" applyFill="1" applyBorder="1" applyAlignment="1">
      <alignment horizontal="left" vertical="top"/>
    </xf>
    <xf numFmtId="0" fontId="4" fillId="6" borderId="37" xfId="30906" applyFont="1" applyFill="1" applyBorder="1" applyAlignment="1">
      <alignment horizontal="left" vertical="top"/>
    </xf>
    <xf numFmtId="0" fontId="17" fillId="0" borderId="0" xfId="30906" applyFont="1" applyBorder="1" applyAlignment="1">
      <alignment horizontal="right"/>
    </xf>
    <xf numFmtId="0" fontId="42" fillId="3" borderId="1" xfId="0" applyFont="1" applyFill="1" applyBorder="1" applyAlignment="1">
      <alignment horizontal="center" vertical="center"/>
    </xf>
    <xf numFmtId="0" fontId="5"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8" xfId="0" applyFont="1" applyBorder="1" applyAlignment="1">
      <alignment horizontal="center" vertical="center" wrapText="1"/>
    </xf>
    <xf numFmtId="0" fontId="5" fillId="0" borderId="46" xfId="0" applyFont="1" applyBorder="1" applyAlignment="1">
      <alignment horizontal="center" vertical="center" wrapText="1"/>
    </xf>
    <xf numFmtId="0" fontId="4" fillId="0" borderId="3" xfId="31004" applyNumberFormat="1" applyFont="1" applyFill="1" applyBorder="1" applyAlignment="1">
      <alignment horizontal="right" vertical="center"/>
    </xf>
    <xf numFmtId="49" fontId="7"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0" fontId="8" fillId="7" borderId="1" xfId="0" applyFont="1" applyFill="1" applyBorder="1" applyAlignment="1">
      <alignment vertical="center"/>
    </xf>
    <xf numFmtId="357" fontId="4" fillId="0" borderId="1" xfId="0" applyNumberFormat="1" applyFont="1" applyBorder="1" applyAlignment="1">
      <alignment horizontal="center" vertical="center"/>
    </xf>
    <xf numFmtId="0" fontId="9" fillId="0" borderId="0" xfId="0" applyFont="1" applyFill="1" applyAlignment="1">
      <alignment horizontal="center" vertical="center" wrapText="1"/>
    </xf>
    <xf numFmtId="288" fontId="4" fillId="0" borderId="0" xfId="0" applyNumberFormat="1" applyFont="1" applyFill="1" applyAlignment="1">
      <alignment vertical="center"/>
    </xf>
    <xf numFmtId="288" fontId="5" fillId="0" borderId="6" xfId="0" applyNumberFormat="1" applyFont="1" applyFill="1" applyBorder="1" applyAlignment="1">
      <alignment horizontal="center" vertical="center"/>
    </xf>
    <xf numFmtId="288" fontId="5" fillId="0" borderId="14" xfId="0" applyNumberFormat="1" applyFont="1" applyFill="1" applyBorder="1" applyAlignment="1">
      <alignment horizontal="center" vertical="center"/>
    </xf>
    <xf numFmtId="288" fontId="5" fillId="0" borderId="3" xfId="0" applyNumberFormat="1" applyFont="1" applyFill="1" applyBorder="1" applyAlignment="1">
      <alignment horizontal="center" vertical="center"/>
    </xf>
    <xf numFmtId="0" fontId="5" fillId="0" borderId="11" xfId="0" applyFont="1" applyBorder="1" applyAlignment="1">
      <alignment horizontal="center" vertical="center"/>
    </xf>
    <xf numFmtId="43" fontId="5" fillId="0" borderId="1" xfId="0" applyNumberFormat="1" applyFont="1" applyFill="1" applyBorder="1" applyAlignment="1">
      <alignment horizontal="right" vertical="center"/>
    </xf>
    <xf numFmtId="0" fontId="5" fillId="0" borderId="47" xfId="0" applyFont="1" applyBorder="1" applyAlignment="1">
      <alignment horizontal="center" vertical="center"/>
    </xf>
    <xf numFmtId="0" fontId="4" fillId="0" borderId="7" xfId="37023" applyFont="1" applyBorder="1" applyAlignment="1">
      <alignment horizontal="center" vertical="center" wrapText="1"/>
    </xf>
    <xf numFmtId="14" fontId="4" fillId="0" borderId="46" xfId="37023" applyNumberFormat="1" applyFont="1" applyBorder="1" applyAlignment="1">
      <alignment horizontal="center" vertical="center" wrapText="1"/>
    </xf>
    <xf numFmtId="0" fontId="4" fillId="0" borderId="46" xfId="37023" applyFont="1" applyBorder="1" applyAlignment="1">
      <alignment horizontal="center" vertical="center" wrapText="1"/>
    </xf>
    <xf numFmtId="0" fontId="4" fillId="0" borderId="1" xfId="37023" applyFont="1" applyBorder="1" applyAlignment="1">
      <alignment horizontal="center" vertical="center" wrapText="1"/>
    </xf>
    <xf numFmtId="43" fontId="5" fillId="0" borderId="1" xfId="0" applyNumberFormat="1" applyFont="1" applyFill="1" applyBorder="1" applyAlignment="1">
      <alignment horizontal="center" vertical="center"/>
    </xf>
    <xf numFmtId="0" fontId="4" fillId="0" borderId="7" xfId="37023" applyFont="1" applyBorder="1" applyAlignment="1">
      <alignment horizontal="center" vertical="center" shrinkToFit="1"/>
    </xf>
    <xf numFmtId="14" fontId="4" fillId="0" borderId="7" xfId="37023" applyNumberFormat="1" applyFont="1" applyBorder="1" applyAlignment="1">
      <alignment horizontal="center" vertical="center" shrinkToFit="1"/>
    </xf>
    <xf numFmtId="288" fontId="4" fillId="0" borderId="15" xfId="0" applyNumberFormat="1" applyFont="1" applyFill="1" applyBorder="1" applyAlignment="1">
      <alignment horizontal="center" vertical="center"/>
    </xf>
    <xf numFmtId="43" fontId="4" fillId="0" borderId="16" xfId="0" applyNumberFormat="1" applyFont="1" applyBorder="1" applyAlignment="1">
      <alignment horizontal="right" vertical="center"/>
    </xf>
    <xf numFmtId="288" fontId="4" fillId="0" borderId="0" xfId="0" applyNumberFormat="1" applyFont="1" applyFill="1" applyBorder="1" applyAlignment="1">
      <alignment horizontal="center" vertical="center"/>
    </xf>
    <xf numFmtId="288" fontId="5" fillId="0" borderId="2" xfId="0" applyNumberFormat="1" applyFont="1" applyBorder="1" applyAlignment="1">
      <alignment horizontal="center" vertical="center"/>
    </xf>
    <xf numFmtId="353" fontId="1" fillId="2" borderId="0" xfId="6" applyNumberFormat="1" applyFont="1" applyFill="1" applyAlignment="1" applyProtection="1">
      <alignment horizontal="left" vertical="center" shrinkToFit="1"/>
      <protection hidden="1"/>
    </xf>
    <xf numFmtId="0" fontId="2" fillId="0" borderId="0" xfId="0" applyFont="1" applyAlignment="1" applyProtection="1">
      <alignment horizontal="center" vertical="center" wrapText="1"/>
    </xf>
    <xf numFmtId="0" fontId="3" fillId="0" borderId="0" xfId="0" applyFont="1" applyAlignment="1" applyProtection="1">
      <alignment horizontal="center" vertical="center" wrapText="1"/>
    </xf>
    <xf numFmtId="239" fontId="4" fillId="0" borderId="0" xfId="0" applyNumberFormat="1" applyFont="1" applyAlignment="1" applyProtection="1">
      <alignment horizontal="center" vertical="center"/>
    </xf>
    <xf numFmtId="239" fontId="4" fillId="0" borderId="0" xfId="0" applyNumberFormat="1" applyFont="1" applyAlignment="1" applyProtection="1">
      <alignment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4" fillId="0" borderId="1" xfId="0" applyFont="1" applyBorder="1" applyAlignment="1" applyProtection="1">
      <alignment horizontal="center" vertical="center"/>
    </xf>
    <xf numFmtId="0" fontId="4" fillId="0" borderId="1" xfId="0" applyFont="1" applyBorder="1" applyAlignment="1" applyProtection="1">
      <alignment horizontal="left" vertical="center"/>
    </xf>
    <xf numFmtId="43" fontId="4" fillId="0" borderId="2" xfId="0" applyNumberFormat="1" applyFont="1" applyBorder="1" applyAlignment="1" applyProtection="1">
      <alignment horizontal="right" vertical="center"/>
    </xf>
    <xf numFmtId="0" fontId="4" fillId="0" borderId="1" xfId="0" applyFont="1" applyBorder="1" applyAlignment="1" applyProtection="1">
      <alignment vertical="center"/>
    </xf>
    <xf numFmtId="0" fontId="4" fillId="0" borderId="6" xfId="0" applyFont="1" applyBorder="1" applyAlignment="1" applyProtection="1">
      <alignment horizontal="center" vertical="center"/>
    </xf>
    <xf numFmtId="0" fontId="4" fillId="0" borderId="3" xfId="0" applyFont="1" applyBorder="1" applyAlignment="1" applyProtection="1">
      <alignment horizontal="center" vertical="center"/>
    </xf>
    <xf numFmtId="49" fontId="4" fillId="0" borderId="0" xfId="0" applyNumberFormat="1" applyFont="1" applyAlignment="1" applyProtection="1">
      <alignment vertical="center"/>
    </xf>
    <xf numFmtId="0" fontId="4" fillId="0" borderId="0" xfId="0" applyFont="1" applyAlignment="1" applyProtection="1">
      <alignment horizontal="right" vertical="center"/>
    </xf>
    <xf numFmtId="0" fontId="4" fillId="0" borderId="0" xfId="0" applyFont="1" applyAlignment="1" applyProtection="1">
      <alignment vertical="center"/>
    </xf>
    <xf numFmtId="0" fontId="18" fillId="0" borderId="0" xfId="0" applyFont="1" applyBorder="1" applyAlignment="1">
      <alignment horizontal="left" vertical="center"/>
    </xf>
    <xf numFmtId="0" fontId="18" fillId="0" borderId="0" xfId="0" applyFont="1" applyBorder="1" applyAlignment="1">
      <alignment horizontal="right" vertical="center"/>
    </xf>
    <xf numFmtId="0" fontId="43" fillId="0" borderId="1" xfId="0" applyFont="1" applyBorder="1" applyAlignment="1">
      <alignment horizontal="center" vertical="center"/>
    </xf>
    <xf numFmtId="49" fontId="4" fillId="0" borderId="6" xfId="0" applyNumberFormat="1" applyFont="1" applyBorder="1" applyAlignment="1">
      <alignment horizontal="center" vertical="center"/>
    </xf>
    <xf numFmtId="0" fontId="18" fillId="0" borderId="6" xfId="0" applyFont="1" applyBorder="1" applyAlignment="1">
      <alignment horizontal="left" vertical="center"/>
    </xf>
    <xf numFmtId="0" fontId="44" fillId="0" borderId="6" xfId="0" applyFont="1" applyBorder="1" applyAlignment="1">
      <alignment horizontal="left" vertical="center"/>
    </xf>
    <xf numFmtId="0" fontId="18" fillId="0" borderId="6" xfId="0" applyFont="1" applyBorder="1" applyAlignment="1">
      <alignment horizontal="center" vertical="center"/>
    </xf>
    <xf numFmtId="0" fontId="4" fillId="0" borderId="0" xfId="0" applyFont="1" applyAlignment="1">
      <alignment horizontal="left" vertical="center"/>
    </xf>
    <xf numFmtId="0" fontId="43" fillId="0" borderId="1" xfId="6" applyFont="1" applyBorder="1" applyAlignment="1" applyProtection="1">
      <alignment horizontal="left" vertical="center"/>
    </xf>
    <xf numFmtId="43" fontId="5" fillId="0" borderId="2" xfId="0" applyNumberFormat="1" applyFont="1" applyBorder="1" applyAlignment="1">
      <alignment horizontal="right" vertical="center"/>
    </xf>
    <xf numFmtId="43" fontId="5" fillId="0" borderId="6" xfId="0" applyNumberFormat="1" applyFont="1" applyBorder="1" applyAlignment="1">
      <alignment horizontal="right" vertical="center"/>
    </xf>
    <xf numFmtId="43" fontId="5" fillId="0" borderId="1" xfId="0" applyNumberFormat="1" applyFont="1" applyBorder="1" applyAlignment="1">
      <alignment horizontal="right" vertical="center"/>
    </xf>
    <xf numFmtId="0" fontId="18" fillId="0" borderId="1" xfId="6" applyFont="1" applyFill="1" applyBorder="1" applyAlignment="1" applyProtection="1">
      <alignment horizontal="left" vertical="center" indent="1"/>
    </xf>
    <xf numFmtId="43" fontId="5" fillId="0" borderId="3" xfId="0" applyNumberFormat="1" applyFont="1" applyBorder="1" applyAlignment="1">
      <alignment horizontal="right" vertical="center"/>
    </xf>
    <xf numFmtId="0" fontId="43" fillId="0" borderId="1" xfId="0" applyFont="1" applyBorder="1" applyAlignment="1">
      <alignment horizontal="left" vertical="center"/>
    </xf>
    <xf numFmtId="43" fontId="5" fillId="0" borderId="3" xfId="0" applyNumberFormat="1" applyFont="1" applyFill="1" applyBorder="1" applyAlignment="1">
      <alignment horizontal="right" vertical="center"/>
    </xf>
    <xf numFmtId="0" fontId="5" fillId="0" borderId="0" xfId="6" applyFont="1" applyFill="1" applyBorder="1" applyAlignment="1" applyProtection="1">
      <alignment horizontal="left" vertical="center"/>
    </xf>
    <xf numFmtId="43" fontId="5" fillId="0" borderId="0" xfId="0" applyNumberFormat="1" applyFont="1" applyFill="1" applyBorder="1" applyAlignment="1">
      <alignment horizontal="right" vertical="center"/>
    </xf>
    <xf numFmtId="49" fontId="5" fillId="0" borderId="0" xfId="0" applyNumberFormat="1" applyFont="1" applyAlignment="1">
      <alignment vertical="center"/>
    </xf>
    <xf numFmtId="49" fontId="5" fillId="0" borderId="0" xfId="0" applyNumberFormat="1" applyFont="1" applyAlignment="1">
      <alignment horizontal="left" vertical="center"/>
    </xf>
    <xf numFmtId="0" fontId="5" fillId="0" borderId="0" xfId="0" applyFont="1" applyAlignment="1">
      <alignment horizontal="left" vertical="center"/>
    </xf>
    <xf numFmtId="366" fontId="4" fillId="3" borderId="0" xfId="0" applyNumberFormat="1" applyFont="1" applyFill="1" applyAlignment="1">
      <alignment vertical="center"/>
    </xf>
    <xf numFmtId="0" fontId="2" fillId="0" borderId="0" xfId="0" applyFont="1" applyFill="1" applyAlignment="1">
      <alignment vertical="center"/>
    </xf>
    <xf numFmtId="0" fontId="3" fillId="0" borderId="0" xfId="0" applyFont="1" applyAlignment="1">
      <alignment horizontal="centerContinuous" vertical="center"/>
    </xf>
    <xf numFmtId="0" fontId="2" fillId="0" borderId="0" xfId="0" applyFont="1" applyAlignment="1">
      <alignment horizontal="centerContinuous" vertical="center"/>
    </xf>
    <xf numFmtId="239" fontId="4" fillId="0" borderId="0" xfId="0" applyNumberFormat="1" applyFont="1" applyAlignment="1">
      <alignment horizontal="centerContinuous" vertical="center"/>
    </xf>
    <xf numFmtId="0" fontId="4" fillId="0" borderId="0" xfId="0" applyFont="1" applyAlignment="1">
      <alignment horizontal="centerContinuous" vertical="center"/>
    </xf>
    <xf numFmtId="0" fontId="5" fillId="0" borderId="46" xfId="0" applyFont="1" applyBorder="1" applyAlignment="1">
      <alignment horizontal="center" vertical="center"/>
    </xf>
    <xf numFmtId="0" fontId="5" fillId="0" borderId="48" xfId="0" applyFont="1" applyBorder="1" applyAlignment="1">
      <alignment horizontal="center" vertical="center"/>
    </xf>
    <xf numFmtId="0" fontId="43" fillId="0" borderId="1" xfId="0" applyFont="1" applyFill="1" applyBorder="1" applyAlignment="1">
      <alignment horizontal="center" vertical="center"/>
    </xf>
    <xf numFmtId="0" fontId="5" fillId="0" borderId="1" xfId="6" applyFont="1" applyFill="1" applyBorder="1" applyAlignment="1" applyProtection="1">
      <alignment vertical="center"/>
    </xf>
    <xf numFmtId="43" fontId="5" fillId="0" borderId="2" xfId="0" applyNumberFormat="1" applyFont="1" applyFill="1" applyBorder="1" applyAlignment="1">
      <alignment horizontal="right" vertical="center"/>
    </xf>
    <xf numFmtId="0" fontId="18" fillId="0" borderId="1" xfId="0" applyFont="1" applyFill="1" applyBorder="1" applyAlignment="1">
      <alignment horizontal="center" vertical="center"/>
    </xf>
    <xf numFmtId="0" fontId="4" fillId="0" borderId="1" xfId="6" applyFont="1" applyFill="1" applyBorder="1" applyAlignment="1" applyProtection="1">
      <alignment vertical="center"/>
    </xf>
    <xf numFmtId="0" fontId="5" fillId="0" borderId="1" xfId="6" applyFont="1" applyFill="1" applyBorder="1" applyAlignment="1" applyProtection="1">
      <alignment horizontal="center" vertical="center"/>
    </xf>
    <xf numFmtId="0" fontId="5" fillId="0" borderId="1" xfId="6" applyFont="1" applyFill="1" applyBorder="1" applyAlignment="1" applyProtection="1">
      <alignment horizontal="right" vertical="center"/>
    </xf>
    <xf numFmtId="0" fontId="7" fillId="0" borderId="0" xfId="0" applyFont="1" applyAlignment="1">
      <alignment horizontal="left" vertical="center"/>
    </xf>
    <xf numFmtId="49" fontId="4" fillId="0" borderId="0" xfId="0" applyNumberFormat="1" applyFont="1" applyAlignment="1">
      <alignment horizontal="left" vertical="center"/>
    </xf>
    <xf numFmtId="49" fontId="45" fillId="0" borderId="0" xfId="1" applyNumberFormat="1" applyFont="1" applyBorder="1" applyAlignment="1">
      <alignment horizontal="centerContinuous" vertical="center"/>
    </xf>
    <xf numFmtId="49" fontId="45" fillId="0" borderId="0" xfId="31009" applyNumberFormat="1" applyFont="1" applyBorder="1" applyAlignment="1">
      <alignment horizontal="centerContinuous" vertical="center"/>
    </xf>
    <xf numFmtId="49" fontId="11" fillId="0" borderId="0" xfId="1" applyNumberFormat="1" applyFont="1" applyBorder="1" applyAlignment="1">
      <alignment vertical="center"/>
    </xf>
    <xf numFmtId="49" fontId="23" fillId="0" borderId="0" xfId="6" applyNumberFormat="1" applyFont="1" applyBorder="1" applyAlignment="1" applyProtection="1">
      <alignment vertical="top"/>
    </xf>
    <xf numFmtId="49" fontId="11" fillId="0" borderId="0" xfId="31009" applyNumberFormat="1" applyFont="1" applyBorder="1" applyAlignment="1">
      <alignment vertical="center"/>
    </xf>
    <xf numFmtId="49" fontId="11" fillId="0" borderId="0" xfId="31009" applyNumberFormat="1" applyFont="1" applyBorder="1" applyAlignment="1">
      <alignment horizontal="center" vertical="center"/>
    </xf>
    <xf numFmtId="49" fontId="11" fillId="0" borderId="0" xfId="1" applyNumberFormat="1" applyFont="1" applyBorder="1" applyAlignment="1">
      <alignment vertical="top"/>
    </xf>
    <xf numFmtId="0" fontId="23" fillId="0" borderId="0" xfId="6" applyFont="1" applyBorder="1" applyAlignment="1" applyProtection="1">
      <alignment horizontal="left"/>
    </xf>
    <xf numFmtId="49" fontId="11" fillId="0" borderId="0" xfId="31009" applyNumberFormat="1" applyFont="1" applyBorder="1" applyAlignment="1">
      <alignment vertical="top"/>
    </xf>
    <xf numFmtId="49" fontId="11" fillId="0" borderId="0" xfId="31009" applyNumberFormat="1" applyFont="1" applyBorder="1" applyAlignment="1">
      <alignment horizontal="center" vertical="top"/>
    </xf>
    <xf numFmtId="49" fontId="11" fillId="0" borderId="0" xfId="1" applyNumberFormat="1" applyFont="1" applyBorder="1" applyAlignment="1">
      <alignment horizontal="left" vertical="center"/>
    </xf>
    <xf numFmtId="49" fontId="23" fillId="0" borderId="0" xfId="6" applyNumberFormat="1" applyFont="1" applyBorder="1" applyAlignment="1" applyProtection="1">
      <alignment horizontal="left" vertical="center"/>
    </xf>
    <xf numFmtId="49" fontId="23" fillId="0" borderId="0" xfId="6" applyNumberFormat="1" applyFont="1" applyBorder="1" applyAlignment="1" applyProtection="1">
      <alignment horizontal="left" vertical="top"/>
    </xf>
    <xf numFmtId="49" fontId="23" fillId="0" borderId="0" xfId="6" applyNumberFormat="1" applyFont="1" applyBorder="1" applyAlignment="1" applyProtection="1">
      <alignment vertical="center"/>
    </xf>
    <xf numFmtId="49" fontId="11" fillId="0" borderId="0" xfId="31009" applyNumberFormat="1" applyFont="1" applyBorder="1" applyAlignment="1">
      <alignment horizontal="left" vertical="center"/>
    </xf>
    <xf numFmtId="49" fontId="11" fillId="9" borderId="0" xfId="31009" applyNumberFormat="1" applyFont="1" applyFill="1" applyBorder="1" applyAlignment="1">
      <alignment horizontal="center" vertical="center"/>
    </xf>
    <xf numFmtId="49" fontId="11" fillId="13" borderId="0" xfId="31009" applyNumberFormat="1" applyFont="1" applyFill="1" applyBorder="1" applyAlignment="1">
      <alignment horizontal="center" vertical="center"/>
    </xf>
    <xf numFmtId="49" fontId="46" fillId="0" borderId="0" xfId="6" applyNumberFormat="1" applyFont="1" applyBorder="1" applyAlignment="1" applyProtection="1">
      <alignment vertical="center"/>
    </xf>
    <xf numFmtId="49" fontId="47" fillId="0" borderId="0" xfId="6" applyNumberFormat="1" applyFont="1" applyBorder="1" applyAlignment="1" applyProtection="1">
      <alignment vertical="center"/>
    </xf>
    <xf numFmtId="49" fontId="48" fillId="0" borderId="0" xfId="31009" applyNumberFormat="1" applyFont="1" applyBorder="1" applyAlignment="1">
      <alignment vertical="center"/>
    </xf>
    <xf numFmtId="0" fontId="49" fillId="0" borderId="0" xfId="0" applyFont="1" applyBorder="1"/>
    <xf numFmtId="49" fontId="50" fillId="0" borderId="0" xfId="6" applyNumberFormat="1" applyFont="1" applyBorder="1" applyAlignment="1" applyProtection="1">
      <alignment vertical="center"/>
    </xf>
    <xf numFmtId="49" fontId="51" fillId="0" borderId="0" xfId="6" applyNumberFormat="1" applyFont="1" applyBorder="1" applyAlignment="1" applyProtection="1">
      <alignment horizontal="center" vertical="center"/>
    </xf>
    <xf numFmtId="49" fontId="51" fillId="0" borderId="0" xfId="6" applyNumberFormat="1" applyFont="1" applyBorder="1" applyAlignment="1" applyProtection="1">
      <alignment vertical="center"/>
    </xf>
    <xf numFmtId="49" fontId="21" fillId="0" borderId="0" xfId="1" applyNumberFormat="1" applyFont="1" applyBorder="1" applyAlignment="1">
      <alignment vertical="center"/>
    </xf>
    <xf numFmtId="49" fontId="21" fillId="0" borderId="0" xfId="31009" applyNumberFormat="1" applyFont="1" applyBorder="1" applyAlignment="1">
      <alignment vertical="center"/>
    </xf>
    <xf numFmtId="49" fontId="52" fillId="0" borderId="0" xfId="31009" applyNumberFormat="1" applyFont="1" applyBorder="1" applyAlignment="1">
      <alignment vertical="center"/>
    </xf>
    <xf numFmtId="49" fontId="21" fillId="0" borderId="0" xfId="31009" applyNumberFormat="1" applyFont="1" applyBorder="1" applyAlignment="1">
      <alignment vertical="top"/>
    </xf>
    <xf numFmtId="49" fontId="53" fillId="0" borderId="0" xfId="31009" applyNumberFormat="1" applyFont="1" applyBorder="1" applyAlignment="1">
      <alignment vertical="center"/>
    </xf>
    <xf numFmtId="367" fontId="53" fillId="0" borderId="0" xfId="31009" applyNumberFormat="1" applyFont="1" applyBorder="1" applyAlignment="1">
      <alignment vertical="center"/>
    </xf>
    <xf numFmtId="0" fontId="54" fillId="0" borderId="0" xfId="0" applyFont="1" applyBorder="1"/>
    <xf numFmtId="0" fontId="55" fillId="0" borderId="0" xfId="30959" applyFont="1" applyAlignment="1">
      <alignment horizontal="center" vertical="center"/>
    </xf>
    <xf numFmtId="0" fontId="56" fillId="0" borderId="0" xfId="30959" applyFont="1">
      <alignment vertical="center"/>
    </xf>
    <xf numFmtId="0" fontId="56" fillId="0" borderId="1" xfId="30959" applyFont="1" applyBorder="1" applyAlignment="1">
      <alignment horizontal="center" vertical="center"/>
    </xf>
    <xf numFmtId="0" fontId="56" fillId="0" borderId="1" xfId="30959" applyFont="1" applyBorder="1" applyAlignment="1">
      <alignment vertical="center" wrapText="1"/>
    </xf>
    <xf numFmtId="0" fontId="56" fillId="0" borderId="1" xfId="30959" applyFont="1" applyBorder="1">
      <alignment vertical="center"/>
    </xf>
    <xf numFmtId="0" fontId="57" fillId="0" borderId="0" xfId="30959" applyFont="1">
      <alignment vertical="center"/>
    </xf>
    <xf numFmtId="0" fontId="58" fillId="0" borderId="15" xfId="29937" applyFont="1" applyBorder="1" applyAlignment="1">
      <alignment horizontal="right" vertical="center"/>
    </xf>
    <xf numFmtId="0" fontId="56" fillId="0" borderId="1" xfId="29937" applyFont="1" applyBorder="1">
      <alignment vertical="center"/>
    </xf>
    <xf numFmtId="0" fontId="56" fillId="0" borderId="1" xfId="29937" applyFont="1" applyBorder="1" applyAlignment="1">
      <alignment horizontal="center" vertical="center"/>
    </xf>
    <xf numFmtId="0" fontId="56" fillId="0" borderId="1" xfId="29937" applyFont="1" applyBorder="1" applyAlignment="1">
      <alignment vertical="center" wrapText="1"/>
    </xf>
    <xf numFmtId="0" fontId="18" fillId="0" borderId="1" xfId="29937" applyFont="1" applyBorder="1">
      <alignment vertical="center"/>
    </xf>
    <xf numFmtId="0" fontId="18" fillId="0" borderId="1" xfId="29937" applyFont="1" applyBorder="1" applyAlignment="1">
      <alignment vertical="center" wrapText="1"/>
    </xf>
    <xf numFmtId="0" fontId="57" fillId="0" borderId="0" xfId="29937" applyFont="1">
      <alignment vertical="center"/>
    </xf>
  </cellXfs>
  <cellStyles count="3859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4_" xfId="49"/>
    <cellStyle name="_x0007_" xfId="50"/>
    <cellStyle name="_x0007_ 2" xfId="51"/>
    <cellStyle name="_x0007_ 3" xfId="52"/>
    <cellStyle name="_x0007_ 4" xfId="53"/>
    <cellStyle name="_x000a__x000b__x000a__x000b__x000b__x000b_¡¡_x000a__x000b_¥¥_x000a__x000b_" xfId="54"/>
    <cellStyle name="_x000a__x000b__x000a__x000b__x000b__x000b_¡¡_x000a__x000b_¥¥_x000a__x000b_ 2" xfId="55"/>
    <cellStyle name="_x000a__x000b__x000a__x000b__x000b__x000b_¡¡_x000a__x000b_¥¥_x000a__x000b_ 2 2" xfId="56"/>
    <cellStyle name="_x000a__x000b__x000a__x000b__x000b__x000b_¡¡_x000a__x000b_¥¥_x000a__x000b_ 2 3" xfId="57"/>
    <cellStyle name="_x000a__x000b__x000a__x000b__x000b__x000b_¡¡_x000a__x000b_¥¥_x000a__x000b_ 3" xfId="58"/>
    <cellStyle name="_x000a__x000b__x000a__x000b__x000b__x000b_¡¡_x000a__x000b_¥¥_x000a__x000b_ 4" xfId="59"/>
    <cellStyle name="_x000a_mouse.drv=lm" xfId="60"/>
    <cellStyle name="_x000a_mouse.drv=lm 2" xfId="61"/>
    <cellStyle name="_x000a_mouse.drv=lm 3" xfId="62"/>
    <cellStyle name="_x000a_mouse.drv=lm 3 2" xfId="63"/>
    <cellStyle name="_x000a_mouse.drv=lm 4" xfId="64"/>
    <cellStyle name="_x000a_mouse.drv=lm 5" xfId="65"/>
    <cellStyle name="_x000a_mouse.drv=lm 6" xfId="66"/>
    <cellStyle name="_x000a_mouse.drv=lm 7" xfId="67"/>
    <cellStyle name="$" xfId="68"/>
    <cellStyle name="$ 2" xfId="69"/>
    <cellStyle name="$ 2 2" xfId="70"/>
    <cellStyle name="$ 2 3" xfId="71"/>
    <cellStyle name="$ 3" xfId="72"/>
    <cellStyle name="$ 4" xfId="73"/>
    <cellStyle name="$ 5" xfId="74"/>
    <cellStyle name="$ K" xfId="75"/>
    <cellStyle name="$ K 2" xfId="76"/>
    <cellStyle name="$ K 2 2" xfId="77"/>
    <cellStyle name="$ K 2 3" xfId="78"/>
    <cellStyle name="$ K 3" xfId="79"/>
    <cellStyle name="$ K 4" xfId="80"/>
    <cellStyle name="$ K 5" xfId="81"/>
    <cellStyle name="$." xfId="82"/>
    <cellStyle name="$. 2" xfId="83"/>
    <cellStyle name="$. 2 2" xfId="84"/>
    <cellStyle name="$. 2 3" xfId="85"/>
    <cellStyle name="$. 3" xfId="86"/>
    <cellStyle name="$. 4" xfId="87"/>
    <cellStyle name="$. 5" xfId="88"/>
    <cellStyle name="$.$ K" xfId="89"/>
    <cellStyle name="$.$ K 2" xfId="90"/>
    <cellStyle name="$.$ K 2 2" xfId="91"/>
    <cellStyle name="$.$ K 2 3" xfId="92"/>
    <cellStyle name="$.$ K 3" xfId="93"/>
    <cellStyle name="$.$ K 4" xfId="94"/>
    <cellStyle name="$.$ K 5" xfId="95"/>
    <cellStyle name="$/hr" xfId="96"/>
    <cellStyle name="$/hr 2" xfId="97"/>
    <cellStyle name="$/hr 2 2" xfId="98"/>
    <cellStyle name="$/hr 2 3" xfId="99"/>
    <cellStyle name="$/hr 3" xfId="100"/>
    <cellStyle name="$/hr 4" xfId="101"/>
    <cellStyle name="$/hr 5" xfId="102"/>
    <cellStyle name="$M" xfId="103"/>
    <cellStyle name="$M 2" xfId="104"/>
    <cellStyle name="$M 2 2" xfId="105"/>
    <cellStyle name="$M 3" xfId="106"/>
    <cellStyle name="%" xfId="107"/>
    <cellStyle name="% 2" xfId="108"/>
    <cellStyle name="% 2 2" xfId="109"/>
    <cellStyle name="% 2 3" xfId="110"/>
    <cellStyle name="% 3" xfId="111"/>
    <cellStyle name="% 4" xfId="112"/>
    <cellStyle name="% 5" xfId="113"/>
    <cellStyle name="%." xfId="114"/>
    <cellStyle name="%. 2" xfId="115"/>
    <cellStyle name="%. 2 2" xfId="116"/>
    <cellStyle name="%. 2 3" xfId="117"/>
    <cellStyle name="%. 3" xfId="118"/>
    <cellStyle name="%. 4" xfId="119"/>
    <cellStyle name="." xfId="120"/>
    <cellStyle name=". 2" xfId="121"/>
    <cellStyle name=". 2 2" xfId="122"/>
    <cellStyle name=". 2 2 2" xfId="123"/>
    <cellStyle name=". 2 2 3" xfId="124"/>
    <cellStyle name=". 2 3" xfId="125"/>
    <cellStyle name=". 2 3 2" xfId="126"/>
    <cellStyle name=". 2 3 3" xfId="127"/>
    <cellStyle name=". 2 4" xfId="128"/>
    <cellStyle name=". 2 5" xfId="129"/>
    <cellStyle name=". 2 6" xfId="130"/>
    <cellStyle name=". 2 7" xfId="131"/>
    <cellStyle name=". 3" xfId="132"/>
    <cellStyle name=". 3 2" xfId="133"/>
    <cellStyle name=". 3 2 2" xfId="134"/>
    <cellStyle name=". 3 2 3" xfId="135"/>
    <cellStyle name=". 3 3" xfId="136"/>
    <cellStyle name=". 3 4" xfId="137"/>
    <cellStyle name=". 3 5" xfId="138"/>
    <cellStyle name=". 4" xfId="139"/>
    <cellStyle name=". 4 2" xfId="140"/>
    <cellStyle name=". 4 3" xfId="141"/>
    <cellStyle name=". 4 4" xfId="142"/>
    <cellStyle name=". 5" xfId="143"/>
    <cellStyle name=". 5 2" xfId="144"/>
    <cellStyle name=". 6" xfId="145"/>
    <cellStyle name=". 7" xfId="146"/>
    <cellStyle name=". 8" xfId="147"/>
    <cellStyle name=".0" xfId="148"/>
    <cellStyle name=".0 2" xfId="149"/>
    <cellStyle name=".0 2 2" xfId="150"/>
    <cellStyle name=".0 2 3" xfId="151"/>
    <cellStyle name=".0 3" xfId="152"/>
    <cellStyle name=".0 4" xfId="153"/>
    <cellStyle name=".0\" xfId="154"/>
    <cellStyle name=".0\ 2" xfId="155"/>
    <cellStyle name=".0\ 2 2" xfId="156"/>
    <cellStyle name=".0\ 2 3" xfId="157"/>
    <cellStyle name=".0\ 2 4" xfId="158"/>
    <cellStyle name=".0\ 3" xfId="159"/>
    <cellStyle name=".0\ 3 2" xfId="160"/>
    <cellStyle name=".0\ 4" xfId="161"/>
    <cellStyle name=".0\ 5" xfId="162"/>
    <cellStyle name=".0_1028ERP明细估值(DCF)尽职调查表(金嗓子)" xfId="163"/>
    <cellStyle name=".00" xfId="164"/>
    <cellStyle name=".00 2" xfId="165"/>
    <cellStyle name=".00 2 2" xfId="166"/>
    <cellStyle name=".00 2 3" xfId="167"/>
    <cellStyle name=".00 3" xfId="168"/>
    <cellStyle name=".00 4" xfId="169"/>
    <cellStyle name=".00 5" xfId="170"/>
    <cellStyle name=".000" xfId="171"/>
    <cellStyle name=".000 2" xfId="172"/>
    <cellStyle name=".000 2 2" xfId="173"/>
    <cellStyle name=".000 2 3" xfId="174"/>
    <cellStyle name=".000 3" xfId="175"/>
    <cellStyle name=".000 4" xfId="176"/>
    <cellStyle name=".000 5" xfId="177"/>
    <cellStyle name=".1" xfId="178"/>
    <cellStyle name=".1 2" xfId="179"/>
    <cellStyle name=".1 2 2" xfId="180"/>
    <cellStyle name=".1 2 3" xfId="181"/>
    <cellStyle name=".1 3" xfId="182"/>
    <cellStyle name=".1 4" xfId="183"/>
    <cellStyle name=".1 5" xfId="184"/>
    <cellStyle name=".2" xfId="185"/>
    <cellStyle name=".2 2" xfId="186"/>
    <cellStyle name=".2 2 2" xfId="187"/>
    <cellStyle name=".2 2 3" xfId="188"/>
    <cellStyle name=".2 3" xfId="189"/>
    <cellStyle name=".2 4" xfId="190"/>
    <cellStyle name=".2 5" xfId="191"/>
    <cellStyle name=".3" xfId="192"/>
    <cellStyle name=".3 2" xfId="193"/>
    <cellStyle name=".3 2 2" xfId="194"/>
    <cellStyle name=".3 2 3" xfId="195"/>
    <cellStyle name=".3 3" xfId="196"/>
    <cellStyle name=".3 4" xfId="197"/>
    <cellStyle name=".3 5" xfId="198"/>
    <cellStyle name="??" xfId="199"/>
    <cellStyle name="?? [0.00]_Analysis of Loans" xfId="200"/>
    <cellStyle name="?? [0]" xfId="201"/>
    <cellStyle name="?? [0] 10" xfId="202"/>
    <cellStyle name="?? [0] 11" xfId="203"/>
    <cellStyle name="?? [0] 12" xfId="204"/>
    <cellStyle name="?? [0] 13" xfId="205"/>
    <cellStyle name="?? [0] 2" xfId="206"/>
    <cellStyle name="?? [0] 2 2" xfId="207"/>
    <cellStyle name="?? [0] 2 3" xfId="208"/>
    <cellStyle name="?? [0] 2 4" xfId="209"/>
    <cellStyle name="?? [0] 3" xfId="210"/>
    <cellStyle name="?? [0] 3 2" xfId="211"/>
    <cellStyle name="?? [0] 3 3" xfId="212"/>
    <cellStyle name="?? [0] 3 4" xfId="213"/>
    <cellStyle name="?? [0] 4" xfId="214"/>
    <cellStyle name="?? [0] 4 2" xfId="215"/>
    <cellStyle name="?? [0] 4 3" xfId="216"/>
    <cellStyle name="?? [0] 4 4" xfId="217"/>
    <cellStyle name="?? [0] 5" xfId="218"/>
    <cellStyle name="?? [0] 6" xfId="219"/>
    <cellStyle name="?? [0] 7" xfId="220"/>
    <cellStyle name="?? [0] 8" xfId="221"/>
    <cellStyle name="?? [0] 9" xfId="222"/>
    <cellStyle name="?? 10" xfId="223"/>
    <cellStyle name="?? 10 2" xfId="224"/>
    <cellStyle name="?? 100" xfId="225"/>
    <cellStyle name="?? 101" xfId="226"/>
    <cellStyle name="?? 102" xfId="227"/>
    <cellStyle name="?? 103" xfId="228"/>
    <cellStyle name="?? 103 2" xfId="229"/>
    <cellStyle name="?? 104" xfId="230"/>
    <cellStyle name="?? 104 2" xfId="231"/>
    <cellStyle name="?? 105" xfId="232"/>
    <cellStyle name="?? 105 2" xfId="233"/>
    <cellStyle name="?? 106" xfId="234"/>
    <cellStyle name="?? 107" xfId="235"/>
    <cellStyle name="?? 107 2" xfId="236"/>
    <cellStyle name="?? 108" xfId="237"/>
    <cellStyle name="?? 108 2" xfId="238"/>
    <cellStyle name="?? 109" xfId="239"/>
    <cellStyle name="?? 109 2" xfId="240"/>
    <cellStyle name="?? 11" xfId="241"/>
    <cellStyle name="?? 11 2" xfId="242"/>
    <cellStyle name="?? 110" xfId="243"/>
    <cellStyle name="?? 110 2" xfId="244"/>
    <cellStyle name="?? 111" xfId="245"/>
    <cellStyle name="?? 111 2" xfId="246"/>
    <cellStyle name="?? 112" xfId="247"/>
    <cellStyle name="?? 112 2" xfId="248"/>
    <cellStyle name="?? 113" xfId="249"/>
    <cellStyle name="?? 114" xfId="250"/>
    <cellStyle name="?? 115" xfId="251"/>
    <cellStyle name="?? 116" xfId="252"/>
    <cellStyle name="?? 117" xfId="253"/>
    <cellStyle name="?? 118" xfId="254"/>
    <cellStyle name="?? 119" xfId="255"/>
    <cellStyle name="?? 12" xfId="256"/>
    <cellStyle name="?? 12 2" xfId="257"/>
    <cellStyle name="?? 120" xfId="258"/>
    <cellStyle name="?? 121" xfId="259"/>
    <cellStyle name="?? 122" xfId="260"/>
    <cellStyle name="?? 123" xfId="261"/>
    <cellStyle name="?? 124" xfId="262"/>
    <cellStyle name="?? 125" xfId="263"/>
    <cellStyle name="?? 126" xfId="264"/>
    <cellStyle name="?? 127" xfId="265"/>
    <cellStyle name="?? 128" xfId="266"/>
    <cellStyle name="?? 129" xfId="267"/>
    <cellStyle name="?? 13" xfId="268"/>
    <cellStyle name="?? 13 2" xfId="269"/>
    <cellStyle name="?? 130" xfId="270"/>
    <cellStyle name="?? 131" xfId="271"/>
    <cellStyle name="?? 132" xfId="272"/>
    <cellStyle name="?? 133" xfId="273"/>
    <cellStyle name="?? 134" xfId="274"/>
    <cellStyle name="?? 135" xfId="275"/>
    <cellStyle name="?? 136" xfId="276"/>
    <cellStyle name="?? 137" xfId="277"/>
    <cellStyle name="?? 138" xfId="278"/>
    <cellStyle name="?? 139" xfId="279"/>
    <cellStyle name="?? 14" xfId="280"/>
    <cellStyle name="?? 14 2" xfId="281"/>
    <cellStyle name="?? 140" xfId="282"/>
    <cellStyle name="?? 141" xfId="283"/>
    <cellStyle name="?? 142" xfId="284"/>
    <cellStyle name="?? 143" xfId="285"/>
    <cellStyle name="?? 144" xfId="286"/>
    <cellStyle name="?? 145" xfId="287"/>
    <cellStyle name="?? 146" xfId="288"/>
    <cellStyle name="?? 147" xfId="289"/>
    <cellStyle name="?? 148" xfId="290"/>
    <cellStyle name="?? 149" xfId="291"/>
    <cellStyle name="?? 15" xfId="292"/>
    <cellStyle name="?? 15 2" xfId="293"/>
    <cellStyle name="?? 150" xfId="294"/>
    <cellStyle name="?? 151" xfId="295"/>
    <cellStyle name="?? 152" xfId="296"/>
    <cellStyle name="?? 153" xfId="297"/>
    <cellStyle name="?? 154" xfId="298"/>
    <cellStyle name="?? 155" xfId="299"/>
    <cellStyle name="?? 156" xfId="300"/>
    <cellStyle name="?? 157" xfId="301"/>
    <cellStyle name="?? 158" xfId="302"/>
    <cellStyle name="?? 159" xfId="303"/>
    <cellStyle name="?? 16" xfId="304"/>
    <cellStyle name="?? 16 2" xfId="305"/>
    <cellStyle name="?? 17" xfId="306"/>
    <cellStyle name="?? 17 2" xfId="307"/>
    <cellStyle name="?? 18" xfId="308"/>
    <cellStyle name="?? 18 2" xfId="309"/>
    <cellStyle name="?? 19" xfId="310"/>
    <cellStyle name="?? 19 2" xfId="311"/>
    <cellStyle name="?? 2" xfId="312"/>
    <cellStyle name="?? 2 2" xfId="313"/>
    <cellStyle name="?? 2 3" xfId="314"/>
    <cellStyle name="?? 2 4" xfId="315"/>
    <cellStyle name="?? 20" xfId="316"/>
    <cellStyle name="?? 20 2" xfId="317"/>
    <cellStyle name="?? 21" xfId="318"/>
    <cellStyle name="?? 21 2" xfId="319"/>
    <cellStyle name="?? 22" xfId="320"/>
    <cellStyle name="?? 22 2" xfId="321"/>
    <cellStyle name="?? 23" xfId="322"/>
    <cellStyle name="?? 23 2" xfId="323"/>
    <cellStyle name="?? 24" xfId="324"/>
    <cellStyle name="?? 24 2" xfId="325"/>
    <cellStyle name="?? 25" xfId="326"/>
    <cellStyle name="?? 25 2" xfId="327"/>
    <cellStyle name="?? 26" xfId="328"/>
    <cellStyle name="?? 26 2" xfId="329"/>
    <cellStyle name="?? 27" xfId="330"/>
    <cellStyle name="?? 27 2" xfId="331"/>
    <cellStyle name="?? 28" xfId="332"/>
    <cellStyle name="?? 28 2" xfId="333"/>
    <cellStyle name="?? 29" xfId="334"/>
    <cellStyle name="?? 29 2" xfId="335"/>
    <cellStyle name="?? 3" xfId="336"/>
    <cellStyle name="?? 3 2" xfId="337"/>
    <cellStyle name="?? 3 2 2" xfId="338"/>
    <cellStyle name="?? 3 2 3" xfId="339"/>
    <cellStyle name="?? 3 2 4" xfId="340"/>
    <cellStyle name="?? 3 3" xfId="341"/>
    <cellStyle name="?? 3 4" xfId="342"/>
    <cellStyle name="?? 30" xfId="343"/>
    <cellStyle name="?? 30 2" xfId="344"/>
    <cellStyle name="?? 31" xfId="345"/>
    <cellStyle name="?? 31 2" xfId="346"/>
    <cellStyle name="?? 32" xfId="347"/>
    <cellStyle name="?? 32 2" xfId="348"/>
    <cellStyle name="?? 33" xfId="349"/>
    <cellStyle name="?? 33 2" xfId="350"/>
    <cellStyle name="?? 34" xfId="351"/>
    <cellStyle name="?? 34 2" xfId="352"/>
    <cellStyle name="?? 35" xfId="353"/>
    <cellStyle name="?? 36" xfId="354"/>
    <cellStyle name="?? 37" xfId="355"/>
    <cellStyle name="?? 38" xfId="356"/>
    <cellStyle name="?? 39" xfId="357"/>
    <cellStyle name="?? 4" xfId="358"/>
    <cellStyle name="?? 4 2" xfId="359"/>
    <cellStyle name="?? 4 2 2" xfId="360"/>
    <cellStyle name="?? 4 2 3" xfId="361"/>
    <cellStyle name="?? 4 3" xfId="362"/>
    <cellStyle name="?? 4 4" xfId="363"/>
    <cellStyle name="?? 40" xfId="364"/>
    <cellStyle name="?? 40 2" xfId="365"/>
    <cellStyle name="?? 40 3" xfId="366"/>
    <cellStyle name="?? 41" xfId="367"/>
    <cellStyle name="?? 42" xfId="368"/>
    <cellStyle name="?? 43" xfId="369"/>
    <cellStyle name="?? 44" xfId="370"/>
    <cellStyle name="?? 45" xfId="371"/>
    <cellStyle name="?? 46" xfId="372"/>
    <cellStyle name="?? 47" xfId="373"/>
    <cellStyle name="?? 48" xfId="374"/>
    <cellStyle name="?? 49" xfId="375"/>
    <cellStyle name="?? 5" xfId="376"/>
    <cellStyle name="?? 5 2" xfId="377"/>
    <cellStyle name="?? 5 2 2" xfId="378"/>
    <cellStyle name="?? 5 2 3" xfId="379"/>
    <cellStyle name="?? 5 3" xfId="380"/>
    <cellStyle name="?? 5 4" xfId="381"/>
    <cellStyle name="?? 50" xfId="382"/>
    <cellStyle name="?? 51" xfId="383"/>
    <cellStyle name="?? 52" xfId="384"/>
    <cellStyle name="?? 53" xfId="385"/>
    <cellStyle name="?? 54" xfId="386"/>
    <cellStyle name="?? 55" xfId="387"/>
    <cellStyle name="?? 56" xfId="388"/>
    <cellStyle name="?? 57" xfId="389"/>
    <cellStyle name="?? 58" xfId="390"/>
    <cellStyle name="?? 59" xfId="391"/>
    <cellStyle name="?? 6" xfId="392"/>
    <cellStyle name="?? 6 2" xfId="393"/>
    <cellStyle name="?? 60" xfId="394"/>
    <cellStyle name="?? 61" xfId="395"/>
    <cellStyle name="?? 62" xfId="396"/>
    <cellStyle name="?? 63" xfId="397"/>
    <cellStyle name="?? 64" xfId="398"/>
    <cellStyle name="?? 65" xfId="399"/>
    <cellStyle name="?? 66" xfId="400"/>
    <cellStyle name="?? 67" xfId="401"/>
    <cellStyle name="?? 68" xfId="402"/>
    <cellStyle name="?? 69" xfId="403"/>
    <cellStyle name="?? 7" xfId="404"/>
    <cellStyle name="?? 7 2" xfId="405"/>
    <cellStyle name="?? 7 3" xfId="406"/>
    <cellStyle name="?? 7 4" xfId="407"/>
    <cellStyle name="?? 7 5" xfId="408"/>
    <cellStyle name="?? 70" xfId="409"/>
    <cellStyle name="?? 71" xfId="410"/>
    <cellStyle name="?? 72" xfId="411"/>
    <cellStyle name="?? 73" xfId="412"/>
    <cellStyle name="?? 74" xfId="413"/>
    <cellStyle name="?? 75" xfId="414"/>
    <cellStyle name="?? 76" xfId="415"/>
    <cellStyle name="?? 77" xfId="416"/>
    <cellStyle name="?? 78" xfId="417"/>
    <cellStyle name="?? 79" xfId="418"/>
    <cellStyle name="?? 8" xfId="419"/>
    <cellStyle name="?? 8 2" xfId="420"/>
    <cellStyle name="?? 8 3" xfId="421"/>
    <cellStyle name="?? 8 4" xfId="422"/>
    <cellStyle name="?? 8 5" xfId="423"/>
    <cellStyle name="?? 80" xfId="424"/>
    <cellStyle name="?? 81" xfId="425"/>
    <cellStyle name="?? 82" xfId="426"/>
    <cellStyle name="?? 83" xfId="427"/>
    <cellStyle name="?? 84" xfId="428"/>
    <cellStyle name="?? 85" xfId="429"/>
    <cellStyle name="?? 86" xfId="430"/>
    <cellStyle name="?? 87" xfId="431"/>
    <cellStyle name="?? 88" xfId="432"/>
    <cellStyle name="?? 89" xfId="433"/>
    <cellStyle name="?? 9" xfId="434"/>
    <cellStyle name="?? 9 2" xfId="435"/>
    <cellStyle name="?? 90" xfId="436"/>
    <cellStyle name="?? 91" xfId="437"/>
    <cellStyle name="?? 92" xfId="438"/>
    <cellStyle name="?? 93" xfId="439"/>
    <cellStyle name="?? 94" xfId="440"/>
    <cellStyle name="?? 95" xfId="441"/>
    <cellStyle name="?? 96" xfId="442"/>
    <cellStyle name="?? 97" xfId="443"/>
    <cellStyle name="?? 98" xfId="444"/>
    <cellStyle name="?? 99" xfId="445"/>
    <cellStyle name="???? [0.00]_Analysis of Loans" xfId="446"/>
    <cellStyle name="????_Analysis of Loans" xfId="447"/>
    <cellStyle name="???[0]" xfId="448"/>
    <cellStyle name="??[0]_laroux" xfId="449"/>
    <cellStyle name="??_????????" xfId="450"/>
    <cellStyle name="??伍[0]_PLDT" xfId="451"/>
    <cellStyle name="??伍_PLDT" xfId="452"/>
    <cellStyle name="?BP" xfId="453"/>
    <cellStyle name="?BP 2" xfId="454"/>
    <cellStyle name="?BP 2 2" xfId="455"/>
    <cellStyle name="?BP 2 2 2" xfId="456"/>
    <cellStyle name="?BP 2 2 3" xfId="457"/>
    <cellStyle name="?BP 2 3" xfId="458"/>
    <cellStyle name="?BP 2 3 2" xfId="459"/>
    <cellStyle name="?BP 2 3 3" xfId="460"/>
    <cellStyle name="?BP 2 4" xfId="461"/>
    <cellStyle name="?BP 3" xfId="462"/>
    <cellStyle name="?BP 3 2" xfId="463"/>
    <cellStyle name="?BP 3 2 2" xfId="464"/>
    <cellStyle name="?BP 3 2 3" xfId="465"/>
    <cellStyle name="?BP 3 3" xfId="466"/>
    <cellStyle name="?BP 3 3 2" xfId="467"/>
    <cellStyle name="?BP 3 3 3" xfId="468"/>
    <cellStyle name="?BP 3 4" xfId="469"/>
    <cellStyle name="?BP 4" xfId="470"/>
    <cellStyle name="?BP 4 2" xfId="471"/>
    <cellStyle name="?BP 4 2 2" xfId="472"/>
    <cellStyle name="?BP 4 2 3" xfId="473"/>
    <cellStyle name="?BP 4 3" xfId="474"/>
    <cellStyle name="?BP 4 3 2" xfId="475"/>
    <cellStyle name="?BP 4 3 3" xfId="476"/>
    <cellStyle name="?BP 4 4" xfId="477"/>
    <cellStyle name="?BP 5" xfId="478"/>
    <cellStyle name="?BP 5 2" xfId="479"/>
    <cellStyle name="?BP 5 3" xfId="480"/>
    <cellStyle name="?BP 6" xfId="481"/>
    <cellStyle name="?BP 6 2" xfId="482"/>
    <cellStyle name="?BP 6 3" xfId="483"/>
    <cellStyle name="?BP 7" xfId="484"/>
    <cellStyle name="?JY" xfId="485"/>
    <cellStyle name="?JY 2" xfId="486"/>
    <cellStyle name="?JY 2 2" xfId="487"/>
    <cellStyle name="?JY 2 2 2" xfId="488"/>
    <cellStyle name="?JY 2 2 3" xfId="489"/>
    <cellStyle name="?JY 2 3" xfId="490"/>
    <cellStyle name="?JY 2 3 2" xfId="491"/>
    <cellStyle name="?JY 2 3 3" xfId="492"/>
    <cellStyle name="?JY 2 4" xfId="493"/>
    <cellStyle name="?JY 3" xfId="494"/>
    <cellStyle name="?JY 3 2" xfId="495"/>
    <cellStyle name="?JY 3 2 2" xfId="496"/>
    <cellStyle name="?JY 3 2 3" xfId="497"/>
    <cellStyle name="?JY 3 3" xfId="498"/>
    <cellStyle name="?JY 3 3 2" xfId="499"/>
    <cellStyle name="?JY 3 3 3" xfId="500"/>
    <cellStyle name="?JY 3 4" xfId="501"/>
    <cellStyle name="?JY 4" xfId="502"/>
    <cellStyle name="?JY 4 2" xfId="503"/>
    <cellStyle name="?JY 4 2 2" xfId="504"/>
    <cellStyle name="?JY 4 2 3" xfId="505"/>
    <cellStyle name="?JY 4 3" xfId="506"/>
    <cellStyle name="?JY 4 3 2" xfId="507"/>
    <cellStyle name="?JY 4 3 3" xfId="508"/>
    <cellStyle name="?JY 4 4" xfId="509"/>
    <cellStyle name="?JY 5" xfId="510"/>
    <cellStyle name="?JY 5 2" xfId="511"/>
    <cellStyle name="?JY 5 3" xfId="512"/>
    <cellStyle name="?JY 6" xfId="513"/>
    <cellStyle name="?JY 6 2" xfId="514"/>
    <cellStyle name="?JY 6 3" xfId="515"/>
    <cellStyle name="?JY 7" xfId="516"/>
    <cellStyle name="?鹎" xfId="517"/>
    <cellStyle name="?鹎%U龡&amp;" xfId="518"/>
    <cellStyle name="?鹎%U龡&amp;H?_x0008__x001c__x001c_?_x0007__x0001__x0001_" xfId="519"/>
    <cellStyle name="?鹎%U龡&amp;H?_x0008__x001c__x001c_?_x0007__x0001__x0001_ 2" xfId="520"/>
    <cellStyle name="?鹎%U龡&amp;H?_x0008__x001c__x001c_?_x0007__x0001__x0001_ 2 2" xfId="521"/>
    <cellStyle name="?鹎%U龡&amp;H?_x0008__x001c__x001c_?_x0007__x0001__x0001_ 2 3" xfId="522"/>
    <cellStyle name="?鹎%U龡&amp;H?_x0008__x001c__x001c_?_x0007__x0001__x0001_ 3" xfId="523"/>
    <cellStyle name="?鹎%U龡&amp;H?_x0008__x001c__x001c_?_x0007__x0001__x0001_ 4" xfId="524"/>
    <cellStyle name="?鹎%U龡&amp;H鼼_x0008_" xfId="525"/>
    <cellStyle name="?鹎%U龡&amp;H鼼_x0008_V_x0011_._x0012__x0007__x0001_" xfId="526"/>
    <cellStyle name="?鹎%U龡&amp;H鼼_x0008_V_x0011_._x0012__x0007__x0001__x0001_" xfId="527"/>
    <cellStyle name="?鹎%U龡&amp;H鼼_x0008_V_x0011_._x0012__x0007__x0001__FT 2008 Client Assist Pack-1126 LP" xfId="528"/>
    <cellStyle name="?鹎%U龡&amp;H鼼_x0008_V_x0011_._x0012__x0007__x0001__x0001__FT 2008 Client Assist Pack-1126 LP" xfId="529"/>
    <cellStyle name="?鹎_FT 2008 Client Assist Pack-1126 LP" xfId="530"/>
    <cellStyle name="?鹚%婟?}?_x0008_1_x0004__x0005__x0005__x0007__x0001__x0001_" xfId="531"/>
    <cellStyle name="?鹚%婟?}?_x0008_1_x0004__x0005__x0005__x0007__x0001__x0001_ 2" xfId="532"/>
    <cellStyle name="?鹚%婟?}?_x0008_1_x0004__x0005__x0005__x0007__x0001__x0001_ 2 2" xfId="533"/>
    <cellStyle name="?鹚%婟?}?_x0008_1_x0004__x0005__x0005__x0007__x0001__x0001_ 2 3" xfId="534"/>
    <cellStyle name="?鹚%婟?}?_x0008_1_x0004__x0005__x0005__x0007__x0001__x0001_ 3" xfId="535"/>
    <cellStyle name="?鹚%婟?}?_x0008_1_x0004__x0005__x0005__x0007__x0001__x0001_ 4" xfId="536"/>
    <cellStyle name="?徣_!" xfId="537"/>
    <cellStyle name="?痃%S&amp;F?_x0008_?o_x0006__x0007__x0001__x0001_" xfId="538"/>
    <cellStyle name="?痃%S&amp;F?_x0008_?o_x0006__x0007__x0001__x0001_ 2" xfId="539"/>
    <cellStyle name="@_text" xfId="540"/>
    <cellStyle name="@_text 2" xfId="541"/>
    <cellStyle name="@_text 2 2" xfId="542"/>
    <cellStyle name="@_text 2 3" xfId="543"/>
    <cellStyle name="@_text 3" xfId="544"/>
    <cellStyle name="@_text 4" xfId="545"/>
    <cellStyle name="@_text 5" xfId="546"/>
    <cellStyle name="@_text 6" xfId="547"/>
    <cellStyle name="@_text 7" xfId="548"/>
    <cellStyle name="@_text_02大力矿业" xfId="549"/>
    <cellStyle name="@_text_02大力矿业 2" xfId="550"/>
    <cellStyle name="@_text_02大力矿业 2 2" xfId="551"/>
    <cellStyle name="@_text_02大力矿业 2 3" xfId="552"/>
    <cellStyle name="@_text_02大力矿业 3" xfId="553"/>
    <cellStyle name="@_text_02大力矿业 4" xfId="554"/>
    <cellStyle name="@_text_02大力矿业_Book2" xfId="555"/>
    <cellStyle name="@_text_02大力矿业_Book2 2" xfId="556"/>
    <cellStyle name="@_text_02大力矿业_Book2 2 2" xfId="557"/>
    <cellStyle name="@_text_02大力矿业_Book2 2 3" xfId="558"/>
    <cellStyle name="@_text_02大力矿业_Book2 3" xfId="559"/>
    <cellStyle name="@_text_02大力矿业_Book2 4" xfId="560"/>
    <cellStyle name="@_text_02大力矿业收益法" xfId="561"/>
    <cellStyle name="@_text_02大力矿业收益法 2" xfId="562"/>
    <cellStyle name="@_text_02大力矿业收益法 2 2" xfId="563"/>
    <cellStyle name="@_text_02大力矿业收益法 2 3" xfId="564"/>
    <cellStyle name="@_text_02大力矿业收益法 3" xfId="565"/>
    <cellStyle name="@_text_02大力矿业收益法 4" xfId="566"/>
    <cellStyle name="@_text_02-张包资产基础法评估申报明细表" xfId="567"/>
    <cellStyle name="@_text_02-张包资产基础法评估申报明细表 2" xfId="568"/>
    <cellStyle name="@_text_02-张包资产基础法评估申报明细表 2 2" xfId="569"/>
    <cellStyle name="@_text_02-张包资产基础法评估申报明细表 2 3" xfId="570"/>
    <cellStyle name="@_text_02-张包资产基础法评估申报明细表 3" xfId="571"/>
    <cellStyle name="@_text_02-张包资产基础法评估申报明细表 4" xfId="572"/>
    <cellStyle name="@_text_02-张包资产基础法评估申报明细表_Book2" xfId="573"/>
    <cellStyle name="@_text_02-张包资产基础法评估申报明细表_Book2 2" xfId="574"/>
    <cellStyle name="@_text_02-张包资产基础法评估申报明细表_Book2 2 2" xfId="575"/>
    <cellStyle name="@_text_02-张包资产基础法评估申报明细表_Book2 2 3" xfId="576"/>
    <cellStyle name="@_text_02-张包资产基础法评估申报明细表_Book2 3" xfId="577"/>
    <cellStyle name="@_text_02-张包资产基础法评估申报明细表_Book2 4" xfId="578"/>
    <cellStyle name="@_text_030000安徽信达房产080420凌晨feng核对" xfId="579"/>
    <cellStyle name="@_text_030000安徽信达房产080420凌晨feng核对 2" xfId="580"/>
    <cellStyle name="@_text_030000安徽信达房产080420凌晨feng核对 2 2" xfId="581"/>
    <cellStyle name="@_text_030000安徽信达房产080420凌晨feng核对 2 3" xfId="582"/>
    <cellStyle name="@_text_030000安徽信达房产080420凌晨feng核对 3" xfId="583"/>
    <cellStyle name="@_text_030000安徽信达房产080420凌晨feng核对 4" xfId="584"/>
    <cellStyle name="@_text_030000安徽信达房产080420凌晨feng核对_Book2" xfId="585"/>
    <cellStyle name="@_text_030000安徽信达房产080420凌晨feng核对_Book2 2" xfId="586"/>
    <cellStyle name="@_text_030000安徽信达房产080420凌晨feng核对_Book2 2 2" xfId="587"/>
    <cellStyle name="@_text_030000安徽信达房产080420凌晨feng核对_Book2 2 3" xfId="588"/>
    <cellStyle name="@_text_030000安徽信达房产080420凌晨feng核对_Book2 3" xfId="589"/>
    <cellStyle name="@_text_030000安徽信达房产080420凌晨feng核对_Book2 4" xfId="590"/>
    <cellStyle name="@_text_0300神华集团包头矿业有限责任公司" xfId="591"/>
    <cellStyle name="@_text_0300神华集团包头矿业有限责任公司 2" xfId="592"/>
    <cellStyle name="@_text_0300神华集团包头矿业有限责任公司 2 2" xfId="593"/>
    <cellStyle name="@_text_0300神华集团包头矿业有限责任公司 2 3" xfId="594"/>
    <cellStyle name="@_text_0300神华集团包头矿业有限责任公司 3" xfId="595"/>
    <cellStyle name="@_text_0300神华集团包头矿业有限责任公司 4" xfId="596"/>
    <cellStyle name="@_text_035湖南省康普通信设备有限责任公司评估明细表" xfId="597"/>
    <cellStyle name="@_text_035湖南省康普通信设备有限责任公司评估明细表 2" xfId="598"/>
    <cellStyle name="@_text_035湖南省康普通信设备有限责任公司评估明细表 2 2" xfId="599"/>
    <cellStyle name="@_text_035湖南省康普通信设备有限责任公司评估明细表 2 3" xfId="600"/>
    <cellStyle name="@_text_035湖南省康普通信设备有限责任公司评估明细表 3" xfId="601"/>
    <cellStyle name="@_text_035湖南省康普通信设备有限责任公司评估明细表 4" xfId="602"/>
    <cellStyle name="@_text_035湖南省康普通信设备有限责任公司评估明细表_310项目估值调查表（新）" xfId="603"/>
    <cellStyle name="@_text_035湖南省康普通信设备有限责任公司评估明细表_310项目估值调查表（新） 2" xfId="604"/>
    <cellStyle name="@_text_035湖南省康普通信设备有限责任公司评估明细表_310项目估值调查表（新） 2 2" xfId="605"/>
    <cellStyle name="@_text_035湖南省康普通信设备有限责任公司评估明细表_310项目估值调查表（新） 2 3" xfId="606"/>
    <cellStyle name="@_text_035湖南省康普通信设备有限责任公司评估明细表_310项目估值调查表（新） 3" xfId="607"/>
    <cellStyle name="@_text_035湖南省康普通信设备有限责任公司评估明细表_310项目估值调查表（新） 4" xfId="608"/>
    <cellStyle name="@_text_035湖南省康普通信设备有限责任公司评估明细表_310项目估值调查表（新）_Book2" xfId="609"/>
    <cellStyle name="@_text_035湖南省康普通信设备有限责任公司评估明细表_310项目估值调查表（新）_Book2 2" xfId="610"/>
    <cellStyle name="@_text_035湖南省康普通信设备有限责任公司评估明细表_310项目估值调查表（新）_Book2 2 2" xfId="611"/>
    <cellStyle name="@_text_035湖南省康普通信设备有限责任公司评估明细表_310项目估值调查表（新）_Book2 2 3" xfId="612"/>
    <cellStyle name="@_text_035湖南省康普通信设备有限责任公司评估明细表_310项目估值调查表（新）_Book2 3" xfId="613"/>
    <cellStyle name="@_text_035湖南省康普通信设备有限责任公司评估明细表_310项目估值调查表（新）_Book2 4" xfId="614"/>
    <cellStyle name="@_text_035湖南省康普通信设备有限责任公司评估明细表_Book2" xfId="615"/>
    <cellStyle name="@_text_035湖南省康普通信设备有限责任公司评估明细表_Book2 2" xfId="616"/>
    <cellStyle name="@_text_035湖南省康普通信设备有限责任公司评估明细表_Book2 2 2" xfId="617"/>
    <cellStyle name="@_text_035湖南省康普通信设备有限责任公司评估明细表_Book2 2 3" xfId="618"/>
    <cellStyle name="@_text_035湖南省康普通信设备有限责任公司评估明细表_Book2 3" xfId="619"/>
    <cellStyle name="@_text_035湖南省康普通信设备有限责任公司评估明细表_Book2 4" xfId="620"/>
    <cellStyle name="@_text_035湖南省康普通信设备有限责任公司评估明细表_majun合并嘉兴信达建设附件3：标准评估明细表（收益法）080407改" xfId="621"/>
    <cellStyle name="@_text_035湖南省康普通信设备有限责任公司评估明细表_majun合并嘉兴信达建设附件3：标准评估明细表（收益法）080407改 2" xfId="622"/>
    <cellStyle name="@_text_035湖南省康普通信设备有限责任公司评估明细表_majun合并嘉兴信达建设附件3：标准评估明细表（收益法）080407改 2 2" xfId="623"/>
    <cellStyle name="@_text_035湖南省康普通信设备有限责任公司评估明细表_majun合并嘉兴信达建设附件3：标准评估明细表（收益法）080407改 2 3" xfId="624"/>
    <cellStyle name="@_text_035湖南省康普通信设备有限责任公司评估明细表_majun合并嘉兴信达建设附件3：标准评估明细表（收益法）080407改 3" xfId="625"/>
    <cellStyle name="@_text_035湖南省康普通信设备有限责任公司评估明细表_majun合并嘉兴信达建设附件3：标准评估明细表（收益法）080407改 4" xfId="626"/>
    <cellStyle name="@_text_035湖南省康普通信设备有限责任公司评估明细表_合并的安徽折旧表" xfId="627"/>
    <cellStyle name="@_text_035湖南省康普通信设备有限责任公司评估明细表_合并的安徽折旧表 2" xfId="628"/>
    <cellStyle name="@_text_035湖南省康普通信设备有限责任公司评估明细表_合并的安徽折旧表 2 2" xfId="629"/>
    <cellStyle name="@_text_035湖南省康普通信设备有限责任公司评估明细表_合并的安徽折旧表 2 3" xfId="630"/>
    <cellStyle name="@_text_035湖南省康普通信设备有限责任公司评估明细表_合并的安徽折旧表 3" xfId="631"/>
    <cellStyle name="@_text_035湖南省康普通信设备有限责任公司评估明细表_合并的安徽折旧表 4" xfId="632"/>
    <cellStyle name="@_text_05收益法底稿(会计制度）ql" xfId="633"/>
    <cellStyle name="@_text_05收益法底稿(会计制度）ql 2" xfId="634"/>
    <cellStyle name="@_text_05收益法底稿(会计制度）ql 2 2" xfId="635"/>
    <cellStyle name="@_text_05收益法底稿(会计制度）ql 2 3" xfId="636"/>
    <cellStyle name="@_text_05收益法底稿(会计制度）ql 3" xfId="637"/>
    <cellStyle name="@_text_05收益法底稿(会计制度）ql 4" xfId="638"/>
    <cellStyle name="@_text_070210" xfId="639"/>
    <cellStyle name="@_text_070210 2" xfId="640"/>
    <cellStyle name="@_text_070210 2 2" xfId="641"/>
    <cellStyle name="@_text_070210 2 3" xfId="642"/>
    <cellStyle name="@_text_070210 3" xfId="643"/>
    <cellStyle name="@_text_070210 4" xfId="644"/>
    <cellStyle name="@_text_07阳光煤气收益法" xfId="645"/>
    <cellStyle name="@_text_07阳光煤气收益法 2" xfId="646"/>
    <cellStyle name="@_text_07阳光煤气收益法 2 2" xfId="647"/>
    <cellStyle name="@_text_07阳光煤气收益法 2 3" xfId="648"/>
    <cellStyle name="@_text_07阳光煤气收益法 3" xfId="649"/>
    <cellStyle name="@_text_07阳光煤气收益法 4" xfId="650"/>
    <cellStyle name="@_text_07阳光煤气收益法_Book2" xfId="651"/>
    <cellStyle name="@_text_07阳光煤气收益法_Book2 2" xfId="652"/>
    <cellStyle name="@_text_07阳光煤气收益法_Book2 2 2" xfId="653"/>
    <cellStyle name="@_text_07阳光煤气收益法_Book2 2 3" xfId="654"/>
    <cellStyle name="@_text_07阳光煤气收益法_Book2 3" xfId="655"/>
    <cellStyle name="@_text_07阳光煤气收益法_Book2 4" xfId="656"/>
    <cellStyle name="@_text_15神风机械" xfId="657"/>
    <cellStyle name="@_text_15神风机械 2" xfId="658"/>
    <cellStyle name="@_text_15神风机械 2 2" xfId="659"/>
    <cellStyle name="@_text_15神风机械 2 3" xfId="660"/>
    <cellStyle name="@_text_15神风机械 3" xfId="661"/>
    <cellStyle name="@_text_15神风机械 4" xfId="662"/>
    <cellStyle name="@_text_18纵横工程收益法080221" xfId="663"/>
    <cellStyle name="@_text_18纵横工程收益法080221 2" xfId="664"/>
    <cellStyle name="@_text_18纵横工程收益法080221 2 2" xfId="665"/>
    <cellStyle name="@_text_18纵横工程收益法080221 2 3" xfId="666"/>
    <cellStyle name="@_text_18纵横工程收益法080221 3" xfId="667"/>
    <cellStyle name="@_text_18纵横工程收益法080221 4" xfId="668"/>
    <cellStyle name="@_text_19大兴收益法申报表" xfId="669"/>
    <cellStyle name="@_text_19大兴收益法申报表 2" xfId="670"/>
    <cellStyle name="@_text_19大兴收益法申报表 2 2" xfId="671"/>
    <cellStyle name="@_text_19大兴收益法申报表 2 3" xfId="672"/>
    <cellStyle name="@_text_19大兴收益法申报表 3" xfId="673"/>
    <cellStyle name="@_text_19大兴收益法申报表 4" xfId="674"/>
    <cellStyle name="@_text_19大兴收益法申报表_Book2" xfId="675"/>
    <cellStyle name="@_text_19大兴收益法申报表_Book2 2" xfId="676"/>
    <cellStyle name="@_text_19大兴收益法申报表_Book2 2 2" xfId="677"/>
    <cellStyle name="@_text_19大兴收益法申报表_Book2 2 3" xfId="678"/>
    <cellStyle name="@_text_19大兴收益法申报表_Book2 3" xfId="679"/>
    <cellStyle name="@_text_19大兴收益法申报表_Book2 4" xfId="680"/>
    <cellStyle name="@_text_310项目估值调查表（新）" xfId="681"/>
    <cellStyle name="@_text_310项目估值调查表（新） 2" xfId="682"/>
    <cellStyle name="@_text_310项目估值调查表（新） 2 2" xfId="683"/>
    <cellStyle name="@_text_310项目估值调查表（新） 2 3" xfId="684"/>
    <cellStyle name="@_text_310项目估值调查表（新） 3" xfId="685"/>
    <cellStyle name="@_text_310项目估值调查表（新） 4" xfId="686"/>
    <cellStyle name="@_text_310项目估值调查表（新）_Book2" xfId="687"/>
    <cellStyle name="@_text_310项目估值调查表（新）_Book2 2" xfId="688"/>
    <cellStyle name="@_text_310项目估值调查表（新）_Book2 2 2" xfId="689"/>
    <cellStyle name="@_text_310项目估值调查表（新）_Book2 2 3" xfId="690"/>
    <cellStyle name="@_text_310项目估值调查表（新）_Book2 3" xfId="691"/>
    <cellStyle name="@_text_310项目估值调查表（新）_Book2 4" xfId="692"/>
    <cellStyle name="@_text_56-税费情况表" xfId="693"/>
    <cellStyle name="@_text_Book2" xfId="694"/>
    <cellStyle name="@_text_Book2 2" xfId="695"/>
    <cellStyle name="@_text_Book2 2 2" xfId="696"/>
    <cellStyle name="@_text_Book2 2 3" xfId="697"/>
    <cellStyle name="@_text_Book2 3" xfId="698"/>
    <cellStyle name="@_text_Book2 4" xfId="699"/>
    <cellStyle name="@_text_majun合并嘉兴信达建设附件3：标准评估明细表（收益法）080407改" xfId="700"/>
    <cellStyle name="@_text_majun合并嘉兴信达建设附件3：标准评估明细表（收益法）080407改 2" xfId="701"/>
    <cellStyle name="@_text_majun合并嘉兴信达建设附件3：标准评估明细表（收益法）080407改 2 2" xfId="702"/>
    <cellStyle name="@_text_majun合并嘉兴信达建设附件3：标准评估明细表（收益法）080407改 2 3" xfId="703"/>
    <cellStyle name="@_text_majun合并嘉兴信达建设附件3：标准评估明细表（收益法）080407改 3" xfId="704"/>
    <cellStyle name="@_text_majun合并嘉兴信达建设附件3：标准评估明细表（收益法）080407改 4" xfId="705"/>
    <cellStyle name="@_text_鞍钢股份公司收益法071216feng核对" xfId="706"/>
    <cellStyle name="@_text_鞍钢股份公司收益法071216feng核对 2" xfId="707"/>
    <cellStyle name="@_text_鞍钢股份公司收益法071216feng核对 2 2" xfId="708"/>
    <cellStyle name="@_text_鞍钢股份公司收益法071216feng核对 2 3" xfId="709"/>
    <cellStyle name="@_text_鞍钢股份公司收益法071216feng核对 3" xfId="710"/>
    <cellStyle name="@_text_鞍钢股份公司收益法071216feng核对 4" xfId="711"/>
    <cellStyle name="@_text_采用 5-24A阿刀亥井巷0531" xfId="712"/>
    <cellStyle name="@_text_采用 5-24A阿刀亥井巷0531 2" xfId="713"/>
    <cellStyle name="@_text_采用 5-24A阿刀亥井巷0531 2 2" xfId="714"/>
    <cellStyle name="@_text_采用 5-24A阿刀亥井巷0531 2 3" xfId="715"/>
    <cellStyle name="@_text_采用 5-24A阿刀亥井巷0531 3" xfId="716"/>
    <cellStyle name="@_text_采用 5-24A阿刀亥井巷0531 4" xfId="717"/>
    <cellStyle name="@_text_大力权益修改表" xfId="718"/>
    <cellStyle name="@_text_大力权益修改表 2" xfId="719"/>
    <cellStyle name="@_text_大力权益修改表 2 2" xfId="720"/>
    <cellStyle name="@_text_大力权益修改表 2 3" xfId="721"/>
    <cellStyle name="@_text_大力权益修改表 3" xfId="722"/>
    <cellStyle name="@_text_大力权益修改表 4" xfId="723"/>
    <cellStyle name="@_text_大力权益修改表_Book2" xfId="724"/>
    <cellStyle name="@_text_大力权益修改表_Book2 2" xfId="725"/>
    <cellStyle name="@_text_大力权益修改表_Book2 2 2" xfId="726"/>
    <cellStyle name="@_text_大力权益修改表_Book2 2 3" xfId="727"/>
    <cellStyle name="@_text_大力权益修改表_Book2 3" xfId="728"/>
    <cellStyle name="@_text_大力权益修改表_Book2 4" xfId="729"/>
    <cellStyle name="@_text_峰峰母公司现金流" xfId="730"/>
    <cellStyle name="@_text_峰峰母公司现金流 2" xfId="731"/>
    <cellStyle name="@_text_峰峰母公司现金流 2 2" xfId="732"/>
    <cellStyle name="@_text_峰峰母公司现金流 2 3" xfId="733"/>
    <cellStyle name="@_text_峰峰母公司现金流 3" xfId="734"/>
    <cellStyle name="@_text_峰峰母公司现金流 4" xfId="735"/>
    <cellStyle name="@_text_附件4：D表-《资产状况调查表》" xfId="736"/>
    <cellStyle name="@_text_附件4：D表-《资产状况调查表》 2" xfId="737"/>
    <cellStyle name="@_text_附件4：D表-《资产状况调查表》 2 2" xfId="738"/>
    <cellStyle name="@_text_附件4：D表-《资产状况调查表》 2 3" xfId="739"/>
    <cellStyle name="@_text_附件4：D表-《资产状况调查表》 3" xfId="740"/>
    <cellStyle name="@_text_附件4：D表-《资产状况调查表》 4" xfId="741"/>
    <cellStyle name="@_text_附件4：D表-《资产状况调查表》 5" xfId="742"/>
    <cellStyle name="@_text_附件4：D表-《资产状况调查表》 6" xfId="743"/>
    <cellStyle name="@_text_附件4：D表-《资产状况调查表》 7" xfId="744"/>
    <cellStyle name="@_text_杭州美特收益法080119" xfId="745"/>
    <cellStyle name="@_text_杭州美特收益法080119 2" xfId="746"/>
    <cellStyle name="@_text_杭州美特收益法080119 2 2" xfId="747"/>
    <cellStyle name="@_text_杭州美特收益法080119 2 3" xfId="748"/>
    <cellStyle name="@_text_杭州美特收益法080119 3" xfId="749"/>
    <cellStyle name="@_text_杭州美特收益法080119 4" xfId="750"/>
    <cellStyle name="@_text_合并的安徽折旧表" xfId="751"/>
    <cellStyle name="@_text_合并的安徽折旧表 2" xfId="752"/>
    <cellStyle name="@_text_合并的安徽折旧表 2 2" xfId="753"/>
    <cellStyle name="@_text_合并的安徽折旧表 2 3" xfId="754"/>
    <cellStyle name="@_text_合并的安徽折旧表 3" xfId="755"/>
    <cellStyle name="@_text_合并的安徽折旧表 4" xfId="756"/>
    <cellStyle name="@_text_暨阳山庄收益法0803012wanfeng" xfId="757"/>
    <cellStyle name="@_text_暨阳山庄收益法0803012wanfeng 2" xfId="758"/>
    <cellStyle name="@_text_暨阳山庄收益法0803012wanfeng 2 2" xfId="759"/>
    <cellStyle name="@_text_暨阳山庄收益法0803012wanfeng 2 3" xfId="760"/>
    <cellStyle name="@_text_暨阳山庄收益法0803012wanfeng 3" xfId="761"/>
    <cellStyle name="@_text_暨阳山庄收益法0803012wanfeng 4" xfId="762"/>
    <cellStyle name="@_text_冀南安检收益法" xfId="763"/>
    <cellStyle name="@_text_冀南安检收益法 2" xfId="764"/>
    <cellStyle name="@_text_冀南安检收益法 2 2" xfId="765"/>
    <cellStyle name="@_text_冀南安检收益法 2 3" xfId="766"/>
    <cellStyle name="@_text_冀南安检收益法 3" xfId="767"/>
    <cellStyle name="@_text_冀南安检收益法 4" xfId="768"/>
    <cellStyle name="@_text_简版程序" xfId="769"/>
    <cellStyle name="@_text_简版程序 2" xfId="770"/>
    <cellStyle name="@_text_简版程序 3" xfId="771"/>
    <cellStyle name="@_text_简版程序11.20" xfId="772"/>
    <cellStyle name="@_text_简版程序11.20 2" xfId="773"/>
    <cellStyle name="@_text_可比公司beta" xfId="774"/>
    <cellStyle name="@_text_可比公司beta 2" xfId="775"/>
    <cellStyle name="@_text_可比公司beta 2 2" xfId="776"/>
    <cellStyle name="@_text_可比公司beta 2 3" xfId="777"/>
    <cellStyle name="@_text_可比公司beta 3" xfId="778"/>
    <cellStyle name="@_text_可比公司beta 4" xfId="779"/>
    <cellStyle name="@_text_母公司盈利预测表" xfId="780"/>
    <cellStyle name="@_text_母公司盈利预测表 2" xfId="781"/>
    <cellStyle name="@_text_母公司盈利预测表 2 2" xfId="782"/>
    <cellStyle name="@_text_母公司盈利预测表 2 3" xfId="783"/>
    <cellStyle name="@_text_母公司盈利预测表 3" xfId="784"/>
    <cellStyle name="@_text_母公司盈利预测表 4" xfId="785"/>
    <cellStyle name="@_text_母公司盈利预测表_Book2" xfId="786"/>
    <cellStyle name="@_text_母公司盈利预测表_Book2 2" xfId="787"/>
    <cellStyle name="@_text_母公司盈利预测表_Book2 2 2" xfId="788"/>
    <cellStyle name="@_text_母公司盈利预测表_Book2 2 3" xfId="789"/>
    <cellStyle name="@_text_母公司盈利预测表_Book2 3" xfId="790"/>
    <cellStyle name="@_text_母公司盈利预测表_Book2 4" xfId="791"/>
    <cellStyle name="@_text_盘县华阳煤业有限公司评估明细表" xfId="792"/>
    <cellStyle name="@_text_翔龙地质收益法" xfId="793"/>
    <cellStyle name="@_text_翔龙地质收益法 2" xfId="794"/>
    <cellStyle name="@_text_翔龙地质收益法 2 2" xfId="795"/>
    <cellStyle name="@_text_翔龙地质收益法 2 3" xfId="796"/>
    <cellStyle name="@_text_翔龙地质收益法 3" xfId="797"/>
    <cellStyle name="@_text_翔龙地质收益法 4" xfId="798"/>
    <cellStyle name="@ET_Style?CF_Style_1" xfId="799"/>
    <cellStyle name="]" xfId="800"/>
    <cellStyle name="] 2" xfId="801"/>
    <cellStyle name="^" xfId="802"/>
    <cellStyle name="^ 2" xfId="803"/>
    <cellStyle name="^ 2 2" xfId="804"/>
    <cellStyle name="^ 2 2 2" xfId="805"/>
    <cellStyle name="^ 2 3" xfId="806"/>
    <cellStyle name="^ 3" xfId="807"/>
    <cellStyle name="_" xfId="808"/>
    <cellStyle name="_ 2" xfId="809"/>
    <cellStyle name="_(九龙矿）母公司在建大通表" xfId="810"/>
    <cellStyle name="_(九龙矿）母公司在建大通表 2" xfId="811"/>
    <cellStyle name="_(九龙矿）母公司在建大通表 2 2" xfId="812"/>
    <cellStyle name="_(九龙矿）母公司在建大通表 2 3" xfId="813"/>
    <cellStyle name="_(九龙矿）母公司在建大通表 3" xfId="814"/>
    <cellStyle name="_(九龙矿）母公司在建大通表 4" xfId="815"/>
    <cellStyle name="_(中企华)审计评估联合申报明细表.V1" xfId="816"/>
    <cellStyle name="_(中企华)审计评估联合申报明细表.V1 2" xfId="817"/>
    <cellStyle name="_(中企华)审计评估联合申报明细表.V1 2 2" xfId="818"/>
    <cellStyle name="_(中企华)审计评估联合申报明细表.V1 2 3" xfId="819"/>
    <cellStyle name="_(中企华)审计评估联合申报明细表.V1 3" xfId="820"/>
    <cellStyle name="_(中企华)审计评估联合申报明细表.V1 4" xfId="821"/>
    <cellStyle name="_(中企华)审计评估联合申报明细表.V1 5" xfId="822"/>
    <cellStyle name="_(中企华)审计评估联合申报明细表.V1 6" xfId="823"/>
    <cellStyle name="_(中企华)审计评估联合申报明细表.V1 7" xfId="824"/>
    <cellStyle name="_000集团本部" xfId="825"/>
    <cellStyle name="_000集团本部 2" xfId="826"/>
    <cellStyle name="_000集团本部 2 2" xfId="827"/>
    <cellStyle name="_000集团本部 2 3" xfId="828"/>
    <cellStyle name="_000集团本部 3" xfId="829"/>
    <cellStyle name="_000集团本部 4" xfId="830"/>
    <cellStyle name="_000中联煤层气公司评估明细表" xfId="831"/>
    <cellStyle name="_000中联煤层气公司评估明细表 2" xfId="832"/>
    <cellStyle name="_000中联煤层气公司评估明细表 2 2" xfId="833"/>
    <cellStyle name="_000中联煤层气公司评估明细表 2 3" xfId="834"/>
    <cellStyle name="_000中联煤层气公司评估明细表 3" xfId="835"/>
    <cellStyle name="_000中联煤层气公司评估明细表 4" xfId="836"/>
    <cellStyle name="_00汇总" xfId="837"/>
    <cellStyle name="_00汇总 2" xfId="838"/>
    <cellStyle name="_00汇总 3" xfId="839"/>
    <cellStyle name="_00汇总 3 2" xfId="840"/>
    <cellStyle name="_00汇总 3 3" xfId="841"/>
    <cellStyle name="_00汇总_02大力矿业" xfId="842"/>
    <cellStyle name="_00汇总_02大力矿业 2" xfId="843"/>
    <cellStyle name="_00汇总_02大力矿业 3" xfId="844"/>
    <cellStyle name="_00汇总_02大力矿业 3 2" xfId="845"/>
    <cellStyle name="_00汇总_02大力矿业 3 3" xfId="846"/>
    <cellStyle name="_00汇总_18纵横工程改" xfId="847"/>
    <cellStyle name="_00汇总_18纵横工程改 2" xfId="848"/>
    <cellStyle name="_00汇总_18纵横工程改 3" xfId="849"/>
    <cellStyle name="_00汇总_18纵横工程改 3 2" xfId="850"/>
    <cellStyle name="_00汇总_18纵横工程改 3 3" xfId="851"/>
    <cellStyle name="_01-0000中国国际旅行社总社(新准则)" xfId="852"/>
    <cellStyle name="_01-0000中国国际旅行社总社(新准则) 2" xfId="853"/>
    <cellStyle name="_01-0000中国国际旅行社总社(新准则) 2 2" xfId="854"/>
    <cellStyle name="_01-0000中国国际旅行社总社(新准则) 2 3" xfId="855"/>
    <cellStyle name="_01-0000中国国际旅行社总社(新准则) 3" xfId="856"/>
    <cellStyle name="_01-0000中国国际旅行社总社(新准则) 4" xfId="857"/>
    <cellStyle name="_0117－新准则（新北洋）" xfId="858"/>
    <cellStyle name="_0117－新准则（新北洋） 2" xfId="859"/>
    <cellStyle name="_0117－新准则（新北洋） 2 2" xfId="860"/>
    <cellStyle name="_0117－新准则（新北洋） 2 3" xfId="861"/>
    <cellStyle name="_0117－新准则（新北洋） 3" xfId="862"/>
    <cellStyle name="_0117－新准则（新北洋） 4" xfId="863"/>
    <cellStyle name="_0117－新准则（新北洋） 5" xfId="864"/>
    <cellStyle name="_01成都国地置业收益法20071130A" xfId="865"/>
    <cellStyle name="_01成都国地置业收益法20071130A 2" xfId="866"/>
    <cellStyle name="_01成都国地置业收益法20071130A 2 2" xfId="867"/>
    <cellStyle name="_01成都国地置业收益法20071130A 2 3" xfId="868"/>
    <cellStyle name="_01成都国地置业收益法20071130A 3" xfId="869"/>
    <cellStyle name="_01成都国地置业收益法20071130A 4" xfId="870"/>
    <cellStyle name="_01大力矿业评估申报表（新准则）" xfId="871"/>
    <cellStyle name="_01大力矿业评估申报表（新准则） 2" xfId="872"/>
    <cellStyle name="_01大力矿业评估申报表（新准则） 2 2" xfId="873"/>
    <cellStyle name="_01大力矿业评估申报表（新准则） 2 3" xfId="874"/>
    <cellStyle name="_01大力矿业评估申报表（新准则） 3" xfId="875"/>
    <cellStyle name="_01大力矿业评估申报表（新准则） 4" xfId="876"/>
    <cellStyle name="_01-股份公司" xfId="877"/>
    <cellStyle name="_01-股份公司 2" xfId="878"/>
    <cellStyle name="_01-股份公司_简版程序" xfId="879"/>
    <cellStyle name="_01-股份公司_简版程序 2" xfId="880"/>
    <cellStyle name="_01-股份公司_简版程序 2 2" xfId="881"/>
    <cellStyle name="_01-股份公司_简版程序 2 3" xfId="882"/>
    <cellStyle name="_01-股份公司_简版程序 3" xfId="883"/>
    <cellStyle name="_01-股份公司_简版程序11.20" xfId="884"/>
    <cellStyle name="_01-股份公司_简版程序11.20 2" xfId="885"/>
    <cellStyle name="_01新航本部评估表-516" xfId="886"/>
    <cellStyle name="_01新航本部评估表-516 2" xfId="887"/>
    <cellStyle name="_01新航本部评估表-516 2 2" xfId="888"/>
    <cellStyle name="_01新航本部评估表-516 2 3" xfId="889"/>
    <cellStyle name="_01新航本部评估表-516 3" xfId="890"/>
    <cellStyle name="_01新航本部评估表-516 4" xfId="891"/>
    <cellStyle name="_02-0000中国免税品（集团）有限公司(新准则)" xfId="892"/>
    <cellStyle name="_02-0000中国免税品（集团）有限公司(新准则) 2" xfId="893"/>
    <cellStyle name="_02-0000中国免税品（集团）有限公司(新准则) 2 2" xfId="894"/>
    <cellStyle name="_02-0000中国免税品（集团）有限公司(新准则) 2 3" xfId="895"/>
    <cellStyle name="_02-0000中国免税品（集团）有限公司(新准则) 3" xfId="896"/>
    <cellStyle name="_02-0000中国免税品（集团）有限公司(新准则) 4" xfId="897"/>
    <cellStyle name="_020100二局股份公司" xfId="898"/>
    <cellStyle name="_020100二局股份公司 2" xfId="899"/>
    <cellStyle name="_020100二局股份公司 3" xfId="900"/>
    <cellStyle name="_020100二局股份公司 3 2" xfId="901"/>
    <cellStyle name="_020100二局股份公司 3 3" xfId="902"/>
    <cellStyle name="_020100二局股份公司_02大力矿业" xfId="903"/>
    <cellStyle name="_020100二局股份公司_02大力矿业 2" xfId="904"/>
    <cellStyle name="_020100二局股份公司_02大力矿业 3" xfId="905"/>
    <cellStyle name="_020100二局股份公司_02大力矿业 3 2" xfId="906"/>
    <cellStyle name="_020100二局股份公司_02大力矿业 3 3" xfId="907"/>
    <cellStyle name="_020100二局股份公司_18纵横工程改" xfId="908"/>
    <cellStyle name="_020100二局股份公司_18纵横工程改 2" xfId="909"/>
    <cellStyle name="_020100二局股份公司_18纵横工程改 3" xfId="910"/>
    <cellStyle name="_020100二局股份公司_18纵横工程改 3 2" xfId="911"/>
    <cellStyle name="_020100二局股份公司_18纵横工程改 3 3" xfId="912"/>
    <cellStyle name="_020100二局股份公司_2" xfId="913"/>
    <cellStyle name="_020100二局股份公司_2 2" xfId="914"/>
    <cellStyle name="_020100二局股份公司_2 3" xfId="915"/>
    <cellStyle name="_020100二局股份公司_2 3 2" xfId="916"/>
    <cellStyle name="_020100二局股份公司_2 3 3" xfId="917"/>
    <cellStyle name="_020100二局股份公司_2_02大力矿业" xfId="918"/>
    <cellStyle name="_020100二局股份公司_2_02大力矿业 2" xfId="919"/>
    <cellStyle name="_020100二局股份公司_2_02大力矿业 3" xfId="920"/>
    <cellStyle name="_020100二局股份公司_2_02大力矿业 3 2" xfId="921"/>
    <cellStyle name="_020100二局股份公司_2_02大力矿业 3 3" xfId="922"/>
    <cellStyle name="_020100二局股份公司_2_18纵横工程改" xfId="923"/>
    <cellStyle name="_020100二局股份公司_2_18纵横工程改 2" xfId="924"/>
    <cellStyle name="_020100二局股份公司_2_18纵横工程改 3" xfId="925"/>
    <cellStyle name="_020100二局股份公司_2_18纵横工程改 3 2" xfId="926"/>
    <cellStyle name="_020100二局股份公司_2_18纵横工程改 3 3" xfId="927"/>
    <cellStyle name="_0201B二局股份公司评估表0529" xfId="928"/>
    <cellStyle name="_0201B二局股份公司评估表0529 2" xfId="929"/>
    <cellStyle name="_0201B二局股份公司评估表0529 2 2" xfId="930"/>
    <cellStyle name="_0201B二局股份公司评估表0529 2 3" xfId="931"/>
    <cellStyle name="_0201B二局股份公司评估表0529 2 3 2" xfId="932"/>
    <cellStyle name="_0201B二局股份公司评估表0529 2 3 3" xfId="933"/>
    <cellStyle name="_0201B二局股份公司评估表0529 3" xfId="934"/>
    <cellStyle name="_0201B二局股份公司评估表0529 3 2" xfId="935"/>
    <cellStyle name="_0201B二局股份公司评估表0529 3 3" xfId="936"/>
    <cellStyle name="_0201B二局股份公司评估表0529 3 3 2" xfId="937"/>
    <cellStyle name="_0201B二局股份公司评估表0529 3 3 3" xfId="938"/>
    <cellStyle name="_0201B二局股份公司评估表0529 4" xfId="939"/>
    <cellStyle name="_0201B二局股份公司评估表0529 4 2" xfId="940"/>
    <cellStyle name="_0201B二局股份公司评估表0529 4 3" xfId="941"/>
    <cellStyle name="_0201B二局股份公司评估表0529 4 3 2" xfId="942"/>
    <cellStyle name="_0201B二局股份公司评估表0529 4 3 3" xfId="943"/>
    <cellStyle name="_0201B二局股份公司评估表0529 5" xfId="944"/>
    <cellStyle name="_0201B二局股份公司评估表0529 6" xfId="945"/>
    <cellStyle name="_0201B二局股份公司评估表0529 6 2" xfId="946"/>
    <cellStyle name="_0201B二局股份公司评估表0529 6 3" xfId="947"/>
    <cellStyle name="_0201B二局股份公司评估表0529_02大力矿业" xfId="948"/>
    <cellStyle name="_0201B二局股份公司评估表0529_02大力矿业 2" xfId="949"/>
    <cellStyle name="_0201B二局股份公司评估表0529_02大力矿业 3" xfId="950"/>
    <cellStyle name="_0201B二局股份公司评估表0529_02大力矿业 3 2" xfId="951"/>
    <cellStyle name="_0201B二局股份公司评估表0529_02大力矿业 3 3" xfId="952"/>
    <cellStyle name="_0201B二局股份公司评估表0529_18纵横工程改" xfId="953"/>
    <cellStyle name="_0201B二局股份公司评估表0529_18纵横工程改 2" xfId="954"/>
    <cellStyle name="_0201B二局股份公司评估表0529_18纵横工程改 3" xfId="955"/>
    <cellStyle name="_0201B二局股份公司评估表0529_18纵横工程改 3 2" xfId="956"/>
    <cellStyle name="_0201B二局股份公司评估表0529_18纵横工程改 3 3" xfId="957"/>
    <cellStyle name="_0201B二局股份公司评估表0529_固定资产折旧" xfId="958"/>
    <cellStyle name="_0201B二局股份公司评估表0529_固定资产折旧 2" xfId="959"/>
    <cellStyle name="_0201B二局股份公司评估表0529_固定资产折旧 3" xfId="960"/>
    <cellStyle name="_0201B二局股份公司评估表0529_固定资产折旧 3 2" xfId="961"/>
    <cellStyle name="_0201B二局股份公司评估表0529_固定资产折旧 3 3" xfId="962"/>
    <cellStyle name="_0201B二局股份公司评估表0529_固定资产折旧_majun合并嘉兴信达建设附件3：标准评估明细表（收益法）" xfId="963"/>
    <cellStyle name="_0201B二局股份公司评估表0529_固定资产折旧_majun合并嘉兴信达建设附件3：标准评估明细表（收益法） 2" xfId="964"/>
    <cellStyle name="_0201B二局股份公司评估表0529_固定资产折旧_majun合并嘉兴信达建设附件3：标准评估明细表（收益法） 3" xfId="965"/>
    <cellStyle name="_0201B二局股份公司评估表0529_固定资产折旧_majun合并嘉兴信达建设附件3：标准评估明细表（收益法） 3 2" xfId="966"/>
    <cellStyle name="_0201B二局股份公司评估表0529_固定资产折旧_majun合并嘉兴信达建设附件3：标准评估明细表（收益法） 3 3" xfId="967"/>
    <cellStyle name="_0201B二局股份公司评估表0604" xfId="968"/>
    <cellStyle name="_0201B二局股份公司评估表0604 2" xfId="969"/>
    <cellStyle name="_0201B二局股份公司评估表0604 2 2" xfId="970"/>
    <cellStyle name="_0201B二局股份公司评估表0604 2 3" xfId="971"/>
    <cellStyle name="_0201B二局股份公司评估表0604 2 3 2" xfId="972"/>
    <cellStyle name="_0201B二局股份公司评估表0604 2 3 3" xfId="973"/>
    <cellStyle name="_0201B二局股份公司评估表0604 3" xfId="974"/>
    <cellStyle name="_0201B二局股份公司评估表0604 3 2" xfId="975"/>
    <cellStyle name="_0201B二局股份公司评估表0604 3 3" xfId="976"/>
    <cellStyle name="_0201B二局股份公司评估表0604 3 3 2" xfId="977"/>
    <cellStyle name="_0201B二局股份公司评估表0604 3 3 3" xfId="978"/>
    <cellStyle name="_0201B二局股份公司评估表0604 4" xfId="979"/>
    <cellStyle name="_0201B二局股份公司评估表0604 4 2" xfId="980"/>
    <cellStyle name="_0201B二局股份公司评估表0604 4 3" xfId="981"/>
    <cellStyle name="_0201B二局股份公司评估表0604 4 3 2" xfId="982"/>
    <cellStyle name="_0201B二局股份公司评估表0604 4 3 3" xfId="983"/>
    <cellStyle name="_0201B二局股份公司评估表0604 5" xfId="984"/>
    <cellStyle name="_0201B二局股份公司评估表0604 6" xfId="985"/>
    <cellStyle name="_0201B二局股份公司评估表0604 6 2" xfId="986"/>
    <cellStyle name="_0201B二局股份公司评估表0604 6 3" xfId="987"/>
    <cellStyle name="_0201B二局股份公司评估表0604_02大力矿业" xfId="988"/>
    <cellStyle name="_0201B二局股份公司评估表0604_02大力矿业 2" xfId="989"/>
    <cellStyle name="_0201B二局股份公司评估表0604_02大力矿业 3" xfId="990"/>
    <cellStyle name="_0201B二局股份公司评估表0604_02大力矿业 3 2" xfId="991"/>
    <cellStyle name="_0201B二局股份公司评估表0604_02大力矿业 3 3" xfId="992"/>
    <cellStyle name="_0201B二局股份公司评估表0604_18纵横工程改" xfId="993"/>
    <cellStyle name="_0201B二局股份公司评估表0604_18纵横工程改 2" xfId="994"/>
    <cellStyle name="_0201B二局股份公司评估表0604_18纵横工程改 3" xfId="995"/>
    <cellStyle name="_0201B二局股份公司评估表0604_18纵横工程改 3 2" xfId="996"/>
    <cellStyle name="_0201B二局股份公司评估表0604_18纵横工程改 3 3" xfId="997"/>
    <cellStyle name="_0201B二局股份公司评估表0604_固定资产折旧" xfId="998"/>
    <cellStyle name="_0201B二局股份公司评估表0604_固定资产折旧 2" xfId="999"/>
    <cellStyle name="_0201B二局股份公司评估表0604_固定资产折旧 3" xfId="1000"/>
    <cellStyle name="_0201B二局股份公司评估表0604_固定资产折旧 3 2" xfId="1001"/>
    <cellStyle name="_0201B二局股份公司评估表0604_固定资产折旧 3 3" xfId="1002"/>
    <cellStyle name="_0201B二局股份公司评估表0604_固定资产折旧_majun合并嘉兴信达建设附件3：标准评估明细表（收益法）" xfId="1003"/>
    <cellStyle name="_0201B二局股份公司评估表0604_固定资产折旧_majun合并嘉兴信达建设附件3：标准评估明细表（收益法） 2" xfId="1004"/>
    <cellStyle name="_0201B二局股份公司评估表0604_固定资产折旧_majun合并嘉兴信达建设附件3：标准评估明细表（收益法） 3" xfId="1005"/>
    <cellStyle name="_0201B二局股份公司评估表0604_固定资产折旧_majun合并嘉兴信达建设附件3：标准评估明细表（收益法） 3 2" xfId="1006"/>
    <cellStyle name="_0201B二局股份公司评估表0604_固定资产折旧_majun合并嘉兴信达建设附件3：标准评估明细表（收益法） 3 3" xfId="1007"/>
    <cellStyle name="_0204房地产开发公司评估明细表" xfId="1008"/>
    <cellStyle name="_0204房地产开发公司评估明细表 2" xfId="1009"/>
    <cellStyle name="_0204房地产开发公司评估明细表 2 2" xfId="1010"/>
    <cellStyle name="_0204房地产开发公司评估明细表 2 3" xfId="1011"/>
    <cellStyle name="_0204房地产开发公司评估明细表 3" xfId="1012"/>
    <cellStyle name="_0204房地产开发公司评估明细表 4" xfId="1013"/>
    <cellStyle name="_0205物资有限公司" xfId="1014"/>
    <cellStyle name="_0205物资有限公司 2" xfId="1015"/>
    <cellStyle name="_0205物资有限公司 2 2" xfId="1016"/>
    <cellStyle name="_0205物资有限公司 2 3" xfId="1017"/>
    <cellStyle name="_0205物资有限公司 3" xfId="1018"/>
    <cellStyle name="_0205物资有限公司 4" xfId="1019"/>
    <cellStyle name="_0220北京高盛公司评估明细表" xfId="1020"/>
    <cellStyle name="_0220北京高盛公司评估明细表 2" xfId="1021"/>
    <cellStyle name="_0220北京高盛公司评估明细表 2 2" xfId="1022"/>
    <cellStyle name="_0220北京高盛公司评估明细表 2 3" xfId="1023"/>
    <cellStyle name="_0220北京高盛公司评估明细表 3" xfId="1024"/>
    <cellStyle name="_0220北京高盛公司评估明细表 4" xfId="1025"/>
    <cellStyle name="_028-01湘潭分院（收益法）调查表-含财务费用" xfId="1026"/>
    <cellStyle name="_028-01湘潭分院（收益法）调查表-含财务费用 2" xfId="1027"/>
    <cellStyle name="_028-01湘潭分院（收益法）调查表-含财务费用 2 2" xfId="1028"/>
    <cellStyle name="_028-01湘潭分院（收益法）调查表-含财务费用 2 3" xfId="1029"/>
    <cellStyle name="_028-01湘潭分院（收益法）调查表-含财务费用 2 3 2" xfId="1030"/>
    <cellStyle name="_028-01湘潭分院（收益法）调查表-含财务费用 2 3 3" xfId="1031"/>
    <cellStyle name="_028-01湘潭分院（收益法）调查表-含财务费用 3" xfId="1032"/>
    <cellStyle name="_028-01湘潭分院（收益法）调查表-含财务费用 3 2" xfId="1033"/>
    <cellStyle name="_028-01湘潭分院（收益法）调查表-含财务费用 3 3" xfId="1034"/>
    <cellStyle name="_028-01湘潭分院（收益法）调查表-含财务费用 3 3 2" xfId="1035"/>
    <cellStyle name="_028-01湘潭分院（收益法）调查表-含财务费用 3 3 3" xfId="1036"/>
    <cellStyle name="_028-01湘潭分院（收益法）调查表-含财务费用 4" xfId="1037"/>
    <cellStyle name="_028-01湘潭分院（收益法）调查表-含财务费用 4 2" xfId="1038"/>
    <cellStyle name="_028-01湘潭分院（收益法）调查表-含财务费用 4 3" xfId="1039"/>
    <cellStyle name="_028-01湘潭分院（收益法）调查表-含财务费用 4 3 2" xfId="1040"/>
    <cellStyle name="_028-01湘潭分院（收益法）调查表-含财务费用 4 3 3" xfId="1041"/>
    <cellStyle name="_028-01湘潭分院（收益法）调查表-含财务费用 5" xfId="1042"/>
    <cellStyle name="_028-01湘潭分院（收益法）调查表-含财务费用 6" xfId="1043"/>
    <cellStyle name="_028-01湘潭分院（收益法）调查表-含财务费用 6 2" xfId="1044"/>
    <cellStyle name="_028-01湘潭分院（收益法）调查表-含财务费用 6 3" xfId="1045"/>
    <cellStyle name="_028-01湘潭分院（收益法）调查表-含财务费用_02大力矿业" xfId="1046"/>
    <cellStyle name="_028-01湘潭分院（收益法）调查表-含财务费用_02大力矿业 2" xfId="1047"/>
    <cellStyle name="_028-01湘潭分院（收益法）调查表-含财务费用_02大力矿业 3" xfId="1048"/>
    <cellStyle name="_028-01湘潭分院（收益法）调查表-含财务费用_02大力矿业 3 2" xfId="1049"/>
    <cellStyle name="_028-01湘潭分院（收益法）调查表-含财务费用_02大力矿业 3 3" xfId="1050"/>
    <cellStyle name="_028-01湘潭分院（收益法）调查表-含财务费用_18纵横工程改" xfId="1051"/>
    <cellStyle name="_028-01湘潭分院（收益法）调查表-含财务费用_18纵横工程改 2" xfId="1052"/>
    <cellStyle name="_028-01湘潭分院（收益法）调查表-含财务费用_18纵横工程改 3" xfId="1053"/>
    <cellStyle name="_028-01湘潭分院（收益法）调查表-含财务费用_18纵横工程改 3 2" xfId="1054"/>
    <cellStyle name="_028-01湘潭分院（收益法）调查表-含财务费用_18纵横工程改 3 3" xfId="1055"/>
    <cellStyle name="_028-01湘潭分院（收益法）调查表-含财务费用_For Peter" xfId="1056"/>
    <cellStyle name="_028-01湘潭分院（收益法）调查表-含财务费用_PL 004" xfId="1057"/>
    <cellStyle name="_028-01湘潭分院（收益法）调查表-含财务费用_附件6：收益现值法评估明细表-Eunis" xfId="1058"/>
    <cellStyle name="_028-01湘潭分院（收益法）调查表-含财务费用_固定资产折旧" xfId="1059"/>
    <cellStyle name="_028-01湘潭分院（收益法）调查表-含财务费用_固定资产折旧 2" xfId="1060"/>
    <cellStyle name="_028-01湘潭分院（收益法）调查表-含财务费用_固定资产折旧 3" xfId="1061"/>
    <cellStyle name="_028-01湘潭分院（收益法）调查表-含财务费用_固定资产折旧 3 2" xfId="1062"/>
    <cellStyle name="_028-01湘潭分院（收益法）调查表-含财务费用_固定资产折旧 3 3" xfId="1063"/>
    <cellStyle name="_028-01湘潭分院（收益法）调查表-含财务费用_固定资产折旧_majun合并嘉兴信达建设附件3：标准评估明细表（收益法）" xfId="1064"/>
    <cellStyle name="_028-01湘潭分院（收益法）调查表-含财务费用_固定资产折旧_majun合并嘉兴信达建设附件3：标准评估明细表（收益法） 2" xfId="1065"/>
    <cellStyle name="_028-01湘潭分院（收益法）调查表-含财务费用_固定资产折旧_majun合并嘉兴信达建设附件3：标准评估明细表（收益法） 3" xfId="1066"/>
    <cellStyle name="_028-01湘潭分院（收益法）调查表-含财务费用_固定资产折旧_majun合并嘉兴信达建设附件3：标准评估明细表（收益法） 3 2" xfId="1067"/>
    <cellStyle name="_028-01湘潭分院（收益法）调查表-含财务费用_固定资产折旧_majun合并嘉兴信达建设附件3：标准评估明细表（收益法） 3 3" xfId="1068"/>
    <cellStyle name="_02报表－华宇" xfId="1069"/>
    <cellStyle name="_02报表－华宇 2" xfId="1070"/>
    <cellStyle name="_02报表－华宇_简版程序" xfId="1071"/>
    <cellStyle name="_02报表－华宇_简版程序 2" xfId="1072"/>
    <cellStyle name="_02报表－华宇_简版程序 2 2" xfId="1073"/>
    <cellStyle name="_02报表－华宇_简版程序 2 3" xfId="1074"/>
    <cellStyle name="_02报表－华宇_简版程序 3" xfId="1075"/>
    <cellStyle name="_02报表－华宇_简版程序11.20" xfId="1076"/>
    <cellStyle name="_02报表－华宇_简版程序11.20 2" xfId="1077"/>
    <cellStyle name="_02本部报表" xfId="1078"/>
    <cellStyle name="_02本部报表_简版程序11.20" xfId="1079"/>
    <cellStyle name="_02母公司报表" xfId="1080"/>
    <cellStyle name="_02母公司报表_简版程序11.20" xfId="1081"/>
    <cellStyle name="_02-齐齐哈尔" xfId="1082"/>
    <cellStyle name="_02-齐齐哈尔 2" xfId="1083"/>
    <cellStyle name="_02-齐齐哈尔 2 2" xfId="1084"/>
    <cellStyle name="_02-齐齐哈尔 2 3" xfId="1085"/>
    <cellStyle name="_02-齐齐哈尔 3" xfId="1086"/>
    <cellStyle name="_02-齐齐哈尔 4" xfId="1087"/>
    <cellStyle name="_02-收益法评估申报表(新北洋)1226" xfId="1088"/>
    <cellStyle name="_02-收益法评估申报表(新北洋)1226 2" xfId="1089"/>
    <cellStyle name="_02-收益法评估申报表(新北洋)1226 3" xfId="1090"/>
    <cellStyle name="_02-收益法评估申报表(新北洋)1226 3 2" xfId="1091"/>
    <cellStyle name="_02-收益法评估申报表(新北洋)1226 3 3" xfId="1092"/>
    <cellStyle name="_02孙庄采矿评估申报表（新准则）" xfId="1093"/>
    <cellStyle name="_02孙庄采矿评估申报表（新准则） 2" xfId="1094"/>
    <cellStyle name="_02孙庄采矿评估申报表（新准则） 2 2" xfId="1095"/>
    <cellStyle name="_02孙庄采矿评估申报表（新准则） 2 3" xfId="1096"/>
    <cellStyle name="_02孙庄采矿评估申报表（新准则） 3" xfId="1097"/>
    <cellStyle name="_02孙庄采矿评估申报表（新准则） 4" xfId="1098"/>
    <cellStyle name="_02-张包资产基础法评估申报明细表" xfId="1099"/>
    <cellStyle name="_02-张包资产基础法评估申报明细表 2" xfId="1100"/>
    <cellStyle name="_02-张包资产基础法评估申报明细表 2 2" xfId="1101"/>
    <cellStyle name="_02-张包资产基础法评估申报明细表 2 3" xfId="1102"/>
    <cellStyle name="_02-张包资产基础法评估申报明细表 3" xfId="1103"/>
    <cellStyle name="_02-张包资产基础法评估申报明细表 4" xfId="1104"/>
    <cellStyle name="_03_长期资产申报表" xfId="1105"/>
    <cellStyle name="_03_长期资产申报表 2" xfId="1106"/>
    <cellStyle name="_03_长期资产申报表 2 2" xfId="1107"/>
    <cellStyle name="_03_长期资产申报表 2 3" xfId="1108"/>
    <cellStyle name="_03_长期资产申报表 3" xfId="1109"/>
    <cellStyle name="_03_长期资产申报表 4" xfId="1110"/>
    <cellStyle name="_03_长期资产申报表 5" xfId="1111"/>
    <cellStyle name="_03_长期资产申报表 6" xfId="1112"/>
    <cellStyle name="_03_长期资产申报表 7" xfId="1113"/>
    <cellStyle name="_03_长期资产申报表_ABC-pbc表20060610" xfId="1114"/>
    <cellStyle name="_03_长期资产申报表_ABC-pbc表20060610 2" xfId="1115"/>
    <cellStyle name="_03_长期资产申报表_ABC-pbc表20060610 2 2" xfId="1116"/>
    <cellStyle name="_03_长期资产申报表_ABC-pbc表20060610 2 3" xfId="1117"/>
    <cellStyle name="_03_长期资产申报表_ABC-pbc表20060610 3" xfId="1118"/>
    <cellStyle name="_03_长期资产申报表_ABC-pbc表20060610 4" xfId="1119"/>
    <cellStyle name="_03_长期资产申报表_ABC-pbc表20060610 5" xfId="1120"/>
    <cellStyle name="_03_长期资产申报表_ABC-pbc表20060610 6" xfId="1121"/>
    <cellStyle name="_03_长期资产申报表_ABC-pbc表20060610 7" xfId="1122"/>
    <cellStyle name="_03_长期资产申报表_ABC-pbc表20060610_PBC(CG)-MASTER" xfId="1123"/>
    <cellStyle name="_03_长期资产申报表_ABC-pbc表20060610_PBC(CG)-MASTER 2" xfId="1124"/>
    <cellStyle name="_03_长期资产申报表_ABC-pbc表20060610_PBC(CG)-MASTER 2 2" xfId="1125"/>
    <cellStyle name="_03_长期资产申报表_ABC-pbc表20060610_PBC(CG)-MASTER 2 3" xfId="1126"/>
    <cellStyle name="_03_长期资产申报表_ABC-pbc表20060610_PBC(CG)-MASTER 3" xfId="1127"/>
    <cellStyle name="_03_长期资产申报表_ABC-pbc表20060610_PBC(CG)-MASTER 4" xfId="1128"/>
    <cellStyle name="_03_长期资产申报表_ABC-pbc表20060610_PBC(CG)-MASTER 5" xfId="1129"/>
    <cellStyle name="_03_长期资产申报表_ABC-pbc表20060610_PBC(CG)-MASTER 6" xfId="1130"/>
    <cellStyle name="_03_长期资产申报表_ABC-pbc表20060610_PBC(CG)-MASTER 7" xfId="1131"/>
    <cellStyle name="_03_长期资产申报表_ABC-pbc表20060610_PBC(CG)-MASTER_PBC(CG)-MASTER" xfId="1132"/>
    <cellStyle name="_03_长期资产申报表_ABC-pbc表20060610_PBC(CG)-MASTER_PBC(CG)-MASTER 2" xfId="1133"/>
    <cellStyle name="_03_长期资产申报表_ABC-pbc表20060610_PBC(CG)-MASTER_PBC(CG)-MASTER 2 2" xfId="1134"/>
    <cellStyle name="_03_长期资产申报表_ABC-pbc表20060610_PBC(CG)-MASTER_PBC(CG)-MASTER 2 3" xfId="1135"/>
    <cellStyle name="_03_长期资产申报表_ABC-pbc表20060610_PBC(CG)-MASTER_PBC(CG)-MASTER 3" xfId="1136"/>
    <cellStyle name="_03_长期资产申报表_ABC-pbc表20060610_PBC(CG)-MASTER_PBC(CG)-MASTER 4" xfId="1137"/>
    <cellStyle name="_03_长期资产申报表_ABC-pbc表20060610_PBC(CG)-MASTER_PBC(CG)-MASTER 5" xfId="1138"/>
    <cellStyle name="_03_长期资产申报表_ABC-pbc表20060610_PBC(CG)-MASTER_PBC(CG)-MASTER 6" xfId="1139"/>
    <cellStyle name="_03_长期资产申报表_ABC-pbc表20060610_PBC(CG)-MASTER_PBC(CG)-MASTER 7" xfId="1140"/>
    <cellStyle name="_03_长期资产申报表_ABC-pbc表20060610－赵静" xfId="1141"/>
    <cellStyle name="_03_长期资产申报表_ABC-pbc表20060610－赵静 2" xfId="1142"/>
    <cellStyle name="_03_长期资产申报表_ABC-pbc表20060610－赵静 2 2" xfId="1143"/>
    <cellStyle name="_03_长期资产申报表_ABC-pbc表20060610－赵静 2 3" xfId="1144"/>
    <cellStyle name="_03_长期资产申报表_ABC-pbc表20060610－赵静 3" xfId="1145"/>
    <cellStyle name="_03_长期资产申报表_ABC-pbc表20060610－赵静 4" xfId="1146"/>
    <cellStyle name="_03_长期资产申报表_ABC-pbc表20060610－赵静 5" xfId="1147"/>
    <cellStyle name="_03_长期资产申报表_ABC-pbc表20060610－赵静 6" xfId="1148"/>
    <cellStyle name="_03_长期资产申报表_ABC-pbc表20060610－赵静 7" xfId="1149"/>
    <cellStyle name="_03_长期资产申报表_ABC-pbc表20060610－赵静_PBC(CG)-MASTER" xfId="1150"/>
    <cellStyle name="_03_长期资产申报表_ABC-pbc表20060610－赵静_PBC(CG)-MASTER 2" xfId="1151"/>
    <cellStyle name="_03_长期资产申报表_ABC-pbc表20060610－赵静_PBC(CG)-MASTER 2 2" xfId="1152"/>
    <cellStyle name="_03_长期资产申报表_ABC-pbc表20060610－赵静_PBC(CG)-MASTER 2 3" xfId="1153"/>
    <cellStyle name="_03_长期资产申报表_ABC-pbc表20060610－赵静_PBC(CG)-MASTER 3" xfId="1154"/>
    <cellStyle name="_03_长期资产申报表_ABC-pbc表20060610－赵静_PBC(CG)-MASTER 4" xfId="1155"/>
    <cellStyle name="_03_长期资产申报表_ABC-pbc表20060610－赵静_PBC(CG)-MASTER 5" xfId="1156"/>
    <cellStyle name="_03_长期资产申报表_ABC-pbc表20060610－赵静_PBC(CG)-MASTER 6" xfId="1157"/>
    <cellStyle name="_03_长期资产申报表_ABC-pbc表20060610－赵静_PBC(CG)-MASTER 7" xfId="1158"/>
    <cellStyle name="_03_长期资产申报表_Book2222222222222222222222222222222222222222222222222" xfId="1159"/>
    <cellStyle name="_03_长期资产申报表_Book2222222222222222222222222222222222222222222222222 2" xfId="1160"/>
    <cellStyle name="_03_长期资产申报表_Book2222222222222222222222222222222222222222222222222 2 2" xfId="1161"/>
    <cellStyle name="_03_长期资产申报表_Book2222222222222222222222222222222222222222222222222 2 3" xfId="1162"/>
    <cellStyle name="_03_长期资产申报表_Book2222222222222222222222222222222222222222222222222 3" xfId="1163"/>
    <cellStyle name="_03_长期资产申报表_Book2222222222222222222222222222222222222222222222222 4" xfId="1164"/>
    <cellStyle name="_03_长期资产申报表_Book2222222222222222222222222222222222222222222222222 5" xfId="1165"/>
    <cellStyle name="_03_长期资产申报表_Book2222222222222222222222222222222222222222222222222 6" xfId="1166"/>
    <cellStyle name="_03_长期资产申报表_Book2222222222222222222222222222222222222222222222222 7" xfId="1167"/>
    <cellStyle name="_03_长期资产申报表_Book2222222222222222222222222222222222222222222222222_ABC-pbc表20060610" xfId="1168"/>
    <cellStyle name="_03_长期资产申报表_Book2222222222222222222222222222222222222222222222222_ABC-pbc表20060610 2" xfId="1169"/>
    <cellStyle name="_03_长期资产申报表_Book2222222222222222222222222222222222222222222222222_ABC-pbc表20060610 2 2" xfId="1170"/>
    <cellStyle name="_03_长期资产申报表_Book2222222222222222222222222222222222222222222222222_ABC-pbc表20060610 2 3" xfId="1171"/>
    <cellStyle name="_03_长期资产申报表_Book2222222222222222222222222222222222222222222222222_ABC-pbc表20060610 3" xfId="1172"/>
    <cellStyle name="_03_长期资产申报表_Book2222222222222222222222222222222222222222222222222_ABC-pbc表20060610 4" xfId="1173"/>
    <cellStyle name="_03_长期资产申报表_Book2222222222222222222222222222222222222222222222222_ABC-pbc表20060610 5" xfId="1174"/>
    <cellStyle name="_03_长期资产申报表_Book2222222222222222222222222222222222222222222222222_ABC-pbc表20060610 6" xfId="1175"/>
    <cellStyle name="_03_长期资产申报表_Book2222222222222222222222222222222222222222222222222_ABC-pbc表20060610 7" xfId="1176"/>
    <cellStyle name="_03_长期资产申报表_Book2222222222222222222222222222222222222222222222222_ABC-pbc表20060610_PBC(CG)-MASTER" xfId="1177"/>
    <cellStyle name="_03_长期资产申报表_Book2222222222222222222222222222222222222222222222222_ABC-pbc表20060610_PBC(CG)-MASTER 2" xfId="1178"/>
    <cellStyle name="_03_长期资产申报表_Book2222222222222222222222222222222222222222222222222_ABC-pbc表20060610_PBC(CG)-MASTER 2 2" xfId="1179"/>
    <cellStyle name="_03_长期资产申报表_Book2222222222222222222222222222222222222222222222222_ABC-pbc表20060610_PBC(CG)-MASTER 2 3" xfId="1180"/>
    <cellStyle name="_03_长期资产申报表_Book2222222222222222222222222222222222222222222222222_ABC-pbc表20060610_PBC(CG)-MASTER 3" xfId="1181"/>
    <cellStyle name="_03_长期资产申报表_Book2222222222222222222222222222222222222222222222222_ABC-pbc表20060610_PBC(CG)-MASTER 4" xfId="1182"/>
    <cellStyle name="_03_长期资产申报表_Book2222222222222222222222222222222222222222222222222_ABC-pbc表20060610_PBC(CG)-MASTER 5" xfId="1183"/>
    <cellStyle name="_03_长期资产申报表_Book2222222222222222222222222222222222222222222222222_ABC-pbc表20060610_PBC(CG)-MASTER 6" xfId="1184"/>
    <cellStyle name="_03_长期资产申报表_Book2222222222222222222222222222222222222222222222222_ABC-pbc表20060610_PBC(CG)-MASTER 7" xfId="1185"/>
    <cellStyle name="_03_长期资产申报表_Book2222222222222222222222222222222222222222222222222_ABC-pbc表20060610_PBC(CG)-MASTER_PBC(CG)-MASTER" xfId="1186"/>
    <cellStyle name="_03_长期资产申报表_Book2222222222222222222222222222222222222222222222222_ABC-pbc表20060610_PBC(CG)-MASTER_PBC(CG)-MASTER 2" xfId="1187"/>
    <cellStyle name="_03_长期资产申报表_Book2222222222222222222222222222222222222222222222222_ABC-pbc表20060610_PBC(CG)-MASTER_PBC(CG)-MASTER 2 2" xfId="1188"/>
    <cellStyle name="_03_长期资产申报表_Book2222222222222222222222222222222222222222222222222_ABC-pbc表20060610_PBC(CG)-MASTER_PBC(CG)-MASTER 2 3" xfId="1189"/>
    <cellStyle name="_03_长期资产申报表_Book2222222222222222222222222222222222222222222222222_ABC-pbc表20060610_PBC(CG)-MASTER_PBC(CG)-MASTER 3" xfId="1190"/>
    <cellStyle name="_03_长期资产申报表_Book2222222222222222222222222222222222222222222222222_ABC-pbc表20060610_PBC(CG)-MASTER_PBC(CG)-MASTER 4" xfId="1191"/>
    <cellStyle name="_03_长期资产申报表_Book2222222222222222222222222222222222222222222222222_ABC-pbc表20060610_PBC(CG)-MASTER_PBC(CG)-MASTER 5" xfId="1192"/>
    <cellStyle name="_03_长期资产申报表_Book2222222222222222222222222222222222222222222222222_ABC-pbc表20060610_PBC(CG)-MASTER_PBC(CG)-MASTER 6" xfId="1193"/>
    <cellStyle name="_03_长期资产申报表_Book2222222222222222222222222222222222222222222222222_ABC-pbc表20060610_PBC(CG)-MASTER_PBC(CG)-MASTER 7" xfId="1194"/>
    <cellStyle name="_03_长期资产申报表_Book2222222222222222222222222222222222222222222222222_ABC-pbc表20060610－赵静" xfId="1195"/>
    <cellStyle name="_03_长期资产申报表_Book2222222222222222222222222222222222222222222222222_ABC-pbc表20060610－赵静 2" xfId="1196"/>
    <cellStyle name="_03_长期资产申报表_Book2222222222222222222222222222222222222222222222222_ABC-pbc表20060610－赵静 2 2" xfId="1197"/>
    <cellStyle name="_03_长期资产申报表_Book2222222222222222222222222222222222222222222222222_ABC-pbc表20060610－赵静 2 3" xfId="1198"/>
    <cellStyle name="_03_长期资产申报表_Book2222222222222222222222222222222222222222222222222_ABC-pbc表20060610－赵静 3" xfId="1199"/>
    <cellStyle name="_03_长期资产申报表_Book2222222222222222222222222222222222222222222222222_ABC-pbc表20060610－赵静 4" xfId="1200"/>
    <cellStyle name="_03_长期资产申报表_Book2222222222222222222222222222222222222222222222222_ABC-pbc表20060610－赵静 5" xfId="1201"/>
    <cellStyle name="_03_长期资产申报表_Book2222222222222222222222222222222222222222222222222_ABC-pbc表20060610－赵静 6" xfId="1202"/>
    <cellStyle name="_03_长期资产申报表_Book2222222222222222222222222222222222222222222222222_ABC-pbc表20060610－赵静 7" xfId="1203"/>
    <cellStyle name="_03_长期资产申报表_Book2222222222222222222222222222222222222222222222222_ABC-pbc表20060610－赵静_PBC(CG)-MASTER" xfId="1204"/>
    <cellStyle name="_03_长期资产申报表_Book2222222222222222222222222222222222222222222222222_ABC-pbc表20060610－赵静_PBC(CG)-MASTER 2" xfId="1205"/>
    <cellStyle name="_03_长期资产申报表_Book2222222222222222222222222222222222222222222222222_ABC-pbc表20060610－赵静_PBC(CG)-MASTER 2 2" xfId="1206"/>
    <cellStyle name="_03_长期资产申报表_Book2222222222222222222222222222222222222222222222222_ABC-pbc表20060610－赵静_PBC(CG)-MASTER 2 3" xfId="1207"/>
    <cellStyle name="_03_长期资产申报表_Book2222222222222222222222222222222222222222222222222_ABC-pbc表20060610－赵静_PBC(CG)-MASTER 3" xfId="1208"/>
    <cellStyle name="_03_长期资产申报表_Book2222222222222222222222222222222222222222222222222_ABC-pbc表20060610－赵静_PBC(CG)-MASTER 4" xfId="1209"/>
    <cellStyle name="_03_长期资产申报表_Book2222222222222222222222222222222222222222222222222_ABC-pbc表20060610－赵静_PBC(CG)-MASTER 5" xfId="1210"/>
    <cellStyle name="_03_长期资产申报表_Book2222222222222222222222222222222222222222222222222_ABC-pbc表20060610－赵静_PBC(CG)-MASTER 6" xfId="1211"/>
    <cellStyle name="_03_长期资产申报表_Book2222222222222222222222222222222222222222222222222_ABC-pbc表20060610－赵静_PBC(CG)-MASTER 7" xfId="1212"/>
    <cellStyle name="_03_长期资产申报表_Book2222222222222222222222222222222222222222222222222_PBC(CG)-MASTER" xfId="1213"/>
    <cellStyle name="_03_长期资产申报表_Book2222222222222222222222222222222222222222222222222_PBC(CG)-MASTER 2" xfId="1214"/>
    <cellStyle name="_03_长期资产申报表_Book2222222222222222222222222222222222222222222222222_PBC(CG)-MASTER 2 2" xfId="1215"/>
    <cellStyle name="_03_长期资产申报表_Book2222222222222222222222222222222222222222222222222_PBC(CG)-MASTER 2 3" xfId="1216"/>
    <cellStyle name="_03_长期资产申报表_Book2222222222222222222222222222222222222222222222222_PBC(CG)-MASTER 3" xfId="1217"/>
    <cellStyle name="_03_长期资产申报表_Book2222222222222222222222222222222222222222222222222_PBC(CG)-MASTER 4" xfId="1218"/>
    <cellStyle name="_03_长期资产申报表_Book2222222222222222222222222222222222222222222222222_PBC(CG)-MASTER 5" xfId="1219"/>
    <cellStyle name="_03_长期资产申报表_Book2222222222222222222222222222222222222222222222222_PBC(CG)-MASTER 6" xfId="1220"/>
    <cellStyle name="_03_长期资产申报表_Book2222222222222222222222222222222222222222222222222_PBC(CG)-MASTER 7" xfId="1221"/>
    <cellStyle name="_03_长期资产申报表_Book2222222222222222222222222222222222222222222222222_PBC(CG)-MASTER_PBC(CG)-MASTER" xfId="1222"/>
    <cellStyle name="_03_长期资产申报表_Book2222222222222222222222222222222222222222222222222_PBC(CG)-MASTER_PBC(CG)-MASTER 2" xfId="1223"/>
    <cellStyle name="_03_长期资产申报表_Book2222222222222222222222222222222222222222222222222_PBC(CG)-MASTER_PBC(CG)-MASTER 2 2" xfId="1224"/>
    <cellStyle name="_03_长期资产申报表_Book2222222222222222222222222222222222222222222222222_PBC(CG)-MASTER_PBC(CG)-MASTER 2 3" xfId="1225"/>
    <cellStyle name="_03_长期资产申报表_Book2222222222222222222222222222222222222222222222222_PBC(CG)-MASTER_PBC(CG)-MASTER 3" xfId="1226"/>
    <cellStyle name="_03_长期资产申报表_Book2222222222222222222222222222222222222222222222222_PBC(CG)-MASTER_PBC(CG)-MASTER 4" xfId="1227"/>
    <cellStyle name="_03_长期资产申报表_Book2222222222222222222222222222222222222222222222222_PBC(CG)-MASTER_PBC(CG)-MASTER 5" xfId="1228"/>
    <cellStyle name="_03_长期资产申报表_Book2222222222222222222222222222222222222222222222222_PBC(CG)-MASTER_PBC(CG)-MASTER 6" xfId="1229"/>
    <cellStyle name="_03_长期资产申报表_Book2222222222222222222222222222222222222222222222222_PBC(CG)-MASTER_PBC(CG)-MASTER 7" xfId="1230"/>
    <cellStyle name="_03_长期资产申报表_Book2222222222222222222222222222222222222222222222222_原ABC-pbc表" xfId="1231"/>
    <cellStyle name="_03_长期资产申报表_Book2222222222222222222222222222222222222222222222222_原ABC-pbc表 2" xfId="1232"/>
    <cellStyle name="_03_长期资产申报表_Book2222222222222222222222222222222222222222222222222_原ABC-pbc表 2 2" xfId="1233"/>
    <cellStyle name="_03_长期资产申报表_Book2222222222222222222222222222222222222222222222222_原ABC-pbc表 2 3" xfId="1234"/>
    <cellStyle name="_03_长期资产申报表_Book2222222222222222222222222222222222222222222222222_原ABC-pbc表 3" xfId="1235"/>
    <cellStyle name="_03_长期资产申报表_Book2222222222222222222222222222222222222222222222222_原ABC-pbc表 4" xfId="1236"/>
    <cellStyle name="_03_长期资产申报表_Book2222222222222222222222222222222222222222222222222_原ABC-pbc表 5" xfId="1237"/>
    <cellStyle name="_03_长期资产申报表_Book2222222222222222222222222222222222222222222222222_原ABC-pbc表 6" xfId="1238"/>
    <cellStyle name="_03_长期资产申报表_Book2222222222222222222222222222222222222222222222222_原ABC-pbc表 7" xfId="1239"/>
    <cellStyle name="_03_长期资产申报表_Book2222222222222222222222222222222222222222222222222_原ABC-pbc表_PBC(CG)-MASTER" xfId="1240"/>
    <cellStyle name="_03_长期资产申报表_Book2222222222222222222222222222222222222222222222222_原ABC-pbc表_PBC(CG)-MASTER 2" xfId="1241"/>
    <cellStyle name="_03_长期资产申报表_Book2222222222222222222222222222222222222222222222222_原ABC-pbc表_PBC(CG)-MASTER 2 2" xfId="1242"/>
    <cellStyle name="_03_长期资产申报表_Book2222222222222222222222222222222222222222222222222_原ABC-pbc表_PBC(CG)-MASTER 2 3" xfId="1243"/>
    <cellStyle name="_03_长期资产申报表_Book2222222222222222222222222222222222222222222222222_原ABC-pbc表_PBC(CG)-MASTER 3" xfId="1244"/>
    <cellStyle name="_03_长期资产申报表_Book2222222222222222222222222222222222222222222222222_原ABC-pbc表_PBC(CG)-MASTER 4" xfId="1245"/>
    <cellStyle name="_03_长期资产申报表_Book2222222222222222222222222222222222222222222222222_原ABC-pbc表_PBC(CG)-MASTER 5" xfId="1246"/>
    <cellStyle name="_03_长期资产申报表_Book2222222222222222222222222222222222222222222222222_原ABC-pbc表_PBC(CG)-MASTER 6" xfId="1247"/>
    <cellStyle name="_03_长期资产申报表_Book2222222222222222222222222222222222222222222222222_原ABC-pbc表_PBC(CG)-MASTER 7" xfId="1248"/>
    <cellStyle name="_03_长期资产申报表_pbc" xfId="1249"/>
    <cellStyle name="_03_长期资产申报表_pbc 2" xfId="1250"/>
    <cellStyle name="_03_长期资产申报表_pbc 2 2" xfId="1251"/>
    <cellStyle name="_03_长期资产申报表_pbc 2 3" xfId="1252"/>
    <cellStyle name="_03_长期资产申报表_pbc 3" xfId="1253"/>
    <cellStyle name="_03_长期资产申报表_pbc 4" xfId="1254"/>
    <cellStyle name="_03_长期资产申报表_pbc 5" xfId="1255"/>
    <cellStyle name="_03_长期资产申报表_pbc 6" xfId="1256"/>
    <cellStyle name="_03_长期资产申报表_pbc 7" xfId="1257"/>
    <cellStyle name="_03_长期资产申报表_PBC(CG)-MASTER" xfId="1258"/>
    <cellStyle name="_03_长期资产申报表_PBC(CG)-MASTER 2" xfId="1259"/>
    <cellStyle name="_03_长期资产申报表_PBC(CG)-MASTER 2 2" xfId="1260"/>
    <cellStyle name="_03_长期资产申报表_PBC(CG)-MASTER 2 3" xfId="1261"/>
    <cellStyle name="_03_长期资产申报表_PBC(CG)-MASTER 3" xfId="1262"/>
    <cellStyle name="_03_长期资产申报表_PBC(CG)-MASTER 4" xfId="1263"/>
    <cellStyle name="_03_长期资产申报表_PBC(CG)-MASTER 5" xfId="1264"/>
    <cellStyle name="_03_长期资产申报表_PBC(CG)-MASTER 6" xfId="1265"/>
    <cellStyle name="_03_长期资产申报表_PBC(CG)-MASTER 7" xfId="1266"/>
    <cellStyle name="_03_长期资产申报表_PBC(CG)-MASTER_PBC(CG)-MASTER" xfId="1267"/>
    <cellStyle name="_03_长期资产申报表_PBC(CG)-MASTER_PBC(CG)-MASTER 2" xfId="1268"/>
    <cellStyle name="_03_长期资产申报表_PBC(CG)-MASTER_PBC(CG)-MASTER 2 2" xfId="1269"/>
    <cellStyle name="_03_长期资产申报表_PBC(CG)-MASTER_PBC(CG)-MASTER 2 3" xfId="1270"/>
    <cellStyle name="_03_长期资产申报表_PBC(CG)-MASTER_PBC(CG)-MASTER 3" xfId="1271"/>
    <cellStyle name="_03_长期资产申报表_PBC(CG)-MASTER_PBC(CG)-MASTER 4" xfId="1272"/>
    <cellStyle name="_03_长期资产申报表_PBC(CG)-MASTER_PBC(CG)-MASTER 5" xfId="1273"/>
    <cellStyle name="_03_长期资产申报表_PBC(CG)-MASTER_PBC(CG)-MASTER 6" xfId="1274"/>
    <cellStyle name="_03_长期资产申报表_PBC(CG)-MASTER_PBC(CG)-MASTER 7" xfId="1275"/>
    <cellStyle name="_03_长期资产申报表_pbc_ABC-pbc表20060610" xfId="1276"/>
    <cellStyle name="_03_长期资产申报表_pbc_ABC-pbc表20060610 2" xfId="1277"/>
    <cellStyle name="_03_长期资产申报表_pbc_ABC-pbc表20060610 2 2" xfId="1278"/>
    <cellStyle name="_03_长期资产申报表_pbc_ABC-pbc表20060610 2 3" xfId="1279"/>
    <cellStyle name="_03_长期资产申报表_pbc_ABC-pbc表20060610 3" xfId="1280"/>
    <cellStyle name="_03_长期资产申报表_pbc_ABC-pbc表20060610 4" xfId="1281"/>
    <cellStyle name="_03_长期资产申报表_pbc_ABC-pbc表20060610 5" xfId="1282"/>
    <cellStyle name="_03_长期资产申报表_pbc_ABC-pbc表20060610 6" xfId="1283"/>
    <cellStyle name="_03_长期资产申报表_pbc_ABC-pbc表20060610 7" xfId="1284"/>
    <cellStyle name="_03_长期资产申报表_pbc_ABC-pbc表20060610_PBC(CG)-MASTER" xfId="1285"/>
    <cellStyle name="_03_长期资产申报表_pbc_ABC-pbc表20060610_PBC(CG)-MASTER 2" xfId="1286"/>
    <cellStyle name="_03_长期资产申报表_pbc_ABC-pbc表20060610_PBC(CG)-MASTER 2 2" xfId="1287"/>
    <cellStyle name="_03_长期资产申报表_pbc_ABC-pbc表20060610_PBC(CG)-MASTER 2 3" xfId="1288"/>
    <cellStyle name="_03_长期资产申报表_pbc_ABC-pbc表20060610_PBC(CG)-MASTER 3" xfId="1289"/>
    <cellStyle name="_03_长期资产申报表_pbc_ABC-pbc表20060610_PBC(CG)-MASTER 4" xfId="1290"/>
    <cellStyle name="_03_长期资产申报表_pbc_ABC-pbc表20060610_PBC(CG)-MASTER 5" xfId="1291"/>
    <cellStyle name="_03_长期资产申报表_pbc_ABC-pbc表20060610_PBC(CG)-MASTER 6" xfId="1292"/>
    <cellStyle name="_03_长期资产申报表_pbc_ABC-pbc表20060610_PBC(CG)-MASTER 7" xfId="1293"/>
    <cellStyle name="_03_长期资产申报表_pbc_ABC-pbc表20060610_PBC(CG)-MASTER_PBC(CG)-MASTER" xfId="1294"/>
    <cellStyle name="_03_长期资产申报表_pbc_ABC-pbc表20060610_PBC(CG)-MASTER_PBC(CG)-MASTER 2" xfId="1295"/>
    <cellStyle name="_03_长期资产申报表_pbc_ABC-pbc表20060610_PBC(CG)-MASTER_PBC(CG)-MASTER 2 2" xfId="1296"/>
    <cellStyle name="_03_长期资产申报表_pbc_ABC-pbc表20060610_PBC(CG)-MASTER_PBC(CG)-MASTER 2 3" xfId="1297"/>
    <cellStyle name="_03_长期资产申报表_pbc_ABC-pbc表20060610_PBC(CG)-MASTER_PBC(CG)-MASTER 3" xfId="1298"/>
    <cellStyle name="_03_长期资产申报表_pbc_ABC-pbc表20060610_PBC(CG)-MASTER_PBC(CG)-MASTER 4" xfId="1299"/>
    <cellStyle name="_03_长期资产申报表_pbc_ABC-pbc表20060610_PBC(CG)-MASTER_PBC(CG)-MASTER 5" xfId="1300"/>
    <cellStyle name="_03_长期资产申报表_pbc_ABC-pbc表20060610_PBC(CG)-MASTER_PBC(CG)-MASTER 6" xfId="1301"/>
    <cellStyle name="_03_长期资产申报表_pbc_ABC-pbc表20060610_PBC(CG)-MASTER_PBC(CG)-MASTER 7" xfId="1302"/>
    <cellStyle name="_03_长期资产申报表_pbc_ABC-pbc表20060610－赵静" xfId="1303"/>
    <cellStyle name="_03_长期资产申报表_pbc_ABC-pbc表20060610－赵静 2" xfId="1304"/>
    <cellStyle name="_03_长期资产申报表_pbc_ABC-pbc表20060610－赵静 2 2" xfId="1305"/>
    <cellStyle name="_03_长期资产申报表_pbc_ABC-pbc表20060610－赵静 2 3" xfId="1306"/>
    <cellStyle name="_03_长期资产申报表_pbc_ABC-pbc表20060610－赵静 3" xfId="1307"/>
    <cellStyle name="_03_长期资产申报表_pbc_ABC-pbc表20060610－赵静 4" xfId="1308"/>
    <cellStyle name="_03_长期资产申报表_pbc_ABC-pbc表20060610－赵静 5" xfId="1309"/>
    <cellStyle name="_03_长期资产申报表_pbc_ABC-pbc表20060610－赵静 6" xfId="1310"/>
    <cellStyle name="_03_长期资产申报表_pbc_ABC-pbc表20060610－赵静 7" xfId="1311"/>
    <cellStyle name="_03_长期资产申报表_pbc_ABC-pbc表20060610－赵静_PBC(CG)-MASTER" xfId="1312"/>
    <cellStyle name="_03_长期资产申报表_pbc_ABC-pbc表20060610－赵静_PBC(CG)-MASTER 2" xfId="1313"/>
    <cellStyle name="_03_长期资产申报表_pbc_ABC-pbc表20060610－赵静_PBC(CG)-MASTER 2 2" xfId="1314"/>
    <cellStyle name="_03_长期资产申报表_pbc_ABC-pbc表20060610－赵静_PBC(CG)-MASTER 2 3" xfId="1315"/>
    <cellStyle name="_03_长期资产申报表_pbc_ABC-pbc表20060610－赵静_PBC(CG)-MASTER 3" xfId="1316"/>
    <cellStyle name="_03_长期资产申报表_pbc_ABC-pbc表20060610－赵静_PBC(CG)-MASTER 4" xfId="1317"/>
    <cellStyle name="_03_长期资产申报表_pbc_ABC-pbc表20060610－赵静_PBC(CG)-MASTER 5" xfId="1318"/>
    <cellStyle name="_03_长期资产申报表_pbc_ABC-pbc表20060610－赵静_PBC(CG)-MASTER 6" xfId="1319"/>
    <cellStyle name="_03_长期资产申报表_pbc_ABC-pbc表20060610－赵静_PBC(CG)-MASTER 7" xfId="1320"/>
    <cellStyle name="_03_长期资产申报表_pbc_Book2" xfId="1321"/>
    <cellStyle name="_03_长期资产申报表_pbc_Book2 (2)" xfId="1322"/>
    <cellStyle name="_03_长期资产申报表_pbc_Book2 (2) 2" xfId="1323"/>
    <cellStyle name="_03_长期资产申报表_pbc_Book2 (2) 2 2" xfId="1324"/>
    <cellStyle name="_03_长期资产申报表_pbc_Book2 (2) 2 3" xfId="1325"/>
    <cellStyle name="_03_长期资产申报表_pbc_Book2 (2) 3" xfId="1326"/>
    <cellStyle name="_03_长期资产申报表_pbc_Book2 (2) 4" xfId="1327"/>
    <cellStyle name="_03_长期资产申报表_pbc_Book2 (2) 5" xfId="1328"/>
    <cellStyle name="_03_长期资产申报表_pbc_Book2 (2) 6" xfId="1329"/>
    <cellStyle name="_03_长期资产申报表_pbc_Book2 (2) 7" xfId="1330"/>
    <cellStyle name="_03_长期资产申报表_pbc_Book2 (2)_ABC-pbc表20060610" xfId="1331"/>
    <cellStyle name="_03_长期资产申报表_pbc_Book2 (2)_ABC-pbc表20060610 2" xfId="1332"/>
    <cellStyle name="_03_长期资产申报表_pbc_Book2 (2)_ABC-pbc表20060610 2 2" xfId="1333"/>
    <cellStyle name="_03_长期资产申报表_pbc_Book2 (2)_ABC-pbc表20060610 2 3" xfId="1334"/>
    <cellStyle name="_03_长期资产申报表_pbc_Book2 (2)_ABC-pbc表20060610 3" xfId="1335"/>
    <cellStyle name="_03_长期资产申报表_pbc_Book2 (2)_ABC-pbc表20060610 4" xfId="1336"/>
    <cellStyle name="_03_长期资产申报表_pbc_Book2 (2)_ABC-pbc表20060610 5" xfId="1337"/>
    <cellStyle name="_03_长期资产申报表_pbc_Book2 (2)_ABC-pbc表20060610 6" xfId="1338"/>
    <cellStyle name="_03_长期资产申报表_pbc_Book2 (2)_ABC-pbc表20060610 7" xfId="1339"/>
    <cellStyle name="_03_长期资产申报表_pbc_Book2 (2)_ABC-pbc表20060610_PBC(CG)-MASTER" xfId="1340"/>
    <cellStyle name="_03_长期资产申报表_pbc_Book2 (2)_ABC-pbc表20060610_PBC(CG)-MASTER 2" xfId="1341"/>
    <cellStyle name="_03_长期资产申报表_pbc_Book2 (2)_ABC-pbc表20060610_PBC(CG)-MASTER 2 2" xfId="1342"/>
    <cellStyle name="_03_长期资产申报表_pbc_Book2 (2)_ABC-pbc表20060610_PBC(CG)-MASTER 2 3" xfId="1343"/>
    <cellStyle name="_03_长期资产申报表_pbc_Book2 (2)_ABC-pbc表20060610_PBC(CG)-MASTER 3" xfId="1344"/>
    <cellStyle name="_03_长期资产申报表_pbc_Book2 (2)_ABC-pbc表20060610_PBC(CG)-MASTER 4" xfId="1345"/>
    <cellStyle name="_03_长期资产申报表_pbc_Book2 (2)_ABC-pbc表20060610_PBC(CG)-MASTER 5" xfId="1346"/>
    <cellStyle name="_03_长期资产申报表_pbc_Book2 (2)_ABC-pbc表20060610_PBC(CG)-MASTER 6" xfId="1347"/>
    <cellStyle name="_03_长期资产申报表_pbc_Book2 (2)_ABC-pbc表20060610_PBC(CG)-MASTER 7" xfId="1348"/>
    <cellStyle name="_03_长期资产申报表_pbc_Book2 (2)_ABC-pbc表20060610_PBC(CG)-MASTER_PBC(CG)-MASTER" xfId="1349"/>
    <cellStyle name="_03_长期资产申报表_pbc_Book2 (2)_ABC-pbc表20060610_PBC(CG)-MASTER_PBC(CG)-MASTER 2" xfId="1350"/>
    <cellStyle name="_03_长期资产申报表_pbc_Book2 (2)_ABC-pbc表20060610_PBC(CG)-MASTER_PBC(CG)-MASTER 2 2" xfId="1351"/>
    <cellStyle name="_03_长期资产申报表_pbc_Book2 (2)_ABC-pbc表20060610_PBC(CG)-MASTER_PBC(CG)-MASTER 2 3" xfId="1352"/>
    <cellStyle name="_03_长期资产申报表_pbc_Book2 (2)_ABC-pbc表20060610_PBC(CG)-MASTER_PBC(CG)-MASTER 3" xfId="1353"/>
    <cellStyle name="_03_长期资产申报表_pbc_Book2 (2)_ABC-pbc表20060610_PBC(CG)-MASTER_PBC(CG)-MASTER 4" xfId="1354"/>
    <cellStyle name="_03_长期资产申报表_pbc_Book2 (2)_ABC-pbc表20060610_PBC(CG)-MASTER_PBC(CG)-MASTER 5" xfId="1355"/>
    <cellStyle name="_03_长期资产申报表_pbc_Book2 (2)_ABC-pbc表20060610_PBC(CG)-MASTER_PBC(CG)-MASTER 6" xfId="1356"/>
    <cellStyle name="_03_长期资产申报表_pbc_Book2 (2)_ABC-pbc表20060610_PBC(CG)-MASTER_PBC(CG)-MASTER 7" xfId="1357"/>
    <cellStyle name="_03_长期资产申报表_pbc_Book2 (2)_ABC-pbc表20060610－赵静" xfId="1358"/>
    <cellStyle name="_03_长期资产申报表_pbc_Book2 (2)_ABC-pbc表20060610－赵静 2" xfId="1359"/>
    <cellStyle name="_03_长期资产申报表_pbc_Book2 (2)_ABC-pbc表20060610－赵静 2 2" xfId="1360"/>
    <cellStyle name="_03_长期资产申报表_pbc_Book2 (2)_ABC-pbc表20060610－赵静 2 3" xfId="1361"/>
    <cellStyle name="_03_长期资产申报表_pbc_Book2 (2)_ABC-pbc表20060610－赵静 3" xfId="1362"/>
    <cellStyle name="_03_长期资产申报表_pbc_Book2 (2)_ABC-pbc表20060610－赵静 4" xfId="1363"/>
    <cellStyle name="_03_长期资产申报表_pbc_Book2 (2)_ABC-pbc表20060610－赵静 5" xfId="1364"/>
    <cellStyle name="_03_长期资产申报表_pbc_Book2 (2)_ABC-pbc表20060610－赵静 6" xfId="1365"/>
    <cellStyle name="_03_长期资产申报表_pbc_Book2 (2)_ABC-pbc表20060610－赵静 7" xfId="1366"/>
    <cellStyle name="_03_长期资产申报表_pbc_Book2 (2)_ABC-pbc表20060610－赵静_PBC(CG)-MASTER" xfId="1367"/>
    <cellStyle name="_03_长期资产申报表_pbc_Book2 (2)_ABC-pbc表20060610－赵静_PBC(CG)-MASTER 2" xfId="1368"/>
    <cellStyle name="_03_长期资产申报表_pbc_Book2 (2)_ABC-pbc表20060610－赵静_PBC(CG)-MASTER 2 2" xfId="1369"/>
    <cellStyle name="_03_长期资产申报表_pbc_Book2 (2)_ABC-pbc表20060610－赵静_PBC(CG)-MASTER 2 3" xfId="1370"/>
    <cellStyle name="_03_长期资产申报表_pbc_Book2 (2)_ABC-pbc表20060610－赵静_PBC(CG)-MASTER 3" xfId="1371"/>
    <cellStyle name="_03_长期资产申报表_pbc_Book2 (2)_ABC-pbc表20060610－赵静_PBC(CG)-MASTER 4" xfId="1372"/>
    <cellStyle name="_03_长期资产申报表_pbc_Book2 (2)_ABC-pbc表20060610－赵静_PBC(CG)-MASTER 5" xfId="1373"/>
    <cellStyle name="_03_长期资产申报表_pbc_Book2 (2)_ABC-pbc表20060610－赵静_PBC(CG)-MASTER 6" xfId="1374"/>
    <cellStyle name="_03_长期资产申报表_pbc_Book2 (2)_ABC-pbc表20060610－赵静_PBC(CG)-MASTER 7" xfId="1375"/>
    <cellStyle name="_03_长期资产申报表_pbc_Book2 (2)_PBC(CG)-MASTER" xfId="1376"/>
    <cellStyle name="_03_长期资产申报表_pbc_Book2 (2)_PBC(CG)-MASTER 2" xfId="1377"/>
    <cellStyle name="_03_长期资产申报表_pbc_Book2 (2)_PBC(CG)-MASTER 2 2" xfId="1378"/>
    <cellStyle name="_03_长期资产申报表_pbc_Book2 (2)_PBC(CG)-MASTER 2 3" xfId="1379"/>
    <cellStyle name="_03_长期资产申报表_pbc_Book2 (2)_PBC(CG)-MASTER 3" xfId="1380"/>
    <cellStyle name="_03_长期资产申报表_pbc_Book2 (2)_PBC(CG)-MASTER 4" xfId="1381"/>
    <cellStyle name="_03_长期资产申报表_pbc_Book2 (2)_PBC(CG)-MASTER 5" xfId="1382"/>
    <cellStyle name="_03_长期资产申报表_pbc_Book2 (2)_PBC(CG)-MASTER 6" xfId="1383"/>
    <cellStyle name="_03_长期资产申报表_pbc_Book2 (2)_PBC(CG)-MASTER 7" xfId="1384"/>
    <cellStyle name="_03_长期资产申报表_pbc_Book2 (2)_PBC(CG)-MASTER_PBC(CG)-MASTER" xfId="1385"/>
    <cellStyle name="_03_长期资产申报表_pbc_Book2 (2)_PBC(CG)-MASTER_PBC(CG)-MASTER 2" xfId="1386"/>
    <cellStyle name="_03_长期资产申报表_pbc_Book2 (2)_PBC(CG)-MASTER_PBC(CG)-MASTER 2 2" xfId="1387"/>
    <cellStyle name="_03_长期资产申报表_pbc_Book2 (2)_PBC(CG)-MASTER_PBC(CG)-MASTER 2 3" xfId="1388"/>
    <cellStyle name="_03_长期资产申报表_pbc_Book2 (2)_PBC(CG)-MASTER_PBC(CG)-MASTER 3" xfId="1389"/>
    <cellStyle name="_03_长期资产申报表_pbc_Book2 (2)_PBC(CG)-MASTER_PBC(CG)-MASTER 4" xfId="1390"/>
    <cellStyle name="_03_长期资产申报表_pbc_Book2 (2)_PBC(CG)-MASTER_PBC(CG)-MASTER 5" xfId="1391"/>
    <cellStyle name="_03_长期资产申报表_pbc_Book2 (2)_PBC(CG)-MASTER_PBC(CG)-MASTER 6" xfId="1392"/>
    <cellStyle name="_03_长期资产申报表_pbc_Book2 (2)_PBC(CG)-MASTER_PBC(CG)-MASTER 7" xfId="1393"/>
    <cellStyle name="_03_长期资产申报表_pbc_Book2 (2)_股权等" xfId="1394"/>
    <cellStyle name="_03_长期资产申报表_pbc_Book2 (2)_股权等 2" xfId="1395"/>
    <cellStyle name="_03_长期资产申报表_pbc_Book2 (2)_股权等 2 2" xfId="1396"/>
    <cellStyle name="_03_长期资产申报表_pbc_Book2 (2)_股权等 2 3" xfId="1397"/>
    <cellStyle name="_03_长期资产申报表_pbc_Book2 (2)_股权等 3" xfId="1398"/>
    <cellStyle name="_03_长期资产申报表_pbc_Book2 (2)_股权等 4" xfId="1399"/>
    <cellStyle name="_03_长期资产申报表_pbc_Book2 (2)_股权等 5" xfId="1400"/>
    <cellStyle name="_03_长期资产申报表_pbc_Book2 (2)_股权等 6" xfId="1401"/>
    <cellStyle name="_03_长期资产申报表_pbc_Book2 (2)_股权等 7" xfId="1402"/>
    <cellStyle name="_03_长期资产申报表_pbc_Book2 (2)_股权等_ABC-pbc表20060610" xfId="1403"/>
    <cellStyle name="_03_长期资产申报表_pbc_Book2 (2)_股权等_ABC-pbc表20060610 2" xfId="1404"/>
    <cellStyle name="_03_长期资产申报表_pbc_Book2 (2)_股权等_ABC-pbc表20060610 2 2" xfId="1405"/>
    <cellStyle name="_03_长期资产申报表_pbc_Book2 (2)_股权等_ABC-pbc表20060610 2 3" xfId="1406"/>
    <cellStyle name="_03_长期资产申报表_pbc_Book2 (2)_股权等_ABC-pbc表20060610 3" xfId="1407"/>
    <cellStyle name="_03_长期资产申报表_pbc_Book2 (2)_股权等_ABC-pbc表20060610 4" xfId="1408"/>
    <cellStyle name="_03_长期资产申报表_pbc_Book2 (2)_股权等_ABC-pbc表20060610 5" xfId="1409"/>
    <cellStyle name="_03_长期资产申报表_pbc_Book2 (2)_股权等_ABC-pbc表20060610 6" xfId="1410"/>
    <cellStyle name="_03_长期资产申报表_pbc_Book2 (2)_股权等_ABC-pbc表20060610 7" xfId="1411"/>
    <cellStyle name="_03_长期资产申报表_pbc_Book2 (2)_股权等_ABC-pbc表20060610_PBC(CG)-MASTER" xfId="1412"/>
    <cellStyle name="_03_长期资产申报表_pbc_Book2 (2)_股权等_ABC-pbc表20060610_PBC(CG)-MASTER 2" xfId="1413"/>
    <cellStyle name="_03_长期资产申报表_pbc_Book2 (2)_股权等_ABC-pbc表20060610_PBC(CG)-MASTER 2 2" xfId="1414"/>
    <cellStyle name="_03_长期资产申报表_pbc_Book2 (2)_股权等_ABC-pbc表20060610_PBC(CG)-MASTER 2 3" xfId="1415"/>
    <cellStyle name="_03_长期资产申报表_pbc_Book2 (2)_股权等_ABC-pbc表20060610_PBC(CG)-MASTER 3" xfId="1416"/>
    <cellStyle name="_03_长期资产申报表_pbc_Book2 (2)_股权等_ABC-pbc表20060610_PBC(CG)-MASTER 4" xfId="1417"/>
    <cellStyle name="_03_长期资产申报表_pbc_Book2 (2)_股权等_ABC-pbc表20060610_PBC(CG)-MASTER 5" xfId="1418"/>
    <cellStyle name="_03_长期资产申报表_pbc_Book2 (2)_股权等_ABC-pbc表20060610_PBC(CG)-MASTER 6" xfId="1419"/>
    <cellStyle name="_03_长期资产申报表_pbc_Book2 (2)_股权等_ABC-pbc表20060610_PBC(CG)-MASTER 7" xfId="1420"/>
    <cellStyle name="_03_长期资产申报表_pbc_Book2 (2)_股权等_ABC-pbc表20060610_PBC(CG)-MASTER_PBC(CG)-MASTER" xfId="1421"/>
    <cellStyle name="_03_长期资产申报表_pbc_Book2 (2)_股权等_ABC-pbc表20060610_PBC(CG)-MASTER_PBC(CG)-MASTER 2" xfId="1422"/>
    <cellStyle name="_03_长期资产申报表_pbc_Book2 (2)_股权等_ABC-pbc表20060610_PBC(CG)-MASTER_PBC(CG)-MASTER 2 2" xfId="1423"/>
    <cellStyle name="_03_长期资产申报表_pbc_Book2 (2)_股权等_ABC-pbc表20060610_PBC(CG)-MASTER_PBC(CG)-MASTER 2 3" xfId="1424"/>
    <cellStyle name="_03_长期资产申报表_pbc_Book2 (2)_股权等_ABC-pbc表20060610_PBC(CG)-MASTER_PBC(CG)-MASTER 3" xfId="1425"/>
    <cellStyle name="_03_长期资产申报表_pbc_Book2 (2)_股权等_ABC-pbc表20060610_PBC(CG)-MASTER_PBC(CG)-MASTER 4" xfId="1426"/>
    <cellStyle name="_03_长期资产申报表_pbc_Book2 (2)_股权等_ABC-pbc表20060610_PBC(CG)-MASTER_PBC(CG)-MASTER 5" xfId="1427"/>
    <cellStyle name="_03_长期资产申报表_pbc_Book2 (2)_股权等_ABC-pbc表20060610_PBC(CG)-MASTER_PBC(CG)-MASTER 6" xfId="1428"/>
    <cellStyle name="_03_长期资产申报表_pbc_Book2 (2)_股权等_ABC-pbc表20060610_PBC(CG)-MASTER_PBC(CG)-MASTER 7" xfId="1429"/>
    <cellStyle name="_03_长期资产申报表_pbc_Book2 (2)_股权等_ABC-pbc表20060610－赵静" xfId="1430"/>
    <cellStyle name="_03_长期资产申报表_pbc_Book2 (2)_股权等_ABC-pbc表20060610－赵静 2" xfId="1431"/>
    <cellStyle name="_03_长期资产申报表_pbc_Book2 (2)_股权等_ABC-pbc表20060610－赵静 2 2" xfId="1432"/>
    <cellStyle name="_03_长期资产申报表_pbc_Book2 (2)_股权等_ABC-pbc表20060610－赵静 2 3" xfId="1433"/>
    <cellStyle name="_03_长期资产申报表_pbc_Book2 (2)_股权等_ABC-pbc表20060610－赵静 3" xfId="1434"/>
    <cellStyle name="_03_长期资产申报表_pbc_Book2 (2)_股权等_ABC-pbc表20060610－赵静 4" xfId="1435"/>
    <cellStyle name="_03_长期资产申报表_pbc_Book2 (2)_股权等_ABC-pbc表20060610－赵静 5" xfId="1436"/>
    <cellStyle name="_03_长期资产申报表_pbc_Book2 (2)_股权等_ABC-pbc表20060610－赵静 6" xfId="1437"/>
    <cellStyle name="_03_长期资产申报表_pbc_Book2 (2)_股权等_ABC-pbc表20060610－赵静 7" xfId="1438"/>
    <cellStyle name="_03_长期资产申报表_pbc_Book2 (2)_股权等_ABC-pbc表20060610－赵静_PBC(CG)-MASTER" xfId="1439"/>
    <cellStyle name="_03_长期资产申报表_pbc_Book2 (2)_股权等_ABC-pbc表20060610－赵静_PBC(CG)-MASTER 2" xfId="1440"/>
    <cellStyle name="_03_长期资产申报表_pbc_Book2 (2)_股权等_ABC-pbc表20060610－赵静_PBC(CG)-MASTER 2 2" xfId="1441"/>
    <cellStyle name="_03_长期资产申报表_pbc_Book2 (2)_股权等_ABC-pbc表20060610－赵静_PBC(CG)-MASTER 2 3" xfId="1442"/>
    <cellStyle name="_03_长期资产申报表_pbc_Book2 (2)_股权等_ABC-pbc表20060610－赵静_PBC(CG)-MASTER 3" xfId="1443"/>
    <cellStyle name="_03_长期资产申报表_pbc_Book2 (2)_股权等_ABC-pbc表20060610－赵静_PBC(CG)-MASTER 4" xfId="1444"/>
    <cellStyle name="_03_长期资产申报表_pbc_Book2 (2)_股权等_ABC-pbc表20060610－赵静_PBC(CG)-MASTER 5" xfId="1445"/>
    <cellStyle name="_03_长期资产申报表_pbc_Book2 (2)_股权等_ABC-pbc表20060610－赵静_PBC(CG)-MASTER 6" xfId="1446"/>
    <cellStyle name="_03_长期资产申报表_pbc_Book2 (2)_股权等_ABC-pbc表20060610－赵静_PBC(CG)-MASTER 7" xfId="1447"/>
    <cellStyle name="_03_长期资产申报表_pbc_Book2 (2)_股权等_PBC(CG)-MASTER" xfId="1448"/>
    <cellStyle name="_03_长期资产申报表_pbc_Book2 (2)_股权等_PBC(CG)-MASTER 2" xfId="1449"/>
    <cellStyle name="_03_长期资产申报表_pbc_Book2 (2)_股权等_PBC(CG)-MASTER 2 2" xfId="1450"/>
    <cellStyle name="_03_长期资产申报表_pbc_Book2 (2)_股权等_PBC(CG)-MASTER 2 3" xfId="1451"/>
    <cellStyle name="_03_长期资产申报表_pbc_Book2 (2)_股权等_PBC(CG)-MASTER 3" xfId="1452"/>
    <cellStyle name="_03_长期资产申报表_pbc_Book2 (2)_股权等_PBC(CG)-MASTER 4" xfId="1453"/>
    <cellStyle name="_03_长期资产申报表_pbc_Book2 (2)_股权等_PBC(CG)-MASTER 5" xfId="1454"/>
    <cellStyle name="_03_长期资产申报表_pbc_Book2 (2)_股权等_PBC(CG)-MASTER 6" xfId="1455"/>
    <cellStyle name="_03_长期资产申报表_pbc_Book2 (2)_股权等_PBC(CG)-MASTER 7" xfId="1456"/>
    <cellStyle name="_03_长期资产申报表_pbc_Book2 (2)_股权等_PBC(CG)-MASTER_PBC(CG)-MASTER" xfId="1457"/>
    <cellStyle name="_03_长期资产申报表_pbc_Book2 (2)_股权等_PBC(CG)-MASTER_PBC(CG)-MASTER 2" xfId="1458"/>
    <cellStyle name="_03_长期资产申报表_pbc_Book2 (2)_股权等_PBC(CG)-MASTER_PBC(CG)-MASTER 2 2" xfId="1459"/>
    <cellStyle name="_03_长期资产申报表_pbc_Book2 (2)_股权等_PBC(CG)-MASTER_PBC(CG)-MASTER 2 3" xfId="1460"/>
    <cellStyle name="_03_长期资产申报表_pbc_Book2 (2)_股权等_PBC(CG)-MASTER_PBC(CG)-MASTER 3" xfId="1461"/>
    <cellStyle name="_03_长期资产申报表_pbc_Book2 (2)_股权等_PBC(CG)-MASTER_PBC(CG)-MASTER 4" xfId="1462"/>
    <cellStyle name="_03_长期资产申报表_pbc_Book2 (2)_股权等_PBC(CG)-MASTER_PBC(CG)-MASTER 5" xfId="1463"/>
    <cellStyle name="_03_长期资产申报表_pbc_Book2 (2)_股权等_PBC(CG)-MASTER_PBC(CG)-MASTER 6" xfId="1464"/>
    <cellStyle name="_03_长期资产申报表_pbc_Book2 (2)_股权等_PBC(CG)-MASTER_PBC(CG)-MASTER 7" xfId="1465"/>
    <cellStyle name="_03_长期资产申报表_pbc_Book2 (2)_股权等_原ABC-pbc表" xfId="1466"/>
    <cellStyle name="_03_长期资产申报表_pbc_Book2 (2)_股权等_原ABC-pbc表 2" xfId="1467"/>
    <cellStyle name="_03_长期资产申报表_pbc_Book2 (2)_股权等_原ABC-pbc表 2 2" xfId="1468"/>
    <cellStyle name="_03_长期资产申报表_pbc_Book2 (2)_股权等_原ABC-pbc表 2 3" xfId="1469"/>
    <cellStyle name="_03_长期资产申报表_pbc_Book2 (2)_股权等_原ABC-pbc表 3" xfId="1470"/>
    <cellStyle name="_03_长期资产申报表_pbc_Book2 (2)_股权等_原ABC-pbc表 4" xfId="1471"/>
    <cellStyle name="_03_长期资产申报表_pbc_Book2 (2)_股权等_原ABC-pbc表 5" xfId="1472"/>
    <cellStyle name="_03_长期资产申报表_pbc_Book2 (2)_股权等_原ABC-pbc表 6" xfId="1473"/>
    <cellStyle name="_03_长期资产申报表_pbc_Book2 (2)_股权等_原ABC-pbc表 7" xfId="1474"/>
    <cellStyle name="_03_长期资产申报表_pbc_Book2 (2)_股权等_原ABC-pbc表_PBC(CG)-MASTER" xfId="1475"/>
    <cellStyle name="_03_长期资产申报表_pbc_Book2 (2)_股权等_原ABC-pbc表_PBC(CG)-MASTER 2" xfId="1476"/>
    <cellStyle name="_03_长期资产申报表_pbc_Book2 (2)_股权等_原ABC-pbc表_PBC(CG)-MASTER 2 2" xfId="1477"/>
    <cellStyle name="_03_长期资产申报表_pbc_Book2 (2)_股权等_原ABC-pbc表_PBC(CG)-MASTER 2 3" xfId="1478"/>
    <cellStyle name="_03_长期资产申报表_pbc_Book2 (2)_股权等_原ABC-pbc表_PBC(CG)-MASTER 3" xfId="1479"/>
    <cellStyle name="_03_长期资产申报表_pbc_Book2 (2)_股权等_原ABC-pbc表_PBC(CG)-MASTER 4" xfId="1480"/>
    <cellStyle name="_03_长期资产申报表_pbc_Book2 (2)_股权等_原ABC-pbc表_PBC(CG)-MASTER 5" xfId="1481"/>
    <cellStyle name="_03_长期资产申报表_pbc_Book2 (2)_股权等_原ABC-pbc表_PBC(CG)-MASTER 6" xfId="1482"/>
    <cellStyle name="_03_长期资产申报表_pbc_Book2 (2)_股权等_原ABC-pbc表_PBC(CG)-MASTER 7" xfId="1483"/>
    <cellStyle name="_03_长期资产申报表_pbc_Book2 (2)_原ABC-pbc表" xfId="1484"/>
    <cellStyle name="_03_长期资产申报表_pbc_Book2 (2)_原ABC-pbc表 2" xfId="1485"/>
    <cellStyle name="_03_长期资产申报表_pbc_Book2 (2)_原ABC-pbc表 2 2" xfId="1486"/>
    <cellStyle name="_03_长期资产申报表_pbc_Book2 (2)_原ABC-pbc表 2 3" xfId="1487"/>
    <cellStyle name="_03_长期资产申报表_pbc_Book2 (2)_原ABC-pbc表 3" xfId="1488"/>
    <cellStyle name="_03_长期资产申报表_pbc_Book2 (2)_原ABC-pbc表 4" xfId="1489"/>
    <cellStyle name="_03_长期资产申报表_pbc_Book2 (2)_原ABC-pbc表 5" xfId="1490"/>
    <cellStyle name="_03_长期资产申报表_pbc_Book2 (2)_原ABC-pbc表 6" xfId="1491"/>
    <cellStyle name="_03_长期资产申报表_pbc_Book2 (2)_原ABC-pbc表 7" xfId="1492"/>
    <cellStyle name="_03_长期资产申报表_pbc_Book2 (2)_原ABC-pbc表_PBC(CG)-MASTER" xfId="1493"/>
    <cellStyle name="_03_长期资产申报表_pbc_Book2 (2)_原ABC-pbc表_PBC(CG)-MASTER 2" xfId="1494"/>
    <cellStyle name="_03_长期资产申报表_pbc_Book2 (2)_原ABC-pbc表_PBC(CG)-MASTER 2 2" xfId="1495"/>
    <cellStyle name="_03_长期资产申报表_pbc_Book2 (2)_原ABC-pbc表_PBC(CG)-MASTER 2 3" xfId="1496"/>
    <cellStyle name="_03_长期资产申报表_pbc_Book2 (2)_原ABC-pbc表_PBC(CG)-MASTER 3" xfId="1497"/>
    <cellStyle name="_03_长期资产申报表_pbc_Book2 (2)_原ABC-pbc表_PBC(CG)-MASTER 4" xfId="1498"/>
    <cellStyle name="_03_长期资产申报表_pbc_Book2 (2)_原ABC-pbc表_PBC(CG)-MASTER 5" xfId="1499"/>
    <cellStyle name="_03_长期资产申报表_pbc_Book2 (2)_原ABC-pbc表_PBC(CG)-MASTER 6" xfId="1500"/>
    <cellStyle name="_03_长期资产申报表_pbc_Book2 (2)_原ABC-pbc表_PBC(CG)-MASTER 7" xfId="1501"/>
    <cellStyle name="_03_长期资产申报表_pbc_Book2 10" xfId="1502"/>
    <cellStyle name="_03_长期资产申报表_pbc_Book2 11" xfId="1503"/>
    <cellStyle name="_03_长期资产申报表_pbc_Book2 12" xfId="1504"/>
    <cellStyle name="_03_长期资产申报表_pbc_Book2 13" xfId="1505"/>
    <cellStyle name="_03_长期资产申报表_pbc_Book2 14" xfId="1506"/>
    <cellStyle name="_03_长期资产申报表_pbc_Book2 15" xfId="1507"/>
    <cellStyle name="_03_长期资产申报表_pbc_Book2 16" xfId="1508"/>
    <cellStyle name="_03_长期资产申报表_pbc_Book2 17" xfId="1509"/>
    <cellStyle name="_03_长期资产申报表_pbc_Book2 18" xfId="1510"/>
    <cellStyle name="_03_长期资产申报表_pbc_Book2 19" xfId="1511"/>
    <cellStyle name="_03_长期资产申报表_pbc_Book2 2" xfId="1512"/>
    <cellStyle name="_03_长期资产申报表_pbc_Book2 2 2" xfId="1513"/>
    <cellStyle name="_03_长期资产申报表_pbc_Book2 2 3" xfId="1514"/>
    <cellStyle name="_03_长期资产申报表_pbc_Book2 20" xfId="1515"/>
    <cellStyle name="_03_长期资产申报表_pbc_Book2 21" xfId="1516"/>
    <cellStyle name="_03_长期资产申报表_pbc_Book2 22" xfId="1517"/>
    <cellStyle name="_03_长期资产申报表_pbc_Book2 23" xfId="1518"/>
    <cellStyle name="_03_长期资产申报表_pbc_Book2 24" xfId="1519"/>
    <cellStyle name="_03_长期资产申报表_pbc_Book2 25" xfId="1520"/>
    <cellStyle name="_03_长期资产申报表_pbc_Book2 26" xfId="1521"/>
    <cellStyle name="_03_长期资产申报表_pbc_Book2 27" xfId="1522"/>
    <cellStyle name="_03_长期资产申报表_pbc_Book2 28" xfId="1523"/>
    <cellStyle name="_03_长期资产申报表_pbc_Book2 29" xfId="1524"/>
    <cellStyle name="_03_长期资产申报表_pbc_Book2 3" xfId="1525"/>
    <cellStyle name="_03_长期资产申报表_pbc_Book2 30" xfId="1526"/>
    <cellStyle name="_03_长期资产申报表_pbc_Book2 31" xfId="1527"/>
    <cellStyle name="_03_长期资产申报表_pbc_Book2 32" xfId="1528"/>
    <cellStyle name="_03_长期资产申报表_pbc_Book2 33" xfId="1529"/>
    <cellStyle name="_03_长期资产申报表_pbc_Book2 34" xfId="1530"/>
    <cellStyle name="_03_长期资产申报表_pbc_Book2 35" xfId="1531"/>
    <cellStyle name="_03_长期资产申报表_pbc_Book2 36" xfId="1532"/>
    <cellStyle name="_03_长期资产申报表_pbc_Book2 37" xfId="1533"/>
    <cellStyle name="_03_长期资产申报表_pbc_Book2 38" xfId="1534"/>
    <cellStyle name="_03_长期资产申报表_pbc_Book2 39" xfId="1535"/>
    <cellStyle name="_03_长期资产申报表_pbc_Book2 4" xfId="1536"/>
    <cellStyle name="_03_长期资产申报表_pbc_Book2 40" xfId="1537"/>
    <cellStyle name="_03_长期资产申报表_pbc_Book2 41" xfId="1538"/>
    <cellStyle name="_03_长期资产申报表_pbc_Book2 42" xfId="1539"/>
    <cellStyle name="_03_长期资产申报表_pbc_Book2 43" xfId="1540"/>
    <cellStyle name="_03_长期资产申报表_pbc_Book2 44" xfId="1541"/>
    <cellStyle name="_03_长期资产申报表_pbc_Book2 45" xfId="1542"/>
    <cellStyle name="_03_长期资产申报表_pbc_Book2 46" xfId="1543"/>
    <cellStyle name="_03_长期资产申报表_pbc_Book2 47" xfId="1544"/>
    <cellStyle name="_03_长期资产申报表_pbc_Book2 48" xfId="1545"/>
    <cellStyle name="_03_长期资产申报表_pbc_Book2 49" xfId="1546"/>
    <cellStyle name="_03_长期资产申报表_pbc_Book2 5" xfId="1547"/>
    <cellStyle name="_03_长期资产申报表_pbc_Book2 50" xfId="1548"/>
    <cellStyle name="_03_长期资产申报表_pbc_Book2 51" xfId="1549"/>
    <cellStyle name="_03_长期资产申报表_pbc_Book2 6" xfId="1550"/>
    <cellStyle name="_03_长期资产申报表_pbc_Book2 7" xfId="1551"/>
    <cellStyle name="_03_长期资产申报表_pbc_Book2 7 2" xfId="1552"/>
    <cellStyle name="_03_长期资产申报表_pbc_Book2 8" xfId="1553"/>
    <cellStyle name="_03_长期资产申报表_pbc_Book2 9" xfId="1554"/>
    <cellStyle name="_03_长期资产申报表_pbc_Book2(1)" xfId="1555"/>
    <cellStyle name="_03_长期资产申报表_pbc_Book2(1) 2" xfId="1556"/>
    <cellStyle name="_03_长期资产申报表_pbc_Book2(1) 2 2" xfId="1557"/>
    <cellStyle name="_03_长期资产申报表_pbc_Book2(1) 2 3" xfId="1558"/>
    <cellStyle name="_03_长期资产申报表_pbc_Book2(1) 3" xfId="1559"/>
    <cellStyle name="_03_长期资产申报表_pbc_Book2(1) 4" xfId="1560"/>
    <cellStyle name="_03_长期资产申报表_pbc_Book2(1) 5" xfId="1561"/>
    <cellStyle name="_03_长期资产申报表_pbc_Book2(1) 6" xfId="1562"/>
    <cellStyle name="_03_长期资产申报表_pbc_Book2(1) 7" xfId="1563"/>
    <cellStyle name="_03_长期资产申报表_pbc_Book2(1)_ABC-pbc表20060610" xfId="1564"/>
    <cellStyle name="_03_长期资产申报表_pbc_Book2(1)_ABC-pbc表20060610 2" xfId="1565"/>
    <cellStyle name="_03_长期资产申报表_pbc_Book2(1)_ABC-pbc表20060610 2 2" xfId="1566"/>
    <cellStyle name="_03_长期资产申报表_pbc_Book2(1)_ABC-pbc表20060610 2 3" xfId="1567"/>
    <cellStyle name="_03_长期资产申报表_pbc_Book2(1)_ABC-pbc表20060610 3" xfId="1568"/>
    <cellStyle name="_03_长期资产申报表_pbc_Book2(1)_ABC-pbc表20060610 4" xfId="1569"/>
    <cellStyle name="_03_长期资产申报表_pbc_Book2(1)_ABC-pbc表20060610 5" xfId="1570"/>
    <cellStyle name="_03_长期资产申报表_pbc_Book2(1)_ABC-pbc表20060610 6" xfId="1571"/>
    <cellStyle name="_03_长期资产申报表_pbc_Book2(1)_ABC-pbc表20060610 7" xfId="1572"/>
    <cellStyle name="_03_长期资产申报表_pbc_Book2(1)_ABC-pbc表20060610_PBC(CG)-MASTER" xfId="1573"/>
    <cellStyle name="_03_长期资产申报表_pbc_Book2(1)_ABC-pbc表20060610_PBC(CG)-MASTER 2" xfId="1574"/>
    <cellStyle name="_03_长期资产申报表_pbc_Book2(1)_ABC-pbc表20060610_PBC(CG)-MASTER 2 2" xfId="1575"/>
    <cellStyle name="_03_长期资产申报表_pbc_Book2(1)_ABC-pbc表20060610_PBC(CG)-MASTER 2 3" xfId="1576"/>
    <cellStyle name="_03_长期资产申报表_pbc_Book2(1)_ABC-pbc表20060610_PBC(CG)-MASTER 3" xfId="1577"/>
    <cellStyle name="_03_长期资产申报表_pbc_Book2(1)_ABC-pbc表20060610_PBC(CG)-MASTER 4" xfId="1578"/>
    <cellStyle name="_03_长期资产申报表_pbc_Book2(1)_ABC-pbc表20060610_PBC(CG)-MASTER 5" xfId="1579"/>
    <cellStyle name="_03_长期资产申报表_pbc_Book2(1)_ABC-pbc表20060610_PBC(CG)-MASTER 6" xfId="1580"/>
    <cellStyle name="_03_长期资产申报表_pbc_Book2(1)_ABC-pbc表20060610_PBC(CG)-MASTER 7" xfId="1581"/>
    <cellStyle name="_03_长期资产申报表_pbc_Book2(1)_ABC-pbc表20060610_PBC(CG)-MASTER_PBC(CG)-MASTER" xfId="1582"/>
    <cellStyle name="_03_长期资产申报表_pbc_Book2(1)_ABC-pbc表20060610_PBC(CG)-MASTER_PBC(CG)-MASTER 2" xfId="1583"/>
    <cellStyle name="_03_长期资产申报表_pbc_Book2(1)_ABC-pbc表20060610_PBC(CG)-MASTER_PBC(CG)-MASTER 2 2" xfId="1584"/>
    <cellStyle name="_03_长期资产申报表_pbc_Book2(1)_ABC-pbc表20060610_PBC(CG)-MASTER_PBC(CG)-MASTER 2 3" xfId="1585"/>
    <cellStyle name="_03_长期资产申报表_pbc_Book2(1)_ABC-pbc表20060610_PBC(CG)-MASTER_PBC(CG)-MASTER 3" xfId="1586"/>
    <cellStyle name="_03_长期资产申报表_pbc_Book2(1)_ABC-pbc表20060610_PBC(CG)-MASTER_PBC(CG)-MASTER 4" xfId="1587"/>
    <cellStyle name="_03_长期资产申报表_pbc_Book2(1)_ABC-pbc表20060610_PBC(CG)-MASTER_PBC(CG)-MASTER 5" xfId="1588"/>
    <cellStyle name="_03_长期资产申报表_pbc_Book2(1)_ABC-pbc表20060610_PBC(CG)-MASTER_PBC(CG)-MASTER 6" xfId="1589"/>
    <cellStyle name="_03_长期资产申报表_pbc_Book2(1)_ABC-pbc表20060610_PBC(CG)-MASTER_PBC(CG)-MASTER 7" xfId="1590"/>
    <cellStyle name="_03_长期资产申报表_pbc_Book2(1)_ABC-pbc表20060610－赵静" xfId="1591"/>
    <cellStyle name="_03_长期资产申报表_pbc_Book2(1)_ABC-pbc表20060610－赵静 2" xfId="1592"/>
    <cellStyle name="_03_长期资产申报表_pbc_Book2(1)_ABC-pbc表20060610－赵静 2 2" xfId="1593"/>
    <cellStyle name="_03_长期资产申报表_pbc_Book2(1)_ABC-pbc表20060610－赵静 2 3" xfId="1594"/>
    <cellStyle name="_03_长期资产申报表_pbc_Book2(1)_ABC-pbc表20060610－赵静 3" xfId="1595"/>
    <cellStyle name="_03_长期资产申报表_pbc_Book2(1)_ABC-pbc表20060610－赵静 4" xfId="1596"/>
    <cellStyle name="_03_长期资产申报表_pbc_Book2(1)_ABC-pbc表20060610－赵静 5" xfId="1597"/>
    <cellStyle name="_03_长期资产申报表_pbc_Book2(1)_ABC-pbc表20060610－赵静 6" xfId="1598"/>
    <cellStyle name="_03_长期资产申报表_pbc_Book2(1)_ABC-pbc表20060610－赵静 7" xfId="1599"/>
    <cellStyle name="_03_长期资产申报表_pbc_Book2(1)_ABC-pbc表20060610－赵静_PBC(CG)-MASTER" xfId="1600"/>
    <cellStyle name="_03_长期资产申报表_pbc_Book2(1)_ABC-pbc表20060610－赵静_PBC(CG)-MASTER 2" xfId="1601"/>
    <cellStyle name="_03_长期资产申报表_pbc_Book2(1)_ABC-pbc表20060610－赵静_PBC(CG)-MASTER 2 2" xfId="1602"/>
    <cellStyle name="_03_长期资产申报表_pbc_Book2(1)_ABC-pbc表20060610－赵静_PBC(CG)-MASTER 2 3" xfId="1603"/>
    <cellStyle name="_03_长期资产申报表_pbc_Book2(1)_ABC-pbc表20060610－赵静_PBC(CG)-MASTER 3" xfId="1604"/>
    <cellStyle name="_03_长期资产申报表_pbc_Book2(1)_ABC-pbc表20060610－赵静_PBC(CG)-MASTER 4" xfId="1605"/>
    <cellStyle name="_03_长期资产申报表_pbc_Book2(1)_ABC-pbc表20060610－赵静_PBC(CG)-MASTER 5" xfId="1606"/>
    <cellStyle name="_03_长期资产申报表_pbc_Book2(1)_ABC-pbc表20060610－赵静_PBC(CG)-MASTER 6" xfId="1607"/>
    <cellStyle name="_03_长期资产申报表_pbc_Book2(1)_ABC-pbc表20060610－赵静_PBC(CG)-MASTER 7" xfId="1608"/>
    <cellStyle name="_03_长期资产申报表_pbc_Book2(1)_PBC(CG)-MASTER" xfId="1609"/>
    <cellStyle name="_03_长期资产申报表_pbc_Book2(1)_PBC(CG)-MASTER 2" xfId="1610"/>
    <cellStyle name="_03_长期资产申报表_pbc_Book2(1)_PBC(CG)-MASTER 2 2" xfId="1611"/>
    <cellStyle name="_03_长期资产申报表_pbc_Book2(1)_PBC(CG)-MASTER 2 3" xfId="1612"/>
    <cellStyle name="_03_长期资产申报表_pbc_Book2(1)_PBC(CG)-MASTER 3" xfId="1613"/>
    <cellStyle name="_03_长期资产申报表_pbc_Book2(1)_PBC(CG)-MASTER 4" xfId="1614"/>
    <cellStyle name="_03_长期资产申报表_pbc_Book2(1)_PBC(CG)-MASTER 5" xfId="1615"/>
    <cellStyle name="_03_长期资产申报表_pbc_Book2(1)_PBC(CG)-MASTER 6" xfId="1616"/>
    <cellStyle name="_03_长期资产申报表_pbc_Book2(1)_PBC(CG)-MASTER 7" xfId="1617"/>
    <cellStyle name="_03_长期资产申报表_pbc_Book2(1)_PBC(CG)-MASTER_PBC(CG)-MASTER" xfId="1618"/>
    <cellStyle name="_03_长期资产申报表_pbc_Book2(1)_PBC(CG)-MASTER_PBC(CG)-MASTER 2" xfId="1619"/>
    <cellStyle name="_03_长期资产申报表_pbc_Book2(1)_PBC(CG)-MASTER_PBC(CG)-MASTER 2 2" xfId="1620"/>
    <cellStyle name="_03_长期资产申报表_pbc_Book2(1)_PBC(CG)-MASTER_PBC(CG)-MASTER 2 3" xfId="1621"/>
    <cellStyle name="_03_长期资产申报表_pbc_Book2(1)_PBC(CG)-MASTER_PBC(CG)-MASTER 3" xfId="1622"/>
    <cellStyle name="_03_长期资产申报表_pbc_Book2(1)_PBC(CG)-MASTER_PBC(CG)-MASTER 4" xfId="1623"/>
    <cellStyle name="_03_长期资产申报表_pbc_Book2(1)_PBC(CG)-MASTER_PBC(CG)-MASTER 5" xfId="1624"/>
    <cellStyle name="_03_长期资产申报表_pbc_Book2(1)_PBC(CG)-MASTER_PBC(CG)-MASTER 6" xfId="1625"/>
    <cellStyle name="_03_长期资产申报表_pbc_Book2(1)_PBC(CG)-MASTER_PBC(CG)-MASTER 7" xfId="1626"/>
    <cellStyle name="_03_长期资产申报表_pbc_Book2(1)_股权等" xfId="1627"/>
    <cellStyle name="_03_长期资产申报表_pbc_Book2(1)_股权等 2" xfId="1628"/>
    <cellStyle name="_03_长期资产申报表_pbc_Book2(1)_股权等 2 2" xfId="1629"/>
    <cellStyle name="_03_长期资产申报表_pbc_Book2(1)_股权等 2 3" xfId="1630"/>
    <cellStyle name="_03_长期资产申报表_pbc_Book2(1)_股权等 3" xfId="1631"/>
    <cellStyle name="_03_长期资产申报表_pbc_Book2(1)_股权等 4" xfId="1632"/>
    <cellStyle name="_03_长期资产申报表_pbc_Book2(1)_股权等 5" xfId="1633"/>
    <cellStyle name="_03_长期资产申报表_pbc_Book2(1)_股权等 6" xfId="1634"/>
    <cellStyle name="_03_长期资产申报表_pbc_Book2(1)_股权等 7" xfId="1635"/>
    <cellStyle name="_03_长期资产申报表_pbc_Book2(1)_股权等_ABC-pbc表20060610" xfId="1636"/>
    <cellStyle name="_03_长期资产申报表_pbc_Book2(1)_股权等_ABC-pbc表20060610 2" xfId="1637"/>
    <cellStyle name="_03_长期资产申报表_pbc_Book2(1)_股权等_ABC-pbc表20060610 2 2" xfId="1638"/>
    <cellStyle name="_03_长期资产申报表_pbc_Book2(1)_股权等_ABC-pbc表20060610 2 3" xfId="1639"/>
    <cellStyle name="_03_长期资产申报表_pbc_Book2(1)_股权等_ABC-pbc表20060610 3" xfId="1640"/>
    <cellStyle name="_03_长期资产申报表_pbc_Book2(1)_股权等_ABC-pbc表20060610 4" xfId="1641"/>
    <cellStyle name="_03_长期资产申报表_pbc_Book2(1)_股权等_ABC-pbc表20060610 5" xfId="1642"/>
    <cellStyle name="_03_长期资产申报表_pbc_Book2(1)_股权等_ABC-pbc表20060610 6" xfId="1643"/>
    <cellStyle name="_03_长期资产申报表_pbc_Book2(1)_股权等_ABC-pbc表20060610 7" xfId="1644"/>
    <cellStyle name="_03_长期资产申报表_pbc_Book2(1)_股权等_ABC-pbc表20060610_PBC(CG)-MASTER" xfId="1645"/>
    <cellStyle name="_03_长期资产申报表_pbc_Book2(1)_股权等_ABC-pbc表20060610_PBC(CG)-MASTER 2" xfId="1646"/>
    <cellStyle name="_03_长期资产申报表_pbc_Book2(1)_股权等_ABC-pbc表20060610_PBC(CG)-MASTER 2 2" xfId="1647"/>
    <cellStyle name="_03_长期资产申报表_pbc_Book2(1)_股权等_ABC-pbc表20060610_PBC(CG)-MASTER 2 3" xfId="1648"/>
    <cellStyle name="_03_长期资产申报表_pbc_Book2(1)_股权等_ABC-pbc表20060610_PBC(CG)-MASTER 3" xfId="1649"/>
    <cellStyle name="_03_长期资产申报表_pbc_Book2(1)_股权等_ABC-pbc表20060610_PBC(CG)-MASTER 4" xfId="1650"/>
    <cellStyle name="_03_长期资产申报表_pbc_Book2(1)_股权等_ABC-pbc表20060610_PBC(CG)-MASTER 5" xfId="1651"/>
    <cellStyle name="_03_长期资产申报表_pbc_Book2(1)_股权等_ABC-pbc表20060610_PBC(CG)-MASTER 6" xfId="1652"/>
    <cellStyle name="_03_长期资产申报表_pbc_Book2(1)_股权等_ABC-pbc表20060610_PBC(CG)-MASTER 7" xfId="1653"/>
    <cellStyle name="_03_长期资产申报表_pbc_Book2(1)_股权等_ABC-pbc表20060610_PBC(CG)-MASTER_PBC(CG)-MASTER" xfId="1654"/>
    <cellStyle name="_03_长期资产申报表_pbc_Book2(1)_股权等_ABC-pbc表20060610_PBC(CG)-MASTER_PBC(CG)-MASTER 2" xfId="1655"/>
    <cellStyle name="_03_长期资产申报表_pbc_Book2(1)_股权等_ABC-pbc表20060610_PBC(CG)-MASTER_PBC(CG)-MASTER 2 2" xfId="1656"/>
    <cellStyle name="_03_长期资产申报表_pbc_Book2(1)_股权等_ABC-pbc表20060610_PBC(CG)-MASTER_PBC(CG)-MASTER 2 3" xfId="1657"/>
    <cellStyle name="_03_长期资产申报表_pbc_Book2(1)_股权等_ABC-pbc表20060610_PBC(CG)-MASTER_PBC(CG)-MASTER 3" xfId="1658"/>
    <cellStyle name="_03_长期资产申报表_pbc_Book2(1)_股权等_ABC-pbc表20060610_PBC(CG)-MASTER_PBC(CG)-MASTER 4" xfId="1659"/>
    <cellStyle name="_03_长期资产申报表_pbc_Book2(1)_股权等_ABC-pbc表20060610_PBC(CG)-MASTER_PBC(CG)-MASTER 5" xfId="1660"/>
    <cellStyle name="_03_长期资产申报表_pbc_Book2(1)_股权等_ABC-pbc表20060610_PBC(CG)-MASTER_PBC(CG)-MASTER 6" xfId="1661"/>
    <cellStyle name="_03_长期资产申报表_pbc_Book2(1)_股权等_ABC-pbc表20060610_PBC(CG)-MASTER_PBC(CG)-MASTER 7" xfId="1662"/>
    <cellStyle name="_03_长期资产申报表_pbc_Book2(1)_股权等_ABC-pbc表20060610－赵静" xfId="1663"/>
    <cellStyle name="_03_长期资产申报表_pbc_Book2(1)_股权等_ABC-pbc表20060610－赵静 2" xfId="1664"/>
    <cellStyle name="_03_长期资产申报表_pbc_Book2(1)_股权等_ABC-pbc表20060610－赵静 2 2" xfId="1665"/>
    <cellStyle name="_03_长期资产申报表_pbc_Book2(1)_股权等_ABC-pbc表20060610－赵静 2 3" xfId="1666"/>
    <cellStyle name="_03_长期资产申报表_pbc_Book2(1)_股权等_ABC-pbc表20060610－赵静 3" xfId="1667"/>
    <cellStyle name="_03_长期资产申报表_pbc_Book2(1)_股权等_ABC-pbc表20060610－赵静 4" xfId="1668"/>
    <cellStyle name="_03_长期资产申报表_pbc_Book2(1)_股权等_ABC-pbc表20060610－赵静 5" xfId="1669"/>
    <cellStyle name="_03_长期资产申报表_pbc_Book2(1)_股权等_ABC-pbc表20060610－赵静 6" xfId="1670"/>
    <cellStyle name="_03_长期资产申报表_pbc_Book2(1)_股权等_ABC-pbc表20060610－赵静 7" xfId="1671"/>
    <cellStyle name="_03_长期资产申报表_pbc_Book2(1)_股权等_ABC-pbc表20060610－赵静_PBC(CG)-MASTER" xfId="1672"/>
    <cellStyle name="_03_长期资产申报表_pbc_Book2(1)_股权等_ABC-pbc表20060610－赵静_PBC(CG)-MASTER 2" xfId="1673"/>
    <cellStyle name="_03_长期资产申报表_pbc_Book2(1)_股权等_ABC-pbc表20060610－赵静_PBC(CG)-MASTER 2 2" xfId="1674"/>
    <cellStyle name="_03_长期资产申报表_pbc_Book2(1)_股权等_ABC-pbc表20060610－赵静_PBC(CG)-MASTER 2 3" xfId="1675"/>
    <cellStyle name="_03_长期资产申报表_pbc_Book2(1)_股权等_ABC-pbc表20060610－赵静_PBC(CG)-MASTER 3" xfId="1676"/>
    <cellStyle name="_03_长期资产申报表_pbc_Book2(1)_股权等_ABC-pbc表20060610－赵静_PBC(CG)-MASTER 4" xfId="1677"/>
    <cellStyle name="_03_长期资产申报表_pbc_Book2(1)_股权等_ABC-pbc表20060610－赵静_PBC(CG)-MASTER 5" xfId="1678"/>
    <cellStyle name="_03_长期资产申报表_pbc_Book2(1)_股权等_ABC-pbc表20060610－赵静_PBC(CG)-MASTER 6" xfId="1679"/>
    <cellStyle name="_03_长期资产申报表_pbc_Book2(1)_股权等_ABC-pbc表20060610－赵静_PBC(CG)-MASTER 7" xfId="1680"/>
    <cellStyle name="_03_长期资产申报表_pbc_Book2(1)_股权等_PBC(CG)-MASTER" xfId="1681"/>
    <cellStyle name="_03_长期资产申报表_pbc_Book2(1)_股权等_PBC(CG)-MASTER 2" xfId="1682"/>
    <cellStyle name="_03_长期资产申报表_pbc_Book2(1)_股权等_PBC(CG)-MASTER 2 2" xfId="1683"/>
    <cellStyle name="_03_长期资产申报表_pbc_Book2(1)_股权等_PBC(CG)-MASTER 2 3" xfId="1684"/>
    <cellStyle name="_03_长期资产申报表_pbc_Book2(1)_股权等_PBC(CG)-MASTER 3" xfId="1685"/>
    <cellStyle name="_03_长期资产申报表_pbc_Book2(1)_股权等_PBC(CG)-MASTER 4" xfId="1686"/>
    <cellStyle name="_03_长期资产申报表_pbc_Book2(1)_股权等_PBC(CG)-MASTER 5" xfId="1687"/>
    <cellStyle name="_03_长期资产申报表_pbc_Book2(1)_股权等_PBC(CG)-MASTER 6" xfId="1688"/>
    <cellStyle name="_03_长期资产申报表_pbc_Book2(1)_股权等_PBC(CG)-MASTER 7" xfId="1689"/>
    <cellStyle name="_03_长期资产申报表_pbc_Book2(1)_股权等_PBC(CG)-MASTER_PBC(CG)-MASTER" xfId="1690"/>
    <cellStyle name="_03_长期资产申报表_pbc_Book2(1)_股权等_PBC(CG)-MASTER_PBC(CG)-MASTER 2" xfId="1691"/>
    <cellStyle name="_03_长期资产申报表_pbc_Book2(1)_股权等_PBC(CG)-MASTER_PBC(CG)-MASTER 2 2" xfId="1692"/>
    <cellStyle name="_03_长期资产申报表_pbc_Book2(1)_股权等_PBC(CG)-MASTER_PBC(CG)-MASTER 2 3" xfId="1693"/>
    <cellStyle name="_03_长期资产申报表_pbc_Book2(1)_股权等_PBC(CG)-MASTER_PBC(CG)-MASTER 3" xfId="1694"/>
    <cellStyle name="_03_长期资产申报表_pbc_Book2(1)_股权等_PBC(CG)-MASTER_PBC(CG)-MASTER 4" xfId="1695"/>
    <cellStyle name="_03_长期资产申报表_pbc_Book2(1)_股权等_PBC(CG)-MASTER_PBC(CG)-MASTER 5" xfId="1696"/>
    <cellStyle name="_03_长期资产申报表_pbc_Book2(1)_股权等_PBC(CG)-MASTER_PBC(CG)-MASTER 6" xfId="1697"/>
    <cellStyle name="_03_长期资产申报表_pbc_Book2(1)_股权等_PBC(CG)-MASTER_PBC(CG)-MASTER 7" xfId="1698"/>
    <cellStyle name="_03_长期资产申报表_pbc_Book2(1)_股权等_原ABC-pbc表" xfId="1699"/>
    <cellStyle name="_03_长期资产申报表_pbc_Book2(1)_股权等_原ABC-pbc表 2" xfId="1700"/>
    <cellStyle name="_03_长期资产申报表_pbc_Book2(1)_股权等_原ABC-pbc表 2 2" xfId="1701"/>
    <cellStyle name="_03_长期资产申报表_pbc_Book2(1)_股权等_原ABC-pbc表 2 3" xfId="1702"/>
    <cellStyle name="_03_长期资产申报表_pbc_Book2(1)_股权等_原ABC-pbc表 3" xfId="1703"/>
    <cellStyle name="_03_长期资产申报表_pbc_Book2(1)_股权等_原ABC-pbc表 4" xfId="1704"/>
    <cellStyle name="_03_长期资产申报表_pbc_Book2(1)_股权等_原ABC-pbc表 5" xfId="1705"/>
    <cellStyle name="_03_长期资产申报表_pbc_Book2(1)_股权等_原ABC-pbc表 6" xfId="1706"/>
    <cellStyle name="_03_长期资产申报表_pbc_Book2(1)_股权等_原ABC-pbc表 7" xfId="1707"/>
    <cellStyle name="_03_长期资产申报表_pbc_Book2(1)_股权等_原ABC-pbc表_PBC(CG)-MASTER" xfId="1708"/>
    <cellStyle name="_03_长期资产申报表_pbc_Book2(1)_股权等_原ABC-pbc表_PBC(CG)-MASTER 2" xfId="1709"/>
    <cellStyle name="_03_长期资产申报表_pbc_Book2(1)_股权等_原ABC-pbc表_PBC(CG)-MASTER 2 2" xfId="1710"/>
    <cellStyle name="_03_长期资产申报表_pbc_Book2(1)_股权等_原ABC-pbc表_PBC(CG)-MASTER 2 3" xfId="1711"/>
    <cellStyle name="_03_长期资产申报表_pbc_Book2(1)_股权等_原ABC-pbc表_PBC(CG)-MASTER 3" xfId="1712"/>
    <cellStyle name="_03_长期资产申报表_pbc_Book2(1)_股权等_原ABC-pbc表_PBC(CG)-MASTER 4" xfId="1713"/>
    <cellStyle name="_03_长期资产申报表_pbc_Book2(1)_股权等_原ABC-pbc表_PBC(CG)-MASTER 5" xfId="1714"/>
    <cellStyle name="_03_长期资产申报表_pbc_Book2(1)_股权等_原ABC-pbc表_PBC(CG)-MASTER 6" xfId="1715"/>
    <cellStyle name="_03_长期资产申报表_pbc_Book2(1)_股权等_原ABC-pbc表_PBC(CG)-MASTER 7" xfId="1716"/>
    <cellStyle name="_03_长期资产申报表_pbc_Book2(1)_原ABC-pbc表" xfId="1717"/>
    <cellStyle name="_03_长期资产申报表_pbc_Book2(1)_原ABC-pbc表 2" xfId="1718"/>
    <cellStyle name="_03_长期资产申报表_pbc_Book2(1)_原ABC-pbc表 2 2" xfId="1719"/>
    <cellStyle name="_03_长期资产申报表_pbc_Book2(1)_原ABC-pbc表 2 3" xfId="1720"/>
    <cellStyle name="_03_长期资产申报表_pbc_Book2(1)_原ABC-pbc表 3" xfId="1721"/>
    <cellStyle name="_03_长期资产申报表_pbc_Book2(1)_原ABC-pbc表 4" xfId="1722"/>
    <cellStyle name="_03_长期资产申报表_pbc_Book2(1)_原ABC-pbc表 5" xfId="1723"/>
    <cellStyle name="_03_长期资产申报表_pbc_Book2(1)_原ABC-pbc表 6" xfId="1724"/>
    <cellStyle name="_03_长期资产申报表_pbc_Book2(1)_原ABC-pbc表 7" xfId="1725"/>
    <cellStyle name="_03_长期资产申报表_pbc_Book2(1)_原ABC-pbc表_PBC(CG)-MASTER" xfId="1726"/>
    <cellStyle name="_03_长期资产申报表_pbc_Book2(1)_原ABC-pbc表_PBC(CG)-MASTER 2" xfId="1727"/>
    <cellStyle name="_03_长期资产申报表_pbc_Book2(1)_原ABC-pbc表_PBC(CG)-MASTER 2 2" xfId="1728"/>
    <cellStyle name="_03_长期资产申报表_pbc_Book2(1)_原ABC-pbc表_PBC(CG)-MASTER 2 3" xfId="1729"/>
    <cellStyle name="_03_长期资产申报表_pbc_Book2(1)_原ABC-pbc表_PBC(CG)-MASTER 3" xfId="1730"/>
    <cellStyle name="_03_长期资产申报表_pbc_Book2(1)_原ABC-pbc表_PBC(CG)-MASTER 4" xfId="1731"/>
    <cellStyle name="_03_长期资产申报表_pbc_Book2(1)_原ABC-pbc表_PBC(CG)-MASTER 5" xfId="1732"/>
    <cellStyle name="_03_长期资产申报表_pbc_Book2(1)_原ABC-pbc表_PBC(CG)-MASTER 6" xfId="1733"/>
    <cellStyle name="_03_长期资产申报表_pbc_Book2(1)_原ABC-pbc表_PBC(CG)-MASTER 7" xfId="1734"/>
    <cellStyle name="_03_长期资产申报表_pbc_Book2_ABC-pbc表20060610" xfId="1735"/>
    <cellStyle name="_03_长期资产申报表_pbc_Book2_ABC-pbc表20060610 2" xfId="1736"/>
    <cellStyle name="_03_长期资产申报表_pbc_Book2_ABC-pbc表20060610 2 2" xfId="1737"/>
    <cellStyle name="_03_长期资产申报表_pbc_Book2_ABC-pbc表20060610 2 3" xfId="1738"/>
    <cellStyle name="_03_长期资产申报表_pbc_Book2_ABC-pbc表20060610 3" xfId="1739"/>
    <cellStyle name="_03_长期资产申报表_pbc_Book2_ABC-pbc表20060610 4" xfId="1740"/>
    <cellStyle name="_03_长期资产申报表_pbc_Book2_ABC-pbc表20060610 5" xfId="1741"/>
    <cellStyle name="_03_长期资产申报表_pbc_Book2_ABC-pbc表20060610 6" xfId="1742"/>
    <cellStyle name="_03_长期资产申报表_pbc_Book2_ABC-pbc表20060610 7" xfId="1743"/>
    <cellStyle name="_03_长期资产申报表_pbc_Book2_ABC-pbc表20060610_PBC(CG)-MASTER" xfId="1744"/>
    <cellStyle name="_03_长期资产申报表_pbc_Book2_ABC-pbc表20060610_PBC(CG)-MASTER 2" xfId="1745"/>
    <cellStyle name="_03_长期资产申报表_pbc_Book2_ABC-pbc表20060610_PBC(CG)-MASTER 2 2" xfId="1746"/>
    <cellStyle name="_03_长期资产申报表_pbc_Book2_ABC-pbc表20060610_PBC(CG)-MASTER 2 3" xfId="1747"/>
    <cellStyle name="_03_长期资产申报表_pbc_Book2_ABC-pbc表20060610_PBC(CG)-MASTER 3" xfId="1748"/>
    <cellStyle name="_03_长期资产申报表_pbc_Book2_ABC-pbc表20060610_PBC(CG)-MASTER 4" xfId="1749"/>
    <cellStyle name="_03_长期资产申报表_pbc_Book2_ABC-pbc表20060610_PBC(CG)-MASTER 5" xfId="1750"/>
    <cellStyle name="_03_长期资产申报表_pbc_Book2_ABC-pbc表20060610_PBC(CG)-MASTER 6" xfId="1751"/>
    <cellStyle name="_03_长期资产申报表_pbc_Book2_ABC-pbc表20060610_PBC(CG)-MASTER 7" xfId="1752"/>
    <cellStyle name="_03_长期资产申报表_pbc_Book2_ABC-pbc表20060610_PBC(CG)-MASTER_PBC(CG)-MASTER" xfId="1753"/>
    <cellStyle name="_03_长期资产申报表_pbc_Book2_ABC-pbc表20060610_PBC(CG)-MASTER_PBC(CG)-MASTER 2" xfId="1754"/>
    <cellStyle name="_03_长期资产申报表_pbc_Book2_ABC-pbc表20060610_PBC(CG)-MASTER_PBC(CG)-MASTER 2 2" xfId="1755"/>
    <cellStyle name="_03_长期资产申报表_pbc_Book2_ABC-pbc表20060610_PBC(CG)-MASTER_PBC(CG)-MASTER 2 3" xfId="1756"/>
    <cellStyle name="_03_长期资产申报表_pbc_Book2_ABC-pbc表20060610_PBC(CG)-MASTER_PBC(CG)-MASTER 3" xfId="1757"/>
    <cellStyle name="_03_长期资产申报表_pbc_Book2_ABC-pbc表20060610_PBC(CG)-MASTER_PBC(CG)-MASTER 4" xfId="1758"/>
    <cellStyle name="_03_长期资产申报表_pbc_Book2_ABC-pbc表20060610_PBC(CG)-MASTER_PBC(CG)-MASTER 5" xfId="1759"/>
    <cellStyle name="_03_长期资产申报表_pbc_Book2_ABC-pbc表20060610_PBC(CG)-MASTER_PBC(CG)-MASTER 6" xfId="1760"/>
    <cellStyle name="_03_长期资产申报表_pbc_Book2_ABC-pbc表20060610_PBC(CG)-MASTER_PBC(CG)-MASTER 7" xfId="1761"/>
    <cellStyle name="_03_长期资产申报表_pbc_Book2_ABC-pbc表20060610－赵静" xfId="1762"/>
    <cellStyle name="_03_长期资产申报表_pbc_Book2_ABC-pbc表20060610－赵静 2" xfId="1763"/>
    <cellStyle name="_03_长期资产申报表_pbc_Book2_ABC-pbc表20060610－赵静 2 2" xfId="1764"/>
    <cellStyle name="_03_长期资产申报表_pbc_Book2_ABC-pbc表20060610－赵静 2 3" xfId="1765"/>
    <cellStyle name="_03_长期资产申报表_pbc_Book2_ABC-pbc表20060610－赵静 3" xfId="1766"/>
    <cellStyle name="_03_长期资产申报表_pbc_Book2_ABC-pbc表20060610－赵静 4" xfId="1767"/>
    <cellStyle name="_03_长期资产申报表_pbc_Book2_ABC-pbc表20060610－赵静 5" xfId="1768"/>
    <cellStyle name="_03_长期资产申报表_pbc_Book2_ABC-pbc表20060610－赵静 6" xfId="1769"/>
    <cellStyle name="_03_长期资产申报表_pbc_Book2_ABC-pbc表20060610－赵静 7" xfId="1770"/>
    <cellStyle name="_03_长期资产申报表_pbc_Book2_ABC-pbc表20060610－赵静_PBC(CG)-MASTER" xfId="1771"/>
    <cellStyle name="_03_长期资产申报表_pbc_Book2_ABC-pbc表20060610－赵静_PBC(CG)-MASTER 2" xfId="1772"/>
    <cellStyle name="_03_长期资产申报表_pbc_Book2_ABC-pbc表20060610－赵静_PBC(CG)-MASTER 2 2" xfId="1773"/>
    <cellStyle name="_03_长期资产申报表_pbc_Book2_ABC-pbc表20060610－赵静_PBC(CG)-MASTER 2 3" xfId="1774"/>
    <cellStyle name="_03_长期资产申报表_pbc_Book2_ABC-pbc表20060610－赵静_PBC(CG)-MASTER 3" xfId="1775"/>
    <cellStyle name="_03_长期资产申报表_pbc_Book2_ABC-pbc表20060610－赵静_PBC(CG)-MASTER 4" xfId="1776"/>
    <cellStyle name="_03_长期资产申报表_pbc_Book2_ABC-pbc表20060610－赵静_PBC(CG)-MASTER 5" xfId="1777"/>
    <cellStyle name="_03_长期资产申报表_pbc_Book2_ABC-pbc表20060610－赵静_PBC(CG)-MASTER 6" xfId="1778"/>
    <cellStyle name="_03_长期资产申报表_pbc_Book2_ABC-pbc表20060610－赵静_PBC(CG)-MASTER 7" xfId="1779"/>
    <cellStyle name="_03_长期资产申报表_pbc_Book2_PBC(CG)-MASTER" xfId="1780"/>
    <cellStyle name="_03_长期资产申报表_pbc_Book2_PBC(CG)-MASTER 2" xfId="1781"/>
    <cellStyle name="_03_长期资产申报表_pbc_Book2_PBC(CG)-MASTER 2 2" xfId="1782"/>
    <cellStyle name="_03_长期资产申报表_pbc_Book2_PBC(CG)-MASTER 2 3" xfId="1783"/>
    <cellStyle name="_03_长期资产申报表_pbc_Book2_PBC(CG)-MASTER 3" xfId="1784"/>
    <cellStyle name="_03_长期资产申报表_pbc_Book2_PBC(CG)-MASTER 4" xfId="1785"/>
    <cellStyle name="_03_长期资产申报表_pbc_Book2_PBC(CG)-MASTER 5" xfId="1786"/>
    <cellStyle name="_03_长期资产申报表_pbc_Book2_PBC(CG)-MASTER 6" xfId="1787"/>
    <cellStyle name="_03_长期资产申报表_pbc_Book2_PBC(CG)-MASTER 7" xfId="1788"/>
    <cellStyle name="_03_长期资产申报表_pbc_Book2_PBC(CG)-MASTER_PBC(CG)-MASTER" xfId="1789"/>
    <cellStyle name="_03_长期资产申报表_pbc_Book2_PBC(CG)-MASTER_PBC(CG)-MASTER 2" xfId="1790"/>
    <cellStyle name="_03_长期资产申报表_pbc_Book2_PBC(CG)-MASTER_PBC(CG)-MASTER 2 2" xfId="1791"/>
    <cellStyle name="_03_长期资产申报表_pbc_Book2_PBC(CG)-MASTER_PBC(CG)-MASTER 2 2 2" xfId="1792"/>
    <cellStyle name="_03_长期资产申报表_pbc_Book2_PBC(CG)-MASTER_PBC(CG)-MASTER 2 3" xfId="1793"/>
    <cellStyle name="_03_长期资产申报表_pbc_Book2_PBC(CG)-MASTER_PBC(CG)-MASTER 3" xfId="1794"/>
    <cellStyle name="_03_长期资产申报表_pbc_Book2_PBC(CG)-MASTER_PBC(CG)-MASTER 4" xfId="1795"/>
    <cellStyle name="_03_长期资产申报表_pbc_Book2_PBC(CG)-MASTER_PBC(CG)-MASTER 5" xfId="1796"/>
    <cellStyle name="_03_长期资产申报表_pbc_Book2_PBC(CG)-MASTER_PBC(CG)-MASTER 6" xfId="1797"/>
    <cellStyle name="_03_长期资产申报表_pbc_Book2_PBC(CG)-MASTER_PBC(CG)-MASTER 7" xfId="1798"/>
    <cellStyle name="_03_长期资产申报表_pbc_Book2_股权等" xfId="1799"/>
    <cellStyle name="_03_长期资产申报表_pbc_Book2_股权等 2" xfId="1800"/>
    <cellStyle name="_03_长期资产申报表_pbc_Book2_股权等 2 2" xfId="1801"/>
    <cellStyle name="_03_长期资产申报表_pbc_Book2_股权等 2 3" xfId="1802"/>
    <cellStyle name="_03_长期资产申报表_pbc_Book2_股权等 3" xfId="1803"/>
    <cellStyle name="_03_长期资产申报表_pbc_Book2_股权等 4" xfId="1804"/>
    <cellStyle name="_03_长期资产申报表_pbc_Book2_股权等 5" xfId="1805"/>
    <cellStyle name="_03_长期资产申报表_pbc_Book2_股权等 6" xfId="1806"/>
    <cellStyle name="_03_长期资产申报表_pbc_Book2_股权等 7" xfId="1807"/>
    <cellStyle name="_03_长期资产申报表_pbc_Book2_股权等_ABC-pbc表20060610" xfId="1808"/>
    <cellStyle name="_03_长期资产申报表_pbc_Book2_股权等_ABC-pbc表20060610 2" xfId="1809"/>
    <cellStyle name="_03_长期资产申报表_pbc_Book2_股权等_ABC-pbc表20060610 2 2" xfId="1810"/>
    <cellStyle name="_03_长期资产申报表_pbc_Book2_股权等_ABC-pbc表20060610 2 3" xfId="1811"/>
    <cellStyle name="_03_长期资产申报表_pbc_Book2_股权等_ABC-pbc表20060610 3" xfId="1812"/>
    <cellStyle name="_03_长期资产申报表_pbc_Book2_股权等_ABC-pbc表20060610 4" xfId="1813"/>
    <cellStyle name="_03_长期资产申报表_pbc_Book2_股权等_ABC-pbc表20060610 5" xfId="1814"/>
    <cellStyle name="_03_长期资产申报表_pbc_Book2_股权等_ABC-pbc表20060610 6" xfId="1815"/>
    <cellStyle name="_03_长期资产申报表_pbc_Book2_股权等_ABC-pbc表20060610 7" xfId="1816"/>
    <cellStyle name="_03_长期资产申报表_pbc_Book2_股权等_ABC-pbc表20060610_PBC(CG)-MASTER" xfId="1817"/>
    <cellStyle name="_03_长期资产申报表_pbc_Book2_股权等_ABC-pbc表20060610_PBC(CG)-MASTER 2" xfId="1818"/>
    <cellStyle name="_03_长期资产申报表_pbc_Book2_股权等_ABC-pbc表20060610_PBC(CG)-MASTER 2 2" xfId="1819"/>
    <cellStyle name="_03_长期资产申报表_pbc_Book2_股权等_ABC-pbc表20060610_PBC(CG)-MASTER 2 3" xfId="1820"/>
    <cellStyle name="_03_长期资产申报表_pbc_Book2_股权等_ABC-pbc表20060610_PBC(CG)-MASTER 3" xfId="1821"/>
    <cellStyle name="_03_长期资产申报表_pbc_Book2_股权等_ABC-pbc表20060610_PBC(CG)-MASTER 4" xfId="1822"/>
    <cellStyle name="_03_长期资产申报表_pbc_Book2_股权等_ABC-pbc表20060610_PBC(CG)-MASTER 5" xfId="1823"/>
    <cellStyle name="_03_长期资产申报表_pbc_Book2_股权等_ABC-pbc表20060610_PBC(CG)-MASTER 6" xfId="1824"/>
    <cellStyle name="_03_长期资产申报表_pbc_Book2_股权等_ABC-pbc表20060610_PBC(CG)-MASTER 7" xfId="1825"/>
    <cellStyle name="_03_长期资产申报表_pbc_Book2_股权等_ABC-pbc表20060610_PBC(CG)-MASTER_PBC(CG)-MASTER" xfId="1826"/>
    <cellStyle name="_03_长期资产申报表_pbc_Book2_股权等_ABC-pbc表20060610_PBC(CG)-MASTER_PBC(CG)-MASTER 2" xfId="1827"/>
    <cellStyle name="_03_长期资产申报表_pbc_Book2_股权等_ABC-pbc表20060610_PBC(CG)-MASTER_PBC(CG)-MASTER 2 2" xfId="1828"/>
    <cellStyle name="_03_长期资产申报表_pbc_Book2_股权等_ABC-pbc表20060610_PBC(CG)-MASTER_PBC(CG)-MASTER 2 3" xfId="1829"/>
    <cellStyle name="_03_长期资产申报表_pbc_Book2_股权等_ABC-pbc表20060610_PBC(CG)-MASTER_PBC(CG)-MASTER 3" xfId="1830"/>
    <cellStyle name="_03_长期资产申报表_pbc_Book2_股权等_ABC-pbc表20060610_PBC(CG)-MASTER_PBC(CG)-MASTER 4" xfId="1831"/>
    <cellStyle name="_03_长期资产申报表_pbc_Book2_股权等_ABC-pbc表20060610_PBC(CG)-MASTER_PBC(CG)-MASTER 5" xfId="1832"/>
    <cellStyle name="_03_长期资产申报表_pbc_Book2_股权等_ABC-pbc表20060610_PBC(CG)-MASTER_PBC(CG)-MASTER 6" xfId="1833"/>
    <cellStyle name="_03_长期资产申报表_pbc_Book2_股权等_ABC-pbc表20060610_PBC(CG)-MASTER_PBC(CG)-MASTER 7" xfId="1834"/>
    <cellStyle name="_03_长期资产申报表_pbc_Book2_股权等_ABC-pbc表20060610－赵静" xfId="1835"/>
    <cellStyle name="_03_长期资产申报表_pbc_Book2_股权等_ABC-pbc表20060610－赵静 2" xfId="1836"/>
    <cellStyle name="_03_长期资产申报表_pbc_Book2_股权等_ABC-pbc表20060610－赵静 2 2" xfId="1837"/>
    <cellStyle name="_03_长期资产申报表_pbc_Book2_股权等_ABC-pbc表20060610－赵静 2 3" xfId="1838"/>
    <cellStyle name="_03_长期资产申报表_pbc_Book2_股权等_ABC-pbc表20060610－赵静 3" xfId="1839"/>
    <cellStyle name="_03_长期资产申报表_pbc_Book2_股权等_ABC-pbc表20060610－赵静 4" xfId="1840"/>
    <cellStyle name="_03_长期资产申报表_pbc_Book2_股权等_ABC-pbc表20060610－赵静 5" xfId="1841"/>
    <cellStyle name="_03_长期资产申报表_pbc_Book2_股权等_ABC-pbc表20060610－赵静 6" xfId="1842"/>
    <cellStyle name="_03_长期资产申报表_pbc_Book2_股权等_ABC-pbc表20060610－赵静 7" xfId="1843"/>
    <cellStyle name="_03_长期资产申报表_pbc_Book2_股权等_ABC-pbc表20060610－赵静_PBC(CG)-MASTER" xfId="1844"/>
    <cellStyle name="_03_长期资产申报表_pbc_Book2_股权等_ABC-pbc表20060610－赵静_PBC(CG)-MASTER 2" xfId="1845"/>
    <cellStyle name="_03_长期资产申报表_pbc_Book2_股权等_ABC-pbc表20060610－赵静_PBC(CG)-MASTER 2 2" xfId="1846"/>
    <cellStyle name="_03_长期资产申报表_pbc_Book2_股权等_ABC-pbc表20060610－赵静_PBC(CG)-MASTER 2 3" xfId="1847"/>
    <cellStyle name="_03_长期资产申报表_pbc_Book2_股权等_ABC-pbc表20060610－赵静_PBC(CG)-MASTER 3" xfId="1848"/>
    <cellStyle name="_03_长期资产申报表_pbc_Book2_股权等_ABC-pbc表20060610－赵静_PBC(CG)-MASTER 4" xfId="1849"/>
    <cellStyle name="_03_长期资产申报表_pbc_Book2_股权等_ABC-pbc表20060610－赵静_PBC(CG)-MASTER 5" xfId="1850"/>
    <cellStyle name="_03_长期资产申报表_pbc_Book2_股权等_ABC-pbc表20060610－赵静_PBC(CG)-MASTER 6" xfId="1851"/>
    <cellStyle name="_03_长期资产申报表_pbc_Book2_股权等_ABC-pbc表20060610－赵静_PBC(CG)-MASTER 7" xfId="1852"/>
    <cellStyle name="_03_长期资产申报表_pbc_Book2_股权等_PBC(CG)-MASTER" xfId="1853"/>
    <cellStyle name="_03_长期资产申报表_pbc_Book2_股权等_PBC(CG)-MASTER 2" xfId="1854"/>
    <cellStyle name="_03_长期资产申报表_pbc_Book2_股权等_PBC(CG)-MASTER 2 2" xfId="1855"/>
    <cellStyle name="_03_长期资产申报表_pbc_Book2_股权等_PBC(CG)-MASTER 2 3" xfId="1856"/>
    <cellStyle name="_03_长期资产申报表_pbc_Book2_股权等_PBC(CG)-MASTER 3" xfId="1857"/>
    <cellStyle name="_03_长期资产申报表_pbc_Book2_股权等_PBC(CG)-MASTER 4" xfId="1858"/>
    <cellStyle name="_03_长期资产申报表_pbc_Book2_股权等_PBC(CG)-MASTER 5" xfId="1859"/>
    <cellStyle name="_03_长期资产申报表_pbc_Book2_股权等_PBC(CG)-MASTER 6" xfId="1860"/>
    <cellStyle name="_03_长期资产申报表_pbc_Book2_股权等_PBC(CG)-MASTER 7" xfId="1861"/>
    <cellStyle name="_03_长期资产申报表_pbc_Book2_股权等_PBC(CG)-MASTER_PBC(CG)-MASTER" xfId="1862"/>
    <cellStyle name="_03_长期资产申报表_pbc_Book2_股权等_PBC(CG)-MASTER_PBC(CG)-MASTER 2" xfId="1863"/>
    <cellStyle name="_03_长期资产申报表_pbc_Book2_股权等_PBC(CG)-MASTER_PBC(CG)-MASTER 2 2" xfId="1864"/>
    <cellStyle name="_03_长期资产申报表_pbc_Book2_股权等_PBC(CG)-MASTER_PBC(CG)-MASTER 2 3" xfId="1865"/>
    <cellStyle name="_03_长期资产申报表_pbc_Book2_股权等_PBC(CG)-MASTER_PBC(CG)-MASTER 3" xfId="1866"/>
    <cellStyle name="_03_长期资产申报表_pbc_Book2_股权等_PBC(CG)-MASTER_PBC(CG)-MASTER 4" xfId="1867"/>
    <cellStyle name="_03_长期资产申报表_pbc_Book2_股权等_PBC(CG)-MASTER_PBC(CG)-MASTER 5" xfId="1868"/>
    <cellStyle name="_03_长期资产申报表_pbc_Book2_股权等_PBC(CG)-MASTER_PBC(CG)-MASTER 6" xfId="1869"/>
    <cellStyle name="_03_长期资产申报表_pbc_Book2_股权等_PBC(CG)-MASTER_PBC(CG)-MASTER 7" xfId="1870"/>
    <cellStyle name="_03_长期资产申报表_pbc_Book2_股权等_原ABC-pbc表" xfId="1871"/>
    <cellStyle name="_03_长期资产申报表_pbc_Book2_股权等_原ABC-pbc表 2" xfId="1872"/>
    <cellStyle name="_03_长期资产申报表_pbc_Book2_股权等_原ABC-pbc表 2 2" xfId="1873"/>
    <cellStyle name="_03_长期资产申报表_pbc_Book2_股权等_原ABC-pbc表 2 3" xfId="1874"/>
    <cellStyle name="_03_长期资产申报表_pbc_Book2_股权等_原ABC-pbc表 3" xfId="1875"/>
    <cellStyle name="_03_长期资产申报表_pbc_Book2_股权等_原ABC-pbc表 4" xfId="1876"/>
    <cellStyle name="_03_长期资产申报表_pbc_Book2_股权等_原ABC-pbc表 5" xfId="1877"/>
    <cellStyle name="_03_长期资产申报表_pbc_Book2_股权等_原ABC-pbc表 6" xfId="1878"/>
    <cellStyle name="_03_长期资产申报表_pbc_Book2_股权等_原ABC-pbc表 7" xfId="1879"/>
    <cellStyle name="_03_长期资产申报表_pbc_Book2_股权等_原ABC-pbc表_PBC(CG)-MASTER" xfId="1880"/>
    <cellStyle name="_03_长期资产申报表_pbc_Book2_股权等_原ABC-pbc表_PBC(CG)-MASTER 2" xfId="1881"/>
    <cellStyle name="_03_长期资产申报表_pbc_Book2_股权等_原ABC-pbc表_PBC(CG)-MASTER 2 2" xfId="1882"/>
    <cellStyle name="_03_长期资产申报表_pbc_Book2_股权等_原ABC-pbc表_PBC(CG)-MASTER 2 3" xfId="1883"/>
    <cellStyle name="_03_长期资产申报表_pbc_Book2_股权等_原ABC-pbc表_PBC(CG)-MASTER 3" xfId="1884"/>
    <cellStyle name="_03_长期资产申报表_pbc_Book2_股权等_原ABC-pbc表_PBC(CG)-MASTER 4" xfId="1885"/>
    <cellStyle name="_03_长期资产申报表_pbc_Book2_股权等_原ABC-pbc表_PBC(CG)-MASTER 5" xfId="1886"/>
    <cellStyle name="_03_长期资产申报表_pbc_Book2_股权等_原ABC-pbc表_PBC(CG)-MASTER 6" xfId="1887"/>
    <cellStyle name="_03_长期资产申报表_pbc_Book2_股权等_原ABC-pbc表_PBC(CG)-MASTER 7" xfId="1888"/>
    <cellStyle name="_03_长期资产申报表_pbc_Book2_原ABC-pbc表" xfId="1889"/>
    <cellStyle name="_03_长期资产申报表_pbc_Book2_原ABC-pbc表 2" xfId="1890"/>
    <cellStyle name="_03_长期资产申报表_pbc_Book2_原ABC-pbc表 2 2" xfId="1891"/>
    <cellStyle name="_03_长期资产申报表_pbc_Book2_原ABC-pbc表 2 3" xfId="1892"/>
    <cellStyle name="_03_长期资产申报表_pbc_Book2_原ABC-pbc表 3" xfId="1893"/>
    <cellStyle name="_03_长期资产申报表_pbc_Book2_原ABC-pbc表 4" xfId="1894"/>
    <cellStyle name="_03_长期资产申报表_pbc_Book2_原ABC-pbc表 5" xfId="1895"/>
    <cellStyle name="_03_长期资产申报表_pbc_Book2_原ABC-pbc表 6" xfId="1896"/>
    <cellStyle name="_03_长期资产申报表_pbc_Book2_原ABC-pbc表 7" xfId="1897"/>
    <cellStyle name="_03_长期资产申报表_pbc_Book2_原ABC-pbc表_PBC(CG)-MASTER" xfId="1898"/>
    <cellStyle name="_03_长期资产申报表_pbc_Book2_原ABC-pbc表_PBC(CG)-MASTER 2" xfId="1899"/>
    <cellStyle name="_03_长期资产申报表_pbc_Book2_原ABC-pbc表_PBC(CG)-MASTER 2 2" xfId="1900"/>
    <cellStyle name="_03_长期资产申报表_pbc_Book2_原ABC-pbc表_PBC(CG)-MASTER 2 3" xfId="1901"/>
    <cellStyle name="_03_长期资产申报表_pbc_Book2_原ABC-pbc表_PBC(CG)-MASTER 3" xfId="1902"/>
    <cellStyle name="_03_长期资产申报表_pbc_Book2_原ABC-pbc表_PBC(CG)-MASTER 4" xfId="1903"/>
    <cellStyle name="_03_长期资产申报表_pbc_Book2_原ABC-pbc表_PBC(CG)-MASTER 5" xfId="1904"/>
    <cellStyle name="_03_长期资产申报表_pbc_Book2_原ABC-pbc表_PBC(CG)-MASTER 6" xfId="1905"/>
    <cellStyle name="_03_长期资产申报表_pbc_Book2_原ABC-pbc表_PBC(CG)-MASTER 7" xfId="1906"/>
    <cellStyle name="_03_长期资产申报表_pbc_Book2222222222222222222222222222222222222222222222222" xfId="1907"/>
    <cellStyle name="_03_长期资产申报表_pbc_Book2222222222222222222222222222222222222222222222222 2" xfId="1908"/>
    <cellStyle name="_03_长期资产申报表_pbc_Book2222222222222222222222222222222222222222222222222 2 2" xfId="1909"/>
    <cellStyle name="_03_长期资产申报表_pbc_Book2222222222222222222222222222222222222222222222222 2 3" xfId="1910"/>
    <cellStyle name="_03_长期资产申报表_pbc_Book2222222222222222222222222222222222222222222222222 3" xfId="1911"/>
    <cellStyle name="_03_长期资产申报表_pbc_Book2222222222222222222222222222222222222222222222222 4" xfId="1912"/>
    <cellStyle name="_03_长期资产申报表_pbc_Book2222222222222222222222222222222222222222222222222 5" xfId="1913"/>
    <cellStyle name="_03_长期资产申报表_pbc_Book2222222222222222222222222222222222222222222222222 6" xfId="1914"/>
    <cellStyle name="_03_长期资产申报表_pbc_Book2222222222222222222222222222222222222222222222222 7" xfId="1915"/>
    <cellStyle name="_03_长期资产申报表_pbc_Book2222222222222222222222222222222222222222222222222_ABC-pbc表20060610" xfId="1916"/>
    <cellStyle name="_03_长期资产申报表_pbc_Book2222222222222222222222222222222222222222222222222_ABC-pbc表20060610 2" xfId="1917"/>
    <cellStyle name="_03_长期资产申报表_pbc_Book2222222222222222222222222222222222222222222222222_ABC-pbc表20060610 2 2" xfId="1918"/>
    <cellStyle name="_03_长期资产申报表_pbc_Book2222222222222222222222222222222222222222222222222_ABC-pbc表20060610 2 3" xfId="1919"/>
    <cellStyle name="_03_长期资产申报表_pbc_Book2222222222222222222222222222222222222222222222222_ABC-pbc表20060610 3" xfId="1920"/>
    <cellStyle name="_03_长期资产申报表_pbc_Book2222222222222222222222222222222222222222222222222_ABC-pbc表20060610 4" xfId="1921"/>
    <cellStyle name="_03_长期资产申报表_pbc_Book2222222222222222222222222222222222222222222222222_ABC-pbc表20060610 5" xfId="1922"/>
    <cellStyle name="_03_长期资产申报表_pbc_Book2222222222222222222222222222222222222222222222222_ABC-pbc表20060610 6" xfId="1923"/>
    <cellStyle name="_03_长期资产申报表_pbc_Book2222222222222222222222222222222222222222222222222_ABC-pbc表20060610 7" xfId="1924"/>
    <cellStyle name="_03_长期资产申报表_pbc_Book2222222222222222222222222222222222222222222222222_ABC-pbc表20060610_PBC(CG)-MASTER" xfId="1925"/>
    <cellStyle name="_03_长期资产申报表_pbc_Book2222222222222222222222222222222222222222222222222_ABC-pbc表20060610_PBC(CG)-MASTER 2" xfId="1926"/>
    <cellStyle name="_03_长期资产申报表_pbc_Book2222222222222222222222222222222222222222222222222_ABC-pbc表20060610_PBC(CG)-MASTER 2 2" xfId="1927"/>
    <cellStyle name="_03_长期资产申报表_pbc_Book2222222222222222222222222222222222222222222222222_ABC-pbc表20060610_PBC(CG)-MASTER 2 3" xfId="1928"/>
    <cellStyle name="_03_长期资产申报表_pbc_Book2222222222222222222222222222222222222222222222222_ABC-pbc表20060610_PBC(CG)-MASTER 3" xfId="1929"/>
    <cellStyle name="_03_长期资产申报表_pbc_Book2222222222222222222222222222222222222222222222222_ABC-pbc表20060610_PBC(CG)-MASTER 4" xfId="1930"/>
    <cellStyle name="_03_长期资产申报表_pbc_Book2222222222222222222222222222222222222222222222222_ABC-pbc表20060610_PBC(CG)-MASTER 5" xfId="1931"/>
    <cellStyle name="_03_长期资产申报表_pbc_Book2222222222222222222222222222222222222222222222222_ABC-pbc表20060610_PBC(CG)-MASTER 6" xfId="1932"/>
    <cellStyle name="_03_长期资产申报表_pbc_Book2222222222222222222222222222222222222222222222222_ABC-pbc表20060610_PBC(CG)-MASTER 7" xfId="1933"/>
    <cellStyle name="_03_长期资产申报表_pbc_Book2222222222222222222222222222222222222222222222222_ABC-pbc表20060610_PBC(CG)-MASTER_PBC(CG)-MASTER" xfId="1934"/>
    <cellStyle name="_03_长期资产申报表_pbc_Book2222222222222222222222222222222222222222222222222_ABC-pbc表20060610_PBC(CG)-MASTER_PBC(CG)-MASTER 2" xfId="1935"/>
    <cellStyle name="_03_长期资产申报表_pbc_Book2222222222222222222222222222222222222222222222222_ABC-pbc表20060610_PBC(CG)-MASTER_PBC(CG)-MASTER 2 2" xfId="1936"/>
    <cellStyle name="_03_长期资产申报表_pbc_Book2222222222222222222222222222222222222222222222222_ABC-pbc表20060610_PBC(CG)-MASTER_PBC(CG)-MASTER 2 3" xfId="1937"/>
    <cellStyle name="_03_长期资产申报表_pbc_Book2222222222222222222222222222222222222222222222222_ABC-pbc表20060610_PBC(CG)-MASTER_PBC(CG)-MASTER 3" xfId="1938"/>
    <cellStyle name="_03_长期资产申报表_pbc_Book2222222222222222222222222222222222222222222222222_ABC-pbc表20060610_PBC(CG)-MASTER_PBC(CG)-MASTER 4" xfId="1939"/>
    <cellStyle name="_03_长期资产申报表_pbc_Book2222222222222222222222222222222222222222222222222_ABC-pbc表20060610_PBC(CG)-MASTER_PBC(CG)-MASTER 5" xfId="1940"/>
    <cellStyle name="_03_长期资产申报表_pbc_Book2222222222222222222222222222222222222222222222222_ABC-pbc表20060610_PBC(CG)-MASTER_PBC(CG)-MASTER 6" xfId="1941"/>
    <cellStyle name="_03_长期资产申报表_pbc_Book2222222222222222222222222222222222222222222222222_ABC-pbc表20060610_PBC(CG)-MASTER_PBC(CG)-MASTER 7" xfId="1942"/>
    <cellStyle name="_03_长期资产申报表_pbc_Book2222222222222222222222222222222222222222222222222_ABC-pbc表20060610－赵静" xfId="1943"/>
    <cellStyle name="_03_长期资产申报表_pbc_Book2222222222222222222222222222222222222222222222222_ABC-pbc表20060610－赵静 2" xfId="1944"/>
    <cellStyle name="_03_长期资产申报表_pbc_Book2222222222222222222222222222222222222222222222222_ABC-pbc表20060610－赵静 2 2" xfId="1945"/>
    <cellStyle name="_03_长期资产申报表_pbc_Book2222222222222222222222222222222222222222222222222_ABC-pbc表20060610－赵静 2 3" xfId="1946"/>
    <cellStyle name="_03_长期资产申报表_pbc_Book2222222222222222222222222222222222222222222222222_ABC-pbc表20060610－赵静 3" xfId="1947"/>
    <cellStyle name="_03_长期资产申报表_pbc_Book2222222222222222222222222222222222222222222222222_ABC-pbc表20060610－赵静 4" xfId="1948"/>
    <cellStyle name="_03_长期资产申报表_pbc_Book2222222222222222222222222222222222222222222222222_ABC-pbc表20060610－赵静 5" xfId="1949"/>
    <cellStyle name="_03_长期资产申报表_pbc_Book2222222222222222222222222222222222222222222222222_ABC-pbc表20060610－赵静 6" xfId="1950"/>
    <cellStyle name="_03_长期资产申报表_pbc_Book2222222222222222222222222222222222222222222222222_ABC-pbc表20060610－赵静 7" xfId="1951"/>
    <cellStyle name="_03_长期资产申报表_pbc_Book2222222222222222222222222222222222222222222222222_ABC-pbc表20060610－赵静_PBC(CG)-MASTER" xfId="1952"/>
    <cellStyle name="_03_长期资产申报表_pbc_Book2222222222222222222222222222222222222222222222222_ABC-pbc表20060610－赵静_PBC(CG)-MASTER 2" xfId="1953"/>
    <cellStyle name="_03_长期资产申报表_pbc_Book2222222222222222222222222222222222222222222222222_ABC-pbc表20060610－赵静_PBC(CG)-MASTER 2 2" xfId="1954"/>
    <cellStyle name="_03_长期资产申报表_pbc_Book2222222222222222222222222222222222222222222222222_ABC-pbc表20060610－赵静_PBC(CG)-MASTER 2 3" xfId="1955"/>
    <cellStyle name="_03_长期资产申报表_pbc_Book2222222222222222222222222222222222222222222222222_ABC-pbc表20060610－赵静_PBC(CG)-MASTER 3" xfId="1956"/>
    <cellStyle name="_03_长期资产申报表_pbc_Book2222222222222222222222222222222222222222222222222_ABC-pbc表20060610－赵静_PBC(CG)-MASTER 4" xfId="1957"/>
    <cellStyle name="_03_长期资产申报表_pbc_Book2222222222222222222222222222222222222222222222222_ABC-pbc表20060610－赵静_PBC(CG)-MASTER 5" xfId="1958"/>
    <cellStyle name="_03_长期资产申报表_pbc_Book2222222222222222222222222222222222222222222222222_ABC-pbc表20060610－赵静_PBC(CG)-MASTER 6" xfId="1959"/>
    <cellStyle name="_03_长期资产申报表_pbc_Book2222222222222222222222222222222222222222222222222_ABC-pbc表20060610－赵静_PBC(CG)-MASTER 7" xfId="1960"/>
    <cellStyle name="_03_长期资产申报表_pbc_Book2222222222222222222222222222222222222222222222222_PBC(CG)-MASTER" xfId="1961"/>
    <cellStyle name="_03_长期资产申报表_pbc_Book2222222222222222222222222222222222222222222222222_PBC(CG)-MASTER 2" xfId="1962"/>
    <cellStyle name="_03_长期资产申报表_pbc_Book2222222222222222222222222222222222222222222222222_PBC(CG)-MASTER 2 2" xfId="1963"/>
    <cellStyle name="_03_长期资产申报表_pbc_Book2222222222222222222222222222222222222222222222222_PBC(CG)-MASTER 2 3" xfId="1964"/>
    <cellStyle name="_03_长期资产申报表_pbc_Book2222222222222222222222222222222222222222222222222_PBC(CG)-MASTER 3" xfId="1965"/>
    <cellStyle name="_03_长期资产申报表_pbc_Book2222222222222222222222222222222222222222222222222_PBC(CG)-MASTER 4" xfId="1966"/>
    <cellStyle name="_03_长期资产申报表_pbc_Book2222222222222222222222222222222222222222222222222_PBC(CG)-MASTER 5" xfId="1967"/>
    <cellStyle name="_03_长期资产申报表_pbc_Book2222222222222222222222222222222222222222222222222_PBC(CG)-MASTER 6" xfId="1968"/>
    <cellStyle name="_03_长期资产申报表_pbc_Book2222222222222222222222222222222222222222222222222_PBC(CG)-MASTER 7" xfId="1969"/>
    <cellStyle name="_03_长期资产申报表_pbc_Book2222222222222222222222222222222222222222222222222_PBC(CG)-MASTER_PBC(CG)-MASTER" xfId="1970"/>
    <cellStyle name="_03_长期资产申报表_pbc_Book2222222222222222222222222222222222222222222222222_PBC(CG)-MASTER_PBC(CG)-MASTER 2" xfId="1971"/>
    <cellStyle name="_03_长期资产申报表_pbc_Book2222222222222222222222222222222222222222222222222_PBC(CG)-MASTER_PBC(CG)-MASTER 2 2" xfId="1972"/>
    <cellStyle name="_03_长期资产申报表_pbc_Book2222222222222222222222222222222222222222222222222_PBC(CG)-MASTER_PBC(CG)-MASTER 2 3" xfId="1973"/>
    <cellStyle name="_03_长期资产申报表_pbc_Book2222222222222222222222222222222222222222222222222_PBC(CG)-MASTER_PBC(CG)-MASTER 3" xfId="1974"/>
    <cellStyle name="_03_长期资产申报表_pbc_Book2222222222222222222222222222222222222222222222222_PBC(CG)-MASTER_PBC(CG)-MASTER 4" xfId="1975"/>
    <cellStyle name="_03_长期资产申报表_pbc_Book2222222222222222222222222222222222222222222222222_PBC(CG)-MASTER_PBC(CG)-MASTER 5" xfId="1976"/>
    <cellStyle name="_03_长期资产申报表_pbc_Book2222222222222222222222222222222222222222222222222_PBC(CG)-MASTER_PBC(CG)-MASTER 6" xfId="1977"/>
    <cellStyle name="_03_长期资产申报表_pbc_Book2222222222222222222222222222222222222222222222222_PBC(CG)-MASTER_PBC(CG)-MASTER 7" xfId="1978"/>
    <cellStyle name="_03_长期资产申报表_pbc_Book2222222222222222222222222222222222222222222222222_股权等" xfId="1979"/>
    <cellStyle name="_03_长期资产申报表_pbc_Book2222222222222222222222222222222222222222222222222_股权等 2" xfId="1980"/>
    <cellStyle name="_03_长期资产申报表_pbc_Book2222222222222222222222222222222222222222222222222_股权等 2 2" xfId="1981"/>
    <cellStyle name="_03_长期资产申报表_pbc_Book2222222222222222222222222222222222222222222222222_股权等 2 3" xfId="1982"/>
    <cellStyle name="_03_长期资产申报表_pbc_Book2222222222222222222222222222222222222222222222222_股权等 3" xfId="1983"/>
    <cellStyle name="_03_长期资产申报表_pbc_Book2222222222222222222222222222222222222222222222222_股权等 4" xfId="1984"/>
    <cellStyle name="_03_长期资产申报表_pbc_Book2222222222222222222222222222222222222222222222222_股权等 5" xfId="1985"/>
    <cellStyle name="_03_长期资产申报表_pbc_Book2222222222222222222222222222222222222222222222222_股权等 6" xfId="1986"/>
    <cellStyle name="_03_长期资产申报表_pbc_Book2222222222222222222222222222222222222222222222222_股权等 7" xfId="1987"/>
    <cellStyle name="_03_长期资产申报表_pbc_Book2222222222222222222222222222222222222222222222222_股权等_ABC-pbc表20060610" xfId="1988"/>
    <cellStyle name="_03_长期资产申报表_pbc_Book2222222222222222222222222222222222222222222222222_股权等_ABC-pbc表20060610 2" xfId="1989"/>
    <cellStyle name="_03_长期资产申报表_pbc_Book2222222222222222222222222222222222222222222222222_股权等_ABC-pbc表20060610 2 2" xfId="1990"/>
    <cellStyle name="_03_长期资产申报表_pbc_Book2222222222222222222222222222222222222222222222222_股权等_ABC-pbc表20060610 2 3" xfId="1991"/>
    <cellStyle name="_03_长期资产申报表_pbc_Book2222222222222222222222222222222222222222222222222_股权等_ABC-pbc表20060610 3" xfId="1992"/>
    <cellStyle name="_03_长期资产申报表_pbc_Book2222222222222222222222222222222222222222222222222_股权等_ABC-pbc表20060610 4" xfId="1993"/>
    <cellStyle name="_03_长期资产申报表_pbc_Book2222222222222222222222222222222222222222222222222_股权等_ABC-pbc表20060610 5" xfId="1994"/>
    <cellStyle name="_03_长期资产申报表_pbc_Book2222222222222222222222222222222222222222222222222_股权等_ABC-pbc表20060610 6" xfId="1995"/>
    <cellStyle name="_03_长期资产申报表_pbc_Book2222222222222222222222222222222222222222222222222_股权等_ABC-pbc表20060610 7" xfId="1996"/>
    <cellStyle name="_03_长期资产申报表_pbc_Book2222222222222222222222222222222222222222222222222_股权等_ABC-pbc表20060610_PBC(CG)-MASTER" xfId="1997"/>
    <cellStyle name="_03_长期资产申报表_pbc_Book2222222222222222222222222222222222222222222222222_股权等_ABC-pbc表20060610_PBC(CG)-MASTER 2" xfId="1998"/>
    <cellStyle name="_03_长期资产申报表_pbc_Book2222222222222222222222222222222222222222222222222_股权等_ABC-pbc表20060610_PBC(CG)-MASTER 2 2" xfId="1999"/>
    <cellStyle name="_03_长期资产申报表_pbc_Book2222222222222222222222222222222222222222222222222_股权等_ABC-pbc表20060610_PBC(CG)-MASTER 2 3" xfId="2000"/>
    <cellStyle name="_03_长期资产申报表_pbc_Book2222222222222222222222222222222222222222222222222_股权等_ABC-pbc表20060610_PBC(CG)-MASTER 3" xfId="2001"/>
    <cellStyle name="_03_长期资产申报表_pbc_Book2222222222222222222222222222222222222222222222222_股权等_ABC-pbc表20060610_PBC(CG)-MASTER 4" xfId="2002"/>
    <cellStyle name="_03_长期资产申报表_pbc_Book2222222222222222222222222222222222222222222222222_股权等_ABC-pbc表20060610_PBC(CG)-MASTER 5" xfId="2003"/>
    <cellStyle name="_03_长期资产申报表_pbc_Book2222222222222222222222222222222222222222222222222_股权等_ABC-pbc表20060610_PBC(CG)-MASTER 6" xfId="2004"/>
    <cellStyle name="_03_长期资产申报表_pbc_Book2222222222222222222222222222222222222222222222222_股权等_ABC-pbc表20060610_PBC(CG)-MASTER 7" xfId="2005"/>
    <cellStyle name="_03_长期资产申报表_pbc_Book2222222222222222222222222222222222222222222222222_股权等_ABC-pbc表20060610_PBC(CG)-MASTER_PBC(CG)-MASTER" xfId="2006"/>
    <cellStyle name="_03_长期资产申报表_pbc_Book2222222222222222222222222222222222222222222222222_股权等_ABC-pbc表20060610_PBC(CG)-MASTER_PBC(CG)-MASTER 2" xfId="2007"/>
    <cellStyle name="_03_长期资产申报表_pbc_Book2222222222222222222222222222222222222222222222222_股权等_ABC-pbc表20060610_PBC(CG)-MASTER_PBC(CG)-MASTER 2 2" xfId="2008"/>
    <cellStyle name="_03_长期资产申报表_pbc_Book2222222222222222222222222222222222222222222222222_股权等_ABC-pbc表20060610_PBC(CG)-MASTER_PBC(CG)-MASTER 2 3" xfId="2009"/>
    <cellStyle name="_03_长期资产申报表_pbc_Book2222222222222222222222222222222222222222222222222_股权等_ABC-pbc表20060610_PBC(CG)-MASTER_PBC(CG)-MASTER 3" xfId="2010"/>
    <cellStyle name="_03_长期资产申报表_pbc_Book2222222222222222222222222222222222222222222222222_股权等_ABC-pbc表20060610_PBC(CG)-MASTER_PBC(CG)-MASTER 4" xfId="2011"/>
    <cellStyle name="_03_长期资产申报表_pbc_Book2222222222222222222222222222222222222222222222222_股权等_ABC-pbc表20060610_PBC(CG)-MASTER_PBC(CG)-MASTER 5" xfId="2012"/>
    <cellStyle name="_03_长期资产申报表_pbc_Book2222222222222222222222222222222222222222222222222_股权等_ABC-pbc表20060610_PBC(CG)-MASTER_PBC(CG)-MASTER 6" xfId="2013"/>
    <cellStyle name="_03_长期资产申报表_pbc_Book2222222222222222222222222222222222222222222222222_股权等_ABC-pbc表20060610_PBC(CG)-MASTER_PBC(CG)-MASTER 7" xfId="2014"/>
    <cellStyle name="_03_长期资产申报表_pbc_Book2222222222222222222222222222222222222222222222222_股权等_ABC-pbc表20060610－赵静" xfId="2015"/>
    <cellStyle name="_03_长期资产申报表_pbc_Book2222222222222222222222222222222222222222222222222_股权等_ABC-pbc表20060610－赵静 2" xfId="2016"/>
    <cellStyle name="_03_长期资产申报表_pbc_Book2222222222222222222222222222222222222222222222222_股权等_ABC-pbc表20060610－赵静 2 2" xfId="2017"/>
    <cellStyle name="_03_长期资产申报表_pbc_Book2222222222222222222222222222222222222222222222222_股权等_ABC-pbc表20060610－赵静 2 3" xfId="2018"/>
    <cellStyle name="_03_长期资产申报表_pbc_Book2222222222222222222222222222222222222222222222222_股权等_ABC-pbc表20060610－赵静 3" xfId="2019"/>
    <cellStyle name="_03_长期资产申报表_pbc_Book2222222222222222222222222222222222222222222222222_股权等_ABC-pbc表20060610－赵静 4" xfId="2020"/>
    <cellStyle name="_03_长期资产申报表_pbc_Book2222222222222222222222222222222222222222222222222_股权等_ABC-pbc表20060610－赵静 5" xfId="2021"/>
    <cellStyle name="_03_长期资产申报表_pbc_Book2222222222222222222222222222222222222222222222222_股权等_ABC-pbc表20060610－赵静 6" xfId="2022"/>
    <cellStyle name="_03_长期资产申报表_pbc_Book2222222222222222222222222222222222222222222222222_股权等_ABC-pbc表20060610－赵静 7" xfId="2023"/>
    <cellStyle name="_03_长期资产申报表_pbc_Book2222222222222222222222222222222222222222222222222_股权等_ABC-pbc表20060610－赵静_PBC(CG)-MASTER" xfId="2024"/>
    <cellStyle name="_03_长期资产申报表_pbc_Book2222222222222222222222222222222222222222222222222_股权等_ABC-pbc表20060610－赵静_PBC(CG)-MASTER 2" xfId="2025"/>
    <cellStyle name="_03_长期资产申报表_pbc_Book2222222222222222222222222222222222222222222222222_股权等_ABC-pbc表20060610－赵静_PBC(CG)-MASTER 2 2" xfId="2026"/>
    <cellStyle name="_03_长期资产申报表_pbc_Book2222222222222222222222222222222222222222222222222_股权等_ABC-pbc表20060610－赵静_PBC(CG)-MASTER 2 3" xfId="2027"/>
    <cellStyle name="_03_长期资产申报表_pbc_Book2222222222222222222222222222222222222222222222222_股权等_ABC-pbc表20060610－赵静_PBC(CG)-MASTER 3" xfId="2028"/>
    <cellStyle name="_03_长期资产申报表_pbc_Book2222222222222222222222222222222222222222222222222_股权等_ABC-pbc表20060610－赵静_PBC(CG)-MASTER 4" xfId="2029"/>
    <cellStyle name="_03_长期资产申报表_pbc_Book2222222222222222222222222222222222222222222222222_股权等_ABC-pbc表20060610－赵静_PBC(CG)-MASTER 5" xfId="2030"/>
    <cellStyle name="_03_长期资产申报表_pbc_Book2222222222222222222222222222222222222222222222222_股权等_ABC-pbc表20060610－赵静_PBC(CG)-MASTER 6" xfId="2031"/>
    <cellStyle name="_03_长期资产申报表_pbc_Book2222222222222222222222222222222222222222222222222_股权等_ABC-pbc表20060610－赵静_PBC(CG)-MASTER 7" xfId="2032"/>
    <cellStyle name="_03_长期资产申报表_pbc_Book2222222222222222222222222222222222222222222222222_股权等_PBC(CG)-MASTER" xfId="2033"/>
    <cellStyle name="_03_长期资产申报表_pbc_Book2222222222222222222222222222222222222222222222222_股权等_PBC(CG)-MASTER 2" xfId="2034"/>
    <cellStyle name="_03_长期资产申报表_pbc_Book2222222222222222222222222222222222222222222222222_股权等_PBC(CG)-MASTER 2 2" xfId="2035"/>
    <cellStyle name="_03_长期资产申报表_pbc_Book2222222222222222222222222222222222222222222222222_股权等_PBC(CG)-MASTER 2 3" xfId="2036"/>
    <cellStyle name="_03_长期资产申报表_pbc_Book2222222222222222222222222222222222222222222222222_股权等_PBC(CG)-MASTER 3" xfId="2037"/>
    <cellStyle name="_03_长期资产申报表_pbc_Book2222222222222222222222222222222222222222222222222_股权等_PBC(CG)-MASTER 4" xfId="2038"/>
    <cellStyle name="_03_长期资产申报表_pbc_Book2222222222222222222222222222222222222222222222222_股权等_PBC(CG)-MASTER 5" xfId="2039"/>
    <cellStyle name="_03_长期资产申报表_pbc_Book2222222222222222222222222222222222222222222222222_股权等_PBC(CG)-MASTER 6" xfId="2040"/>
    <cellStyle name="_03_长期资产申报表_pbc_Book2222222222222222222222222222222222222222222222222_股权等_PBC(CG)-MASTER 7" xfId="2041"/>
    <cellStyle name="_03_长期资产申报表_pbc_Book2222222222222222222222222222222222222222222222222_股权等_PBC(CG)-MASTER_PBC(CG)-MASTER" xfId="2042"/>
    <cellStyle name="_03_长期资产申报表_pbc_Book2222222222222222222222222222222222222222222222222_股权等_PBC(CG)-MASTER_PBC(CG)-MASTER 2" xfId="2043"/>
    <cellStyle name="_03_长期资产申报表_pbc_Book2222222222222222222222222222222222222222222222222_股权等_PBC(CG)-MASTER_PBC(CG)-MASTER 2 2" xfId="2044"/>
    <cellStyle name="_03_长期资产申报表_pbc_Book2222222222222222222222222222222222222222222222222_股权等_PBC(CG)-MASTER_PBC(CG)-MASTER 2 3" xfId="2045"/>
    <cellStyle name="_03_长期资产申报表_pbc_Book2222222222222222222222222222222222222222222222222_股权等_PBC(CG)-MASTER_PBC(CG)-MASTER 3" xfId="2046"/>
    <cellStyle name="_03_长期资产申报表_pbc_Book2222222222222222222222222222222222222222222222222_股权等_PBC(CG)-MASTER_PBC(CG)-MASTER 4" xfId="2047"/>
    <cellStyle name="_03_长期资产申报表_pbc_Book2222222222222222222222222222222222222222222222222_股权等_PBC(CG)-MASTER_PBC(CG)-MASTER 5" xfId="2048"/>
    <cellStyle name="_03_长期资产申报表_pbc_Book2222222222222222222222222222222222222222222222222_股权等_PBC(CG)-MASTER_PBC(CG)-MASTER 6" xfId="2049"/>
    <cellStyle name="_03_长期资产申报表_pbc_Book2222222222222222222222222222222222222222222222222_股权等_PBC(CG)-MASTER_PBC(CG)-MASTER 7" xfId="2050"/>
    <cellStyle name="_03_长期资产申报表_pbc_Book2222222222222222222222222222222222222222222222222_股权等_原ABC-pbc表" xfId="2051"/>
    <cellStyle name="_03_长期资产申报表_pbc_Book2222222222222222222222222222222222222222222222222_股权等_原ABC-pbc表 2" xfId="2052"/>
    <cellStyle name="_03_长期资产申报表_pbc_Book2222222222222222222222222222222222222222222222222_股权等_原ABC-pbc表 2 2" xfId="2053"/>
    <cellStyle name="_03_长期资产申报表_pbc_Book2222222222222222222222222222222222222222222222222_股权等_原ABC-pbc表 2 3" xfId="2054"/>
    <cellStyle name="_03_长期资产申报表_pbc_Book2222222222222222222222222222222222222222222222222_股权等_原ABC-pbc表 3" xfId="2055"/>
    <cellStyle name="_03_长期资产申报表_pbc_Book2222222222222222222222222222222222222222222222222_股权等_原ABC-pbc表 4" xfId="2056"/>
    <cellStyle name="_03_长期资产申报表_pbc_Book2222222222222222222222222222222222222222222222222_股权等_原ABC-pbc表 5" xfId="2057"/>
    <cellStyle name="_03_长期资产申报表_pbc_Book2222222222222222222222222222222222222222222222222_股权等_原ABC-pbc表 6" xfId="2058"/>
    <cellStyle name="_03_长期资产申报表_pbc_Book2222222222222222222222222222222222222222222222222_股权等_原ABC-pbc表 7" xfId="2059"/>
    <cellStyle name="_03_长期资产申报表_pbc_Book2222222222222222222222222222222222222222222222222_股权等_原ABC-pbc表_PBC(CG)-MASTER" xfId="2060"/>
    <cellStyle name="_03_长期资产申报表_pbc_Book2222222222222222222222222222222222222222222222222_股权等_原ABC-pbc表_PBC(CG)-MASTER 2" xfId="2061"/>
    <cellStyle name="_03_长期资产申报表_pbc_Book2222222222222222222222222222222222222222222222222_股权等_原ABC-pbc表_PBC(CG)-MASTER 2 2" xfId="2062"/>
    <cellStyle name="_03_长期资产申报表_pbc_Book2222222222222222222222222222222222222222222222222_股权等_原ABC-pbc表_PBC(CG)-MASTER 2 3" xfId="2063"/>
    <cellStyle name="_03_长期资产申报表_pbc_Book2222222222222222222222222222222222222222222222222_股权等_原ABC-pbc表_PBC(CG)-MASTER 3" xfId="2064"/>
    <cellStyle name="_03_长期资产申报表_pbc_Book2222222222222222222222222222222222222222222222222_股权等_原ABC-pbc表_PBC(CG)-MASTER 4" xfId="2065"/>
    <cellStyle name="_03_长期资产申报表_pbc_Book2222222222222222222222222222222222222222222222222_股权等_原ABC-pbc表_PBC(CG)-MASTER 5" xfId="2066"/>
    <cellStyle name="_03_长期资产申报表_pbc_Book2222222222222222222222222222222222222222222222222_股权等_原ABC-pbc表_PBC(CG)-MASTER 6" xfId="2067"/>
    <cellStyle name="_03_长期资产申报表_pbc_Book2222222222222222222222222222222222222222222222222_股权等_原ABC-pbc表_PBC(CG)-MASTER 7" xfId="2068"/>
    <cellStyle name="_03_长期资产申报表_pbc_Book2222222222222222222222222222222222222222222222222_原ABC-pbc表" xfId="2069"/>
    <cellStyle name="_03_长期资产申报表_pbc_Book2222222222222222222222222222222222222222222222222_原ABC-pbc表 2" xfId="2070"/>
    <cellStyle name="_03_长期资产申报表_pbc_Book2222222222222222222222222222222222222222222222222_原ABC-pbc表 2 2" xfId="2071"/>
    <cellStyle name="_03_长期资产申报表_pbc_Book2222222222222222222222222222222222222222222222222_原ABC-pbc表 2 3" xfId="2072"/>
    <cellStyle name="_03_长期资产申报表_pbc_Book2222222222222222222222222222222222222222222222222_原ABC-pbc表 3" xfId="2073"/>
    <cellStyle name="_03_长期资产申报表_pbc_Book2222222222222222222222222222222222222222222222222_原ABC-pbc表 4" xfId="2074"/>
    <cellStyle name="_03_长期资产申报表_pbc_Book2222222222222222222222222222222222222222222222222_原ABC-pbc表 5" xfId="2075"/>
    <cellStyle name="_03_长期资产申报表_pbc_Book2222222222222222222222222222222222222222222222222_原ABC-pbc表 6" xfId="2076"/>
    <cellStyle name="_03_长期资产申报表_pbc_Book2222222222222222222222222222222222222222222222222_原ABC-pbc表 7" xfId="2077"/>
    <cellStyle name="_03_长期资产申报表_pbc_Book2222222222222222222222222222222222222222222222222_原ABC-pbc表_PBC(CG)-MASTER" xfId="2078"/>
    <cellStyle name="_03_长期资产申报表_pbc_Book2222222222222222222222222222222222222222222222222_原ABC-pbc表_PBC(CG)-MASTER 2" xfId="2079"/>
    <cellStyle name="_03_长期资产申报表_pbc_Book2222222222222222222222222222222222222222222222222_原ABC-pbc表_PBC(CG)-MASTER 2 2" xfId="2080"/>
    <cellStyle name="_03_长期资产申报表_pbc_Book2222222222222222222222222222222222222222222222222_原ABC-pbc表_PBC(CG)-MASTER 2 3" xfId="2081"/>
    <cellStyle name="_03_长期资产申报表_pbc_Book2222222222222222222222222222222222222222222222222_原ABC-pbc表_PBC(CG)-MASTER 3" xfId="2082"/>
    <cellStyle name="_03_长期资产申报表_pbc_Book2222222222222222222222222222222222222222222222222_原ABC-pbc表_PBC(CG)-MASTER 4" xfId="2083"/>
    <cellStyle name="_03_长期资产申报表_pbc_Book2222222222222222222222222222222222222222222222222_原ABC-pbc表_PBC(CG)-MASTER 5" xfId="2084"/>
    <cellStyle name="_03_长期资产申报表_pbc_Book2222222222222222222222222222222222222222222222222_原ABC-pbc表_PBC(CG)-MASTER 6" xfId="2085"/>
    <cellStyle name="_03_长期资产申报表_pbc_Book2222222222222222222222222222222222222222222222222_原ABC-pbc表_PBC(CG)-MASTER 7" xfId="2086"/>
    <cellStyle name="_03_长期资产申报表_pbc_Book2wu" xfId="2087"/>
    <cellStyle name="_03_长期资产申报表_pbc_Book2wu 2" xfId="2088"/>
    <cellStyle name="_03_长期资产申报表_pbc_Book2wu 2 2" xfId="2089"/>
    <cellStyle name="_03_长期资产申报表_pbc_Book2wu 2 3" xfId="2090"/>
    <cellStyle name="_03_长期资产申报表_pbc_Book2wu 3" xfId="2091"/>
    <cellStyle name="_03_长期资产申报表_pbc_Book2wu 4" xfId="2092"/>
    <cellStyle name="_03_长期资产申报表_pbc_Book2wu 5" xfId="2093"/>
    <cellStyle name="_03_长期资产申报表_pbc_Book2wu 6" xfId="2094"/>
    <cellStyle name="_03_长期资产申报表_pbc_Book2wu 7" xfId="2095"/>
    <cellStyle name="_03_长期资产申报表_pbc_Book2wu_ABC-pbc表20060610" xfId="2096"/>
    <cellStyle name="_03_长期资产申报表_pbc_Book2wu_ABC-pbc表20060610 2" xfId="2097"/>
    <cellStyle name="_03_长期资产申报表_pbc_Book2wu_ABC-pbc表20060610 2 2" xfId="2098"/>
    <cellStyle name="_03_长期资产申报表_pbc_Book2wu_ABC-pbc表20060610 2 3" xfId="2099"/>
    <cellStyle name="_03_长期资产申报表_pbc_Book2wu_ABC-pbc表20060610 3" xfId="2100"/>
    <cellStyle name="_03_长期资产申报表_pbc_Book2wu_ABC-pbc表20060610 4" xfId="2101"/>
    <cellStyle name="_03_长期资产申报表_pbc_Book2wu_ABC-pbc表20060610 5" xfId="2102"/>
    <cellStyle name="_03_长期资产申报表_pbc_Book2wu_ABC-pbc表20060610 6" xfId="2103"/>
    <cellStyle name="_03_长期资产申报表_pbc_Book2wu_ABC-pbc表20060610 7" xfId="2104"/>
    <cellStyle name="_03_长期资产申报表_pbc_Book2wu_ABC-pbc表20060610_PBC(CG)-MASTER" xfId="2105"/>
    <cellStyle name="_03_长期资产申报表_pbc_Book2wu_ABC-pbc表20060610_PBC(CG)-MASTER 2" xfId="2106"/>
    <cellStyle name="_03_长期资产申报表_pbc_Book2wu_ABC-pbc表20060610_PBC(CG)-MASTER 2 2" xfId="2107"/>
    <cellStyle name="_03_长期资产申报表_pbc_Book2wu_ABC-pbc表20060610_PBC(CG)-MASTER 2 3" xfId="2108"/>
    <cellStyle name="_03_长期资产申报表_pbc_Book2wu_ABC-pbc表20060610_PBC(CG)-MASTER 3" xfId="2109"/>
    <cellStyle name="_03_长期资产申报表_pbc_Book2wu_ABC-pbc表20060610_PBC(CG)-MASTER 4" xfId="2110"/>
    <cellStyle name="_03_长期资产申报表_pbc_Book2wu_ABC-pbc表20060610_PBC(CG)-MASTER 5" xfId="2111"/>
    <cellStyle name="_03_长期资产申报表_pbc_Book2wu_ABC-pbc表20060610_PBC(CG)-MASTER 6" xfId="2112"/>
    <cellStyle name="_03_长期资产申报表_pbc_Book2wu_ABC-pbc表20060610_PBC(CG)-MASTER 7" xfId="2113"/>
    <cellStyle name="_03_长期资产申报表_pbc_Book2wu_ABC-pbc表20060610_PBC(CG)-MASTER_PBC(CG)-MASTER" xfId="2114"/>
    <cellStyle name="_03_长期资产申报表_pbc_Book2wu_ABC-pbc表20060610_PBC(CG)-MASTER_PBC(CG)-MASTER 2" xfId="2115"/>
    <cellStyle name="_03_长期资产申报表_pbc_Book2wu_ABC-pbc表20060610_PBC(CG)-MASTER_PBC(CG)-MASTER 2 2" xfId="2116"/>
    <cellStyle name="_03_长期资产申报表_pbc_Book2wu_ABC-pbc表20060610_PBC(CG)-MASTER_PBC(CG)-MASTER 2 3" xfId="2117"/>
    <cellStyle name="_03_长期资产申报表_pbc_Book2wu_ABC-pbc表20060610_PBC(CG)-MASTER_PBC(CG)-MASTER 3" xfId="2118"/>
    <cellStyle name="_03_长期资产申报表_pbc_Book2wu_ABC-pbc表20060610_PBC(CG)-MASTER_PBC(CG)-MASTER 4" xfId="2119"/>
    <cellStyle name="_03_长期资产申报表_pbc_Book2wu_ABC-pbc表20060610_PBC(CG)-MASTER_PBC(CG)-MASTER 5" xfId="2120"/>
    <cellStyle name="_03_长期资产申报表_pbc_Book2wu_ABC-pbc表20060610_PBC(CG)-MASTER_PBC(CG)-MASTER 6" xfId="2121"/>
    <cellStyle name="_03_长期资产申报表_pbc_Book2wu_ABC-pbc表20060610_PBC(CG)-MASTER_PBC(CG)-MASTER 7" xfId="2122"/>
    <cellStyle name="_03_长期资产申报表_pbc_Book2wu_ABC-pbc表20060610－赵静" xfId="2123"/>
    <cellStyle name="_03_长期资产申报表_pbc_Book2wu_ABC-pbc表20060610－赵静 2" xfId="2124"/>
    <cellStyle name="_03_长期资产申报表_pbc_Book2wu_ABC-pbc表20060610－赵静 2 2" xfId="2125"/>
    <cellStyle name="_03_长期资产申报表_pbc_Book2wu_ABC-pbc表20060610－赵静 2 3" xfId="2126"/>
    <cellStyle name="_03_长期资产申报表_pbc_Book2wu_ABC-pbc表20060610－赵静 3" xfId="2127"/>
    <cellStyle name="_03_长期资产申报表_pbc_Book2wu_ABC-pbc表20060610－赵静 4" xfId="2128"/>
    <cellStyle name="_03_长期资产申报表_pbc_Book2wu_ABC-pbc表20060610－赵静 5" xfId="2129"/>
    <cellStyle name="_03_长期资产申报表_pbc_Book2wu_ABC-pbc表20060610－赵静 6" xfId="2130"/>
    <cellStyle name="_03_长期资产申报表_pbc_Book2wu_ABC-pbc表20060610－赵静 7" xfId="2131"/>
    <cellStyle name="_03_长期资产申报表_pbc_Book2wu_ABC-pbc表20060610－赵静_PBC(CG)-MASTER" xfId="2132"/>
    <cellStyle name="_03_长期资产申报表_pbc_Book2wu_ABC-pbc表20060610－赵静_PBC(CG)-MASTER 2" xfId="2133"/>
    <cellStyle name="_03_长期资产申报表_pbc_Book2wu_ABC-pbc表20060610－赵静_PBC(CG)-MASTER 2 2" xfId="2134"/>
    <cellStyle name="_03_长期资产申报表_pbc_Book2wu_ABC-pbc表20060610－赵静_PBC(CG)-MASTER 2 3" xfId="2135"/>
    <cellStyle name="_03_长期资产申报表_pbc_Book2wu_ABC-pbc表20060610－赵静_PBC(CG)-MASTER 3" xfId="2136"/>
    <cellStyle name="_03_长期资产申报表_pbc_Book2wu_ABC-pbc表20060610－赵静_PBC(CG)-MASTER 4" xfId="2137"/>
    <cellStyle name="_03_长期资产申报表_pbc_Book2wu_ABC-pbc表20060610－赵静_PBC(CG)-MASTER 5" xfId="2138"/>
    <cellStyle name="_03_长期资产申报表_pbc_Book2wu_ABC-pbc表20060610－赵静_PBC(CG)-MASTER 6" xfId="2139"/>
    <cellStyle name="_03_长期资产申报表_pbc_Book2wu_ABC-pbc表20060610－赵静_PBC(CG)-MASTER 7" xfId="2140"/>
    <cellStyle name="_03_长期资产申报表_pbc_Book2wu_PBC(CG)-MASTER" xfId="2141"/>
    <cellStyle name="_03_长期资产申报表_pbc_Book2wu_PBC(CG)-MASTER 2" xfId="2142"/>
    <cellStyle name="_03_长期资产申报表_pbc_Book2wu_PBC(CG)-MASTER 2 2" xfId="2143"/>
    <cellStyle name="_03_长期资产申报表_pbc_Book2wu_PBC(CG)-MASTER 2 3" xfId="2144"/>
    <cellStyle name="_03_长期资产申报表_pbc_Book2wu_PBC(CG)-MASTER 3" xfId="2145"/>
    <cellStyle name="_03_长期资产申报表_pbc_Book2wu_PBC(CG)-MASTER 4" xfId="2146"/>
    <cellStyle name="_03_长期资产申报表_pbc_Book2wu_PBC(CG)-MASTER 5" xfId="2147"/>
    <cellStyle name="_03_长期资产申报表_pbc_Book2wu_PBC(CG)-MASTER 6" xfId="2148"/>
    <cellStyle name="_03_长期资产申报表_pbc_Book2wu_PBC(CG)-MASTER 7" xfId="2149"/>
    <cellStyle name="_03_长期资产申报表_pbc_Book2wu_PBC(CG)-MASTER_PBC(CG)-MASTER" xfId="2150"/>
    <cellStyle name="_03_长期资产申报表_pbc_Book2wu_PBC(CG)-MASTER_PBC(CG)-MASTER 2" xfId="2151"/>
    <cellStyle name="_03_长期资产申报表_pbc_Book2wu_PBC(CG)-MASTER_PBC(CG)-MASTER 2 2" xfId="2152"/>
    <cellStyle name="_03_长期资产申报表_pbc_Book2wu_PBC(CG)-MASTER_PBC(CG)-MASTER 2 3" xfId="2153"/>
    <cellStyle name="_03_长期资产申报表_pbc_Book2wu_PBC(CG)-MASTER_PBC(CG)-MASTER 3" xfId="2154"/>
    <cellStyle name="_03_长期资产申报表_pbc_Book2wu_PBC(CG)-MASTER_PBC(CG)-MASTER 4" xfId="2155"/>
    <cellStyle name="_03_长期资产申报表_pbc_Book2wu_PBC(CG)-MASTER_PBC(CG)-MASTER 5" xfId="2156"/>
    <cellStyle name="_03_长期资产申报表_pbc_Book2wu_PBC(CG)-MASTER_PBC(CG)-MASTER 6" xfId="2157"/>
    <cellStyle name="_03_长期资产申报表_pbc_Book2wu_PBC(CG)-MASTER_PBC(CG)-MASTER 7" xfId="2158"/>
    <cellStyle name="_03_长期资产申报表_pbc_Book2wu_股权等" xfId="2159"/>
    <cellStyle name="_03_长期资产申报表_pbc_Book2wu_股权等 2" xfId="2160"/>
    <cellStyle name="_03_长期资产申报表_pbc_Book2wu_股权等 2 2" xfId="2161"/>
    <cellStyle name="_03_长期资产申报表_pbc_Book2wu_股权等 2 3" xfId="2162"/>
    <cellStyle name="_03_长期资产申报表_pbc_Book2wu_股权等 3" xfId="2163"/>
    <cellStyle name="_03_长期资产申报表_pbc_Book2wu_股权等 4" xfId="2164"/>
    <cellStyle name="_03_长期资产申报表_pbc_Book2wu_股权等 5" xfId="2165"/>
    <cellStyle name="_03_长期资产申报表_pbc_Book2wu_股权等 6" xfId="2166"/>
    <cellStyle name="_03_长期资产申报表_pbc_Book2wu_股权等 7" xfId="2167"/>
    <cellStyle name="_03_长期资产申报表_pbc_Book2wu_股权等_ABC-pbc表20060610" xfId="2168"/>
    <cellStyle name="_03_长期资产申报表_pbc_Book2wu_股权等_ABC-pbc表20060610 2" xfId="2169"/>
    <cellStyle name="_03_长期资产申报表_pbc_Book2wu_股权等_ABC-pbc表20060610 2 2" xfId="2170"/>
    <cellStyle name="_03_长期资产申报表_pbc_Book2wu_股权等_ABC-pbc表20060610 2 3" xfId="2171"/>
    <cellStyle name="_03_长期资产申报表_pbc_Book2wu_股权等_ABC-pbc表20060610 3" xfId="2172"/>
    <cellStyle name="_03_长期资产申报表_pbc_Book2wu_股权等_ABC-pbc表20060610 4" xfId="2173"/>
    <cellStyle name="_03_长期资产申报表_pbc_Book2wu_股权等_ABC-pbc表20060610 5" xfId="2174"/>
    <cellStyle name="_03_长期资产申报表_pbc_Book2wu_股权等_ABC-pbc表20060610 6" xfId="2175"/>
    <cellStyle name="_03_长期资产申报表_pbc_Book2wu_股权等_ABC-pbc表20060610 7" xfId="2176"/>
    <cellStyle name="_03_长期资产申报表_pbc_Book2wu_股权等_ABC-pbc表20060610_PBC(CG)-MASTER" xfId="2177"/>
    <cellStyle name="_03_长期资产申报表_pbc_Book2wu_股权等_ABC-pbc表20060610_PBC(CG)-MASTER 2" xfId="2178"/>
    <cellStyle name="_03_长期资产申报表_pbc_Book2wu_股权等_ABC-pbc表20060610_PBC(CG)-MASTER 2 2" xfId="2179"/>
    <cellStyle name="_03_长期资产申报表_pbc_Book2wu_股权等_ABC-pbc表20060610_PBC(CG)-MASTER 2 3" xfId="2180"/>
    <cellStyle name="_03_长期资产申报表_pbc_Book2wu_股权等_ABC-pbc表20060610_PBC(CG)-MASTER 3" xfId="2181"/>
    <cellStyle name="_03_长期资产申报表_pbc_Book2wu_股权等_ABC-pbc表20060610_PBC(CG)-MASTER 4" xfId="2182"/>
    <cellStyle name="_03_长期资产申报表_pbc_Book2wu_股权等_ABC-pbc表20060610_PBC(CG)-MASTER 5" xfId="2183"/>
    <cellStyle name="_03_长期资产申报表_pbc_Book2wu_股权等_ABC-pbc表20060610_PBC(CG)-MASTER 6" xfId="2184"/>
    <cellStyle name="_03_长期资产申报表_pbc_Book2wu_股权等_ABC-pbc表20060610_PBC(CG)-MASTER 7" xfId="2185"/>
    <cellStyle name="_03_长期资产申报表_pbc_Book2wu_股权等_ABC-pbc表20060610_PBC(CG)-MASTER_PBC(CG)-MASTER" xfId="2186"/>
    <cellStyle name="_03_长期资产申报表_pbc_Book2wu_股权等_ABC-pbc表20060610_PBC(CG)-MASTER_PBC(CG)-MASTER 2" xfId="2187"/>
    <cellStyle name="_03_长期资产申报表_pbc_Book2wu_股权等_ABC-pbc表20060610_PBC(CG)-MASTER_PBC(CG)-MASTER 2 2" xfId="2188"/>
    <cellStyle name="_03_长期资产申报表_pbc_Book2wu_股权等_ABC-pbc表20060610_PBC(CG)-MASTER_PBC(CG)-MASTER 2 3" xfId="2189"/>
    <cellStyle name="_03_长期资产申报表_pbc_Book2wu_股权等_ABC-pbc表20060610_PBC(CG)-MASTER_PBC(CG)-MASTER 3" xfId="2190"/>
    <cellStyle name="_03_长期资产申报表_pbc_Book2wu_股权等_ABC-pbc表20060610_PBC(CG)-MASTER_PBC(CG)-MASTER 4" xfId="2191"/>
    <cellStyle name="_03_长期资产申报表_pbc_Book2wu_股权等_ABC-pbc表20060610_PBC(CG)-MASTER_PBC(CG)-MASTER 5" xfId="2192"/>
    <cellStyle name="_03_长期资产申报表_pbc_Book2wu_股权等_ABC-pbc表20060610_PBC(CG)-MASTER_PBC(CG)-MASTER 6" xfId="2193"/>
    <cellStyle name="_03_长期资产申报表_pbc_Book2wu_股权等_ABC-pbc表20060610_PBC(CG)-MASTER_PBC(CG)-MASTER 7" xfId="2194"/>
    <cellStyle name="_03_长期资产申报表_pbc_Book2wu_股权等_ABC-pbc表20060610－赵静" xfId="2195"/>
    <cellStyle name="_03_长期资产申报表_pbc_Book2wu_股权等_ABC-pbc表20060610－赵静 2" xfId="2196"/>
    <cellStyle name="_03_长期资产申报表_pbc_Book2wu_股权等_ABC-pbc表20060610－赵静 2 2" xfId="2197"/>
    <cellStyle name="_03_长期资产申报表_pbc_Book2wu_股权等_ABC-pbc表20060610－赵静 2 3" xfId="2198"/>
    <cellStyle name="_03_长期资产申报表_pbc_Book2wu_股权等_ABC-pbc表20060610－赵静 3" xfId="2199"/>
    <cellStyle name="_03_长期资产申报表_pbc_Book2wu_股权等_ABC-pbc表20060610－赵静 4" xfId="2200"/>
    <cellStyle name="_03_长期资产申报表_pbc_Book2wu_股权等_ABC-pbc表20060610－赵静 5" xfId="2201"/>
    <cellStyle name="_03_长期资产申报表_pbc_Book2wu_股权等_ABC-pbc表20060610－赵静 6" xfId="2202"/>
    <cellStyle name="_03_长期资产申报表_pbc_Book2wu_股权等_ABC-pbc表20060610－赵静 7" xfId="2203"/>
    <cellStyle name="_03_长期资产申报表_pbc_Book2wu_股权等_ABC-pbc表20060610－赵静_PBC(CG)-MASTER" xfId="2204"/>
    <cellStyle name="_03_长期资产申报表_pbc_Book2wu_股权等_ABC-pbc表20060610－赵静_PBC(CG)-MASTER 2" xfId="2205"/>
    <cellStyle name="_03_长期资产申报表_pbc_Book2wu_股权等_ABC-pbc表20060610－赵静_PBC(CG)-MASTER 2 2" xfId="2206"/>
    <cellStyle name="_03_长期资产申报表_pbc_Book2wu_股权等_ABC-pbc表20060610－赵静_PBC(CG)-MASTER 2 3" xfId="2207"/>
    <cellStyle name="_03_长期资产申报表_pbc_Book2wu_股权等_ABC-pbc表20060610－赵静_PBC(CG)-MASTER 3" xfId="2208"/>
    <cellStyle name="_03_长期资产申报表_pbc_Book2wu_股权等_ABC-pbc表20060610－赵静_PBC(CG)-MASTER 4" xfId="2209"/>
    <cellStyle name="_03_长期资产申报表_pbc_Book2wu_股权等_ABC-pbc表20060610－赵静_PBC(CG)-MASTER 5" xfId="2210"/>
    <cellStyle name="_03_长期资产申报表_pbc_Book2wu_股权等_ABC-pbc表20060610－赵静_PBC(CG)-MASTER 6" xfId="2211"/>
    <cellStyle name="_03_长期资产申报表_pbc_Book2wu_股权等_ABC-pbc表20060610－赵静_PBC(CG)-MASTER 7" xfId="2212"/>
    <cellStyle name="_03_长期资产申报表_pbc_Book2wu_股权等_PBC(CG)-MASTER" xfId="2213"/>
    <cellStyle name="_03_长期资产申报表_pbc_Book2wu_股权等_PBC(CG)-MASTER 2" xfId="2214"/>
    <cellStyle name="_03_长期资产申报表_pbc_Book2wu_股权等_PBC(CG)-MASTER 2 2" xfId="2215"/>
    <cellStyle name="_03_长期资产申报表_pbc_Book2wu_股权等_PBC(CG)-MASTER 2 3" xfId="2216"/>
    <cellStyle name="_03_长期资产申报表_pbc_Book2wu_股权等_PBC(CG)-MASTER 3" xfId="2217"/>
    <cellStyle name="_03_长期资产申报表_pbc_Book2wu_股权等_PBC(CG)-MASTER 4" xfId="2218"/>
    <cellStyle name="_03_长期资产申报表_pbc_Book2wu_股权等_PBC(CG)-MASTER 5" xfId="2219"/>
    <cellStyle name="_03_长期资产申报表_pbc_Book2wu_股权等_PBC(CG)-MASTER 6" xfId="2220"/>
    <cellStyle name="_03_长期资产申报表_pbc_Book2wu_股权等_PBC(CG)-MASTER 7" xfId="2221"/>
    <cellStyle name="_03_长期资产申报表_pbc_Book2wu_股权等_PBC(CG)-MASTER_PBC(CG)-MASTER" xfId="2222"/>
    <cellStyle name="_03_长期资产申报表_pbc_Book2wu_股权等_PBC(CG)-MASTER_PBC(CG)-MASTER 2" xfId="2223"/>
    <cellStyle name="_03_长期资产申报表_pbc_Book2wu_股权等_PBC(CG)-MASTER_PBC(CG)-MASTER 2 2" xfId="2224"/>
    <cellStyle name="_03_长期资产申报表_pbc_Book2wu_股权等_PBC(CG)-MASTER_PBC(CG)-MASTER 2 3" xfId="2225"/>
    <cellStyle name="_03_长期资产申报表_pbc_Book2wu_股权等_PBC(CG)-MASTER_PBC(CG)-MASTER 3" xfId="2226"/>
    <cellStyle name="_03_长期资产申报表_pbc_Book2wu_股权等_PBC(CG)-MASTER_PBC(CG)-MASTER 4" xfId="2227"/>
    <cellStyle name="_03_长期资产申报表_pbc_Book2wu_股权等_PBC(CG)-MASTER_PBC(CG)-MASTER 5" xfId="2228"/>
    <cellStyle name="_03_长期资产申报表_pbc_Book2wu_股权等_PBC(CG)-MASTER_PBC(CG)-MASTER 6" xfId="2229"/>
    <cellStyle name="_03_长期资产申报表_pbc_Book2wu_股权等_PBC(CG)-MASTER_PBC(CG)-MASTER 7" xfId="2230"/>
    <cellStyle name="_03_长期资产申报表_pbc_Book2wu_股权等_原ABC-pbc表" xfId="2231"/>
    <cellStyle name="_03_长期资产申报表_pbc_Book2wu_股权等_原ABC-pbc表 2" xfId="2232"/>
    <cellStyle name="_03_长期资产申报表_pbc_Book2wu_股权等_原ABC-pbc表 2 2" xfId="2233"/>
    <cellStyle name="_03_长期资产申报表_pbc_Book2wu_股权等_原ABC-pbc表 2 3" xfId="2234"/>
    <cellStyle name="_03_长期资产申报表_pbc_Book2wu_股权等_原ABC-pbc表 3" xfId="2235"/>
    <cellStyle name="_03_长期资产申报表_pbc_Book2wu_股权等_原ABC-pbc表 4" xfId="2236"/>
    <cellStyle name="_03_长期资产申报表_pbc_Book2wu_股权等_原ABC-pbc表 5" xfId="2237"/>
    <cellStyle name="_03_长期资产申报表_pbc_Book2wu_股权等_原ABC-pbc表 6" xfId="2238"/>
    <cellStyle name="_03_长期资产申报表_pbc_Book2wu_股权等_原ABC-pbc表 7" xfId="2239"/>
    <cellStyle name="_03_长期资产申报表_pbc_Book2wu_股权等_原ABC-pbc表_PBC(CG)-MASTER" xfId="2240"/>
    <cellStyle name="_03_长期资产申报表_pbc_Book2wu_股权等_原ABC-pbc表_PBC(CG)-MASTER 2" xfId="2241"/>
    <cellStyle name="_03_长期资产申报表_pbc_Book2wu_股权等_原ABC-pbc表_PBC(CG)-MASTER 2 2" xfId="2242"/>
    <cellStyle name="_03_长期资产申报表_pbc_Book2wu_股权等_原ABC-pbc表_PBC(CG)-MASTER 2 3" xfId="2243"/>
    <cellStyle name="_03_长期资产申报表_pbc_Book2wu_股权等_原ABC-pbc表_PBC(CG)-MASTER 3" xfId="2244"/>
    <cellStyle name="_03_长期资产申报表_pbc_Book2wu_股权等_原ABC-pbc表_PBC(CG)-MASTER 4" xfId="2245"/>
    <cellStyle name="_03_长期资产申报表_pbc_Book2wu_股权等_原ABC-pbc表_PBC(CG)-MASTER 5" xfId="2246"/>
    <cellStyle name="_03_长期资产申报表_pbc_Book2wu_股权等_原ABC-pbc表_PBC(CG)-MASTER 6" xfId="2247"/>
    <cellStyle name="_03_长期资产申报表_pbc_Book2wu_股权等_原ABC-pbc表_PBC(CG)-MASTER 7" xfId="2248"/>
    <cellStyle name="_03_长期资产申报表_pbc_Book2wu_原ABC-pbc表" xfId="2249"/>
    <cellStyle name="_03_长期资产申报表_pbc_Book2wu_原ABC-pbc表 2" xfId="2250"/>
    <cellStyle name="_03_长期资产申报表_pbc_Book2wu_原ABC-pbc表 2 2" xfId="2251"/>
    <cellStyle name="_03_长期资产申报表_pbc_Book2wu_原ABC-pbc表 2 3" xfId="2252"/>
    <cellStyle name="_03_长期资产申报表_pbc_Book2wu_原ABC-pbc表 3" xfId="2253"/>
    <cellStyle name="_03_长期资产申报表_pbc_Book2wu_原ABC-pbc表 4" xfId="2254"/>
    <cellStyle name="_03_长期资产申报表_pbc_Book2wu_原ABC-pbc表 5" xfId="2255"/>
    <cellStyle name="_03_长期资产申报表_pbc_Book2wu_原ABC-pbc表 6" xfId="2256"/>
    <cellStyle name="_03_长期资产申报表_pbc_Book2wu_原ABC-pbc表 7" xfId="2257"/>
    <cellStyle name="_03_长期资产申报表_pbc_Book2wu_原ABC-pbc表_PBC(CG)-MASTER" xfId="2258"/>
    <cellStyle name="_03_长期资产申报表_pbc_Book2wu_原ABC-pbc表_PBC(CG)-MASTER 2" xfId="2259"/>
    <cellStyle name="_03_长期资产申报表_pbc_Book2wu_原ABC-pbc表_PBC(CG)-MASTER 2 2" xfId="2260"/>
    <cellStyle name="_03_长期资产申报表_pbc_Book2wu_原ABC-pbc表_PBC(CG)-MASTER 2 3" xfId="2261"/>
    <cellStyle name="_03_长期资产申报表_pbc_Book2wu_原ABC-pbc表_PBC(CG)-MASTER 3" xfId="2262"/>
    <cellStyle name="_03_长期资产申报表_pbc_Book2wu_原ABC-pbc表_PBC(CG)-MASTER 4" xfId="2263"/>
    <cellStyle name="_03_长期资产申报表_pbc_Book2wu_原ABC-pbc表_PBC(CG)-MASTER 5" xfId="2264"/>
    <cellStyle name="_03_长期资产申报表_pbc_Book2wu_原ABC-pbc表_PBC(CG)-MASTER 6" xfId="2265"/>
    <cellStyle name="_03_长期资产申报表_pbc_Book2wu_原ABC-pbc表_PBC(CG)-MASTER 7" xfId="2266"/>
    <cellStyle name="_03_长期资产申报表_pbc_PBC(CG)-MASTER" xfId="2267"/>
    <cellStyle name="_03_长期资产申报表_pbc_PBC(CG)-MASTER 2" xfId="2268"/>
    <cellStyle name="_03_长期资产申报表_pbc_PBC(CG)-MASTER 2 2" xfId="2269"/>
    <cellStyle name="_03_长期资产申报表_pbc_PBC(CG)-MASTER 2 3" xfId="2270"/>
    <cellStyle name="_03_长期资产申报表_pbc_PBC(CG)-MASTER 3" xfId="2271"/>
    <cellStyle name="_03_长期资产申报表_pbc_PBC(CG)-MASTER 4" xfId="2272"/>
    <cellStyle name="_03_长期资产申报表_pbc_PBC(CG)-MASTER 5" xfId="2273"/>
    <cellStyle name="_03_长期资产申报表_pbc_PBC(CG)-MASTER 6" xfId="2274"/>
    <cellStyle name="_03_长期资产申报表_pbc_PBC(CG)-MASTER 7" xfId="2275"/>
    <cellStyle name="_03_长期资产申报表_pbc_PBC(CG)-MASTER_PBC(CG)-MASTER" xfId="2276"/>
    <cellStyle name="_03_长期资产申报表_pbc_PBC(CG)-MASTER_PBC(CG)-MASTER 2" xfId="2277"/>
    <cellStyle name="_03_长期资产申报表_pbc_PBC(CG)-MASTER_PBC(CG)-MASTER 2 2" xfId="2278"/>
    <cellStyle name="_03_长期资产申报表_pbc_PBC(CG)-MASTER_PBC(CG)-MASTER 2 3" xfId="2279"/>
    <cellStyle name="_03_长期资产申报表_pbc_PBC(CG)-MASTER_PBC(CG)-MASTER 3" xfId="2280"/>
    <cellStyle name="_03_长期资产申报表_pbc_PBC(CG)-MASTER_PBC(CG)-MASTER 4" xfId="2281"/>
    <cellStyle name="_03_长期资产申报表_pbc_PBC(CG)-MASTER_PBC(CG)-MASTER 5" xfId="2282"/>
    <cellStyle name="_03_长期资产申报表_pbc_PBC(CG)-MASTER_PBC(CG)-MASTER 6" xfId="2283"/>
    <cellStyle name="_03_长期资产申报表_pbc_PBC(CG)-MASTER_PBC(CG)-MASTER 7" xfId="2284"/>
    <cellStyle name="_03_长期资产申报表_pbc_pbc-2版（附表）maqiang" xfId="2285"/>
    <cellStyle name="_03_长期资产申报表_pbc_pbc-2版（附表）maqiang 2" xfId="2286"/>
    <cellStyle name="_03_长期资产申报表_pbc_pbc-2版（附表）maqiang 2 2" xfId="2287"/>
    <cellStyle name="_03_长期资产申报表_pbc_pbc-2版（附表）maqiang 2 3" xfId="2288"/>
    <cellStyle name="_03_长期资产申报表_pbc_pbc-2版（附表）maqiang 3" xfId="2289"/>
    <cellStyle name="_03_长期资产申报表_pbc_pbc-2版（附表）maqiang 4" xfId="2290"/>
    <cellStyle name="_03_长期资产申报表_pbc_pbc-2版（附表）maqiang 5" xfId="2291"/>
    <cellStyle name="_03_长期资产申报表_pbc_pbc-2版（附表）maqiang 6" xfId="2292"/>
    <cellStyle name="_03_长期资产申报表_pbc_pbc-2版（附表）maqiang 7" xfId="2293"/>
    <cellStyle name="_03_长期资产申报表_pbc_pbc-2版（附表）maqiang_ABC-pbc表20060610" xfId="2294"/>
    <cellStyle name="_03_长期资产申报表_pbc_pbc-2版（附表）maqiang_ABC-pbc表20060610 2" xfId="2295"/>
    <cellStyle name="_03_长期资产申报表_pbc_pbc-2版（附表）maqiang_ABC-pbc表20060610 2 2" xfId="2296"/>
    <cellStyle name="_03_长期资产申报表_pbc_pbc-2版（附表）maqiang_ABC-pbc表20060610 2 3" xfId="2297"/>
    <cellStyle name="_03_长期资产申报表_pbc_pbc-2版（附表）maqiang_ABC-pbc表20060610 3" xfId="2298"/>
    <cellStyle name="_03_长期资产申报表_pbc_pbc-2版（附表）maqiang_ABC-pbc表20060610 4" xfId="2299"/>
    <cellStyle name="_03_长期资产申报表_pbc_pbc-2版（附表）maqiang_ABC-pbc表20060610 5" xfId="2300"/>
    <cellStyle name="_03_长期资产申报表_pbc_pbc-2版（附表）maqiang_ABC-pbc表20060610 6" xfId="2301"/>
    <cellStyle name="_03_长期资产申报表_pbc_pbc-2版（附表）maqiang_ABC-pbc表20060610 7" xfId="2302"/>
    <cellStyle name="_03_长期资产申报表_pbc_pbc-2版（附表）maqiang_ABC-pbc表20060610_PBC(CG)-MASTER" xfId="2303"/>
    <cellStyle name="_03_长期资产申报表_pbc_pbc-2版（附表）maqiang_ABC-pbc表20060610_PBC(CG)-MASTER 2" xfId="2304"/>
    <cellStyle name="_03_长期资产申报表_pbc_pbc-2版（附表）maqiang_ABC-pbc表20060610_PBC(CG)-MASTER 2 2" xfId="2305"/>
    <cellStyle name="_03_长期资产申报表_pbc_pbc-2版（附表）maqiang_ABC-pbc表20060610_PBC(CG)-MASTER 2 3" xfId="2306"/>
    <cellStyle name="_03_长期资产申报表_pbc_pbc-2版（附表）maqiang_ABC-pbc表20060610_PBC(CG)-MASTER 3" xfId="2307"/>
    <cellStyle name="_03_长期资产申报表_pbc_pbc-2版（附表）maqiang_ABC-pbc表20060610_PBC(CG)-MASTER 4" xfId="2308"/>
    <cellStyle name="_03_长期资产申报表_pbc_pbc-2版（附表）maqiang_ABC-pbc表20060610_PBC(CG)-MASTER 5" xfId="2309"/>
    <cellStyle name="_03_长期资产申报表_pbc_pbc-2版（附表）maqiang_ABC-pbc表20060610_PBC(CG)-MASTER 6" xfId="2310"/>
    <cellStyle name="_03_长期资产申报表_pbc_pbc-2版（附表）maqiang_ABC-pbc表20060610_PBC(CG)-MASTER 7" xfId="2311"/>
    <cellStyle name="_03_长期资产申报表_pbc_pbc-2版（附表）maqiang_ABC-pbc表20060610_PBC(CG)-MASTER_PBC(CG)-MASTER" xfId="2312"/>
    <cellStyle name="_03_长期资产申报表_pbc_pbc-2版（附表）maqiang_ABC-pbc表20060610_PBC(CG)-MASTER_PBC(CG)-MASTER 2" xfId="2313"/>
    <cellStyle name="_03_长期资产申报表_pbc_pbc-2版（附表）maqiang_ABC-pbc表20060610_PBC(CG)-MASTER_PBC(CG)-MASTER 2 2" xfId="2314"/>
    <cellStyle name="_03_长期资产申报表_pbc_pbc-2版（附表）maqiang_ABC-pbc表20060610_PBC(CG)-MASTER_PBC(CG)-MASTER 2 3" xfId="2315"/>
    <cellStyle name="_03_长期资产申报表_pbc_pbc-2版（附表）maqiang_ABC-pbc表20060610_PBC(CG)-MASTER_PBC(CG)-MASTER 3" xfId="2316"/>
    <cellStyle name="_03_长期资产申报表_pbc_pbc-2版（附表）maqiang_ABC-pbc表20060610_PBC(CG)-MASTER_PBC(CG)-MASTER 4" xfId="2317"/>
    <cellStyle name="_03_长期资产申报表_pbc_pbc-2版（附表）maqiang_ABC-pbc表20060610_PBC(CG)-MASTER_PBC(CG)-MASTER 5" xfId="2318"/>
    <cellStyle name="_03_长期资产申报表_pbc_pbc-2版（附表）maqiang_ABC-pbc表20060610_PBC(CG)-MASTER_PBC(CG)-MASTER 6" xfId="2319"/>
    <cellStyle name="_03_长期资产申报表_pbc_pbc-2版（附表）maqiang_ABC-pbc表20060610_PBC(CG)-MASTER_PBC(CG)-MASTER 7" xfId="2320"/>
    <cellStyle name="_03_长期资产申报表_pbc_pbc-2版（附表）maqiang_ABC-pbc表20060610－赵静" xfId="2321"/>
    <cellStyle name="_03_长期资产申报表_pbc_pbc-2版（附表）maqiang_ABC-pbc表20060610－赵静 2" xfId="2322"/>
    <cellStyle name="_03_长期资产申报表_pbc_pbc-2版（附表）maqiang_ABC-pbc表20060610－赵静 2 2" xfId="2323"/>
    <cellStyle name="_03_长期资产申报表_pbc_pbc-2版（附表）maqiang_ABC-pbc表20060610－赵静 2 3" xfId="2324"/>
    <cellStyle name="_03_长期资产申报表_pbc_pbc-2版（附表）maqiang_ABC-pbc表20060610－赵静 3" xfId="2325"/>
    <cellStyle name="_03_长期资产申报表_pbc_pbc-2版（附表）maqiang_ABC-pbc表20060610－赵静 4" xfId="2326"/>
    <cellStyle name="_03_长期资产申报表_pbc_pbc-2版（附表）maqiang_ABC-pbc表20060610－赵静 5" xfId="2327"/>
    <cellStyle name="_03_长期资产申报表_pbc_pbc-2版（附表）maqiang_ABC-pbc表20060610－赵静 6" xfId="2328"/>
    <cellStyle name="_03_长期资产申报表_pbc_pbc-2版（附表）maqiang_ABC-pbc表20060610－赵静 7" xfId="2329"/>
    <cellStyle name="_03_长期资产申报表_pbc_pbc-2版（附表）maqiang_ABC-pbc表20060610－赵静_PBC(CG)-MASTER" xfId="2330"/>
    <cellStyle name="_03_长期资产申报表_pbc_pbc-2版（附表）maqiang_ABC-pbc表20060610－赵静_PBC(CG)-MASTER 2" xfId="2331"/>
    <cellStyle name="_03_长期资产申报表_pbc_pbc-2版（附表）maqiang_ABC-pbc表20060610－赵静_PBC(CG)-MASTER 2 2" xfId="2332"/>
    <cellStyle name="_03_长期资产申报表_pbc_pbc-2版（附表）maqiang_ABC-pbc表20060610－赵静_PBC(CG)-MASTER 2 3" xfId="2333"/>
    <cellStyle name="_03_长期资产申报表_pbc_pbc-2版（附表）maqiang_ABC-pbc表20060610－赵静_PBC(CG)-MASTER 3" xfId="2334"/>
    <cellStyle name="_03_长期资产申报表_pbc_pbc-2版（附表）maqiang_ABC-pbc表20060610－赵静_PBC(CG)-MASTER 4" xfId="2335"/>
    <cellStyle name="_03_长期资产申报表_pbc_pbc-2版（附表）maqiang_ABC-pbc表20060610－赵静_PBC(CG)-MASTER 5" xfId="2336"/>
    <cellStyle name="_03_长期资产申报表_pbc_pbc-2版（附表）maqiang_ABC-pbc表20060610－赵静_PBC(CG)-MASTER 6" xfId="2337"/>
    <cellStyle name="_03_长期资产申报表_pbc_pbc-2版（附表）maqiang_ABC-pbc表20060610－赵静_PBC(CG)-MASTER 7" xfId="2338"/>
    <cellStyle name="_03_长期资产申报表_pbc_pbc-2版（附表）maqiang_PBC(CG)-MASTER" xfId="2339"/>
    <cellStyle name="_03_长期资产申报表_pbc_pbc-2版（附表）maqiang_PBC(CG)-MASTER 2" xfId="2340"/>
    <cellStyle name="_03_长期资产申报表_pbc_pbc-2版（附表）maqiang_PBC(CG)-MASTER 2 2" xfId="2341"/>
    <cellStyle name="_03_长期资产申报表_pbc_pbc-2版（附表）maqiang_PBC(CG)-MASTER 2 3" xfId="2342"/>
    <cellStyle name="_03_长期资产申报表_pbc_pbc-2版（附表）maqiang_PBC(CG)-MASTER 3" xfId="2343"/>
    <cellStyle name="_03_长期资产申报表_pbc_pbc-2版（附表）maqiang_PBC(CG)-MASTER 4" xfId="2344"/>
    <cellStyle name="_03_长期资产申报表_pbc_pbc-2版（附表）maqiang_PBC(CG)-MASTER 5" xfId="2345"/>
    <cellStyle name="_03_长期资产申报表_pbc_pbc-2版（附表）maqiang_PBC(CG)-MASTER 6" xfId="2346"/>
    <cellStyle name="_03_长期资产申报表_pbc_pbc-2版（附表）maqiang_PBC(CG)-MASTER 7" xfId="2347"/>
    <cellStyle name="_03_长期资产申报表_pbc_pbc-2版（附表）maqiang_PBC(CG)-MASTER_PBC(CG)-MASTER" xfId="2348"/>
    <cellStyle name="_03_长期资产申报表_pbc_pbc-2版（附表）maqiang_PBC(CG)-MASTER_PBC(CG)-MASTER 2" xfId="2349"/>
    <cellStyle name="_03_长期资产申报表_pbc_pbc-2版（附表）maqiang_PBC(CG)-MASTER_PBC(CG)-MASTER 2 2" xfId="2350"/>
    <cellStyle name="_03_长期资产申报表_pbc_pbc-2版（附表）maqiang_PBC(CG)-MASTER_PBC(CG)-MASTER 2 3" xfId="2351"/>
    <cellStyle name="_03_长期资产申报表_pbc_pbc-2版（附表）maqiang_PBC(CG)-MASTER_PBC(CG)-MASTER 3" xfId="2352"/>
    <cellStyle name="_03_长期资产申报表_pbc_pbc-2版（附表）maqiang_PBC(CG)-MASTER_PBC(CG)-MASTER 4" xfId="2353"/>
    <cellStyle name="_03_长期资产申报表_pbc_pbc-2版（附表）maqiang_PBC(CG)-MASTER_PBC(CG)-MASTER 5" xfId="2354"/>
    <cellStyle name="_03_长期资产申报表_pbc_pbc-2版（附表）maqiang_PBC(CG)-MASTER_PBC(CG)-MASTER 6" xfId="2355"/>
    <cellStyle name="_03_长期资产申报表_pbc_pbc-2版（附表）maqiang_PBC(CG)-MASTER_PBC(CG)-MASTER 7" xfId="2356"/>
    <cellStyle name="_03_长期资产申报表_pbc_pbc-2版（附表）maqiang_股权等" xfId="2357"/>
    <cellStyle name="_03_长期资产申报表_pbc_pbc-2版（附表）maqiang_股权等 2" xfId="2358"/>
    <cellStyle name="_03_长期资产申报表_pbc_pbc-2版（附表）maqiang_股权等 2 2" xfId="2359"/>
    <cellStyle name="_03_长期资产申报表_pbc_pbc-2版（附表）maqiang_股权等 2 3" xfId="2360"/>
    <cellStyle name="_03_长期资产申报表_pbc_pbc-2版（附表）maqiang_股权等 3" xfId="2361"/>
    <cellStyle name="_03_长期资产申报表_pbc_pbc-2版（附表）maqiang_股权等 4" xfId="2362"/>
    <cellStyle name="_03_长期资产申报表_pbc_pbc-2版（附表）maqiang_股权等 5" xfId="2363"/>
    <cellStyle name="_03_长期资产申报表_pbc_pbc-2版（附表）maqiang_股权等 6" xfId="2364"/>
    <cellStyle name="_03_长期资产申报表_pbc_pbc-2版（附表）maqiang_股权等 7" xfId="2365"/>
    <cellStyle name="_03_长期资产申报表_pbc_pbc-2版（附表）maqiang_股权等_ABC-pbc表20060610" xfId="2366"/>
    <cellStyle name="_03_长期资产申报表_pbc_pbc-2版（附表）maqiang_股权等_ABC-pbc表20060610 2" xfId="2367"/>
    <cellStyle name="_03_长期资产申报表_pbc_pbc-2版（附表）maqiang_股权等_ABC-pbc表20060610 2 2" xfId="2368"/>
    <cellStyle name="_03_长期资产申报表_pbc_pbc-2版（附表）maqiang_股权等_ABC-pbc表20060610 2 3" xfId="2369"/>
    <cellStyle name="_03_长期资产申报表_pbc_pbc-2版（附表）maqiang_股权等_ABC-pbc表20060610 3" xfId="2370"/>
    <cellStyle name="_03_长期资产申报表_pbc_pbc-2版（附表）maqiang_股权等_ABC-pbc表20060610 4" xfId="2371"/>
    <cellStyle name="_03_长期资产申报表_pbc_pbc-2版（附表）maqiang_股权等_ABC-pbc表20060610 5" xfId="2372"/>
    <cellStyle name="_03_长期资产申报表_pbc_pbc-2版（附表）maqiang_股权等_ABC-pbc表20060610 6" xfId="2373"/>
    <cellStyle name="_03_长期资产申报表_pbc_pbc-2版（附表）maqiang_股权等_ABC-pbc表20060610 7" xfId="2374"/>
    <cellStyle name="_03_长期资产申报表_pbc_pbc-2版（附表）maqiang_股权等_ABC-pbc表20060610_PBC(CG)-MASTER" xfId="2375"/>
    <cellStyle name="_03_长期资产申报表_pbc_pbc-2版（附表）maqiang_股权等_ABC-pbc表20060610_PBC(CG)-MASTER 2" xfId="2376"/>
    <cellStyle name="_03_长期资产申报表_pbc_pbc-2版（附表）maqiang_股权等_ABC-pbc表20060610_PBC(CG)-MASTER 2 2" xfId="2377"/>
    <cellStyle name="_03_长期资产申报表_pbc_pbc-2版（附表）maqiang_股权等_ABC-pbc表20060610_PBC(CG)-MASTER 2 3" xfId="2378"/>
    <cellStyle name="_03_长期资产申报表_pbc_pbc-2版（附表）maqiang_股权等_ABC-pbc表20060610_PBC(CG)-MASTER 3" xfId="2379"/>
    <cellStyle name="_03_长期资产申报表_pbc_pbc-2版（附表）maqiang_股权等_ABC-pbc表20060610_PBC(CG)-MASTER 4" xfId="2380"/>
    <cellStyle name="_03_长期资产申报表_pbc_pbc-2版（附表）maqiang_股权等_ABC-pbc表20060610_PBC(CG)-MASTER 5" xfId="2381"/>
    <cellStyle name="_03_长期资产申报表_pbc_pbc-2版（附表）maqiang_股权等_ABC-pbc表20060610_PBC(CG)-MASTER 6" xfId="2382"/>
    <cellStyle name="_03_长期资产申报表_pbc_pbc-2版（附表）maqiang_股权等_ABC-pbc表20060610_PBC(CG)-MASTER 7" xfId="2383"/>
    <cellStyle name="_03_长期资产申报表_pbc_pbc-2版（附表）maqiang_股权等_ABC-pbc表20060610_PBC(CG)-MASTER_PBC(CG)-MASTER" xfId="2384"/>
    <cellStyle name="_03_长期资产申报表_pbc_pbc-2版（附表）maqiang_股权等_ABC-pbc表20060610_PBC(CG)-MASTER_PBC(CG)-MASTER 2" xfId="2385"/>
    <cellStyle name="_03_长期资产申报表_pbc_pbc-2版（附表）maqiang_股权等_ABC-pbc表20060610_PBC(CG)-MASTER_PBC(CG)-MASTER 2 2" xfId="2386"/>
    <cellStyle name="_03_长期资产申报表_pbc_pbc-2版（附表）maqiang_股权等_ABC-pbc表20060610_PBC(CG)-MASTER_PBC(CG)-MASTER 2 3" xfId="2387"/>
    <cellStyle name="_03_长期资产申报表_pbc_pbc-2版（附表）maqiang_股权等_ABC-pbc表20060610_PBC(CG)-MASTER_PBC(CG)-MASTER 3" xfId="2388"/>
    <cellStyle name="_03_长期资产申报表_pbc_pbc-2版（附表）maqiang_股权等_ABC-pbc表20060610_PBC(CG)-MASTER_PBC(CG)-MASTER 4" xfId="2389"/>
    <cellStyle name="_03_长期资产申报表_pbc_pbc-2版（附表）maqiang_股权等_ABC-pbc表20060610_PBC(CG)-MASTER_PBC(CG)-MASTER 5" xfId="2390"/>
    <cellStyle name="_03_长期资产申报表_pbc_pbc-2版（附表）maqiang_股权等_ABC-pbc表20060610_PBC(CG)-MASTER_PBC(CG)-MASTER 6" xfId="2391"/>
    <cellStyle name="_03_长期资产申报表_pbc_pbc-2版（附表）maqiang_股权等_ABC-pbc表20060610_PBC(CG)-MASTER_PBC(CG)-MASTER 7" xfId="2392"/>
    <cellStyle name="_03_长期资产申报表_pbc_pbc-2版（附表）maqiang_股权等_ABC-pbc表20060610－赵静" xfId="2393"/>
    <cellStyle name="_03_长期资产申报表_pbc_pbc-2版（附表）maqiang_股权等_ABC-pbc表20060610－赵静 2" xfId="2394"/>
    <cellStyle name="_03_长期资产申报表_pbc_pbc-2版（附表）maqiang_股权等_ABC-pbc表20060610－赵静 2 2" xfId="2395"/>
    <cellStyle name="_03_长期资产申报表_pbc_pbc-2版（附表）maqiang_股权等_ABC-pbc表20060610－赵静 2 3" xfId="2396"/>
    <cellStyle name="_03_长期资产申报表_pbc_pbc-2版（附表）maqiang_股权等_ABC-pbc表20060610－赵静 3" xfId="2397"/>
    <cellStyle name="_03_长期资产申报表_pbc_pbc-2版（附表）maqiang_股权等_ABC-pbc表20060610－赵静 4" xfId="2398"/>
    <cellStyle name="_03_长期资产申报表_pbc_pbc-2版（附表）maqiang_股权等_ABC-pbc表20060610－赵静 5" xfId="2399"/>
    <cellStyle name="_03_长期资产申报表_pbc_pbc-2版（附表）maqiang_股权等_ABC-pbc表20060610－赵静 6" xfId="2400"/>
    <cellStyle name="_03_长期资产申报表_pbc_pbc-2版（附表）maqiang_股权等_ABC-pbc表20060610－赵静 7" xfId="2401"/>
    <cellStyle name="_03_长期资产申报表_pbc_pbc-2版（附表）maqiang_股权等_ABC-pbc表20060610－赵静_PBC(CG)-MASTER" xfId="2402"/>
    <cellStyle name="_03_长期资产申报表_pbc_pbc-2版（附表）maqiang_股权等_ABC-pbc表20060610－赵静_PBC(CG)-MASTER 2" xfId="2403"/>
    <cellStyle name="_03_长期资产申报表_pbc_pbc-2版（附表）maqiang_股权等_ABC-pbc表20060610－赵静_PBC(CG)-MASTER 2 2" xfId="2404"/>
    <cellStyle name="_03_长期资产申报表_pbc_pbc-2版（附表）maqiang_股权等_ABC-pbc表20060610－赵静_PBC(CG)-MASTER 2 3" xfId="2405"/>
    <cellStyle name="_03_长期资产申报表_pbc_pbc-2版（附表）maqiang_股权等_ABC-pbc表20060610－赵静_PBC(CG)-MASTER 3" xfId="2406"/>
    <cellStyle name="_03_长期资产申报表_pbc_pbc-2版（附表）maqiang_股权等_ABC-pbc表20060610－赵静_PBC(CG)-MASTER 4" xfId="2407"/>
    <cellStyle name="_03_长期资产申报表_pbc_pbc-2版（附表）maqiang_股权等_ABC-pbc表20060610－赵静_PBC(CG)-MASTER 5" xfId="2408"/>
    <cellStyle name="_03_长期资产申报表_pbc_pbc-2版（附表）maqiang_股权等_ABC-pbc表20060610－赵静_PBC(CG)-MASTER 6" xfId="2409"/>
    <cellStyle name="_03_长期资产申报表_pbc_pbc-2版（附表）maqiang_股权等_ABC-pbc表20060610－赵静_PBC(CG)-MASTER 7" xfId="2410"/>
    <cellStyle name="_03_长期资产申报表_pbc_pbc-2版（附表）maqiang_股权等_PBC(CG)-MASTER" xfId="2411"/>
    <cellStyle name="_03_长期资产申报表_pbc_pbc-2版（附表）maqiang_股权等_PBC(CG)-MASTER 2" xfId="2412"/>
    <cellStyle name="_03_长期资产申报表_pbc_pbc-2版（附表）maqiang_股权等_PBC(CG)-MASTER 2 2" xfId="2413"/>
    <cellStyle name="_03_长期资产申报表_pbc_pbc-2版（附表）maqiang_股权等_PBC(CG)-MASTER 2 3" xfId="2414"/>
    <cellStyle name="_03_长期资产申报表_pbc_pbc-2版（附表）maqiang_股权等_PBC(CG)-MASTER 3" xfId="2415"/>
    <cellStyle name="_03_长期资产申报表_pbc_pbc-2版（附表）maqiang_股权等_PBC(CG)-MASTER 4" xfId="2416"/>
    <cellStyle name="_03_长期资产申报表_pbc_pbc-2版（附表）maqiang_股权等_PBC(CG)-MASTER 5" xfId="2417"/>
    <cellStyle name="_03_长期资产申报表_pbc_pbc-2版（附表）maqiang_股权等_PBC(CG)-MASTER 6" xfId="2418"/>
    <cellStyle name="_03_长期资产申报表_pbc_pbc-2版（附表）maqiang_股权等_PBC(CG)-MASTER 7" xfId="2419"/>
    <cellStyle name="_03_长期资产申报表_pbc_pbc-2版（附表）maqiang_股权等_PBC(CG)-MASTER_PBC(CG)-MASTER" xfId="2420"/>
    <cellStyle name="_03_长期资产申报表_pbc_pbc-2版（附表）maqiang_股权等_PBC(CG)-MASTER_PBC(CG)-MASTER 2" xfId="2421"/>
    <cellStyle name="_03_长期资产申报表_pbc_pbc-2版（附表）maqiang_股权等_PBC(CG)-MASTER_PBC(CG)-MASTER 2 2" xfId="2422"/>
    <cellStyle name="_03_长期资产申报表_pbc_pbc-2版（附表）maqiang_股权等_PBC(CG)-MASTER_PBC(CG)-MASTER 2 3" xfId="2423"/>
    <cellStyle name="_03_长期资产申报表_pbc_pbc-2版（附表）maqiang_股权等_PBC(CG)-MASTER_PBC(CG)-MASTER 3" xfId="2424"/>
    <cellStyle name="_03_长期资产申报表_pbc_pbc-2版（附表）maqiang_股权等_PBC(CG)-MASTER_PBC(CG)-MASTER 4" xfId="2425"/>
    <cellStyle name="_03_长期资产申报表_pbc_pbc-2版（附表）maqiang_股权等_PBC(CG)-MASTER_PBC(CG)-MASTER 5" xfId="2426"/>
    <cellStyle name="_03_长期资产申报表_pbc_pbc-2版（附表）maqiang_股权等_PBC(CG)-MASTER_PBC(CG)-MASTER 6" xfId="2427"/>
    <cellStyle name="_03_长期资产申报表_pbc_pbc-2版（附表）maqiang_股权等_PBC(CG)-MASTER_PBC(CG)-MASTER 7" xfId="2428"/>
    <cellStyle name="_03_长期资产申报表_pbc_pbc-2版（附表）maqiang_股权等_原ABC-pbc表" xfId="2429"/>
    <cellStyle name="_03_长期资产申报表_pbc_pbc-2版（附表）maqiang_股权等_原ABC-pbc表 2" xfId="2430"/>
    <cellStyle name="_03_长期资产申报表_pbc_pbc-2版（附表）maqiang_股权等_原ABC-pbc表 2 2" xfId="2431"/>
    <cellStyle name="_03_长期资产申报表_pbc_pbc-2版（附表）maqiang_股权等_原ABC-pbc表 2 3" xfId="2432"/>
    <cellStyle name="_03_长期资产申报表_pbc_pbc-2版（附表）maqiang_股权等_原ABC-pbc表 3" xfId="2433"/>
    <cellStyle name="_03_长期资产申报表_pbc_pbc-2版（附表）maqiang_股权等_原ABC-pbc表 4" xfId="2434"/>
    <cellStyle name="_03_长期资产申报表_pbc_pbc-2版（附表）maqiang_股权等_原ABC-pbc表 5" xfId="2435"/>
    <cellStyle name="_03_长期资产申报表_pbc_pbc-2版（附表）maqiang_股权等_原ABC-pbc表 6" xfId="2436"/>
    <cellStyle name="_03_长期资产申报表_pbc_pbc-2版（附表）maqiang_股权等_原ABC-pbc表 7" xfId="2437"/>
    <cellStyle name="_03_长期资产申报表_pbc_pbc-2版（附表）maqiang_股权等_原ABC-pbc表_PBC(CG)-MASTER" xfId="2438"/>
    <cellStyle name="_03_长期资产申报表_pbc_pbc-2版（附表）maqiang_股权等_原ABC-pbc表_PBC(CG)-MASTER 2" xfId="2439"/>
    <cellStyle name="_03_长期资产申报表_pbc_pbc-2版（附表）maqiang_股权等_原ABC-pbc表_PBC(CG)-MASTER 2 2" xfId="2440"/>
    <cellStyle name="_03_长期资产申报表_pbc_pbc-2版（附表）maqiang_股权等_原ABC-pbc表_PBC(CG)-MASTER 2 3" xfId="2441"/>
    <cellStyle name="_03_长期资产申报表_pbc_pbc-2版（附表）maqiang_股权等_原ABC-pbc表_PBC(CG)-MASTER 3" xfId="2442"/>
    <cellStyle name="_03_长期资产申报表_pbc_pbc-2版（附表）maqiang_股权等_原ABC-pbc表_PBC(CG)-MASTER 4" xfId="2443"/>
    <cellStyle name="_03_长期资产申报表_pbc_pbc-2版（附表）maqiang_股权等_原ABC-pbc表_PBC(CG)-MASTER 5" xfId="2444"/>
    <cellStyle name="_03_长期资产申报表_pbc_pbc-2版（附表）maqiang_股权等_原ABC-pbc表_PBC(CG)-MASTER 6" xfId="2445"/>
    <cellStyle name="_03_长期资产申报表_pbc_pbc-2版（附表）maqiang_股权等_原ABC-pbc表_PBC(CG)-MASTER 7" xfId="2446"/>
    <cellStyle name="_03_长期资产申报表_pbc_pbc-2版（附表）maqiang_原ABC-pbc表" xfId="2447"/>
    <cellStyle name="_03_长期资产申报表_pbc_pbc-2版（附表）maqiang_原ABC-pbc表 2" xfId="2448"/>
    <cellStyle name="_03_长期资产申报表_pbc_pbc-2版（附表）maqiang_原ABC-pbc表 2 2" xfId="2449"/>
    <cellStyle name="_03_长期资产申报表_pbc_pbc-2版（附表）maqiang_原ABC-pbc表 2 3" xfId="2450"/>
    <cellStyle name="_03_长期资产申报表_pbc_pbc-2版（附表）maqiang_原ABC-pbc表 3" xfId="2451"/>
    <cellStyle name="_03_长期资产申报表_pbc_pbc-2版（附表）maqiang_原ABC-pbc表 4" xfId="2452"/>
    <cellStyle name="_03_长期资产申报表_pbc_pbc-2版（附表）maqiang_原ABC-pbc表 5" xfId="2453"/>
    <cellStyle name="_03_长期资产申报表_pbc_pbc-2版（附表）maqiang_原ABC-pbc表 6" xfId="2454"/>
    <cellStyle name="_03_长期资产申报表_pbc_pbc-2版（附表）maqiang_原ABC-pbc表 7" xfId="2455"/>
    <cellStyle name="_03_长期资产申报表_pbc_pbc-2版（附表）maqiang_原ABC-pbc表_PBC(CG)-MASTER" xfId="2456"/>
    <cellStyle name="_03_长期资产申报表_pbc_pbc-2版（附表）maqiang_原ABC-pbc表_PBC(CG)-MASTER 2" xfId="2457"/>
    <cellStyle name="_03_长期资产申报表_pbc_pbc-2版（附表）maqiang_原ABC-pbc表_PBC(CG)-MASTER 2 2" xfId="2458"/>
    <cellStyle name="_03_长期资产申报表_pbc_pbc-2版（附表）maqiang_原ABC-pbc表_PBC(CG)-MASTER 2 3" xfId="2459"/>
    <cellStyle name="_03_长期资产申报表_pbc_pbc-2版（附表）maqiang_原ABC-pbc表_PBC(CG)-MASTER 3" xfId="2460"/>
    <cellStyle name="_03_长期资产申报表_pbc_pbc-2版（附表）maqiang_原ABC-pbc表_PBC(CG)-MASTER 4" xfId="2461"/>
    <cellStyle name="_03_长期资产申报表_pbc_pbc-2版（附表）maqiang_原ABC-pbc表_PBC(CG)-MASTER 5" xfId="2462"/>
    <cellStyle name="_03_长期资产申报表_pbc_pbc-2版（附表）maqiang_原ABC-pbc表_PBC(CG)-MASTER 6" xfId="2463"/>
    <cellStyle name="_03_长期资产申报表_pbc_pbc-2版（附表）maqiang_原ABC-pbc表_PBC(CG)-MASTER 7" xfId="2464"/>
    <cellStyle name="_03_长期资产申报表_pbc_pbc-汇总LAST" xfId="2465"/>
    <cellStyle name="_03_长期资产申报表_pbc_pbc-汇总LAST 2" xfId="2466"/>
    <cellStyle name="_03_长期资产申报表_pbc_pbc-汇总LAST 2 2" xfId="2467"/>
    <cellStyle name="_03_长期资产申报表_pbc_pbc-汇总LAST 2 3" xfId="2468"/>
    <cellStyle name="_03_长期资产申报表_pbc_pbc-汇总LAST 3" xfId="2469"/>
    <cellStyle name="_03_长期资产申报表_pbc_pbc-汇总LAST 4" xfId="2470"/>
    <cellStyle name="_03_长期资产申报表_pbc_pbc-汇总LAST 5" xfId="2471"/>
    <cellStyle name="_03_长期资产申报表_pbc_pbc-汇总LAST 6" xfId="2472"/>
    <cellStyle name="_03_长期资产申报表_pbc_pbc-汇总LAST 7" xfId="2473"/>
    <cellStyle name="_03_长期资产申报表_pbc_pbc-汇总LAST_ABC-pbc表20060610" xfId="2474"/>
    <cellStyle name="_03_长期资产申报表_pbc_pbc-汇总LAST_ABC-pbc表20060610 2" xfId="2475"/>
    <cellStyle name="_03_长期资产申报表_pbc_pbc-汇总LAST_ABC-pbc表20060610 2 2" xfId="2476"/>
    <cellStyle name="_03_长期资产申报表_pbc_pbc-汇总LAST_ABC-pbc表20060610 2 3" xfId="2477"/>
    <cellStyle name="_03_长期资产申报表_pbc_pbc-汇总LAST_ABC-pbc表20060610 3" xfId="2478"/>
    <cellStyle name="_03_长期资产申报表_pbc_pbc-汇总LAST_ABC-pbc表20060610 4" xfId="2479"/>
    <cellStyle name="_03_长期资产申报表_pbc_pbc-汇总LAST_ABC-pbc表20060610 5" xfId="2480"/>
    <cellStyle name="_03_长期资产申报表_pbc_pbc-汇总LAST_ABC-pbc表20060610 6" xfId="2481"/>
    <cellStyle name="_03_长期资产申报表_pbc_pbc-汇总LAST_ABC-pbc表20060610 7" xfId="2482"/>
    <cellStyle name="_03_长期资产申报表_pbc_pbc-汇总LAST_ABC-pbc表20060610_PBC(CG)-MASTER" xfId="2483"/>
    <cellStyle name="_03_长期资产申报表_pbc_pbc-汇总LAST_ABC-pbc表20060610_PBC(CG)-MASTER 2" xfId="2484"/>
    <cellStyle name="_03_长期资产申报表_pbc_pbc-汇总LAST_ABC-pbc表20060610_PBC(CG)-MASTER 2 2" xfId="2485"/>
    <cellStyle name="_03_长期资产申报表_pbc_pbc-汇总LAST_ABC-pbc表20060610_PBC(CG)-MASTER 2 3" xfId="2486"/>
    <cellStyle name="_03_长期资产申报表_pbc_pbc-汇总LAST_ABC-pbc表20060610_PBC(CG)-MASTER 3" xfId="2487"/>
    <cellStyle name="_03_长期资产申报表_pbc_pbc-汇总LAST_ABC-pbc表20060610_PBC(CG)-MASTER 4" xfId="2488"/>
    <cellStyle name="_03_长期资产申报表_pbc_pbc-汇总LAST_ABC-pbc表20060610_PBC(CG)-MASTER 5" xfId="2489"/>
    <cellStyle name="_03_长期资产申报表_pbc_pbc-汇总LAST_ABC-pbc表20060610_PBC(CG)-MASTER 6" xfId="2490"/>
    <cellStyle name="_03_长期资产申报表_pbc_pbc-汇总LAST_ABC-pbc表20060610_PBC(CG)-MASTER 7" xfId="2491"/>
    <cellStyle name="_03_长期资产申报表_pbc_pbc-汇总LAST_ABC-pbc表20060610_PBC(CG)-MASTER_PBC(CG)-MASTER" xfId="2492"/>
    <cellStyle name="_03_长期资产申报表_pbc_pbc-汇总LAST_ABC-pbc表20060610_PBC(CG)-MASTER_PBC(CG)-MASTER 2" xfId="2493"/>
    <cellStyle name="_03_长期资产申报表_pbc_pbc-汇总LAST_ABC-pbc表20060610_PBC(CG)-MASTER_PBC(CG)-MASTER 2 2" xfId="2494"/>
    <cellStyle name="_03_长期资产申报表_pbc_pbc-汇总LAST_ABC-pbc表20060610_PBC(CG)-MASTER_PBC(CG)-MASTER 2 3" xfId="2495"/>
    <cellStyle name="_03_长期资产申报表_pbc_pbc-汇总LAST_ABC-pbc表20060610_PBC(CG)-MASTER_PBC(CG)-MASTER 3" xfId="2496"/>
    <cellStyle name="_03_长期资产申报表_pbc_pbc-汇总LAST_ABC-pbc表20060610_PBC(CG)-MASTER_PBC(CG)-MASTER 4" xfId="2497"/>
    <cellStyle name="_03_长期资产申报表_pbc_pbc-汇总LAST_ABC-pbc表20060610_PBC(CG)-MASTER_PBC(CG)-MASTER 5" xfId="2498"/>
    <cellStyle name="_03_长期资产申报表_pbc_pbc-汇总LAST_ABC-pbc表20060610_PBC(CG)-MASTER_PBC(CG)-MASTER 6" xfId="2499"/>
    <cellStyle name="_03_长期资产申报表_pbc_pbc-汇总LAST_ABC-pbc表20060610_PBC(CG)-MASTER_PBC(CG)-MASTER 7" xfId="2500"/>
    <cellStyle name="_03_长期资产申报表_pbc_pbc-汇总LAST_ABC-pbc表20060610－赵静" xfId="2501"/>
    <cellStyle name="_03_长期资产申报表_pbc_pbc-汇总LAST_ABC-pbc表20060610－赵静 2" xfId="2502"/>
    <cellStyle name="_03_长期资产申报表_pbc_pbc-汇总LAST_ABC-pbc表20060610－赵静 2 2" xfId="2503"/>
    <cellStyle name="_03_长期资产申报表_pbc_pbc-汇总LAST_ABC-pbc表20060610－赵静 2 3" xfId="2504"/>
    <cellStyle name="_03_长期资产申报表_pbc_pbc-汇总LAST_ABC-pbc表20060610－赵静 3" xfId="2505"/>
    <cellStyle name="_03_长期资产申报表_pbc_pbc-汇总LAST_ABC-pbc表20060610－赵静 4" xfId="2506"/>
    <cellStyle name="_03_长期资产申报表_pbc_pbc-汇总LAST_ABC-pbc表20060610－赵静 5" xfId="2507"/>
    <cellStyle name="_03_长期资产申报表_pbc_pbc-汇总LAST_ABC-pbc表20060610－赵静 6" xfId="2508"/>
    <cellStyle name="_03_长期资产申报表_pbc_pbc-汇总LAST_ABC-pbc表20060610－赵静 7" xfId="2509"/>
    <cellStyle name="_03_长期资产申报表_pbc_pbc-汇总LAST_ABC-pbc表20060610－赵静_PBC(CG)-MASTER" xfId="2510"/>
    <cellStyle name="_03_长期资产申报表_pbc_pbc-汇总LAST_ABC-pbc表20060610－赵静_PBC(CG)-MASTER 2" xfId="2511"/>
    <cellStyle name="_03_长期资产申报表_pbc_pbc-汇总LAST_ABC-pbc表20060610－赵静_PBC(CG)-MASTER 2 2" xfId="2512"/>
    <cellStyle name="_03_长期资产申报表_pbc_pbc-汇总LAST_ABC-pbc表20060610－赵静_PBC(CG)-MASTER 2 3" xfId="2513"/>
    <cellStyle name="_03_长期资产申报表_pbc_pbc-汇总LAST_ABC-pbc表20060610－赵静_PBC(CG)-MASTER 3" xfId="2514"/>
    <cellStyle name="_03_长期资产申报表_pbc_pbc-汇总LAST_ABC-pbc表20060610－赵静_PBC(CG)-MASTER 4" xfId="2515"/>
    <cellStyle name="_03_长期资产申报表_pbc_pbc-汇总LAST_ABC-pbc表20060610－赵静_PBC(CG)-MASTER 5" xfId="2516"/>
    <cellStyle name="_03_长期资产申报表_pbc_pbc-汇总LAST_ABC-pbc表20060610－赵静_PBC(CG)-MASTER 6" xfId="2517"/>
    <cellStyle name="_03_长期资产申报表_pbc_pbc-汇总LAST_ABC-pbc表20060610－赵静_PBC(CG)-MASTER 7" xfId="2518"/>
    <cellStyle name="_03_长期资产申报表_pbc_pbc-汇总LAST_PBC(CG)-MASTER" xfId="2519"/>
    <cellStyle name="_03_长期资产申报表_pbc_pbc-汇总LAST_PBC(CG)-MASTER 2" xfId="2520"/>
    <cellStyle name="_03_长期资产申报表_pbc_pbc-汇总LAST_PBC(CG)-MASTER 2 2" xfId="2521"/>
    <cellStyle name="_03_长期资产申报表_pbc_pbc-汇总LAST_PBC(CG)-MASTER 2 3" xfId="2522"/>
    <cellStyle name="_03_长期资产申报表_pbc_pbc-汇总LAST_PBC(CG)-MASTER 3" xfId="2523"/>
    <cellStyle name="_03_长期资产申报表_pbc_pbc-汇总LAST_PBC(CG)-MASTER 4" xfId="2524"/>
    <cellStyle name="_03_长期资产申报表_pbc_pbc-汇总LAST_PBC(CG)-MASTER 5" xfId="2525"/>
    <cellStyle name="_03_长期资产申报表_pbc_pbc-汇总LAST_PBC(CG)-MASTER 6" xfId="2526"/>
    <cellStyle name="_03_长期资产申报表_pbc_pbc-汇总LAST_PBC(CG)-MASTER 7" xfId="2527"/>
    <cellStyle name="_03_长期资产申报表_pbc_pbc-汇总LAST_PBC(CG)-MASTER_PBC(CG)-MASTER" xfId="2528"/>
    <cellStyle name="_03_长期资产申报表_pbc_pbc-汇总LAST_PBC(CG)-MASTER_PBC(CG)-MASTER 2" xfId="2529"/>
    <cellStyle name="_03_长期资产申报表_pbc_pbc-汇总LAST_PBC(CG)-MASTER_PBC(CG)-MASTER 2 2" xfId="2530"/>
    <cellStyle name="_03_长期资产申报表_pbc_pbc-汇总LAST_PBC(CG)-MASTER_PBC(CG)-MASTER 2 3" xfId="2531"/>
    <cellStyle name="_03_长期资产申报表_pbc_pbc-汇总LAST_PBC(CG)-MASTER_PBC(CG)-MASTER 3" xfId="2532"/>
    <cellStyle name="_03_长期资产申报表_pbc_pbc-汇总LAST_PBC(CG)-MASTER_PBC(CG)-MASTER 4" xfId="2533"/>
    <cellStyle name="_03_长期资产申报表_pbc_pbc-汇总LAST_PBC(CG)-MASTER_PBC(CG)-MASTER 5" xfId="2534"/>
    <cellStyle name="_03_长期资产申报表_pbc_pbc-汇总LAST_PBC(CG)-MASTER_PBC(CG)-MASTER 6" xfId="2535"/>
    <cellStyle name="_03_长期资产申报表_pbc_pbc-汇总LAST_PBC(CG)-MASTER_PBC(CG)-MASTER 7" xfId="2536"/>
    <cellStyle name="_03_长期资产申报表_pbc_pbc-汇总LAST_股权等" xfId="2537"/>
    <cellStyle name="_03_长期资产申报表_pbc_pbc-汇总LAST_股权等 2" xfId="2538"/>
    <cellStyle name="_03_长期资产申报表_pbc_pbc-汇总LAST_股权等 2 2" xfId="2539"/>
    <cellStyle name="_03_长期资产申报表_pbc_pbc-汇总LAST_股权等 2 3" xfId="2540"/>
    <cellStyle name="_03_长期资产申报表_pbc_pbc-汇总LAST_股权等 3" xfId="2541"/>
    <cellStyle name="_03_长期资产申报表_pbc_pbc-汇总LAST_股权等 4" xfId="2542"/>
    <cellStyle name="_03_长期资产申报表_pbc_pbc-汇总LAST_股权等 5" xfId="2543"/>
    <cellStyle name="_03_长期资产申报表_pbc_pbc-汇总LAST_股权等 6" xfId="2544"/>
    <cellStyle name="_03_长期资产申报表_pbc_pbc-汇总LAST_股权等 7" xfId="2545"/>
    <cellStyle name="_03_长期资产申报表_pbc_pbc-汇总LAST_股权等_ABC-pbc表20060610" xfId="2546"/>
    <cellStyle name="_03_长期资产申报表_pbc_pbc-汇总LAST_股权等_ABC-pbc表20060610 2" xfId="2547"/>
    <cellStyle name="_03_长期资产申报表_pbc_pbc-汇总LAST_股权等_ABC-pbc表20060610 2 2" xfId="2548"/>
    <cellStyle name="_03_长期资产申报表_pbc_pbc-汇总LAST_股权等_ABC-pbc表20060610 2 3" xfId="2549"/>
    <cellStyle name="_03_长期资产申报表_pbc_pbc-汇总LAST_股权等_ABC-pbc表20060610 3" xfId="2550"/>
    <cellStyle name="_03_长期资产申报表_pbc_pbc-汇总LAST_股权等_ABC-pbc表20060610 4" xfId="2551"/>
    <cellStyle name="_03_长期资产申报表_pbc_pbc-汇总LAST_股权等_ABC-pbc表20060610 5" xfId="2552"/>
    <cellStyle name="_03_长期资产申报表_pbc_pbc-汇总LAST_股权等_ABC-pbc表20060610 6" xfId="2553"/>
    <cellStyle name="_03_长期资产申报表_pbc_pbc-汇总LAST_股权等_ABC-pbc表20060610 7" xfId="2554"/>
    <cellStyle name="_03_长期资产申报表_pbc_pbc-汇总LAST_股权等_ABC-pbc表20060610_PBC(CG)-MASTER" xfId="2555"/>
    <cellStyle name="_03_长期资产申报表_pbc_pbc-汇总LAST_股权等_ABC-pbc表20060610_PBC(CG)-MASTER 2" xfId="2556"/>
    <cellStyle name="_03_长期资产申报表_pbc_pbc-汇总LAST_股权等_ABC-pbc表20060610_PBC(CG)-MASTER 2 2" xfId="2557"/>
    <cellStyle name="_03_长期资产申报表_pbc_pbc-汇总LAST_股权等_ABC-pbc表20060610_PBC(CG)-MASTER 2 3" xfId="2558"/>
    <cellStyle name="_03_长期资产申报表_pbc_pbc-汇总LAST_股权等_ABC-pbc表20060610_PBC(CG)-MASTER 3" xfId="2559"/>
    <cellStyle name="_03_长期资产申报表_pbc_pbc-汇总LAST_股权等_ABC-pbc表20060610_PBC(CG)-MASTER 4" xfId="2560"/>
    <cellStyle name="_03_长期资产申报表_pbc_pbc-汇总LAST_股权等_ABC-pbc表20060610_PBC(CG)-MASTER 5" xfId="2561"/>
    <cellStyle name="_03_长期资产申报表_pbc_pbc-汇总LAST_股权等_ABC-pbc表20060610_PBC(CG)-MASTER 6" xfId="2562"/>
    <cellStyle name="_03_长期资产申报表_pbc_pbc-汇总LAST_股权等_ABC-pbc表20060610_PBC(CG)-MASTER 7" xfId="2563"/>
    <cellStyle name="_03_长期资产申报表_pbc_pbc-汇总LAST_股权等_ABC-pbc表20060610_PBC(CG)-MASTER_PBC(CG)-MASTER" xfId="2564"/>
    <cellStyle name="_03_长期资产申报表_pbc_pbc-汇总LAST_股权等_ABC-pbc表20060610_PBC(CG)-MASTER_PBC(CG)-MASTER 2" xfId="2565"/>
    <cellStyle name="_03_长期资产申报表_pbc_pbc-汇总LAST_股权等_ABC-pbc表20060610_PBC(CG)-MASTER_PBC(CG)-MASTER 2 2" xfId="2566"/>
    <cellStyle name="_03_长期资产申报表_pbc_pbc-汇总LAST_股权等_ABC-pbc表20060610_PBC(CG)-MASTER_PBC(CG)-MASTER 2 3" xfId="2567"/>
    <cellStyle name="_03_长期资产申报表_pbc_pbc-汇总LAST_股权等_ABC-pbc表20060610_PBC(CG)-MASTER_PBC(CG)-MASTER 3" xfId="2568"/>
    <cellStyle name="_03_长期资产申报表_pbc_pbc-汇总LAST_股权等_ABC-pbc表20060610_PBC(CG)-MASTER_PBC(CG)-MASTER 4" xfId="2569"/>
    <cellStyle name="_03_长期资产申报表_pbc_pbc-汇总LAST_股权等_ABC-pbc表20060610_PBC(CG)-MASTER_PBC(CG)-MASTER 5" xfId="2570"/>
    <cellStyle name="_03_长期资产申报表_pbc_pbc-汇总LAST_股权等_ABC-pbc表20060610_PBC(CG)-MASTER_PBC(CG)-MASTER 6" xfId="2571"/>
    <cellStyle name="_03_长期资产申报表_pbc_pbc-汇总LAST_股权等_ABC-pbc表20060610_PBC(CG)-MASTER_PBC(CG)-MASTER 7" xfId="2572"/>
    <cellStyle name="_03_长期资产申报表_pbc_pbc-汇总LAST_股权等_ABC-pbc表20060610－赵静" xfId="2573"/>
    <cellStyle name="_03_长期资产申报表_pbc_pbc-汇总LAST_股权等_ABC-pbc表20060610－赵静 2" xfId="2574"/>
    <cellStyle name="_03_长期资产申报表_pbc_pbc-汇总LAST_股权等_ABC-pbc表20060610－赵静 2 2" xfId="2575"/>
    <cellStyle name="_03_长期资产申报表_pbc_pbc-汇总LAST_股权等_ABC-pbc表20060610－赵静 2 3" xfId="2576"/>
    <cellStyle name="_03_长期资产申报表_pbc_pbc-汇总LAST_股权等_ABC-pbc表20060610－赵静 3" xfId="2577"/>
    <cellStyle name="_03_长期资产申报表_pbc_pbc-汇总LAST_股权等_ABC-pbc表20060610－赵静 4" xfId="2578"/>
    <cellStyle name="_03_长期资产申报表_pbc_pbc-汇总LAST_股权等_ABC-pbc表20060610－赵静 5" xfId="2579"/>
    <cellStyle name="_03_长期资产申报表_pbc_pbc-汇总LAST_股权等_ABC-pbc表20060610－赵静 6" xfId="2580"/>
    <cellStyle name="_03_长期资产申报表_pbc_pbc-汇总LAST_股权等_ABC-pbc表20060610－赵静 7" xfId="2581"/>
    <cellStyle name="_03_长期资产申报表_pbc_pbc-汇总LAST_股权等_ABC-pbc表20060610－赵静_PBC(CG)-MASTER" xfId="2582"/>
    <cellStyle name="_03_长期资产申报表_pbc_pbc-汇总LAST_股权等_ABC-pbc表20060610－赵静_PBC(CG)-MASTER 2" xfId="2583"/>
    <cellStyle name="_03_长期资产申报表_pbc_pbc-汇总LAST_股权等_ABC-pbc表20060610－赵静_PBC(CG)-MASTER 2 2" xfId="2584"/>
    <cellStyle name="_03_长期资产申报表_pbc_pbc-汇总LAST_股权等_ABC-pbc表20060610－赵静_PBC(CG)-MASTER 2 3" xfId="2585"/>
    <cellStyle name="_03_长期资产申报表_pbc_pbc-汇总LAST_股权等_ABC-pbc表20060610－赵静_PBC(CG)-MASTER 3" xfId="2586"/>
    <cellStyle name="_03_长期资产申报表_pbc_pbc-汇总LAST_股权等_ABC-pbc表20060610－赵静_PBC(CG)-MASTER 4" xfId="2587"/>
    <cellStyle name="_03_长期资产申报表_pbc_pbc-汇总LAST_股权等_ABC-pbc表20060610－赵静_PBC(CG)-MASTER 5" xfId="2588"/>
    <cellStyle name="_03_长期资产申报表_pbc_pbc-汇总LAST_股权等_ABC-pbc表20060610－赵静_PBC(CG)-MASTER 6" xfId="2589"/>
    <cellStyle name="_03_长期资产申报表_pbc_pbc-汇总LAST_股权等_ABC-pbc表20060610－赵静_PBC(CG)-MASTER 7" xfId="2590"/>
    <cellStyle name="_03_长期资产申报表_pbc_pbc-汇总LAST_股权等_PBC(CG)-MASTER" xfId="2591"/>
    <cellStyle name="_03_长期资产申报表_pbc_pbc-汇总LAST_股权等_PBC(CG)-MASTER 2" xfId="2592"/>
    <cellStyle name="_03_长期资产申报表_pbc_pbc-汇总LAST_股权等_PBC(CG)-MASTER 2 2" xfId="2593"/>
    <cellStyle name="_03_长期资产申报表_pbc_pbc-汇总LAST_股权等_PBC(CG)-MASTER 2 3" xfId="2594"/>
    <cellStyle name="_03_长期资产申报表_pbc_pbc-汇总LAST_股权等_PBC(CG)-MASTER 3" xfId="2595"/>
    <cellStyle name="_03_长期资产申报表_pbc_pbc-汇总LAST_股权等_PBC(CG)-MASTER 4" xfId="2596"/>
    <cellStyle name="_03_长期资产申报表_pbc_pbc-汇总LAST_股权等_PBC(CG)-MASTER 5" xfId="2597"/>
    <cellStyle name="_03_长期资产申报表_pbc_pbc-汇总LAST_股权等_PBC(CG)-MASTER 6" xfId="2598"/>
    <cellStyle name="_03_长期资产申报表_pbc_pbc-汇总LAST_股权等_PBC(CG)-MASTER 7" xfId="2599"/>
    <cellStyle name="_03_长期资产申报表_pbc_pbc-汇总LAST_股权等_PBC(CG)-MASTER_PBC(CG)-MASTER" xfId="2600"/>
    <cellStyle name="_03_长期资产申报表_pbc_pbc-汇总LAST_股权等_PBC(CG)-MASTER_PBC(CG)-MASTER 2" xfId="2601"/>
    <cellStyle name="_03_长期资产申报表_pbc_pbc-汇总LAST_股权等_PBC(CG)-MASTER_PBC(CG)-MASTER 2 2" xfId="2602"/>
    <cellStyle name="_03_长期资产申报表_pbc_pbc-汇总LAST_股权等_PBC(CG)-MASTER_PBC(CG)-MASTER 2 3" xfId="2603"/>
    <cellStyle name="_03_长期资产申报表_pbc_pbc-汇总LAST_股权等_PBC(CG)-MASTER_PBC(CG)-MASTER 3" xfId="2604"/>
    <cellStyle name="_03_长期资产申报表_pbc_pbc-汇总LAST_股权等_PBC(CG)-MASTER_PBC(CG)-MASTER 4" xfId="2605"/>
    <cellStyle name="_03_长期资产申报表_pbc_pbc-汇总LAST_股权等_PBC(CG)-MASTER_PBC(CG)-MASTER 5" xfId="2606"/>
    <cellStyle name="_03_长期资产申报表_pbc_pbc-汇总LAST_股权等_PBC(CG)-MASTER_PBC(CG)-MASTER 6" xfId="2607"/>
    <cellStyle name="_03_长期资产申报表_pbc_pbc-汇总LAST_股权等_PBC(CG)-MASTER_PBC(CG)-MASTER 7" xfId="2608"/>
    <cellStyle name="_03_长期资产申报表_pbc_pbc-汇总LAST_股权等_原ABC-pbc表" xfId="2609"/>
    <cellStyle name="_03_长期资产申报表_pbc_pbc-汇总LAST_股权等_原ABC-pbc表 2" xfId="2610"/>
    <cellStyle name="_03_长期资产申报表_pbc_pbc-汇总LAST_股权等_原ABC-pbc表 2 2" xfId="2611"/>
    <cellStyle name="_03_长期资产申报表_pbc_pbc-汇总LAST_股权等_原ABC-pbc表 2 3" xfId="2612"/>
    <cellStyle name="_03_长期资产申报表_pbc_pbc-汇总LAST_股权等_原ABC-pbc表 3" xfId="2613"/>
    <cellStyle name="_03_长期资产申报表_pbc_pbc-汇总LAST_股权等_原ABC-pbc表 4" xfId="2614"/>
    <cellStyle name="_03_长期资产申报表_pbc_pbc-汇总LAST_股权等_原ABC-pbc表 5" xfId="2615"/>
    <cellStyle name="_03_长期资产申报表_pbc_pbc-汇总LAST_股权等_原ABC-pbc表 6" xfId="2616"/>
    <cellStyle name="_03_长期资产申报表_pbc_pbc-汇总LAST_股权等_原ABC-pbc表 7" xfId="2617"/>
    <cellStyle name="_03_长期资产申报表_pbc_pbc-汇总LAST_股权等_原ABC-pbc表_PBC(CG)-MASTER" xfId="2618"/>
    <cellStyle name="_03_长期资产申报表_pbc_pbc-汇总LAST_股权等_原ABC-pbc表_PBC(CG)-MASTER 2" xfId="2619"/>
    <cellStyle name="_03_长期资产申报表_pbc_pbc-汇总LAST_股权等_原ABC-pbc表_PBC(CG)-MASTER 2 2" xfId="2620"/>
    <cellStyle name="_03_长期资产申报表_pbc_pbc-汇总LAST_股权等_原ABC-pbc表_PBC(CG)-MASTER 2 3" xfId="2621"/>
    <cellStyle name="_03_长期资产申报表_pbc_pbc-汇总LAST_股权等_原ABC-pbc表_PBC(CG)-MASTER 3" xfId="2622"/>
    <cellStyle name="_03_长期资产申报表_pbc_pbc-汇总LAST_股权等_原ABC-pbc表_PBC(CG)-MASTER 4" xfId="2623"/>
    <cellStyle name="_03_长期资产申报表_pbc_pbc-汇总LAST_股权等_原ABC-pbc表_PBC(CG)-MASTER 5" xfId="2624"/>
    <cellStyle name="_03_长期资产申报表_pbc_pbc-汇总LAST_股权等_原ABC-pbc表_PBC(CG)-MASTER 6" xfId="2625"/>
    <cellStyle name="_03_长期资产申报表_pbc_pbc-汇总LAST_股权等_原ABC-pbc表_PBC(CG)-MASTER 7" xfId="2626"/>
    <cellStyle name="_03_长期资产申报表_pbc_pbc-汇总LAST_原ABC-pbc表" xfId="2627"/>
    <cellStyle name="_03_长期资产申报表_pbc_pbc-汇总LAST_原ABC-pbc表 2" xfId="2628"/>
    <cellStyle name="_03_长期资产申报表_pbc_pbc-汇总LAST_原ABC-pbc表 2 2" xfId="2629"/>
    <cellStyle name="_03_长期资产申报表_pbc_pbc-汇总LAST_原ABC-pbc表 2 3" xfId="2630"/>
    <cellStyle name="_03_长期资产申报表_pbc_pbc-汇总LAST_原ABC-pbc表 3" xfId="2631"/>
    <cellStyle name="_03_长期资产申报表_pbc_pbc-汇总LAST_原ABC-pbc表 4" xfId="2632"/>
    <cellStyle name="_03_长期资产申报表_pbc_pbc-汇总LAST_原ABC-pbc表 5" xfId="2633"/>
    <cellStyle name="_03_长期资产申报表_pbc_pbc-汇总LAST_原ABC-pbc表 6" xfId="2634"/>
    <cellStyle name="_03_长期资产申报表_pbc_pbc-汇总LAST_原ABC-pbc表 7" xfId="2635"/>
    <cellStyle name="_03_长期资产申报表_pbc_pbc-汇总LAST_原ABC-pbc表_PBC(CG)-MASTER" xfId="2636"/>
    <cellStyle name="_03_长期资产申报表_pbc_pbc-汇总LAST_原ABC-pbc表_PBC(CG)-MASTER 2" xfId="2637"/>
    <cellStyle name="_03_长期资产申报表_pbc_pbc-汇总LAST_原ABC-pbc表_PBC(CG)-MASTER 2 2" xfId="2638"/>
    <cellStyle name="_03_长期资产申报表_pbc_pbc-汇总LAST_原ABC-pbc表_PBC(CG)-MASTER 2 3" xfId="2639"/>
    <cellStyle name="_03_长期资产申报表_pbc_pbc-汇总LAST_原ABC-pbc表_PBC(CG)-MASTER 3" xfId="2640"/>
    <cellStyle name="_03_长期资产申报表_pbc_pbc-汇总LAST_原ABC-pbc表_PBC(CG)-MASTER 4" xfId="2641"/>
    <cellStyle name="_03_长期资产申报表_pbc_pbc-汇总LAST_原ABC-pbc表_PBC(CG)-MASTER 5" xfId="2642"/>
    <cellStyle name="_03_长期资产申报表_pbc_pbc-汇总LAST_原ABC-pbc表_PBC(CG)-MASTER 6" xfId="2643"/>
    <cellStyle name="_03_长期资产申报表_pbc_pbc-汇总LAST_原ABC-pbc表_PBC(CG)-MASTER 7" xfId="2644"/>
    <cellStyle name="_03_长期资产申报表_pbc_pbc-汇总LAST1" xfId="2645"/>
    <cellStyle name="_03_长期资产申报表_pbc_pbc-汇总LAST1 2" xfId="2646"/>
    <cellStyle name="_03_长期资产申报表_pbc_pbc-汇总LAST1 2 2" xfId="2647"/>
    <cellStyle name="_03_长期资产申报表_pbc_pbc-汇总LAST1 2 3" xfId="2648"/>
    <cellStyle name="_03_长期资产申报表_pbc_pbc-汇总LAST1 3" xfId="2649"/>
    <cellStyle name="_03_长期资产申报表_pbc_pbc-汇总LAST1 4" xfId="2650"/>
    <cellStyle name="_03_长期资产申报表_pbc_pbc-汇总LAST1 5" xfId="2651"/>
    <cellStyle name="_03_长期资产申报表_pbc_pbc-汇总LAST1 6" xfId="2652"/>
    <cellStyle name="_03_长期资产申报表_pbc_pbc-汇总LAST1 7" xfId="2653"/>
    <cellStyle name="_03_长期资产申报表_pbc_pbc-汇总LAST1_ABC-pbc表20060610" xfId="2654"/>
    <cellStyle name="_03_长期资产申报表_pbc_pbc-汇总LAST1_ABC-pbc表20060610 2" xfId="2655"/>
    <cellStyle name="_03_长期资产申报表_pbc_pbc-汇总LAST1_ABC-pbc表20060610 2 2" xfId="2656"/>
    <cellStyle name="_03_长期资产申报表_pbc_pbc-汇总LAST1_ABC-pbc表20060610 2 3" xfId="2657"/>
    <cellStyle name="_03_长期资产申报表_pbc_pbc-汇总LAST1_ABC-pbc表20060610 3" xfId="2658"/>
    <cellStyle name="_03_长期资产申报表_pbc_pbc-汇总LAST1_ABC-pbc表20060610 4" xfId="2659"/>
    <cellStyle name="_03_长期资产申报表_pbc_pbc-汇总LAST1_ABC-pbc表20060610 5" xfId="2660"/>
    <cellStyle name="_03_长期资产申报表_pbc_pbc-汇总LAST1_ABC-pbc表20060610 6" xfId="2661"/>
    <cellStyle name="_03_长期资产申报表_pbc_pbc-汇总LAST1_ABC-pbc表20060610 7" xfId="2662"/>
    <cellStyle name="_03_长期资产申报表_pbc_pbc-汇总LAST1_ABC-pbc表20060610_PBC(CG)-MASTER" xfId="2663"/>
    <cellStyle name="_03_长期资产申报表_pbc_pbc-汇总LAST1_ABC-pbc表20060610_PBC(CG)-MASTER 2" xfId="2664"/>
    <cellStyle name="_03_长期资产申报表_pbc_pbc-汇总LAST1_ABC-pbc表20060610_PBC(CG)-MASTER 2 2" xfId="2665"/>
    <cellStyle name="_03_长期资产申报表_pbc_pbc-汇总LAST1_ABC-pbc表20060610_PBC(CG)-MASTER 2 3" xfId="2666"/>
    <cellStyle name="_03_长期资产申报表_pbc_pbc-汇总LAST1_ABC-pbc表20060610_PBC(CG)-MASTER 3" xfId="2667"/>
    <cellStyle name="_03_长期资产申报表_pbc_pbc-汇总LAST1_ABC-pbc表20060610_PBC(CG)-MASTER 4" xfId="2668"/>
    <cellStyle name="_03_长期资产申报表_pbc_pbc-汇总LAST1_ABC-pbc表20060610_PBC(CG)-MASTER 5" xfId="2669"/>
    <cellStyle name="_03_长期资产申报表_pbc_pbc-汇总LAST1_ABC-pbc表20060610_PBC(CG)-MASTER 6" xfId="2670"/>
    <cellStyle name="_03_长期资产申报表_pbc_pbc-汇总LAST1_ABC-pbc表20060610_PBC(CG)-MASTER 7" xfId="2671"/>
    <cellStyle name="_03_长期资产申报表_pbc_pbc-汇总LAST1_ABC-pbc表20060610_PBC(CG)-MASTER_PBC(CG)-MASTER" xfId="2672"/>
    <cellStyle name="_03_长期资产申报表_pbc_pbc-汇总LAST1_ABC-pbc表20060610_PBC(CG)-MASTER_PBC(CG)-MASTER 2" xfId="2673"/>
    <cellStyle name="_03_长期资产申报表_pbc_pbc-汇总LAST1_ABC-pbc表20060610_PBC(CG)-MASTER_PBC(CG)-MASTER 2 2" xfId="2674"/>
    <cellStyle name="_03_长期资产申报表_pbc_pbc-汇总LAST1_ABC-pbc表20060610_PBC(CG)-MASTER_PBC(CG)-MASTER 2 3" xfId="2675"/>
    <cellStyle name="_03_长期资产申报表_pbc_pbc-汇总LAST1_ABC-pbc表20060610_PBC(CG)-MASTER_PBC(CG)-MASTER 3" xfId="2676"/>
    <cellStyle name="_03_长期资产申报表_pbc_pbc-汇总LAST1_ABC-pbc表20060610_PBC(CG)-MASTER_PBC(CG)-MASTER 4" xfId="2677"/>
    <cellStyle name="_03_长期资产申报表_pbc_pbc-汇总LAST1_ABC-pbc表20060610_PBC(CG)-MASTER_PBC(CG)-MASTER 5" xfId="2678"/>
    <cellStyle name="_03_长期资产申报表_pbc_pbc-汇总LAST1_ABC-pbc表20060610_PBC(CG)-MASTER_PBC(CG)-MASTER 6" xfId="2679"/>
    <cellStyle name="_03_长期资产申报表_pbc_pbc-汇总LAST1_ABC-pbc表20060610_PBC(CG)-MASTER_PBC(CG)-MASTER 7" xfId="2680"/>
    <cellStyle name="_03_长期资产申报表_pbc_pbc-汇总LAST1_ABC-pbc表20060610－赵静" xfId="2681"/>
    <cellStyle name="_03_长期资产申报表_pbc_pbc-汇总LAST1_ABC-pbc表20060610－赵静 2" xfId="2682"/>
    <cellStyle name="_03_长期资产申报表_pbc_pbc-汇总LAST1_ABC-pbc表20060610－赵静 2 2" xfId="2683"/>
    <cellStyle name="_03_长期资产申报表_pbc_pbc-汇总LAST1_ABC-pbc表20060610－赵静 2 3" xfId="2684"/>
    <cellStyle name="_03_长期资产申报表_pbc_pbc-汇总LAST1_ABC-pbc表20060610－赵静 3" xfId="2685"/>
    <cellStyle name="_03_长期资产申报表_pbc_pbc-汇总LAST1_ABC-pbc表20060610－赵静 4" xfId="2686"/>
    <cellStyle name="_03_长期资产申报表_pbc_pbc-汇总LAST1_ABC-pbc表20060610－赵静 5" xfId="2687"/>
    <cellStyle name="_03_长期资产申报表_pbc_pbc-汇总LAST1_ABC-pbc表20060610－赵静 6" xfId="2688"/>
    <cellStyle name="_03_长期资产申报表_pbc_pbc-汇总LAST1_ABC-pbc表20060610－赵静 7" xfId="2689"/>
    <cellStyle name="_03_长期资产申报表_pbc_pbc-汇总LAST1_ABC-pbc表20060610－赵静_PBC(CG)-MASTER" xfId="2690"/>
    <cellStyle name="_03_长期资产申报表_pbc_pbc-汇总LAST1_ABC-pbc表20060610－赵静_PBC(CG)-MASTER 2" xfId="2691"/>
    <cellStyle name="_03_长期资产申报表_pbc_pbc-汇总LAST1_ABC-pbc表20060610－赵静_PBC(CG)-MASTER 2 2" xfId="2692"/>
    <cellStyle name="_03_长期资产申报表_pbc_pbc-汇总LAST1_ABC-pbc表20060610－赵静_PBC(CG)-MASTER 2 3" xfId="2693"/>
    <cellStyle name="_03_长期资产申报表_pbc_pbc-汇总LAST1_ABC-pbc表20060610－赵静_PBC(CG)-MASTER 3" xfId="2694"/>
    <cellStyle name="_03_长期资产申报表_pbc_pbc-汇总LAST1_ABC-pbc表20060610－赵静_PBC(CG)-MASTER 4" xfId="2695"/>
    <cellStyle name="_03_长期资产申报表_pbc_pbc-汇总LAST1_ABC-pbc表20060610－赵静_PBC(CG)-MASTER 5" xfId="2696"/>
    <cellStyle name="_03_长期资产申报表_pbc_pbc-汇总LAST1_ABC-pbc表20060610－赵静_PBC(CG)-MASTER 6" xfId="2697"/>
    <cellStyle name="_03_长期资产申报表_pbc_pbc-汇总LAST1_ABC-pbc表20060610－赵静_PBC(CG)-MASTER 7" xfId="2698"/>
    <cellStyle name="_03_长期资产申报表_pbc_pbc-汇总LAST1_PBC(CG)-MASTER" xfId="2699"/>
    <cellStyle name="_03_长期资产申报表_pbc_pbc-汇总LAST1_PBC(CG)-MASTER 2" xfId="2700"/>
    <cellStyle name="_03_长期资产申报表_pbc_pbc-汇总LAST1_PBC(CG)-MASTER 2 2" xfId="2701"/>
    <cellStyle name="_03_长期资产申报表_pbc_pbc-汇总LAST1_PBC(CG)-MASTER 2 3" xfId="2702"/>
    <cellStyle name="_03_长期资产申报表_pbc_pbc-汇总LAST1_PBC(CG)-MASTER 3" xfId="2703"/>
    <cellStyle name="_03_长期资产申报表_pbc_pbc-汇总LAST1_PBC(CG)-MASTER 4" xfId="2704"/>
    <cellStyle name="_03_长期资产申报表_pbc_pbc-汇总LAST1_PBC(CG)-MASTER 5" xfId="2705"/>
    <cellStyle name="_03_长期资产申报表_pbc_pbc-汇总LAST1_PBC(CG)-MASTER 6" xfId="2706"/>
    <cellStyle name="_03_长期资产申报表_pbc_pbc-汇总LAST1_PBC(CG)-MASTER 7" xfId="2707"/>
    <cellStyle name="_03_长期资产申报表_pbc_pbc-汇总LAST1_PBC(CG)-MASTER_PBC(CG)-MASTER" xfId="2708"/>
    <cellStyle name="_03_长期资产申报表_pbc_pbc-汇总LAST1_PBC(CG)-MASTER_PBC(CG)-MASTER 2" xfId="2709"/>
    <cellStyle name="_03_长期资产申报表_pbc_pbc-汇总LAST1_PBC(CG)-MASTER_PBC(CG)-MASTER 2 2" xfId="2710"/>
    <cellStyle name="_03_长期资产申报表_pbc_pbc-汇总LAST1_PBC(CG)-MASTER_PBC(CG)-MASTER 2 3" xfId="2711"/>
    <cellStyle name="_03_长期资产申报表_pbc_pbc-汇总LAST1_PBC(CG)-MASTER_PBC(CG)-MASTER 3" xfId="2712"/>
    <cellStyle name="_03_长期资产申报表_pbc_pbc-汇总LAST1_PBC(CG)-MASTER_PBC(CG)-MASTER 4" xfId="2713"/>
    <cellStyle name="_03_长期资产申报表_pbc_pbc-汇总LAST1_PBC(CG)-MASTER_PBC(CG)-MASTER 5" xfId="2714"/>
    <cellStyle name="_03_长期资产申报表_pbc_pbc-汇总LAST1_PBC(CG)-MASTER_PBC(CG)-MASTER 6" xfId="2715"/>
    <cellStyle name="_03_长期资产申报表_pbc_pbc-汇总LAST1_PBC(CG)-MASTER_PBC(CG)-MASTER 7" xfId="2716"/>
    <cellStyle name="_03_长期资产申报表_pbc_pbc-汇总LAST1_股权等" xfId="2717"/>
    <cellStyle name="_03_长期资产申报表_pbc_pbc-汇总LAST1_股权等 2" xfId="2718"/>
    <cellStyle name="_03_长期资产申报表_pbc_pbc-汇总LAST1_股权等 2 2" xfId="2719"/>
    <cellStyle name="_03_长期资产申报表_pbc_pbc-汇总LAST1_股权等 2 3" xfId="2720"/>
    <cellStyle name="_03_长期资产申报表_pbc_pbc-汇总LAST1_股权等 3" xfId="2721"/>
    <cellStyle name="_03_长期资产申报表_pbc_pbc-汇总LAST1_股权等 4" xfId="2722"/>
    <cellStyle name="_03_长期资产申报表_pbc_pbc-汇总LAST1_股权等 5" xfId="2723"/>
    <cellStyle name="_03_长期资产申报表_pbc_pbc-汇总LAST1_股权等 6" xfId="2724"/>
    <cellStyle name="_03_长期资产申报表_pbc_pbc-汇总LAST1_股权等 7" xfId="2725"/>
    <cellStyle name="_03_长期资产申报表_pbc_pbc-汇总LAST1_股权等_ABC-pbc表20060610" xfId="2726"/>
    <cellStyle name="_03_长期资产申报表_pbc_pbc-汇总LAST1_股权等_ABC-pbc表20060610 2" xfId="2727"/>
    <cellStyle name="_03_长期资产申报表_pbc_pbc-汇总LAST1_股权等_ABC-pbc表20060610 2 2" xfId="2728"/>
    <cellStyle name="_03_长期资产申报表_pbc_pbc-汇总LAST1_股权等_ABC-pbc表20060610 2 3" xfId="2729"/>
    <cellStyle name="_03_长期资产申报表_pbc_pbc-汇总LAST1_股权等_ABC-pbc表20060610 3" xfId="2730"/>
    <cellStyle name="_03_长期资产申报表_pbc_pbc-汇总LAST1_股权等_ABC-pbc表20060610 4" xfId="2731"/>
    <cellStyle name="_03_长期资产申报表_pbc_pbc-汇总LAST1_股权等_ABC-pbc表20060610 5" xfId="2732"/>
    <cellStyle name="_03_长期资产申报表_pbc_pbc-汇总LAST1_股权等_ABC-pbc表20060610 6" xfId="2733"/>
    <cellStyle name="_03_长期资产申报表_pbc_pbc-汇总LAST1_股权等_ABC-pbc表20060610 7" xfId="2734"/>
    <cellStyle name="_03_长期资产申报表_pbc_pbc-汇总LAST1_股权等_ABC-pbc表20060610_PBC(CG)-MASTER" xfId="2735"/>
    <cellStyle name="_03_长期资产申报表_pbc_pbc-汇总LAST1_股权等_ABC-pbc表20060610_PBC(CG)-MASTER 2" xfId="2736"/>
    <cellStyle name="_03_长期资产申报表_pbc_pbc-汇总LAST1_股权等_ABC-pbc表20060610_PBC(CG)-MASTER 2 2" xfId="2737"/>
    <cellStyle name="_03_长期资产申报表_pbc_pbc-汇总LAST1_股权等_ABC-pbc表20060610_PBC(CG)-MASTER 2 3" xfId="2738"/>
    <cellStyle name="_03_长期资产申报表_pbc_pbc-汇总LAST1_股权等_ABC-pbc表20060610_PBC(CG)-MASTER 3" xfId="2739"/>
    <cellStyle name="_03_长期资产申报表_pbc_pbc-汇总LAST1_股权等_ABC-pbc表20060610_PBC(CG)-MASTER 4" xfId="2740"/>
    <cellStyle name="_03_长期资产申报表_pbc_pbc-汇总LAST1_股权等_ABC-pbc表20060610_PBC(CG)-MASTER 5" xfId="2741"/>
    <cellStyle name="_03_长期资产申报表_pbc_pbc-汇总LAST1_股权等_ABC-pbc表20060610_PBC(CG)-MASTER 6" xfId="2742"/>
    <cellStyle name="_03_长期资产申报表_pbc_pbc-汇总LAST1_股权等_ABC-pbc表20060610_PBC(CG)-MASTER 7" xfId="2743"/>
    <cellStyle name="_03_长期资产申报表_pbc_pbc-汇总LAST1_股权等_ABC-pbc表20060610_PBC(CG)-MASTER_PBC(CG)-MASTER" xfId="2744"/>
    <cellStyle name="_03_长期资产申报表_pbc_pbc-汇总LAST1_股权等_ABC-pbc表20060610_PBC(CG)-MASTER_PBC(CG)-MASTER 2" xfId="2745"/>
    <cellStyle name="_03_长期资产申报表_pbc_pbc-汇总LAST1_股权等_ABC-pbc表20060610_PBC(CG)-MASTER_PBC(CG)-MASTER 2 2" xfId="2746"/>
    <cellStyle name="_03_长期资产申报表_pbc_pbc-汇总LAST1_股权等_ABC-pbc表20060610_PBC(CG)-MASTER_PBC(CG)-MASTER 2 3" xfId="2747"/>
    <cellStyle name="_03_长期资产申报表_pbc_pbc-汇总LAST1_股权等_ABC-pbc表20060610_PBC(CG)-MASTER_PBC(CG)-MASTER 3" xfId="2748"/>
    <cellStyle name="_03_长期资产申报表_pbc_pbc-汇总LAST1_股权等_ABC-pbc表20060610_PBC(CG)-MASTER_PBC(CG)-MASTER 4" xfId="2749"/>
    <cellStyle name="_03_长期资产申报表_pbc_pbc-汇总LAST1_股权等_ABC-pbc表20060610_PBC(CG)-MASTER_PBC(CG)-MASTER 5" xfId="2750"/>
    <cellStyle name="_03_长期资产申报表_pbc_pbc-汇总LAST1_股权等_ABC-pbc表20060610_PBC(CG)-MASTER_PBC(CG)-MASTER 6" xfId="2751"/>
    <cellStyle name="_03_长期资产申报表_pbc_pbc-汇总LAST1_股权等_ABC-pbc表20060610_PBC(CG)-MASTER_PBC(CG)-MASTER 7" xfId="2752"/>
    <cellStyle name="_03_长期资产申报表_pbc_pbc-汇总LAST1_股权等_ABC-pbc表20060610－赵静" xfId="2753"/>
    <cellStyle name="_03_长期资产申报表_pbc_pbc-汇总LAST1_股权等_ABC-pbc表20060610－赵静 2" xfId="2754"/>
    <cellStyle name="_03_长期资产申报表_pbc_pbc-汇总LAST1_股权等_ABC-pbc表20060610－赵静 2 2" xfId="2755"/>
    <cellStyle name="_03_长期资产申报表_pbc_pbc-汇总LAST1_股权等_ABC-pbc表20060610－赵静 2 3" xfId="2756"/>
    <cellStyle name="_03_长期资产申报表_pbc_pbc-汇总LAST1_股权等_ABC-pbc表20060610－赵静 3" xfId="2757"/>
    <cellStyle name="_03_长期资产申报表_pbc_pbc-汇总LAST1_股权等_ABC-pbc表20060610－赵静 4" xfId="2758"/>
    <cellStyle name="_03_长期资产申报表_pbc_pbc-汇总LAST1_股权等_ABC-pbc表20060610－赵静 5" xfId="2759"/>
    <cellStyle name="_03_长期资产申报表_pbc_pbc-汇总LAST1_股权等_ABC-pbc表20060610－赵静 6" xfId="2760"/>
    <cellStyle name="_03_长期资产申报表_pbc_pbc-汇总LAST1_股权等_ABC-pbc表20060610－赵静 7" xfId="2761"/>
    <cellStyle name="_03_长期资产申报表_pbc_pbc-汇总LAST1_股权等_ABC-pbc表20060610－赵静_PBC(CG)-MASTER" xfId="2762"/>
    <cellStyle name="_03_长期资产申报表_pbc_pbc-汇总LAST1_股权等_ABC-pbc表20060610－赵静_PBC(CG)-MASTER 2" xfId="2763"/>
    <cellStyle name="_03_长期资产申报表_pbc_pbc-汇总LAST1_股权等_ABC-pbc表20060610－赵静_PBC(CG)-MASTER 2 2" xfId="2764"/>
    <cellStyle name="_03_长期资产申报表_pbc_pbc-汇总LAST1_股权等_ABC-pbc表20060610－赵静_PBC(CG)-MASTER 2 3" xfId="2765"/>
    <cellStyle name="_03_长期资产申报表_pbc_pbc-汇总LAST1_股权等_ABC-pbc表20060610－赵静_PBC(CG)-MASTER 3" xfId="2766"/>
    <cellStyle name="_03_长期资产申报表_pbc_pbc-汇总LAST1_股权等_ABC-pbc表20060610－赵静_PBC(CG)-MASTER 4" xfId="2767"/>
    <cellStyle name="_03_长期资产申报表_pbc_pbc-汇总LAST1_股权等_ABC-pbc表20060610－赵静_PBC(CG)-MASTER 5" xfId="2768"/>
    <cellStyle name="_03_长期资产申报表_pbc_pbc-汇总LAST1_股权等_ABC-pbc表20060610－赵静_PBC(CG)-MASTER 6" xfId="2769"/>
    <cellStyle name="_03_长期资产申报表_pbc_pbc-汇总LAST1_股权等_ABC-pbc表20060610－赵静_PBC(CG)-MASTER 7" xfId="2770"/>
    <cellStyle name="_03_长期资产申报表_pbc_pbc-汇总LAST1_股权等_PBC(CG)-MASTER" xfId="2771"/>
    <cellStyle name="_03_长期资产申报表_pbc_pbc-汇总LAST1_股权等_PBC(CG)-MASTER 2" xfId="2772"/>
    <cellStyle name="_03_长期资产申报表_pbc_pbc-汇总LAST1_股权等_PBC(CG)-MASTER 2 2" xfId="2773"/>
    <cellStyle name="_03_长期资产申报表_pbc_pbc-汇总LAST1_股权等_PBC(CG)-MASTER 2 3" xfId="2774"/>
    <cellStyle name="_03_长期资产申报表_pbc_pbc-汇总LAST1_股权等_PBC(CG)-MASTER 3" xfId="2775"/>
    <cellStyle name="_03_长期资产申报表_pbc_pbc-汇总LAST1_股权等_PBC(CG)-MASTER 4" xfId="2776"/>
    <cellStyle name="_03_长期资产申报表_pbc_pbc-汇总LAST1_股权等_PBC(CG)-MASTER 5" xfId="2777"/>
    <cellStyle name="_03_长期资产申报表_pbc_pbc-汇总LAST1_股权等_PBC(CG)-MASTER 6" xfId="2778"/>
    <cellStyle name="_03_长期资产申报表_pbc_pbc-汇总LAST1_股权等_PBC(CG)-MASTER 7" xfId="2779"/>
    <cellStyle name="_03_长期资产申报表_pbc_pbc-汇总LAST1_股权等_PBC(CG)-MASTER_PBC(CG)-MASTER" xfId="2780"/>
    <cellStyle name="_03_长期资产申报表_pbc_pbc-汇总LAST1_股权等_PBC(CG)-MASTER_PBC(CG)-MASTER 2" xfId="2781"/>
    <cellStyle name="_03_长期资产申报表_pbc_pbc-汇总LAST1_股权等_PBC(CG)-MASTER_PBC(CG)-MASTER 2 2" xfId="2782"/>
    <cellStyle name="_03_长期资产申报表_pbc_pbc-汇总LAST1_股权等_PBC(CG)-MASTER_PBC(CG)-MASTER 2 3" xfId="2783"/>
    <cellStyle name="_03_长期资产申报表_pbc_pbc-汇总LAST1_股权等_PBC(CG)-MASTER_PBC(CG)-MASTER 3" xfId="2784"/>
    <cellStyle name="_03_长期资产申报表_pbc_pbc-汇总LAST1_股权等_PBC(CG)-MASTER_PBC(CG)-MASTER 4" xfId="2785"/>
    <cellStyle name="_03_长期资产申报表_pbc_pbc-汇总LAST1_股权等_PBC(CG)-MASTER_PBC(CG)-MASTER 5" xfId="2786"/>
    <cellStyle name="_03_长期资产申报表_pbc_pbc-汇总LAST1_股权等_PBC(CG)-MASTER_PBC(CG)-MASTER 6" xfId="2787"/>
    <cellStyle name="_03_长期资产申报表_pbc_pbc-汇总LAST1_股权等_PBC(CG)-MASTER_PBC(CG)-MASTER 7" xfId="2788"/>
    <cellStyle name="_03_长期资产申报表_pbc_pbc-汇总LAST1_股权等_原ABC-pbc表" xfId="2789"/>
    <cellStyle name="_03_长期资产申报表_pbc_pbc-汇总LAST1_股权等_原ABC-pbc表 2" xfId="2790"/>
    <cellStyle name="_03_长期资产申报表_pbc_pbc-汇总LAST1_股权等_原ABC-pbc表 2 2" xfId="2791"/>
    <cellStyle name="_03_长期资产申报表_pbc_pbc-汇总LAST1_股权等_原ABC-pbc表 2 3" xfId="2792"/>
    <cellStyle name="_03_长期资产申报表_pbc_pbc-汇总LAST1_股权等_原ABC-pbc表 3" xfId="2793"/>
    <cellStyle name="_03_长期资产申报表_pbc_pbc-汇总LAST1_股权等_原ABC-pbc表 4" xfId="2794"/>
    <cellStyle name="_03_长期资产申报表_pbc_pbc-汇总LAST1_股权等_原ABC-pbc表 5" xfId="2795"/>
    <cellStyle name="_03_长期资产申报表_pbc_pbc-汇总LAST1_股权等_原ABC-pbc表 6" xfId="2796"/>
    <cellStyle name="_03_长期资产申报表_pbc_pbc-汇总LAST1_股权等_原ABC-pbc表 7" xfId="2797"/>
    <cellStyle name="_03_长期资产申报表_pbc_pbc-汇总LAST1_股权等_原ABC-pbc表_PBC(CG)-MASTER" xfId="2798"/>
    <cellStyle name="_03_长期资产申报表_pbc_pbc-汇总LAST1_股权等_原ABC-pbc表_PBC(CG)-MASTER 2" xfId="2799"/>
    <cellStyle name="_03_长期资产申报表_pbc_pbc-汇总LAST1_股权等_原ABC-pbc表_PBC(CG)-MASTER 2 2" xfId="2800"/>
    <cellStyle name="_03_长期资产申报表_pbc_pbc-汇总LAST1_股权等_原ABC-pbc表_PBC(CG)-MASTER 2 3" xfId="2801"/>
    <cellStyle name="_03_长期资产申报表_pbc_pbc-汇总LAST1_股权等_原ABC-pbc表_PBC(CG)-MASTER 3" xfId="2802"/>
    <cellStyle name="_03_长期资产申报表_pbc_pbc-汇总LAST1_股权等_原ABC-pbc表_PBC(CG)-MASTER 4" xfId="2803"/>
    <cellStyle name="_03_长期资产申报表_pbc_pbc-汇总LAST1_股权等_原ABC-pbc表_PBC(CG)-MASTER 5" xfId="2804"/>
    <cellStyle name="_03_长期资产申报表_pbc_pbc-汇总LAST1_股权等_原ABC-pbc表_PBC(CG)-MASTER 6" xfId="2805"/>
    <cellStyle name="_03_长期资产申报表_pbc_pbc-汇总LAST1_股权等_原ABC-pbc表_PBC(CG)-MASTER 7" xfId="2806"/>
    <cellStyle name="_03_长期资产申报表_pbc_pbc-汇总LAST1_原ABC-pbc表" xfId="2807"/>
    <cellStyle name="_03_长期资产申报表_pbc_pbc-汇总LAST1_原ABC-pbc表 2" xfId="2808"/>
    <cellStyle name="_03_长期资产申报表_pbc_pbc-汇总LAST1_原ABC-pbc表 2 2" xfId="2809"/>
    <cellStyle name="_03_长期资产申报表_pbc_pbc-汇总LAST1_原ABC-pbc表 2 3" xfId="2810"/>
    <cellStyle name="_03_长期资产申报表_pbc_pbc-汇总LAST1_原ABC-pbc表 3" xfId="2811"/>
    <cellStyle name="_03_长期资产申报表_pbc_pbc-汇总LAST1_原ABC-pbc表 4" xfId="2812"/>
    <cellStyle name="_03_长期资产申报表_pbc_pbc-汇总LAST1_原ABC-pbc表 5" xfId="2813"/>
    <cellStyle name="_03_长期资产申报表_pbc_pbc-汇总LAST1_原ABC-pbc表 6" xfId="2814"/>
    <cellStyle name="_03_长期资产申报表_pbc_pbc-汇总LAST1_原ABC-pbc表 7" xfId="2815"/>
    <cellStyle name="_03_长期资产申报表_pbc_pbc-汇总LAST1_原ABC-pbc表_PBC(CG)-MASTER" xfId="2816"/>
    <cellStyle name="_03_长期资产申报表_pbc_pbc-汇总LAST1_原ABC-pbc表_PBC(CG)-MASTER 2" xfId="2817"/>
    <cellStyle name="_03_长期资产申报表_pbc_pbc-汇总LAST1_原ABC-pbc表_PBC(CG)-MASTER 2 2" xfId="2818"/>
    <cellStyle name="_03_长期资产申报表_pbc_pbc-汇总LAST1_原ABC-pbc表_PBC(CG)-MASTER 2 3" xfId="2819"/>
    <cellStyle name="_03_长期资产申报表_pbc_pbc-汇总LAST1_原ABC-pbc表_PBC(CG)-MASTER 3" xfId="2820"/>
    <cellStyle name="_03_长期资产申报表_pbc_pbc-汇总LAST1_原ABC-pbc表_PBC(CG)-MASTER 4" xfId="2821"/>
    <cellStyle name="_03_长期资产申报表_pbc_pbc-汇总LAST1_原ABC-pbc表_PBC(CG)-MASTER 5" xfId="2822"/>
    <cellStyle name="_03_长期资产申报表_pbc_pbc-汇总LAST1_原ABC-pbc表_PBC(CG)-MASTER 6" xfId="2823"/>
    <cellStyle name="_03_长期资产申报表_pbc_pbc-汇总LAST1_原ABC-pbc表_PBC(CG)-MASTER 7" xfId="2824"/>
    <cellStyle name="_03_长期资产申报表_pbc_pbc-汇总LAST2" xfId="2825"/>
    <cellStyle name="_03_长期资产申报表_pbc_pbc-汇总LAST2 2" xfId="2826"/>
    <cellStyle name="_03_长期资产申报表_pbc_pbc-汇总LAST2 2 2" xfId="2827"/>
    <cellStyle name="_03_长期资产申报表_pbc_pbc-汇总LAST2 2 3" xfId="2828"/>
    <cellStyle name="_03_长期资产申报表_pbc_pbc-汇总LAST2 3" xfId="2829"/>
    <cellStyle name="_03_长期资产申报表_pbc_pbc-汇总LAST2 4" xfId="2830"/>
    <cellStyle name="_03_长期资产申报表_pbc_pbc-汇总LAST2 5" xfId="2831"/>
    <cellStyle name="_03_长期资产申报表_pbc_pbc-汇总LAST2 6" xfId="2832"/>
    <cellStyle name="_03_长期资产申报表_pbc_pbc-汇总LAST2 7" xfId="2833"/>
    <cellStyle name="_03_长期资产申报表_pbc_pbc-汇总LAST2_ABC-pbc表20060610" xfId="2834"/>
    <cellStyle name="_03_长期资产申报表_pbc_pbc-汇总LAST2_ABC-pbc表20060610 2" xfId="2835"/>
    <cellStyle name="_03_长期资产申报表_pbc_pbc-汇总LAST2_ABC-pbc表20060610 2 2" xfId="2836"/>
    <cellStyle name="_03_长期资产申报表_pbc_pbc-汇总LAST2_ABC-pbc表20060610 2 3" xfId="2837"/>
    <cellStyle name="_03_长期资产申报表_pbc_pbc-汇总LAST2_ABC-pbc表20060610 3" xfId="2838"/>
    <cellStyle name="_03_长期资产申报表_pbc_pbc-汇总LAST2_ABC-pbc表20060610 4" xfId="2839"/>
    <cellStyle name="_03_长期资产申报表_pbc_pbc-汇总LAST2_ABC-pbc表20060610 5" xfId="2840"/>
    <cellStyle name="_03_长期资产申报表_pbc_pbc-汇总LAST2_ABC-pbc表20060610 6" xfId="2841"/>
    <cellStyle name="_03_长期资产申报表_pbc_pbc-汇总LAST2_ABC-pbc表20060610 7" xfId="2842"/>
    <cellStyle name="_03_长期资产申报表_pbc_pbc-汇总LAST2_ABC-pbc表20060610_PBC(CG)-MASTER" xfId="2843"/>
    <cellStyle name="_03_长期资产申报表_pbc_pbc-汇总LAST2_ABC-pbc表20060610_PBC(CG)-MASTER 2" xfId="2844"/>
    <cellStyle name="_03_长期资产申报表_pbc_pbc-汇总LAST2_ABC-pbc表20060610_PBC(CG)-MASTER 2 2" xfId="2845"/>
    <cellStyle name="_03_长期资产申报表_pbc_pbc-汇总LAST2_ABC-pbc表20060610_PBC(CG)-MASTER 2 3" xfId="2846"/>
    <cellStyle name="_03_长期资产申报表_pbc_pbc-汇总LAST2_ABC-pbc表20060610_PBC(CG)-MASTER 3" xfId="2847"/>
    <cellStyle name="_03_长期资产申报表_pbc_pbc-汇总LAST2_ABC-pbc表20060610_PBC(CG)-MASTER 4" xfId="2848"/>
    <cellStyle name="_03_长期资产申报表_pbc_pbc-汇总LAST2_ABC-pbc表20060610_PBC(CG)-MASTER 5" xfId="2849"/>
    <cellStyle name="_03_长期资产申报表_pbc_pbc-汇总LAST2_ABC-pbc表20060610_PBC(CG)-MASTER 6" xfId="2850"/>
    <cellStyle name="_03_长期资产申报表_pbc_pbc-汇总LAST2_ABC-pbc表20060610_PBC(CG)-MASTER 7" xfId="2851"/>
    <cellStyle name="_03_长期资产申报表_pbc_pbc-汇总LAST2_ABC-pbc表20060610_PBC(CG)-MASTER_PBC(CG)-MASTER" xfId="2852"/>
    <cellStyle name="_03_长期资产申报表_pbc_pbc-汇总LAST2_ABC-pbc表20060610_PBC(CG)-MASTER_PBC(CG)-MASTER 2" xfId="2853"/>
    <cellStyle name="_03_长期资产申报表_pbc_pbc-汇总LAST2_ABC-pbc表20060610_PBC(CG)-MASTER_PBC(CG)-MASTER 2 2" xfId="2854"/>
    <cellStyle name="_03_长期资产申报表_pbc_pbc-汇总LAST2_ABC-pbc表20060610_PBC(CG)-MASTER_PBC(CG)-MASTER 2 3" xfId="2855"/>
    <cellStyle name="_03_长期资产申报表_pbc_pbc-汇总LAST2_ABC-pbc表20060610_PBC(CG)-MASTER_PBC(CG)-MASTER 3" xfId="2856"/>
    <cellStyle name="_03_长期资产申报表_pbc_pbc-汇总LAST2_ABC-pbc表20060610_PBC(CG)-MASTER_PBC(CG)-MASTER 4" xfId="2857"/>
    <cellStyle name="_03_长期资产申报表_pbc_pbc-汇总LAST2_ABC-pbc表20060610_PBC(CG)-MASTER_PBC(CG)-MASTER 5" xfId="2858"/>
    <cellStyle name="_03_长期资产申报表_pbc_pbc-汇总LAST2_ABC-pbc表20060610_PBC(CG)-MASTER_PBC(CG)-MASTER 6" xfId="2859"/>
    <cellStyle name="_03_长期资产申报表_pbc_pbc-汇总LAST2_ABC-pbc表20060610_PBC(CG)-MASTER_PBC(CG)-MASTER 7" xfId="2860"/>
    <cellStyle name="_03_长期资产申报表_pbc_pbc-汇总LAST2_ABC-pbc表20060610－赵静" xfId="2861"/>
    <cellStyle name="_03_长期资产申报表_pbc_pbc-汇总LAST2_ABC-pbc表20060610－赵静 2" xfId="2862"/>
    <cellStyle name="_03_长期资产申报表_pbc_pbc-汇总LAST2_ABC-pbc表20060610－赵静 2 2" xfId="2863"/>
    <cellStyle name="_03_长期资产申报表_pbc_pbc-汇总LAST2_ABC-pbc表20060610－赵静 2 3" xfId="2864"/>
    <cellStyle name="_03_长期资产申报表_pbc_pbc-汇总LAST2_ABC-pbc表20060610－赵静 3" xfId="2865"/>
    <cellStyle name="_03_长期资产申报表_pbc_pbc-汇总LAST2_ABC-pbc表20060610－赵静 4" xfId="2866"/>
    <cellStyle name="_03_长期资产申报表_pbc_pbc-汇总LAST2_ABC-pbc表20060610－赵静 5" xfId="2867"/>
    <cellStyle name="_03_长期资产申报表_pbc_pbc-汇总LAST2_ABC-pbc表20060610－赵静 6" xfId="2868"/>
    <cellStyle name="_03_长期资产申报表_pbc_pbc-汇总LAST2_ABC-pbc表20060610－赵静 7" xfId="2869"/>
    <cellStyle name="_03_长期资产申报表_pbc_pbc-汇总LAST2_ABC-pbc表20060610－赵静_PBC(CG)-MASTER" xfId="2870"/>
    <cellStyle name="_03_长期资产申报表_pbc_pbc-汇总LAST2_ABC-pbc表20060610－赵静_PBC(CG)-MASTER 2" xfId="2871"/>
    <cellStyle name="_03_长期资产申报表_pbc_pbc-汇总LAST2_ABC-pbc表20060610－赵静_PBC(CG)-MASTER 2 2" xfId="2872"/>
    <cellStyle name="_03_长期资产申报表_pbc_pbc-汇总LAST2_ABC-pbc表20060610－赵静_PBC(CG)-MASTER 2 3" xfId="2873"/>
    <cellStyle name="_03_长期资产申报表_pbc_pbc-汇总LAST2_ABC-pbc表20060610－赵静_PBC(CG)-MASTER 3" xfId="2874"/>
    <cellStyle name="_03_长期资产申报表_pbc_pbc-汇总LAST2_ABC-pbc表20060610－赵静_PBC(CG)-MASTER 4" xfId="2875"/>
    <cellStyle name="_03_长期资产申报表_pbc_pbc-汇总LAST2_ABC-pbc表20060610－赵静_PBC(CG)-MASTER 5" xfId="2876"/>
    <cellStyle name="_03_长期资产申报表_pbc_pbc-汇总LAST2_ABC-pbc表20060610－赵静_PBC(CG)-MASTER 6" xfId="2877"/>
    <cellStyle name="_03_长期资产申报表_pbc_pbc-汇总LAST2_ABC-pbc表20060610－赵静_PBC(CG)-MASTER 7" xfId="2878"/>
    <cellStyle name="_03_长期资产申报表_pbc_pbc-汇总LAST2_PBC(CG)-MASTER" xfId="2879"/>
    <cellStyle name="_03_长期资产申报表_pbc_pbc-汇总LAST2_PBC(CG)-MASTER 2" xfId="2880"/>
    <cellStyle name="_03_长期资产申报表_pbc_pbc-汇总LAST2_PBC(CG)-MASTER 2 2" xfId="2881"/>
    <cellStyle name="_03_长期资产申报表_pbc_pbc-汇总LAST2_PBC(CG)-MASTER 2 3" xfId="2882"/>
    <cellStyle name="_03_长期资产申报表_pbc_pbc-汇总LAST2_PBC(CG)-MASTER 3" xfId="2883"/>
    <cellStyle name="_03_长期资产申报表_pbc_pbc-汇总LAST2_PBC(CG)-MASTER 4" xfId="2884"/>
    <cellStyle name="_03_长期资产申报表_pbc_pbc-汇总LAST2_PBC(CG)-MASTER 5" xfId="2885"/>
    <cellStyle name="_03_长期资产申报表_pbc_pbc-汇总LAST2_PBC(CG)-MASTER 6" xfId="2886"/>
    <cellStyle name="_03_长期资产申报表_pbc_pbc-汇总LAST2_PBC(CG)-MASTER 7" xfId="2887"/>
    <cellStyle name="_03_长期资产申报表_pbc_pbc-汇总LAST2_PBC(CG)-MASTER_PBC(CG)-MASTER" xfId="2888"/>
    <cellStyle name="_03_长期资产申报表_pbc_pbc-汇总LAST2_PBC(CG)-MASTER_PBC(CG)-MASTER 2" xfId="2889"/>
    <cellStyle name="_03_长期资产申报表_pbc_pbc-汇总LAST2_PBC(CG)-MASTER_PBC(CG)-MASTER 2 2" xfId="2890"/>
    <cellStyle name="_03_长期资产申报表_pbc_pbc-汇总LAST2_PBC(CG)-MASTER_PBC(CG)-MASTER 2 3" xfId="2891"/>
    <cellStyle name="_03_长期资产申报表_pbc_pbc-汇总LAST2_PBC(CG)-MASTER_PBC(CG)-MASTER 3" xfId="2892"/>
    <cellStyle name="_03_长期资产申报表_pbc_pbc-汇总LAST2_PBC(CG)-MASTER_PBC(CG)-MASTER 4" xfId="2893"/>
    <cellStyle name="_03_长期资产申报表_pbc_pbc-汇总LAST2_PBC(CG)-MASTER_PBC(CG)-MASTER 5" xfId="2894"/>
    <cellStyle name="_03_长期资产申报表_pbc_pbc-汇总LAST2_PBC(CG)-MASTER_PBC(CG)-MASTER 6" xfId="2895"/>
    <cellStyle name="_03_长期资产申报表_pbc_pbc-汇总LAST2_PBC(CG)-MASTER_PBC(CG)-MASTER 7" xfId="2896"/>
    <cellStyle name="_03_长期资产申报表_pbc_pbc-汇总LAST2_股权等" xfId="2897"/>
    <cellStyle name="_03_长期资产申报表_pbc_pbc-汇总LAST2_股权等 2" xfId="2898"/>
    <cellStyle name="_03_长期资产申报表_pbc_pbc-汇总LAST2_股权等 2 2" xfId="2899"/>
    <cellStyle name="_03_长期资产申报表_pbc_pbc-汇总LAST2_股权等 2 3" xfId="2900"/>
    <cellStyle name="_03_长期资产申报表_pbc_pbc-汇总LAST2_股权等 3" xfId="2901"/>
    <cellStyle name="_03_长期资产申报表_pbc_pbc-汇总LAST2_股权等 4" xfId="2902"/>
    <cellStyle name="_03_长期资产申报表_pbc_pbc-汇总LAST2_股权等 5" xfId="2903"/>
    <cellStyle name="_03_长期资产申报表_pbc_pbc-汇总LAST2_股权等 6" xfId="2904"/>
    <cellStyle name="_03_长期资产申报表_pbc_pbc-汇总LAST2_股权等 7" xfId="2905"/>
    <cellStyle name="_03_长期资产申报表_pbc_pbc-汇总LAST2_股权等_ABC-pbc表20060610" xfId="2906"/>
    <cellStyle name="_03_长期资产申报表_pbc_pbc-汇总LAST2_股权等_ABC-pbc表20060610 2" xfId="2907"/>
    <cellStyle name="_03_长期资产申报表_pbc_pbc-汇总LAST2_股权等_ABC-pbc表20060610 2 2" xfId="2908"/>
    <cellStyle name="_03_长期资产申报表_pbc_pbc-汇总LAST2_股权等_ABC-pbc表20060610 2 3" xfId="2909"/>
    <cellStyle name="_03_长期资产申报表_pbc_pbc-汇总LAST2_股权等_ABC-pbc表20060610 3" xfId="2910"/>
    <cellStyle name="_03_长期资产申报表_pbc_pbc-汇总LAST2_股权等_ABC-pbc表20060610 4" xfId="2911"/>
    <cellStyle name="_03_长期资产申报表_pbc_pbc-汇总LAST2_股权等_ABC-pbc表20060610 5" xfId="2912"/>
    <cellStyle name="_03_长期资产申报表_pbc_pbc-汇总LAST2_股权等_ABC-pbc表20060610 6" xfId="2913"/>
    <cellStyle name="_03_长期资产申报表_pbc_pbc-汇总LAST2_股权等_ABC-pbc表20060610 7" xfId="2914"/>
    <cellStyle name="_03_长期资产申报表_pbc_pbc-汇总LAST2_股权等_ABC-pbc表20060610_PBC(CG)-MASTER" xfId="2915"/>
    <cellStyle name="_03_长期资产申报表_pbc_pbc-汇总LAST2_股权等_ABC-pbc表20060610_PBC(CG)-MASTER 2" xfId="2916"/>
    <cellStyle name="_03_长期资产申报表_pbc_pbc-汇总LAST2_股权等_ABC-pbc表20060610_PBC(CG)-MASTER 2 2" xfId="2917"/>
    <cellStyle name="_03_长期资产申报表_pbc_pbc-汇总LAST2_股权等_ABC-pbc表20060610_PBC(CG)-MASTER 2 3" xfId="2918"/>
    <cellStyle name="_03_长期资产申报表_pbc_pbc-汇总LAST2_股权等_ABC-pbc表20060610_PBC(CG)-MASTER 3" xfId="2919"/>
    <cellStyle name="_03_长期资产申报表_pbc_pbc-汇总LAST2_股权等_ABC-pbc表20060610_PBC(CG)-MASTER 4" xfId="2920"/>
    <cellStyle name="_03_长期资产申报表_pbc_pbc-汇总LAST2_股权等_ABC-pbc表20060610_PBC(CG)-MASTER 5" xfId="2921"/>
    <cellStyle name="_03_长期资产申报表_pbc_pbc-汇总LAST2_股权等_ABC-pbc表20060610_PBC(CG)-MASTER 6" xfId="2922"/>
    <cellStyle name="_03_长期资产申报表_pbc_pbc-汇总LAST2_股权等_ABC-pbc表20060610_PBC(CG)-MASTER 7" xfId="2923"/>
    <cellStyle name="_03_长期资产申报表_pbc_pbc-汇总LAST2_股权等_ABC-pbc表20060610_PBC(CG)-MASTER_PBC(CG)-MASTER" xfId="2924"/>
    <cellStyle name="_03_长期资产申报表_pbc_pbc-汇总LAST2_股权等_ABC-pbc表20060610_PBC(CG)-MASTER_PBC(CG)-MASTER 2" xfId="2925"/>
    <cellStyle name="_03_长期资产申报表_pbc_pbc-汇总LAST2_股权等_ABC-pbc表20060610_PBC(CG)-MASTER_PBC(CG)-MASTER 2 2" xfId="2926"/>
    <cellStyle name="_03_长期资产申报表_pbc_pbc-汇总LAST2_股权等_ABC-pbc表20060610_PBC(CG)-MASTER_PBC(CG)-MASTER 2 3" xfId="2927"/>
    <cellStyle name="_03_长期资产申报表_pbc_pbc-汇总LAST2_股权等_ABC-pbc表20060610_PBC(CG)-MASTER_PBC(CG)-MASTER 3" xfId="2928"/>
    <cellStyle name="_03_长期资产申报表_pbc_pbc-汇总LAST2_股权等_ABC-pbc表20060610_PBC(CG)-MASTER_PBC(CG)-MASTER 4" xfId="2929"/>
    <cellStyle name="_03_长期资产申报表_pbc_pbc-汇总LAST2_股权等_ABC-pbc表20060610_PBC(CG)-MASTER_PBC(CG)-MASTER 5" xfId="2930"/>
    <cellStyle name="_03_长期资产申报表_pbc_pbc-汇总LAST2_股权等_ABC-pbc表20060610_PBC(CG)-MASTER_PBC(CG)-MASTER 6" xfId="2931"/>
    <cellStyle name="_03_长期资产申报表_pbc_pbc-汇总LAST2_股权等_ABC-pbc表20060610_PBC(CG)-MASTER_PBC(CG)-MASTER 7" xfId="2932"/>
    <cellStyle name="_03_长期资产申报表_pbc_pbc-汇总LAST2_股权等_ABC-pbc表20060610－赵静" xfId="2933"/>
    <cellStyle name="_03_长期资产申报表_pbc_pbc-汇总LAST2_股权等_ABC-pbc表20060610－赵静 2" xfId="2934"/>
    <cellStyle name="_03_长期资产申报表_pbc_pbc-汇总LAST2_股权等_ABC-pbc表20060610－赵静 2 2" xfId="2935"/>
    <cellStyle name="_03_长期资产申报表_pbc_pbc-汇总LAST2_股权等_ABC-pbc表20060610－赵静 2 3" xfId="2936"/>
    <cellStyle name="_03_长期资产申报表_pbc_pbc-汇总LAST2_股权等_ABC-pbc表20060610－赵静 3" xfId="2937"/>
    <cellStyle name="_03_长期资产申报表_pbc_pbc-汇总LAST2_股权等_ABC-pbc表20060610－赵静 4" xfId="2938"/>
    <cellStyle name="_03_长期资产申报表_pbc_pbc-汇总LAST2_股权等_ABC-pbc表20060610－赵静 5" xfId="2939"/>
    <cellStyle name="_03_长期资产申报表_pbc_pbc-汇总LAST2_股权等_ABC-pbc表20060610－赵静 6" xfId="2940"/>
    <cellStyle name="_03_长期资产申报表_pbc_pbc-汇总LAST2_股权等_ABC-pbc表20060610－赵静 7" xfId="2941"/>
    <cellStyle name="_03_长期资产申报表_pbc_pbc-汇总LAST2_股权等_ABC-pbc表20060610－赵静_PBC(CG)-MASTER" xfId="2942"/>
    <cellStyle name="_03_长期资产申报表_pbc_pbc-汇总LAST2_股权等_ABC-pbc表20060610－赵静_PBC(CG)-MASTER 2" xfId="2943"/>
    <cellStyle name="_03_长期资产申报表_pbc_pbc-汇总LAST2_股权等_ABC-pbc表20060610－赵静_PBC(CG)-MASTER 2 2" xfId="2944"/>
    <cellStyle name="_03_长期资产申报表_pbc_pbc-汇总LAST2_股权等_ABC-pbc表20060610－赵静_PBC(CG)-MASTER 2 3" xfId="2945"/>
    <cellStyle name="_03_长期资产申报表_pbc_pbc-汇总LAST2_股权等_ABC-pbc表20060610－赵静_PBC(CG)-MASTER 3" xfId="2946"/>
    <cellStyle name="_03_长期资产申报表_pbc_pbc-汇总LAST2_股权等_ABC-pbc表20060610－赵静_PBC(CG)-MASTER 4" xfId="2947"/>
    <cellStyle name="_03_长期资产申报表_pbc_pbc-汇总LAST2_股权等_ABC-pbc表20060610－赵静_PBC(CG)-MASTER 5" xfId="2948"/>
    <cellStyle name="_03_长期资产申报表_pbc_pbc-汇总LAST2_股权等_ABC-pbc表20060610－赵静_PBC(CG)-MASTER 6" xfId="2949"/>
    <cellStyle name="_03_长期资产申报表_pbc_pbc-汇总LAST2_股权等_ABC-pbc表20060610－赵静_PBC(CG)-MASTER 7" xfId="2950"/>
    <cellStyle name="_03_长期资产申报表_pbc_pbc-汇总LAST2_股权等_PBC(CG)-MASTER" xfId="2951"/>
    <cellStyle name="_03_长期资产申报表_pbc_pbc-汇总LAST2_股权等_PBC(CG)-MASTER 2" xfId="2952"/>
    <cellStyle name="_03_长期资产申报表_pbc_pbc-汇总LAST2_股权等_PBC(CG)-MASTER 2 2" xfId="2953"/>
    <cellStyle name="_03_长期资产申报表_pbc_pbc-汇总LAST2_股权等_PBC(CG)-MASTER 2 3" xfId="2954"/>
    <cellStyle name="_03_长期资产申报表_pbc_pbc-汇总LAST2_股权等_PBC(CG)-MASTER 3" xfId="2955"/>
    <cellStyle name="_03_长期资产申报表_pbc_pbc-汇总LAST2_股权等_PBC(CG)-MASTER 4" xfId="2956"/>
    <cellStyle name="_03_长期资产申报表_pbc_pbc-汇总LAST2_股权等_PBC(CG)-MASTER 5" xfId="2957"/>
    <cellStyle name="_03_长期资产申报表_pbc_pbc-汇总LAST2_股权等_PBC(CG)-MASTER 6" xfId="2958"/>
    <cellStyle name="_03_长期资产申报表_pbc_pbc-汇总LAST2_股权等_PBC(CG)-MASTER 7" xfId="2959"/>
    <cellStyle name="_03_长期资产申报表_pbc_pbc-汇总LAST2_股权等_PBC(CG)-MASTER_PBC(CG)-MASTER" xfId="2960"/>
    <cellStyle name="_03_长期资产申报表_pbc_pbc-汇总LAST2_股权等_PBC(CG)-MASTER_PBC(CG)-MASTER 2" xfId="2961"/>
    <cellStyle name="_03_长期资产申报表_pbc_pbc-汇总LAST2_股权等_PBC(CG)-MASTER_PBC(CG)-MASTER 2 2" xfId="2962"/>
    <cellStyle name="_03_长期资产申报表_pbc_pbc-汇总LAST2_股权等_PBC(CG)-MASTER_PBC(CG)-MASTER 2 3" xfId="2963"/>
    <cellStyle name="_03_长期资产申报表_pbc_pbc-汇总LAST2_股权等_PBC(CG)-MASTER_PBC(CG)-MASTER 3" xfId="2964"/>
    <cellStyle name="_03_长期资产申报表_pbc_pbc-汇总LAST2_股权等_PBC(CG)-MASTER_PBC(CG)-MASTER 4" xfId="2965"/>
    <cellStyle name="_03_长期资产申报表_pbc_pbc-汇总LAST2_股权等_PBC(CG)-MASTER_PBC(CG)-MASTER 5" xfId="2966"/>
    <cellStyle name="_03_长期资产申报表_pbc_pbc-汇总LAST2_股权等_PBC(CG)-MASTER_PBC(CG)-MASTER 6" xfId="2967"/>
    <cellStyle name="_03_长期资产申报表_pbc_pbc-汇总LAST2_股权等_PBC(CG)-MASTER_PBC(CG)-MASTER 7" xfId="2968"/>
    <cellStyle name="_03_长期资产申报表_pbc_pbc-汇总LAST2_股权等_原ABC-pbc表" xfId="2969"/>
    <cellStyle name="_03_长期资产申报表_pbc_pbc-汇总LAST2_股权等_原ABC-pbc表 2" xfId="2970"/>
    <cellStyle name="_03_长期资产申报表_pbc_pbc-汇总LAST2_股权等_原ABC-pbc表 2 2" xfId="2971"/>
    <cellStyle name="_03_长期资产申报表_pbc_pbc-汇总LAST2_股权等_原ABC-pbc表 2 3" xfId="2972"/>
    <cellStyle name="_03_长期资产申报表_pbc_pbc-汇总LAST2_股权等_原ABC-pbc表 3" xfId="2973"/>
    <cellStyle name="_03_长期资产申报表_pbc_pbc-汇总LAST2_股权等_原ABC-pbc表 4" xfId="2974"/>
    <cellStyle name="_03_长期资产申报表_pbc_pbc-汇总LAST2_股权等_原ABC-pbc表 5" xfId="2975"/>
    <cellStyle name="_03_长期资产申报表_pbc_pbc-汇总LAST2_股权等_原ABC-pbc表 6" xfId="2976"/>
    <cellStyle name="_03_长期资产申报表_pbc_pbc-汇总LAST2_股权等_原ABC-pbc表 7" xfId="2977"/>
    <cellStyle name="_03_长期资产申报表_pbc_pbc-汇总LAST2_股权等_原ABC-pbc表_PBC(CG)-MASTER" xfId="2978"/>
    <cellStyle name="_03_长期资产申报表_pbc_pbc-汇总LAST2_股权等_原ABC-pbc表_PBC(CG)-MASTER 2" xfId="2979"/>
    <cellStyle name="_03_长期资产申报表_pbc_pbc-汇总LAST2_股权等_原ABC-pbc表_PBC(CG)-MASTER 2 2" xfId="2980"/>
    <cellStyle name="_03_长期资产申报表_pbc_pbc-汇总LAST2_股权等_原ABC-pbc表_PBC(CG)-MASTER 2 3" xfId="2981"/>
    <cellStyle name="_03_长期资产申报表_pbc_pbc-汇总LAST2_股权等_原ABC-pbc表_PBC(CG)-MASTER 3" xfId="2982"/>
    <cellStyle name="_03_长期资产申报表_pbc_pbc-汇总LAST2_股权等_原ABC-pbc表_PBC(CG)-MASTER 4" xfId="2983"/>
    <cellStyle name="_03_长期资产申报表_pbc_pbc-汇总LAST2_股权等_原ABC-pbc表_PBC(CG)-MASTER 5" xfId="2984"/>
    <cellStyle name="_03_长期资产申报表_pbc_pbc-汇总LAST2_股权等_原ABC-pbc表_PBC(CG)-MASTER 6" xfId="2985"/>
    <cellStyle name="_03_长期资产申报表_pbc_pbc-汇总LAST2_股权等_原ABC-pbc表_PBC(CG)-MASTER 7" xfId="2986"/>
    <cellStyle name="_03_长期资产申报表_pbc_pbc-汇总LAST2_原ABC-pbc表" xfId="2987"/>
    <cellStyle name="_03_长期资产申报表_pbc_pbc-汇总LAST2_原ABC-pbc表 2" xfId="2988"/>
    <cellStyle name="_03_长期资产申报表_pbc_pbc-汇总LAST2_原ABC-pbc表 2 2" xfId="2989"/>
    <cellStyle name="_03_长期资产申报表_pbc_pbc-汇总LAST2_原ABC-pbc表 2 3" xfId="2990"/>
    <cellStyle name="_03_长期资产申报表_pbc_pbc-汇总LAST2_原ABC-pbc表 3" xfId="2991"/>
    <cellStyle name="_03_长期资产申报表_pbc_pbc-汇总LAST2_原ABC-pbc表 4" xfId="2992"/>
    <cellStyle name="_03_长期资产申报表_pbc_pbc-汇总LAST2_原ABC-pbc表 5" xfId="2993"/>
    <cellStyle name="_03_长期资产申报表_pbc_pbc-汇总LAST2_原ABC-pbc表 6" xfId="2994"/>
    <cellStyle name="_03_长期资产申报表_pbc_pbc-汇总LAST2_原ABC-pbc表 7" xfId="2995"/>
    <cellStyle name="_03_长期资产申报表_pbc_pbc-汇总LAST2_原ABC-pbc表_PBC(CG)-MASTER" xfId="2996"/>
    <cellStyle name="_03_长期资产申报表_pbc_pbc-汇总LAST2_原ABC-pbc表_PBC(CG)-MASTER 2" xfId="2997"/>
    <cellStyle name="_03_长期资产申报表_pbc_pbc-汇总LAST2_原ABC-pbc表_PBC(CG)-MASTER 2 2" xfId="2998"/>
    <cellStyle name="_03_长期资产申报表_pbc_pbc-汇总LAST2_原ABC-pbc表_PBC(CG)-MASTER 2 3" xfId="2999"/>
    <cellStyle name="_03_长期资产申报表_pbc_pbc-汇总LAST2_原ABC-pbc表_PBC(CG)-MASTER 3" xfId="3000"/>
    <cellStyle name="_03_长期资产申报表_pbc_pbc-汇总LAST2_原ABC-pbc表_PBC(CG)-MASTER 4" xfId="3001"/>
    <cellStyle name="_03_长期资产申报表_pbc_pbc-汇总LAST2_原ABC-pbc表_PBC(CG)-MASTER 5" xfId="3002"/>
    <cellStyle name="_03_长期资产申报表_pbc_pbc-汇总LAST2_原ABC-pbc表_PBC(CG)-MASTER 6" xfId="3003"/>
    <cellStyle name="_03_长期资产申报表_pbc_pbc-汇总LAST2_原ABC-pbc表_PBC(CG)-MASTER 7" xfId="3004"/>
    <cellStyle name="_03_长期资产申报表_pbc_pbc-汇总LAST3" xfId="3005"/>
    <cellStyle name="_03_长期资产申报表_pbc_pbc-汇总LAST3 2" xfId="3006"/>
    <cellStyle name="_03_长期资产申报表_pbc_pbc-汇总LAST3 2 2" xfId="3007"/>
    <cellStyle name="_03_长期资产申报表_pbc_pbc-汇总LAST3 2 3" xfId="3008"/>
    <cellStyle name="_03_长期资产申报表_pbc_pbc-汇总LAST3 3" xfId="3009"/>
    <cellStyle name="_03_长期资产申报表_pbc_pbc-汇总LAST3 4" xfId="3010"/>
    <cellStyle name="_03_长期资产申报表_pbc_pbc-汇总LAST3 5" xfId="3011"/>
    <cellStyle name="_03_长期资产申报表_pbc_pbc-汇总LAST3 6" xfId="3012"/>
    <cellStyle name="_03_长期资产申报表_pbc_pbc-汇总LAST3 7" xfId="3013"/>
    <cellStyle name="_03_长期资产申报表_pbc_pbc-汇总LAST3_ABC-pbc表20060610" xfId="3014"/>
    <cellStyle name="_03_长期资产申报表_pbc_pbc-汇总LAST3_ABC-pbc表20060610 2" xfId="3015"/>
    <cellStyle name="_03_长期资产申报表_pbc_pbc-汇总LAST3_ABC-pbc表20060610 2 2" xfId="3016"/>
    <cellStyle name="_03_长期资产申报表_pbc_pbc-汇总LAST3_ABC-pbc表20060610 2 3" xfId="3017"/>
    <cellStyle name="_03_长期资产申报表_pbc_pbc-汇总LAST3_ABC-pbc表20060610 3" xfId="3018"/>
    <cellStyle name="_03_长期资产申报表_pbc_pbc-汇总LAST3_ABC-pbc表20060610 4" xfId="3019"/>
    <cellStyle name="_03_长期资产申报表_pbc_pbc-汇总LAST3_ABC-pbc表20060610 5" xfId="3020"/>
    <cellStyle name="_03_长期资产申报表_pbc_pbc-汇总LAST3_ABC-pbc表20060610 6" xfId="3021"/>
    <cellStyle name="_03_长期资产申报表_pbc_pbc-汇总LAST3_ABC-pbc表20060610 7" xfId="3022"/>
    <cellStyle name="_03_长期资产申报表_pbc_pbc-汇总LAST3_ABC-pbc表20060610_PBC(CG)-MASTER" xfId="3023"/>
    <cellStyle name="_03_长期资产申报表_pbc_pbc-汇总LAST3_ABC-pbc表20060610_PBC(CG)-MASTER 2" xfId="3024"/>
    <cellStyle name="_03_长期资产申报表_pbc_pbc-汇总LAST3_ABC-pbc表20060610_PBC(CG)-MASTER 2 2" xfId="3025"/>
    <cellStyle name="_03_长期资产申报表_pbc_pbc-汇总LAST3_ABC-pbc表20060610_PBC(CG)-MASTER 2 3" xfId="3026"/>
    <cellStyle name="_03_长期资产申报表_pbc_pbc-汇总LAST3_ABC-pbc表20060610_PBC(CG)-MASTER 3" xfId="3027"/>
    <cellStyle name="_03_长期资产申报表_pbc_pbc-汇总LAST3_ABC-pbc表20060610_PBC(CG)-MASTER 4" xfId="3028"/>
    <cellStyle name="_03_长期资产申报表_pbc_pbc-汇总LAST3_ABC-pbc表20060610_PBC(CG)-MASTER 5" xfId="3029"/>
    <cellStyle name="_03_长期资产申报表_pbc_pbc-汇总LAST3_ABC-pbc表20060610_PBC(CG)-MASTER 6" xfId="3030"/>
    <cellStyle name="_03_长期资产申报表_pbc_pbc-汇总LAST3_ABC-pbc表20060610_PBC(CG)-MASTER 7" xfId="3031"/>
    <cellStyle name="_03_长期资产申报表_pbc_pbc-汇总LAST3_ABC-pbc表20060610_PBC(CG)-MASTER_PBC(CG)-MASTER" xfId="3032"/>
    <cellStyle name="_03_长期资产申报表_pbc_pbc-汇总LAST3_ABC-pbc表20060610_PBC(CG)-MASTER_PBC(CG)-MASTER 2" xfId="3033"/>
    <cellStyle name="_03_长期资产申报表_pbc_pbc-汇总LAST3_ABC-pbc表20060610_PBC(CG)-MASTER_PBC(CG)-MASTER 2 2" xfId="3034"/>
    <cellStyle name="_03_长期资产申报表_pbc_pbc-汇总LAST3_ABC-pbc表20060610_PBC(CG)-MASTER_PBC(CG)-MASTER 2 3" xfId="3035"/>
    <cellStyle name="_03_长期资产申报表_pbc_pbc-汇总LAST3_ABC-pbc表20060610_PBC(CG)-MASTER_PBC(CG)-MASTER 3" xfId="3036"/>
    <cellStyle name="_03_长期资产申报表_pbc_pbc-汇总LAST3_ABC-pbc表20060610_PBC(CG)-MASTER_PBC(CG)-MASTER 4" xfId="3037"/>
    <cellStyle name="_03_长期资产申报表_pbc_pbc-汇总LAST3_ABC-pbc表20060610_PBC(CG)-MASTER_PBC(CG)-MASTER 5" xfId="3038"/>
    <cellStyle name="_03_长期资产申报表_pbc_pbc-汇总LAST3_ABC-pbc表20060610_PBC(CG)-MASTER_PBC(CG)-MASTER 6" xfId="3039"/>
    <cellStyle name="_03_长期资产申报表_pbc_pbc-汇总LAST3_ABC-pbc表20060610_PBC(CG)-MASTER_PBC(CG)-MASTER 7" xfId="3040"/>
    <cellStyle name="_03_长期资产申报表_pbc_pbc-汇总LAST3_ABC-pbc表20060610－赵静" xfId="3041"/>
    <cellStyle name="_03_长期资产申报表_pbc_pbc-汇总LAST3_ABC-pbc表20060610－赵静 2" xfId="3042"/>
    <cellStyle name="_03_长期资产申报表_pbc_pbc-汇总LAST3_ABC-pbc表20060610－赵静 2 2" xfId="3043"/>
    <cellStyle name="_03_长期资产申报表_pbc_pbc-汇总LAST3_ABC-pbc表20060610－赵静 2 3" xfId="3044"/>
    <cellStyle name="_03_长期资产申报表_pbc_pbc-汇总LAST3_ABC-pbc表20060610－赵静 3" xfId="3045"/>
    <cellStyle name="_03_长期资产申报表_pbc_pbc-汇总LAST3_ABC-pbc表20060610－赵静 4" xfId="3046"/>
    <cellStyle name="_03_长期资产申报表_pbc_pbc-汇总LAST3_ABC-pbc表20060610－赵静 5" xfId="3047"/>
    <cellStyle name="_03_长期资产申报表_pbc_pbc-汇总LAST3_ABC-pbc表20060610－赵静 6" xfId="3048"/>
    <cellStyle name="_03_长期资产申报表_pbc_pbc-汇总LAST3_ABC-pbc表20060610－赵静 7" xfId="3049"/>
    <cellStyle name="_03_长期资产申报表_pbc_pbc-汇总LAST3_ABC-pbc表20060610－赵静_PBC(CG)-MASTER" xfId="3050"/>
    <cellStyle name="_03_长期资产申报表_pbc_pbc-汇总LAST3_ABC-pbc表20060610－赵静_PBC(CG)-MASTER 2" xfId="3051"/>
    <cellStyle name="_03_长期资产申报表_pbc_pbc-汇总LAST3_ABC-pbc表20060610－赵静_PBC(CG)-MASTER 2 2" xfId="3052"/>
    <cellStyle name="_03_长期资产申报表_pbc_pbc-汇总LAST3_ABC-pbc表20060610－赵静_PBC(CG)-MASTER 2 3" xfId="3053"/>
    <cellStyle name="_03_长期资产申报表_pbc_pbc-汇总LAST3_ABC-pbc表20060610－赵静_PBC(CG)-MASTER 3" xfId="3054"/>
    <cellStyle name="_03_长期资产申报表_pbc_pbc-汇总LAST3_ABC-pbc表20060610－赵静_PBC(CG)-MASTER 4" xfId="3055"/>
    <cellStyle name="_03_长期资产申报表_pbc_pbc-汇总LAST3_ABC-pbc表20060610－赵静_PBC(CG)-MASTER 5" xfId="3056"/>
    <cellStyle name="_03_长期资产申报表_pbc_pbc-汇总LAST3_ABC-pbc表20060610－赵静_PBC(CG)-MASTER 6" xfId="3057"/>
    <cellStyle name="_03_长期资产申报表_pbc_pbc-汇总LAST3_ABC-pbc表20060610－赵静_PBC(CG)-MASTER 7" xfId="3058"/>
    <cellStyle name="_03_长期资产申报表_pbc_pbc-汇总LAST3_PBC(CG)-MASTER" xfId="3059"/>
    <cellStyle name="_03_长期资产申报表_pbc_pbc-汇总LAST3_PBC(CG)-MASTER 2" xfId="3060"/>
    <cellStyle name="_03_长期资产申报表_pbc_pbc-汇总LAST3_PBC(CG)-MASTER 2 2" xfId="3061"/>
    <cellStyle name="_03_长期资产申报表_pbc_pbc-汇总LAST3_PBC(CG)-MASTER 2 3" xfId="3062"/>
    <cellStyle name="_03_长期资产申报表_pbc_pbc-汇总LAST3_PBC(CG)-MASTER 3" xfId="3063"/>
    <cellStyle name="_03_长期资产申报表_pbc_pbc-汇总LAST3_PBC(CG)-MASTER 4" xfId="3064"/>
    <cellStyle name="_03_长期资产申报表_pbc_pbc-汇总LAST3_PBC(CG)-MASTER 5" xfId="3065"/>
    <cellStyle name="_03_长期资产申报表_pbc_pbc-汇总LAST3_PBC(CG)-MASTER 6" xfId="3066"/>
    <cellStyle name="_03_长期资产申报表_pbc_pbc-汇总LAST3_PBC(CG)-MASTER 7" xfId="3067"/>
    <cellStyle name="_03_长期资产申报表_pbc_pbc-汇总LAST3_PBC(CG)-MASTER_PBC(CG)-MASTER" xfId="3068"/>
    <cellStyle name="_03_长期资产申报表_pbc_pbc-汇总LAST3_PBC(CG)-MASTER_PBC(CG)-MASTER 2" xfId="3069"/>
    <cellStyle name="_03_长期资产申报表_pbc_pbc-汇总LAST3_PBC(CG)-MASTER_PBC(CG)-MASTER 2 2" xfId="3070"/>
    <cellStyle name="_03_长期资产申报表_pbc_pbc-汇总LAST3_PBC(CG)-MASTER_PBC(CG)-MASTER 2 3" xfId="3071"/>
    <cellStyle name="_03_长期资产申报表_pbc_pbc-汇总LAST3_PBC(CG)-MASTER_PBC(CG)-MASTER 3" xfId="3072"/>
    <cellStyle name="_03_长期资产申报表_pbc_pbc-汇总LAST3_PBC(CG)-MASTER_PBC(CG)-MASTER 4" xfId="3073"/>
    <cellStyle name="_03_长期资产申报表_pbc_pbc-汇总LAST3_PBC(CG)-MASTER_PBC(CG)-MASTER 5" xfId="3074"/>
    <cellStyle name="_03_长期资产申报表_pbc_pbc-汇总LAST3_PBC(CG)-MASTER_PBC(CG)-MASTER 6" xfId="3075"/>
    <cellStyle name="_03_长期资产申报表_pbc_pbc-汇总LAST3_PBC(CG)-MASTER_PBC(CG)-MASTER 7" xfId="3076"/>
    <cellStyle name="_03_长期资产申报表_pbc_pbc-汇总LAST3_股权等" xfId="3077"/>
    <cellStyle name="_03_长期资产申报表_pbc_pbc-汇总LAST3_股权等 2" xfId="3078"/>
    <cellStyle name="_03_长期资产申报表_pbc_pbc-汇总LAST3_股权等 2 2" xfId="3079"/>
    <cellStyle name="_03_长期资产申报表_pbc_pbc-汇总LAST3_股权等 2 3" xfId="3080"/>
    <cellStyle name="_03_长期资产申报表_pbc_pbc-汇总LAST3_股权等 3" xfId="3081"/>
    <cellStyle name="_03_长期资产申报表_pbc_pbc-汇总LAST3_股权等 4" xfId="3082"/>
    <cellStyle name="_03_长期资产申报表_pbc_pbc-汇总LAST3_股权等 5" xfId="3083"/>
    <cellStyle name="_03_长期资产申报表_pbc_pbc-汇总LAST3_股权等 6" xfId="3084"/>
    <cellStyle name="_03_长期资产申报表_pbc_pbc-汇总LAST3_股权等 7" xfId="3085"/>
    <cellStyle name="_03_长期资产申报表_pbc_pbc-汇总LAST3_股权等_ABC-pbc表20060610" xfId="3086"/>
    <cellStyle name="_03_长期资产申报表_pbc_pbc-汇总LAST3_股权等_ABC-pbc表20060610 2" xfId="3087"/>
    <cellStyle name="_03_长期资产申报表_pbc_pbc-汇总LAST3_股权等_ABC-pbc表20060610 2 2" xfId="3088"/>
    <cellStyle name="_03_长期资产申报表_pbc_pbc-汇总LAST3_股权等_ABC-pbc表20060610 2 3" xfId="3089"/>
    <cellStyle name="_03_长期资产申报表_pbc_pbc-汇总LAST3_股权等_ABC-pbc表20060610 3" xfId="3090"/>
    <cellStyle name="_03_长期资产申报表_pbc_pbc-汇总LAST3_股权等_ABC-pbc表20060610 4" xfId="3091"/>
    <cellStyle name="_03_长期资产申报表_pbc_pbc-汇总LAST3_股权等_ABC-pbc表20060610 5" xfId="3092"/>
    <cellStyle name="_03_长期资产申报表_pbc_pbc-汇总LAST3_股权等_ABC-pbc表20060610 6" xfId="3093"/>
    <cellStyle name="_03_长期资产申报表_pbc_pbc-汇总LAST3_股权等_ABC-pbc表20060610 7" xfId="3094"/>
    <cellStyle name="_03_长期资产申报表_pbc_pbc-汇总LAST3_股权等_ABC-pbc表20060610_PBC(CG)-MASTER" xfId="3095"/>
    <cellStyle name="_03_长期资产申报表_pbc_pbc-汇总LAST3_股权等_ABC-pbc表20060610_PBC(CG)-MASTER 2" xfId="3096"/>
    <cellStyle name="_03_长期资产申报表_pbc_pbc-汇总LAST3_股权等_ABC-pbc表20060610_PBC(CG)-MASTER 2 2" xfId="3097"/>
    <cellStyle name="_03_长期资产申报表_pbc_pbc-汇总LAST3_股权等_ABC-pbc表20060610_PBC(CG)-MASTER 2 3" xfId="3098"/>
    <cellStyle name="_03_长期资产申报表_pbc_pbc-汇总LAST3_股权等_ABC-pbc表20060610_PBC(CG)-MASTER 3" xfId="3099"/>
    <cellStyle name="_03_长期资产申报表_pbc_pbc-汇总LAST3_股权等_ABC-pbc表20060610_PBC(CG)-MASTER 4" xfId="3100"/>
    <cellStyle name="_03_长期资产申报表_pbc_pbc-汇总LAST3_股权等_ABC-pbc表20060610_PBC(CG)-MASTER 5" xfId="3101"/>
    <cellStyle name="_03_长期资产申报表_pbc_pbc-汇总LAST3_股权等_ABC-pbc表20060610_PBC(CG)-MASTER 6" xfId="3102"/>
    <cellStyle name="_03_长期资产申报表_pbc_pbc-汇总LAST3_股权等_ABC-pbc表20060610_PBC(CG)-MASTER 7" xfId="3103"/>
    <cellStyle name="_03_长期资产申报表_pbc_pbc-汇总LAST3_股权等_ABC-pbc表20060610_PBC(CG)-MASTER_PBC(CG)-MASTER" xfId="3104"/>
    <cellStyle name="_03_长期资产申报表_pbc_pbc-汇总LAST3_股权等_ABC-pbc表20060610_PBC(CG)-MASTER_PBC(CG)-MASTER 2" xfId="3105"/>
    <cellStyle name="_03_长期资产申报表_pbc_pbc-汇总LAST3_股权等_ABC-pbc表20060610_PBC(CG)-MASTER_PBC(CG)-MASTER 2 2" xfId="3106"/>
    <cellStyle name="_03_长期资产申报表_pbc_pbc-汇总LAST3_股权等_ABC-pbc表20060610_PBC(CG)-MASTER_PBC(CG)-MASTER 2 3" xfId="3107"/>
    <cellStyle name="_03_长期资产申报表_pbc_pbc-汇总LAST3_股权等_ABC-pbc表20060610_PBC(CG)-MASTER_PBC(CG)-MASTER 3" xfId="3108"/>
    <cellStyle name="_03_长期资产申报表_pbc_pbc-汇总LAST3_股权等_ABC-pbc表20060610_PBC(CG)-MASTER_PBC(CG)-MASTER 4" xfId="3109"/>
    <cellStyle name="_03_长期资产申报表_pbc_pbc-汇总LAST3_股权等_ABC-pbc表20060610_PBC(CG)-MASTER_PBC(CG)-MASTER 5" xfId="3110"/>
    <cellStyle name="_03_长期资产申报表_pbc_pbc-汇总LAST3_股权等_ABC-pbc表20060610_PBC(CG)-MASTER_PBC(CG)-MASTER 6" xfId="3111"/>
    <cellStyle name="_03_长期资产申报表_pbc_pbc-汇总LAST3_股权等_ABC-pbc表20060610_PBC(CG)-MASTER_PBC(CG)-MASTER 7" xfId="3112"/>
    <cellStyle name="_03_长期资产申报表_pbc_pbc-汇总LAST3_股权等_ABC-pbc表20060610－赵静" xfId="3113"/>
    <cellStyle name="_03_长期资产申报表_pbc_pbc-汇总LAST3_股权等_ABC-pbc表20060610－赵静 2" xfId="3114"/>
    <cellStyle name="_03_长期资产申报表_pbc_pbc-汇总LAST3_股权等_ABC-pbc表20060610－赵静 2 2" xfId="3115"/>
    <cellStyle name="_03_长期资产申报表_pbc_pbc-汇总LAST3_股权等_ABC-pbc表20060610－赵静 2 3" xfId="3116"/>
    <cellStyle name="_03_长期资产申报表_pbc_pbc-汇总LAST3_股权等_ABC-pbc表20060610－赵静 3" xfId="3117"/>
    <cellStyle name="_03_长期资产申报表_pbc_pbc-汇总LAST3_股权等_ABC-pbc表20060610－赵静 4" xfId="3118"/>
    <cellStyle name="_03_长期资产申报表_pbc_pbc-汇总LAST3_股权等_ABC-pbc表20060610－赵静 5" xfId="3119"/>
    <cellStyle name="_03_长期资产申报表_pbc_pbc-汇总LAST3_股权等_ABC-pbc表20060610－赵静 6" xfId="3120"/>
    <cellStyle name="_03_长期资产申报表_pbc_pbc-汇总LAST3_股权等_ABC-pbc表20060610－赵静 7" xfId="3121"/>
    <cellStyle name="_03_长期资产申报表_pbc_pbc-汇总LAST3_股权等_ABC-pbc表20060610－赵静_PBC(CG)-MASTER" xfId="3122"/>
    <cellStyle name="_03_长期资产申报表_pbc_pbc-汇总LAST3_股权等_ABC-pbc表20060610－赵静_PBC(CG)-MASTER 2" xfId="3123"/>
    <cellStyle name="_03_长期资产申报表_pbc_pbc-汇总LAST3_股权等_ABC-pbc表20060610－赵静_PBC(CG)-MASTER 2 2" xfId="3124"/>
    <cellStyle name="_03_长期资产申报表_pbc_pbc-汇总LAST3_股权等_ABC-pbc表20060610－赵静_PBC(CG)-MASTER 2 3" xfId="3125"/>
    <cellStyle name="_03_长期资产申报表_pbc_pbc-汇总LAST3_股权等_ABC-pbc表20060610－赵静_PBC(CG)-MASTER 3" xfId="3126"/>
    <cellStyle name="_03_长期资产申报表_pbc_pbc-汇总LAST3_股权等_ABC-pbc表20060610－赵静_PBC(CG)-MASTER 4" xfId="3127"/>
    <cellStyle name="_03_长期资产申报表_pbc_pbc-汇总LAST3_股权等_ABC-pbc表20060610－赵静_PBC(CG)-MASTER 5" xfId="3128"/>
    <cellStyle name="_03_长期资产申报表_pbc_pbc-汇总LAST3_股权等_ABC-pbc表20060610－赵静_PBC(CG)-MASTER 6" xfId="3129"/>
    <cellStyle name="_03_长期资产申报表_pbc_pbc-汇总LAST3_股权等_ABC-pbc表20060610－赵静_PBC(CG)-MASTER 7" xfId="3130"/>
    <cellStyle name="_03_长期资产申报表_pbc_pbc-汇总LAST3_股权等_PBC(CG)-MASTER" xfId="3131"/>
    <cellStyle name="_03_长期资产申报表_pbc_pbc-汇总LAST3_股权等_PBC(CG)-MASTER 2" xfId="3132"/>
    <cellStyle name="_03_长期资产申报表_pbc_pbc-汇总LAST3_股权等_PBC(CG)-MASTER 2 2" xfId="3133"/>
    <cellStyle name="_03_长期资产申报表_pbc_pbc-汇总LAST3_股权等_PBC(CG)-MASTER 2 3" xfId="3134"/>
    <cellStyle name="_03_长期资产申报表_pbc_pbc-汇总LAST3_股权等_PBC(CG)-MASTER 3" xfId="3135"/>
    <cellStyle name="_03_长期资产申报表_pbc_pbc-汇总LAST3_股权等_PBC(CG)-MASTER 4" xfId="3136"/>
    <cellStyle name="_03_长期资产申报表_pbc_pbc-汇总LAST3_股权等_PBC(CG)-MASTER 5" xfId="3137"/>
    <cellStyle name="_03_长期资产申报表_pbc_pbc-汇总LAST3_股权等_PBC(CG)-MASTER 6" xfId="3138"/>
    <cellStyle name="_03_长期资产申报表_pbc_pbc-汇总LAST3_股权等_PBC(CG)-MASTER 7" xfId="3139"/>
    <cellStyle name="_03_长期资产申报表_pbc_pbc-汇总LAST3_股权等_PBC(CG)-MASTER_PBC(CG)-MASTER" xfId="3140"/>
    <cellStyle name="_03_长期资产申报表_pbc_pbc-汇总LAST3_股权等_PBC(CG)-MASTER_PBC(CG)-MASTER 2" xfId="3141"/>
    <cellStyle name="_03_长期资产申报表_pbc_pbc-汇总LAST3_股权等_PBC(CG)-MASTER_PBC(CG)-MASTER 2 2" xfId="3142"/>
    <cellStyle name="_03_长期资产申报表_pbc_pbc-汇总LAST3_股权等_PBC(CG)-MASTER_PBC(CG)-MASTER 2 3" xfId="3143"/>
    <cellStyle name="_03_长期资产申报表_pbc_pbc-汇总LAST3_股权等_PBC(CG)-MASTER_PBC(CG)-MASTER 3" xfId="3144"/>
    <cellStyle name="_03_长期资产申报表_pbc_pbc-汇总LAST3_股权等_PBC(CG)-MASTER_PBC(CG)-MASTER 4" xfId="3145"/>
    <cellStyle name="_03_长期资产申报表_pbc_pbc-汇总LAST3_股权等_PBC(CG)-MASTER_PBC(CG)-MASTER 5" xfId="3146"/>
    <cellStyle name="_03_长期资产申报表_pbc_pbc-汇总LAST3_股权等_PBC(CG)-MASTER_PBC(CG)-MASTER 6" xfId="3147"/>
    <cellStyle name="_03_长期资产申报表_pbc_pbc-汇总LAST3_股权等_PBC(CG)-MASTER_PBC(CG)-MASTER 7" xfId="3148"/>
    <cellStyle name="_03_长期资产申报表_pbc_pbc-汇总LAST3_股权等_原ABC-pbc表" xfId="3149"/>
    <cellStyle name="_03_长期资产申报表_pbc_pbc-汇总LAST3_股权等_原ABC-pbc表 2" xfId="3150"/>
    <cellStyle name="_03_长期资产申报表_pbc_pbc-汇总LAST3_股权等_原ABC-pbc表 2 2" xfId="3151"/>
    <cellStyle name="_03_长期资产申报表_pbc_pbc-汇总LAST3_股权等_原ABC-pbc表 2 3" xfId="3152"/>
    <cellStyle name="_03_长期资产申报表_pbc_pbc-汇总LAST3_股权等_原ABC-pbc表 3" xfId="3153"/>
    <cellStyle name="_03_长期资产申报表_pbc_pbc-汇总LAST3_股权等_原ABC-pbc表 4" xfId="3154"/>
    <cellStyle name="_03_长期资产申报表_pbc_pbc-汇总LAST3_股权等_原ABC-pbc表 5" xfId="3155"/>
    <cellStyle name="_03_长期资产申报表_pbc_pbc-汇总LAST3_股权等_原ABC-pbc表 6" xfId="3156"/>
    <cellStyle name="_03_长期资产申报表_pbc_pbc-汇总LAST3_股权等_原ABC-pbc表 7" xfId="3157"/>
    <cellStyle name="_03_长期资产申报表_pbc_pbc-汇总LAST3_股权等_原ABC-pbc表_PBC(CG)-MASTER" xfId="3158"/>
    <cellStyle name="_03_长期资产申报表_pbc_pbc-汇总LAST3_股权等_原ABC-pbc表_PBC(CG)-MASTER 2" xfId="3159"/>
    <cellStyle name="_03_长期资产申报表_pbc_pbc-汇总LAST3_股权等_原ABC-pbc表_PBC(CG)-MASTER 2 2" xfId="3160"/>
    <cellStyle name="_03_长期资产申报表_pbc_pbc-汇总LAST3_股权等_原ABC-pbc表_PBC(CG)-MASTER 2 3" xfId="3161"/>
    <cellStyle name="_03_长期资产申报表_pbc_pbc-汇总LAST3_股权等_原ABC-pbc表_PBC(CG)-MASTER 3" xfId="3162"/>
    <cellStyle name="_03_长期资产申报表_pbc_pbc-汇总LAST3_股权等_原ABC-pbc表_PBC(CG)-MASTER 4" xfId="3163"/>
    <cellStyle name="_03_长期资产申报表_pbc_pbc-汇总LAST3_股权等_原ABC-pbc表_PBC(CG)-MASTER 5" xfId="3164"/>
    <cellStyle name="_03_长期资产申报表_pbc_pbc-汇总LAST3_股权等_原ABC-pbc表_PBC(CG)-MASTER 6" xfId="3165"/>
    <cellStyle name="_03_长期资产申报表_pbc_pbc-汇总LAST3_股权等_原ABC-pbc表_PBC(CG)-MASTER 7" xfId="3166"/>
    <cellStyle name="_03_长期资产申报表_pbc_pbc-汇总LAST3_原ABC-pbc表" xfId="3167"/>
    <cellStyle name="_03_长期资产申报表_pbc_pbc-汇总LAST3_原ABC-pbc表 2" xfId="3168"/>
    <cellStyle name="_03_长期资产申报表_pbc_pbc-汇总LAST3_原ABC-pbc表 2 2" xfId="3169"/>
    <cellStyle name="_03_长期资产申报表_pbc_pbc-汇总LAST3_原ABC-pbc表 2 3" xfId="3170"/>
    <cellStyle name="_03_长期资产申报表_pbc_pbc-汇总LAST3_原ABC-pbc表 3" xfId="3171"/>
    <cellStyle name="_03_长期资产申报表_pbc_pbc-汇总LAST3_原ABC-pbc表 4" xfId="3172"/>
    <cellStyle name="_03_长期资产申报表_pbc_pbc-汇总LAST3_原ABC-pbc表 5" xfId="3173"/>
    <cellStyle name="_03_长期资产申报表_pbc_pbc-汇总LAST3_原ABC-pbc表 6" xfId="3174"/>
    <cellStyle name="_03_长期资产申报表_pbc_pbc-汇总LAST3_原ABC-pbc表 7" xfId="3175"/>
    <cellStyle name="_03_长期资产申报表_pbc_pbc-汇总LAST3_原ABC-pbc表_PBC(CG)-MASTER" xfId="3176"/>
    <cellStyle name="_03_长期资产申报表_pbc_pbc-汇总LAST3_原ABC-pbc表_PBC(CG)-MASTER 2" xfId="3177"/>
    <cellStyle name="_03_长期资产申报表_pbc_pbc-汇总LAST3_原ABC-pbc表_PBC(CG)-MASTER 2 2" xfId="3178"/>
    <cellStyle name="_03_长期资产申报表_pbc_pbc-汇总LAST3_原ABC-pbc表_PBC(CG)-MASTER 2 3" xfId="3179"/>
    <cellStyle name="_03_长期资产申报表_pbc_pbc-汇总LAST3_原ABC-pbc表_PBC(CG)-MASTER 3" xfId="3180"/>
    <cellStyle name="_03_长期资产申报表_pbc_pbc-汇总LAST3_原ABC-pbc表_PBC(CG)-MASTER 4" xfId="3181"/>
    <cellStyle name="_03_长期资产申报表_pbc_pbc-汇总LAST3_原ABC-pbc表_PBC(CG)-MASTER 5" xfId="3182"/>
    <cellStyle name="_03_长期资产申报表_pbc_pbc-汇总LAST3_原ABC-pbc表_PBC(CG)-MASTER 6" xfId="3183"/>
    <cellStyle name="_03_长期资产申报表_pbc_pbc-汇总LAST3_原ABC-pbc表_PBC(CG)-MASTER 7" xfId="3184"/>
    <cellStyle name="_03_长期资产申报表_pbc_Worksheet in   pbc-汇总LAST" xfId="3185"/>
    <cellStyle name="_03_长期资产申报表_pbc_Worksheet in   pbc-汇总LAST 2" xfId="3186"/>
    <cellStyle name="_03_长期资产申报表_pbc_Worksheet in   pbc-汇总LAST 2 2" xfId="3187"/>
    <cellStyle name="_03_长期资产申报表_pbc_Worksheet in   pbc-汇总LAST 2 3" xfId="3188"/>
    <cellStyle name="_03_长期资产申报表_pbc_Worksheet in   pbc-汇总LAST 3" xfId="3189"/>
    <cellStyle name="_03_长期资产申报表_pbc_Worksheet in   pbc-汇总LAST 4" xfId="3190"/>
    <cellStyle name="_03_长期资产申报表_pbc_Worksheet in   pbc-汇总LAST 5" xfId="3191"/>
    <cellStyle name="_03_长期资产申报表_pbc_Worksheet in   pbc-汇总LAST 6" xfId="3192"/>
    <cellStyle name="_03_长期资产申报表_pbc_Worksheet in   pbc-汇总LAST 7" xfId="3193"/>
    <cellStyle name="_03_长期资产申报表_pbc_Worksheet in   pbc-汇总LAST_ABC-pbc表20060610" xfId="3194"/>
    <cellStyle name="_03_长期资产申报表_pbc_Worksheet in   pbc-汇总LAST_ABC-pbc表20060610 2" xfId="3195"/>
    <cellStyle name="_03_长期资产申报表_pbc_Worksheet in   pbc-汇总LAST_ABC-pbc表20060610 2 2" xfId="3196"/>
    <cellStyle name="_03_长期资产申报表_pbc_Worksheet in   pbc-汇总LAST_ABC-pbc表20060610 2 3" xfId="3197"/>
    <cellStyle name="_03_长期资产申报表_pbc_Worksheet in   pbc-汇总LAST_ABC-pbc表20060610 3" xfId="3198"/>
    <cellStyle name="_03_长期资产申报表_pbc_Worksheet in   pbc-汇总LAST_ABC-pbc表20060610 4" xfId="3199"/>
    <cellStyle name="_03_长期资产申报表_pbc_Worksheet in   pbc-汇总LAST_ABC-pbc表20060610 5" xfId="3200"/>
    <cellStyle name="_03_长期资产申报表_pbc_Worksheet in   pbc-汇总LAST_ABC-pbc表20060610 6" xfId="3201"/>
    <cellStyle name="_03_长期资产申报表_pbc_Worksheet in   pbc-汇总LAST_ABC-pbc表20060610 7" xfId="3202"/>
    <cellStyle name="_03_长期资产申报表_pbc_Worksheet in   pbc-汇总LAST_ABC-pbc表20060610_PBC(CG)-MASTER" xfId="3203"/>
    <cellStyle name="_03_长期资产申报表_pbc_Worksheet in   pbc-汇总LAST_ABC-pbc表20060610_PBC(CG)-MASTER 2" xfId="3204"/>
    <cellStyle name="_03_长期资产申报表_pbc_Worksheet in   pbc-汇总LAST_ABC-pbc表20060610_PBC(CG)-MASTER 2 2" xfId="3205"/>
    <cellStyle name="_03_长期资产申报表_pbc_Worksheet in   pbc-汇总LAST_ABC-pbc表20060610_PBC(CG)-MASTER 2 3" xfId="3206"/>
    <cellStyle name="_03_长期资产申报表_pbc_Worksheet in   pbc-汇总LAST_ABC-pbc表20060610_PBC(CG)-MASTER 3" xfId="3207"/>
    <cellStyle name="_03_长期资产申报表_pbc_Worksheet in   pbc-汇总LAST_ABC-pbc表20060610_PBC(CG)-MASTER 4" xfId="3208"/>
    <cellStyle name="_03_长期资产申报表_pbc_Worksheet in   pbc-汇总LAST_ABC-pbc表20060610_PBC(CG)-MASTER 5" xfId="3209"/>
    <cellStyle name="_03_长期资产申报表_pbc_Worksheet in   pbc-汇总LAST_ABC-pbc表20060610_PBC(CG)-MASTER 6" xfId="3210"/>
    <cellStyle name="_03_长期资产申报表_pbc_Worksheet in   pbc-汇总LAST_ABC-pbc表20060610_PBC(CG)-MASTER 7" xfId="3211"/>
    <cellStyle name="_03_长期资产申报表_pbc_Worksheet in   pbc-汇总LAST_ABC-pbc表20060610_PBC(CG)-MASTER_PBC(CG)-MASTER" xfId="3212"/>
    <cellStyle name="_03_长期资产申报表_pbc_Worksheet in   pbc-汇总LAST_ABC-pbc表20060610_PBC(CG)-MASTER_PBC(CG)-MASTER 2" xfId="3213"/>
    <cellStyle name="_03_长期资产申报表_pbc_Worksheet in   pbc-汇总LAST_ABC-pbc表20060610_PBC(CG)-MASTER_PBC(CG)-MASTER 2 2" xfId="3214"/>
    <cellStyle name="_03_长期资产申报表_pbc_Worksheet in   pbc-汇总LAST_ABC-pbc表20060610_PBC(CG)-MASTER_PBC(CG)-MASTER 2 3" xfId="3215"/>
    <cellStyle name="_03_长期资产申报表_pbc_Worksheet in   pbc-汇总LAST_ABC-pbc表20060610_PBC(CG)-MASTER_PBC(CG)-MASTER 3" xfId="3216"/>
    <cellStyle name="_03_长期资产申报表_pbc_Worksheet in   pbc-汇总LAST_ABC-pbc表20060610_PBC(CG)-MASTER_PBC(CG)-MASTER 4" xfId="3217"/>
    <cellStyle name="_03_长期资产申报表_pbc_Worksheet in   pbc-汇总LAST_ABC-pbc表20060610_PBC(CG)-MASTER_PBC(CG)-MASTER 5" xfId="3218"/>
    <cellStyle name="_03_长期资产申报表_pbc_Worksheet in   pbc-汇总LAST_ABC-pbc表20060610_PBC(CG)-MASTER_PBC(CG)-MASTER 6" xfId="3219"/>
    <cellStyle name="_03_长期资产申报表_pbc_Worksheet in   pbc-汇总LAST_ABC-pbc表20060610_PBC(CG)-MASTER_PBC(CG)-MASTER 7" xfId="3220"/>
    <cellStyle name="_03_长期资产申报表_pbc_Worksheet in   pbc-汇总LAST_ABC-pbc表20060610－赵静" xfId="3221"/>
    <cellStyle name="_03_长期资产申报表_pbc_Worksheet in   pbc-汇总LAST_ABC-pbc表20060610－赵静 2" xfId="3222"/>
    <cellStyle name="_03_长期资产申报表_pbc_Worksheet in   pbc-汇总LAST_ABC-pbc表20060610－赵静 2 2" xfId="3223"/>
    <cellStyle name="_03_长期资产申报表_pbc_Worksheet in   pbc-汇总LAST_ABC-pbc表20060610－赵静 2 3" xfId="3224"/>
    <cellStyle name="_03_长期资产申报表_pbc_Worksheet in   pbc-汇总LAST_ABC-pbc表20060610－赵静 3" xfId="3225"/>
    <cellStyle name="_03_长期资产申报表_pbc_Worksheet in   pbc-汇总LAST_ABC-pbc表20060610－赵静 4" xfId="3226"/>
    <cellStyle name="_03_长期资产申报表_pbc_Worksheet in   pbc-汇总LAST_ABC-pbc表20060610－赵静 5" xfId="3227"/>
    <cellStyle name="_03_长期资产申报表_pbc_Worksheet in   pbc-汇总LAST_ABC-pbc表20060610－赵静 6" xfId="3228"/>
    <cellStyle name="_03_长期资产申报表_pbc_Worksheet in   pbc-汇总LAST_ABC-pbc表20060610－赵静 7" xfId="3229"/>
    <cellStyle name="_03_长期资产申报表_pbc_Worksheet in   pbc-汇总LAST_ABC-pbc表20060610－赵静_PBC(CG)-MASTER" xfId="3230"/>
    <cellStyle name="_03_长期资产申报表_pbc_Worksheet in   pbc-汇总LAST_ABC-pbc表20060610－赵静_PBC(CG)-MASTER 2" xfId="3231"/>
    <cellStyle name="_03_长期资产申报表_pbc_Worksheet in   pbc-汇总LAST_ABC-pbc表20060610－赵静_PBC(CG)-MASTER 2 2" xfId="3232"/>
    <cellStyle name="_03_长期资产申报表_pbc_Worksheet in   pbc-汇总LAST_ABC-pbc表20060610－赵静_PBC(CG)-MASTER 2 3" xfId="3233"/>
    <cellStyle name="_03_长期资产申报表_pbc_Worksheet in   pbc-汇总LAST_ABC-pbc表20060610－赵静_PBC(CG)-MASTER 3" xfId="3234"/>
    <cellStyle name="_03_长期资产申报表_pbc_Worksheet in   pbc-汇总LAST_ABC-pbc表20060610－赵静_PBC(CG)-MASTER 4" xfId="3235"/>
    <cellStyle name="_03_长期资产申报表_pbc_Worksheet in   pbc-汇总LAST_ABC-pbc表20060610－赵静_PBC(CG)-MASTER 5" xfId="3236"/>
    <cellStyle name="_03_长期资产申报表_pbc_Worksheet in   pbc-汇总LAST_ABC-pbc表20060610－赵静_PBC(CG)-MASTER 6" xfId="3237"/>
    <cellStyle name="_03_长期资产申报表_pbc_Worksheet in   pbc-汇总LAST_ABC-pbc表20060610－赵静_PBC(CG)-MASTER 7" xfId="3238"/>
    <cellStyle name="_03_长期资产申报表_pbc_Worksheet in   pbc-汇总LAST_PBC(CG)-MASTER" xfId="3239"/>
    <cellStyle name="_03_长期资产申报表_pbc_Worksheet in   pbc-汇总LAST_PBC(CG)-MASTER 2" xfId="3240"/>
    <cellStyle name="_03_长期资产申报表_pbc_Worksheet in   pbc-汇总LAST_PBC(CG)-MASTER 2 2" xfId="3241"/>
    <cellStyle name="_03_长期资产申报表_pbc_Worksheet in   pbc-汇总LAST_PBC(CG)-MASTER 2 3" xfId="3242"/>
    <cellStyle name="_03_长期资产申报表_pbc_Worksheet in   pbc-汇总LAST_PBC(CG)-MASTER 3" xfId="3243"/>
    <cellStyle name="_03_长期资产申报表_pbc_Worksheet in   pbc-汇总LAST_PBC(CG)-MASTER 4" xfId="3244"/>
    <cellStyle name="_03_长期资产申报表_pbc_Worksheet in   pbc-汇总LAST_PBC(CG)-MASTER 5" xfId="3245"/>
    <cellStyle name="_03_长期资产申报表_pbc_Worksheet in   pbc-汇总LAST_PBC(CG)-MASTER 6" xfId="3246"/>
    <cellStyle name="_03_长期资产申报表_pbc_Worksheet in   pbc-汇总LAST_PBC(CG)-MASTER 7" xfId="3247"/>
    <cellStyle name="_03_长期资产申报表_pbc_Worksheet in   pbc-汇总LAST_PBC(CG)-MASTER_PBC(CG)-MASTER" xfId="3248"/>
    <cellStyle name="_03_长期资产申报表_pbc_Worksheet in   pbc-汇总LAST_PBC(CG)-MASTER_PBC(CG)-MASTER 2" xfId="3249"/>
    <cellStyle name="_03_长期资产申报表_pbc_Worksheet in   pbc-汇总LAST_PBC(CG)-MASTER_PBC(CG)-MASTER 2 2" xfId="3250"/>
    <cellStyle name="_03_长期资产申报表_pbc_Worksheet in   pbc-汇总LAST_PBC(CG)-MASTER_PBC(CG)-MASTER 2 3" xfId="3251"/>
    <cellStyle name="_03_长期资产申报表_pbc_Worksheet in   pbc-汇总LAST_PBC(CG)-MASTER_PBC(CG)-MASTER 3" xfId="3252"/>
    <cellStyle name="_03_长期资产申报表_pbc_Worksheet in   pbc-汇总LAST_PBC(CG)-MASTER_PBC(CG)-MASTER 4" xfId="3253"/>
    <cellStyle name="_03_长期资产申报表_pbc_Worksheet in   pbc-汇总LAST_PBC(CG)-MASTER_PBC(CG)-MASTER 5" xfId="3254"/>
    <cellStyle name="_03_长期资产申报表_pbc_Worksheet in   pbc-汇总LAST_PBC(CG)-MASTER_PBC(CG)-MASTER 6" xfId="3255"/>
    <cellStyle name="_03_长期资产申报表_pbc_Worksheet in   pbc-汇总LAST_PBC(CG)-MASTER_PBC(CG)-MASTER 7" xfId="3256"/>
    <cellStyle name="_03_长期资产申报表_pbc_Worksheet in   pbc-汇总LAST_股权等" xfId="3257"/>
    <cellStyle name="_03_长期资产申报表_pbc_Worksheet in   pbc-汇总LAST_股权等 2" xfId="3258"/>
    <cellStyle name="_03_长期资产申报表_pbc_Worksheet in   pbc-汇总LAST_股权等 2 2" xfId="3259"/>
    <cellStyle name="_03_长期资产申报表_pbc_Worksheet in   pbc-汇总LAST_股权等 2 3" xfId="3260"/>
    <cellStyle name="_03_长期资产申报表_pbc_Worksheet in   pbc-汇总LAST_股权等 3" xfId="3261"/>
    <cellStyle name="_03_长期资产申报表_pbc_Worksheet in   pbc-汇总LAST_股权等 4" xfId="3262"/>
    <cellStyle name="_03_长期资产申报表_pbc_Worksheet in   pbc-汇总LAST_股权等 5" xfId="3263"/>
    <cellStyle name="_03_长期资产申报表_pbc_Worksheet in   pbc-汇总LAST_股权等 6" xfId="3264"/>
    <cellStyle name="_03_长期资产申报表_pbc_Worksheet in   pbc-汇总LAST_股权等 7" xfId="3265"/>
    <cellStyle name="_03_长期资产申报表_pbc_Worksheet in   pbc-汇总LAST_股权等_ABC-pbc表20060610" xfId="3266"/>
    <cellStyle name="_03_长期资产申报表_pbc_Worksheet in   pbc-汇总LAST_股权等_ABC-pbc表20060610 2" xfId="3267"/>
    <cellStyle name="_03_长期资产申报表_pbc_Worksheet in   pbc-汇总LAST_股权等_ABC-pbc表20060610 2 2" xfId="3268"/>
    <cellStyle name="_03_长期资产申报表_pbc_Worksheet in   pbc-汇总LAST_股权等_ABC-pbc表20060610 2 3" xfId="3269"/>
    <cellStyle name="_03_长期资产申报表_pbc_Worksheet in   pbc-汇总LAST_股权等_ABC-pbc表20060610 3" xfId="3270"/>
    <cellStyle name="_03_长期资产申报表_pbc_Worksheet in   pbc-汇总LAST_股权等_ABC-pbc表20060610 4" xfId="3271"/>
    <cellStyle name="_03_长期资产申报表_pbc_Worksheet in   pbc-汇总LAST_股权等_ABC-pbc表20060610 5" xfId="3272"/>
    <cellStyle name="_03_长期资产申报表_pbc_Worksheet in   pbc-汇总LAST_股权等_ABC-pbc表20060610 6" xfId="3273"/>
    <cellStyle name="_03_长期资产申报表_pbc_Worksheet in   pbc-汇总LAST_股权等_ABC-pbc表20060610 7" xfId="3274"/>
    <cellStyle name="_03_长期资产申报表_pbc_Worksheet in   pbc-汇总LAST_股权等_ABC-pbc表20060610_PBC(CG)-MASTER" xfId="3275"/>
    <cellStyle name="_03_长期资产申报表_pbc_Worksheet in   pbc-汇总LAST_股权等_ABC-pbc表20060610_PBC(CG)-MASTER 2" xfId="3276"/>
    <cellStyle name="_03_长期资产申报表_pbc_Worksheet in   pbc-汇总LAST_股权等_ABC-pbc表20060610_PBC(CG)-MASTER 2 2" xfId="3277"/>
    <cellStyle name="_03_长期资产申报表_pbc_Worksheet in   pbc-汇总LAST_股权等_ABC-pbc表20060610_PBC(CG)-MASTER 2 3" xfId="3278"/>
    <cellStyle name="_03_长期资产申报表_pbc_Worksheet in   pbc-汇总LAST_股权等_ABC-pbc表20060610_PBC(CG)-MASTER 3" xfId="3279"/>
    <cellStyle name="_03_长期资产申报表_pbc_Worksheet in   pbc-汇总LAST_股权等_ABC-pbc表20060610_PBC(CG)-MASTER 4" xfId="3280"/>
    <cellStyle name="_03_长期资产申报表_pbc_Worksheet in   pbc-汇总LAST_股权等_ABC-pbc表20060610_PBC(CG)-MASTER 5" xfId="3281"/>
    <cellStyle name="_03_长期资产申报表_pbc_Worksheet in   pbc-汇总LAST_股权等_ABC-pbc表20060610_PBC(CG)-MASTER 6" xfId="3282"/>
    <cellStyle name="_03_长期资产申报表_pbc_Worksheet in   pbc-汇总LAST_股权等_ABC-pbc表20060610_PBC(CG)-MASTER 7" xfId="3283"/>
    <cellStyle name="_03_长期资产申报表_pbc_Worksheet in   pbc-汇总LAST_股权等_ABC-pbc表20060610_PBC(CG)-MASTER_PBC(CG)-MASTER" xfId="3284"/>
    <cellStyle name="_03_长期资产申报表_pbc_Worksheet in   pbc-汇总LAST_股权等_ABC-pbc表20060610_PBC(CG)-MASTER_PBC(CG)-MASTER 2" xfId="3285"/>
    <cellStyle name="_03_长期资产申报表_pbc_Worksheet in   pbc-汇总LAST_股权等_ABC-pbc表20060610_PBC(CG)-MASTER_PBC(CG)-MASTER 2 2" xfId="3286"/>
    <cellStyle name="_03_长期资产申报表_pbc_Worksheet in   pbc-汇总LAST_股权等_ABC-pbc表20060610_PBC(CG)-MASTER_PBC(CG)-MASTER 2 3" xfId="3287"/>
    <cellStyle name="_03_长期资产申报表_pbc_Worksheet in   pbc-汇总LAST_股权等_ABC-pbc表20060610_PBC(CG)-MASTER_PBC(CG)-MASTER 3" xfId="3288"/>
    <cellStyle name="_03_长期资产申报表_pbc_Worksheet in   pbc-汇总LAST_股权等_ABC-pbc表20060610_PBC(CG)-MASTER_PBC(CG)-MASTER 4" xfId="3289"/>
    <cellStyle name="_03_长期资产申报表_pbc_Worksheet in   pbc-汇总LAST_股权等_ABC-pbc表20060610_PBC(CG)-MASTER_PBC(CG)-MASTER 5" xfId="3290"/>
    <cellStyle name="_03_长期资产申报表_pbc_Worksheet in   pbc-汇总LAST_股权等_ABC-pbc表20060610_PBC(CG)-MASTER_PBC(CG)-MASTER 6" xfId="3291"/>
    <cellStyle name="_03_长期资产申报表_pbc_Worksheet in   pbc-汇总LAST_股权等_ABC-pbc表20060610_PBC(CG)-MASTER_PBC(CG)-MASTER 7" xfId="3292"/>
    <cellStyle name="_03_长期资产申报表_pbc_Worksheet in   pbc-汇总LAST_股权等_ABC-pbc表20060610－赵静" xfId="3293"/>
    <cellStyle name="_03_长期资产申报表_pbc_Worksheet in   pbc-汇总LAST_股权等_ABC-pbc表20060610－赵静 2" xfId="3294"/>
    <cellStyle name="_03_长期资产申报表_pbc_Worksheet in   pbc-汇总LAST_股权等_ABC-pbc表20060610－赵静 2 2" xfId="3295"/>
    <cellStyle name="_03_长期资产申报表_pbc_Worksheet in   pbc-汇总LAST_股权等_ABC-pbc表20060610－赵静 2 3" xfId="3296"/>
    <cellStyle name="_03_长期资产申报表_pbc_Worksheet in   pbc-汇总LAST_股权等_ABC-pbc表20060610－赵静 3" xfId="3297"/>
    <cellStyle name="_03_长期资产申报表_pbc_Worksheet in   pbc-汇总LAST_股权等_ABC-pbc表20060610－赵静 4" xfId="3298"/>
    <cellStyle name="_03_长期资产申报表_pbc_Worksheet in   pbc-汇总LAST_股权等_ABC-pbc表20060610－赵静 5" xfId="3299"/>
    <cellStyle name="_03_长期资产申报表_pbc_Worksheet in   pbc-汇总LAST_股权等_ABC-pbc表20060610－赵静 6" xfId="3300"/>
    <cellStyle name="_03_长期资产申报表_pbc_Worksheet in   pbc-汇总LAST_股权等_ABC-pbc表20060610－赵静 7" xfId="3301"/>
    <cellStyle name="_03_长期资产申报表_pbc_Worksheet in   pbc-汇总LAST_股权等_ABC-pbc表20060610－赵静_PBC(CG)-MASTER" xfId="3302"/>
    <cellStyle name="_03_长期资产申报表_pbc_Worksheet in   pbc-汇总LAST_股权等_ABC-pbc表20060610－赵静_PBC(CG)-MASTER 2" xfId="3303"/>
    <cellStyle name="_03_长期资产申报表_pbc_Worksheet in   pbc-汇总LAST_股权等_ABC-pbc表20060610－赵静_PBC(CG)-MASTER 2 2" xfId="3304"/>
    <cellStyle name="_03_长期资产申报表_pbc_Worksheet in   pbc-汇总LAST_股权等_ABC-pbc表20060610－赵静_PBC(CG)-MASTER 2 3" xfId="3305"/>
    <cellStyle name="_03_长期资产申报表_pbc_Worksheet in   pbc-汇总LAST_股权等_ABC-pbc表20060610－赵静_PBC(CG)-MASTER 3" xfId="3306"/>
    <cellStyle name="_03_长期资产申报表_pbc_Worksheet in   pbc-汇总LAST_股权等_ABC-pbc表20060610－赵静_PBC(CG)-MASTER 4" xfId="3307"/>
    <cellStyle name="_03_长期资产申报表_pbc_Worksheet in   pbc-汇总LAST_股权等_ABC-pbc表20060610－赵静_PBC(CG)-MASTER 5" xfId="3308"/>
    <cellStyle name="_03_长期资产申报表_pbc_Worksheet in   pbc-汇总LAST_股权等_ABC-pbc表20060610－赵静_PBC(CG)-MASTER 6" xfId="3309"/>
    <cellStyle name="_03_长期资产申报表_pbc_Worksheet in   pbc-汇总LAST_股权等_ABC-pbc表20060610－赵静_PBC(CG)-MASTER 7" xfId="3310"/>
    <cellStyle name="_03_长期资产申报表_pbc_Worksheet in   pbc-汇总LAST_股权等_PBC(CG)-MASTER" xfId="3311"/>
    <cellStyle name="_03_长期资产申报表_pbc_Worksheet in   pbc-汇总LAST_股权等_PBC(CG)-MASTER 2" xfId="3312"/>
    <cellStyle name="_03_长期资产申报表_pbc_Worksheet in   pbc-汇总LAST_股权等_PBC(CG)-MASTER 2 2" xfId="3313"/>
    <cellStyle name="_03_长期资产申报表_pbc_Worksheet in   pbc-汇总LAST_股权等_PBC(CG)-MASTER 2 3" xfId="3314"/>
    <cellStyle name="_03_长期资产申报表_pbc_Worksheet in   pbc-汇总LAST_股权等_PBC(CG)-MASTER 3" xfId="3315"/>
    <cellStyle name="_03_长期资产申报表_pbc_Worksheet in   pbc-汇总LAST_股权等_PBC(CG)-MASTER 4" xfId="3316"/>
    <cellStyle name="_03_长期资产申报表_pbc_Worksheet in   pbc-汇总LAST_股权等_PBC(CG)-MASTER 5" xfId="3317"/>
    <cellStyle name="_03_长期资产申报表_pbc_Worksheet in   pbc-汇总LAST_股权等_PBC(CG)-MASTER 6" xfId="3318"/>
    <cellStyle name="_03_长期资产申报表_pbc_Worksheet in   pbc-汇总LAST_股权等_PBC(CG)-MASTER 7" xfId="3319"/>
    <cellStyle name="_03_长期资产申报表_pbc_Worksheet in   pbc-汇总LAST_股权等_PBC(CG)-MASTER_PBC(CG)-MASTER" xfId="3320"/>
    <cellStyle name="_03_长期资产申报表_pbc_Worksheet in   pbc-汇总LAST_股权等_PBC(CG)-MASTER_PBC(CG)-MASTER 2" xfId="3321"/>
    <cellStyle name="_03_长期资产申报表_pbc_Worksheet in   pbc-汇总LAST_股权等_PBC(CG)-MASTER_PBC(CG)-MASTER 2 2" xfId="3322"/>
    <cellStyle name="_03_长期资产申报表_pbc_Worksheet in   pbc-汇总LAST_股权等_PBC(CG)-MASTER_PBC(CG)-MASTER 2 3" xfId="3323"/>
    <cellStyle name="_03_长期资产申报表_pbc_Worksheet in   pbc-汇总LAST_股权等_PBC(CG)-MASTER_PBC(CG)-MASTER 3" xfId="3324"/>
    <cellStyle name="_03_长期资产申报表_pbc_Worksheet in   pbc-汇总LAST_股权等_PBC(CG)-MASTER_PBC(CG)-MASTER 4" xfId="3325"/>
    <cellStyle name="_03_长期资产申报表_pbc_Worksheet in   pbc-汇总LAST_股权等_PBC(CG)-MASTER_PBC(CG)-MASTER 5" xfId="3326"/>
    <cellStyle name="_03_长期资产申报表_pbc_Worksheet in   pbc-汇总LAST_股权等_PBC(CG)-MASTER_PBC(CG)-MASTER 6" xfId="3327"/>
    <cellStyle name="_03_长期资产申报表_pbc_Worksheet in   pbc-汇总LAST_股权等_PBC(CG)-MASTER_PBC(CG)-MASTER 7" xfId="3328"/>
    <cellStyle name="_03_长期资产申报表_pbc_Worksheet in   pbc-汇总LAST_股权等_原ABC-pbc表" xfId="3329"/>
    <cellStyle name="_03_长期资产申报表_pbc_Worksheet in   pbc-汇总LAST_股权等_原ABC-pbc表 2" xfId="3330"/>
    <cellStyle name="_03_长期资产申报表_pbc_Worksheet in   pbc-汇总LAST_股权等_原ABC-pbc表 2 2" xfId="3331"/>
    <cellStyle name="_03_长期资产申报表_pbc_Worksheet in   pbc-汇总LAST_股权等_原ABC-pbc表 2 3" xfId="3332"/>
    <cellStyle name="_03_长期资产申报表_pbc_Worksheet in   pbc-汇总LAST_股权等_原ABC-pbc表 3" xfId="3333"/>
    <cellStyle name="_03_长期资产申报表_pbc_Worksheet in   pbc-汇总LAST_股权等_原ABC-pbc表 4" xfId="3334"/>
    <cellStyle name="_03_长期资产申报表_pbc_Worksheet in   pbc-汇总LAST_股权等_原ABC-pbc表 5" xfId="3335"/>
    <cellStyle name="_03_长期资产申报表_pbc_Worksheet in   pbc-汇总LAST_股权等_原ABC-pbc表 6" xfId="3336"/>
    <cellStyle name="_03_长期资产申报表_pbc_Worksheet in   pbc-汇总LAST_股权等_原ABC-pbc表 7" xfId="3337"/>
    <cellStyle name="_03_长期资产申报表_pbc_Worksheet in   pbc-汇总LAST_股权等_原ABC-pbc表_PBC(CG)-MASTER" xfId="3338"/>
    <cellStyle name="_03_长期资产申报表_pbc_Worksheet in   pbc-汇总LAST_股权等_原ABC-pbc表_PBC(CG)-MASTER 2" xfId="3339"/>
    <cellStyle name="_03_长期资产申报表_pbc_Worksheet in   pbc-汇总LAST_股权等_原ABC-pbc表_PBC(CG)-MASTER 2 2" xfId="3340"/>
    <cellStyle name="_03_长期资产申报表_pbc_Worksheet in   pbc-汇总LAST_股权等_原ABC-pbc表_PBC(CG)-MASTER 2 3" xfId="3341"/>
    <cellStyle name="_03_长期资产申报表_pbc_Worksheet in   pbc-汇总LAST_股权等_原ABC-pbc表_PBC(CG)-MASTER 3" xfId="3342"/>
    <cellStyle name="_03_长期资产申报表_pbc_Worksheet in   pbc-汇总LAST_股权等_原ABC-pbc表_PBC(CG)-MASTER 4" xfId="3343"/>
    <cellStyle name="_03_长期资产申报表_pbc_Worksheet in   pbc-汇总LAST_股权等_原ABC-pbc表_PBC(CG)-MASTER 5" xfId="3344"/>
    <cellStyle name="_03_长期资产申报表_pbc_Worksheet in   pbc-汇总LAST_股权等_原ABC-pbc表_PBC(CG)-MASTER 6" xfId="3345"/>
    <cellStyle name="_03_长期资产申报表_pbc_Worksheet in   pbc-汇总LAST_股权等_原ABC-pbc表_PBC(CG)-MASTER 7" xfId="3346"/>
    <cellStyle name="_03_长期资产申报表_pbc_Worksheet in   pbc-汇总LAST_原ABC-pbc表" xfId="3347"/>
    <cellStyle name="_03_长期资产申报表_pbc_Worksheet in   pbc-汇总LAST_原ABC-pbc表 2" xfId="3348"/>
    <cellStyle name="_03_长期资产申报表_pbc_Worksheet in   pbc-汇总LAST_原ABC-pbc表 2 2" xfId="3349"/>
    <cellStyle name="_03_长期资产申报表_pbc_Worksheet in   pbc-汇总LAST_原ABC-pbc表 2 3" xfId="3350"/>
    <cellStyle name="_03_长期资产申报表_pbc_Worksheet in   pbc-汇总LAST_原ABC-pbc表 3" xfId="3351"/>
    <cellStyle name="_03_长期资产申报表_pbc_Worksheet in   pbc-汇总LAST_原ABC-pbc表 4" xfId="3352"/>
    <cellStyle name="_03_长期资产申报表_pbc_Worksheet in   pbc-汇总LAST_原ABC-pbc表 5" xfId="3353"/>
    <cellStyle name="_03_长期资产申报表_pbc_Worksheet in   pbc-汇总LAST_原ABC-pbc表 6" xfId="3354"/>
    <cellStyle name="_03_长期资产申报表_pbc_Worksheet in   pbc-汇总LAST_原ABC-pbc表 7" xfId="3355"/>
    <cellStyle name="_03_长期资产申报表_pbc_Worksheet in   pbc-汇总LAST_原ABC-pbc表_PBC(CG)-MASTER" xfId="3356"/>
    <cellStyle name="_03_长期资产申报表_pbc_Worksheet in   pbc-汇总LAST_原ABC-pbc表_PBC(CG)-MASTER 2" xfId="3357"/>
    <cellStyle name="_03_长期资产申报表_pbc_Worksheet in   pbc-汇总LAST_原ABC-pbc表_PBC(CG)-MASTER 2 2" xfId="3358"/>
    <cellStyle name="_03_长期资产申报表_pbc_Worksheet in   pbc-汇总LAST_原ABC-pbc表_PBC(CG)-MASTER 2 3" xfId="3359"/>
    <cellStyle name="_03_长期资产申报表_pbc_Worksheet in   pbc-汇总LAST_原ABC-pbc表_PBC(CG)-MASTER 3" xfId="3360"/>
    <cellStyle name="_03_长期资产申报表_pbc_Worksheet in   pbc-汇总LAST_原ABC-pbc表_PBC(CG)-MASTER 4" xfId="3361"/>
    <cellStyle name="_03_长期资产申报表_pbc_Worksheet in   pbc-汇总LAST_原ABC-pbc表_PBC(CG)-MASTER 5" xfId="3362"/>
    <cellStyle name="_03_长期资产申报表_pbc_Worksheet in   pbc-汇总LAST_原ABC-pbc表_PBC(CG)-MASTER 6" xfId="3363"/>
    <cellStyle name="_03_长期资产申报表_pbc_Worksheet in   pbc-汇总LAST_原ABC-pbc表_PBC(CG)-MASTER 7" xfId="3364"/>
    <cellStyle name="_03_长期资产申报表_pbc_替换第二版" xfId="3365"/>
    <cellStyle name="_03_长期资产申报表_pbc_替换第二版 2" xfId="3366"/>
    <cellStyle name="_03_长期资产申报表_pbc_替换第二版 2 2" xfId="3367"/>
    <cellStyle name="_03_长期资产申报表_pbc_替换第二版 2 3" xfId="3368"/>
    <cellStyle name="_03_长期资产申报表_pbc_替换第二版 3" xfId="3369"/>
    <cellStyle name="_03_长期资产申报表_pbc_替换第二版 4" xfId="3370"/>
    <cellStyle name="_03_长期资产申报表_pbc_替换第二版 5" xfId="3371"/>
    <cellStyle name="_03_长期资产申报表_pbc_替换第二版 6" xfId="3372"/>
    <cellStyle name="_03_长期资产申报表_pbc_替换第二版 7" xfId="3373"/>
    <cellStyle name="_03_长期资产申报表_pbc_替换第二版_ABC-pbc表20060610" xfId="3374"/>
    <cellStyle name="_03_长期资产申报表_pbc_替换第二版_ABC-pbc表20060610 2" xfId="3375"/>
    <cellStyle name="_03_长期资产申报表_pbc_替换第二版_ABC-pbc表20060610 2 2" xfId="3376"/>
    <cellStyle name="_03_长期资产申报表_pbc_替换第二版_ABC-pbc表20060610 2 3" xfId="3377"/>
    <cellStyle name="_03_长期资产申报表_pbc_替换第二版_ABC-pbc表20060610 3" xfId="3378"/>
    <cellStyle name="_03_长期资产申报表_pbc_替换第二版_ABC-pbc表20060610 4" xfId="3379"/>
    <cellStyle name="_03_长期资产申报表_pbc_替换第二版_ABC-pbc表20060610 5" xfId="3380"/>
    <cellStyle name="_03_长期资产申报表_pbc_替换第二版_ABC-pbc表20060610 6" xfId="3381"/>
    <cellStyle name="_03_长期资产申报表_pbc_替换第二版_ABC-pbc表20060610 7" xfId="3382"/>
    <cellStyle name="_03_长期资产申报表_pbc_替换第二版_ABC-pbc表20060610_PBC(CG)-MASTER" xfId="3383"/>
    <cellStyle name="_03_长期资产申报表_pbc_替换第二版_ABC-pbc表20060610_PBC(CG)-MASTER 2" xfId="3384"/>
    <cellStyle name="_03_长期资产申报表_pbc_替换第二版_ABC-pbc表20060610_PBC(CG)-MASTER 2 2" xfId="3385"/>
    <cellStyle name="_03_长期资产申报表_pbc_替换第二版_ABC-pbc表20060610_PBC(CG)-MASTER 2 3" xfId="3386"/>
    <cellStyle name="_03_长期资产申报表_pbc_替换第二版_ABC-pbc表20060610_PBC(CG)-MASTER 3" xfId="3387"/>
    <cellStyle name="_03_长期资产申报表_pbc_替换第二版_ABC-pbc表20060610_PBC(CG)-MASTER 4" xfId="3388"/>
    <cellStyle name="_03_长期资产申报表_pbc_替换第二版_ABC-pbc表20060610_PBC(CG)-MASTER 5" xfId="3389"/>
    <cellStyle name="_03_长期资产申报表_pbc_替换第二版_ABC-pbc表20060610_PBC(CG)-MASTER 6" xfId="3390"/>
    <cellStyle name="_03_长期资产申报表_pbc_替换第二版_ABC-pbc表20060610_PBC(CG)-MASTER 7" xfId="3391"/>
    <cellStyle name="_03_长期资产申报表_pbc_替换第二版_ABC-pbc表20060610_PBC(CG)-MASTER_PBC(CG)-MASTER" xfId="3392"/>
    <cellStyle name="_03_长期资产申报表_pbc_替换第二版_ABC-pbc表20060610_PBC(CG)-MASTER_PBC(CG)-MASTER 2" xfId="3393"/>
    <cellStyle name="_03_长期资产申报表_pbc_替换第二版_ABC-pbc表20060610_PBC(CG)-MASTER_PBC(CG)-MASTER 2 2" xfId="3394"/>
    <cellStyle name="_03_长期资产申报表_pbc_替换第二版_ABC-pbc表20060610_PBC(CG)-MASTER_PBC(CG)-MASTER 2 3" xfId="3395"/>
    <cellStyle name="_03_长期资产申报表_pbc_替换第二版_ABC-pbc表20060610_PBC(CG)-MASTER_PBC(CG)-MASTER 3" xfId="3396"/>
    <cellStyle name="_03_长期资产申报表_pbc_替换第二版_ABC-pbc表20060610_PBC(CG)-MASTER_PBC(CG)-MASTER 4" xfId="3397"/>
    <cellStyle name="_03_长期资产申报表_pbc_替换第二版_ABC-pbc表20060610_PBC(CG)-MASTER_PBC(CG)-MASTER 5" xfId="3398"/>
    <cellStyle name="_03_长期资产申报表_pbc_替换第二版_ABC-pbc表20060610_PBC(CG)-MASTER_PBC(CG)-MASTER 6" xfId="3399"/>
    <cellStyle name="_03_长期资产申报表_pbc_替换第二版_ABC-pbc表20060610_PBC(CG)-MASTER_PBC(CG)-MASTER 7" xfId="3400"/>
    <cellStyle name="_03_长期资产申报表_pbc_替换第二版_ABC-pbc表20060610－赵静" xfId="3401"/>
    <cellStyle name="_03_长期资产申报表_pbc_替换第二版_ABC-pbc表20060610－赵静 2" xfId="3402"/>
    <cellStyle name="_03_长期资产申报表_pbc_替换第二版_ABC-pbc表20060610－赵静 2 2" xfId="3403"/>
    <cellStyle name="_03_长期资产申报表_pbc_替换第二版_ABC-pbc表20060610－赵静 2 3" xfId="3404"/>
    <cellStyle name="_03_长期资产申报表_pbc_替换第二版_ABC-pbc表20060610－赵静 3" xfId="3405"/>
    <cellStyle name="_03_长期资产申报表_pbc_替换第二版_ABC-pbc表20060610－赵静 4" xfId="3406"/>
    <cellStyle name="_03_长期资产申报表_pbc_替换第二版_ABC-pbc表20060610－赵静 5" xfId="3407"/>
    <cellStyle name="_03_长期资产申报表_pbc_替换第二版_ABC-pbc表20060610－赵静 6" xfId="3408"/>
    <cellStyle name="_03_长期资产申报表_pbc_替换第二版_ABC-pbc表20060610－赵静 7" xfId="3409"/>
    <cellStyle name="_03_长期资产申报表_pbc_替换第二版_ABC-pbc表20060610－赵静_PBC(CG)-MASTER" xfId="3410"/>
    <cellStyle name="_03_长期资产申报表_pbc_替换第二版_ABC-pbc表20060610－赵静_PBC(CG)-MASTER 2" xfId="3411"/>
    <cellStyle name="_03_长期资产申报表_pbc_替换第二版_ABC-pbc表20060610－赵静_PBC(CG)-MASTER 2 2" xfId="3412"/>
    <cellStyle name="_03_长期资产申报表_pbc_替换第二版_ABC-pbc表20060610－赵静_PBC(CG)-MASTER 2 3" xfId="3413"/>
    <cellStyle name="_03_长期资产申报表_pbc_替换第二版_ABC-pbc表20060610－赵静_PBC(CG)-MASTER 3" xfId="3414"/>
    <cellStyle name="_03_长期资产申报表_pbc_替换第二版_ABC-pbc表20060610－赵静_PBC(CG)-MASTER 4" xfId="3415"/>
    <cellStyle name="_03_长期资产申报表_pbc_替换第二版_ABC-pbc表20060610－赵静_PBC(CG)-MASTER 5" xfId="3416"/>
    <cellStyle name="_03_长期资产申报表_pbc_替换第二版_ABC-pbc表20060610－赵静_PBC(CG)-MASTER 6" xfId="3417"/>
    <cellStyle name="_03_长期资产申报表_pbc_替换第二版_ABC-pbc表20060610－赵静_PBC(CG)-MASTER 7" xfId="3418"/>
    <cellStyle name="_03_长期资产申报表_pbc_替换第二版_PBC(CG)-MASTER" xfId="3419"/>
    <cellStyle name="_03_长期资产申报表_pbc_替换第二版_PBC(CG)-MASTER 2" xfId="3420"/>
    <cellStyle name="_03_长期资产申报表_pbc_替换第二版_PBC(CG)-MASTER 2 2" xfId="3421"/>
    <cellStyle name="_03_长期资产申报表_pbc_替换第二版_PBC(CG)-MASTER 2 3" xfId="3422"/>
    <cellStyle name="_03_长期资产申报表_pbc_替换第二版_PBC(CG)-MASTER 3" xfId="3423"/>
    <cellStyle name="_03_长期资产申报表_pbc_替换第二版_PBC(CG)-MASTER 4" xfId="3424"/>
    <cellStyle name="_03_长期资产申报表_pbc_替换第二版_PBC(CG)-MASTER 5" xfId="3425"/>
    <cellStyle name="_03_长期资产申报表_pbc_替换第二版_PBC(CG)-MASTER 6" xfId="3426"/>
    <cellStyle name="_03_长期资产申报表_pbc_替换第二版_PBC(CG)-MASTER 7" xfId="3427"/>
    <cellStyle name="_03_长期资产申报表_pbc_替换第二版_PBC(CG)-MASTER_PBC(CG)-MASTER" xfId="3428"/>
    <cellStyle name="_03_长期资产申报表_pbc_替换第二版_PBC(CG)-MASTER_PBC(CG)-MASTER 2" xfId="3429"/>
    <cellStyle name="_03_长期资产申报表_pbc_替换第二版_PBC(CG)-MASTER_PBC(CG)-MASTER 2 2" xfId="3430"/>
    <cellStyle name="_03_长期资产申报表_pbc_替换第二版_PBC(CG)-MASTER_PBC(CG)-MASTER 2 3" xfId="3431"/>
    <cellStyle name="_03_长期资产申报表_pbc_替换第二版_PBC(CG)-MASTER_PBC(CG)-MASTER 3" xfId="3432"/>
    <cellStyle name="_03_长期资产申报表_pbc_替换第二版_PBC(CG)-MASTER_PBC(CG)-MASTER 4" xfId="3433"/>
    <cellStyle name="_03_长期资产申报表_pbc_替换第二版_PBC(CG)-MASTER_PBC(CG)-MASTER 5" xfId="3434"/>
    <cellStyle name="_03_长期资产申报表_pbc_替换第二版_PBC(CG)-MASTER_PBC(CG)-MASTER 6" xfId="3435"/>
    <cellStyle name="_03_长期资产申报表_pbc_替换第二版_PBC(CG)-MASTER_PBC(CG)-MASTER 7" xfId="3436"/>
    <cellStyle name="_03_长期资产申报表_pbc_替换第二版_股权等" xfId="3437"/>
    <cellStyle name="_03_长期资产申报表_pbc_替换第二版_股权等 2" xfId="3438"/>
    <cellStyle name="_03_长期资产申报表_pbc_替换第二版_股权等 2 2" xfId="3439"/>
    <cellStyle name="_03_长期资产申报表_pbc_替换第二版_股权等 2 3" xfId="3440"/>
    <cellStyle name="_03_长期资产申报表_pbc_替换第二版_股权等 3" xfId="3441"/>
    <cellStyle name="_03_长期资产申报表_pbc_替换第二版_股权等 4" xfId="3442"/>
    <cellStyle name="_03_长期资产申报表_pbc_替换第二版_股权等 5" xfId="3443"/>
    <cellStyle name="_03_长期资产申报表_pbc_替换第二版_股权等 6" xfId="3444"/>
    <cellStyle name="_03_长期资产申报表_pbc_替换第二版_股权等 7" xfId="3445"/>
    <cellStyle name="_03_长期资产申报表_pbc_替换第二版_股权等_ABC-pbc表20060610" xfId="3446"/>
    <cellStyle name="_03_长期资产申报表_pbc_替换第二版_股权等_ABC-pbc表20060610 2" xfId="3447"/>
    <cellStyle name="_03_长期资产申报表_pbc_替换第二版_股权等_ABC-pbc表20060610 2 2" xfId="3448"/>
    <cellStyle name="_03_长期资产申报表_pbc_替换第二版_股权等_ABC-pbc表20060610 2 3" xfId="3449"/>
    <cellStyle name="_03_长期资产申报表_pbc_替换第二版_股权等_ABC-pbc表20060610 3" xfId="3450"/>
    <cellStyle name="_03_长期资产申报表_pbc_替换第二版_股权等_ABC-pbc表20060610 4" xfId="3451"/>
    <cellStyle name="_03_长期资产申报表_pbc_替换第二版_股权等_ABC-pbc表20060610 5" xfId="3452"/>
    <cellStyle name="_03_长期资产申报表_pbc_替换第二版_股权等_ABC-pbc表20060610 6" xfId="3453"/>
    <cellStyle name="_03_长期资产申报表_pbc_替换第二版_股权等_ABC-pbc表20060610 7" xfId="3454"/>
    <cellStyle name="_03_长期资产申报表_pbc_替换第二版_股权等_ABC-pbc表20060610_PBC(CG)-MASTER" xfId="3455"/>
    <cellStyle name="_03_长期资产申报表_pbc_替换第二版_股权等_ABC-pbc表20060610_PBC(CG)-MASTER 2" xfId="3456"/>
    <cellStyle name="_03_长期资产申报表_pbc_替换第二版_股权等_ABC-pbc表20060610_PBC(CG)-MASTER 2 2" xfId="3457"/>
    <cellStyle name="_03_长期资产申报表_pbc_替换第二版_股权等_ABC-pbc表20060610_PBC(CG)-MASTER 2 3" xfId="3458"/>
    <cellStyle name="_03_长期资产申报表_pbc_替换第二版_股权等_ABC-pbc表20060610_PBC(CG)-MASTER 3" xfId="3459"/>
    <cellStyle name="_03_长期资产申报表_pbc_替换第二版_股权等_ABC-pbc表20060610_PBC(CG)-MASTER 4" xfId="3460"/>
    <cellStyle name="_03_长期资产申报表_pbc_替换第二版_股权等_ABC-pbc表20060610_PBC(CG)-MASTER 5" xfId="3461"/>
    <cellStyle name="_03_长期资产申报表_pbc_替换第二版_股权等_ABC-pbc表20060610_PBC(CG)-MASTER 6" xfId="3462"/>
    <cellStyle name="_03_长期资产申报表_pbc_替换第二版_股权等_ABC-pbc表20060610_PBC(CG)-MASTER 7" xfId="3463"/>
    <cellStyle name="_03_长期资产申报表_pbc_替换第二版_股权等_ABC-pbc表20060610_PBC(CG)-MASTER_PBC(CG)-MASTER" xfId="3464"/>
    <cellStyle name="_03_长期资产申报表_pbc_替换第二版_股权等_ABC-pbc表20060610_PBC(CG)-MASTER_PBC(CG)-MASTER 2" xfId="3465"/>
    <cellStyle name="_03_长期资产申报表_pbc_替换第二版_股权等_ABC-pbc表20060610_PBC(CG)-MASTER_PBC(CG)-MASTER 2 2" xfId="3466"/>
    <cellStyle name="_03_长期资产申报表_pbc_替换第二版_股权等_ABC-pbc表20060610_PBC(CG)-MASTER_PBC(CG)-MASTER 2 3" xfId="3467"/>
    <cellStyle name="_03_长期资产申报表_pbc_替换第二版_股权等_ABC-pbc表20060610_PBC(CG)-MASTER_PBC(CG)-MASTER 3" xfId="3468"/>
    <cellStyle name="_03_长期资产申报表_pbc_替换第二版_股权等_ABC-pbc表20060610_PBC(CG)-MASTER_PBC(CG)-MASTER 4" xfId="3469"/>
    <cellStyle name="_03_长期资产申报表_pbc_替换第二版_股权等_ABC-pbc表20060610_PBC(CG)-MASTER_PBC(CG)-MASTER 5" xfId="3470"/>
    <cellStyle name="_03_长期资产申报表_pbc_替换第二版_股权等_ABC-pbc表20060610_PBC(CG)-MASTER_PBC(CG)-MASTER 6" xfId="3471"/>
    <cellStyle name="_03_长期资产申报表_pbc_替换第二版_股权等_ABC-pbc表20060610_PBC(CG)-MASTER_PBC(CG)-MASTER 7" xfId="3472"/>
    <cellStyle name="_03_长期资产申报表_pbc_替换第二版_股权等_ABC-pbc表20060610－赵静" xfId="3473"/>
    <cellStyle name="_03_长期资产申报表_pbc_替换第二版_股权等_ABC-pbc表20060610－赵静 2" xfId="3474"/>
    <cellStyle name="_03_长期资产申报表_pbc_替换第二版_股权等_ABC-pbc表20060610－赵静 2 2" xfId="3475"/>
    <cellStyle name="_03_长期资产申报表_pbc_替换第二版_股权等_ABC-pbc表20060610－赵静 2 3" xfId="3476"/>
    <cellStyle name="_03_长期资产申报表_pbc_替换第二版_股权等_ABC-pbc表20060610－赵静 3" xfId="3477"/>
    <cellStyle name="_03_长期资产申报表_pbc_替换第二版_股权等_ABC-pbc表20060610－赵静 4" xfId="3478"/>
    <cellStyle name="_03_长期资产申报表_pbc_替换第二版_股权等_ABC-pbc表20060610－赵静 5" xfId="3479"/>
    <cellStyle name="_03_长期资产申报表_pbc_替换第二版_股权等_ABC-pbc表20060610－赵静 6" xfId="3480"/>
    <cellStyle name="_03_长期资产申报表_pbc_替换第二版_股权等_ABC-pbc表20060610－赵静 7" xfId="3481"/>
    <cellStyle name="_03_长期资产申报表_pbc_替换第二版_股权等_ABC-pbc表20060610－赵静_PBC(CG)-MASTER" xfId="3482"/>
    <cellStyle name="_03_长期资产申报表_pbc_替换第二版_股权等_ABC-pbc表20060610－赵静_PBC(CG)-MASTER 2" xfId="3483"/>
    <cellStyle name="_03_长期资产申报表_pbc_替换第二版_股权等_ABC-pbc表20060610－赵静_PBC(CG)-MASTER 2 2" xfId="3484"/>
    <cellStyle name="_03_长期资产申报表_pbc_替换第二版_股权等_ABC-pbc表20060610－赵静_PBC(CG)-MASTER 2 3" xfId="3485"/>
    <cellStyle name="_03_长期资产申报表_pbc_替换第二版_股权等_ABC-pbc表20060610－赵静_PBC(CG)-MASTER 3" xfId="3486"/>
    <cellStyle name="_03_长期资产申报表_pbc_替换第二版_股权等_ABC-pbc表20060610－赵静_PBC(CG)-MASTER 4" xfId="3487"/>
    <cellStyle name="_03_长期资产申报表_pbc_替换第二版_股权等_ABC-pbc表20060610－赵静_PBC(CG)-MASTER 5" xfId="3488"/>
    <cellStyle name="_03_长期资产申报表_pbc_替换第二版_股权等_ABC-pbc表20060610－赵静_PBC(CG)-MASTER 6" xfId="3489"/>
    <cellStyle name="_03_长期资产申报表_pbc_替换第二版_股权等_ABC-pbc表20060610－赵静_PBC(CG)-MASTER 7" xfId="3490"/>
    <cellStyle name="_03_长期资产申报表_pbc_替换第二版_股权等_PBC(CG)-MASTER" xfId="3491"/>
    <cellStyle name="_03_长期资产申报表_pbc_替换第二版_股权等_PBC(CG)-MASTER 2" xfId="3492"/>
    <cellStyle name="_03_长期资产申报表_pbc_替换第二版_股权等_PBC(CG)-MASTER 2 2" xfId="3493"/>
    <cellStyle name="_03_长期资产申报表_pbc_替换第二版_股权等_PBC(CG)-MASTER 2 3" xfId="3494"/>
    <cellStyle name="_03_长期资产申报表_pbc_替换第二版_股权等_PBC(CG)-MASTER 3" xfId="3495"/>
    <cellStyle name="_03_长期资产申报表_pbc_替换第二版_股权等_PBC(CG)-MASTER 4" xfId="3496"/>
    <cellStyle name="_03_长期资产申报表_pbc_替换第二版_股权等_PBC(CG)-MASTER 5" xfId="3497"/>
    <cellStyle name="_03_长期资产申报表_pbc_替换第二版_股权等_PBC(CG)-MASTER 6" xfId="3498"/>
    <cellStyle name="_03_长期资产申报表_pbc_替换第二版_股权等_PBC(CG)-MASTER 7" xfId="3499"/>
    <cellStyle name="_03_长期资产申报表_pbc_替换第二版_股权等_PBC(CG)-MASTER_PBC(CG)-MASTER" xfId="3500"/>
    <cellStyle name="_03_长期资产申报表_pbc_替换第二版_股权等_PBC(CG)-MASTER_PBC(CG)-MASTER 2" xfId="3501"/>
    <cellStyle name="_03_长期资产申报表_pbc_替换第二版_股权等_PBC(CG)-MASTER_PBC(CG)-MASTER 2 2" xfId="3502"/>
    <cellStyle name="_03_长期资产申报表_pbc_替换第二版_股权等_PBC(CG)-MASTER_PBC(CG)-MASTER 2 3" xfId="3503"/>
    <cellStyle name="_03_长期资产申报表_pbc_替换第二版_股权等_PBC(CG)-MASTER_PBC(CG)-MASTER 3" xfId="3504"/>
    <cellStyle name="_03_长期资产申报表_pbc_替换第二版_股权等_PBC(CG)-MASTER_PBC(CG)-MASTER 4" xfId="3505"/>
    <cellStyle name="_03_长期资产申报表_pbc_替换第二版_股权等_PBC(CG)-MASTER_PBC(CG)-MASTER 5" xfId="3506"/>
    <cellStyle name="_03_长期资产申报表_pbc_替换第二版_股权等_PBC(CG)-MASTER_PBC(CG)-MASTER 6" xfId="3507"/>
    <cellStyle name="_03_长期资产申报表_pbc_替换第二版_股权等_PBC(CG)-MASTER_PBC(CG)-MASTER 7" xfId="3508"/>
    <cellStyle name="_03_长期资产申报表_pbc_替换第二版_股权等_原ABC-pbc表" xfId="3509"/>
    <cellStyle name="_03_长期资产申报表_pbc_替换第二版_股权等_原ABC-pbc表 2" xfId="3510"/>
    <cellStyle name="_03_长期资产申报表_pbc_替换第二版_股权等_原ABC-pbc表 2 2" xfId="3511"/>
    <cellStyle name="_03_长期资产申报表_pbc_替换第二版_股权等_原ABC-pbc表 2 3" xfId="3512"/>
    <cellStyle name="_03_长期资产申报表_pbc_替换第二版_股权等_原ABC-pbc表 3" xfId="3513"/>
    <cellStyle name="_03_长期资产申报表_pbc_替换第二版_股权等_原ABC-pbc表 4" xfId="3514"/>
    <cellStyle name="_03_长期资产申报表_pbc_替换第二版_股权等_原ABC-pbc表 5" xfId="3515"/>
    <cellStyle name="_03_长期资产申报表_pbc_替换第二版_股权等_原ABC-pbc表 6" xfId="3516"/>
    <cellStyle name="_03_长期资产申报表_pbc_替换第二版_股权等_原ABC-pbc表 7" xfId="3517"/>
    <cellStyle name="_03_长期资产申报表_pbc_替换第二版_股权等_原ABC-pbc表_PBC(CG)-MASTER" xfId="3518"/>
    <cellStyle name="_03_长期资产申报表_pbc_替换第二版_股权等_原ABC-pbc表_PBC(CG)-MASTER 2" xfId="3519"/>
    <cellStyle name="_03_长期资产申报表_pbc_替换第二版_股权等_原ABC-pbc表_PBC(CG)-MASTER 2 2" xfId="3520"/>
    <cellStyle name="_03_长期资产申报表_pbc_替换第二版_股权等_原ABC-pbc表_PBC(CG)-MASTER 2 3" xfId="3521"/>
    <cellStyle name="_03_长期资产申报表_pbc_替换第二版_股权等_原ABC-pbc表_PBC(CG)-MASTER 3" xfId="3522"/>
    <cellStyle name="_03_长期资产申报表_pbc_替换第二版_股权等_原ABC-pbc表_PBC(CG)-MASTER 4" xfId="3523"/>
    <cellStyle name="_03_长期资产申报表_pbc_替换第二版_股权等_原ABC-pbc表_PBC(CG)-MASTER 5" xfId="3524"/>
    <cellStyle name="_03_长期资产申报表_pbc_替换第二版_股权等_原ABC-pbc表_PBC(CG)-MASTER 6" xfId="3525"/>
    <cellStyle name="_03_长期资产申报表_pbc_替换第二版_股权等_原ABC-pbc表_PBC(CG)-MASTER 7" xfId="3526"/>
    <cellStyle name="_03_长期资产申报表_pbc_替换第二版_原ABC-pbc表" xfId="3527"/>
    <cellStyle name="_03_长期资产申报表_pbc_替换第二版_原ABC-pbc表 2" xfId="3528"/>
    <cellStyle name="_03_长期资产申报表_pbc_替换第二版_原ABC-pbc表 2 2" xfId="3529"/>
    <cellStyle name="_03_长期资产申报表_pbc_替换第二版_原ABC-pbc表 2 3" xfId="3530"/>
    <cellStyle name="_03_长期资产申报表_pbc_替换第二版_原ABC-pbc表 3" xfId="3531"/>
    <cellStyle name="_03_长期资产申报表_pbc_替换第二版_原ABC-pbc表 4" xfId="3532"/>
    <cellStyle name="_03_长期资产申报表_pbc_替换第二版_原ABC-pbc表 5" xfId="3533"/>
    <cellStyle name="_03_长期资产申报表_pbc_替换第二版_原ABC-pbc表 6" xfId="3534"/>
    <cellStyle name="_03_长期资产申报表_pbc_替换第二版_原ABC-pbc表 7" xfId="3535"/>
    <cellStyle name="_03_长期资产申报表_pbc_替换第二版_原ABC-pbc表_PBC(CG)-MASTER" xfId="3536"/>
    <cellStyle name="_03_长期资产申报表_pbc_替换第二版_原ABC-pbc表_PBC(CG)-MASTER 2" xfId="3537"/>
    <cellStyle name="_03_长期资产申报表_pbc_替换第二版_原ABC-pbc表_PBC(CG)-MASTER 2 2" xfId="3538"/>
    <cellStyle name="_03_长期资产申报表_pbc_替换第二版_原ABC-pbc表_PBC(CG)-MASTER 2 3" xfId="3539"/>
    <cellStyle name="_03_长期资产申报表_pbc_替换第二版_原ABC-pbc表_PBC(CG)-MASTER 3" xfId="3540"/>
    <cellStyle name="_03_长期资产申报表_pbc_替换第二版_原ABC-pbc表_PBC(CG)-MASTER 4" xfId="3541"/>
    <cellStyle name="_03_长期资产申报表_pbc_替换第二版_原ABC-pbc表_PBC(CG)-MASTER 5" xfId="3542"/>
    <cellStyle name="_03_长期资产申报表_pbc_替换第二版_原ABC-pbc表_PBC(CG)-MASTER 6" xfId="3543"/>
    <cellStyle name="_03_长期资产申报表_pbc_替换第二版_原ABC-pbc表_PBC(CG)-MASTER 7" xfId="3544"/>
    <cellStyle name="_03_长期资产申报表_pbc_原ABC-pbc表" xfId="3545"/>
    <cellStyle name="_03_长期资产申报表_pbc_原ABC-pbc表 2" xfId="3546"/>
    <cellStyle name="_03_长期资产申报表_pbc_原ABC-pbc表 2 2" xfId="3547"/>
    <cellStyle name="_03_长期资产申报表_pbc_原ABC-pbc表 2 3" xfId="3548"/>
    <cellStyle name="_03_长期资产申报表_pbc_原ABC-pbc表 3" xfId="3549"/>
    <cellStyle name="_03_长期资产申报表_pbc_原ABC-pbc表 4" xfId="3550"/>
    <cellStyle name="_03_长期资产申报表_pbc_原ABC-pbc表 5" xfId="3551"/>
    <cellStyle name="_03_长期资产申报表_pbc_原ABC-pbc表 6" xfId="3552"/>
    <cellStyle name="_03_长期资产申报表_pbc_原ABC-pbc表 7" xfId="3553"/>
    <cellStyle name="_03_长期资产申报表_pbc_原ABC-pbc表_PBC(CG)-MASTER" xfId="3554"/>
    <cellStyle name="_03_长期资产申报表_pbc_原ABC-pbc表_PBC(CG)-MASTER 2" xfId="3555"/>
    <cellStyle name="_03_长期资产申报表_pbc_原ABC-pbc表_PBC(CG)-MASTER 2 2" xfId="3556"/>
    <cellStyle name="_03_长期资产申报表_pbc_原ABC-pbc表_PBC(CG)-MASTER 2 3" xfId="3557"/>
    <cellStyle name="_03_长期资产申报表_pbc_原ABC-pbc表_PBC(CG)-MASTER 3" xfId="3558"/>
    <cellStyle name="_03_长期资产申报表_pbc_原ABC-pbc表_PBC(CG)-MASTER 4" xfId="3559"/>
    <cellStyle name="_03_长期资产申报表_pbc_原ABC-pbc表_PBC(CG)-MASTER 5" xfId="3560"/>
    <cellStyle name="_03_长期资产申报表_pbc_原ABC-pbc表_PBC(CG)-MASTER 6" xfId="3561"/>
    <cellStyle name="_03_长期资产申报表_pbc_原ABC-pbc表_PBC(CG)-MASTER 7" xfId="3562"/>
    <cellStyle name="_03_长期资产申报表_pbc-汇总" xfId="3563"/>
    <cellStyle name="_03_长期资产申报表_pbc-汇总 2" xfId="3564"/>
    <cellStyle name="_03_长期资产申报表_pbc-汇总 2 2" xfId="3565"/>
    <cellStyle name="_03_长期资产申报表_pbc-汇总 2 3" xfId="3566"/>
    <cellStyle name="_03_长期资产申报表_pbc-汇总 3" xfId="3567"/>
    <cellStyle name="_03_长期资产申报表_pbc-汇总 4" xfId="3568"/>
    <cellStyle name="_03_长期资产申报表_pbc-汇总 5" xfId="3569"/>
    <cellStyle name="_03_长期资产申报表_pbc-汇总 6" xfId="3570"/>
    <cellStyle name="_03_长期资产申报表_pbc-汇总 7" xfId="3571"/>
    <cellStyle name="_03_长期资产申报表_pbc-汇总_ABC-pbc表20060610" xfId="3572"/>
    <cellStyle name="_03_长期资产申报表_pbc-汇总_ABC-pbc表20060610 2" xfId="3573"/>
    <cellStyle name="_03_长期资产申报表_pbc-汇总_ABC-pbc表20060610 2 2" xfId="3574"/>
    <cellStyle name="_03_长期资产申报表_pbc-汇总_ABC-pbc表20060610 2 3" xfId="3575"/>
    <cellStyle name="_03_长期资产申报表_pbc-汇总_ABC-pbc表20060610 3" xfId="3576"/>
    <cellStyle name="_03_长期资产申报表_pbc-汇总_ABC-pbc表20060610 4" xfId="3577"/>
    <cellStyle name="_03_长期资产申报表_pbc-汇总_ABC-pbc表20060610 5" xfId="3578"/>
    <cellStyle name="_03_长期资产申报表_pbc-汇总_ABC-pbc表20060610 6" xfId="3579"/>
    <cellStyle name="_03_长期资产申报表_pbc-汇总_ABC-pbc表20060610 7" xfId="3580"/>
    <cellStyle name="_03_长期资产申报表_pbc-汇总_ABC-pbc表20060610_PBC(CG)-MASTER" xfId="3581"/>
    <cellStyle name="_03_长期资产申报表_pbc-汇总_ABC-pbc表20060610_PBC(CG)-MASTER 2" xfId="3582"/>
    <cellStyle name="_03_长期资产申报表_pbc-汇总_ABC-pbc表20060610_PBC(CG)-MASTER 2 2" xfId="3583"/>
    <cellStyle name="_03_长期资产申报表_pbc-汇总_ABC-pbc表20060610_PBC(CG)-MASTER 2 3" xfId="3584"/>
    <cellStyle name="_03_长期资产申报表_pbc-汇总_ABC-pbc表20060610_PBC(CG)-MASTER 3" xfId="3585"/>
    <cellStyle name="_03_长期资产申报表_pbc-汇总_ABC-pbc表20060610_PBC(CG)-MASTER 4" xfId="3586"/>
    <cellStyle name="_03_长期资产申报表_pbc-汇总_ABC-pbc表20060610_PBC(CG)-MASTER 5" xfId="3587"/>
    <cellStyle name="_03_长期资产申报表_pbc-汇总_ABC-pbc表20060610_PBC(CG)-MASTER 6" xfId="3588"/>
    <cellStyle name="_03_长期资产申报表_pbc-汇总_ABC-pbc表20060610_PBC(CG)-MASTER 7" xfId="3589"/>
    <cellStyle name="_03_长期资产申报表_pbc-汇总_ABC-pbc表20060610_PBC(CG)-MASTER_PBC(CG)-MASTER" xfId="3590"/>
    <cellStyle name="_03_长期资产申报表_pbc-汇总_ABC-pbc表20060610_PBC(CG)-MASTER_PBC(CG)-MASTER 2" xfId="3591"/>
    <cellStyle name="_03_长期资产申报表_pbc-汇总_ABC-pbc表20060610_PBC(CG)-MASTER_PBC(CG)-MASTER 2 2" xfId="3592"/>
    <cellStyle name="_03_长期资产申报表_pbc-汇总_ABC-pbc表20060610_PBC(CG)-MASTER_PBC(CG)-MASTER 2 3" xfId="3593"/>
    <cellStyle name="_03_长期资产申报表_pbc-汇总_ABC-pbc表20060610_PBC(CG)-MASTER_PBC(CG)-MASTER 3" xfId="3594"/>
    <cellStyle name="_03_长期资产申报表_pbc-汇总_ABC-pbc表20060610_PBC(CG)-MASTER_PBC(CG)-MASTER 4" xfId="3595"/>
    <cellStyle name="_03_长期资产申报表_pbc-汇总_ABC-pbc表20060610_PBC(CG)-MASTER_PBC(CG)-MASTER 5" xfId="3596"/>
    <cellStyle name="_03_长期资产申报表_pbc-汇总_ABC-pbc表20060610_PBC(CG)-MASTER_PBC(CG)-MASTER 6" xfId="3597"/>
    <cellStyle name="_03_长期资产申报表_pbc-汇总_ABC-pbc表20060610_PBC(CG)-MASTER_PBC(CG)-MASTER 7" xfId="3598"/>
    <cellStyle name="_03_长期资产申报表_pbc-汇总_ABC-pbc表20060610－赵静" xfId="3599"/>
    <cellStyle name="_03_长期资产申报表_pbc-汇总_ABC-pbc表20060610－赵静 2" xfId="3600"/>
    <cellStyle name="_03_长期资产申报表_pbc-汇总_ABC-pbc表20060610－赵静 2 2" xfId="3601"/>
    <cellStyle name="_03_长期资产申报表_pbc-汇总_ABC-pbc表20060610－赵静 2 3" xfId="3602"/>
    <cellStyle name="_03_长期资产申报表_pbc-汇总_ABC-pbc表20060610－赵静 3" xfId="3603"/>
    <cellStyle name="_03_长期资产申报表_pbc-汇总_ABC-pbc表20060610－赵静 4" xfId="3604"/>
    <cellStyle name="_03_长期资产申报表_pbc-汇总_ABC-pbc表20060610－赵静 5" xfId="3605"/>
    <cellStyle name="_03_长期资产申报表_pbc-汇总_ABC-pbc表20060610－赵静 6" xfId="3606"/>
    <cellStyle name="_03_长期资产申报表_pbc-汇总_ABC-pbc表20060610－赵静 7" xfId="3607"/>
    <cellStyle name="_03_长期资产申报表_pbc-汇总_ABC-pbc表20060610－赵静_PBC(CG)-MASTER" xfId="3608"/>
    <cellStyle name="_03_长期资产申报表_pbc-汇总_ABC-pbc表20060610－赵静_PBC(CG)-MASTER 2" xfId="3609"/>
    <cellStyle name="_03_长期资产申报表_pbc-汇总_ABC-pbc表20060610－赵静_PBC(CG)-MASTER 2 2" xfId="3610"/>
    <cellStyle name="_03_长期资产申报表_pbc-汇总_ABC-pbc表20060610－赵静_PBC(CG)-MASTER 2 3" xfId="3611"/>
    <cellStyle name="_03_长期资产申报表_pbc-汇总_ABC-pbc表20060610－赵静_PBC(CG)-MASTER 3" xfId="3612"/>
    <cellStyle name="_03_长期资产申报表_pbc-汇总_ABC-pbc表20060610－赵静_PBC(CG)-MASTER 4" xfId="3613"/>
    <cellStyle name="_03_长期资产申报表_pbc-汇总_ABC-pbc表20060610－赵静_PBC(CG)-MASTER 5" xfId="3614"/>
    <cellStyle name="_03_长期资产申报表_pbc-汇总_ABC-pbc表20060610－赵静_PBC(CG)-MASTER 6" xfId="3615"/>
    <cellStyle name="_03_长期资产申报表_pbc-汇总_ABC-pbc表20060610－赵静_PBC(CG)-MASTER 7" xfId="3616"/>
    <cellStyle name="_03_长期资产申报表_pbc-汇总_Book2222222222222222222222222222222222222222222222222" xfId="3617"/>
    <cellStyle name="_03_长期资产申报表_pbc-汇总_Book2222222222222222222222222222222222222222222222222 2" xfId="3618"/>
    <cellStyle name="_03_长期资产申报表_pbc-汇总_Book2222222222222222222222222222222222222222222222222 2 2" xfId="3619"/>
    <cellStyle name="_03_长期资产申报表_pbc-汇总_Book2222222222222222222222222222222222222222222222222 2 3" xfId="3620"/>
    <cellStyle name="_03_长期资产申报表_pbc-汇总_Book2222222222222222222222222222222222222222222222222 3" xfId="3621"/>
    <cellStyle name="_03_长期资产申报表_pbc-汇总_Book2222222222222222222222222222222222222222222222222 4" xfId="3622"/>
    <cellStyle name="_03_长期资产申报表_pbc-汇总_Book2222222222222222222222222222222222222222222222222 5" xfId="3623"/>
    <cellStyle name="_03_长期资产申报表_pbc-汇总_Book2222222222222222222222222222222222222222222222222 6" xfId="3624"/>
    <cellStyle name="_03_长期资产申报表_pbc-汇总_Book2222222222222222222222222222222222222222222222222 7" xfId="3625"/>
    <cellStyle name="_03_长期资产申报表_pbc-汇总_Book2222222222222222222222222222222222222222222222222_ABC-pbc表20060610" xfId="3626"/>
    <cellStyle name="_03_长期资产申报表_pbc-汇总_Book2222222222222222222222222222222222222222222222222_ABC-pbc表20060610 2" xfId="3627"/>
    <cellStyle name="_03_长期资产申报表_pbc-汇总_Book2222222222222222222222222222222222222222222222222_ABC-pbc表20060610 2 2" xfId="3628"/>
    <cellStyle name="_03_长期资产申报表_pbc-汇总_Book2222222222222222222222222222222222222222222222222_ABC-pbc表20060610 2 3" xfId="3629"/>
    <cellStyle name="_03_长期资产申报表_pbc-汇总_Book2222222222222222222222222222222222222222222222222_ABC-pbc表20060610 3" xfId="3630"/>
    <cellStyle name="_03_长期资产申报表_pbc-汇总_Book2222222222222222222222222222222222222222222222222_ABC-pbc表20060610 4" xfId="3631"/>
    <cellStyle name="_03_长期资产申报表_pbc-汇总_Book2222222222222222222222222222222222222222222222222_ABC-pbc表20060610 5" xfId="3632"/>
    <cellStyle name="_03_长期资产申报表_pbc-汇总_Book2222222222222222222222222222222222222222222222222_ABC-pbc表20060610 6" xfId="3633"/>
    <cellStyle name="_03_长期资产申报表_pbc-汇总_Book2222222222222222222222222222222222222222222222222_ABC-pbc表20060610 7" xfId="3634"/>
    <cellStyle name="_03_长期资产申报表_pbc-汇总_Book2222222222222222222222222222222222222222222222222_ABC-pbc表20060610_PBC(CG)-MASTER" xfId="3635"/>
    <cellStyle name="_03_长期资产申报表_pbc-汇总_Book2222222222222222222222222222222222222222222222222_ABC-pbc表20060610_PBC(CG)-MASTER 2" xfId="3636"/>
    <cellStyle name="_03_长期资产申报表_pbc-汇总_Book2222222222222222222222222222222222222222222222222_ABC-pbc表20060610_PBC(CG)-MASTER 2 2" xfId="3637"/>
    <cellStyle name="_03_长期资产申报表_pbc-汇总_Book2222222222222222222222222222222222222222222222222_ABC-pbc表20060610_PBC(CG)-MASTER 2 3" xfId="3638"/>
    <cellStyle name="_03_长期资产申报表_pbc-汇总_Book2222222222222222222222222222222222222222222222222_ABC-pbc表20060610_PBC(CG)-MASTER 3" xfId="3639"/>
    <cellStyle name="_03_长期资产申报表_pbc-汇总_Book2222222222222222222222222222222222222222222222222_ABC-pbc表20060610_PBC(CG)-MASTER 4" xfId="3640"/>
    <cellStyle name="_03_长期资产申报表_pbc-汇总_Book2222222222222222222222222222222222222222222222222_ABC-pbc表20060610_PBC(CG)-MASTER 5" xfId="3641"/>
    <cellStyle name="_03_长期资产申报表_pbc-汇总_Book2222222222222222222222222222222222222222222222222_ABC-pbc表20060610_PBC(CG)-MASTER 6" xfId="3642"/>
    <cellStyle name="_03_长期资产申报表_pbc-汇总_Book2222222222222222222222222222222222222222222222222_ABC-pbc表20060610_PBC(CG)-MASTER 7" xfId="3643"/>
    <cellStyle name="_03_长期资产申报表_pbc-汇总_Book2222222222222222222222222222222222222222222222222_ABC-pbc表20060610_PBC(CG)-MASTER_PBC(CG)-MASTER" xfId="3644"/>
    <cellStyle name="_03_长期资产申报表_pbc-汇总_Book2222222222222222222222222222222222222222222222222_ABC-pbc表20060610_PBC(CG)-MASTER_PBC(CG)-MASTER 2" xfId="3645"/>
    <cellStyle name="_03_长期资产申报表_pbc-汇总_Book2222222222222222222222222222222222222222222222222_ABC-pbc表20060610_PBC(CG)-MASTER_PBC(CG)-MASTER 2 2" xfId="3646"/>
    <cellStyle name="_03_长期资产申报表_pbc-汇总_Book2222222222222222222222222222222222222222222222222_ABC-pbc表20060610_PBC(CG)-MASTER_PBC(CG)-MASTER 2 3" xfId="3647"/>
    <cellStyle name="_03_长期资产申报表_pbc-汇总_Book2222222222222222222222222222222222222222222222222_ABC-pbc表20060610_PBC(CG)-MASTER_PBC(CG)-MASTER 3" xfId="3648"/>
    <cellStyle name="_03_长期资产申报表_pbc-汇总_Book2222222222222222222222222222222222222222222222222_ABC-pbc表20060610_PBC(CG)-MASTER_PBC(CG)-MASTER 4" xfId="3649"/>
    <cellStyle name="_03_长期资产申报表_pbc-汇总_Book2222222222222222222222222222222222222222222222222_ABC-pbc表20060610_PBC(CG)-MASTER_PBC(CG)-MASTER 5" xfId="3650"/>
    <cellStyle name="_03_长期资产申报表_pbc-汇总_Book2222222222222222222222222222222222222222222222222_ABC-pbc表20060610_PBC(CG)-MASTER_PBC(CG)-MASTER 6" xfId="3651"/>
    <cellStyle name="_03_长期资产申报表_pbc-汇总_Book2222222222222222222222222222222222222222222222222_ABC-pbc表20060610_PBC(CG)-MASTER_PBC(CG)-MASTER 7" xfId="3652"/>
    <cellStyle name="_03_长期资产申报表_pbc-汇总_Book2222222222222222222222222222222222222222222222222_ABC-pbc表20060610－赵静" xfId="3653"/>
    <cellStyle name="_03_长期资产申报表_pbc-汇总_Book2222222222222222222222222222222222222222222222222_ABC-pbc表20060610－赵静 2" xfId="3654"/>
    <cellStyle name="_03_长期资产申报表_pbc-汇总_Book2222222222222222222222222222222222222222222222222_ABC-pbc表20060610－赵静 2 2" xfId="3655"/>
    <cellStyle name="_03_长期资产申报表_pbc-汇总_Book2222222222222222222222222222222222222222222222222_ABC-pbc表20060610－赵静 2 3" xfId="3656"/>
    <cellStyle name="_03_长期资产申报表_pbc-汇总_Book2222222222222222222222222222222222222222222222222_ABC-pbc表20060610－赵静 3" xfId="3657"/>
    <cellStyle name="_03_长期资产申报表_pbc-汇总_Book2222222222222222222222222222222222222222222222222_ABC-pbc表20060610－赵静 4" xfId="3658"/>
    <cellStyle name="_03_长期资产申报表_pbc-汇总_Book2222222222222222222222222222222222222222222222222_ABC-pbc表20060610－赵静 5" xfId="3659"/>
    <cellStyle name="_03_长期资产申报表_pbc-汇总_Book2222222222222222222222222222222222222222222222222_ABC-pbc表20060610－赵静 6" xfId="3660"/>
    <cellStyle name="_03_长期资产申报表_pbc-汇总_Book2222222222222222222222222222222222222222222222222_ABC-pbc表20060610－赵静 7" xfId="3661"/>
    <cellStyle name="_03_长期资产申报表_pbc-汇总_Book2222222222222222222222222222222222222222222222222_ABC-pbc表20060610－赵静_PBC(CG)-MASTER" xfId="3662"/>
    <cellStyle name="_03_长期资产申报表_pbc-汇总_Book2222222222222222222222222222222222222222222222222_ABC-pbc表20060610－赵静_PBC(CG)-MASTER 2" xfId="3663"/>
    <cellStyle name="_03_长期资产申报表_pbc-汇总_Book2222222222222222222222222222222222222222222222222_ABC-pbc表20060610－赵静_PBC(CG)-MASTER 2 2" xfId="3664"/>
    <cellStyle name="_03_长期资产申报表_pbc-汇总_Book2222222222222222222222222222222222222222222222222_ABC-pbc表20060610－赵静_PBC(CG)-MASTER 2 3" xfId="3665"/>
    <cellStyle name="_03_长期资产申报表_pbc-汇总_Book2222222222222222222222222222222222222222222222222_ABC-pbc表20060610－赵静_PBC(CG)-MASTER 3" xfId="3666"/>
    <cellStyle name="_03_长期资产申报表_pbc-汇总_Book2222222222222222222222222222222222222222222222222_ABC-pbc表20060610－赵静_PBC(CG)-MASTER 4" xfId="3667"/>
    <cellStyle name="_03_长期资产申报表_pbc-汇总_Book2222222222222222222222222222222222222222222222222_ABC-pbc表20060610－赵静_PBC(CG)-MASTER 5" xfId="3668"/>
    <cellStyle name="_03_长期资产申报表_pbc-汇总_Book2222222222222222222222222222222222222222222222222_ABC-pbc表20060610－赵静_PBC(CG)-MASTER 6" xfId="3669"/>
    <cellStyle name="_03_长期资产申报表_pbc-汇总_Book2222222222222222222222222222222222222222222222222_ABC-pbc表20060610－赵静_PBC(CG)-MASTER 7" xfId="3670"/>
    <cellStyle name="_03_长期资产申报表_pbc-汇总_Book2222222222222222222222222222222222222222222222222_PBC(CG)-MASTER" xfId="3671"/>
    <cellStyle name="_03_长期资产申报表_pbc-汇总_Book2222222222222222222222222222222222222222222222222_PBC(CG)-MASTER 2" xfId="3672"/>
    <cellStyle name="_03_长期资产申报表_pbc-汇总_Book2222222222222222222222222222222222222222222222222_PBC(CG)-MASTER 2 2" xfId="3673"/>
    <cellStyle name="_03_长期资产申报表_pbc-汇总_Book2222222222222222222222222222222222222222222222222_PBC(CG)-MASTER 2 3" xfId="3674"/>
    <cellStyle name="_03_长期资产申报表_pbc-汇总_Book2222222222222222222222222222222222222222222222222_PBC(CG)-MASTER 3" xfId="3675"/>
    <cellStyle name="_03_长期资产申报表_pbc-汇总_Book2222222222222222222222222222222222222222222222222_PBC(CG)-MASTER 4" xfId="3676"/>
    <cellStyle name="_03_长期资产申报表_pbc-汇总_Book2222222222222222222222222222222222222222222222222_PBC(CG)-MASTER 5" xfId="3677"/>
    <cellStyle name="_03_长期资产申报表_pbc-汇总_Book2222222222222222222222222222222222222222222222222_PBC(CG)-MASTER 6" xfId="3678"/>
    <cellStyle name="_03_长期资产申报表_pbc-汇总_Book2222222222222222222222222222222222222222222222222_PBC(CG)-MASTER 7" xfId="3679"/>
    <cellStyle name="_03_长期资产申报表_pbc-汇总_Book2222222222222222222222222222222222222222222222222_PBC(CG)-MASTER_PBC(CG)-MASTER" xfId="3680"/>
    <cellStyle name="_03_长期资产申报表_pbc-汇总_Book2222222222222222222222222222222222222222222222222_PBC(CG)-MASTER_PBC(CG)-MASTER 2" xfId="3681"/>
    <cellStyle name="_03_长期资产申报表_pbc-汇总_Book2222222222222222222222222222222222222222222222222_PBC(CG)-MASTER_PBC(CG)-MASTER 2 2" xfId="3682"/>
    <cellStyle name="_03_长期资产申报表_pbc-汇总_Book2222222222222222222222222222222222222222222222222_PBC(CG)-MASTER_PBC(CG)-MASTER 2 3" xfId="3683"/>
    <cellStyle name="_03_长期资产申报表_pbc-汇总_Book2222222222222222222222222222222222222222222222222_PBC(CG)-MASTER_PBC(CG)-MASTER 3" xfId="3684"/>
    <cellStyle name="_03_长期资产申报表_pbc-汇总_Book2222222222222222222222222222222222222222222222222_PBC(CG)-MASTER_PBC(CG)-MASTER 4" xfId="3685"/>
    <cellStyle name="_03_长期资产申报表_pbc-汇总_Book2222222222222222222222222222222222222222222222222_PBC(CG)-MASTER_PBC(CG)-MASTER 5" xfId="3686"/>
    <cellStyle name="_03_长期资产申报表_pbc-汇总_Book2222222222222222222222222222222222222222222222222_PBC(CG)-MASTER_PBC(CG)-MASTER 6" xfId="3687"/>
    <cellStyle name="_03_长期资产申报表_pbc-汇总_Book2222222222222222222222222222222222222222222222222_PBC(CG)-MASTER_PBC(CG)-MASTER 7" xfId="3688"/>
    <cellStyle name="_03_长期资产申报表_pbc-汇总_Book2222222222222222222222222222222222222222222222222_原ABC-pbc表" xfId="3689"/>
    <cellStyle name="_03_长期资产申报表_pbc-汇总_Book2222222222222222222222222222222222222222222222222_原ABC-pbc表 2" xfId="3690"/>
    <cellStyle name="_03_长期资产申报表_pbc-汇总_Book2222222222222222222222222222222222222222222222222_原ABC-pbc表 2 2" xfId="3691"/>
    <cellStyle name="_03_长期资产申报表_pbc-汇总_Book2222222222222222222222222222222222222222222222222_原ABC-pbc表 2 3" xfId="3692"/>
    <cellStyle name="_03_长期资产申报表_pbc-汇总_Book2222222222222222222222222222222222222222222222222_原ABC-pbc表 3" xfId="3693"/>
    <cellStyle name="_03_长期资产申报表_pbc-汇总_Book2222222222222222222222222222222222222222222222222_原ABC-pbc表 4" xfId="3694"/>
    <cellStyle name="_03_长期资产申报表_pbc-汇总_Book2222222222222222222222222222222222222222222222222_原ABC-pbc表 5" xfId="3695"/>
    <cellStyle name="_03_长期资产申报表_pbc-汇总_Book2222222222222222222222222222222222222222222222222_原ABC-pbc表 6" xfId="3696"/>
    <cellStyle name="_03_长期资产申报表_pbc-汇总_Book2222222222222222222222222222222222222222222222222_原ABC-pbc表 7" xfId="3697"/>
    <cellStyle name="_03_长期资产申报表_pbc-汇总_Book2222222222222222222222222222222222222222222222222_原ABC-pbc表_PBC(CG)-MASTER" xfId="3698"/>
    <cellStyle name="_03_长期资产申报表_pbc-汇总_Book2222222222222222222222222222222222222222222222222_原ABC-pbc表_PBC(CG)-MASTER 2" xfId="3699"/>
    <cellStyle name="_03_长期资产申报表_pbc-汇总_Book2222222222222222222222222222222222222222222222222_原ABC-pbc表_PBC(CG)-MASTER 2 2" xfId="3700"/>
    <cellStyle name="_03_长期资产申报表_pbc-汇总_Book2222222222222222222222222222222222222222222222222_原ABC-pbc表_PBC(CG)-MASTER 2 3" xfId="3701"/>
    <cellStyle name="_03_长期资产申报表_pbc-汇总_Book2222222222222222222222222222222222222222222222222_原ABC-pbc表_PBC(CG)-MASTER 3" xfId="3702"/>
    <cellStyle name="_03_长期资产申报表_pbc-汇总_Book2222222222222222222222222222222222222222222222222_原ABC-pbc表_PBC(CG)-MASTER 4" xfId="3703"/>
    <cellStyle name="_03_长期资产申报表_pbc-汇总_Book2222222222222222222222222222222222222222222222222_原ABC-pbc表_PBC(CG)-MASTER 5" xfId="3704"/>
    <cellStyle name="_03_长期资产申报表_pbc-汇总_Book2222222222222222222222222222222222222222222222222_原ABC-pbc表_PBC(CG)-MASTER 6" xfId="3705"/>
    <cellStyle name="_03_长期资产申报表_pbc-汇总_Book2222222222222222222222222222222222222222222222222_原ABC-pbc表_PBC(CG)-MASTER 7" xfId="3706"/>
    <cellStyle name="_03_长期资产申报表_pbc-汇总_PBC(CG)-MASTER" xfId="3707"/>
    <cellStyle name="_03_长期资产申报表_pbc-汇总_PBC(CG)-MASTER 2" xfId="3708"/>
    <cellStyle name="_03_长期资产申报表_pbc-汇总_PBC(CG)-MASTER 2 2" xfId="3709"/>
    <cellStyle name="_03_长期资产申报表_pbc-汇总_PBC(CG)-MASTER 2 3" xfId="3710"/>
    <cellStyle name="_03_长期资产申报表_pbc-汇总_PBC(CG)-MASTER 3" xfId="3711"/>
    <cellStyle name="_03_长期资产申报表_pbc-汇总_PBC(CG)-MASTER 4" xfId="3712"/>
    <cellStyle name="_03_长期资产申报表_pbc-汇总_PBC(CG)-MASTER 5" xfId="3713"/>
    <cellStyle name="_03_长期资产申报表_pbc-汇总_PBC(CG)-MASTER 6" xfId="3714"/>
    <cellStyle name="_03_长期资产申报表_pbc-汇总_PBC(CG)-MASTER 7" xfId="3715"/>
    <cellStyle name="_03_长期资产申报表_pbc-汇总_PBC(CG)-MASTER_PBC(CG)-MASTER" xfId="3716"/>
    <cellStyle name="_03_长期资产申报表_pbc-汇总_PBC(CG)-MASTER_PBC(CG)-MASTER 2" xfId="3717"/>
    <cellStyle name="_03_长期资产申报表_pbc-汇总_PBC(CG)-MASTER_PBC(CG)-MASTER 2 2" xfId="3718"/>
    <cellStyle name="_03_长期资产申报表_pbc-汇总_PBC(CG)-MASTER_PBC(CG)-MASTER 2 3" xfId="3719"/>
    <cellStyle name="_03_长期资产申报表_pbc-汇总_PBC(CG)-MASTER_PBC(CG)-MASTER 3" xfId="3720"/>
    <cellStyle name="_03_长期资产申报表_pbc-汇总_PBC(CG)-MASTER_PBC(CG)-MASTER 4" xfId="3721"/>
    <cellStyle name="_03_长期资产申报表_pbc-汇总_PBC(CG)-MASTER_PBC(CG)-MASTER 5" xfId="3722"/>
    <cellStyle name="_03_长期资产申报表_pbc-汇总_PBC(CG)-MASTER_PBC(CG)-MASTER 6" xfId="3723"/>
    <cellStyle name="_03_长期资产申报表_pbc-汇总_PBC(CG)-MASTER_PBC(CG)-MASTER 7" xfId="3724"/>
    <cellStyle name="_03_长期资产申报表_pbc-汇总_股权等" xfId="3725"/>
    <cellStyle name="_03_长期资产申报表_pbc-汇总_股权等 2" xfId="3726"/>
    <cellStyle name="_03_长期资产申报表_pbc-汇总_股权等 2 2" xfId="3727"/>
    <cellStyle name="_03_长期资产申报表_pbc-汇总_股权等 2 3" xfId="3728"/>
    <cellStyle name="_03_长期资产申报表_pbc-汇总_股权等 3" xfId="3729"/>
    <cellStyle name="_03_长期资产申报表_pbc-汇总_股权等 4" xfId="3730"/>
    <cellStyle name="_03_长期资产申报表_pbc-汇总_股权等 5" xfId="3731"/>
    <cellStyle name="_03_长期资产申报表_pbc-汇总_股权等 6" xfId="3732"/>
    <cellStyle name="_03_长期资产申报表_pbc-汇总_股权等 7" xfId="3733"/>
    <cellStyle name="_03_长期资产申报表_pbc-汇总_股权等_ABC-pbc表20060610" xfId="3734"/>
    <cellStyle name="_03_长期资产申报表_pbc-汇总_股权等_ABC-pbc表20060610 2" xfId="3735"/>
    <cellStyle name="_03_长期资产申报表_pbc-汇总_股权等_ABC-pbc表20060610 2 2" xfId="3736"/>
    <cellStyle name="_03_长期资产申报表_pbc-汇总_股权等_ABC-pbc表20060610 2 3" xfId="3737"/>
    <cellStyle name="_03_长期资产申报表_pbc-汇总_股权等_ABC-pbc表20060610 3" xfId="3738"/>
    <cellStyle name="_03_长期资产申报表_pbc-汇总_股权等_ABC-pbc表20060610 4" xfId="3739"/>
    <cellStyle name="_03_长期资产申报表_pbc-汇总_股权等_ABC-pbc表20060610 5" xfId="3740"/>
    <cellStyle name="_03_长期资产申报表_pbc-汇总_股权等_ABC-pbc表20060610 6" xfId="3741"/>
    <cellStyle name="_03_长期资产申报表_pbc-汇总_股权等_ABC-pbc表20060610 7" xfId="3742"/>
    <cellStyle name="_03_长期资产申报表_pbc-汇总_股权等_ABC-pbc表20060610_PBC(CG)-MASTER" xfId="3743"/>
    <cellStyle name="_03_长期资产申报表_pbc-汇总_股权等_ABC-pbc表20060610_PBC(CG)-MASTER 2" xfId="3744"/>
    <cellStyle name="_03_长期资产申报表_pbc-汇总_股权等_ABC-pbc表20060610_PBC(CG)-MASTER 2 2" xfId="3745"/>
    <cellStyle name="_03_长期资产申报表_pbc-汇总_股权等_ABC-pbc表20060610_PBC(CG)-MASTER 2 3" xfId="3746"/>
    <cellStyle name="_03_长期资产申报表_pbc-汇总_股权等_ABC-pbc表20060610_PBC(CG)-MASTER 3" xfId="3747"/>
    <cellStyle name="_03_长期资产申报表_pbc-汇总_股权等_ABC-pbc表20060610_PBC(CG)-MASTER 4" xfId="3748"/>
    <cellStyle name="_03_长期资产申报表_pbc-汇总_股权等_ABC-pbc表20060610_PBC(CG)-MASTER 5" xfId="3749"/>
    <cellStyle name="_03_长期资产申报表_pbc-汇总_股权等_ABC-pbc表20060610_PBC(CG)-MASTER 6" xfId="3750"/>
    <cellStyle name="_03_长期资产申报表_pbc-汇总_股权等_ABC-pbc表20060610_PBC(CG)-MASTER 7" xfId="3751"/>
    <cellStyle name="_03_长期资产申报表_pbc-汇总_股权等_ABC-pbc表20060610_PBC(CG)-MASTER_PBC(CG)-MASTER" xfId="3752"/>
    <cellStyle name="_03_长期资产申报表_pbc-汇总_股权等_ABC-pbc表20060610_PBC(CG)-MASTER_PBC(CG)-MASTER 2" xfId="3753"/>
    <cellStyle name="_03_长期资产申报表_pbc-汇总_股权等_ABC-pbc表20060610_PBC(CG)-MASTER_PBC(CG)-MASTER 2 2" xfId="3754"/>
    <cellStyle name="_03_长期资产申报表_pbc-汇总_股权等_ABC-pbc表20060610_PBC(CG)-MASTER_PBC(CG)-MASTER 2 3" xfId="3755"/>
    <cellStyle name="_03_长期资产申报表_pbc-汇总_股权等_ABC-pbc表20060610_PBC(CG)-MASTER_PBC(CG)-MASTER 3" xfId="3756"/>
    <cellStyle name="_03_长期资产申报表_pbc-汇总_股权等_ABC-pbc表20060610_PBC(CG)-MASTER_PBC(CG)-MASTER 4" xfId="3757"/>
    <cellStyle name="_03_长期资产申报表_pbc-汇总_股权等_ABC-pbc表20060610_PBC(CG)-MASTER_PBC(CG)-MASTER 5" xfId="3758"/>
    <cellStyle name="_03_长期资产申报表_pbc-汇总_股权等_ABC-pbc表20060610_PBC(CG)-MASTER_PBC(CG)-MASTER 6" xfId="3759"/>
    <cellStyle name="_03_长期资产申报表_pbc-汇总_股权等_ABC-pbc表20060610_PBC(CG)-MASTER_PBC(CG)-MASTER 7" xfId="3760"/>
    <cellStyle name="_03_长期资产申报表_pbc-汇总_股权等_ABC-pbc表20060610－赵静" xfId="3761"/>
    <cellStyle name="_03_长期资产申报表_pbc-汇总_股权等_ABC-pbc表20060610－赵静 2" xfId="3762"/>
    <cellStyle name="_03_长期资产申报表_pbc-汇总_股权等_ABC-pbc表20060610－赵静 2 2" xfId="3763"/>
    <cellStyle name="_03_长期资产申报表_pbc-汇总_股权等_ABC-pbc表20060610－赵静 2 3" xfId="3764"/>
    <cellStyle name="_03_长期资产申报表_pbc-汇总_股权等_ABC-pbc表20060610－赵静 3" xfId="3765"/>
    <cellStyle name="_03_长期资产申报表_pbc-汇总_股权等_ABC-pbc表20060610－赵静 4" xfId="3766"/>
    <cellStyle name="_03_长期资产申报表_pbc-汇总_股权等_ABC-pbc表20060610－赵静 5" xfId="3767"/>
    <cellStyle name="_03_长期资产申报表_pbc-汇总_股权等_ABC-pbc表20060610－赵静 6" xfId="3768"/>
    <cellStyle name="_03_长期资产申报表_pbc-汇总_股权等_ABC-pbc表20060610－赵静 7" xfId="3769"/>
    <cellStyle name="_03_长期资产申报表_pbc-汇总_股权等_ABC-pbc表20060610－赵静_PBC(CG)-MASTER" xfId="3770"/>
    <cellStyle name="_03_长期资产申报表_pbc-汇总_股权等_ABC-pbc表20060610－赵静_PBC(CG)-MASTER 2" xfId="3771"/>
    <cellStyle name="_03_长期资产申报表_pbc-汇总_股权等_ABC-pbc表20060610－赵静_PBC(CG)-MASTER 2 2" xfId="3772"/>
    <cellStyle name="_03_长期资产申报表_pbc-汇总_股权等_ABC-pbc表20060610－赵静_PBC(CG)-MASTER 2 3" xfId="3773"/>
    <cellStyle name="_03_长期资产申报表_pbc-汇总_股权等_ABC-pbc表20060610－赵静_PBC(CG)-MASTER 3" xfId="3774"/>
    <cellStyle name="_03_长期资产申报表_pbc-汇总_股权等_ABC-pbc表20060610－赵静_PBC(CG)-MASTER 4" xfId="3775"/>
    <cellStyle name="_03_长期资产申报表_pbc-汇总_股权等_ABC-pbc表20060610－赵静_PBC(CG)-MASTER 5" xfId="3776"/>
    <cellStyle name="_03_长期资产申报表_pbc-汇总_股权等_ABC-pbc表20060610－赵静_PBC(CG)-MASTER 6" xfId="3777"/>
    <cellStyle name="_03_长期资产申报表_pbc-汇总_股权等_ABC-pbc表20060610－赵静_PBC(CG)-MASTER 7" xfId="3778"/>
    <cellStyle name="_03_长期资产申报表_pbc-汇总_股权等_PBC(CG)-MASTER" xfId="3779"/>
    <cellStyle name="_03_长期资产申报表_pbc-汇总_股权等_PBC(CG)-MASTER 2" xfId="3780"/>
    <cellStyle name="_03_长期资产申报表_pbc-汇总_股权等_PBC(CG)-MASTER 2 2" xfId="3781"/>
    <cellStyle name="_03_长期资产申报表_pbc-汇总_股权等_PBC(CG)-MASTER 2 3" xfId="3782"/>
    <cellStyle name="_03_长期资产申报表_pbc-汇总_股权等_PBC(CG)-MASTER 3" xfId="3783"/>
    <cellStyle name="_03_长期资产申报表_pbc-汇总_股权等_PBC(CG)-MASTER 4" xfId="3784"/>
    <cellStyle name="_03_长期资产申报表_pbc-汇总_股权等_PBC(CG)-MASTER 5" xfId="3785"/>
    <cellStyle name="_03_长期资产申报表_pbc-汇总_股权等_PBC(CG)-MASTER 6" xfId="3786"/>
    <cellStyle name="_03_长期资产申报表_pbc-汇总_股权等_PBC(CG)-MASTER 7" xfId="3787"/>
    <cellStyle name="_03_长期资产申报表_pbc-汇总_股权等_PBC(CG)-MASTER_PBC(CG)-MASTER" xfId="3788"/>
    <cellStyle name="_03_长期资产申报表_pbc-汇总_股权等_PBC(CG)-MASTER_PBC(CG)-MASTER 2" xfId="3789"/>
    <cellStyle name="_03_长期资产申报表_pbc-汇总_股权等_PBC(CG)-MASTER_PBC(CG)-MASTER 2 2" xfId="3790"/>
    <cellStyle name="_03_长期资产申报表_pbc-汇总_股权等_PBC(CG)-MASTER_PBC(CG)-MASTER 2 3" xfId="3791"/>
    <cellStyle name="_03_长期资产申报表_pbc-汇总_股权等_PBC(CG)-MASTER_PBC(CG)-MASTER 3" xfId="3792"/>
    <cellStyle name="_03_长期资产申报表_pbc-汇总_股权等_PBC(CG)-MASTER_PBC(CG)-MASTER 4" xfId="3793"/>
    <cellStyle name="_03_长期资产申报表_pbc-汇总_股权等_PBC(CG)-MASTER_PBC(CG)-MASTER 5" xfId="3794"/>
    <cellStyle name="_03_长期资产申报表_pbc-汇总_股权等_PBC(CG)-MASTER_PBC(CG)-MASTER 6" xfId="3795"/>
    <cellStyle name="_03_长期资产申报表_pbc-汇总_股权等_PBC(CG)-MASTER_PBC(CG)-MASTER 7" xfId="3796"/>
    <cellStyle name="_03_长期资产申报表_pbc-汇总_股权等_原ABC-pbc表" xfId="3797"/>
    <cellStyle name="_03_长期资产申报表_pbc-汇总_股权等_原ABC-pbc表 2" xfId="3798"/>
    <cellStyle name="_03_长期资产申报表_pbc-汇总_股权等_原ABC-pbc表 2 2" xfId="3799"/>
    <cellStyle name="_03_长期资产申报表_pbc-汇总_股权等_原ABC-pbc表 2 3" xfId="3800"/>
    <cellStyle name="_03_长期资产申报表_pbc-汇总_股权等_原ABC-pbc表 3" xfId="3801"/>
    <cellStyle name="_03_长期资产申报表_pbc-汇总_股权等_原ABC-pbc表 4" xfId="3802"/>
    <cellStyle name="_03_长期资产申报表_pbc-汇总_股权等_原ABC-pbc表 5" xfId="3803"/>
    <cellStyle name="_03_长期资产申报表_pbc-汇总_股权等_原ABC-pbc表 6" xfId="3804"/>
    <cellStyle name="_03_长期资产申报表_pbc-汇总_股权等_原ABC-pbc表 7" xfId="3805"/>
    <cellStyle name="_03_长期资产申报表_pbc-汇总_股权等_原ABC-pbc表_PBC(CG)-MASTER" xfId="3806"/>
    <cellStyle name="_03_长期资产申报表_pbc-汇总_股权等_原ABC-pbc表_PBC(CG)-MASTER 2" xfId="3807"/>
    <cellStyle name="_03_长期资产申报表_pbc-汇总_股权等_原ABC-pbc表_PBC(CG)-MASTER 2 2" xfId="3808"/>
    <cellStyle name="_03_长期资产申报表_pbc-汇总_股权等_原ABC-pbc表_PBC(CG)-MASTER 2 3" xfId="3809"/>
    <cellStyle name="_03_长期资产申报表_pbc-汇总_股权等_原ABC-pbc表_PBC(CG)-MASTER 3" xfId="3810"/>
    <cellStyle name="_03_长期资产申报表_pbc-汇总_股权等_原ABC-pbc表_PBC(CG)-MASTER 4" xfId="3811"/>
    <cellStyle name="_03_长期资产申报表_pbc-汇总_股权等_原ABC-pbc表_PBC(CG)-MASTER 5" xfId="3812"/>
    <cellStyle name="_03_长期资产申报表_pbc-汇总_股权等_原ABC-pbc表_PBC(CG)-MASTER 6" xfId="3813"/>
    <cellStyle name="_03_长期资产申报表_pbc-汇总_股权等_原ABC-pbc表_PBC(CG)-MASTER 7" xfId="3814"/>
    <cellStyle name="_03_长期资产申报表_pbc-汇总_原ABC-pbc表" xfId="3815"/>
    <cellStyle name="_03_长期资产申报表_pbc-汇总_原ABC-pbc表 2" xfId="3816"/>
    <cellStyle name="_03_长期资产申报表_pbc-汇总_原ABC-pbc表 2 2" xfId="3817"/>
    <cellStyle name="_03_长期资产申报表_pbc-汇总_原ABC-pbc表 2 3" xfId="3818"/>
    <cellStyle name="_03_长期资产申报表_pbc-汇总_原ABC-pbc表 3" xfId="3819"/>
    <cellStyle name="_03_长期资产申报表_pbc-汇总_原ABC-pbc表 4" xfId="3820"/>
    <cellStyle name="_03_长期资产申报表_pbc-汇总_原ABC-pbc表 5" xfId="3821"/>
    <cellStyle name="_03_长期资产申报表_pbc-汇总_原ABC-pbc表 6" xfId="3822"/>
    <cellStyle name="_03_长期资产申报表_pbc-汇总_原ABC-pbc表 7" xfId="3823"/>
    <cellStyle name="_03_长期资产申报表_pbc-汇总_原ABC-pbc表_PBC(CG)-MASTER" xfId="3824"/>
    <cellStyle name="_03_长期资产申报表_pbc-汇总_原ABC-pbc表_PBC(CG)-MASTER 2" xfId="3825"/>
    <cellStyle name="_03_长期资产申报表_pbc-汇总_原ABC-pbc表_PBC(CG)-MASTER 2 2" xfId="3826"/>
    <cellStyle name="_03_长期资产申报表_pbc-汇总_原ABC-pbc表_PBC(CG)-MASTER 2 3" xfId="3827"/>
    <cellStyle name="_03_长期资产申报表_pbc-汇总_原ABC-pbc表_PBC(CG)-MASTER 3" xfId="3828"/>
    <cellStyle name="_03_长期资产申报表_pbc-汇总_原ABC-pbc表_PBC(CG)-MASTER 4" xfId="3829"/>
    <cellStyle name="_03_长期资产申报表_pbc-汇总_原ABC-pbc表_PBC(CG)-MASTER 5" xfId="3830"/>
    <cellStyle name="_03_长期资产申报表_pbc-汇总_原ABC-pbc表_PBC(CG)-MASTER 6" xfId="3831"/>
    <cellStyle name="_03_长期资产申报表_pbc-汇总_原ABC-pbc表_PBC(CG)-MASTER 7" xfId="3832"/>
    <cellStyle name="_03_长期资产申报表_股权等" xfId="3833"/>
    <cellStyle name="_03_长期资产申报表_股权等 2" xfId="3834"/>
    <cellStyle name="_03_长期资产申报表_股权等 2 2" xfId="3835"/>
    <cellStyle name="_03_长期资产申报表_股权等 2 3" xfId="3836"/>
    <cellStyle name="_03_长期资产申报表_股权等 3" xfId="3837"/>
    <cellStyle name="_03_长期资产申报表_股权等 4" xfId="3838"/>
    <cellStyle name="_03_长期资产申报表_股权等 5" xfId="3839"/>
    <cellStyle name="_03_长期资产申报表_股权等 6" xfId="3840"/>
    <cellStyle name="_03_长期资产申报表_股权等 7" xfId="3841"/>
    <cellStyle name="_03_长期资产申报表_股权等_ABC-pbc表20060610" xfId="3842"/>
    <cellStyle name="_03_长期资产申报表_股权等_ABC-pbc表20060610 2" xfId="3843"/>
    <cellStyle name="_03_长期资产申报表_股权等_ABC-pbc表20060610 2 2" xfId="3844"/>
    <cellStyle name="_03_长期资产申报表_股权等_ABC-pbc表20060610 2 3" xfId="3845"/>
    <cellStyle name="_03_长期资产申报表_股权等_ABC-pbc表20060610 3" xfId="3846"/>
    <cellStyle name="_03_长期资产申报表_股权等_ABC-pbc表20060610 4" xfId="3847"/>
    <cellStyle name="_03_长期资产申报表_股权等_ABC-pbc表20060610 5" xfId="3848"/>
    <cellStyle name="_03_长期资产申报表_股权等_ABC-pbc表20060610 6" xfId="3849"/>
    <cellStyle name="_03_长期资产申报表_股权等_ABC-pbc表20060610 7" xfId="3850"/>
    <cellStyle name="_03_长期资产申报表_股权等_ABC-pbc表20060610_PBC(CG)-MASTER" xfId="3851"/>
    <cellStyle name="_03_长期资产申报表_股权等_ABC-pbc表20060610_PBC(CG)-MASTER 2" xfId="3852"/>
    <cellStyle name="_03_长期资产申报表_股权等_ABC-pbc表20060610_PBC(CG)-MASTER 2 2" xfId="3853"/>
    <cellStyle name="_03_长期资产申报表_股权等_ABC-pbc表20060610_PBC(CG)-MASTER 2 3" xfId="3854"/>
    <cellStyle name="_03_长期资产申报表_股权等_ABC-pbc表20060610_PBC(CG)-MASTER 3" xfId="3855"/>
    <cellStyle name="_03_长期资产申报表_股权等_ABC-pbc表20060610_PBC(CG)-MASTER 4" xfId="3856"/>
    <cellStyle name="_03_长期资产申报表_股权等_ABC-pbc表20060610_PBC(CG)-MASTER 5" xfId="3857"/>
    <cellStyle name="_03_长期资产申报表_股权等_ABC-pbc表20060610_PBC(CG)-MASTER 6" xfId="3858"/>
    <cellStyle name="_03_长期资产申报表_股权等_ABC-pbc表20060610_PBC(CG)-MASTER 7" xfId="3859"/>
    <cellStyle name="_03_长期资产申报表_股权等_ABC-pbc表20060610_PBC(CG)-MASTER_PBC(CG)-MASTER" xfId="3860"/>
    <cellStyle name="_03_长期资产申报表_股权等_ABC-pbc表20060610_PBC(CG)-MASTER_PBC(CG)-MASTER 2" xfId="3861"/>
    <cellStyle name="_03_长期资产申报表_股权等_ABC-pbc表20060610_PBC(CG)-MASTER_PBC(CG)-MASTER 2 2" xfId="3862"/>
    <cellStyle name="_03_长期资产申报表_股权等_ABC-pbc表20060610_PBC(CG)-MASTER_PBC(CG)-MASTER 2 3" xfId="3863"/>
    <cellStyle name="_03_长期资产申报表_股权等_ABC-pbc表20060610_PBC(CG)-MASTER_PBC(CG)-MASTER 3" xfId="3864"/>
    <cellStyle name="_03_长期资产申报表_股权等_ABC-pbc表20060610_PBC(CG)-MASTER_PBC(CG)-MASTER 4" xfId="3865"/>
    <cellStyle name="_03_长期资产申报表_股权等_ABC-pbc表20060610_PBC(CG)-MASTER_PBC(CG)-MASTER 5" xfId="3866"/>
    <cellStyle name="_03_长期资产申报表_股权等_ABC-pbc表20060610_PBC(CG)-MASTER_PBC(CG)-MASTER 6" xfId="3867"/>
    <cellStyle name="_03_长期资产申报表_股权等_ABC-pbc表20060610_PBC(CG)-MASTER_PBC(CG)-MASTER 7" xfId="3868"/>
    <cellStyle name="_03_长期资产申报表_股权等_ABC-pbc表20060610－赵静" xfId="3869"/>
    <cellStyle name="_03_长期资产申报表_股权等_ABC-pbc表20060610－赵静 2" xfId="3870"/>
    <cellStyle name="_03_长期资产申报表_股权等_ABC-pbc表20060610－赵静 2 2" xfId="3871"/>
    <cellStyle name="_03_长期资产申报表_股权等_ABC-pbc表20060610－赵静 2 3" xfId="3872"/>
    <cellStyle name="_03_长期资产申报表_股权等_ABC-pbc表20060610－赵静 3" xfId="3873"/>
    <cellStyle name="_03_长期资产申报表_股权等_ABC-pbc表20060610－赵静 4" xfId="3874"/>
    <cellStyle name="_03_长期资产申报表_股权等_ABC-pbc表20060610－赵静 5" xfId="3875"/>
    <cellStyle name="_03_长期资产申报表_股权等_ABC-pbc表20060610－赵静 6" xfId="3876"/>
    <cellStyle name="_03_长期资产申报表_股权等_ABC-pbc表20060610－赵静 7" xfId="3877"/>
    <cellStyle name="_03_长期资产申报表_股权等_ABC-pbc表20060610－赵静_PBC(CG)-MASTER" xfId="3878"/>
    <cellStyle name="_03_长期资产申报表_股权等_ABC-pbc表20060610－赵静_PBC(CG)-MASTER 2" xfId="3879"/>
    <cellStyle name="_03_长期资产申报表_股权等_ABC-pbc表20060610－赵静_PBC(CG)-MASTER 2 2" xfId="3880"/>
    <cellStyle name="_03_长期资产申报表_股权等_ABC-pbc表20060610－赵静_PBC(CG)-MASTER 2 3" xfId="3881"/>
    <cellStyle name="_03_长期资产申报表_股权等_ABC-pbc表20060610－赵静_PBC(CG)-MASTER 3" xfId="3882"/>
    <cellStyle name="_03_长期资产申报表_股权等_ABC-pbc表20060610－赵静_PBC(CG)-MASTER 4" xfId="3883"/>
    <cellStyle name="_03_长期资产申报表_股权等_ABC-pbc表20060610－赵静_PBC(CG)-MASTER 5" xfId="3884"/>
    <cellStyle name="_03_长期资产申报表_股权等_ABC-pbc表20060610－赵静_PBC(CG)-MASTER 6" xfId="3885"/>
    <cellStyle name="_03_长期资产申报表_股权等_ABC-pbc表20060610－赵静_PBC(CG)-MASTER 7" xfId="3886"/>
    <cellStyle name="_03_长期资产申报表_股权等_PBC(CG)-MASTER" xfId="3887"/>
    <cellStyle name="_03_长期资产申报表_股权等_PBC(CG)-MASTER 2" xfId="3888"/>
    <cellStyle name="_03_长期资产申报表_股权等_PBC(CG)-MASTER 2 2" xfId="3889"/>
    <cellStyle name="_03_长期资产申报表_股权等_PBC(CG)-MASTER 2 3" xfId="3890"/>
    <cellStyle name="_03_长期资产申报表_股权等_PBC(CG)-MASTER 3" xfId="3891"/>
    <cellStyle name="_03_长期资产申报表_股权等_PBC(CG)-MASTER 4" xfId="3892"/>
    <cellStyle name="_03_长期资产申报表_股权等_PBC(CG)-MASTER 5" xfId="3893"/>
    <cellStyle name="_03_长期资产申报表_股权等_PBC(CG)-MASTER 6" xfId="3894"/>
    <cellStyle name="_03_长期资产申报表_股权等_PBC(CG)-MASTER 7" xfId="3895"/>
    <cellStyle name="_03_长期资产申报表_股权等_PBC(CG)-MASTER_PBC(CG)-MASTER" xfId="3896"/>
    <cellStyle name="_03_长期资产申报表_股权等_PBC(CG)-MASTER_PBC(CG)-MASTER 2" xfId="3897"/>
    <cellStyle name="_03_长期资产申报表_股权等_PBC(CG)-MASTER_PBC(CG)-MASTER 2 2" xfId="3898"/>
    <cellStyle name="_03_长期资产申报表_股权等_PBC(CG)-MASTER_PBC(CG)-MASTER 2 3" xfId="3899"/>
    <cellStyle name="_03_长期资产申报表_股权等_PBC(CG)-MASTER_PBC(CG)-MASTER 3" xfId="3900"/>
    <cellStyle name="_03_长期资产申报表_股权等_PBC(CG)-MASTER_PBC(CG)-MASTER 4" xfId="3901"/>
    <cellStyle name="_03_长期资产申报表_股权等_PBC(CG)-MASTER_PBC(CG)-MASTER 5" xfId="3902"/>
    <cellStyle name="_03_长期资产申报表_股权等_PBC(CG)-MASTER_PBC(CG)-MASTER 6" xfId="3903"/>
    <cellStyle name="_03_长期资产申报表_股权等_PBC(CG)-MASTER_PBC(CG)-MASTER 7" xfId="3904"/>
    <cellStyle name="_03_长期资产申报表_股权等_原ABC-pbc表" xfId="3905"/>
    <cellStyle name="_03_长期资产申报表_股权等_原ABC-pbc表 2" xfId="3906"/>
    <cellStyle name="_03_长期资产申报表_股权等_原ABC-pbc表 2 2" xfId="3907"/>
    <cellStyle name="_03_长期资产申报表_股权等_原ABC-pbc表 2 3" xfId="3908"/>
    <cellStyle name="_03_长期资产申报表_股权等_原ABC-pbc表 3" xfId="3909"/>
    <cellStyle name="_03_长期资产申报表_股权等_原ABC-pbc表 4" xfId="3910"/>
    <cellStyle name="_03_长期资产申报表_股权等_原ABC-pbc表 5" xfId="3911"/>
    <cellStyle name="_03_长期资产申报表_股权等_原ABC-pbc表 6" xfId="3912"/>
    <cellStyle name="_03_长期资产申报表_股权等_原ABC-pbc表 7" xfId="3913"/>
    <cellStyle name="_03_长期资产申报表_股权等_原ABC-pbc表_PBC(CG)-MASTER" xfId="3914"/>
    <cellStyle name="_03_长期资产申报表_股权等_原ABC-pbc表_PBC(CG)-MASTER 2" xfId="3915"/>
    <cellStyle name="_03_长期资产申报表_股权等_原ABC-pbc表_PBC(CG)-MASTER 2 2" xfId="3916"/>
    <cellStyle name="_03_长期资产申报表_股权等_原ABC-pbc表_PBC(CG)-MASTER 2 3" xfId="3917"/>
    <cellStyle name="_03_长期资产申报表_股权等_原ABC-pbc表_PBC(CG)-MASTER 3" xfId="3918"/>
    <cellStyle name="_03_长期资产申报表_股权等_原ABC-pbc表_PBC(CG)-MASTER 4" xfId="3919"/>
    <cellStyle name="_03_长期资产申报表_股权等_原ABC-pbc表_PBC(CG)-MASTER 5" xfId="3920"/>
    <cellStyle name="_03_长期资产申报表_股权等_原ABC-pbc表_PBC(CG)-MASTER 6" xfId="3921"/>
    <cellStyle name="_03_长期资产申报表_股权等_原ABC-pbc表_PBC(CG)-MASTER 7" xfId="3922"/>
    <cellStyle name="_03_长期资产申报表_原ABC-pbc表" xfId="3923"/>
    <cellStyle name="_03_长期资产申报表_原ABC-pbc表 2" xfId="3924"/>
    <cellStyle name="_03_长期资产申报表_原ABC-pbc表 2 2" xfId="3925"/>
    <cellStyle name="_03_长期资产申报表_原ABC-pbc表 2 3" xfId="3926"/>
    <cellStyle name="_03_长期资产申报表_原ABC-pbc表 3" xfId="3927"/>
    <cellStyle name="_03_长期资产申报表_原ABC-pbc表 4" xfId="3928"/>
    <cellStyle name="_03_长期资产申报表_原ABC-pbc表 5" xfId="3929"/>
    <cellStyle name="_03_长期资产申报表_原ABC-pbc表 6" xfId="3930"/>
    <cellStyle name="_03_长期资产申报表_原ABC-pbc表 7" xfId="3931"/>
    <cellStyle name="_03_长期资产申报表_原ABC-pbc表_PBC(CG)-MASTER" xfId="3932"/>
    <cellStyle name="_03_长期资产申报表_原ABC-pbc表_PBC(CG)-MASTER 2" xfId="3933"/>
    <cellStyle name="_03_长期资产申报表_原ABC-pbc表_PBC(CG)-MASTER 2 2" xfId="3934"/>
    <cellStyle name="_03_长期资产申报表_原ABC-pbc表_PBC(CG)-MASTER 2 3" xfId="3935"/>
    <cellStyle name="_03_长期资产申报表_原ABC-pbc表_PBC(CG)-MASTER 3" xfId="3936"/>
    <cellStyle name="_03_长期资产申报表_原ABC-pbc表_PBC(CG)-MASTER 4" xfId="3937"/>
    <cellStyle name="_03_长期资产申报表_原ABC-pbc表_PBC(CG)-MASTER 5" xfId="3938"/>
    <cellStyle name="_03_长期资产申报表_原ABC-pbc表_PBC(CG)-MASTER 6" xfId="3939"/>
    <cellStyle name="_03_长期资产申报表_原ABC-pbc表_PBC(CG)-MASTER 7" xfId="3940"/>
    <cellStyle name="_030000A安徽信达房产" xfId="3941"/>
    <cellStyle name="_030000A安徽信达房产 2" xfId="3942"/>
    <cellStyle name="_030000A安徽信达房产 2 2" xfId="3943"/>
    <cellStyle name="_030000A安徽信达房产 2 3" xfId="3944"/>
    <cellStyle name="_030000A安徽信达房产 3" xfId="3945"/>
    <cellStyle name="_030000A安徽信达房产 4" xfId="3946"/>
    <cellStyle name="_030000A安徽信达房产2" xfId="3947"/>
    <cellStyle name="_030000A安徽信达房产2 2" xfId="3948"/>
    <cellStyle name="_030000A安徽信达房产2 2 2" xfId="3949"/>
    <cellStyle name="_030000A安徽信达房产2 2 3" xfId="3950"/>
    <cellStyle name="_030000A安徽信达房产2 3" xfId="3951"/>
    <cellStyle name="_030000A安徽信达房产2 4" xfId="3952"/>
    <cellStyle name="_030300A合肥庐州房产2" xfId="3953"/>
    <cellStyle name="_030300A合肥庐州房产2 2" xfId="3954"/>
    <cellStyle name="_030300A合肥庐州房产2 2 2" xfId="3955"/>
    <cellStyle name="_030300A合肥庐州房产2 2 3" xfId="3956"/>
    <cellStyle name="_030300A合肥庐州房产2 3" xfId="3957"/>
    <cellStyle name="_030300A合肥庐州房产2 4" xfId="3958"/>
    <cellStyle name="_030500A安徽房产营销2" xfId="3959"/>
    <cellStyle name="_030500A安徽房产营销2 2" xfId="3960"/>
    <cellStyle name="_030500A安徽房产营销2 2 2" xfId="3961"/>
    <cellStyle name="_030500A安徽房产营销2 2 3" xfId="3962"/>
    <cellStyle name="_030500A安徽房产营销2 3" xfId="3963"/>
    <cellStyle name="_030500A安徽房产营销2 4" xfId="3964"/>
    <cellStyle name="_035湖南省康普通信设备有限责任公司评估明细表" xfId="3965"/>
    <cellStyle name="_035湖南省康普通信设备有限责任公司评估明细表 2" xfId="3966"/>
    <cellStyle name="_035湖南省康普通信设备有限责任公司评估明细表 2 2" xfId="3967"/>
    <cellStyle name="_035湖南省康普通信设备有限责任公司评估明细表 2 3" xfId="3968"/>
    <cellStyle name="_035湖南省康普通信设备有限责任公司评估明细表 3" xfId="3969"/>
    <cellStyle name="_035湖南省康普通信设备有限责任公司评估明细表 4" xfId="3970"/>
    <cellStyle name="_035康普公司（收益法）调查表－含财务费用2.2hedui" xfId="3971"/>
    <cellStyle name="_035康普公司（收益法）调查表－含财务费用2.2hedui 2" xfId="3972"/>
    <cellStyle name="_035康普公司（收益法）调查表－含财务费用2.2hedui 2 2" xfId="3973"/>
    <cellStyle name="_035康普公司（收益法）调查表－含财务费用2.2hedui 2 3" xfId="3974"/>
    <cellStyle name="_035康普公司（收益法）调查表－含财务费用2.2hedui 2 3 2" xfId="3975"/>
    <cellStyle name="_035康普公司（收益法）调查表－含财务费用2.2hedui 2 3 3" xfId="3976"/>
    <cellStyle name="_035康普公司（收益法）调查表－含财务费用2.2hedui 3" xfId="3977"/>
    <cellStyle name="_035康普公司（收益法）调查表－含财务费用2.2hedui 3 2" xfId="3978"/>
    <cellStyle name="_035康普公司（收益法）调查表－含财务费用2.2hedui 3 3" xfId="3979"/>
    <cellStyle name="_035康普公司（收益法）调查表－含财务费用2.2hedui 3 3 2" xfId="3980"/>
    <cellStyle name="_035康普公司（收益法）调查表－含财务费用2.2hedui 3 3 3" xfId="3981"/>
    <cellStyle name="_035康普公司（收益法）调查表－含财务费用2.2hedui 4" xfId="3982"/>
    <cellStyle name="_035康普公司（收益法）调查表－含财务费用2.2hedui 4 2" xfId="3983"/>
    <cellStyle name="_035康普公司（收益法）调查表－含财务费用2.2hedui 4 3" xfId="3984"/>
    <cellStyle name="_035康普公司（收益法）调查表－含财务费用2.2hedui 4 3 2" xfId="3985"/>
    <cellStyle name="_035康普公司（收益法）调查表－含财务费用2.2hedui 4 3 3" xfId="3986"/>
    <cellStyle name="_035康普公司（收益法）调查表－含财务费用2.2hedui 5" xfId="3987"/>
    <cellStyle name="_035康普公司（收益法）调查表－含财务费用2.2hedui 6" xfId="3988"/>
    <cellStyle name="_035康普公司（收益法）调查表－含财务费用2.2hedui 6 2" xfId="3989"/>
    <cellStyle name="_035康普公司（收益法）调查表－含财务费用2.2hedui 6 3" xfId="3990"/>
    <cellStyle name="_035康普公司（收益法）调查表－含财务费用2.2hedui_02大力矿业" xfId="3991"/>
    <cellStyle name="_035康普公司（收益法）调查表－含财务费用2.2hedui_02大力矿业 2" xfId="3992"/>
    <cellStyle name="_035康普公司（收益法）调查表－含财务费用2.2hedui_02大力矿业 3" xfId="3993"/>
    <cellStyle name="_035康普公司（收益法）调查表－含财务费用2.2hedui_02大力矿业 3 2" xfId="3994"/>
    <cellStyle name="_035康普公司（收益法）调查表－含财务费用2.2hedui_02大力矿业 3 3" xfId="3995"/>
    <cellStyle name="_035康普公司（收益法）调查表－含财务费用2.2hedui_18纵横工程改" xfId="3996"/>
    <cellStyle name="_035康普公司（收益法）调查表－含财务费用2.2hedui_18纵横工程改 2" xfId="3997"/>
    <cellStyle name="_035康普公司（收益法）调查表－含财务费用2.2hedui_18纵横工程改 3" xfId="3998"/>
    <cellStyle name="_035康普公司（收益法）调查表－含财务费用2.2hedui_18纵横工程改 3 2" xfId="3999"/>
    <cellStyle name="_035康普公司（收益法）调查表－含财务费用2.2hedui_18纵横工程改 3 3" xfId="4000"/>
    <cellStyle name="_035康普公司（收益法）调查表－含财务费用2.2hedui_For Peter" xfId="4001"/>
    <cellStyle name="_035康普公司（收益法）调查表－含财务费用2.2hedui_PL 004" xfId="4002"/>
    <cellStyle name="_035康普公司（收益法）调查表－含财务费用2.2hedui_附件6：收益现值法评估明细表-Eunis" xfId="4003"/>
    <cellStyle name="_035康普公司（收益法）调查表－含财务费用2.2hedui_固定资产折旧" xfId="4004"/>
    <cellStyle name="_035康普公司（收益法）调查表－含财务费用2.2hedui_固定资产折旧 2" xfId="4005"/>
    <cellStyle name="_035康普公司（收益法）调查表－含财务费用2.2hedui_固定资产折旧 3" xfId="4006"/>
    <cellStyle name="_035康普公司（收益法）调查表－含财务费用2.2hedui_固定资产折旧 3 2" xfId="4007"/>
    <cellStyle name="_035康普公司（收益法）调查表－含财务费用2.2hedui_固定资产折旧 3 3" xfId="4008"/>
    <cellStyle name="_035康普公司（收益法）调查表－含财务费用2.2hedui_固定资产折旧_majun合并嘉兴信达建设附件3：标准评估明细表（收益法）" xfId="4009"/>
    <cellStyle name="_035康普公司（收益法）调查表－含财务费用2.2hedui_固定资产折旧_majun合并嘉兴信达建设附件3：标准评估明细表（收益法） 2" xfId="4010"/>
    <cellStyle name="_035康普公司（收益法）调查表－含财务费用2.2hedui_固定资产折旧_majun合并嘉兴信达建设附件3：标准评估明细表（收益法） 3" xfId="4011"/>
    <cellStyle name="_035康普公司（收益法）调查表－含财务费用2.2hedui_固定资产折旧_majun合并嘉兴信达建设附件3：标准评估明细表（收益法） 3 2" xfId="4012"/>
    <cellStyle name="_035康普公司（收益法）调查表－含财务费用2.2hedui_固定资产折旧_majun合并嘉兴信达建设附件3：标准评估明细表（收益法） 3 3" xfId="4013"/>
    <cellStyle name="_03国企会计报表（采购部）3.9" xfId="4014"/>
    <cellStyle name="_03国企会计报表（采购部）3.9 2" xfId="4015"/>
    <cellStyle name="_03国企会计报表（采购部）3.9_简版程序" xfId="4016"/>
    <cellStyle name="_03国企会计报表（采购部）3.9_简版程序 2" xfId="4017"/>
    <cellStyle name="_03国企会计报表（采购部）3.9_简版程序11.20" xfId="4018"/>
    <cellStyle name="_03国企会计报表（采购部）3.9_简版程序11.20 2" xfId="4019"/>
    <cellStyle name="_03-牡丹江" xfId="4020"/>
    <cellStyle name="_03-牡丹江 2" xfId="4021"/>
    <cellStyle name="_03-牡丹江 2 2" xfId="4022"/>
    <cellStyle name="_03-牡丹江 2 3" xfId="4023"/>
    <cellStyle name="_03-牡丹江 3" xfId="4024"/>
    <cellStyle name="_03-牡丹江 4" xfId="4025"/>
    <cellStyle name="_04-佳木斯" xfId="4026"/>
    <cellStyle name="_04-佳木斯 2" xfId="4027"/>
    <cellStyle name="_04-佳木斯 2 2" xfId="4028"/>
    <cellStyle name="_04-佳木斯 2 3" xfId="4029"/>
    <cellStyle name="_04-佳木斯 3" xfId="4030"/>
    <cellStyle name="_04-佳木斯 4" xfId="4031"/>
    <cellStyle name="_04神思电子明细表" xfId="4032"/>
    <cellStyle name="_04神思电子明细表 2" xfId="4033"/>
    <cellStyle name="_04神思电子明细表 2 2" xfId="4034"/>
    <cellStyle name="_04神思电子明细表 2 3" xfId="4035"/>
    <cellStyle name="_04神思电子明细表 3" xfId="4036"/>
    <cellStyle name="_04神思电子明细表 4" xfId="4037"/>
    <cellStyle name="_04神思电子明细表 5" xfId="4038"/>
    <cellStyle name="_04天津南玻-收益法表" xfId="4039"/>
    <cellStyle name="_04天津南玻-收益法表 2" xfId="4040"/>
    <cellStyle name="_04天津南玻-收益法表 2 2" xfId="4041"/>
    <cellStyle name="_04天津南玻-收益法表 2 3" xfId="4042"/>
    <cellStyle name="_04天津南玻-收益法表 2 3 2" xfId="4043"/>
    <cellStyle name="_04天津南玻-收益法表 2 3 3" xfId="4044"/>
    <cellStyle name="_04天津南玻-收益法表 3" xfId="4045"/>
    <cellStyle name="_04天津南玻-收益法表 3 2" xfId="4046"/>
    <cellStyle name="_04天津南玻-收益法表 3 3" xfId="4047"/>
    <cellStyle name="_04天津南玻-收益法表 3 3 2" xfId="4048"/>
    <cellStyle name="_04天津南玻-收益法表 3 3 3" xfId="4049"/>
    <cellStyle name="_04天津南玻-收益法表 4" xfId="4050"/>
    <cellStyle name="_04天津南玻-收益法表 4 2" xfId="4051"/>
    <cellStyle name="_04天津南玻-收益法表 4 3" xfId="4052"/>
    <cellStyle name="_04天津南玻-收益法表 4 3 2" xfId="4053"/>
    <cellStyle name="_04天津南玻-收益法表 4 3 3" xfId="4054"/>
    <cellStyle name="_04天津南玻-收益法表 5" xfId="4055"/>
    <cellStyle name="_04天津南玻-收益法表 6" xfId="4056"/>
    <cellStyle name="_04天津南玻-收益法表 6 2" xfId="4057"/>
    <cellStyle name="_04天津南玻-收益法表 6 3" xfId="4058"/>
    <cellStyle name="_04天津南玻-收益法表_02大力矿业" xfId="4059"/>
    <cellStyle name="_04天津南玻-收益法表_02大力矿业 2" xfId="4060"/>
    <cellStyle name="_04天津南玻-收益法表_02大力矿业 3" xfId="4061"/>
    <cellStyle name="_04天津南玻-收益法表_02大力矿业 3 2" xfId="4062"/>
    <cellStyle name="_04天津南玻-收益法表_02大力矿业 3 3" xfId="4063"/>
    <cellStyle name="_04天津南玻-收益法表_18纵横工程改" xfId="4064"/>
    <cellStyle name="_04天津南玻-收益法表_18纵横工程改 2" xfId="4065"/>
    <cellStyle name="_04天津南玻-收益法表_18纵横工程改 3" xfId="4066"/>
    <cellStyle name="_04天津南玻-收益法表_18纵横工程改 3 2" xfId="4067"/>
    <cellStyle name="_04天津南玻-收益法表_18纵横工程改 3 3" xfId="4068"/>
    <cellStyle name="_04天津南玻-收益法表_鞍钢股份公司收益法071216feng核对" xfId="4069"/>
    <cellStyle name="_04天津南玻-收益法表_鞍钢股份公司收益法071216feng核对 2" xfId="4070"/>
    <cellStyle name="_04天津南玻-收益法表_鞍钢股份公司收益法071216feng核对 2 2" xfId="4071"/>
    <cellStyle name="_04天津南玻-收益法表_鞍钢股份公司收益法071216feng核对 2 3" xfId="4072"/>
    <cellStyle name="_04天津南玻-收益法表_鞍钢股份公司收益法071216feng核对 2 3 2" xfId="4073"/>
    <cellStyle name="_04天津南玻-收益法表_鞍钢股份公司收益法071216feng核对 2 3 3" xfId="4074"/>
    <cellStyle name="_04天津南玻-收益法表_鞍钢股份公司收益法071216feng核对 3" xfId="4075"/>
    <cellStyle name="_04天津南玻-收益法表_鞍钢股份公司收益法071216feng核对 3 2" xfId="4076"/>
    <cellStyle name="_04天津南玻-收益法表_鞍钢股份公司收益法071216feng核对 3 3" xfId="4077"/>
    <cellStyle name="_04天津南玻-收益法表_鞍钢股份公司收益法071216feng核对 3 3 2" xfId="4078"/>
    <cellStyle name="_04天津南玻-收益法表_鞍钢股份公司收益法071216feng核对 3 3 3" xfId="4079"/>
    <cellStyle name="_04天津南玻-收益法表_鞍钢股份公司收益法071216feng核对 4" xfId="4080"/>
    <cellStyle name="_04天津南玻-收益法表_鞍钢股份公司收益法071216feng核对 4 2" xfId="4081"/>
    <cellStyle name="_04天津南玻-收益法表_鞍钢股份公司收益法071216feng核对 4 3" xfId="4082"/>
    <cellStyle name="_04天津南玻-收益法表_鞍钢股份公司收益法071216feng核对 4 3 2" xfId="4083"/>
    <cellStyle name="_04天津南玻-收益法表_鞍钢股份公司收益法071216feng核对 4 3 3" xfId="4084"/>
    <cellStyle name="_04天津南玻-收益法表_鞍钢股份公司收益法071216feng核对 5" xfId="4085"/>
    <cellStyle name="_04天津南玻-收益法表_鞍钢股份公司收益法071216feng核对 6" xfId="4086"/>
    <cellStyle name="_04天津南玻-收益法表_鞍钢股份公司收益法071216feng核对 6 2" xfId="4087"/>
    <cellStyle name="_04天津南玻-收益法表_鞍钢股份公司收益法071216feng核对 6 3" xfId="4088"/>
    <cellStyle name="_04天津南玻-收益法表_鞍钢股份公司收益法071216feng核对_02大力矿业" xfId="4089"/>
    <cellStyle name="_04天津南玻-收益法表_鞍钢股份公司收益法071216feng核对_02大力矿业 2" xfId="4090"/>
    <cellStyle name="_04天津南玻-收益法表_鞍钢股份公司收益法071216feng核对_02大力矿业 3" xfId="4091"/>
    <cellStyle name="_04天津南玻-收益法表_鞍钢股份公司收益法071216feng核对_02大力矿业 3 2" xfId="4092"/>
    <cellStyle name="_04天津南玻-收益法表_鞍钢股份公司收益法071216feng核对_02大力矿业 3 3" xfId="4093"/>
    <cellStyle name="_04天津南玻-收益法表_鞍钢股份公司收益法071216feng核对_18纵横工程改" xfId="4094"/>
    <cellStyle name="_04天津南玻-收益法表_鞍钢股份公司收益法071216feng核对_18纵横工程改 2" xfId="4095"/>
    <cellStyle name="_04天津南玻-收益法表_鞍钢股份公司收益法071216feng核对_18纵横工程改 3" xfId="4096"/>
    <cellStyle name="_04天津南玻-收益法表_鞍钢股份公司收益法071216feng核对_18纵横工程改 3 2" xfId="4097"/>
    <cellStyle name="_04天津南玻-收益法表_鞍钢股份公司收益法071216feng核对_18纵横工程改 3 3" xfId="4098"/>
    <cellStyle name="_04天津南玻-收益法表_鞍钢股份公司收益法071216feng核对_固定资产折旧" xfId="4099"/>
    <cellStyle name="_04天津南玻-收益法表_鞍钢股份公司收益法071216feng核对_固定资产折旧 2" xfId="4100"/>
    <cellStyle name="_04天津南玻-收益法表_鞍钢股份公司收益法071216feng核对_固定资产折旧 3" xfId="4101"/>
    <cellStyle name="_04天津南玻-收益法表_鞍钢股份公司收益法071216feng核对_固定资产折旧 3 2" xfId="4102"/>
    <cellStyle name="_04天津南玻-收益法表_鞍钢股份公司收益法071216feng核对_固定资产折旧 3 3" xfId="4103"/>
    <cellStyle name="_04天津南玻-收益法表_鞍钢股份公司收益法071216feng核对_固定资产折旧_majun合并嘉兴信达建设附件3：标准评估明细表（收益法）" xfId="4104"/>
    <cellStyle name="_04天津南玻-收益法表_鞍钢股份公司收益法071216feng核对_固定资产折旧_majun合并嘉兴信达建设附件3：标准评估明细表（收益法） 2" xfId="4105"/>
    <cellStyle name="_04天津南玻-收益法表_鞍钢股份公司收益法071216feng核对_固定资产折旧_majun合并嘉兴信达建设附件3：标准评估明细表（收益法） 3" xfId="4106"/>
    <cellStyle name="_04天津南玻-收益法表_鞍钢股份公司收益法071216feng核对_固定资产折旧_majun合并嘉兴信达建设附件3：标准评估明细表（收益法） 3 2" xfId="4107"/>
    <cellStyle name="_04天津南玻-收益法表_鞍钢股份公司收益法071216feng核对_固定资产折旧_majun合并嘉兴信达建设附件3：标准评估明细表（收益法） 3 3" xfId="4108"/>
    <cellStyle name="_04天津南玻-收益法表_固定资产折旧" xfId="4109"/>
    <cellStyle name="_04天津南玻-收益法表_固定资产折旧 2" xfId="4110"/>
    <cellStyle name="_04天津南玻-收益法表_固定资产折旧 3" xfId="4111"/>
    <cellStyle name="_04天津南玻-收益法表_固定资产折旧 3 2" xfId="4112"/>
    <cellStyle name="_04天津南玻-收益法表_固定资产折旧 3 3" xfId="4113"/>
    <cellStyle name="_04天津南玻-收益法表_固定资产折旧_majun合并嘉兴信达建设附件3：标准评估明细表（收益法）" xfId="4114"/>
    <cellStyle name="_04天津南玻-收益法表_固定资产折旧_majun合并嘉兴信达建设附件3：标准评估明细表（收益法） 2" xfId="4115"/>
    <cellStyle name="_04天津南玻-收益法表_固定资产折旧_majun合并嘉兴信达建设附件3：标准评估明细表（收益法） 3" xfId="4116"/>
    <cellStyle name="_04天津南玻-收益法表_固定资产折旧_majun合并嘉兴信达建设附件3：标准评估明细表（收益法） 3 2" xfId="4117"/>
    <cellStyle name="_04天津南玻-收益法表_固定资产折旧_majun合并嘉兴信达建设附件3：标准评估明细表（收益法） 3 3" xfId="4118"/>
    <cellStyle name="_05-1清江山水" xfId="4119"/>
    <cellStyle name="_05-1清江山水 2" xfId="4120"/>
    <cellStyle name="_05-1清江山水 2 2" xfId="4121"/>
    <cellStyle name="_05-1清江山水 2 3" xfId="4122"/>
    <cellStyle name="_05-1清江山水 3" xfId="4123"/>
    <cellStyle name="_05-1清江山水 4" xfId="4124"/>
    <cellStyle name="_05单户附注-达园" xfId="4125"/>
    <cellStyle name="_05单户附注-达园 2" xfId="4126"/>
    <cellStyle name="_05单户附注-达园_简版程序" xfId="4127"/>
    <cellStyle name="_05单户附注-达园_简版程序 2" xfId="4128"/>
    <cellStyle name="_05单户附注-达园_简版程序 2 2" xfId="4129"/>
    <cellStyle name="_05单户附注-达园_简版程序 2 3" xfId="4130"/>
    <cellStyle name="_05单户附注-达园_简版程序 3" xfId="4131"/>
    <cellStyle name="_05单户附注-达园_简版程序11.20" xfId="4132"/>
    <cellStyle name="_05单户附注-达园_简版程序11.20 2" xfId="4133"/>
    <cellStyle name="_05单户附注-沈阳分公司" xfId="4134"/>
    <cellStyle name="_05单户附注-沈阳分公司 2" xfId="4135"/>
    <cellStyle name="_05单户附注-沈阳分公司_简版程序" xfId="4136"/>
    <cellStyle name="_05单户附注-沈阳分公司_简版程序 2" xfId="4137"/>
    <cellStyle name="_05单户附注-沈阳分公司_简版程序 2 2" xfId="4138"/>
    <cellStyle name="_05单户附注-沈阳分公司_简版程序 2 3" xfId="4139"/>
    <cellStyle name="_05单户附注-沈阳分公司_简版程序 3" xfId="4140"/>
    <cellStyle name="_05单户附注-沈阳分公司_简版程序11.20" xfId="4141"/>
    <cellStyle name="_05单户附注-沈阳分公司_简版程序11.20 2" xfId="4142"/>
    <cellStyle name="_05-鸡西" xfId="4143"/>
    <cellStyle name="_05-鸡西 2" xfId="4144"/>
    <cellStyle name="_05-鸡西 2 2" xfId="4145"/>
    <cellStyle name="_05-鸡西 2 3" xfId="4146"/>
    <cellStyle name="_05-鸡西 3" xfId="4147"/>
    <cellStyle name="_05-鸡西 4" xfId="4148"/>
    <cellStyle name="_06 GXHH_F" xfId="4149"/>
    <cellStyle name="_060402进出口现金流预测" xfId="4150"/>
    <cellStyle name="_060402进出口现金流预测 2" xfId="4151"/>
    <cellStyle name="_060402进出口现金流预测 2 2" xfId="4152"/>
    <cellStyle name="_060402进出口现金流预测 2 3" xfId="4153"/>
    <cellStyle name="_060402进出口现金流预测 3" xfId="4154"/>
    <cellStyle name="_060402进出口现金流预测 4" xfId="4155"/>
    <cellStyle name="_0608三九内部抵消" xfId="4156"/>
    <cellStyle name="_0608三九内部抵消 2" xfId="4157"/>
    <cellStyle name="_0608三九内部抵消 3" xfId="4158"/>
    <cellStyle name="_0608三九内部抵消_310项目估值调查表（新）" xfId="4159"/>
    <cellStyle name="_0608三九内部抵消_310项目估值调查表（新） 2" xfId="4160"/>
    <cellStyle name="_0608三九内部抵消_310项目估值调查表（新） 3" xfId="4161"/>
    <cellStyle name="_0608三九内部抵消_310项目估值调查表（新）_Book2" xfId="4162"/>
    <cellStyle name="_0608三九内部抵消_310项目估值调查表（新）_Book2 2" xfId="4163"/>
    <cellStyle name="_0608三九内部抵消_310项目估值调查表（新）_Book2 3" xfId="4164"/>
    <cellStyle name="_0608三九内部抵消_Book2" xfId="4165"/>
    <cellStyle name="_0608三九内部抵消_Book2 2" xfId="4166"/>
    <cellStyle name="_0608三九内部抵消_Book2 3" xfId="4167"/>
    <cellStyle name="_0608三九内部抵消_majun合并嘉兴信达建设附件3：标准评估明细表（收益法）080407改" xfId="4168"/>
    <cellStyle name="_0608三九内部抵消_majun合并嘉兴信达建设附件3：标准评估明细表（收益法）080407改 2" xfId="4169"/>
    <cellStyle name="_0608三九内部抵消_majun合并嘉兴信达建设附件3：标准评估明细表（收益法）080407改 3" xfId="4170"/>
    <cellStyle name="_0608三九内部抵消_合并的安徽折旧表" xfId="4171"/>
    <cellStyle name="_0608三九内部抵消_合并的安徽折旧表 2" xfId="4172"/>
    <cellStyle name="_0608三九内部抵消_合并的安徽折旧表 3" xfId="4173"/>
    <cellStyle name="_0608三九内部抵消_中免收益法080218feng" xfId="4174"/>
    <cellStyle name="_0608三九内部抵消_中免收益法080218feng 2" xfId="4175"/>
    <cellStyle name="_0608三九内部抵消_中免收益法080218feng 3" xfId="4176"/>
    <cellStyle name="_0608三九内部抵消_中免收益法080218feng_Book2" xfId="4177"/>
    <cellStyle name="_0608三九内部抵消_中免收益法080218feng_Book2 2" xfId="4178"/>
    <cellStyle name="_0608三九内部抵消_中免收益法080218feng_Book2 3" xfId="4179"/>
    <cellStyle name="_0612客编表（原材料及包装物）" xfId="4180"/>
    <cellStyle name="_0612客编表（原材料及包装物）_AC00-F-080930" xfId="4181"/>
    <cellStyle name="_06峰煤焦化改" xfId="4182"/>
    <cellStyle name="_06峰煤焦化改 2" xfId="4183"/>
    <cellStyle name="_06峰煤焦化改 3" xfId="4184"/>
    <cellStyle name="_06峰煤焦化改 3 2" xfId="4185"/>
    <cellStyle name="_06峰煤焦化改 3 3" xfId="4186"/>
    <cellStyle name="_06-鹤岗" xfId="4187"/>
    <cellStyle name="_06-鹤岗 2" xfId="4188"/>
    <cellStyle name="_06-鹤岗 2 2" xfId="4189"/>
    <cellStyle name="_06-鹤岗 2 3" xfId="4190"/>
    <cellStyle name="_06-鹤岗 3" xfId="4191"/>
    <cellStyle name="_06-鹤岗 4" xfId="4192"/>
    <cellStyle name="_06宣恩洞坪收益法计算表080309晚" xfId="4193"/>
    <cellStyle name="_06宣恩洞坪收益法计算表080309晚 2" xfId="4194"/>
    <cellStyle name="_06宣恩洞坪收益法计算表080309晚 2 2" xfId="4195"/>
    <cellStyle name="_06宣恩洞坪收益法计算表080309晚 2 3" xfId="4196"/>
    <cellStyle name="_06宣恩洞坪收益法计算表080309晚 3" xfId="4197"/>
    <cellStyle name="_06宣恩洞坪收益法计算表080309晚 4" xfId="4198"/>
    <cellStyle name="_070210" xfId="4199"/>
    <cellStyle name="_070210 2" xfId="4200"/>
    <cellStyle name="_070210 2 2" xfId="4201"/>
    <cellStyle name="_070210 2 3" xfId="4202"/>
    <cellStyle name="_070210 3" xfId="4203"/>
    <cellStyle name="_070210 4" xfId="4204"/>
    <cellStyle name="_07年股份存货底稿" xfId="4205"/>
    <cellStyle name="_07年股份存货底稿 2" xfId="4206"/>
    <cellStyle name="_07年股份存货底稿_简版程序" xfId="4207"/>
    <cellStyle name="_07年股份存货底稿_简版程序 2" xfId="4208"/>
    <cellStyle name="_07年股份存货底稿_简版程序11.20" xfId="4209"/>
    <cellStyle name="_07年股份存货底稿_简版程序11.20 2" xfId="4210"/>
    <cellStyle name="_07-双鸭山" xfId="4211"/>
    <cellStyle name="_07-双鸭山 2" xfId="4212"/>
    <cellStyle name="_07-双鸭山 2 2" xfId="4213"/>
    <cellStyle name="_07-双鸭山 2 3" xfId="4214"/>
    <cellStyle name="_07-双鸭山 3" xfId="4215"/>
    <cellStyle name="_07-双鸭山 4" xfId="4216"/>
    <cellStyle name="_07阳光煤气评估申报表（新准则）" xfId="4217"/>
    <cellStyle name="_07阳光煤气评估申报表（新准则） 2" xfId="4218"/>
    <cellStyle name="_07阳光煤气评估申报表（新准则） 2 2" xfId="4219"/>
    <cellStyle name="_07阳光煤气评估申报表（新准则） 2 3" xfId="4220"/>
    <cellStyle name="_07阳光煤气评估申报表（新准则） 3" xfId="4221"/>
    <cellStyle name="_07阳光煤气评估申报表（新准则） 4" xfId="4222"/>
    <cellStyle name="_07阳光煤气收益法" xfId="4223"/>
    <cellStyle name="_07阳光煤气收益法 2" xfId="4224"/>
    <cellStyle name="_07阳光煤气收益法 2 2" xfId="4225"/>
    <cellStyle name="_07阳光煤气收益法 2 3" xfId="4226"/>
    <cellStyle name="_07阳光煤气收益法 3" xfId="4227"/>
    <cellStyle name="_07阳光煤气收益法 4" xfId="4228"/>
    <cellStyle name="_08 09 应付账款替代测试" xfId="4229"/>
    <cellStyle name="_08 09年其他应收 其它应付" xfId="4230"/>
    <cellStyle name="_08 09应付外汇账款替代测试" xfId="4231"/>
    <cellStyle name="_08331补充数据包（汽工贸" xfId="4232"/>
    <cellStyle name="_08-七台河" xfId="4233"/>
    <cellStyle name="_08-七台河 2" xfId="4234"/>
    <cellStyle name="_08-七台河 2 2" xfId="4235"/>
    <cellStyle name="_08-七台河 2 3" xfId="4236"/>
    <cellStyle name="_08-七台河 3" xfId="4237"/>
    <cellStyle name="_08-七台河 4" xfId="4238"/>
    <cellStyle name="_09九龙电厂收益法" xfId="4239"/>
    <cellStyle name="_09九龙电厂收益法 2" xfId="4240"/>
    <cellStyle name="_09九龙电厂收益法 2 2" xfId="4241"/>
    <cellStyle name="_09九龙电厂收益法 2 3" xfId="4242"/>
    <cellStyle name="_09九龙电厂收益法 3" xfId="4243"/>
    <cellStyle name="_09九龙电厂收益法 4" xfId="4244"/>
    <cellStyle name="_09九龙热电评估申报表（新准则）" xfId="4245"/>
    <cellStyle name="_09九龙热电评估申报表（新准则） 2" xfId="4246"/>
    <cellStyle name="_09九龙热电评估申报表（新准则） 2 2" xfId="4247"/>
    <cellStyle name="_09九龙热电评估申报表（新准则） 2 3" xfId="4248"/>
    <cellStyle name="_09九龙热电评估申报表（新准则） 3" xfId="4249"/>
    <cellStyle name="_09九龙热电评估申报表（新准则） 4" xfId="4250"/>
    <cellStyle name="_09九龙热电收益法930" xfId="4251"/>
    <cellStyle name="_09九龙热电收益法930 2" xfId="4252"/>
    <cellStyle name="_09九龙热电收益法930 3" xfId="4253"/>
    <cellStyle name="_09九龙热电收益法930 3 2" xfId="4254"/>
    <cellStyle name="_09九龙热电收益法930 3 3" xfId="4255"/>
    <cellStyle name="_09-伊春" xfId="4256"/>
    <cellStyle name="_09-伊春 2" xfId="4257"/>
    <cellStyle name="_09-伊春 2 2" xfId="4258"/>
    <cellStyle name="_09-伊春 2 3" xfId="4259"/>
    <cellStyle name="_09-伊春 3" xfId="4260"/>
    <cellStyle name="_09-伊春 4" xfId="4261"/>
    <cellStyle name="_1" xfId="4262"/>
    <cellStyle name="_1 2" xfId="4263"/>
    <cellStyle name="_1 2 2" xfId="4264"/>
    <cellStyle name="_1 2 3" xfId="4265"/>
    <cellStyle name="_1 3" xfId="4266"/>
    <cellStyle name="_1 4" xfId="4267"/>
    <cellStyle name="_1024资江收益法明细表" xfId="4268"/>
    <cellStyle name="_1024资江收益法明细表 2" xfId="4269"/>
    <cellStyle name="_1024资江收益法明细表 2 2" xfId="4270"/>
    <cellStyle name="_1024资江收益法明细表 2 3" xfId="4271"/>
    <cellStyle name="_1024资江收益法明细表 3" xfId="4272"/>
    <cellStyle name="_1024资江收益法明细表 4" xfId="4273"/>
    <cellStyle name="_10-绥化" xfId="4274"/>
    <cellStyle name="_10-绥化 2" xfId="4275"/>
    <cellStyle name="_10-绥化 2 2" xfId="4276"/>
    <cellStyle name="_10-绥化 2 3" xfId="4277"/>
    <cellStyle name="_10-绥化 3" xfId="4278"/>
    <cellStyle name="_10-绥化 4" xfId="4279"/>
    <cellStyle name="_11、公乌素煤业公司资产评估申报表(新准则)" xfId="4280"/>
    <cellStyle name="_11、公乌素煤业公司资产评估申报表(新准则) 2" xfId="4281"/>
    <cellStyle name="_11、公乌素煤业公司资产评估申报表(新准则) 2 2" xfId="4282"/>
    <cellStyle name="_11、公乌素煤业公司资产评估申报表(新准则) 2 3" xfId="4283"/>
    <cellStyle name="_11、公乌素煤业公司资产评估申报表(新准则) 3" xfId="4284"/>
    <cellStyle name="_11、公乌素煤业公司资产评估申报表(新准则) 4" xfId="4285"/>
    <cellStyle name="_11本部报表" xfId="4286"/>
    <cellStyle name="_11本部报表（单出）" xfId="4287"/>
    <cellStyle name="_11本部报表（单出）_07.6.30年过录表" xfId="4288"/>
    <cellStyle name="_11本部报表（单出）_07.6.30年过录表_简版程序11.20" xfId="4289"/>
    <cellStyle name="_11本部报表（单出）_简版程序11.20" xfId="4290"/>
    <cellStyle name="_11本部报表_07.6.30年过录表" xfId="4291"/>
    <cellStyle name="_11本部报表_07.6.30年过录表_简版程序11.20" xfId="4292"/>
    <cellStyle name="_11本部报表_简版程序11.20" xfId="4293"/>
    <cellStyle name="_11-大兴安岭" xfId="4294"/>
    <cellStyle name="_11-大兴安岭 2" xfId="4295"/>
    <cellStyle name="_11-大兴安岭 2 2" xfId="4296"/>
    <cellStyle name="_11-大兴安岭 2 3" xfId="4297"/>
    <cellStyle name="_11-大兴安岭 3" xfId="4298"/>
    <cellStyle name="_11-大兴安岭 4" xfId="4299"/>
    <cellStyle name="_12-黑河" xfId="4300"/>
    <cellStyle name="_12-黑河 2" xfId="4301"/>
    <cellStyle name="_12-黑河 2 2" xfId="4302"/>
    <cellStyle name="_12-黑河 2 3" xfId="4303"/>
    <cellStyle name="_12-黑河 3" xfId="4304"/>
    <cellStyle name="_12-黑河 4" xfId="4305"/>
    <cellStyle name="_13、附件1资产评估申报表路矿公司(新准则)" xfId="4306"/>
    <cellStyle name="_13、附件1资产评估申报表路矿公司(新准则) 2" xfId="4307"/>
    <cellStyle name="_13、附件1资产评估申报表路矿公司(新准则) 2 2" xfId="4308"/>
    <cellStyle name="_13、附件1资产评估申报表路矿公司(新准则) 2 3" xfId="4309"/>
    <cellStyle name="_13、附件1资产评估申报表路矿公司(新准则) 3" xfId="4310"/>
    <cellStyle name="_13、附件1资产评估申报表路矿公司(新准则) 4" xfId="4311"/>
    <cellStyle name="_131甘肃省邮电规划设计院070429核对" xfId="4312"/>
    <cellStyle name="_131甘肃省邮电规划设计院070429核对 2" xfId="4313"/>
    <cellStyle name="_131甘肃省邮电规划设计院070429核对 2 2" xfId="4314"/>
    <cellStyle name="_131甘肃省邮电规划设计院070429核对 2 3" xfId="4315"/>
    <cellStyle name="_131甘肃省邮电规划设计院070429核对 3" xfId="4316"/>
    <cellStyle name="_131甘肃省邮电规划设计院070429核对 4" xfId="4317"/>
    <cellStyle name="_131甘肃省邮电建设工程局070427核对后" xfId="4318"/>
    <cellStyle name="_131甘肃省邮电建设工程局070427核对后 2" xfId="4319"/>
    <cellStyle name="_131甘肃省邮电建设工程局070427核对后 2 2" xfId="4320"/>
    <cellStyle name="_131甘肃省邮电建设工程局070427核对后 2 3" xfId="4321"/>
    <cellStyle name="_131甘肃省邮电建设工程局070427核对后 3" xfId="4322"/>
    <cellStyle name="_131甘肃省邮电建设工程局070427核对后 4" xfId="4323"/>
    <cellStyle name="_131甘肃万通电信物业集团有限公司070427核对后(减值）" xfId="4324"/>
    <cellStyle name="_131甘肃万通电信物业集团有限公司070427核对后(减值） 2" xfId="4325"/>
    <cellStyle name="_131甘肃万通电信物业集团有限公司070427核对后(减值） 2 2" xfId="4326"/>
    <cellStyle name="_131甘肃万通电信物业集团有限公司070427核对后(减值） 2 3" xfId="4327"/>
    <cellStyle name="_131甘肃万通电信物业集团有限公司070427核对后(减值） 3" xfId="4328"/>
    <cellStyle name="_131甘肃万通电信物业集团有限公司070427核对后(减值） 4" xfId="4329"/>
    <cellStyle name="_131甘肃中信通信建设监理有限责任公司070427核对后" xfId="4330"/>
    <cellStyle name="_131甘肃中信通信建设监理有限责任公司070427核对后 2" xfId="4331"/>
    <cellStyle name="_131甘肃中信通信建设监理有限责任公司070427核对后 2 2" xfId="4332"/>
    <cellStyle name="_131甘肃中信通信建设监理有限责任公司070427核对后 2 3" xfId="4333"/>
    <cellStyle name="_131甘肃中信通信建设监理有限责任公司070427核对后 3" xfId="4334"/>
    <cellStyle name="_131甘肃中信通信建设监理有限责任公司070427核对后 4" xfId="4335"/>
    <cellStyle name="_13预审底稿-达园店jxm" xfId="4336"/>
    <cellStyle name="_13预审底稿-达园店jxm 2" xfId="4337"/>
    <cellStyle name="_13预审底稿-达园店jxm_简版程序" xfId="4338"/>
    <cellStyle name="_13预审底稿-达园店jxm_简版程序 2" xfId="4339"/>
    <cellStyle name="_13预审底稿-达园店jxm_简版程序 2 2" xfId="4340"/>
    <cellStyle name="_13预审底稿-达园店jxm_简版程序 2 3" xfId="4341"/>
    <cellStyle name="_13预审底稿-达园店jxm_简版程序 3" xfId="4342"/>
    <cellStyle name="_13预审底稿-达园店jxm_简版程序11.20" xfId="4343"/>
    <cellStyle name="_13预审底稿-达园店jxm_简版程序11.20 2" xfId="4344"/>
    <cellStyle name="_13预审底稿-沈阳分公司jxm" xfId="4345"/>
    <cellStyle name="_13预审底稿-沈阳分公司jxm 2" xfId="4346"/>
    <cellStyle name="_13预审底稿-沈阳分公司jxm_简版程序" xfId="4347"/>
    <cellStyle name="_13预审底稿-沈阳分公司jxm_简版程序 2" xfId="4348"/>
    <cellStyle name="_13预审底稿-沈阳分公司jxm_简版程序 2 2" xfId="4349"/>
    <cellStyle name="_13预审底稿-沈阳分公司jxm_简版程序 2 3" xfId="4350"/>
    <cellStyle name="_13预审底稿-沈阳分公司jxm_简版程序 3" xfId="4351"/>
    <cellStyle name="_13预审底稿-沈阳分公司jxm_简版程序11.20" xfId="4352"/>
    <cellStyle name="_13预审底稿-沈阳分公司jxm_简版程序11.20 2" xfId="4353"/>
    <cellStyle name="_13-直属" xfId="4354"/>
    <cellStyle name="_13-直属 2" xfId="4355"/>
    <cellStyle name="_13-直属 2 2" xfId="4356"/>
    <cellStyle name="_13-直属 2 3" xfId="4357"/>
    <cellStyle name="_13-直属 3" xfId="4358"/>
    <cellStyle name="_13-直属 4" xfId="4359"/>
    <cellStyle name="_14、路洗附件1资产评估申报表(新准则)" xfId="4360"/>
    <cellStyle name="_14、路洗附件1资产评估申报表(新准则) 2" xfId="4361"/>
    <cellStyle name="_14、路洗附件1资产评估申报表(新准则) 2 2" xfId="4362"/>
    <cellStyle name="_14、路洗附件1资产评估申报表(新准则) 2 3" xfId="4363"/>
    <cellStyle name="_14、路洗附件1资产评估申报表(新准则) 3" xfId="4364"/>
    <cellStyle name="_14、路洗附件1资产评估申报表(新准则) 4" xfId="4365"/>
    <cellStyle name="_14-营业部" xfId="4366"/>
    <cellStyle name="_14-营业部 2" xfId="4367"/>
    <cellStyle name="_14-营业部 2 2" xfId="4368"/>
    <cellStyle name="_14-营业部 2 3" xfId="4369"/>
    <cellStyle name="_14-营业部 3" xfId="4370"/>
    <cellStyle name="_14-营业部 4" xfId="4371"/>
    <cellStyle name="_15河北神风单户申报表" xfId="4372"/>
    <cellStyle name="_15河北神风单户申报表 2" xfId="4373"/>
    <cellStyle name="_15河北神风单户申报表 3" xfId="4374"/>
    <cellStyle name="_15河北神风单户申报表 3 2" xfId="4375"/>
    <cellStyle name="_15河北神风单户申报表 3 3" xfId="4376"/>
    <cellStyle name="_15-铁道" xfId="4377"/>
    <cellStyle name="_15-铁道 2" xfId="4378"/>
    <cellStyle name="_15-铁道 2 2" xfId="4379"/>
    <cellStyle name="_15-铁道 2 3" xfId="4380"/>
    <cellStyle name="_15-铁道 3" xfId="4381"/>
    <cellStyle name="_15-铁道 4" xfId="4382"/>
    <cellStyle name="_16-省行本级" xfId="4383"/>
    <cellStyle name="_16-省行本级 2" xfId="4384"/>
    <cellStyle name="_16-省行本级 2 2" xfId="4385"/>
    <cellStyle name="_16-省行本级 2 3" xfId="4386"/>
    <cellStyle name="_16-省行本级 3" xfId="4387"/>
    <cellStyle name="_16-省行本级 4" xfId="4388"/>
    <cellStyle name="_17-国际部" xfId="4389"/>
    <cellStyle name="_17-国际部 2" xfId="4390"/>
    <cellStyle name="_17-国际部 2 2" xfId="4391"/>
    <cellStyle name="_17-国际部 2 3" xfId="4392"/>
    <cellStyle name="_17-国际部 3" xfId="4393"/>
    <cellStyle name="_17-国际部 4" xfId="4394"/>
    <cellStyle name="_18-动力" xfId="4395"/>
    <cellStyle name="_18-动力 2" xfId="4396"/>
    <cellStyle name="_18-动力 2 2" xfId="4397"/>
    <cellStyle name="_18-动力 2 3" xfId="4398"/>
    <cellStyle name="_18-动力 3" xfId="4399"/>
    <cellStyle name="_18-动力 4" xfId="4400"/>
    <cellStyle name="_19-住房" xfId="4401"/>
    <cellStyle name="_19-住房 2" xfId="4402"/>
    <cellStyle name="_19-住房 2 2" xfId="4403"/>
    <cellStyle name="_19-住房 2 3" xfId="4404"/>
    <cellStyle name="_19-住房 3" xfId="4405"/>
    <cellStyle name="_19-住房 4" xfId="4406"/>
    <cellStyle name="_1尤夫评估表" xfId="4407"/>
    <cellStyle name="_1尤夫评估表 2" xfId="4408"/>
    <cellStyle name="_1尤夫评估表 2 2" xfId="4409"/>
    <cellStyle name="_1尤夫评估表 2 3" xfId="4410"/>
    <cellStyle name="_1尤夫评估表 3" xfId="4411"/>
    <cellStyle name="_1尤夫评估表 4" xfId="4412"/>
    <cellStyle name="_2005-3铝厂底稿" xfId="4413"/>
    <cellStyle name="_2005合并现金流量表TB" xfId="4414"/>
    <cellStyle name="_2005合并现金流量表TB 2" xfId="4415"/>
    <cellStyle name="_2005合并现金流量表TB 3" xfId="4416"/>
    <cellStyle name="_2005合并现金流量表TB_310项目估值调查表（新）" xfId="4417"/>
    <cellStyle name="_2005合并现金流量表TB_310项目估值调查表（新） 2" xfId="4418"/>
    <cellStyle name="_2005合并现金流量表TB_310项目估值调查表（新） 3" xfId="4419"/>
    <cellStyle name="_2005合并现金流量表TB_310项目估值调查表（新）_Book2" xfId="4420"/>
    <cellStyle name="_2005合并现金流量表TB_310项目估值调查表（新）_Book2 2" xfId="4421"/>
    <cellStyle name="_2005合并现金流量表TB_310项目估值调查表（新）_Book2 3" xfId="4422"/>
    <cellStyle name="_2005合并现金流量表TB_Book2" xfId="4423"/>
    <cellStyle name="_2005合并现金流量表TB_Book2 2" xfId="4424"/>
    <cellStyle name="_2005合并现金流量表TB_Book2 3" xfId="4425"/>
    <cellStyle name="_2005合并现金流量表TB_majun合并嘉兴信达建设附件3：标准评估明细表（收益法）080407改" xfId="4426"/>
    <cellStyle name="_2005合并现金流量表TB_majun合并嘉兴信达建设附件3：标准评估明细表（收益法）080407改 2" xfId="4427"/>
    <cellStyle name="_2005合并现金流量表TB_majun合并嘉兴信达建设附件3：标准评估明细表（收益法）080407改 3" xfId="4428"/>
    <cellStyle name="_2005合并现金流量表TB_合并的安徽折旧表" xfId="4429"/>
    <cellStyle name="_2005合并现金流量表TB_合并的安徽折旧表 2" xfId="4430"/>
    <cellStyle name="_2005合并现金流量表TB_合并的安徽折旧表 3" xfId="4431"/>
    <cellStyle name="_2005合并现金流量表TB_中免收益法080218feng" xfId="4432"/>
    <cellStyle name="_2005合并现金流量表TB_中免收益法080218feng 2" xfId="4433"/>
    <cellStyle name="_2005合并现金流量表TB_中免收益法080218feng 3" xfId="4434"/>
    <cellStyle name="_2005合并现金流量表TB_中免收益法080218feng_Book2" xfId="4435"/>
    <cellStyle name="_2005合并现金流量表TB_中免收益法080218feng_Book2 2" xfId="4436"/>
    <cellStyle name="_2005合并现金流量表TB_中免收益法080218feng_Book2 3" xfId="4437"/>
    <cellStyle name="_2005年度资产负债表（AAA杭州公司）正" xfId="4438"/>
    <cellStyle name="_2005年度资产负债表（AAA杭州公司）正 2" xfId="4439"/>
    <cellStyle name="_2005年工作底稿" xfId="4440"/>
    <cellStyle name="_2005年工作底稿_3-2-A1B-银行存款" xfId="4441"/>
    <cellStyle name="_2005年工作底稿_3-2-Z17A-固定资产" xfId="4442"/>
    <cellStyle name="_2005年工作底稿_Sheet1" xfId="4443"/>
    <cellStyle name="_2005三九合并TB" xfId="4444"/>
    <cellStyle name="_2005三九合并TB 2" xfId="4445"/>
    <cellStyle name="_2005三九合并TB 2 2" xfId="4446"/>
    <cellStyle name="_2005三九合并TB 2 3" xfId="4447"/>
    <cellStyle name="_2005三九合并TB 3" xfId="4448"/>
    <cellStyle name="_2005三九合并TB 4" xfId="4449"/>
    <cellStyle name="_2005三九内部抵消" xfId="4450"/>
    <cellStyle name="_2005三九内部抵消 2" xfId="4451"/>
    <cellStyle name="_2005三九内部抵消 3" xfId="4452"/>
    <cellStyle name="_2005三九内部抵消_310项目估值调查表（新）" xfId="4453"/>
    <cellStyle name="_2005三九内部抵消_310项目估值调查表（新） 2" xfId="4454"/>
    <cellStyle name="_2005三九内部抵消_310项目估值调查表（新） 3" xfId="4455"/>
    <cellStyle name="_2005三九内部抵消_310项目估值调查表（新）_Book2" xfId="4456"/>
    <cellStyle name="_2005三九内部抵消_310项目估值调查表（新）_Book2 2" xfId="4457"/>
    <cellStyle name="_2005三九内部抵消_310项目估值调查表（新）_Book2 3" xfId="4458"/>
    <cellStyle name="_2005三九内部抵消_Book2" xfId="4459"/>
    <cellStyle name="_2005三九内部抵消_Book2 2" xfId="4460"/>
    <cellStyle name="_2005三九内部抵消_Book2 3" xfId="4461"/>
    <cellStyle name="_2005三九内部抵消_majun合并嘉兴信达建设附件3：标准评估明细表（收益法）080407改" xfId="4462"/>
    <cellStyle name="_2005三九内部抵消_majun合并嘉兴信达建设附件3：标准评估明细表（收益法）080407改 2" xfId="4463"/>
    <cellStyle name="_2005三九内部抵消_majun合并嘉兴信达建设附件3：标准评估明细表（收益法）080407改 3" xfId="4464"/>
    <cellStyle name="_2005三九内部抵消_合并的安徽折旧表" xfId="4465"/>
    <cellStyle name="_2005三九内部抵消_合并的安徽折旧表 2" xfId="4466"/>
    <cellStyle name="_2005三九内部抵消_合并的安徽折旧表 3" xfId="4467"/>
    <cellStyle name="_2005三九内部抵消_中免收益法080218feng" xfId="4468"/>
    <cellStyle name="_2005三九内部抵消_中免收益法080218feng 2" xfId="4469"/>
    <cellStyle name="_2005三九内部抵消_中免收益法080218feng 3" xfId="4470"/>
    <cellStyle name="_2005三九内部抵消_中免收益法080218feng_Book2" xfId="4471"/>
    <cellStyle name="_2005三九内部抵消_中免收益法080218feng_Book2 2" xfId="4472"/>
    <cellStyle name="_2005三九内部抵消_中免收益法080218feng_Book2 3" xfId="4473"/>
    <cellStyle name="_2006财务费用" xfId="4474"/>
    <cellStyle name="_2006财务费用 2" xfId="4475"/>
    <cellStyle name="_2006财务费用 2 2" xfId="4476"/>
    <cellStyle name="_2006财务费用 2 3" xfId="4477"/>
    <cellStyle name="_2006财务费用 3" xfId="4478"/>
    <cellStyle name="_2006财务费用 4" xfId="4479"/>
    <cellStyle name="_2006年资产台帐-报审计" xfId="4480"/>
    <cellStyle name="_2006年资产台帐-报审计 2" xfId="4481"/>
    <cellStyle name="_2006年资产台帐-报审计 2 2" xfId="4482"/>
    <cellStyle name="_2006年资产台帐-报审计 2 3" xfId="4483"/>
    <cellStyle name="_2006年资产台帐-报审计 3" xfId="4484"/>
    <cellStyle name="_2006年资产台帐-报审计 4" xfId="4485"/>
    <cellStyle name="_20-二支行" xfId="4486"/>
    <cellStyle name="_20-二支行 2" xfId="4487"/>
    <cellStyle name="_20-二支行 2 2" xfId="4488"/>
    <cellStyle name="_20-二支行 2 3" xfId="4489"/>
    <cellStyle name="_20-二支行 3" xfId="4490"/>
    <cellStyle name="_20-二支行 4" xfId="4491"/>
    <cellStyle name="_21结算中心评估申报表（新准则）" xfId="4492"/>
    <cellStyle name="_21结算中心评估申报表（新准则） 2" xfId="4493"/>
    <cellStyle name="_21结算中心评估申报表（新准则） 2 2" xfId="4494"/>
    <cellStyle name="_21结算中心评估申报表（新准则） 2 3" xfId="4495"/>
    <cellStyle name="_21结算中心评估申报表（新准则） 3" xfId="4496"/>
    <cellStyle name="_21结算中心评估申报表（新准则） 4" xfId="4497"/>
    <cellStyle name="_22-新阳" xfId="4498"/>
    <cellStyle name="_22-新阳 2" xfId="4499"/>
    <cellStyle name="_22-新阳 2 2" xfId="4500"/>
    <cellStyle name="_22-新阳 2 3" xfId="4501"/>
    <cellStyle name="_22-新阳 3" xfId="4502"/>
    <cellStyle name="_22-新阳 4" xfId="4503"/>
    <cellStyle name="_23-平房" xfId="4504"/>
    <cellStyle name="_23-平房 2" xfId="4505"/>
    <cellStyle name="_23-平房 2 2" xfId="4506"/>
    <cellStyle name="_23-平房 2 3" xfId="4507"/>
    <cellStyle name="_23-平房 3" xfId="4508"/>
    <cellStyle name="_23-平房 4" xfId="4509"/>
    <cellStyle name="_24-太平" xfId="4510"/>
    <cellStyle name="_24-太平 2" xfId="4511"/>
    <cellStyle name="_24-太平 2 2" xfId="4512"/>
    <cellStyle name="_24-太平 2 3" xfId="4513"/>
    <cellStyle name="_24-太平 3" xfId="4514"/>
    <cellStyle name="_24-太平 4" xfId="4515"/>
    <cellStyle name="_25-道里" xfId="4516"/>
    <cellStyle name="_25-道里 2" xfId="4517"/>
    <cellStyle name="_25-道里 2 2" xfId="4518"/>
    <cellStyle name="_25-道里 2 3" xfId="4519"/>
    <cellStyle name="_25-道里 3" xfId="4520"/>
    <cellStyle name="_25-道里 4" xfId="4521"/>
    <cellStyle name="_26-哈龙" xfId="4522"/>
    <cellStyle name="_26-哈龙 2" xfId="4523"/>
    <cellStyle name="_26-哈龙 2 2" xfId="4524"/>
    <cellStyle name="_26-哈龙 2 3" xfId="4525"/>
    <cellStyle name="_26-哈龙 3" xfId="4526"/>
    <cellStyle name="_26-哈龙 4" xfId="4527"/>
    <cellStyle name="_27-道外" xfId="4528"/>
    <cellStyle name="_27-道外 2" xfId="4529"/>
    <cellStyle name="_27-道外 2 2" xfId="4530"/>
    <cellStyle name="_27-道外 2 3" xfId="4531"/>
    <cellStyle name="_27-道外 3" xfId="4532"/>
    <cellStyle name="_27-道外 4" xfId="4533"/>
    <cellStyle name="_280000北京华丰房产" xfId="4534"/>
    <cellStyle name="_280000北京华丰房产 2" xfId="4535"/>
    <cellStyle name="_280000北京华丰房产 2 2" xfId="4536"/>
    <cellStyle name="_280000北京华丰房产 2 3" xfId="4537"/>
    <cellStyle name="_280000北京华丰房产 3" xfId="4538"/>
    <cellStyle name="_280000北京华丰房产 4" xfId="4539"/>
    <cellStyle name="_28-南岗" xfId="4540"/>
    <cellStyle name="_28-南岗 2" xfId="4541"/>
    <cellStyle name="_28-南岗 2 2" xfId="4542"/>
    <cellStyle name="_28-南岗 2 3" xfId="4543"/>
    <cellStyle name="_28-南岗 3" xfId="4544"/>
    <cellStyle name="_28-南岗 4" xfId="4545"/>
    <cellStyle name="_290000中铁恒丰置业" xfId="4546"/>
    <cellStyle name="_290000中铁恒丰置业 2" xfId="4547"/>
    <cellStyle name="_290000中铁恒丰置业 2 2" xfId="4548"/>
    <cellStyle name="_290000中铁恒丰置业 2 3" xfId="4549"/>
    <cellStyle name="_290000中铁恒丰置业 3" xfId="4550"/>
    <cellStyle name="_290000中铁恒丰置业 4" xfId="4551"/>
    <cellStyle name="_29-香坊" xfId="4552"/>
    <cellStyle name="_29-香坊 2" xfId="4553"/>
    <cellStyle name="_29-香坊 2 2" xfId="4554"/>
    <cellStyle name="_29-香坊 2 3" xfId="4555"/>
    <cellStyle name="_29-香坊 3" xfId="4556"/>
    <cellStyle name="_29-香坊 4" xfId="4557"/>
    <cellStyle name="_30-开发区" xfId="4558"/>
    <cellStyle name="_30-开发区 2" xfId="4559"/>
    <cellStyle name="_30-开发区 2 2" xfId="4560"/>
    <cellStyle name="_30-开发区 2 3" xfId="4561"/>
    <cellStyle name="_30-开发区 3" xfId="4562"/>
    <cellStyle name="_30-开发区 4" xfId="4563"/>
    <cellStyle name="_310项目估值调查表（新）" xfId="4564"/>
    <cellStyle name="_310项目估值调查表（新） 2" xfId="4565"/>
    <cellStyle name="_310项目估值调查表（新） 2 2" xfId="4566"/>
    <cellStyle name="_310项目估值调查表（新） 2 3" xfId="4567"/>
    <cellStyle name="_310项目估值调查表（新） 3" xfId="4568"/>
    <cellStyle name="_310项目估值调查表（新） 4" xfId="4569"/>
    <cellStyle name="_31-巴彦" xfId="4570"/>
    <cellStyle name="_31-巴彦 2" xfId="4571"/>
    <cellStyle name="_31-巴彦 2 2" xfId="4572"/>
    <cellStyle name="_31-巴彦 2 3" xfId="4573"/>
    <cellStyle name="_31-巴彦 3" xfId="4574"/>
    <cellStyle name="_31-巴彦 4" xfId="4575"/>
    <cellStyle name="_320000中铁投资管理" xfId="4576"/>
    <cellStyle name="_320000中铁投资管理 2" xfId="4577"/>
    <cellStyle name="_320000中铁投资管理 2 2" xfId="4578"/>
    <cellStyle name="_320000中铁投资管理 2 3" xfId="4579"/>
    <cellStyle name="_320000中铁投资管理 3" xfId="4580"/>
    <cellStyle name="_320000中铁投资管理 4" xfId="4581"/>
    <cellStyle name="_3-2-A17A-固定资产" xfId="4582"/>
    <cellStyle name="_3-2-A17A-固定资产 2" xfId="4583"/>
    <cellStyle name="_3-2-A18-在建工程" xfId="4584"/>
    <cellStyle name="_3-2-A18-在建工程 2" xfId="4585"/>
    <cellStyle name="_3-2-A22-无形资产" xfId="4586"/>
    <cellStyle name="_3-2-A4-应收账款" xfId="4587"/>
    <cellStyle name="_3-2-A6-应收利息" xfId="4588"/>
    <cellStyle name="_32-宾县" xfId="4589"/>
    <cellStyle name="_32-宾县 2" xfId="4590"/>
    <cellStyle name="_32-宾县 2 2" xfId="4591"/>
    <cellStyle name="_32-宾县 2 3" xfId="4592"/>
    <cellStyle name="_32-宾县 3" xfId="4593"/>
    <cellStyle name="_32-宾县 4" xfId="4594"/>
    <cellStyle name="_331国投曲靖" xfId="4595"/>
    <cellStyle name="_331国投曲靖 2" xfId="4596"/>
    <cellStyle name="_331国投曲靖 2 2" xfId="4597"/>
    <cellStyle name="_331国投曲靖 2 3" xfId="4598"/>
    <cellStyle name="_331国投曲靖 3" xfId="4599"/>
    <cellStyle name="_331国投曲靖 4" xfId="4600"/>
    <cellStyle name="_33-呼兰" xfId="4601"/>
    <cellStyle name="_33-呼兰 2" xfId="4602"/>
    <cellStyle name="_33-呼兰 2 2" xfId="4603"/>
    <cellStyle name="_33-呼兰 2 3" xfId="4604"/>
    <cellStyle name="_33-呼兰 3" xfId="4605"/>
    <cellStyle name="_33-呼兰 4" xfId="4606"/>
    <cellStyle name="_34-通河" xfId="4607"/>
    <cellStyle name="_34-通河 2" xfId="4608"/>
    <cellStyle name="_34-通河 2 2" xfId="4609"/>
    <cellStyle name="_34-通河 2 3" xfId="4610"/>
    <cellStyle name="_34-通河 3" xfId="4611"/>
    <cellStyle name="_34-通河 4" xfId="4612"/>
    <cellStyle name="_3511年审最终版底稿姜小妹" xfId="4613"/>
    <cellStyle name="_3511年审最终版底稿姜小妹 2" xfId="4614"/>
    <cellStyle name="_3511年审最终版底稿姜小妹_简版程序" xfId="4615"/>
    <cellStyle name="_3511年审最终版底稿姜小妹_简版程序 2" xfId="4616"/>
    <cellStyle name="_3511年审最终版底稿姜小妹_简版程序11.20" xfId="4617"/>
    <cellStyle name="_3511年审最终版底稿姜小妹_简版程序11.20 2" xfId="4618"/>
    <cellStyle name="_3513底稿" xfId="4619"/>
    <cellStyle name="_3513底稿 2" xfId="4620"/>
    <cellStyle name="_3513底稿_简版程序" xfId="4621"/>
    <cellStyle name="_3513底稿_简版程序 2" xfId="4622"/>
    <cellStyle name="_3513底稿_简版程序11.20" xfId="4623"/>
    <cellStyle name="_3513底稿_简版程序11.20 2" xfId="4624"/>
    <cellStyle name="_3514年审最终版其他科目底稿姜小妹" xfId="4625"/>
    <cellStyle name="_3514年审最终版其他科目底稿姜小妹 2" xfId="4626"/>
    <cellStyle name="_3514年审最终版其他科目底稿姜小妹_简版程序" xfId="4627"/>
    <cellStyle name="_3514年审最终版其他科目底稿姜小妹_简版程序 2" xfId="4628"/>
    <cellStyle name="_3514年审最终版其他科目底稿姜小妹_简版程序11.20" xfId="4629"/>
    <cellStyle name="_3514年审最终版其他科目底稿姜小妹_简版程序11.20 2" xfId="4630"/>
    <cellStyle name="_3543" xfId="4631"/>
    <cellStyle name="_3543_yu yue comfirm1" xfId="4632"/>
    <cellStyle name="_3543_附注" xfId="4633"/>
    <cellStyle name="_3543_建通 中大替代测试" xfId="4634"/>
    <cellStyle name="_3544工作底稿-杨晓昀" xfId="4635"/>
    <cellStyle name="_3544工作底稿-杨晓昀_yu yue comfirm1" xfId="4636"/>
    <cellStyle name="_3544工作底稿-杨晓昀_附注" xfId="4637"/>
    <cellStyle name="_3544工作底稿-杨晓昀_建通 中大替代测试" xfId="4638"/>
    <cellStyle name="_35-五常" xfId="4639"/>
    <cellStyle name="_35-五常 2" xfId="4640"/>
    <cellStyle name="_35-五常 2 2" xfId="4641"/>
    <cellStyle name="_35-五常 2 3" xfId="4642"/>
    <cellStyle name="_35-五常 3" xfId="4643"/>
    <cellStyle name="_35-五常 4" xfId="4644"/>
    <cellStyle name="_360000中铁德商高速" xfId="4645"/>
    <cellStyle name="_360000中铁德商高速 2" xfId="4646"/>
    <cellStyle name="_360000中铁德商高速 2 2" xfId="4647"/>
    <cellStyle name="_360000中铁德商高速 2 3" xfId="4648"/>
    <cellStyle name="_360000中铁德商高速 3" xfId="4649"/>
    <cellStyle name="_360000中铁德商高速 4" xfId="4650"/>
    <cellStyle name="_36-依兰" xfId="4651"/>
    <cellStyle name="_36-依兰 2" xfId="4652"/>
    <cellStyle name="_36-依兰 2 2" xfId="4653"/>
    <cellStyle name="_36-依兰 2 3" xfId="4654"/>
    <cellStyle name="_36-依兰 3" xfId="4655"/>
    <cellStyle name="_36-依兰 4" xfId="4656"/>
    <cellStyle name="_370000广西岑兴高速" xfId="4657"/>
    <cellStyle name="_370000广西岑兴高速 2" xfId="4658"/>
    <cellStyle name="_370000广西岑兴高速 2 2" xfId="4659"/>
    <cellStyle name="_370000广西岑兴高速 2 3" xfId="4660"/>
    <cellStyle name="_370000广西岑兴高速 3" xfId="4661"/>
    <cellStyle name="_370000广西岑兴高速 4" xfId="4662"/>
    <cellStyle name="_37-双城" xfId="4663"/>
    <cellStyle name="_37-双城 2" xfId="4664"/>
    <cellStyle name="_37-双城 2 2" xfId="4665"/>
    <cellStyle name="_37-双城 2 3" xfId="4666"/>
    <cellStyle name="_37-双城 3" xfId="4667"/>
    <cellStyle name="_37-双城 4" xfId="4668"/>
    <cellStyle name="_380000广西全兴高速" xfId="4669"/>
    <cellStyle name="_380000广西全兴高速 2" xfId="4670"/>
    <cellStyle name="_380000广西全兴高速 2 2" xfId="4671"/>
    <cellStyle name="_380000广西全兴高速 2 3" xfId="4672"/>
    <cellStyle name="_380000广西全兴高速 3" xfId="4673"/>
    <cellStyle name="_380000广西全兴高速 4" xfId="4674"/>
    <cellStyle name="_38-尚志" xfId="4675"/>
    <cellStyle name="_38-尚志 2" xfId="4676"/>
    <cellStyle name="_38-尚志 2 2" xfId="4677"/>
    <cellStyle name="_38-尚志 2 3" xfId="4678"/>
    <cellStyle name="_38-尚志 3" xfId="4679"/>
    <cellStyle name="_38-尚志 4" xfId="4680"/>
    <cellStyle name="_39-延寿" xfId="4681"/>
    <cellStyle name="_39-延寿 2" xfId="4682"/>
    <cellStyle name="_39-延寿 2 2" xfId="4683"/>
    <cellStyle name="_39-延寿 2 3" xfId="4684"/>
    <cellStyle name="_39-延寿 3" xfId="4685"/>
    <cellStyle name="_39-延寿 4" xfId="4686"/>
    <cellStyle name="_40-木兰" xfId="4687"/>
    <cellStyle name="_40-木兰 2" xfId="4688"/>
    <cellStyle name="_40-木兰 2 2" xfId="4689"/>
    <cellStyle name="_40-木兰 2 3" xfId="4690"/>
    <cellStyle name="_40-木兰 3" xfId="4691"/>
    <cellStyle name="_40-木兰 4" xfId="4692"/>
    <cellStyle name="_41-阿城" xfId="4693"/>
    <cellStyle name="_41-阿城 2" xfId="4694"/>
    <cellStyle name="_41-阿城 2 2" xfId="4695"/>
    <cellStyle name="_41-阿城 2 3" xfId="4696"/>
    <cellStyle name="_41-阿城 3" xfId="4697"/>
    <cellStyle name="_41-阿城 4" xfId="4698"/>
    <cellStyle name="_42-方正" xfId="4699"/>
    <cellStyle name="_42-方正 2" xfId="4700"/>
    <cellStyle name="_42-方正 2 2" xfId="4701"/>
    <cellStyle name="_42-方正 2 3" xfId="4702"/>
    <cellStyle name="_42-方正 3" xfId="4703"/>
    <cellStyle name="_42-方正 4" xfId="4704"/>
    <cellStyle name="_43-报帐组" xfId="4705"/>
    <cellStyle name="_43-报帐组 2" xfId="4706"/>
    <cellStyle name="_43-报帐组 2 2" xfId="4707"/>
    <cellStyle name="_43-报帐组 2 3" xfId="4708"/>
    <cellStyle name="_43-报帐组 3" xfId="4709"/>
    <cellStyle name="_43-报帐组 4" xfId="4710"/>
    <cellStyle name="_4梧桐庄矿评估明细表" xfId="4711"/>
    <cellStyle name="_4梧桐庄矿评估明细表 2" xfId="4712"/>
    <cellStyle name="_4梧桐庄矿评估明细表 2 2" xfId="4713"/>
    <cellStyle name="_4梧桐庄矿评估明细表 2 3" xfId="4714"/>
    <cellStyle name="_4梧桐庄矿评估明细表 3" xfId="4715"/>
    <cellStyle name="_4梧桐庄矿评估明细表 4" xfId="4716"/>
    <cellStyle name="_5303工作底稿-杨晓昀" xfId="4717"/>
    <cellStyle name="_5303作底稿-杨晓昀" xfId="4718"/>
    <cellStyle name="_5新三矿评估明细表" xfId="4719"/>
    <cellStyle name="_5新三矿评估明细表 2" xfId="4720"/>
    <cellStyle name="_5新三矿评估明细表 2 2" xfId="4721"/>
    <cellStyle name="_5新三矿评估明细表 2 3" xfId="4722"/>
    <cellStyle name="_5新三矿评估明细表 3" xfId="4723"/>
    <cellStyle name="_5新三矿评估明细表 4" xfId="4724"/>
    <cellStyle name="_7、长短期借款--股份09" xfId="4725"/>
    <cellStyle name="_9119资产盘点表－吐鲁番9119" xfId="4726"/>
    <cellStyle name="_9119资产盘点表－吐鲁番9119 2" xfId="4727"/>
    <cellStyle name="_9119资产盘点表－吐鲁番9119_简版程序" xfId="4728"/>
    <cellStyle name="_9119资产盘点表－吐鲁番9119_简版程序 2" xfId="4729"/>
    <cellStyle name="_9119资产盘点表－吐鲁番9119_简版程序 2 2" xfId="4730"/>
    <cellStyle name="_9119资产盘点表－吐鲁番9119_简版程序 2 3" xfId="4731"/>
    <cellStyle name="_9119资产盘点表－吐鲁番9119_简版程序 3" xfId="4732"/>
    <cellStyle name="_9119资产盘点表－吐鲁番9119_简版程序11.20" xfId="4733"/>
    <cellStyle name="_9119资产盘点表－吐鲁番9119_简版程序11.20 2" xfId="4734"/>
    <cellStyle name="_A17固定资产" xfId="4735"/>
    <cellStyle name="_A17固定资产 2" xfId="4736"/>
    <cellStyle name="_A23无形资产" xfId="4737"/>
    <cellStyle name="_A23无形资产 2" xfId="4738"/>
    <cellStyle name="_A300 &amp; A500 2004 Sep" xfId="4739"/>
    <cellStyle name="_A300 200409_Casting" xfId="4740"/>
    <cellStyle name="_A3应收票据" xfId="4741"/>
    <cellStyle name="_A3应收票据 2" xfId="4742"/>
    <cellStyle name="_A6应收账款" xfId="4743"/>
    <cellStyle name="_A6应收账款_3-2-A1B-银行存款" xfId="4744"/>
    <cellStyle name="_A6应收账款_3-2-Z17A-固定资产" xfId="4745"/>
    <cellStyle name="_A6应收账款_Sheet1" xfId="4746"/>
    <cellStyle name="_AC00_Inter-co _ Adj version" xfId="4747"/>
    <cellStyle name="_AC00-E-0706" xfId="4748"/>
    <cellStyle name="_AC00-E-0706_AC00-F-080930" xfId="4749"/>
    <cellStyle name="_AC00-E-updated" xfId="4750"/>
    <cellStyle name="_AC00-E-updated_AC00-E-0706" xfId="4751"/>
    <cellStyle name="_AC00-E-updated_AC00-E-0706_AC00-F-080930" xfId="4752"/>
    <cellStyle name="_AC00-E-updated_AC00-F-080930" xfId="4753"/>
    <cellStyle name="_Advance from customer" xfId="4754"/>
    <cellStyle name="_Advance from customer 2" xfId="4755"/>
    <cellStyle name="_AR" xfId="4756"/>
    <cellStyle name="_Atl Test" xfId="4757"/>
    <cellStyle name="_Atl Test_AC00-E-0706" xfId="4758"/>
    <cellStyle name="_Atl Test_AC00-E-0706_AC00-F-080930" xfId="4759"/>
    <cellStyle name="_Atl Test_AC00-F-080930" xfId="4760"/>
    <cellStyle name="_ATS" xfId="4761"/>
    <cellStyle name="_ATS_56-税费情况表" xfId="4762"/>
    <cellStyle name="_Audited reporting package" xfId="4763"/>
    <cellStyle name="_B10其他未交款" xfId="4764"/>
    <cellStyle name="_B10其他未交款 2" xfId="4765"/>
    <cellStyle name="_B13预收账款2005" xfId="4766"/>
    <cellStyle name="_B13预收账款2005 2" xfId="4767"/>
    <cellStyle name="_B6应付工资" xfId="4768"/>
    <cellStyle name="_B6应付工资 2" xfId="4769"/>
    <cellStyle name="_B7应付福利费" xfId="4770"/>
    <cellStyle name="_B7应付福利费 2" xfId="4771"/>
    <cellStyle name="_B9应交税金2005" xfId="4772"/>
    <cellStyle name="_B9应交税金2005 2" xfId="4773"/>
    <cellStyle name="_beta" xfId="4774"/>
    <cellStyle name="_beta 2" xfId="4775"/>
    <cellStyle name="_beta 2 2" xfId="4776"/>
    <cellStyle name="_beta 2 3" xfId="4777"/>
    <cellStyle name="_beta 3" xfId="4778"/>
    <cellStyle name="_beta 4" xfId="4779"/>
    <cellStyle name="_Book1" xfId="4780"/>
    <cellStyle name="_Book1 2" xfId="4781"/>
    <cellStyle name="_Book1 3" xfId="4782"/>
    <cellStyle name="_Book1 3 2" xfId="4783"/>
    <cellStyle name="_Book1 3 3" xfId="4784"/>
    <cellStyle name="_Book1 4" xfId="4785"/>
    <cellStyle name="_Book1 5" xfId="4786"/>
    <cellStyle name="_Book1 6" xfId="4787"/>
    <cellStyle name="_Book1 7" xfId="4788"/>
    <cellStyle name="_Book1 8" xfId="4789"/>
    <cellStyle name="_Book1_56-税费情况表" xfId="4790"/>
    <cellStyle name="_Book1_P" xfId="4791"/>
    <cellStyle name="_Book1_P_56-税费情况表" xfId="4792"/>
    <cellStyle name="_Book1_P-Sep 2005" xfId="4793"/>
    <cellStyle name="_Book1_P-Sep 2005_56-税费情况表" xfId="4794"/>
    <cellStyle name="_Book1_Sheet7" xfId="4795"/>
    <cellStyle name="_Book1_Sheet7_56-税费情况表" xfId="4796"/>
    <cellStyle name="_Book1_Warranty template 2005 Q1" xfId="4797"/>
    <cellStyle name="_Book1_Warranty template 2005 Q1_56-税费情况表" xfId="4798"/>
    <cellStyle name="_Book1_Yulong Motor 4Q05" xfId="4799"/>
    <cellStyle name="_Book1_Yulong Motor 4Q05_56-税费情况表" xfId="4800"/>
    <cellStyle name="_Book1_ZZ Nissan 2Q05 (extract ref)" xfId="4801"/>
    <cellStyle name="_Book1_ZZ Nissan 2Q05 (extract ref)_56-税费情况表" xfId="4802"/>
    <cellStyle name="_Book1_ZZ Nissan 2Q06" xfId="4803"/>
    <cellStyle name="_Book1_ZZ Nissan 2Q06 2" xfId="4804"/>
    <cellStyle name="_Book1_简版程序11.20" xfId="4805"/>
    <cellStyle name="_Book1_母公司盈利预测表" xfId="4806"/>
    <cellStyle name="_Book1_母公司盈利预测表 2" xfId="4807"/>
    <cellStyle name="_Book1_母公司盈利预测表 2 2" xfId="4808"/>
    <cellStyle name="_Book1_母公司盈利预测表 2 3" xfId="4809"/>
    <cellStyle name="_Book1_母公司盈利预测表 3" xfId="4810"/>
    <cellStyle name="_Book1_母公司盈利预测表 4" xfId="4811"/>
    <cellStyle name="_Book2" xfId="4812"/>
    <cellStyle name="_Book2 2" xfId="4813"/>
    <cellStyle name="_Book2 2 2" xfId="4814"/>
    <cellStyle name="_Book2 2 3" xfId="4815"/>
    <cellStyle name="_Book2 3" xfId="4816"/>
    <cellStyle name="_Book2 4" xfId="4817"/>
    <cellStyle name="_Book2_1" xfId="4818"/>
    <cellStyle name="_Book2_1 2" xfId="4819"/>
    <cellStyle name="_Book2_1 3" xfId="4820"/>
    <cellStyle name="_Book2_1 3 2" xfId="4821"/>
    <cellStyle name="_Book2_1 3 3" xfId="4822"/>
    <cellStyle name="_BS-forecast 04 (2-6-04)" xfId="4823"/>
    <cellStyle name="_casting---I" xfId="4824"/>
    <cellStyle name="_CBRE明细表" xfId="4825"/>
    <cellStyle name="_CBRE明细表 2" xfId="4826"/>
    <cellStyle name="_CBRE明细表 2 2" xfId="4827"/>
    <cellStyle name="_CBRE明细表 2 3" xfId="4828"/>
    <cellStyle name="_CBRE明细表 3" xfId="4829"/>
    <cellStyle name="_CBRE明细表 4" xfId="4830"/>
    <cellStyle name="_CBRE明细表 5" xfId="4831"/>
    <cellStyle name="_CBRE明细表 6" xfId="4832"/>
    <cellStyle name="_CBRE明细表 7" xfId="4833"/>
    <cellStyle name="_CCB Consol Item12 NAV and Profit Recon 040202( to be updated) EL" xfId="4834"/>
    <cellStyle name="_CCB Consol Item12 NAV and Profit Recon 040202( to be updated) EL 2" xfId="4835"/>
    <cellStyle name="_CCB Consol Item12 NAV and Profit Recon 040202( to be updated) EL 2 2" xfId="4836"/>
    <cellStyle name="_CCB Consol Item12 NAV and Profit Recon 040202( to be updated) EL 2 3" xfId="4837"/>
    <cellStyle name="_CCB Consol Item12 NAV and Profit Recon 040202( to be updated) EL 3" xfId="4838"/>
    <cellStyle name="_CCB Consol Item12 NAV and Profit Recon 040202( to be updated) EL 4" xfId="4839"/>
    <cellStyle name="_CCB Consol Item12 NAV and Profit Recon 040202( to be updated) EL 5" xfId="4840"/>
    <cellStyle name="_CCB Consol Item12 NAV and Profit Recon 040202( to be updated) EL 6" xfId="4841"/>
    <cellStyle name="_CCB Consol Item12 NAV and Profit Recon 040202( to be updated) EL 7" xfId="4842"/>
    <cellStyle name="_CCB Consol Item12 NAV and Profit Recon 040202( to be updated) EL_CCB.Dec03AuditPack.GL.V2" xfId="4843"/>
    <cellStyle name="_CCB Consol Item12 NAV and Profit Recon 040202( to be updated) EL_CCB.Dec03AuditPack.GL.V2 2" xfId="4844"/>
    <cellStyle name="_CCB Consol Item12 NAV and Profit Recon 040202( to be updated) EL_CCB.Dec03AuditPack.GL.V2 2 2" xfId="4845"/>
    <cellStyle name="_CCB Consol Item12 NAV and Profit Recon 040202( to be updated) EL_CCB.Dec03AuditPack.GL.V2 2 3" xfId="4846"/>
    <cellStyle name="_CCB Consol Item12 NAV and Profit Recon 040202( to be updated) EL_CCB.Dec03AuditPack.GL.V2 3" xfId="4847"/>
    <cellStyle name="_CCB Consol Item12 NAV and Profit Recon 040202( to be updated) EL_CCB.Dec03AuditPack.GL.V2 4" xfId="4848"/>
    <cellStyle name="_CCB Consol Item12 NAV and Profit Recon 040202( to be updated) EL_CCB.Dec03AuditPack.GL.V2 5" xfId="4849"/>
    <cellStyle name="_CCB Consol Item12 NAV and Profit Recon 040202( to be updated) EL_CCB.Dec03AuditPack.GL.V2 6" xfId="4850"/>
    <cellStyle name="_CCB Consol Item12 NAV and Profit Recon 040202( to be updated) EL_CCB.Dec03AuditPack.GL.V2 7" xfId="4851"/>
    <cellStyle name="_CCB(1).JL.Item12.ProfitNAVRecon.031127.ty" xfId="4852"/>
    <cellStyle name="_CCB(1).JL.Item12.ProfitNAVRecon.031127.ty 2" xfId="4853"/>
    <cellStyle name="_CCB(1).JL.Item12.ProfitNAVRecon.031127.ty 2 2" xfId="4854"/>
    <cellStyle name="_CCB(1).JL.Item12.ProfitNAVRecon.031127.ty 2 3" xfId="4855"/>
    <cellStyle name="_CCB(1).JL.Item12.ProfitNAVRecon.031127.ty 3" xfId="4856"/>
    <cellStyle name="_CCB(1).JL.Item12.ProfitNAVRecon.031127.ty 4" xfId="4857"/>
    <cellStyle name="_CCB(1).JL.Item12.ProfitNAVRecon.031127.ty 5" xfId="4858"/>
    <cellStyle name="_CCB(1).JL.Item12.ProfitNAVRecon.031127.ty 6" xfId="4859"/>
    <cellStyle name="_CCB(1).JL.Item12.ProfitNAVRecon.031127.ty 7" xfId="4860"/>
    <cellStyle name="_CCB(1).JL.Item12.ProfitNAVRecon.031127.ty_CCB.Dec03AuditPack.GL.V2" xfId="4861"/>
    <cellStyle name="_CCB(1).JL.Item12.ProfitNAVRecon.031127.ty_CCB.Dec03AuditPack.GL.V2 2" xfId="4862"/>
    <cellStyle name="_CCB(1).JL.Item12.ProfitNAVRecon.031127.ty_CCB.Dec03AuditPack.GL.V2 2 2" xfId="4863"/>
    <cellStyle name="_CCB(1).JL.Item12.ProfitNAVRecon.031127.ty_CCB.Dec03AuditPack.GL.V2 2 3" xfId="4864"/>
    <cellStyle name="_CCB(1).JL.Item12.ProfitNAVRecon.031127.ty_CCB.Dec03AuditPack.GL.V2 3" xfId="4865"/>
    <cellStyle name="_CCB(1).JL.Item12.ProfitNAVRecon.031127.ty_CCB.Dec03AuditPack.GL.V2 4" xfId="4866"/>
    <cellStyle name="_CCB(1).JL.Item12.ProfitNAVRecon.031127.ty_CCB.Dec03AuditPack.GL.V2 5" xfId="4867"/>
    <cellStyle name="_CCB(1).JL.Item12.ProfitNAVRecon.031127.ty_CCB.Dec03AuditPack.GL.V2 6" xfId="4868"/>
    <cellStyle name="_CCB(1).JL.Item12.ProfitNAVRecon.031127.ty_CCB.Dec03AuditPack.GL.V2 7" xfId="4869"/>
    <cellStyle name="_CCB.Dec03AuditPack.GL.V2" xfId="4870"/>
    <cellStyle name="_CCB.Dec03AuditPack.GL.V2 2" xfId="4871"/>
    <cellStyle name="_CCB.Dec03AuditPack.GL.V2 2 2" xfId="4872"/>
    <cellStyle name="_CCB.Dec03AuditPack.GL.V2 2 3" xfId="4873"/>
    <cellStyle name="_CCB.Dec03AuditPack.GL.V2 3" xfId="4874"/>
    <cellStyle name="_CCB.Dec03AuditPack.GL.V2 4" xfId="4875"/>
    <cellStyle name="_CCB.Dec03AuditPack.GL.V2 5" xfId="4876"/>
    <cellStyle name="_CCB.Dec03AuditPack.GL.V2 6" xfId="4877"/>
    <cellStyle name="_CCB.Dec03AuditPack.GL.V2 7" xfId="4878"/>
    <cellStyle name="_CCB.GLAudit Package.040114" xfId="4879"/>
    <cellStyle name="_CCB.GLAudit Package.040114 2" xfId="4880"/>
    <cellStyle name="_CCB.GLAudit Package.040114 2 2" xfId="4881"/>
    <cellStyle name="_CCB.GLAudit Package.040114 2 3" xfId="4882"/>
    <cellStyle name="_CCB.GLAudit Package.040114 3" xfId="4883"/>
    <cellStyle name="_CCB.GLAudit Package.040114 4" xfId="4884"/>
    <cellStyle name="_CCB.GLAudit Package.040114 5" xfId="4885"/>
    <cellStyle name="_CCB.GLAudit Package.040114 6" xfId="4886"/>
    <cellStyle name="_CCB.GLAudit Package.040114 7" xfId="4887"/>
    <cellStyle name="_CCB.GLAudit Package.040114_CCB.Dec03AuditPack.GL.V2" xfId="4888"/>
    <cellStyle name="_CCB.GLAudit Package.040114_CCB.Dec03AuditPack.GL.V2 2" xfId="4889"/>
    <cellStyle name="_CCB.GLAudit Package.040114_CCB.Dec03AuditPack.GL.V2 2 2" xfId="4890"/>
    <cellStyle name="_CCB.GLAudit Package.040114_CCB.Dec03AuditPack.GL.V2 2 3" xfId="4891"/>
    <cellStyle name="_CCB.GLAudit Package.040114_CCB.Dec03AuditPack.GL.V2 3" xfId="4892"/>
    <cellStyle name="_CCB.GLAudit Package.040114_CCB.Dec03AuditPack.GL.V2 4" xfId="4893"/>
    <cellStyle name="_CCB.GLAudit Package.040114_CCB.Dec03AuditPack.GL.V2 5" xfId="4894"/>
    <cellStyle name="_CCB.GLAudit Package.040114_CCB.Dec03AuditPack.GL.V2 6" xfId="4895"/>
    <cellStyle name="_CCB.GLAudit Package.040114_CCB.Dec03AuditPack.GL.V2 7" xfId="4896"/>
    <cellStyle name="_CCB.HEN.Item12.ProfitNAVRecon.031209.LY" xfId="4897"/>
    <cellStyle name="_CCB.HEN.Item12.ProfitNAVRecon.031209.LY 2" xfId="4898"/>
    <cellStyle name="_CCB.HEN.Item12.ProfitNAVRecon.031209.LY 2 2" xfId="4899"/>
    <cellStyle name="_CCB.HEN.Item12.ProfitNAVRecon.031209.LY 2 3" xfId="4900"/>
    <cellStyle name="_CCB.HEN.Item12.ProfitNAVRecon.031209.LY 3" xfId="4901"/>
    <cellStyle name="_CCB.HEN.Item12.ProfitNAVRecon.031209.LY 4" xfId="4902"/>
    <cellStyle name="_CCB.HEN.Item12.ProfitNAVRecon.031209.LY 5" xfId="4903"/>
    <cellStyle name="_CCB.HEN.Item12.ProfitNAVRecon.031209.LY 6" xfId="4904"/>
    <cellStyle name="_CCB.HEN.Item12.ProfitNAVRecon.031209.LY 7" xfId="4905"/>
    <cellStyle name="_CCB.HEN.Item12.ProfitNAVRecon.031209.LY_1" xfId="4906"/>
    <cellStyle name="_CCB.HEN.Item12.ProfitNAVRecon.031209.LY_1 2" xfId="4907"/>
    <cellStyle name="_CCB.HEN.Item12.ProfitNAVRecon.031209.LY_1 2 2" xfId="4908"/>
    <cellStyle name="_CCB.HEN.Item12.ProfitNAVRecon.031209.LY_1 2 3" xfId="4909"/>
    <cellStyle name="_CCB.HEN.Item12.ProfitNAVRecon.031209.LY_1 3" xfId="4910"/>
    <cellStyle name="_CCB.HEN.Item12.ProfitNAVRecon.031209.LY_1 4" xfId="4911"/>
    <cellStyle name="_CCB.HEN.Item12.ProfitNAVRecon.031209.LY_1 5" xfId="4912"/>
    <cellStyle name="_CCB.HEN.Item12.ProfitNAVRecon.031209.LY_1 6" xfId="4913"/>
    <cellStyle name="_CCB.HEN.Item12.ProfitNAVRecon.031209.LY_1 7" xfId="4914"/>
    <cellStyle name="_CCB.HEN.Item12.ProfitNAVRecon.031209.LY_1_CCB.CQ.Item12.1D.ProfitNAVRec.031213-revised.dhnc" xfId="4915"/>
    <cellStyle name="_CCB.HEN.Item12.ProfitNAVRecon.031209.LY_1_CCB.CQ.Item12.1D.ProfitNAVRec.031213-revised.dhnc 2" xfId="4916"/>
    <cellStyle name="_CCB.HEN.Item12.ProfitNAVRecon.031209.LY_1_CCB.CQ.Item12.1D.ProfitNAVRec.031213-revised.dhnc 2 2" xfId="4917"/>
    <cellStyle name="_CCB.HEN.Item12.ProfitNAVRecon.031209.LY_1_CCB.CQ.Item12.1D.ProfitNAVRec.031213-revised.dhnc 2 3" xfId="4918"/>
    <cellStyle name="_CCB.HEN.Item12.ProfitNAVRecon.031209.LY_1_CCB.CQ.Item12.1D.ProfitNAVRec.031213-revised.dhnc 3" xfId="4919"/>
    <cellStyle name="_CCB.HEN.Item12.ProfitNAVRecon.031209.LY_1_CCB.CQ.Item12.1D.ProfitNAVRec.031213-revised.dhnc 4" xfId="4920"/>
    <cellStyle name="_CCB.HEN.Item12.ProfitNAVRecon.031209.LY_1_CCB.CQ.Item12.1D.ProfitNAVRec.031213-revised.dhnc 5" xfId="4921"/>
    <cellStyle name="_CCB.HEN.Item12.ProfitNAVRecon.031209.LY_1_CCB.CQ.Item12.1D.ProfitNAVRec.031213-revised.dhnc 6" xfId="4922"/>
    <cellStyle name="_CCB.HEN.Item12.ProfitNAVRecon.031209.LY_1_CCB.CQ.Item12.1D.ProfitNAVRec.031213-revised.dhnc 7" xfId="4923"/>
    <cellStyle name="_CCB.HEN.Item12.ProfitNAVRecon.031209.LY_1_CCB.CQ.Item12.1D.ProfitNAVRec.031213-revised.dhnc_CCB.Dec03AuditPack.GL.V2" xfId="4924"/>
    <cellStyle name="_CCB.HEN.Item12.ProfitNAVRecon.031209.LY_1_CCB.CQ.Item12.1D.ProfitNAVRec.031213-revised.dhnc_CCB.Dec03AuditPack.GL.V2 2" xfId="4925"/>
    <cellStyle name="_CCB.HEN.Item12.ProfitNAVRecon.031209.LY_1_CCB.CQ.Item12.1D.ProfitNAVRec.031213-revised.dhnc_CCB.Dec03AuditPack.GL.V2 2 2" xfId="4926"/>
    <cellStyle name="_CCB.HEN.Item12.ProfitNAVRecon.031209.LY_1_CCB.CQ.Item12.1D.ProfitNAVRec.031213-revised.dhnc_CCB.Dec03AuditPack.GL.V2 2 3" xfId="4927"/>
    <cellStyle name="_CCB.HEN.Item12.ProfitNAVRecon.031209.LY_1_CCB.CQ.Item12.1D.ProfitNAVRec.031213-revised.dhnc_CCB.Dec03AuditPack.GL.V2 3" xfId="4928"/>
    <cellStyle name="_CCB.HEN.Item12.ProfitNAVRecon.031209.LY_1_CCB.CQ.Item12.1D.ProfitNAVRec.031213-revised.dhnc_CCB.Dec03AuditPack.GL.V2 4" xfId="4929"/>
    <cellStyle name="_CCB.HEN.Item12.ProfitNAVRecon.031209.LY_1_CCB.CQ.Item12.1D.ProfitNAVRec.031213-revised.dhnc_CCB.Dec03AuditPack.GL.V2 5" xfId="4930"/>
    <cellStyle name="_CCB.HEN.Item12.ProfitNAVRecon.031209.LY_1_CCB.CQ.Item12.1D.ProfitNAVRec.031213-revised.dhnc_CCB.Dec03AuditPack.GL.V2 6" xfId="4931"/>
    <cellStyle name="_CCB.HEN.Item12.ProfitNAVRecon.031209.LY_1_CCB.CQ.Item12.1D.ProfitNAVRec.031213-revised.dhnc_CCB.Dec03AuditPack.GL.V2 7" xfId="4932"/>
    <cellStyle name="_CCB.HEN.Item12.ProfitNAVRecon.031209.LY_1_CCB.Dec03AuditPack.GL.V2" xfId="4933"/>
    <cellStyle name="_CCB.HEN.Item12.ProfitNAVRecon.031209.LY_1_CCB.Dec03AuditPack.GL.V2 2" xfId="4934"/>
    <cellStyle name="_CCB.HEN.Item12.ProfitNAVRecon.031209.LY_1_CCB.Dec03AuditPack.GL.V2 2 2" xfId="4935"/>
    <cellStyle name="_CCB.HEN.Item12.ProfitNAVRecon.031209.LY_1_CCB.Dec03AuditPack.GL.V2 2 3" xfId="4936"/>
    <cellStyle name="_CCB.HEN.Item12.ProfitNAVRecon.031209.LY_1_CCB.Dec03AuditPack.GL.V2 3" xfId="4937"/>
    <cellStyle name="_CCB.HEN.Item12.ProfitNAVRecon.031209.LY_1_CCB.Dec03AuditPack.GL.V2 4" xfId="4938"/>
    <cellStyle name="_CCB.HEN.Item12.ProfitNAVRecon.031209.LY_1_CCB.Dec03AuditPack.GL.V2 5" xfId="4939"/>
    <cellStyle name="_CCB.HEN.Item12.ProfitNAVRecon.031209.LY_1_CCB.Dec03AuditPack.GL.V2 6" xfId="4940"/>
    <cellStyle name="_CCB.HEN.Item12.ProfitNAVRecon.031209.LY_1_CCB.Dec03AuditPack.GL.V2 7" xfId="4941"/>
    <cellStyle name="_CCB.HEN.Item12.ProfitNAVRecon.031209.LY_1_CCB.HO.NAV Recon.031208.EL" xfId="4942"/>
    <cellStyle name="_CCB.HEN.Item12.ProfitNAVRecon.031209.LY_1_CCB.HO.NAV Recon.031208.EL 2" xfId="4943"/>
    <cellStyle name="_CCB.HEN.Item12.ProfitNAVRecon.031209.LY_1_CCB.HO.NAV Recon.031208.EL 2 2" xfId="4944"/>
    <cellStyle name="_CCB.HEN.Item12.ProfitNAVRecon.031209.LY_1_CCB.HO.NAV Recon.031208.EL 2 3" xfId="4945"/>
    <cellStyle name="_CCB.HEN.Item12.ProfitNAVRecon.031209.LY_1_CCB.HO.NAV Recon.031208.EL 3" xfId="4946"/>
    <cellStyle name="_CCB.HEN.Item12.ProfitNAVRecon.031209.LY_1_CCB.HO.NAV Recon.031208.EL 4" xfId="4947"/>
    <cellStyle name="_CCB.HEN.Item12.ProfitNAVRecon.031209.LY_1_CCB.HO.NAV Recon.031208.EL 5" xfId="4948"/>
    <cellStyle name="_CCB.HEN.Item12.ProfitNAVRecon.031209.LY_1_CCB.HO.NAV Recon.031208.EL 6" xfId="4949"/>
    <cellStyle name="_CCB.HEN.Item12.ProfitNAVRecon.031209.LY_1_CCB.HO.NAV Recon.031208.EL 7" xfId="4950"/>
    <cellStyle name="_CCB.HEN.Item12.ProfitNAVRecon.031209.LY_1_CCB.HO.NAV Recon.031208.EL_CCB.Dec03AuditPack.GL.V2" xfId="4951"/>
    <cellStyle name="_CCB.HEN.Item12.ProfitNAVRecon.031209.LY_1_CCB.HO.NAV Recon.031208.EL_CCB.Dec03AuditPack.GL.V2 2" xfId="4952"/>
    <cellStyle name="_CCB.HEN.Item12.ProfitNAVRecon.031209.LY_1_CCB.HO.NAV Recon.031208.EL_CCB.Dec03AuditPack.GL.V2 2 2" xfId="4953"/>
    <cellStyle name="_CCB.HEN.Item12.ProfitNAVRecon.031209.LY_1_CCB.HO.NAV Recon.031208.EL_CCB.Dec03AuditPack.GL.V2 2 3" xfId="4954"/>
    <cellStyle name="_CCB.HEN.Item12.ProfitNAVRecon.031209.LY_1_CCB.HO.NAV Recon.031208.EL_CCB.Dec03AuditPack.GL.V2 3" xfId="4955"/>
    <cellStyle name="_CCB.HEN.Item12.ProfitNAVRecon.031209.LY_1_CCB.HO.NAV Recon.031208.EL_CCB.Dec03AuditPack.GL.V2 4" xfId="4956"/>
    <cellStyle name="_CCB.HEN.Item12.ProfitNAVRecon.031209.LY_1_CCB.HO.NAV Recon.031208.EL_CCB.Dec03AuditPack.GL.V2 5" xfId="4957"/>
    <cellStyle name="_CCB.HEN.Item12.ProfitNAVRecon.031209.LY_1_CCB.HO.NAV Recon.031208.EL_CCB.Dec03AuditPack.GL.V2 6" xfId="4958"/>
    <cellStyle name="_CCB.HEN.Item12.ProfitNAVRecon.031209.LY_1_CCB.HO.NAV Recon.031208.EL_CCB.Dec03AuditPack.GL.V2 7" xfId="4959"/>
    <cellStyle name="_CCB.HEN.Item12.ProfitNAVRecon.031209.LY_1_CCB.HO.NAV Recon.031222.AL" xfId="4960"/>
    <cellStyle name="_CCB.HEN.Item12.ProfitNAVRecon.031209.LY_1_CCB.HO.NAV Recon.031222.AL 2" xfId="4961"/>
    <cellStyle name="_CCB.HEN.Item12.ProfitNAVRecon.031209.LY_1_CCB.HO.NAV Recon.031222.AL 2 2" xfId="4962"/>
    <cellStyle name="_CCB.HEN.Item12.ProfitNAVRecon.031209.LY_1_CCB.HO.NAV Recon.031222.AL 2 3" xfId="4963"/>
    <cellStyle name="_CCB.HEN.Item12.ProfitNAVRecon.031209.LY_1_CCB.HO.NAV Recon.031222.AL 3" xfId="4964"/>
    <cellStyle name="_CCB.HEN.Item12.ProfitNAVRecon.031209.LY_1_CCB.HO.NAV Recon.031222.AL 4" xfId="4965"/>
    <cellStyle name="_CCB.HEN.Item12.ProfitNAVRecon.031209.LY_1_CCB.HO.NAV Recon.031222.AL 5" xfId="4966"/>
    <cellStyle name="_CCB.HEN.Item12.ProfitNAVRecon.031209.LY_1_CCB.HO.NAV Recon.031222.AL 6" xfId="4967"/>
    <cellStyle name="_CCB.HEN.Item12.ProfitNAVRecon.031209.LY_1_CCB.HO.NAV Recon.031222.AL 7" xfId="4968"/>
    <cellStyle name="_CCB.HEN.Item12.ProfitNAVRecon.031209.LY_1_CCB.HO.NAV Recon.031222.AL_CCB.Dec03AuditPack.GL.V2" xfId="4969"/>
    <cellStyle name="_CCB.HEN.Item12.ProfitNAVRecon.031209.LY_1_CCB.HO.NAV Recon.031222.AL_CCB.Dec03AuditPack.GL.V2 2" xfId="4970"/>
    <cellStyle name="_CCB.HEN.Item12.ProfitNAVRecon.031209.LY_1_CCB.HO.NAV Recon.031222.AL_CCB.Dec03AuditPack.GL.V2 2 2" xfId="4971"/>
    <cellStyle name="_CCB.HEN.Item12.ProfitNAVRecon.031209.LY_1_CCB.HO.NAV Recon.031222.AL_CCB.Dec03AuditPack.GL.V2 2 3" xfId="4972"/>
    <cellStyle name="_CCB.HEN.Item12.ProfitNAVRecon.031209.LY_1_CCB.HO.NAV Recon.031222.AL_CCB.Dec03AuditPack.GL.V2 3" xfId="4973"/>
    <cellStyle name="_CCB.HEN.Item12.ProfitNAVRecon.031209.LY_1_CCB.HO.NAV Recon.031222.AL_CCB.Dec03AuditPack.GL.V2 4" xfId="4974"/>
    <cellStyle name="_CCB.HEN.Item12.ProfitNAVRecon.031209.LY_1_CCB.HO.NAV Recon.031222.AL_CCB.Dec03AuditPack.GL.V2 5" xfId="4975"/>
    <cellStyle name="_CCB.HEN.Item12.ProfitNAVRecon.031209.LY_1_CCB.HO.NAV Recon.031222.AL_CCB.Dec03AuditPack.GL.V2 6" xfId="4976"/>
    <cellStyle name="_CCB.HEN.Item12.ProfitNAVRecon.031209.LY_1_CCB.HO.NAV Recon.031222.AL_CCB.Dec03AuditPack.GL.V2 7" xfId="4977"/>
    <cellStyle name="_CCB.HEN.Item12.ProfitNAVRecon.031209.LY_1_CCB.HO.NAV Recon.031226.AL" xfId="4978"/>
    <cellStyle name="_CCB.HEN.Item12.ProfitNAVRecon.031209.LY_1_CCB.HO.NAV Recon.031226.AL 2" xfId="4979"/>
    <cellStyle name="_CCB.HEN.Item12.ProfitNAVRecon.031209.LY_1_CCB.HO.NAV Recon.031226.AL 2 2" xfId="4980"/>
    <cellStyle name="_CCB.HEN.Item12.ProfitNAVRecon.031209.LY_1_CCB.HO.NAV Recon.031226.AL 2 3" xfId="4981"/>
    <cellStyle name="_CCB.HEN.Item12.ProfitNAVRecon.031209.LY_1_CCB.HO.NAV Recon.031226.AL 3" xfId="4982"/>
    <cellStyle name="_CCB.HEN.Item12.ProfitNAVRecon.031209.LY_1_CCB.HO.NAV Recon.031226.AL 4" xfId="4983"/>
    <cellStyle name="_CCB.HEN.Item12.ProfitNAVRecon.031209.LY_1_CCB.HO.NAV Recon.031226.AL 5" xfId="4984"/>
    <cellStyle name="_CCB.HEN.Item12.ProfitNAVRecon.031209.LY_1_CCB.HO.NAV Recon.031226.AL 6" xfId="4985"/>
    <cellStyle name="_CCB.HEN.Item12.ProfitNAVRecon.031209.LY_1_CCB.HO.NAV Recon.031226.AL 7" xfId="4986"/>
    <cellStyle name="_CCB.HEN.Item12.ProfitNAVRecon.031209.LY_1_CCB.HO.NAV Recon.031226.AL_CCB.Dec03AuditPack.GL.V2" xfId="4987"/>
    <cellStyle name="_CCB.HEN.Item12.ProfitNAVRecon.031209.LY_1_CCB.HO.NAV Recon.031226.AL_CCB.Dec03AuditPack.GL.V2 2" xfId="4988"/>
    <cellStyle name="_CCB.HEN.Item12.ProfitNAVRecon.031209.LY_1_CCB.HO.NAV Recon.031226.AL_CCB.Dec03AuditPack.GL.V2 2 2" xfId="4989"/>
    <cellStyle name="_CCB.HEN.Item12.ProfitNAVRecon.031209.LY_1_CCB.HO.NAV Recon.031226.AL_CCB.Dec03AuditPack.GL.V2 2 3" xfId="4990"/>
    <cellStyle name="_CCB.HEN.Item12.ProfitNAVRecon.031209.LY_1_CCB.HO.NAV Recon.031226.AL_CCB.Dec03AuditPack.GL.V2 3" xfId="4991"/>
    <cellStyle name="_CCB.HEN.Item12.ProfitNAVRecon.031209.LY_1_CCB.HO.NAV Recon.031226.AL_CCB.Dec03AuditPack.GL.V2 4" xfId="4992"/>
    <cellStyle name="_CCB.HEN.Item12.ProfitNAVRecon.031209.LY_1_CCB.HO.NAV Recon.031226.AL_CCB.Dec03AuditPack.GL.V2 5" xfId="4993"/>
    <cellStyle name="_CCB.HEN.Item12.ProfitNAVRecon.031209.LY_1_CCB.HO.NAV Recon.031226.AL_CCB.Dec03AuditPack.GL.V2 6" xfId="4994"/>
    <cellStyle name="_CCB.HEN.Item12.ProfitNAVRecon.031209.LY_1_CCB.HO.NAV Recon.031226.AL_CCB.Dec03AuditPack.GL.V2 7" xfId="4995"/>
    <cellStyle name="_CCB.HEN.Item12.ProfitNAVRecon.031209.LY_1_CCB.SX.Item12.F.ProfitNAVRecon.031212.MS" xfId="4996"/>
    <cellStyle name="_CCB.HEN.Item12.ProfitNAVRecon.031209.LY_1_CCB.SX.Item12.F.ProfitNAVRecon.031212.MS 2" xfId="4997"/>
    <cellStyle name="_CCB.HEN.Item12.ProfitNAVRecon.031209.LY_1_CCB.SX.Item12.F.ProfitNAVRecon.031212.MS 2 2" xfId="4998"/>
    <cellStyle name="_CCB.HEN.Item12.ProfitNAVRecon.031209.LY_1_CCB.SX.Item12.F.ProfitNAVRecon.031212.MS 2 3" xfId="4999"/>
    <cellStyle name="_CCB.HEN.Item12.ProfitNAVRecon.031209.LY_1_CCB.SX.Item12.F.ProfitNAVRecon.031212.MS 3" xfId="5000"/>
    <cellStyle name="_CCB.HEN.Item12.ProfitNAVRecon.031209.LY_1_CCB.SX.Item12.F.ProfitNAVRecon.031212.MS 4" xfId="5001"/>
    <cellStyle name="_CCB.HEN.Item12.ProfitNAVRecon.031209.LY_1_CCB.SX.Item12.F.ProfitNAVRecon.031212.MS 5" xfId="5002"/>
    <cellStyle name="_CCB.HEN.Item12.ProfitNAVRecon.031209.LY_1_CCB.SX.Item12.F.ProfitNAVRecon.031212.MS 6" xfId="5003"/>
    <cellStyle name="_CCB.HEN.Item12.ProfitNAVRecon.031209.LY_1_CCB.SX.Item12.F.ProfitNAVRecon.031212.MS 7" xfId="5004"/>
    <cellStyle name="_CCB.HEN.Item12.ProfitNAVRecon.031209.LY_1_CCB.SX.Item12.F.ProfitNAVRecon.031212.MS_CCB.Dec03AuditPack.GL.V2" xfId="5005"/>
    <cellStyle name="_CCB.HEN.Item12.ProfitNAVRecon.031209.LY_1_CCB.SX.Item12.F.ProfitNAVRecon.031212.MS_CCB.Dec03AuditPack.GL.V2 2" xfId="5006"/>
    <cellStyle name="_CCB.HEN.Item12.ProfitNAVRecon.031209.LY_1_CCB.SX.Item12.F.ProfitNAVRecon.031212.MS_CCB.Dec03AuditPack.GL.V2 2 2" xfId="5007"/>
    <cellStyle name="_CCB.HEN.Item12.ProfitNAVRecon.031209.LY_1_CCB.SX.Item12.F.ProfitNAVRecon.031212.MS_CCB.Dec03AuditPack.GL.V2 2 3" xfId="5008"/>
    <cellStyle name="_CCB.HEN.Item12.ProfitNAVRecon.031209.LY_1_CCB.SX.Item12.F.ProfitNAVRecon.031212.MS_CCB.Dec03AuditPack.GL.V2 3" xfId="5009"/>
    <cellStyle name="_CCB.HEN.Item12.ProfitNAVRecon.031209.LY_1_CCB.SX.Item12.F.ProfitNAVRecon.031212.MS_CCB.Dec03AuditPack.GL.V2 4" xfId="5010"/>
    <cellStyle name="_CCB.HEN.Item12.ProfitNAVRecon.031209.LY_1_CCB.SX.Item12.F.ProfitNAVRecon.031212.MS_CCB.Dec03AuditPack.GL.V2 5" xfId="5011"/>
    <cellStyle name="_CCB.HEN.Item12.ProfitNAVRecon.031209.LY_1_CCB.SX.Item12.F.ProfitNAVRecon.031212.MS_CCB.Dec03AuditPack.GL.V2 6" xfId="5012"/>
    <cellStyle name="_CCB.HEN.Item12.ProfitNAVRecon.031209.LY_1_CCB.SX.Item12.F.ProfitNAVRecon.031212.MS_CCB.Dec03AuditPack.GL.V2 7" xfId="5013"/>
    <cellStyle name="_CCB.HEN.Item12.ProfitNAVRecon.031209.LY_CCB.CQ.Item12.1D.ProfitNAVRec.031213-revised.dhnc" xfId="5014"/>
    <cellStyle name="_CCB.HEN.Item12.ProfitNAVRecon.031209.LY_CCB.CQ.Item12.1D.ProfitNAVRec.031213-revised.dhnc 2" xfId="5015"/>
    <cellStyle name="_CCB.HEN.Item12.ProfitNAVRecon.031209.LY_CCB.CQ.Item12.1D.ProfitNAVRec.031213-revised.dhnc 2 2" xfId="5016"/>
    <cellStyle name="_CCB.HEN.Item12.ProfitNAVRecon.031209.LY_CCB.CQ.Item12.1D.ProfitNAVRec.031213-revised.dhnc 2 3" xfId="5017"/>
    <cellStyle name="_CCB.HEN.Item12.ProfitNAVRecon.031209.LY_CCB.CQ.Item12.1D.ProfitNAVRec.031213-revised.dhnc 3" xfId="5018"/>
    <cellStyle name="_CCB.HEN.Item12.ProfitNAVRecon.031209.LY_CCB.CQ.Item12.1D.ProfitNAVRec.031213-revised.dhnc 4" xfId="5019"/>
    <cellStyle name="_CCB.HEN.Item12.ProfitNAVRecon.031209.LY_CCB.CQ.Item12.1D.ProfitNAVRec.031213-revised.dhnc 5" xfId="5020"/>
    <cellStyle name="_CCB.HEN.Item12.ProfitNAVRecon.031209.LY_CCB.CQ.Item12.1D.ProfitNAVRec.031213-revised.dhnc 6" xfId="5021"/>
    <cellStyle name="_CCB.HEN.Item12.ProfitNAVRecon.031209.LY_CCB.CQ.Item12.1D.ProfitNAVRec.031213-revised.dhnc 7" xfId="5022"/>
    <cellStyle name="_CCB.HEN.Item12.ProfitNAVRecon.031209.LY_CCB.CQ.Item12.1D.ProfitNAVRec.031213-revised.dhnc_CCB.Dec03AuditPack.GL.V2" xfId="5023"/>
    <cellStyle name="_CCB.HEN.Item12.ProfitNAVRecon.031209.LY_CCB.CQ.Item12.1D.ProfitNAVRec.031213-revised.dhnc_CCB.Dec03AuditPack.GL.V2 2" xfId="5024"/>
    <cellStyle name="_CCB.HEN.Item12.ProfitNAVRecon.031209.LY_CCB.CQ.Item12.1D.ProfitNAVRec.031213-revised.dhnc_CCB.Dec03AuditPack.GL.V2 2 2" xfId="5025"/>
    <cellStyle name="_CCB.HEN.Item12.ProfitNAVRecon.031209.LY_CCB.CQ.Item12.1D.ProfitNAVRec.031213-revised.dhnc_CCB.Dec03AuditPack.GL.V2 2 3" xfId="5026"/>
    <cellStyle name="_CCB.HEN.Item12.ProfitNAVRecon.031209.LY_CCB.CQ.Item12.1D.ProfitNAVRec.031213-revised.dhnc_CCB.Dec03AuditPack.GL.V2 3" xfId="5027"/>
    <cellStyle name="_CCB.HEN.Item12.ProfitNAVRecon.031209.LY_CCB.CQ.Item12.1D.ProfitNAVRec.031213-revised.dhnc_CCB.Dec03AuditPack.GL.V2 4" xfId="5028"/>
    <cellStyle name="_CCB.HEN.Item12.ProfitNAVRecon.031209.LY_CCB.CQ.Item12.1D.ProfitNAVRec.031213-revised.dhnc_CCB.Dec03AuditPack.GL.V2 5" xfId="5029"/>
    <cellStyle name="_CCB.HEN.Item12.ProfitNAVRecon.031209.LY_CCB.CQ.Item12.1D.ProfitNAVRec.031213-revised.dhnc_CCB.Dec03AuditPack.GL.V2 6" xfId="5030"/>
    <cellStyle name="_CCB.HEN.Item12.ProfitNAVRecon.031209.LY_CCB.CQ.Item12.1D.ProfitNAVRec.031213-revised.dhnc_CCB.Dec03AuditPack.GL.V2 7" xfId="5031"/>
    <cellStyle name="_CCB.HEN.Item12.ProfitNAVRecon.031209.LY_CCB.Dec03AuditPack.GL.V2" xfId="5032"/>
    <cellStyle name="_CCB.HEN.Item12.ProfitNAVRecon.031209.LY_CCB.Dec03AuditPack.GL.V2 2" xfId="5033"/>
    <cellStyle name="_CCB.HEN.Item12.ProfitNAVRecon.031209.LY_CCB.Dec03AuditPack.GL.V2 2 2" xfId="5034"/>
    <cellStyle name="_CCB.HEN.Item12.ProfitNAVRecon.031209.LY_CCB.Dec03AuditPack.GL.V2 2 3" xfId="5035"/>
    <cellStyle name="_CCB.HEN.Item12.ProfitNAVRecon.031209.LY_CCB.Dec03AuditPack.GL.V2 3" xfId="5036"/>
    <cellStyle name="_CCB.HEN.Item12.ProfitNAVRecon.031209.LY_CCB.Dec03AuditPack.GL.V2 4" xfId="5037"/>
    <cellStyle name="_CCB.HEN.Item12.ProfitNAVRecon.031209.LY_CCB.Dec03AuditPack.GL.V2 5" xfId="5038"/>
    <cellStyle name="_CCB.HEN.Item12.ProfitNAVRecon.031209.LY_CCB.Dec03AuditPack.GL.V2 6" xfId="5039"/>
    <cellStyle name="_CCB.HEN.Item12.ProfitNAVRecon.031209.LY_CCB.Dec03AuditPack.GL.V2 7" xfId="5040"/>
    <cellStyle name="_CCB.HEN.Item12.ProfitNAVRecon.031209.LY_CCB.HO.NAV Recon.031208.EL" xfId="5041"/>
    <cellStyle name="_CCB.HEN.Item12.ProfitNAVRecon.031209.LY_CCB.HO.NAV Recon.031208.EL 2" xfId="5042"/>
    <cellStyle name="_CCB.HEN.Item12.ProfitNAVRecon.031209.LY_CCB.HO.NAV Recon.031208.EL 2 2" xfId="5043"/>
    <cellStyle name="_CCB.HEN.Item12.ProfitNAVRecon.031209.LY_CCB.HO.NAV Recon.031208.EL 2 3" xfId="5044"/>
    <cellStyle name="_CCB.HEN.Item12.ProfitNAVRecon.031209.LY_CCB.HO.NAV Recon.031208.EL 3" xfId="5045"/>
    <cellStyle name="_CCB.HEN.Item12.ProfitNAVRecon.031209.LY_CCB.HO.NAV Recon.031208.EL 4" xfId="5046"/>
    <cellStyle name="_CCB.HEN.Item12.ProfitNAVRecon.031209.LY_CCB.HO.NAV Recon.031208.EL 5" xfId="5047"/>
    <cellStyle name="_CCB.HEN.Item12.ProfitNAVRecon.031209.LY_CCB.HO.NAV Recon.031208.EL 6" xfId="5048"/>
    <cellStyle name="_CCB.HEN.Item12.ProfitNAVRecon.031209.LY_CCB.HO.NAV Recon.031208.EL 7" xfId="5049"/>
    <cellStyle name="_CCB.HEN.Item12.ProfitNAVRecon.031209.LY_CCB.HO.NAV Recon.031208.EL_CCB.Dec03AuditPack.GL.V2" xfId="5050"/>
    <cellStyle name="_CCB.HEN.Item12.ProfitNAVRecon.031209.LY_CCB.HO.NAV Recon.031208.EL_CCB.Dec03AuditPack.GL.V2 2" xfId="5051"/>
    <cellStyle name="_CCB.HEN.Item12.ProfitNAVRecon.031209.LY_CCB.HO.NAV Recon.031208.EL_CCB.Dec03AuditPack.GL.V2 2 2" xfId="5052"/>
    <cellStyle name="_CCB.HEN.Item12.ProfitNAVRecon.031209.LY_CCB.HO.NAV Recon.031208.EL_CCB.Dec03AuditPack.GL.V2 2 3" xfId="5053"/>
    <cellStyle name="_CCB.HEN.Item12.ProfitNAVRecon.031209.LY_CCB.HO.NAV Recon.031208.EL_CCB.Dec03AuditPack.GL.V2 3" xfId="5054"/>
    <cellStyle name="_CCB.HEN.Item12.ProfitNAVRecon.031209.LY_CCB.HO.NAV Recon.031208.EL_CCB.Dec03AuditPack.GL.V2 4" xfId="5055"/>
    <cellStyle name="_CCB.HEN.Item12.ProfitNAVRecon.031209.LY_CCB.HO.NAV Recon.031208.EL_CCB.Dec03AuditPack.GL.V2 5" xfId="5056"/>
    <cellStyle name="_CCB.HEN.Item12.ProfitNAVRecon.031209.LY_CCB.HO.NAV Recon.031208.EL_CCB.Dec03AuditPack.GL.V2 6" xfId="5057"/>
    <cellStyle name="_CCB.HEN.Item12.ProfitNAVRecon.031209.LY_CCB.HO.NAV Recon.031208.EL_CCB.Dec03AuditPack.GL.V2 7" xfId="5058"/>
    <cellStyle name="_CCB.HEN.Item12.ProfitNAVRecon.031209.LY_CCB.HO.NAV Recon.031222.AL" xfId="5059"/>
    <cellStyle name="_CCB.HEN.Item12.ProfitNAVRecon.031209.LY_CCB.HO.NAV Recon.031222.AL 2" xfId="5060"/>
    <cellStyle name="_CCB.HEN.Item12.ProfitNAVRecon.031209.LY_CCB.HO.NAV Recon.031222.AL 2 2" xfId="5061"/>
    <cellStyle name="_CCB.HEN.Item12.ProfitNAVRecon.031209.LY_CCB.HO.NAV Recon.031222.AL 2 3" xfId="5062"/>
    <cellStyle name="_CCB.HEN.Item12.ProfitNAVRecon.031209.LY_CCB.HO.NAV Recon.031222.AL 3" xfId="5063"/>
    <cellStyle name="_CCB.HEN.Item12.ProfitNAVRecon.031209.LY_CCB.HO.NAV Recon.031222.AL 4" xfId="5064"/>
    <cellStyle name="_CCB.HEN.Item12.ProfitNAVRecon.031209.LY_CCB.HO.NAV Recon.031222.AL 5" xfId="5065"/>
    <cellStyle name="_CCB.HEN.Item12.ProfitNAVRecon.031209.LY_CCB.HO.NAV Recon.031222.AL 6" xfId="5066"/>
    <cellStyle name="_CCB.HEN.Item12.ProfitNAVRecon.031209.LY_CCB.HO.NAV Recon.031222.AL 7" xfId="5067"/>
    <cellStyle name="_CCB.HEN.Item12.ProfitNAVRecon.031209.LY_CCB.HO.NAV Recon.031222.AL_CCB.Dec03AuditPack.GL.V2" xfId="5068"/>
    <cellStyle name="_CCB.HEN.Item12.ProfitNAVRecon.031209.LY_CCB.HO.NAV Recon.031222.AL_CCB.Dec03AuditPack.GL.V2 2" xfId="5069"/>
    <cellStyle name="_CCB.HEN.Item12.ProfitNAVRecon.031209.LY_CCB.HO.NAV Recon.031222.AL_CCB.Dec03AuditPack.GL.V2 2 2" xfId="5070"/>
    <cellStyle name="_CCB.HEN.Item12.ProfitNAVRecon.031209.LY_CCB.HO.NAV Recon.031222.AL_CCB.Dec03AuditPack.GL.V2 2 3" xfId="5071"/>
    <cellStyle name="_CCB.HEN.Item12.ProfitNAVRecon.031209.LY_CCB.HO.NAV Recon.031222.AL_CCB.Dec03AuditPack.GL.V2 3" xfId="5072"/>
    <cellStyle name="_CCB.HEN.Item12.ProfitNAVRecon.031209.LY_CCB.HO.NAV Recon.031222.AL_CCB.Dec03AuditPack.GL.V2 4" xfId="5073"/>
    <cellStyle name="_CCB.HEN.Item12.ProfitNAVRecon.031209.LY_CCB.HO.NAV Recon.031222.AL_CCB.Dec03AuditPack.GL.V2 5" xfId="5074"/>
    <cellStyle name="_CCB.HEN.Item12.ProfitNAVRecon.031209.LY_CCB.HO.NAV Recon.031222.AL_CCB.Dec03AuditPack.GL.V2 6" xfId="5075"/>
    <cellStyle name="_CCB.HEN.Item12.ProfitNAVRecon.031209.LY_CCB.HO.NAV Recon.031222.AL_CCB.Dec03AuditPack.GL.V2 7" xfId="5076"/>
    <cellStyle name="_CCB.HEN.Item12.ProfitNAVRecon.031209.LY_CCB.HO.NAV Recon.031226.AL" xfId="5077"/>
    <cellStyle name="_CCB.HEN.Item12.ProfitNAVRecon.031209.LY_CCB.HO.NAV Recon.031226.AL 2" xfId="5078"/>
    <cellStyle name="_CCB.HEN.Item12.ProfitNAVRecon.031209.LY_CCB.HO.NAV Recon.031226.AL 2 2" xfId="5079"/>
    <cellStyle name="_CCB.HEN.Item12.ProfitNAVRecon.031209.LY_CCB.HO.NAV Recon.031226.AL 2 3" xfId="5080"/>
    <cellStyle name="_CCB.HEN.Item12.ProfitNAVRecon.031209.LY_CCB.HO.NAV Recon.031226.AL 3" xfId="5081"/>
    <cellStyle name="_CCB.HEN.Item12.ProfitNAVRecon.031209.LY_CCB.HO.NAV Recon.031226.AL 4" xfId="5082"/>
    <cellStyle name="_CCB.HEN.Item12.ProfitNAVRecon.031209.LY_CCB.HO.NAV Recon.031226.AL 5" xfId="5083"/>
    <cellStyle name="_CCB.HEN.Item12.ProfitNAVRecon.031209.LY_CCB.HO.NAV Recon.031226.AL 6" xfId="5084"/>
    <cellStyle name="_CCB.HEN.Item12.ProfitNAVRecon.031209.LY_CCB.HO.NAV Recon.031226.AL 7" xfId="5085"/>
    <cellStyle name="_CCB.HEN.Item12.ProfitNAVRecon.031209.LY_CCB.HO.NAV Recon.031226.AL_CCB.Dec03AuditPack.GL.V2" xfId="5086"/>
    <cellStyle name="_CCB.HEN.Item12.ProfitNAVRecon.031209.LY_CCB.HO.NAV Recon.031226.AL_CCB.Dec03AuditPack.GL.V2 2" xfId="5087"/>
    <cellStyle name="_CCB.HEN.Item12.ProfitNAVRecon.031209.LY_CCB.HO.NAV Recon.031226.AL_CCB.Dec03AuditPack.GL.V2 2 2" xfId="5088"/>
    <cellStyle name="_CCB.HEN.Item12.ProfitNAVRecon.031209.LY_CCB.HO.NAV Recon.031226.AL_CCB.Dec03AuditPack.GL.V2 2 3" xfId="5089"/>
    <cellStyle name="_CCB.HEN.Item12.ProfitNAVRecon.031209.LY_CCB.HO.NAV Recon.031226.AL_CCB.Dec03AuditPack.GL.V2 3" xfId="5090"/>
    <cellStyle name="_CCB.HEN.Item12.ProfitNAVRecon.031209.LY_CCB.HO.NAV Recon.031226.AL_CCB.Dec03AuditPack.GL.V2 4" xfId="5091"/>
    <cellStyle name="_CCB.HEN.Item12.ProfitNAVRecon.031209.LY_CCB.HO.NAV Recon.031226.AL_CCB.Dec03AuditPack.GL.V2 5" xfId="5092"/>
    <cellStyle name="_CCB.HEN.Item12.ProfitNAVRecon.031209.LY_CCB.HO.NAV Recon.031226.AL_CCB.Dec03AuditPack.GL.V2 6" xfId="5093"/>
    <cellStyle name="_CCB.HEN.Item12.ProfitNAVRecon.031209.LY_CCB.HO.NAV Recon.031226.AL_CCB.Dec03AuditPack.GL.V2 7" xfId="5094"/>
    <cellStyle name="_CCB.HEN.Item12.ProfitNAVRecon.031209.LY_CCB.HOBranch.Item12.1D.ProfitNAVRecon.031202" xfId="5095"/>
    <cellStyle name="_CCB.HEN.Item12.ProfitNAVRecon.031209.LY_CCB.HOBranch.Item12.1D.ProfitNAVRecon.031202 2" xfId="5096"/>
    <cellStyle name="_CCB.HEN.Item12.ProfitNAVRecon.031209.LY_CCB.HOBranch.Item12.1D.ProfitNAVRecon.031202 2 2" xfId="5097"/>
    <cellStyle name="_CCB.HEN.Item12.ProfitNAVRecon.031209.LY_CCB.HOBranch.Item12.1D.ProfitNAVRecon.031202 2 3" xfId="5098"/>
    <cellStyle name="_CCB.HEN.Item12.ProfitNAVRecon.031209.LY_CCB.HOBranch.Item12.1D.ProfitNAVRecon.031202 3" xfId="5099"/>
    <cellStyle name="_CCB.HEN.Item12.ProfitNAVRecon.031209.LY_CCB.HOBranch.Item12.1D.ProfitNAVRecon.031202 4" xfId="5100"/>
    <cellStyle name="_CCB.HEN.Item12.ProfitNAVRecon.031209.LY_CCB.HOBranch.Item12.1D.ProfitNAVRecon.031202 5" xfId="5101"/>
    <cellStyle name="_CCB.HEN.Item12.ProfitNAVRecon.031209.LY_CCB.HOBranch.Item12.1D.ProfitNAVRecon.031202 6" xfId="5102"/>
    <cellStyle name="_CCB.HEN.Item12.ProfitNAVRecon.031209.LY_CCB.HOBranch.Item12.1D.ProfitNAVRecon.031202 7" xfId="5103"/>
    <cellStyle name="_CCB.HEN.Item12.ProfitNAVRecon.031209.LY_CCB.HOBranch.Item12.1D.ProfitNAVRecon.031202_CCB.Dec03AuditPack.GL.V2" xfId="5104"/>
    <cellStyle name="_CCB.HEN.Item12.ProfitNAVRecon.031209.LY_CCB.HOBranch.Item12.1D.ProfitNAVRecon.031202_CCB.Dec03AuditPack.GL.V2 2" xfId="5105"/>
    <cellStyle name="_CCB.HEN.Item12.ProfitNAVRecon.031209.LY_CCB.HOBranch.Item12.1D.ProfitNAVRecon.031202_CCB.Dec03AuditPack.GL.V2 2 2" xfId="5106"/>
    <cellStyle name="_CCB.HEN.Item12.ProfitNAVRecon.031209.LY_CCB.HOBranch.Item12.1D.ProfitNAVRecon.031202_CCB.Dec03AuditPack.GL.V2 2 3" xfId="5107"/>
    <cellStyle name="_CCB.HEN.Item12.ProfitNAVRecon.031209.LY_CCB.HOBranch.Item12.1D.ProfitNAVRecon.031202_CCB.Dec03AuditPack.GL.V2 3" xfId="5108"/>
    <cellStyle name="_CCB.HEN.Item12.ProfitNAVRecon.031209.LY_CCB.HOBranch.Item12.1D.ProfitNAVRecon.031202_CCB.Dec03AuditPack.GL.V2 4" xfId="5109"/>
    <cellStyle name="_CCB.HEN.Item12.ProfitNAVRecon.031209.LY_CCB.HOBranch.Item12.1D.ProfitNAVRecon.031202_CCB.Dec03AuditPack.GL.V2 5" xfId="5110"/>
    <cellStyle name="_CCB.HEN.Item12.ProfitNAVRecon.031209.LY_CCB.HOBranch.Item12.1D.ProfitNAVRecon.031202_CCB.Dec03AuditPack.GL.V2 6" xfId="5111"/>
    <cellStyle name="_CCB.HEN.Item12.ProfitNAVRecon.031209.LY_CCB.HOBranch.Item12.1D.ProfitNAVRecon.031202_CCB.Dec03AuditPack.GL.V2 7" xfId="5112"/>
    <cellStyle name="_CCB.HEN.Item12.ProfitNAVRecon.031209.LY_CCB.JX.Item12.X.ProfitNAVRecon.031209.JW" xfId="5113"/>
    <cellStyle name="_CCB.HEN.Item12.ProfitNAVRecon.031209.LY_CCB.JX.Item12.X.ProfitNAVRecon.031209.JW 2" xfId="5114"/>
    <cellStyle name="_CCB.HEN.Item12.ProfitNAVRecon.031209.LY_CCB.JX.Item12.X.ProfitNAVRecon.031209.JW 2 2" xfId="5115"/>
    <cellStyle name="_CCB.HEN.Item12.ProfitNAVRecon.031209.LY_CCB.JX.Item12.X.ProfitNAVRecon.031209.JW 2 3" xfId="5116"/>
    <cellStyle name="_CCB.HEN.Item12.ProfitNAVRecon.031209.LY_CCB.JX.Item12.X.ProfitNAVRecon.031209.JW 3" xfId="5117"/>
    <cellStyle name="_CCB.HEN.Item12.ProfitNAVRecon.031209.LY_CCB.JX.Item12.X.ProfitNAVRecon.031209.JW 4" xfId="5118"/>
    <cellStyle name="_CCB.HEN.Item12.ProfitNAVRecon.031209.LY_CCB.JX.Item12.X.ProfitNAVRecon.031209.JW 5" xfId="5119"/>
    <cellStyle name="_CCB.HEN.Item12.ProfitNAVRecon.031209.LY_CCB.JX.Item12.X.ProfitNAVRecon.031209.JW 6" xfId="5120"/>
    <cellStyle name="_CCB.HEN.Item12.ProfitNAVRecon.031209.LY_CCB.JX.Item12.X.ProfitNAVRecon.031209.JW 7" xfId="5121"/>
    <cellStyle name="_CCB.HEN.Item12.ProfitNAVRecon.031209.LY_CCB.JX.Item12.X.ProfitNAVRecon.031209.JW_CCB.CQ.Item12.1D.ProfitNAVRec.031213-revised.dhnc" xfId="5122"/>
    <cellStyle name="_CCB.HEN.Item12.ProfitNAVRecon.031209.LY_CCB.JX.Item12.X.ProfitNAVRecon.031209.JW_CCB.CQ.Item12.1D.ProfitNAVRec.031213-revised.dhnc 2" xfId="5123"/>
    <cellStyle name="_CCB.HEN.Item12.ProfitNAVRecon.031209.LY_CCB.JX.Item12.X.ProfitNAVRecon.031209.JW_CCB.CQ.Item12.1D.ProfitNAVRec.031213-revised.dhnc 2 2" xfId="5124"/>
    <cellStyle name="_CCB.HEN.Item12.ProfitNAVRecon.031209.LY_CCB.JX.Item12.X.ProfitNAVRecon.031209.JW_CCB.CQ.Item12.1D.ProfitNAVRec.031213-revised.dhnc 2 3" xfId="5125"/>
    <cellStyle name="_CCB.HEN.Item12.ProfitNAVRecon.031209.LY_CCB.JX.Item12.X.ProfitNAVRecon.031209.JW_CCB.CQ.Item12.1D.ProfitNAVRec.031213-revised.dhnc 3" xfId="5126"/>
    <cellStyle name="_CCB.HEN.Item12.ProfitNAVRecon.031209.LY_CCB.JX.Item12.X.ProfitNAVRecon.031209.JW_CCB.CQ.Item12.1D.ProfitNAVRec.031213-revised.dhnc 4" xfId="5127"/>
    <cellStyle name="_CCB.HEN.Item12.ProfitNAVRecon.031209.LY_CCB.JX.Item12.X.ProfitNAVRecon.031209.JW_CCB.CQ.Item12.1D.ProfitNAVRec.031213-revised.dhnc 5" xfId="5128"/>
    <cellStyle name="_CCB.HEN.Item12.ProfitNAVRecon.031209.LY_CCB.JX.Item12.X.ProfitNAVRecon.031209.JW_CCB.CQ.Item12.1D.ProfitNAVRec.031213-revised.dhnc 6" xfId="5129"/>
    <cellStyle name="_CCB.HEN.Item12.ProfitNAVRecon.031209.LY_CCB.JX.Item12.X.ProfitNAVRecon.031209.JW_CCB.CQ.Item12.1D.ProfitNAVRec.031213-revised.dhnc 7" xfId="5130"/>
    <cellStyle name="_CCB.HEN.Item12.ProfitNAVRecon.031209.LY_CCB.JX.Item12.X.ProfitNAVRecon.031209.JW_CCB.CQ.Item12.1D.ProfitNAVRec.031213-revised.dhnc_CCB.Dec03AuditPack.GL.V2" xfId="5131"/>
    <cellStyle name="_CCB.HEN.Item12.ProfitNAVRecon.031209.LY_CCB.JX.Item12.X.ProfitNAVRecon.031209.JW_CCB.CQ.Item12.1D.ProfitNAVRec.031213-revised.dhnc_CCB.Dec03AuditPack.GL.V2 2" xfId="5132"/>
    <cellStyle name="_CCB.HEN.Item12.ProfitNAVRecon.031209.LY_CCB.JX.Item12.X.ProfitNAVRecon.031209.JW_CCB.CQ.Item12.1D.ProfitNAVRec.031213-revised.dhnc_CCB.Dec03AuditPack.GL.V2 2 2" xfId="5133"/>
    <cellStyle name="_CCB.HEN.Item12.ProfitNAVRecon.031209.LY_CCB.JX.Item12.X.ProfitNAVRecon.031209.JW_CCB.CQ.Item12.1D.ProfitNAVRec.031213-revised.dhnc_CCB.Dec03AuditPack.GL.V2 2 3" xfId="5134"/>
    <cellStyle name="_CCB.HEN.Item12.ProfitNAVRecon.031209.LY_CCB.JX.Item12.X.ProfitNAVRecon.031209.JW_CCB.CQ.Item12.1D.ProfitNAVRec.031213-revised.dhnc_CCB.Dec03AuditPack.GL.V2 3" xfId="5135"/>
    <cellStyle name="_CCB.HEN.Item12.ProfitNAVRecon.031209.LY_CCB.JX.Item12.X.ProfitNAVRecon.031209.JW_CCB.CQ.Item12.1D.ProfitNAVRec.031213-revised.dhnc_CCB.Dec03AuditPack.GL.V2 4" xfId="5136"/>
    <cellStyle name="_CCB.HEN.Item12.ProfitNAVRecon.031209.LY_CCB.JX.Item12.X.ProfitNAVRecon.031209.JW_CCB.CQ.Item12.1D.ProfitNAVRec.031213-revised.dhnc_CCB.Dec03AuditPack.GL.V2 5" xfId="5137"/>
    <cellStyle name="_CCB.HEN.Item12.ProfitNAVRecon.031209.LY_CCB.JX.Item12.X.ProfitNAVRecon.031209.JW_CCB.CQ.Item12.1D.ProfitNAVRec.031213-revised.dhnc_CCB.Dec03AuditPack.GL.V2 6" xfId="5138"/>
    <cellStyle name="_CCB.HEN.Item12.ProfitNAVRecon.031209.LY_CCB.JX.Item12.X.ProfitNAVRecon.031209.JW_CCB.CQ.Item12.1D.ProfitNAVRec.031213-revised.dhnc_CCB.Dec03AuditPack.GL.V2 7" xfId="5139"/>
    <cellStyle name="_CCB.HEN.Item12.ProfitNAVRecon.031209.LY_CCB.JX.Item12.X.ProfitNAVRecon.031209.JW_CCB.Dec03AuditPack.GL.V2" xfId="5140"/>
    <cellStyle name="_CCB.HEN.Item12.ProfitNAVRecon.031209.LY_CCB.JX.Item12.X.ProfitNAVRecon.031209.JW_CCB.Dec03AuditPack.GL.V2 2" xfId="5141"/>
    <cellStyle name="_CCB.HEN.Item12.ProfitNAVRecon.031209.LY_CCB.JX.Item12.X.ProfitNAVRecon.031209.JW_CCB.Dec03AuditPack.GL.V2 2 2" xfId="5142"/>
    <cellStyle name="_CCB.HEN.Item12.ProfitNAVRecon.031209.LY_CCB.JX.Item12.X.ProfitNAVRecon.031209.JW_CCB.Dec03AuditPack.GL.V2 2 3" xfId="5143"/>
    <cellStyle name="_CCB.HEN.Item12.ProfitNAVRecon.031209.LY_CCB.JX.Item12.X.ProfitNAVRecon.031209.JW_CCB.Dec03AuditPack.GL.V2 3" xfId="5144"/>
    <cellStyle name="_CCB.HEN.Item12.ProfitNAVRecon.031209.LY_CCB.JX.Item12.X.ProfitNAVRecon.031209.JW_CCB.Dec03AuditPack.GL.V2 4" xfId="5145"/>
    <cellStyle name="_CCB.HEN.Item12.ProfitNAVRecon.031209.LY_CCB.JX.Item12.X.ProfitNAVRecon.031209.JW_CCB.Dec03AuditPack.GL.V2 5" xfId="5146"/>
    <cellStyle name="_CCB.HEN.Item12.ProfitNAVRecon.031209.LY_CCB.JX.Item12.X.ProfitNAVRecon.031209.JW_CCB.Dec03AuditPack.GL.V2 6" xfId="5147"/>
    <cellStyle name="_CCB.HEN.Item12.ProfitNAVRecon.031209.LY_CCB.JX.Item12.X.ProfitNAVRecon.031209.JW_CCB.Dec03AuditPack.GL.V2 7" xfId="5148"/>
    <cellStyle name="_CCB.HEN.Item12.ProfitNAVRecon.031209.LY_CCB.JX.Item12.X.ProfitNAVRecon.031209.JW_CCB.HO.NAV Recon.031208.EL" xfId="5149"/>
    <cellStyle name="_CCB.HEN.Item12.ProfitNAVRecon.031209.LY_CCB.JX.Item12.X.ProfitNAVRecon.031209.JW_CCB.HO.NAV Recon.031208.EL 2" xfId="5150"/>
    <cellStyle name="_CCB.HEN.Item12.ProfitNAVRecon.031209.LY_CCB.JX.Item12.X.ProfitNAVRecon.031209.JW_CCB.HO.NAV Recon.031208.EL 2 2" xfId="5151"/>
    <cellStyle name="_CCB.HEN.Item12.ProfitNAVRecon.031209.LY_CCB.JX.Item12.X.ProfitNAVRecon.031209.JW_CCB.HO.NAV Recon.031208.EL 2 3" xfId="5152"/>
    <cellStyle name="_CCB.HEN.Item12.ProfitNAVRecon.031209.LY_CCB.JX.Item12.X.ProfitNAVRecon.031209.JW_CCB.HO.NAV Recon.031208.EL 3" xfId="5153"/>
    <cellStyle name="_CCB.HEN.Item12.ProfitNAVRecon.031209.LY_CCB.JX.Item12.X.ProfitNAVRecon.031209.JW_CCB.HO.NAV Recon.031208.EL 4" xfId="5154"/>
    <cellStyle name="_CCB.HEN.Item12.ProfitNAVRecon.031209.LY_CCB.JX.Item12.X.ProfitNAVRecon.031209.JW_CCB.HO.NAV Recon.031208.EL 5" xfId="5155"/>
    <cellStyle name="_CCB.HEN.Item12.ProfitNAVRecon.031209.LY_CCB.JX.Item12.X.ProfitNAVRecon.031209.JW_CCB.HO.NAV Recon.031208.EL 6" xfId="5156"/>
    <cellStyle name="_CCB.HEN.Item12.ProfitNAVRecon.031209.LY_CCB.JX.Item12.X.ProfitNAVRecon.031209.JW_CCB.HO.NAV Recon.031208.EL 7" xfId="5157"/>
    <cellStyle name="_CCB.HEN.Item12.ProfitNAVRecon.031209.LY_CCB.JX.Item12.X.ProfitNAVRecon.031209.JW_CCB.HO.NAV Recon.031208.EL_CCB.Dec03AuditPack.GL.V2" xfId="5158"/>
    <cellStyle name="_CCB.HEN.Item12.ProfitNAVRecon.031209.LY_CCB.JX.Item12.X.ProfitNAVRecon.031209.JW_CCB.HO.NAV Recon.031208.EL_CCB.Dec03AuditPack.GL.V2 2" xfId="5159"/>
    <cellStyle name="_CCB.HEN.Item12.ProfitNAVRecon.031209.LY_CCB.JX.Item12.X.ProfitNAVRecon.031209.JW_CCB.HO.NAV Recon.031208.EL_CCB.Dec03AuditPack.GL.V2 2 2" xfId="5160"/>
    <cellStyle name="_CCB.HEN.Item12.ProfitNAVRecon.031209.LY_CCB.JX.Item12.X.ProfitNAVRecon.031209.JW_CCB.HO.NAV Recon.031208.EL_CCB.Dec03AuditPack.GL.V2 2 3" xfId="5161"/>
    <cellStyle name="_CCB.HEN.Item12.ProfitNAVRecon.031209.LY_CCB.JX.Item12.X.ProfitNAVRecon.031209.JW_CCB.HO.NAV Recon.031208.EL_CCB.Dec03AuditPack.GL.V2 3" xfId="5162"/>
    <cellStyle name="_CCB.HEN.Item12.ProfitNAVRecon.031209.LY_CCB.JX.Item12.X.ProfitNAVRecon.031209.JW_CCB.HO.NAV Recon.031208.EL_CCB.Dec03AuditPack.GL.V2 4" xfId="5163"/>
    <cellStyle name="_CCB.HEN.Item12.ProfitNAVRecon.031209.LY_CCB.JX.Item12.X.ProfitNAVRecon.031209.JW_CCB.HO.NAV Recon.031208.EL_CCB.Dec03AuditPack.GL.V2 5" xfId="5164"/>
    <cellStyle name="_CCB.HEN.Item12.ProfitNAVRecon.031209.LY_CCB.JX.Item12.X.ProfitNAVRecon.031209.JW_CCB.HO.NAV Recon.031208.EL_CCB.Dec03AuditPack.GL.V2 6" xfId="5165"/>
    <cellStyle name="_CCB.HEN.Item12.ProfitNAVRecon.031209.LY_CCB.JX.Item12.X.ProfitNAVRecon.031209.JW_CCB.HO.NAV Recon.031208.EL_CCB.Dec03AuditPack.GL.V2 7" xfId="5166"/>
    <cellStyle name="_CCB.HEN.Item12.ProfitNAVRecon.031209.LY_CCB.JX.Item12.X.ProfitNAVRecon.031209.JW_CCB.HO.NAV Recon.031222.AL" xfId="5167"/>
    <cellStyle name="_CCB.HEN.Item12.ProfitNAVRecon.031209.LY_CCB.JX.Item12.X.ProfitNAVRecon.031209.JW_CCB.HO.NAV Recon.031222.AL 2" xfId="5168"/>
    <cellStyle name="_CCB.HEN.Item12.ProfitNAVRecon.031209.LY_CCB.JX.Item12.X.ProfitNAVRecon.031209.JW_CCB.HO.NAV Recon.031222.AL 2 2" xfId="5169"/>
    <cellStyle name="_CCB.HEN.Item12.ProfitNAVRecon.031209.LY_CCB.JX.Item12.X.ProfitNAVRecon.031209.JW_CCB.HO.NAV Recon.031222.AL 2 3" xfId="5170"/>
    <cellStyle name="_CCB.HEN.Item12.ProfitNAVRecon.031209.LY_CCB.JX.Item12.X.ProfitNAVRecon.031209.JW_CCB.HO.NAV Recon.031222.AL 3" xfId="5171"/>
    <cellStyle name="_CCB.HEN.Item12.ProfitNAVRecon.031209.LY_CCB.JX.Item12.X.ProfitNAVRecon.031209.JW_CCB.HO.NAV Recon.031222.AL 4" xfId="5172"/>
    <cellStyle name="_CCB.HEN.Item12.ProfitNAVRecon.031209.LY_CCB.JX.Item12.X.ProfitNAVRecon.031209.JW_CCB.HO.NAV Recon.031222.AL 5" xfId="5173"/>
    <cellStyle name="_CCB.HEN.Item12.ProfitNAVRecon.031209.LY_CCB.JX.Item12.X.ProfitNAVRecon.031209.JW_CCB.HO.NAV Recon.031222.AL 6" xfId="5174"/>
    <cellStyle name="_CCB.HEN.Item12.ProfitNAVRecon.031209.LY_CCB.JX.Item12.X.ProfitNAVRecon.031209.JW_CCB.HO.NAV Recon.031222.AL 7" xfId="5175"/>
    <cellStyle name="_CCB.HEN.Item12.ProfitNAVRecon.031209.LY_CCB.JX.Item12.X.ProfitNAVRecon.031209.JW_CCB.HO.NAV Recon.031222.AL_CCB.Dec03AuditPack.GL.V2" xfId="5176"/>
    <cellStyle name="_CCB.HEN.Item12.ProfitNAVRecon.031209.LY_CCB.JX.Item12.X.ProfitNAVRecon.031209.JW_CCB.HO.NAV Recon.031222.AL_CCB.Dec03AuditPack.GL.V2 2" xfId="5177"/>
    <cellStyle name="_CCB.HEN.Item12.ProfitNAVRecon.031209.LY_CCB.JX.Item12.X.ProfitNAVRecon.031209.JW_CCB.HO.NAV Recon.031222.AL_CCB.Dec03AuditPack.GL.V2 2 2" xfId="5178"/>
    <cellStyle name="_CCB.HEN.Item12.ProfitNAVRecon.031209.LY_CCB.JX.Item12.X.ProfitNAVRecon.031209.JW_CCB.HO.NAV Recon.031222.AL_CCB.Dec03AuditPack.GL.V2 2 3" xfId="5179"/>
    <cellStyle name="_CCB.HEN.Item12.ProfitNAVRecon.031209.LY_CCB.JX.Item12.X.ProfitNAVRecon.031209.JW_CCB.HO.NAV Recon.031222.AL_CCB.Dec03AuditPack.GL.V2 3" xfId="5180"/>
    <cellStyle name="_CCB.HEN.Item12.ProfitNAVRecon.031209.LY_CCB.JX.Item12.X.ProfitNAVRecon.031209.JW_CCB.HO.NAV Recon.031222.AL_CCB.Dec03AuditPack.GL.V2 4" xfId="5181"/>
    <cellStyle name="_CCB.HEN.Item12.ProfitNAVRecon.031209.LY_CCB.JX.Item12.X.ProfitNAVRecon.031209.JW_CCB.HO.NAV Recon.031222.AL_CCB.Dec03AuditPack.GL.V2 5" xfId="5182"/>
    <cellStyle name="_CCB.HEN.Item12.ProfitNAVRecon.031209.LY_CCB.JX.Item12.X.ProfitNAVRecon.031209.JW_CCB.HO.NAV Recon.031222.AL_CCB.Dec03AuditPack.GL.V2 6" xfId="5183"/>
    <cellStyle name="_CCB.HEN.Item12.ProfitNAVRecon.031209.LY_CCB.JX.Item12.X.ProfitNAVRecon.031209.JW_CCB.HO.NAV Recon.031222.AL_CCB.Dec03AuditPack.GL.V2 7" xfId="5184"/>
    <cellStyle name="_CCB.HEN.Item12.ProfitNAVRecon.031209.LY_CCB.JX.Item12.X.ProfitNAVRecon.031209.JW_CCB.HO.NAV Recon.031226.AL" xfId="5185"/>
    <cellStyle name="_CCB.HEN.Item12.ProfitNAVRecon.031209.LY_CCB.JX.Item12.X.ProfitNAVRecon.031209.JW_CCB.HO.NAV Recon.031226.AL 2" xfId="5186"/>
    <cellStyle name="_CCB.HEN.Item12.ProfitNAVRecon.031209.LY_CCB.JX.Item12.X.ProfitNAVRecon.031209.JW_CCB.HO.NAV Recon.031226.AL 2 2" xfId="5187"/>
    <cellStyle name="_CCB.HEN.Item12.ProfitNAVRecon.031209.LY_CCB.JX.Item12.X.ProfitNAVRecon.031209.JW_CCB.HO.NAV Recon.031226.AL 2 3" xfId="5188"/>
    <cellStyle name="_CCB.HEN.Item12.ProfitNAVRecon.031209.LY_CCB.JX.Item12.X.ProfitNAVRecon.031209.JW_CCB.HO.NAV Recon.031226.AL 3" xfId="5189"/>
    <cellStyle name="_CCB.HEN.Item12.ProfitNAVRecon.031209.LY_CCB.JX.Item12.X.ProfitNAVRecon.031209.JW_CCB.HO.NAV Recon.031226.AL 4" xfId="5190"/>
    <cellStyle name="_CCB.HEN.Item12.ProfitNAVRecon.031209.LY_CCB.JX.Item12.X.ProfitNAVRecon.031209.JW_CCB.HO.NAV Recon.031226.AL 5" xfId="5191"/>
    <cellStyle name="_CCB.HEN.Item12.ProfitNAVRecon.031209.LY_CCB.JX.Item12.X.ProfitNAVRecon.031209.JW_CCB.HO.NAV Recon.031226.AL 6" xfId="5192"/>
    <cellStyle name="_CCB.HEN.Item12.ProfitNAVRecon.031209.LY_CCB.JX.Item12.X.ProfitNAVRecon.031209.JW_CCB.HO.NAV Recon.031226.AL 7" xfId="5193"/>
    <cellStyle name="_CCB.HEN.Item12.ProfitNAVRecon.031209.LY_CCB.JX.Item12.X.ProfitNAVRecon.031209.JW_CCB.HO.NAV Recon.031226.AL_CCB.Dec03AuditPack.GL.V2" xfId="5194"/>
    <cellStyle name="_CCB.HEN.Item12.ProfitNAVRecon.031209.LY_CCB.JX.Item12.X.ProfitNAVRecon.031209.JW_CCB.HO.NAV Recon.031226.AL_CCB.Dec03AuditPack.GL.V2 2" xfId="5195"/>
    <cellStyle name="_CCB.HEN.Item12.ProfitNAVRecon.031209.LY_CCB.JX.Item12.X.ProfitNAVRecon.031209.JW_CCB.HO.NAV Recon.031226.AL_CCB.Dec03AuditPack.GL.V2 2 2" xfId="5196"/>
    <cellStyle name="_CCB.HEN.Item12.ProfitNAVRecon.031209.LY_CCB.JX.Item12.X.ProfitNAVRecon.031209.JW_CCB.HO.NAV Recon.031226.AL_CCB.Dec03AuditPack.GL.V2 2 3" xfId="5197"/>
    <cellStyle name="_CCB.HEN.Item12.ProfitNAVRecon.031209.LY_CCB.JX.Item12.X.ProfitNAVRecon.031209.JW_CCB.HO.NAV Recon.031226.AL_CCB.Dec03AuditPack.GL.V2 3" xfId="5198"/>
    <cellStyle name="_CCB.HEN.Item12.ProfitNAVRecon.031209.LY_CCB.JX.Item12.X.ProfitNAVRecon.031209.JW_CCB.HO.NAV Recon.031226.AL_CCB.Dec03AuditPack.GL.V2 4" xfId="5199"/>
    <cellStyle name="_CCB.HEN.Item12.ProfitNAVRecon.031209.LY_CCB.JX.Item12.X.ProfitNAVRecon.031209.JW_CCB.HO.NAV Recon.031226.AL_CCB.Dec03AuditPack.GL.V2 5" xfId="5200"/>
    <cellStyle name="_CCB.HEN.Item12.ProfitNAVRecon.031209.LY_CCB.JX.Item12.X.ProfitNAVRecon.031209.JW_CCB.HO.NAV Recon.031226.AL_CCB.Dec03AuditPack.GL.V2 6" xfId="5201"/>
    <cellStyle name="_CCB.HEN.Item12.ProfitNAVRecon.031209.LY_CCB.JX.Item12.X.ProfitNAVRecon.031209.JW_CCB.HO.NAV Recon.031226.AL_CCB.Dec03AuditPack.GL.V2 7" xfId="5202"/>
    <cellStyle name="_CCB.HEN.Item12.ProfitNAVRecon.031209.LY_CCB.JX.Item12.X.ProfitNAVRecon.031209.JW_CCB.SX.Item12.F.ProfitNAVRecon.031212.MS" xfId="5203"/>
    <cellStyle name="_CCB.HEN.Item12.ProfitNAVRecon.031209.LY_CCB.JX.Item12.X.ProfitNAVRecon.031209.JW_CCB.SX.Item12.F.ProfitNAVRecon.031212.MS 2" xfId="5204"/>
    <cellStyle name="_CCB.HEN.Item12.ProfitNAVRecon.031209.LY_CCB.JX.Item12.X.ProfitNAVRecon.031209.JW_CCB.SX.Item12.F.ProfitNAVRecon.031212.MS 2 2" xfId="5205"/>
    <cellStyle name="_CCB.HEN.Item12.ProfitNAVRecon.031209.LY_CCB.JX.Item12.X.ProfitNAVRecon.031209.JW_CCB.SX.Item12.F.ProfitNAVRecon.031212.MS 2 3" xfId="5206"/>
    <cellStyle name="_CCB.HEN.Item12.ProfitNAVRecon.031209.LY_CCB.JX.Item12.X.ProfitNAVRecon.031209.JW_CCB.SX.Item12.F.ProfitNAVRecon.031212.MS 3" xfId="5207"/>
    <cellStyle name="_CCB.HEN.Item12.ProfitNAVRecon.031209.LY_CCB.JX.Item12.X.ProfitNAVRecon.031209.JW_CCB.SX.Item12.F.ProfitNAVRecon.031212.MS 4" xfId="5208"/>
    <cellStyle name="_CCB.HEN.Item12.ProfitNAVRecon.031209.LY_CCB.JX.Item12.X.ProfitNAVRecon.031209.JW_CCB.SX.Item12.F.ProfitNAVRecon.031212.MS 5" xfId="5209"/>
    <cellStyle name="_CCB.HEN.Item12.ProfitNAVRecon.031209.LY_CCB.JX.Item12.X.ProfitNAVRecon.031209.JW_CCB.SX.Item12.F.ProfitNAVRecon.031212.MS 6" xfId="5210"/>
    <cellStyle name="_CCB.HEN.Item12.ProfitNAVRecon.031209.LY_CCB.JX.Item12.X.ProfitNAVRecon.031209.JW_CCB.SX.Item12.F.ProfitNAVRecon.031212.MS 7" xfId="5211"/>
    <cellStyle name="_CCB.HEN.Item12.ProfitNAVRecon.031209.LY_CCB.JX.Item12.X.ProfitNAVRecon.031209.JW_CCB.SX.Item12.F.ProfitNAVRecon.031212.MS_CCB.Dec03AuditPack.GL.V2" xfId="5212"/>
    <cellStyle name="_CCB.HEN.Item12.ProfitNAVRecon.031209.LY_CCB.JX.Item12.X.ProfitNAVRecon.031209.JW_CCB.SX.Item12.F.ProfitNAVRecon.031212.MS_CCB.Dec03AuditPack.GL.V2 2" xfId="5213"/>
    <cellStyle name="_CCB.HEN.Item12.ProfitNAVRecon.031209.LY_CCB.JX.Item12.X.ProfitNAVRecon.031209.JW_CCB.SX.Item12.F.ProfitNAVRecon.031212.MS_CCB.Dec03AuditPack.GL.V2 2 2" xfId="5214"/>
    <cellStyle name="_CCB.HEN.Item12.ProfitNAVRecon.031209.LY_CCB.JX.Item12.X.ProfitNAVRecon.031209.JW_CCB.SX.Item12.F.ProfitNAVRecon.031212.MS_CCB.Dec03AuditPack.GL.V2 2 3" xfId="5215"/>
    <cellStyle name="_CCB.HEN.Item12.ProfitNAVRecon.031209.LY_CCB.JX.Item12.X.ProfitNAVRecon.031209.JW_CCB.SX.Item12.F.ProfitNAVRecon.031212.MS_CCB.Dec03AuditPack.GL.V2 3" xfId="5216"/>
    <cellStyle name="_CCB.HEN.Item12.ProfitNAVRecon.031209.LY_CCB.JX.Item12.X.ProfitNAVRecon.031209.JW_CCB.SX.Item12.F.ProfitNAVRecon.031212.MS_CCB.Dec03AuditPack.GL.V2 4" xfId="5217"/>
    <cellStyle name="_CCB.HEN.Item12.ProfitNAVRecon.031209.LY_CCB.JX.Item12.X.ProfitNAVRecon.031209.JW_CCB.SX.Item12.F.ProfitNAVRecon.031212.MS_CCB.Dec03AuditPack.GL.V2 5" xfId="5218"/>
    <cellStyle name="_CCB.HEN.Item12.ProfitNAVRecon.031209.LY_CCB.JX.Item12.X.ProfitNAVRecon.031209.JW_CCB.SX.Item12.F.ProfitNAVRecon.031212.MS_CCB.Dec03AuditPack.GL.V2 6" xfId="5219"/>
    <cellStyle name="_CCB.HEN.Item12.ProfitNAVRecon.031209.LY_CCB.JX.Item12.X.ProfitNAVRecon.031209.JW_CCB.SX.Item12.F.ProfitNAVRecon.031212.MS_CCB.Dec03AuditPack.GL.V2 7" xfId="5220"/>
    <cellStyle name="_CCB.HEN.Item12.ProfitNAVRecon.031209.LY_CCB.LN.Item12.Profit  NAV reconciliation.031121" xfId="5221"/>
    <cellStyle name="_CCB.HEN.Item12.ProfitNAVRecon.031209.LY_CCB.LN.Item12.Profit  NAV reconciliation.031121 2" xfId="5222"/>
    <cellStyle name="_CCB.HEN.Item12.ProfitNAVRecon.031209.LY_CCB.LN.Item12.Profit  NAV reconciliation.031121 2 2" xfId="5223"/>
    <cellStyle name="_CCB.HEN.Item12.ProfitNAVRecon.031209.LY_CCB.LN.Item12.Profit  NAV reconciliation.031121 2 3" xfId="5224"/>
    <cellStyle name="_CCB.HEN.Item12.ProfitNAVRecon.031209.LY_CCB.LN.Item12.Profit  NAV reconciliation.031121 3" xfId="5225"/>
    <cellStyle name="_CCB.HEN.Item12.ProfitNAVRecon.031209.LY_CCB.LN.Item12.Profit  NAV reconciliation.031121 4" xfId="5226"/>
    <cellStyle name="_CCB.HEN.Item12.ProfitNAVRecon.031209.LY_CCB.LN.Item12.Profit  NAV reconciliation.031121 5" xfId="5227"/>
    <cellStyle name="_CCB.HEN.Item12.ProfitNAVRecon.031209.LY_CCB.LN.Item12.Profit  NAV reconciliation.031121 6" xfId="5228"/>
    <cellStyle name="_CCB.HEN.Item12.ProfitNAVRecon.031209.LY_CCB.LN.Item12.Profit  NAV reconciliation.031121 7" xfId="5229"/>
    <cellStyle name="_CCB.HEN.Item12.ProfitNAVRecon.031209.LY_CCB.LN.Item12.Profit  NAV reconciliation.031121_CCB.Dec03AuditPack.GL.V2" xfId="5230"/>
    <cellStyle name="_CCB.HEN.Item12.ProfitNAVRecon.031209.LY_CCB.LN.Item12.Profit  NAV reconciliation.031121_CCB.Dec03AuditPack.GL.V2 2" xfId="5231"/>
    <cellStyle name="_CCB.HEN.Item12.ProfitNAVRecon.031209.LY_CCB.LN.Item12.Profit  NAV reconciliation.031121_CCB.Dec03AuditPack.GL.V2 2 2" xfId="5232"/>
    <cellStyle name="_CCB.HEN.Item12.ProfitNAVRecon.031209.LY_CCB.LN.Item12.Profit  NAV reconciliation.031121_CCB.Dec03AuditPack.GL.V2 2 3" xfId="5233"/>
    <cellStyle name="_CCB.HEN.Item12.ProfitNAVRecon.031209.LY_CCB.LN.Item12.Profit  NAV reconciliation.031121_CCB.Dec03AuditPack.GL.V2 3" xfId="5234"/>
    <cellStyle name="_CCB.HEN.Item12.ProfitNAVRecon.031209.LY_CCB.LN.Item12.Profit  NAV reconciliation.031121_CCB.Dec03AuditPack.GL.V2 4" xfId="5235"/>
    <cellStyle name="_CCB.HEN.Item12.ProfitNAVRecon.031209.LY_CCB.LN.Item12.Profit  NAV reconciliation.031121_CCB.Dec03AuditPack.GL.V2 5" xfId="5236"/>
    <cellStyle name="_CCB.HEN.Item12.ProfitNAVRecon.031209.LY_CCB.LN.Item12.Profit  NAV reconciliation.031121_CCB.Dec03AuditPack.GL.V2 6" xfId="5237"/>
    <cellStyle name="_CCB.HEN.Item12.ProfitNAVRecon.031209.LY_CCB.LN.Item12.Profit  NAV reconciliation.031121_CCB.Dec03AuditPack.GL.V2 7" xfId="5238"/>
    <cellStyle name="_CCB.HEN.Item12.ProfitNAVRecon.031209.LY_CCB.NB.Appendix 12 ProfitNAVRecon (GL).031204" xfId="5239"/>
    <cellStyle name="_CCB.HEN.Item12.ProfitNAVRecon.031209.LY_CCB.NB.Appendix 12 ProfitNAVRecon (GL).031204 2" xfId="5240"/>
    <cellStyle name="_CCB.HEN.Item12.ProfitNAVRecon.031209.LY_CCB.NB.Appendix 12 ProfitNAVRecon (GL).031204 2 2" xfId="5241"/>
    <cellStyle name="_CCB.HEN.Item12.ProfitNAVRecon.031209.LY_CCB.NB.Appendix 12 ProfitNAVRecon (GL).031204 2 3" xfId="5242"/>
    <cellStyle name="_CCB.HEN.Item12.ProfitNAVRecon.031209.LY_CCB.NB.Appendix 12 ProfitNAVRecon (GL).031204 3" xfId="5243"/>
    <cellStyle name="_CCB.HEN.Item12.ProfitNAVRecon.031209.LY_CCB.NB.Appendix 12 ProfitNAVRecon (GL).031204 4" xfId="5244"/>
    <cellStyle name="_CCB.HEN.Item12.ProfitNAVRecon.031209.LY_CCB.NB.Appendix 12 ProfitNAVRecon (GL).031204 5" xfId="5245"/>
    <cellStyle name="_CCB.HEN.Item12.ProfitNAVRecon.031209.LY_CCB.NB.Appendix 12 ProfitNAVRecon (GL).031204 6" xfId="5246"/>
    <cellStyle name="_CCB.HEN.Item12.ProfitNAVRecon.031209.LY_CCB.NB.Appendix 12 ProfitNAVRecon (GL).031204 7" xfId="5247"/>
    <cellStyle name="_CCB.HEN.Item12.ProfitNAVRecon.031209.LY_CCB.NB.Appendix 12 ProfitNAVRecon (GL).031204_CCB.Dec03AuditPack.GL.V2" xfId="5248"/>
    <cellStyle name="_CCB.HEN.Item12.ProfitNAVRecon.031209.LY_CCB.NB.Appendix 12 ProfitNAVRecon (GL).031204_CCB.Dec03AuditPack.GL.V2 2" xfId="5249"/>
    <cellStyle name="_CCB.HEN.Item12.ProfitNAVRecon.031209.LY_CCB.NB.Appendix 12 ProfitNAVRecon (GL).031204_CCB.Dec03AuditPack.GL.V2 2 2" xfId="5250"/>
    <cellStyle name="_CCB.HEN.Item12.ProfitNAVRecon.031209.LY_CCB.NB.Appendix 12 ProfitNAVRecon (GL).031204_CCB.Dec03AuditPack.GL.V2 2 3" xfId="5251"/>
    <cellStyle name="_CCB.HEN.Item12.ProfitNAVRecon.031209.LY_CCB.NB.Appendix 12 ProfitNAVRecon (GL).031204_CCB.Dec03AuditPack.GL.V2 3" xfId="5252"/>
    <cellStyle name="_CCB.HEN.Item12.ProfitNAVRecon.031209.LY_CCB.NB.Appendix 12 ProfitNAVRecon (GL).031204_CCB.Dec03AuditPack.GL.V2 4" xfId="5253"/>
    <cellStyle name="_CCB.HEN.Item12.ProfitNAVRecon.031209.LY_CCB.NB.Appendix 12 ProfitNAVRecon (GL).031204_CCB.Dec03AuditPack.GL.V2 5" xfId="5254"/>
    <cellStyle name="_CCB.HEN.Item12.ProfitNAVRecon.031209.LY_CCB.NB.Appendix 12 ProfitNAVRecon (GL).031204_CCB.Dec03AuditPack.GL.V2 6" xfId="5255"/>
    <cellStyle name="_CCB.HEN.Item12.ProfitNAVRecon.031209.LY_CCB.NB.Appendix 12 ProfitNAVRecon (GL).031204_CCB.Dec03AuditPack.GL.V2 7" xfId="5256"/>
    <cellStyle name="_CCB.HEN.Item12.ProfitNAVRecon.031209.LY_CCB.SC.Item12.ProfitNAVRecon.031210.EP" xfId="5257"/>
    <cellStyle name="_CCB.HEN.Item12.ProfitNAVRecon.031209.LY_CCB.SC.Item12.ProfitNAVRecon.031210.EP 2" xfId="5258"/>
    <cellStyle name="_CCB.HEN.Item12.ProfitNAVRecon.031209.LY_CCB.SC.Item12.ProfitNAVRecon.031210.EP 2 2" xfId="5259"/>
    <cellStyle name="_CCB.HEN.Item12.ProfitNAVRecon.031209.LY_CCB.SC.Item12.ProfitNAVRecon.031210.EP 2 3" xfId="5260"/>
    <cellStyle name="_CCB.HEN.Item12.ProfitNAVRecon.031209.LY_CCB.SC.Item12.ProfitNAVRecon.031210.EP 3" xfId="5261"/>
    <cellStyle name="_CCB.HEN.Item12.ProfitNAVRecon.031209.LY_CCB.SC.Item12.ProfitNAVRecon.031210.EP 4" xfId="5262"/>
    <cellStyle name="_CCB.HEN.Item12.ProfitNAVRecon.031209.LY_CCB.SC.Item12.ProfitNAVRecon.031210.EP 5" xfId="5263"/>
    <cellStyle name="_CCB.HEN.Item12.ProfitNAVRecon.031209.LY_CCB.SC.Item12.ProfitNAVRecon.031210.EP 6" xfId="5264"/>
    <cellStyle name="_CCB.HEN.Item12.ProfitNAVRecon.031209.LY_CCB.SC.Item12.ProfitNAVRecon.031210.EP 7" xfId="5265"/>
    <cellStyle name="_CCB.HEN.Item12.ProfitNAVRecon.031209.LY_CCB.SC.Item12.ProfitNAVRecon.031210.EP_CCB.Dec03AuditPack.GL.V2" xfId="5266"/>
    <cellStyle name="_CCB.HEN.Item12.ProfitNAVRecon.031209.LY_CCB.SC.Item12.ProfitNAVRecon.031210.EP_CCB.Dec03AuditPack.GL.V2 2" xfId="5267"/>
    <cellStyle name="_CCB.HEN.Item12.ProfitNAVRecon.031209.LY_CCB.SC.Item12.ProfitNAVRecon.031210.EP_CCB.Dec03AuditPack.GL.V2 2 2" xfId="5268"/>
    <cellStyle name="_CCB.HEN.Item12.ProfitNAVRecon.031209.LY_CCB.SC.Item12.ProfitNAVRecon.031210.EP_CCB.Dec03AuditPack.GL.V2 2 3" xfId="5269"/>
    <cellStyle name="_CCB.HEN.Item12.ProfitNAVRecon.031209.LY_CCB.SC.Item12.ProfitNAVRecon.031210.EP_CCB.Dec03AuditPack.GL.V2 3" xfId="5270"/>
    <cellStyle name="_CCB.HEN.Item12.ProfitNAVRecon.031209.LY_CCB.SC.Item12.ProfitNAVRecon.031210.EP_CCB.Dec03AuditPack.GL.V2 4" xfId="5271"/>
    <cellStyle name="_CCB.HEN.Item12.ProfitNAVRecon.031209.LY_CCB.SC.Item12.ProfitNAVRecon.031210.EP_CCB.Dec03AuditPack.GL.V2 5" xfId="5272"/>
    <cellStyle name="_CCB.HEN.Item12.ProfitNAVRecon.031209.LY_CCB.SC.Item12.ProfitNAVRecon.031210.EP_CCB.Dec03AuditPack.GL.V2 6" xfId="5273"/>
    <cellStyle name="_CCB.HEN.Item12.ProfitNAVRecon.031209.LY_CCB.SC.Item12.ProfitNAVRecon.031210.EP_CCB.Dec03AuditPack.GL.V2 7" xfId="5274"/>
    <cellStyle name="_CCB.HEN.Item12.ProfitNAVRecon.031209.LY_CCB.SX.Item12.F.ProfitNAVRecon.031212.MS" xfId="5275"/>
    <cellStyle name="_CCB.HEN.Item12.ProfitNAVRecon.031209.LY_CCB.SX.Item12.F.ProfitNAVRecon.031212.MS 2" xfId="5276"/>
    <cellStyle name="_CCB.HEN.Item12.ProfitNAVRecon.031209.LY_CCB.SX.Item12.F.ProfitNAVRecon.031212.MS 2 2" xfId="5277"/>
    <cellStyle name="_CCB.HEN.Item12.ProfitNAVRecon.031209.LY_CCB.SX.Item12.F.ProfitNAVRecon.031212.MS 2 3" xfId="5278"/>
    <cellStyle name="_CCB.HEN.Item12.ProfitNAVRecon.031209.LY_CCB.SX.Item12.F.ProfitNAVRecon.031212.MS 3" xfId="5279"/>
    <cellStyle name="_CCB.HEN.Item12.ProfitNAVRecon.031209.LY_CCB.SX.Item12.F.ProfitNAVRecon.031212.MS 4" xfId="5280"/>
    <cellStyle name="_CCB.HEN.Item12.ProfitNAVRecon.031209.LY_CCB.SX.Item12.F.ProfitNAVRecon.031212.MS 5" xfId="5281"/>
    <cellStyle name="_CCB.HEN.Item12.ProfitNAVRecon.031209.LY_CCB.SX.Item12.F.ProfitNAVRecon.031212.MS 6" xfId="5282"/>
    <cellStyle name="_CCB.HEN.Item12.ProfitNAVRecon.031209.LY_CCB.SX.Item12.F.ProfitNAVRecon.031212.MS 7" xfId="5283"/>
    <cellStyle name="_CCB.HEN.Item12.ProfitNAVRecon.031209.LY_CCB.SX.Item12.F.ProfitNAVRecon.031212.MS_CCB.Dec03AuditPack.GL.V2" xfId="5284"/>
    <cellStyle name="_CCB.HEN.Item12.ProfitNAVRecon.031209.LY_CCB.SX.Item12.F.ProfitNAVRecon.031212.MS_CCB.Dec03AuditPack.GL.V2 2" xfId="5285"/>
    <cellStyle name="_CCB.HEN.Item12.ProfitNAVRecon.031209.LY_CCB.SX.Item12.F.ProfitNAVRecon.031212.MS_CCB.Dec03AuditPack.GL.V2 2 2" xfId="5286"/>
    <cellStyle name="_CCB.HEN.Item12.ProfitNAVRecon.031209.LY_CCB.SX.Item12.F.ProfitNAVRecon.031212.MS_CCB.Dec03AuditPack.GL.V2 2 3" xfId="5287"/>
    <cellStyle name="_CCB.HEN.Item12.ProfitNAVRecon.031209.LY_CCB.SX.Item12.F.ProfitNAVRecon.031212.MS_CCB.Dec03AuditPack.GL.V2 3" xfId="5288"/>
    <cellStyle name="_CCB.HEN.Item12.ProfitNAVRecon.031209.LY_CCB.SX.Item12.F.ProfitNAVRecon.031212.MS_CCB.Dec03AuditPack.GL.V2 4" xfId="5289"/>
    <cellStyle name="_CCB.HEN.Item12.ProfitNAVRecon.031209.LY_CCB.SX.Item12.F.ProfitNAVRecon.031212.MS_CCB.Dec03AuditPack.GL.V2 5" xfId="5290"/>
    <cellStyle name="_CCB.HEN.Item12.ProfitNAVRecon.031209.LY_CCB.SX.Item12.F.ProfitNAVRecon.031212.MS_CCB.Dec03AuditPack.GL.V2 6" xfId="5291"/>
    <cellStyle name="_CCB.HEN.Item12.ProfitNAVRecon.031209.LY_CCB.SX.Item12.F.ProfitNAVRecon.031212.MS_CCB.Dec03AuditPack.GL.V2 7" xfId="5292"/>
    <cellStyle name="_CCB.HEN.Item12.ProfitNAVRecon.031209.LY_CCB.TG.Item12.F.ProfitNAVRecon.my.031212" xfId="5293"/>
    <cellStyle name="_CCB.HEN.Item12.ProfitNAVRecon.031209.LY_CCB.TG.Item12.F.ProfitNAVRecon.my.031212 2" xfId="5294"/>
    <cellStyle name="_CCB.HEN.Item12.ProfitNAVRecon.031209.LY_CCB.TG.Item12.F.ProfitNAVRecon.my.031212 2 2" xfId="5295"/>
    <cellStyle name="_CCB.HEN.Item12.ProfitNAVRecon.031209.LY_CCB.TG.Item12.F.ProfitNAVRecon.my.031212 2 3" xfId="5296"/>
    <cellStyle name="_CCB.HEN.Item12.ProfitNAVRecon.031209.LY_CCB.TG.Item12.F.ProfitNAVRecon.my.031212 3" xfId="5297"/>
    <cellStyle name="_CCB.HEN.Item12.ProfitNAVRecon.031209.LY_CCB.TG.Item12.F.ProfitNAVRecon.my.031212 4" xfId="5298"/>
    <cellStyle name="_CCB.HEN.Item12.ProfitNAVRecon.031209.LY_CCB.TG.Item12.F.ProfitNAVRecon.my.031212 5" xfId="5299"/>
    <cellStyle name="_CCB.HEN.Item12.ProfitNAVRecon.031209.LY_CCB.TG.Item12.F.ProfitNAVRecon.my.031212 6" xfId="5300"/>
    <cellStyle name="_CCB.HEN.Item12.ProfitNAVRecon.031209.LY_CCB.TG.Item12.F.ProfitNAVRecon.my.031212 7" xfId="5301"/>
    <cellStyle name="_CCB.HEN.Item12.ProfitNAVRecon.031209.LY_CCB.TG.Item12.F.ProfitNAVRecon.my.031212_CCB.Dec03AuditPack.GL.V2" xfId="5302"/>
    <cellStyle name="_CCB.HEN.Item12.ProfitNAVRecon.031209.LY_CCB.TG.Item12.F.ProfitNAVRecon.my.031212_CCB.Dec03AuditPack.GL.V2 2" xfId="5303"/>
    <cellStyle name="_CCB.HEN.Item12.ProfitNAVRecon.031209.LY_CCB.TG.Item12.F.ProfitNAVRecon.my.031212_CCB.Dec03AuditPack.GL.V2 2 2" xfId="5304"/>
    <cellStyle name="_CCB.HEN.Item12.ProfitNAVRecon.031209.LY_CCB.TG.Item12.F.ProfitNAVRecon.my.031212_CCB.Dec03AuditPack.GL.V2 2 3" xfId="5305"/>
    <cellStyle name="_CCB.HEN.Item12.ProfitNAVRecon.031209.LY_CCB.TG.Item12.F.ProfitNAVRecon.my.031212_CCB.Dec03AuditPack.GL.V2 3" xfId="5306"/>
    <cellStyle name="_CCB.HEN.Item12.ProfitNAVRecon.031209.LY_CCB.TG.Item12.F.ProfitNAVRecon.my.031212_CCB.Dec03AuditPack.GL.V2 4" xfId="5307"/>
    <cellStyle name="_CCB.HEN.Item12.ProfitNAVRecon.031209.LY_CCB.TG.Item12.F.ProfitNAVRecon.my.031212_CCB.Dec03AuditPack.GL.V2 5" xfId="5308"/>
    <cellStyle name="_CCB.HEN.Item12.ProfitNAVRecon.031209.LY_CCB.TG.Item12.F.ProfitNAVRecon.my.031212_CCB.Dec03AuditPack.GL.V2 6" xfId="5309"/>
    <cellStyle name="_CCB.HEN.Item12.ProfitNAVRecon.031209.LY_CCB.TG.Item12.F.ProfitNAVRecon.my.031212_CCB.Dec03AuditPack.GL.V2 7" xfId="5310"/>
    <cellStyle name="_CCB.HEN.Item12.ProfitNAVRecon.031209.LY_CCB.XZ.item12.3D.ProfitNAVRec.031124.dhnc" xfId="5311"/>
    <cellStyle name="_CCB.HEN.Item12.ProfitNAVRecon.031209.LY_CCB.XZ.item12.3D.ProfitNAVRec.031124.dhnc 2" xfId="5312"/>
    <cellStyle name="_CCB.HEN.Item12.ProfitNAVRecon.031209.LY_CCB.XZ.item12.3D.ProfitNAVRec.031124.dhnc 2 2" xfId="5313"/>
    <cellStyle name="_CCB.HEN.Item12.ProfitNAVRecon.031209.LY_CCB.XZ.item12.3D.ProfitNAVRec.031124.dhnc 2 3" xfId="5314"/>
    <cellStyle name="_CCB.HEN.Item12.ProfitNAVRecon.031209.LY_CCB.XZ.item12.3D.ProfitNAVRec.031124.dhnc 3" xfId="5315"/>
    <cellStyle name="_CCB.HEN.Item12.ProfitNAVRecon.031209.LY_CCB.XZ.item12.3D.ProfitNAVRec.031124.dhnc 4" xfId="5316"/>
    <cellStyle name="_CCB.HEN.Item12.ProfitNAVRecon.031209.LY_CCB.XZ.item12.3D.ProfitNAVRec.031124.dhnc 5" xfId="5317"/>
    <cellStyle name="_CCB.HEN.Item12.ProfitNAVRecon.031209.LY_CCB.XZ.item12.3D.ProfitNAVRec.031124.dhnc 6" xfId="5318"/>
    <cellStyle name="_CCB.HEN.Item12.ProfitNAVRecon.031209.LY_CCB.XZ.item12.3D.ProfitNAVRec.031124.dhnc 7" xfId="5319"/>
    <cellStyle name="_CCB.HEN.Item12.ProfitNAVRecon.031209.LY_CCB.XZ.item12.3D.ProfitNAVRec.031124.dhnc_CCB.Dec03AuditPack.GL.V2" xfId="5320"/>
    <cellStyle name="_CCB.HEN.Item12.ProfitNAVRecon.031209.LY_CCB.XZ.item12.3D.ProfitNAVRec.031124.dhnc_CCB.Dec03AuditPack.GL.V2 2" xfId="5321"/>
    <cellStyle name="_CCB.HEN.Item12.ProfitNAVRecon.031209.LY_CCB.XZ.item12.3D.ProfitNAVRec.031124.dhnc_CCB.Dec03AuditPack.GL.V2 2 2" xfId="5322"/>
    <cellStyle name="_CCB.HEN.Item12.ProfitNAVRecon.031209.LY_CCB.XZ.item12.3D.ProfitNAVRec.031124.dhnc_CCB.Dec03AuditPack.GL.V2 2 3" xfId="5323"/>
    <cellStyle name="_CCB.HEN.Item12.ProfitNAVRecon.031209.LY_CCB.XZ.item12.3D.ProfitNAVRec.031124.dhnc_CCB.Dec03AuditPack.GL.V2 3" xfId="5324"/>
    <cellStyle name="_CCB.HEN.Item12.ProfitNAVRecon.031209.LY_CCB.XZ.item12.3D.ProfitNAVRec.031124.dhnc_CCB.Dec03AuditPack.GL.V2 4" xfId="5325"/>
    <cellStyle name="_CCB.HEN.Item12.ProfitNAVRecon.031209.LY_CCB.XZ.item12.3D.ProfitNAVRec.031124.dhnc_CCB.Dec03AuditPack.GL.V2 5" xfId="5326"/>
    <cellStyle name="_CCB.HEN.Item12.ProfitNAVRecon.031209.LY_CCB.XZ.item12.3D.ProfitNAVRec.031124.dhnc_CCB.Dec03AuditPack.GL.V2 6" xfId="5327"/>
    <cellStyle name="_CCB.HEN.Item12.ProfitNAVRecon.031209.LY_CCB.XZ.item12.3D.ProfitNAVRec.031124.dhnc_CCB.Dec03AuditPack.GL.V2 7" xfId="5328"/>
    <cellStyle name="_CCB.HO.2001 combined Jnl summary.GL.031221" xfId="5329"/>
    <cellStyle name="_CCB.HO.2001 combined Jnl summary.GL.031221 2" xfId="5330"/>
    <cellStyle name="_CCB.HO.2001 combined Jnl summary.GL.031221 2 2" xfId="5331"/>
    <cellStyle name="_CCB.HO.2001 combined Jnl summary.GL.031221 2 3" xfId="5332"/>
    <cellStyle name="_CCB.HO.2001 combined Jnl summary.GL.031221 3" xfId="5333"/>
    <cellStyle name="_CCB.HO.2001 combined Jnl summary.GL.031221 4" xfId="5334"/>
    <cellStyle name="_CCB.HO.2001 combined Jnl summary.GL.031221 5" xfId="5335"/>
    <cellStyle name="_CCB.HO.2001 combined Jnl summary.GL.031221 6" xfId="5336"/>
    <cellStyle name="_CCB.HO.2001 combined Jnl summary.GL.031221 7" xfId="5337"/>
    <cellStyle name="_CCB.HO.2001 combined Jnl summary.GL.031221_CCB.Dec03AuditPack.GL.V2" xfId="5338"/>
    <cellStyle name="_CCB.HO.2001 combined Jnl summary.GL.031221_CCB.Dec03AuditPack.GL.V2 2" xfId="5339"/>
    <cellStyle name="_CCB.HO.2001 combined Jnl summary.GL.031221_CCB.Dec03AuditPack.GL.V2 2 2" xfId="5340"/>
    <cellStyle name="_CCB.HO.2001 combined Jnl summary.GL.031221_CCB.Dec03AuditPack.GL.V2 2 3" xfId="5341"/>
    <cellStyle name="_CCB.HO.2001 combined Jnl summary.GL.031221_CCB.Dec03AuditPack.GL.V2 3" xfId="5342"/>
    <cellStyle name="_CCB.HO.2001 combined Jnl summary.GL.031221_CCB.Dec03AuditPack.GL.V2 4" xfId="5343"/>
    <cellStyle name="_CCB.HO.2001 combined Jnl summary.GL.031221_CCB.Dec03AuditPack.GL.V2 5" xfId="5344"/>
    <cellStyle name="_CCB.HO.2001 combined Jnl summary.GL.031221_CCB.Dec03AuditPack.GL.V2 6" xfId="5345"/>
    <cellStyle name="_CCB.HO.2001 combined Jnl summary.GL.031221_CCB.Dec03AuditPack.GL.V2 7" xfId="5346"/>
    <cellStyle name="_CCB.HO.2001 Jnl summary by jnl.GL PRC 1-12,33" xfId="5347"/>
    <cellStyle name="_CCB.HO.2001 Jnl summary by jnl.GL PRC 1-12,33 2" xfId="5348"/>
    <cellStyle name="_CCB.HO.2001 Jnl summary by jnl.GL PRC 1-12,33 2 2" xfId="5349"/>
    <cellStyle name="_CCB.HO.2001 Jnl summary by jnl.GL PRC 1-12,33 2 3" xfId="5350"/>
    <cellStyle name="_CCB.HO.2001 Jnl summary by jnl.GL PRC 1-12,33 3" xfId="5351"/>
    <cellStyle name="_CCB.HO.2001 Jnl summary by jnl.GL PRC 1-12,33 4" xfId="5352"/>
    <cellStyle name="_CCB.HO.2001 Jnl summary by jnl.GL PRC 1-12,33 5" xfId="5353"/>
    <cellStyle name="_CCB.HO.2001 Jnl summary by jnl.GL PRC 1-12,33 6" xfId="5354"/>
    <cellStyle name="_CCB.HO.2001 Jnl summary by jnl.GL PRC 1-12,33 7" xfId="5355"/>
    <cellStyle name="_CCB.HO.2001 Jnl summary by jnl.GL PRC 1-12,33_CCB.Dec03AuditPack.GL.V2" xfId="5356"/>
    <cellStyle name="_CCB.HO.2001 Jnl summary by jnl.GL PRC 1-12,33_CCB.Dec03AuditPack.GL.V2 2" xfId="5357"/>
    <cellStyle name="_CCB.HO.2001 Jnl summary by jnl.GL PRC 1-12,33_CCB.Dec03AuditPack.GL.V2 2 2" xfId="5358"/>
    <cellStyle name="_CCB.HO.2001 Jnl summary by jnl.GL PRC 1-12,33_CCB.Dec03AuditPack.GL.V2 2 3" xfId="5359"/>
    <cellStyle name="_CCB.HO.2001 Jnl summary by jnl.GL PRC 1-12,33_CCB.Dec03AuditPack.GL.V2 3" xfId="5360"/>
    <cellStyle name="_CCB.HO.2001 Jnl summary by jnl.GL PRC 1-12,33_CCB.Dec03AuditPack.GL.V2 4" xfId="5361"/>
    <cellStyle name="_CCB.HO.2001 Jnl summary by jnl.GL PRC 1-12,33_CCB.Dec03AuditPack.GL.V2 5" xfId="5362"/>
    <cellStyle name="_CCB.HO.2001 Jnl summary by jnl.GL PRC 1-12,33_CCB.Dec03AuditPack.GL.V2 6" xfId="5363"/>
    <cellStyle name="_CCB.HO.2001 Jnl summary by jnl.GL PRC 1-12,33_CCB.Dec03AuditPack.GL.V2 7" xfId="5364"/>
    <cellStyle name="_CCB.HO.2002 Jnl summary by jnl.GL PRC 41-80.grouped.031221" xfId="5365"/>
    <cellStyle name="_CCB.HO.2002 Jnl summary by jnl.GL PRC 41-80.grouped.031221 2" xfId="5366"/>
    <cellStyle name="_CCB.HO.2002 Jnl summary by jnl.GL PRC 41-80.grouped.031221 2 2" xfId="5367"/>
    <cellStyle name="_CCB.HO.2002 Jnl summary by jnl.GL PRC 41-80.grouped.031221 2 3" xfId="5368"/>
    <cellStyle name="_CCB.HO.2002 Jnl summary by jnl.GL PRC 41-80.grouped.031221 3" xfId="5369"/>
    <cellStyle name="_CCB.HO.2002 Jnl summary by jnl.GL PRC 41-80.grouped.031221 4" xfId="5370"/>
    <cellStyle name="_CCB.HO.2002 Jnl summary by jnl.GL PRC 41-80.grouped.031221 5" xfId="5371"/>
    <cellStyle name="_CCB.HO.2002 Jnl summary by jnl.GL PRC 41-80.grouped.031221 6" xfId="5372"/>
    <cellStyle name="_CCB.HO.2002 Jnl summary by jnl.GL PRC 41-80.grouped.031221 7" xfId="5373"/>
    <cellStyle name="_CCB.HO.2002 Jnl summary by jnl.GL PRC 41-80.grouped.031221_CCB.Dec03AuditPack.GL.V2" xfId="5374"/>
    <cellStyle name="_CCB.HO.2002 Jnl summary by jnl.GL PRC 41-80.grouped.031221_CCB.Dec03AuditPack.GL.V2 2" xfId="5375"/>
    <cellStyle name="_CCB.HO.2002 Jnl summary by jnl.GL PRC 41-80.grouped.031221_CCB.Dec03AuditPack.GL.V2 2 2" xfId="5376"/>
    <cellStyle name="_CCB.HO.2002 Jnl summary by jnl.GL PRC 41-80.grouped.031221_CCB.Dec03AuditPack.GL.V2 2 3" xfId="5377"/>
    <cellStyle name="_CCB.HO.2002 Jnl summary by jnl.GL PRC 41-80.grouped.031221_CCB.Dec03AuditPack.GL.V2 3" xfId="5378"/>
    <cellStyle name="_CCB.HO.2002 Jnl summary by jnl.GL PRC 41-80.grouped.031221_CCB.Dec03AuditPack.GL.V2 4" xfId="5379"/>
    <cellStyle name="_CCB.HO.2002 Jnl summary by jnl.GL PRC 41-80.grouped.031221_CCB.Dec03AuditPack.GL.V2 5" xfId="5380"/>
    <cellStyle name="_CCB.HO.2002 Jnl summary by jnl.GL PRC 41-80.grouped.031221_CCB.Dec03AuditPack.GL.V2 6" xfId="5381"/>
    <cellStyle name="_CCB.HO.2002 Jnl summary by jnl.GL PRC 41-80.grouped.031221_CCB.Dec03AuditPack.GL.V2 7" xfId="5382"/>
    <cellStyle name="_CCB.HO.2002 Jnl summary by jnl.GL PRC 41-80.grouped.031221_CCB.HO.2001 Jnl summary by jnl.GL PRC 1-12,33" xfId="5383"/>
    <cellStyle name="_CCB.HO.2002 Jnl summary by jnl.GL PRC 41-80.grouped.031221_CCB.HO.2001 Jnl summary by jnl.GL PRC 1-12,33 2" xfId="5384"/>
    <cellStyle name="_CCB.HO.2002 Jnl summary by jnl.GL PRC 41-80.grouped.031221_CCB.HO.2001 Jnl summary by jnl.GL PRC 1-12,33 2 2" xfId="5385"/>
    <cellStyle name="_CCB.HO.2002 Jnl summary by jnl.GL PRC 41-80.grouped.031221_CCB.HO.2001 Jnl summary by jnl.GL PRC 1-12,33 2 3" xfId="5386"/>
    <cellStyle name="_CCB.HO.2002 Jnl summary by jnl.GL PRC 41-80.grouped.031221_CCB.HO.2001 Jnl summary by jnl.GL PRC 1-12,33 3" xfId="5387"/>
    <cellStyle name="_CCB.HO.2002 Jnl summary by jnl.GL PRC 41-80.grouped.031221_CCB.HO.2001 Jnl summary by jnl.GL PRC 1-12,33 4" xfId="5388"/>
    <cellStyle name="_CCB.HO.2002 Jnl summary by jnl.GL PRC 41-80.grouped.031221_CCB.HO.2001 Jnl summary by jnl.GL PRC 1-12,33 5" xfId="5389"/>
    <cellStyle name="_CCB.HO.2002 Jnl summary by jnl.GL PRC 41-80.grouped.031221_CCB.HO.2001 Jnl summary by jnl.GL PRC 1-12,33 6" xfId="5390"/>
    <cellStyle name="_CCB.HO.2002 Jnl summary by jnl.GL PRC 41-80.grouped.031221_CCB.HO.2001 Jnl summary by jnl.GL PRC 1-12,33 7" xfId="5391"/>
    <cellStyle name="_CCB.HO.2002 Jnl summary by jnl.GL PRC 41-80.grouped.031221_CCB.HO.2001 Jnl summary by jnl.GL PRC 1-12,33_CCB.Dec03AuditPack.GL.V2" xfId="5392"/>
    <cellStyle name="_CCB.HO.2002 Jnl summary by jnl.GL PRC 41-80.grouped.031221_CCB.HO.2001 Jnl summary by jnl.GL PRC 1-12,33_CCB.Dec03AuditPack.GL.V2 2" xfId="5393"/>
    <cellStyle name="_CCB.HO.2002 Jnl summary by jnl.GL PRC 41-80.grouped.031221_CCB.HO.2001 Jnl summary by jnl.GL PRC 1-12,33_CCB.Dec03AuditPack.GL.V2 2 2" xfId="5394"/>
    <cellStyle name="_CCB.HO.2002 Jnl summary by jnl.GL PRC 41-80.grouped.031221_CCB.HO.2001 Jnl summary by jnl.GL PRC 1-12,33_CCB.Dec03AuditPack.GL.V2 2 3" xfId="5395"/>
    <cellStyle name="_CCB.HO.2002 Jnl summary by jnl.GL PRC 41-80.grouped.031221_CCB.HO.2001 Jnl summary by jnl.GL PRC 1-12,33_CCB.Dec03AuditPack.GL.V2 3" xfId="5396"/>
    <cellStyle name="_CCB.HO.2002 Jnl summary by jnl.GL PRC 41-80.grouped.031221_CCB.HO.2001 Jnl summary by jnl.GL PRC 1-12,33_CCB.Dec03AuditPack.GL.V2 4" xfId="5397"/>
    <cellStyle name="_CCB.HO.2002 Jnl summary by jnl.GL PRC 41-80.grouped.031221_CCB.HO.2001 Jnl summary by jnl.GL PRC 1-12,33_CCB.Dec03AuditPack.GL.V2 5" xfId="5398"/>
    <cellStyle name="_CCB.HO.2002 Jnl summary by jnl.GL PRC 41-80.grouped.031221_CCB.HO.2001 Jnl summary by jnl.GL PRC 1-12,33_CCB.Dec03AuditPack.GL.V2 6" xfId="5399"/>
    <cellStyle name="_CCB.HO.2002 Jnl summary by jnl.GL PRC 41-80.grouped.031221_CCB.HO.2001 Jnl summary by jnl.GL PRC 1-12,33_CCB.Dec03AuditPack.GL.V2 7" xfId="5400"/>
    <cellStyle name="_CCB.HO.2002 Jnl summary by jnl.GL PRC 41-80.grouped.031221_CCB.HO.2003 Jnl summary by jnl.GL PRC 13-20.031221" xfId="5401"/>
    <cellStyle name="_CCB.HO.2002 Jnl summary by jnl.GL PRC 41-80.grouped.031221_CCB.HO.2003 Jnl summary by jnl.GL PRC 13-20.031221 2" xfId="5402"/>
    <cellStyle name="_CCB.HO.2002 Jnl summary by jnl.GL PRC 41-80.grouped.031221_CCB.HO.2003 Jnl summary by jnl.GL PRC 13-20.031221 2 2" xfId="5403"/>
    <cellStyle name="_CCB.HO.2002 Jnl summary by jnl.GL PRC 41-80.grouped.031221_CCB.HO.2003 Jnl summary by jnl.GL PRC 13-20.031221 2 3" xfId="5404"/>
    <cellStyle name="_CCB.HO.2002 Jnl summary by jnl.GL PRC 41-80.grouped.031221_CCB.HO.2003 Jnl summary by jnl.GL PRC 13-20.031221 3" xfId="5405"/>
    <cellStyle name="_CCB.HO.2002 Jnl summary by jnl.GL PRC 41-80.grouped.031221_CCB.HO.2003 Jnl summary by jnl.GL PRC 13-20.031221 4" xfId="5406"/>
    <cellStyle name="_CCB.HO.2002 Jnl summary by jnl.GL PRC 41-80.grouped.031221_CCB.HO.2003 Jnl summary by jnl.GL PRC 13-20.031221 5" xfId="5407"/>
    <cellStyle name="_CCB.HO.2002 Jnl summary by jnl.GL PRC 41-80.grouped.031221_CCB.HO.2003 Jnl summary by jnl.GL PRC 13-20.031221 6" xfId="5408"/>
    <cellStyle name="_CCB.HO.2002 Jnl summary by jnl.GL PRC 41-80.grouped.031221_CCB.HO.2003 Jnl summary by jnl.GL PRC 13-20.031221 7" xfId="5409"/>
    <cellStyle name="_CCB.HO.2002 Jnl summary by jnl.GL PRC 41-80.grouped.031221_CCB.HO.2003 Jnl summary by jnl.GL PRC 13-20.031221_CCB.Dec03AuditPack.GL.V2" xfId="5410"/>
    <cellStyle name="_CCB.HO.2002 Jnl summary by jnl.GL PRC 41-80.grouped.031221_CCB.HO.2003 Jnl summary by jnl.GL PRC 13-20.031221_CCB.Dec03AuditPack.GL.V2 2" xfId="5411"/>
    <cellStyle name="_CCB.HO.2002 Jnl summary by jnl.GL PRC 41-80.grouped.031221_CCB.HO.2003 Jnl summary by jnl.GL PRC 13-20.031221_CCB.Dec03AuditPack.GL.V2 2 2" xfId="5412"/>
    <cellStyle name="_CCB.HO.2002 Jnl summary by jnl.GL PRC 41-80.grouped.031221_CCB.HO.2003 Jnl summary by jnl.GL PRC 13-20.031221_CCB.Dec03AuditPack.GL.V2 2 3" xfId="5413"/>
    <cellStyle name="_CCB.HO.2002 Jnl summary by jnl.GL PRC 41-80.grouped.031221_CCB.HO.2003 Jnl summary by jnl.GL PRC 13-20.031221_CCB.Dec03AuditPack.GL.V2 3" xfId="5414"/>
    <cellStyle name="_CCB.HO.2002 Jnl summary by jnl.GL PRC 41-80.grouped.031221_CCB.HO.2003 Jnl summary by jnl.GL PRC 13-20.031221_CCB.Dec03AuditPack.GL.V2 4" xfId="5415"/>
    <cellStyle name="_CCB.HO.2002 Jnl summary by jnl.GL PRC 41-80.grouped.031221_CCB.HO.2003 Jnl summary by jnl.GL PRC 13-20.031221_CCB.Dec03AuditPack.GL.V2 5" xfId="5416"/>
    <cellStyle name="_CCB.HO.2002 Jnl summary by jnl.GL PRC 41-80.grouped.031221_CCB.HO.2003 Jnl summary by jnl.GL PRC 13-20.031221_CCB.Dec03AuditPack.GL.V2 6" xfId="5417"/>
    <cellStyle name="_CCB.HO.2002 Jnl summary by jnl.GL PRC 41-80.grouped.031221_CCB.HO.2003 Jnl summary by jnl.GL PRC 13-20.031221_CCB.Dec03AuditPack.GL.V2 7" xfId="5418"/>
    <cellStyle name="_CCB.HO.2003 Jnl summary by jnl.GL PRC 11&amp;12&amp;68.031221" xfId="5419"/>
    <cellStyle name="_CCB.HO.2003 Jnl summary by jnl.GL PRC 11&amp;12&amp;68.031221 10" xfId="5420"/>
    <cellStyle name="_CCB.HO.2003 Jnl summary by jnl.GL PRC 11&amp;12&amp;68.031221 11" xfId="5421"/>
    <cellStyle name="_CCB.HO.2003 Jnl summary by jnl.GL PRC 11&amp;12&amp;68.031221 2" xfId="5422"/>
    <cellStyle name="_CCB.HO.2003 Jnl summary by jnl.GL PRC 11&amp;12&amp;68.031221 2 2" xfId="5423"/>
    <cellStyle name="_CCB.HO.2003 Jnl summary by jnl.GL PRC 11&amp;12&amp;68.031221 2 2 2" xfId="5424"/>
    <cellStyle name="_CCB.HO.2003 Jnl summary by jnl.GL PRC 11&amp;12&amp;68.031221 2 3" xfId="5425"/>
    <cellStyle name="_CCB.HO.2003 Jnl summary by jnl.GL PRC 11&amp;12&amp;68.031221 3" xfId="5426"/>
    <cellStyle name="_CCB.HO.2003 Jnl summary by jnl.GL PRC 11&amp;12&amp;68.031221 3 2" xfId="5427"/>
    <cellStyle name="_CCB.HO.2003 Jnl summary by jnl.GL PRC 11&amp;12&amp;68.031221 4" xfId="5428"/>
    <cellStyle name="_CCB.HO.2003 Jnl summary by jnl.GL PRC 11&amp;12&amp;68.031221 5" xfId="5429"/>
    <cellStyle name="_CCB.HO.2003 Jnl summary by jnl.GL PRC 11&amp;12&amp;68.031221 6" xfId="5430"/>
    <cellStyle name="_CCB.HO.2003 Jnl summary by jnl.GL PRC 11&amp;12&amp;68.031221 7" xfId="5431"/>
    <cellStyle name="_CCB.HO.2003 Jnl summary by jnl.GL PRC 11&amp;12&amp;68.031221 8" xfId="5432"/>
    <cellStyle name="_CCB.HO.2003 Jnl summary by jnl.GL PRC 11&amp;12&amp;68.031221 9" xfId="5433"/>
    <cellStyle name="_CCB.HO.2003 Jnl summary by jnl.GL PRC 11&amp;12&amp;68.031221_05机器设备" xfId="5434"/>
    <cellStyle name="_CCB.HO.2003 Jnl summary by jnl.GL PRC 11&amp;12&amp;68.031221_05机器设备 2" xfId="5435"/>
    <cellStyle name="_CCB.HO.2003 Jnl summary by jnl.GL PRC 11&amp;12&amp;68.031221_05机器设备 3" xfId="5436"/>
    <cellStyle name="_CCB.HO.2003 Jnl summary by jnl.GL PRC 11&amp;12&amp;68.031221_05机器设备 4" xfId="5437"/>
    <cellStyle name="_CCB.HO.2003 Jnl summary by jnl.GL PRC 11&amp;12&amp;68.031221_华茂设备做评估值打印" xfId="5438"/>
    <cellStyle name="_CCB.HO.2003 Jnl summary by jnl.GL PRC 11&amp;12&amp;68.031221_华茂设备做评估值打印 2" xfId="5439"/>
    <cellStyle name="_CCB.HO.2003 Jnl summary by jnl.GL PRC 11&amp;12&amp;68.031221_华茂设备做评估值打印 3" xfId="5440"/>
    <cellStyle name="_CCB.HO.2003 Jnl summary by jnl.GL PRC 11&amp;12&amp;68.031221_华茂设备做评估值打印 4" xfId="5441"/>
    <cellStyle name="_CCB.HO.2003 Jnl summary by jnl.GL PRC 1-12,33.031221" xfId="5442"/>
    <cellStyle name="_CCB.HO.2003 Jnl summary by jnl.GL PRC 1-12,33.031221 2" xfId="5443"/>
    <cellStyle name="_CCB.HO.2003 Jnl summary by jnl.GL PRC 1-12,33.031221 2 2" xfId="5444"/>
    <cellStyle name="_CCB.HO.2003 Jnl summary by jnl.GL PRC 1-12,33.031221 2 3" xfId="5445"/>
    <cellStyle name="_CCB.HO.2003 Jnl summary by jnl.GL PRC 1-12,33.031221 3" xfId="5446"/>
    <cellStyle name="_CCB.HO.2003 Jnl summary by jnl.GL PRC 1-12,33.031221 4" xfId="5447"/>
    <cellStyle name="_CCB.HO.2003 Jnl summary by jnl.GL PRC 1-12,33.031221 5" xfId="5448"/>
    <cellStyle name="_CCB.HO.2003 Jnl summary by jnl.GL PRC 1-12,33.031221 6" xfId="5449"/>
    <cellStyle name="_CCB.HO.2003 Jnl summary by jnl.GL PRC 1-12,33.031221 7" xfId="5450"/>
    <cellStyle name="_CCB.HO.2003 Jnl summary by jnl.GL PRC 1-12,33.031221_CCB.Dec03AuditPack.GL.V2" xfId="5451"/>
    <cellStyle name="_CCB.HO.2003 Jnl summary by jnl.GL PRC 1-12,33.031221_CCB.Dec03AuditPack.GL.V2 2" xfId="5452"/>
    <cellStyle name="_CCB.HO.2003 Jnl summary by jnl.GL PRC 1-12,33.031221_CCB.Dec03AuditPack.GL.V2 2 2" xfId="5453"/>
    <cellStyle name="_CCB.HO.2003 Jnl summary by jnl.GL PRC 1-12,33.031221_CCB.Dec03AuditPack.GL.V2 2 3" xfId="5454"/>
    <cellStyle name="_CCB.HO.2003 Jnl summary by jnl.GL PRC 1-12,33.031221_CCB.Dec03AuditPack.GL.V2 3" xfId="5455"/>
    <cellStyle name="_CCB.HO.2003 Jnl summary by jnl.GL PRC 1-12,33.031221_CCB.Dec03AuditPack.GL.V2 4" xfId="5456"/>
    <cellStyle name="_CCB.HO.2003 Jnl summary by jnl.GL PRC 1-12,33.031221_CCB.Dec03AuditPack.GL.V2 5" xfId="5457"/>
    <cellStyle name="_CCB.HO.2003 Jnl summary by jnl.GL PRC 1-12,33.031221_CCB.Dec03AuditPack.GL.V2 6" xfId="5458"/>
    <cellStyle name="_CCB.HO.2003 Jnl summary by jnl.GL PRC 1-12,33.031221_CCB.Dec03AuditPack.GL.V2 7" xfId="5459"/>
    <cellStyle name="_CCB.HO.2003 Jnl summary by jnl.GL PRC 13-20.031221" xfId="5460"/>
    <cellStyle name="_CCB.HO.2003 Jnl summary by jnl.GL PRC 13-20.031221 2" xfId="5461"/>
    <cellStyle name="_CCB.HO.2003 Jnl summary by jnl.GL PRC 13-20.031221 2 2" xfId="5462"/>
    <cellStyle name="_CCB.HO.2003 Jnl summary by jnl.GL PRC 13-20.031221 2 3" xfId="5463"/>
    <cellStyle name="_CCB.HO.2003 Jnl summary by jnl.GL PRC 13-20.031221 3" xfId="5464"/>
    <cellStyle name="_CCB.HO.2003 Jnl summary by jnl.GL PRC 13-20.031221 4" xfId="5465"/>
    <cellStyle name="_CCB.HO.2003 Jnl summary by jnl.GL PRC 13-20.031221 5" xfId="5466"/>
    <cellStyle name="_CCB.HO.2003 Jnl summary by jnl.GL PRC 13-20.031221 6" xfId="5467"/>
    <cellStyle name="_CCB.HO.2003 Jnl summary by jnl.GL PRC 13-20.031221 7" xfId="5468"/>
    <cellStyle name="_CCB.HO.2003 Jnl summary by jnl.GL PRC 13-20.031221_CCB.Dec03AuditPack.GL.V2" xfId="5469"/>
    <cellStyle name="_CCB.HO.2003 Jnl summary by jnl.GL PRC 13-20.031221_CCB.Dec03AuditPack.GL.V2 2" xfId="5470"/>
    <cellStyle name="_CCB.HO.2003 Jnl summary by jnl.GL PRC 13-20.031221_CCB.Dec03AuditPack.GL.V2 2 2" xfId="5471"/>
    <cellStyle name="_CCB.HO.2003 Jnl summary by jnl.GL PRC 13-20.031221_CCB.Dec03AuditPack.GL.V2 2 3" xfId="5472"/>
    <cellStyle name="_CCB.HO.2003 Jnl summary by jnl.GL PRC 13-20.031221_CCB.Dec03AuditPack.GL.V2 3" xfId="5473"/>
    <cellStyle name="_CCB.HO.2003 Jnl summary by jnl.GL PRC 13-20.031221_CCB.Dec03AuditPack.GL.V2 4" xfId="5474"/>
    <cellStyle name="_CCB.HO.2003 Jnl summary by jnl.GL PRC 13-20.031221_CCB.Dec03AuditPack.GL.V2 5" xfId="5475"/>
    <cellStyle name="_CCB.HO.2003 Jnl summary by jnl.GL PRC 13-20.031221_CCB.Dec03AuditPack.GL.V2 6" xfId="5476"/>
    <cellStyle name="_CCB.HO.2003 Jnl summary by jnl.GL PRC 13-20.031221_CCB.Dec03AuditPack.GL.V2 7" xfId="5477"/>
    <cellStyle name="_CCB.HO.2003 Jnl summary by jnl.GL PRC 15,21-32.031221" xfId="5478"/>
    <cellStyle name="_CCB.HO.2003 Jnl summary by jnl.GL PRC 15,21-32.031221 2" xfId="5479"/>
    <cellStyle name="_CCB.HO.2003 Jnl summary by jnl.GL PRC 15,21-32.031221 2 2" xfId="5480"/>
    <cellStyle name="_CCB.HO.2003 Jnl summary by jnl.GL PRC 15,21-32.031221 2 3" xfId="5481"/>
    <cellStyle name="_CCB.HO.2003 Jnl summary by jnl.GL PRC 15,21-32.031221 3" xfId="5482"/>
    <cellStyle name="_CCB.HO.2003 Jnl summary by jnl.GL PRC 15,21-32.031221 4" xfId="5483"/>
    <cellStyle name="_CCB.HO.2003 Jnl summary by jnl.GL PRC 15,21-32.031221 5" xfId="5484"/>
    <cellStyle name="_CCB.HO.2003 Jnl summary by jnl.GL PRC 15,21-32.031221 6" xfId="5485"/>
    <cellStyle name="_CCB.HO.2003 Jnl summary by jnl.GL PRC 15,21-32.031221 7" xfId="5486"/>
    <cellStyle name="_CCB.HO.2003 Jnl summary by jnl.GL PRC 15,21-32.031221_CCB.Dec03AuditPack.GL.V2" xfId="5487"/>
    <cellStyle name="_CCB.HO.2003 Jnl summary by jnl.GL PRC 15,21-32.031221_CCB.Dec03AuditPack.GL.V2 2" xfId="5488"/>
    <cellStyle name="_CCB.HO.2003 Jnl summary by jnl.GL PRC 15,21-32.031221_CCB.Dec03AuditPack.GL.V2 2 2" xfId="5489"/>
    <cellStyle name="_CCB.HO.2003 Jnl summary by jnl.GL PRC 15,21-32.031221_CCB.Dec03AuditPack.GL.V2 2 3" xfId="5490"/>
    <cellStyle name="_CCB.HO.2003 Jnl summary by jnl.GL PRC 15,21-32.031221_CCB.Dec03AuditPack.GL.V2 3" xfId="5491"/>
    <cellStyle name="_CCB.HO.2003 Jnl summary by jnl.GL PRC 15,21-32.031221_CCB.Dec03AuditPack.GL.V2 4" xfId="5492"/>
    <cellStyle name="_CCB.HO.2003 Jnl summary by jnl.GL PRC 15,21-32.031221_CCB.Dec03AuditPack.GL.V2 5" xfId="5493"/>
    <cellStyle name="_CCB.HO.2003 Jnl summary by jnl.GL PRC 15,21-32.031221_CCB.Dec03AuditPack.GL.V2 6" xfId="5494"/>
    <cellStyle name="_CCB.HO.2003 Jnl summary by jnl.GL PRC 15,21-32.031221_CCB.Dec03AuditPack.GL.V2 7" xfId="5495"/>
    <cellStyle name="_CCB.HO.2003 Jnl summary by jnl.GL PRC 31&amp;62.031221" xfId="5496"/>
    <cellStyle name="_CCB.HO.2003 Jnl summary by jnl.GL PRC 31&amp;62.031221 10" xfId="5497"/>
    <cellStyle name="_CCB.HO.2003 Jnl summary by jnl.GL PRC 31&amp;62.031221 11" xfId="5498"/>
    <cellStyle name="_CCB.HO.2003 Jnl summary by jnl.GL PRC 31&amp;62.031221 2" xfId="5499"/>
    <cellStyle name="_CCB.HO.2003 Jnl summary by jnl.GL PRC 31&amp;62.031221 2 2" xfId="5500"/>
    <cellStyle name="_CCB.HO.2003 Jnl summary by jnl.GL PRC 31&amp;62.031221 2 2 2" xfId="5501"/>
    <cellStyle name="_CCB.HO.2003 Jnl summary by jnl.GL PRC 31&amp;62.031221 2 3" xfId="5502"/>
    <cellStyle name="_CCB.HO.2003 Jnl summary by jnl.GL PRC 31&amp;62.031221 3" xfId="5503"/>
    <cellStyle name="_CCB.HO.2003 Jnl summary by jnl.GL PRC 31&amp;62.031221 3 2" xfId="5504"/>
    <cellStyle name="_CCB.HO.2003 Jnl summary by jnl.GL PRC 31&amp;62.031221 4" xfId="5505"/>
    <cellStyle name="_CCB.HO.2003 Jnl summary by jnl.GL PRC 31&amp;62.031221 5" xfId="5506"/>
    <cellStyle name="_CCB.HO.2003 Jnl summary by jnl.GL PRC 31&amp;62.031221 6" xfId="5507"/>
    <cellStyle name="_CCB.HO.2003 Jnl summary by jnl.GL PRC 31&amp;62.031221 7" xfId="5508"/>
    <cellStyle name="_CCB.HO.2003 Jnl summary by jnl.GL PRC 31&amp;62.031221 8" xfId="5509"/>
    <cellStyle name="_CCB.HO.2003 Jnl summary by jnl.GL PRC 31&amp;62.031221 9" xfId="5510"/>
    <cellStyle name="_CCB.HO.2003 Jnl summary by jnl.GL PRC 31&amp;62.031221_05机器设备" xfId="5511"/>
    <cellStyle name="_CCB.HO.2003 Jnl summary by jnl.GL PRC 31&amp;62.031221_05机器设备 2" xfId="5512"/>
    <cellStyle name="_CCB.HO.2003 Jnl summary by jnl.GL PRC 31&amp;62.031221_05机器设备 3" xfId="5513"/>
    <cellStyle name="_CCB.HO.2003 Jnl summary by jnl.GL PRC 31&amp;62.031221_05机器设备 4" xfId="5514"/>
    <cellStyle name="_CCB.HO.2003 Jnl summary by jnl.GL PRC 31&amp;62.031221_华茂设备做评估值打印" xfId="5515"/>
    <cellStyle name="_CCB.HO.2003 Jnl summary by jnl.GL PRC 31&amp;62.031221_华茂设备做评估值打印 2" xfId="5516"/>
    <cellStyle name="_CCB.HO.2003 Jnl summary by jnl.GL PRC 31&amp;62.031221_华茂设备做评估值打印 3" xfId="5517"/>
    <cellStyle name="_CCB.HO.2003 Jnl summary by jnl.GL PRC 31&amp;62.031221_华茂设备做评估值打印 4" xfId="5518"/>
    <cellStyle name="_CCB.HO.2003 Jnl summary by jnl.GL PRC 34-40.031221" xfId="5519"/>
    <cellStyle name="_CCB.HO.2003 Jnl summary by jnl.GL PRC 34-40.031221 2" xfId="5520"/>
    <cellStyle name="_CCB.HO.2003 Jnl summary by jnl.GL PRC 34-40.031221 2 2" xfId="5521"/>
    <cellStyle name="_CCB.HO.2003 Jnl summary by jnl.GL PRC 34-40.031221 2 3" xfId="5522"/>
    <cellStyle name="_CCB.HO.2003 Jnl summary by jnl.GL PRC 34-40.031221 3" xfId="5523"/>
    <cellStyle name="_CCB.HO.2003 Jnl summary by jnl.GL PRC 34-40.031221 4" xfId="5524"/>
    <cellStyle name="_CCB.HO.2003 Jnl summary by jnl.GL PRC 34-40.031221 5" xfId="5525"/>
    <cellStyle name="_CCB.HO.2003 Jnl summary by jnl.GL PRC 34-40.031221 6" xfId="5526"/>
    <cellStyle name="_CCB.HO.2003 Jnl summary by jnl.GL PRC 34-40.031221 7" xfId="5527"/>
    <cellStyle name="_CCB.HO.2003 Jnl summary by jnl.GL PRC 34-40.031221_CCB.Dec03AuditPack.GL.V2" xfId="5528"/>
    <cellStyle name="_CCB.HO.2003 Jnl summary by jnl.GL PRC 34-40.031221_CCB.Dec03AuditPack.GL.V2 2" xfId="5529"/>
    <cellStyle name="_CCB.HO.2003 Jnl summary by jnl.GL PRC 34-40.031221_CCB.Dec03AuditPack.GL.V2 2 2" xfId="5530"/>
    <cellStyle name="_CCB.HO.2003 Jnl summary by jnl.GL PRC 34-40.031221_CCB.Dec03AuditPack.GL.V2 2 3" xfId="5531"/>
    <cellStyle name="_CCB.HO.2003 Jnl summary by jnl.GL PRC 34-40.031221_CCB.Dec03AuditPack.GL.V2 3" xfId="5532"/>
    <cellStyle name="_CCB.HO.2003 Jnl summary by jnl.GL PRC 34-40.031221_CCB.Dec03AuditPack.GL.V2 4" xfId="5533"/>
    <cellStyle name="_CCB.HO.2003 Jnl summary by jnl.GL PRC 34-40.031221_CCB.Dec03AuditPack.GL.V2 5" xfId="5534"/>
    <cellStyle name="_CCB.HO.2003 Jnl summary by jnl.GL PRC 34-40.031221_CCB.Dec03AuditPack.GL.V2 6" xfId="5535"/>
    <cellStyle name="_CCB.HO.2003 Jnl summary by jnl.GL PRC 34-40.031221_CCB.Dec03AuditPack.GL.V2 7" xfId="5536"/>
    <cellStyle name="_CCB.HO.2003 Jnl summary by jnl.GL PRC 60-80.031221" xfId="5537"/>
    <cellStyle name="_CCB.HO.2003 Jnl summary by jnl.GL PRC 60-80.031221 10" xfId="5538"/>
    <cellStyle name="_CCB.HO.2003 Jnl summary by jnl.GL PRC 60-80.031221 11" xfId="5539"/>
    <cellStyle name="_CCB.HO.2003 Jnl summary by jnl.GL PRC 60-80.031221 2" xfId="5540"/>
    <cellStyle name="_CCB.HO.2003 Jnl summary by jnl.GL PRC 60-80.031221 2 2" xfId="5541"/>
    <cellStyle name="_CCB.HO.2003 Jnl summary by jnl.GL PRC 60-80.031221 2 2 2" xfId="5542"/>
    <cellStyle name="_CCB.HO.2003 Jnl summary by jnl.GL PRC 60-80.031221 2 3" xfId="5543"/>
    <cellStyle name="_CCB.HO.2003 Jnl summary by jnl.GL PRC 60-80.031221 3" xfId="5544"/>
    <cellStyle name="_CCB.HO.2003 Jnl summary by jnl.GL PRC 60-80.031221 3 2" xfId="5545"/>
    <cellStyle name="_CCB.HO.2003 Jnl summary by jnl.GL PRC 60-80.031221 4" xfId="5546"/>
    <cellStyle name="_CCB.HO.2003 Jnl summary by jnl.GL PRC 60-80.031221 5" xfId="5547"/>
    <cellStyle name="_CCB.HO.2003 Jnl summary by jnl.GL PRC 60-80.031221 6" xfId="5548"/>
    <cellStyle name="_CCB.HO.2003 Jnl summary by jnl.GL PRC 60-80.031221 7" xfId="5549"/>
    <cellStyle name="_CCB.HO.2003 Jnl summary by jnl.GL PRC 60-80.031221 8" xfId="5550"/>
    <cellStyle name="_CCB.HO.2003 Jnl summary by jnl.GL PRC 60-80.031221 9" xfId="5551"/>
    <cellStyle name="_CCB.HO.2003 Jnl summary by jnl.GL PRC 60-80.031221_05机器设备" xfId="5552"/>
    <cellStyle name="_CCB.HO.2003 Jnl summary by jnl.GL PRC 60-80.031221_05机器设备 2" xfId="5553"/>
    <cellStyle name="_CCB.HO.2003 Jnl summary by jnl.GL PRC 60-80.031221_05机器设备 3" xfId="5554"/>
    <cellStyle name="_CCB.HO.2003 Jnl summary by jnl.GL PRC 60-80.031221_05机器设备 4" xfId="5555"/>
    <cellStyle name="_CCB.HO.2003 Jnl summary by jnl.GL PRC 60-80.031221_华茂设备做评估值打印" xfId="5556"/>
    <cellStyle name="_CCB.HO.2003 Jnl summary by jnl.GL PRC 60-80.031221_华茂设备做评估值打印 2" xfId="5557"/>
    <cellStyle name="_CCB.HO.2003 Jnl summary by jnl.GL PRC 60-80.031221_华茂设备做评估值打印 3" xfId="5558"/>
    <cellStyle name="_CCB.HO.2003 Jnl summary by jnl.GL PRC 60-80.031221_华茂设备做评估值打印 4" xfId="5559"/>
    <cellStyle name="_CCB.HO.2003 Jnl summary by jnl.GL PRC 81-120.031221" xfId="5560"/>
    <cellStyle name="_CCB.HO.2003 Jnl summary by jnl.GL PRC 81-120.031221 2" xfId="5561"/>
    <cellStyle name="_CCB.HO.2003 Jnl summary by jnl.GL PRC 81-120.031221 2 2" xfId="5562"/>
    <cellStyle name="_CCB.HO.2003 Jnl summary by jnl.GL PRC 81-120.031221 2 3" xfId="5563"/>
    <cellStyle name="_CCB.HO.2003 Jnl summary by jnl.GL PRC 81-120.031221 3" xfId="5564"/>
    <cellStyle name="_CCB.HO.2003 Jnl summary by jnl.GL PRC 81-120.031221 4" xfId="5565"/>
    <cellStyle name="_CCB.HO.2003 Jnl summary by jnl.GL PRC 81-120.031221 5" xfId="5566"/>
    <cellStyle name="_CCB.HO.2003 Jnl summary by jnl.GL PRC 81-120.031221 6" xfId="5567"/>
    <cellStyle name="_CCB.HO.2003 Jnl summary by jnl.GL PRC 81-120.031221 7" xfId="5568"/>
    <cellStyle name="_CCB.HO.2003 Jnl summary by jnl.GL PRC 81-120.031221_CCB.Dec03AuditPack.GL.V2" xfId="5569"/>
    <cellStyle name="_CCB.HO.2003 Jnl summary by jnl.GL PRC 81-120.031221_CCB.Dec03AuditPack.GL.V2 2" xfId="5570"/>
    <cellStyle name="_CCB.HO.2003 Jnl summary by jnl.GL PRC 81-120.031221_CCB.Dec03AuditPack.GL.V2 2 2" xfId="5571"/>
    <cellStyle name="_CCB.HO.2003 Jnl summary by jnl.GL PRC 81-120.031221_CCB.Dec03AuditPack.GL.V2 2 3" xfId="5572"/>
    <cellStyle name="_CCB.HO.2003 Jnl summary by jnl.GL PRC 81-120.031221_CCB.Dec03AuditPack.GL.V2 3" xfId="5573"/>
    <cellStyle name="_CCB.HO.2003 Jnl summary by jnl.GL PRC 81-120.031221_CCB.Dec03AuditPack.GL.V2 4" xfId="5574"/>
    <cellStyle name="_CCB.HO.2003 Jnl summary by jnl.GL PRC 81-120.031221_CCB.Dec03AuditPack.GL.V2 5" xfId="5575"/>
    <cellStyle name="_CCB.HO.2003 Jnl summary by jnl.GL PRC 81-120.031221_CCB.Dec03AuditPack.GL.V2 6" xfId="5576"/>
    <cellStyle name="_CCB.HO.2003 Jnl summary by jnl.GL PRC 81-120.031221_CCB.Dec03AuditPack.GL.V2 7" xfId="5577"/>
    <cellStyle name="_CCB.HO.2003 Jnl summary by jnl.Gl.specific for HO branch" xfId="5578"/>
    <cellStyle name="_CCB.HO.2003 Jnl summary by jnl.Gl.specific for HO branch 2" xfId="5579"/>
    <cellStyle name="_CCB.HO.2003 Jnl summary by jnl.Gl.specific for HO branch 2 2" xfId="5580"/>
    <cellStyle name="_CCB.HO.2003 Jnl summary by jnl.Gl.specific for HO branch 2 3" xfId="5581"/>
    <cellStyle name="_CCB.HO.2003 Jnl summary by jnl.Gl.specific for HO branch 3" xfId="5582"/>
    <cellStyle name="_CCB.HO.2003 Jnl summary by jnl.Gl.specific for HO branch 4" xfId="5583"/>
    <cellStyle name="_CCB.HO.2003 Jnl summary by jnl.Gl.specific for HO branch 5" xfId="5584"/>
    <cellStyle name="_CCB.HO.2003 Jnl summary by jnl.Gl.specific for HO branch 6" xfId="5585"/>
    <cellStyle name="_CCB.HO.2003 Jnl summary by jnl.Gl.specific for HO branch 7" xfId="5586"/>
    <cellStyle name="_CCB.HO.2003 Jnl summary by jnl.Gl.specific for HO branch_CCB.Dec03AuditPack.GL.V2" xfId="5587"/>
    <cellStyle name="_CCB.HO.2003 Jnl summary by jnl.Gl.specific for HO branch_CCB.Dec03AuditPack.GL.V2 2" xfId="5588"/>
    <cellStyle name="_CCB.HO.2003 Jnl summary by jnl.Gl.specific for HO branch_CCB.Dec03AuditPack.GL.V2 2 2" xfId="5589"/>
    <cellStyle name="_CCB.HO.2003 Jnl summary by jnl.Gl.specific for HO branch_CCB.Dec03AuditPack.GL.V2 2 3" xfId="5590"/>
    <cellStyle name="_CCB.HO.2003 Jnl summary by jnl.Gl.specific for HO branch_CCB.Dec03AuditPack.GL.V2 3" xfId="5591"/>
    <cellStyle name="_CCB.HO.2003 Jnl summary by jnl.Gl.specific for HO branch_CCB.Dec03AuditPack.GL.V2 4" xfId="5592"/>
    <cellStyle name="_CCB.HO.2003 Jnl summary by jnl.Gl.specific for HO branch_CCB.Dec03AuditPack.GL.V2 5" xfId="5593"/>
    <cellStyle name="_CCB.HO.2003 Jnl summary by jnl.Gl.specific for HO branch_CCB.Dec03AuditPack.GL.V2 6" xfId="5594"/>
    <cellStyle name="_CCB.HO.2003 Jnl summary by jnl.Gl.specific for HO branch_CCB.Dec03AuditPack.GL.V2 7" xfId="5595"/>
    <cellStyle name="_CCB.HO.2003 Jnl summary by jnl.Gl.specific for HO branch_CCB.HO.2003 Jnl summary by jnl.GL PRC 60-80.031221" xfId="5596"/>
    <cellStyle name="_CCB.HO.2003 Jnl summary by jnl.Gl.specific for HO branch_CCB.HO.2003 Jnl summary by jnl.GL PRC 60-80.031221 2" xfId="5597"/>
    <cellStyle name="_CCB.HO.2003 Jnl summary by jnl.Gl.specific for HO branch_CCB.HO.2003 Jnl summary by jnl.GL PRC 60-80.031221 2 2" xfId="5598"/>
    <cellStyle name="_CCB.HO.2003 Jnl summary by jnl.Gl.specific for HO branch_CCB.HO.2003 Jnl summary by jnl.GL PRC 60-80.031221 2 3" xfId="5599"/>
    <cellStyle name="_CCB.HO.2003 Jnl summary by jnl.Gl.specific for HO branch_CCB.HO.2003 Jnl summary by jnl.GL PRC 60-80.031221 3" xfId="5600"/>
    <cellStyle name="_CCB.HO.2003 Jnl summary by jnl.Gl.specific for HO branch_CCB.HO.2003 Jnl summary by jnl.GL PRC 60-80.031221 4" xfId="5601"/>
    <cellStyle name="_CCB.HO.2003 Jnl summary by jnl.Gl.specific for HO branch_CCB.HO.2003 Jnl summary by jnl.GL PRC 60-80.031221 5" xfId="5602"/>
    <cellStyle name="_CCB.HO.2003 Jnl summary by jnl.Gl.specific for HO branch_CCB.HO.2003 Jnl summary by jnl.GL PRC 60-80.031221 6" xfId="5603"/>
    <cellStyle name="_CCB.HO.2003 Jnl summary by jnl.Gl.specific for HO branch_CCB.HO.2003 Jnl summary by jnl.GL PRC 60-80.031221 7" xfId="5604"/>
    <cellStyle name="_CCB.HO.2003 Jnl summary by jnl.Gl.specific for HO branch_CCB.HO.2003 Jnl summary by jnl.GL PRC 60-80.031221_CCB.Dec03AuditPack.GL.V2" xfId="5605"/>
    <cellStyle name="_CCB.HO.2003 Jnl summary by jnl.Gl.specific for HO branch_CCB.HO.2003 Jnl summary by jnl.GL PRC 60-80.031221_CCB.Dec03AuditPack.GL.V2 2" xfId="5606"/>
    <cellStyle name="_CCB.HO.2003 Jnl summary by jnl.Gl.specific for HO branch_CCB.HO.2003 Jnl summary by jnl.GL PRC 60-80.031221_CCB.Dec03AuditPack.GL.V2 2 2" xfId="5607"/>
    <cellStyle name="_CCB.HO.2003 Jnl summary by jnl.Gl.specific for HO branch_CCB.HO.2003 Jnl summary by jnl.GL PRC 60-80.031221_CCB.Dec03AuditPack.GL.V2 2 3" xfId="5608"/>
    <cellStyle name="_CCB.HO.2003 Jnl summary by jnl.Gl.specific for HO branch_CCB.HO.2003 Jnl summary by jnl.GL PRC 60-80.031221_CCB.Dec03AuditPack.GL.V2 3" xfId="5609"/>
    <cellStyle name="_CCB.HO.2003 Jnl summary by jnl.Gl.specific for HO branch_CCB.HO.2003 Jnl summary by jnl.GL PRC 60-80.031221_CCB.Dec03AuditPack.GL.V2 4" xfId="5610"/>
    <cellStyle name="_CCB.HO.2003 Jnl summary by jnl.Gl.specific for HO branch_CCB.HO.2003 Jnl summary by jnl.GL PRC 60-80.031221_CCB.Dec03AuditPack.GL.V2 5" xfId="5611"/>
    <cellStyle name="_CCB.HO.2003 Jnl summary by jnl.Gl.specific for HO branch_CCB.HO.2003 Jnl summary by jnl.GL PRC 60-80.031221_CCB.Dec03AuditPack.GL.V2 6" xfId="5612"/>
    <cellStyle name="_CCB.HO.2003 Jnl summary by jnl.Gl.specific for HO branch_CCB.HO.2003 Jnl summary by jnl.GL PRC 60-80.031221_CCB.Dec03AuditPack.GL.V2 7" xfId="5613"/>
    <cellStyle name="_CCB.HO.2003 Jnl summary by jnl.Gl.specific for HO branch_CCB.HO.2003 Jnl summary by jnl.GL PRC 60-80.031221rev" xfId="5614"/>
    <cellStyle name="_CCB.HO.2003 Jnl summary by jnl.Gl.specific for HO branch_CCB.HO.2003 Jnl summary by jnl.GL PRC 60-80.031221rev 2" xfId="5615"/>
    <cellStyle name="_CCB.HO.2003 Jnl summary by jnl.Gl.specific for HO branch_CCB.HO.2003 Jnl summary by jnl.GL PRC 60-80.031221rev 2 2" xfId="5616"/>
    <cellStyle name="_CCB.HO.2003 Jnl summary by jnl.Gl.specific for HO branch_CCB.HO.2003 Jnl summary by jnl.GL PRC 60-80.031221rev 2 3" xfId="5617"/>
    <cellStyle name="_CCB.HO.2003 Jnl summary by jnl.Gl.specific for HO branch_CCB.HO.2003 Jnl summary by jnl.GL PRC 60-80.031221rev 3" xfId="5618"/>
    <cellStyle name="_CCB.HO.2003 Jnl summary by jnl.Gl.specific for HO branch_CCB.HO.2003 Jnl summary by jnl.GL PRC 60-80.031221rev 4" xfId="5619"/>
    <cellStyle name="_CCB.HO.2003 Jnl summary by jnl.Gl.specific for HO branch_CCB.HO.2003 Jnl summary by jnl.GL PRC 60-80.031221rev 5" xfId="5620"/>
    <cellStyle name="_CCB.HO.2003 Jnl summary by jnl.Gl.specific for HO branch_CCB.HO.2003 Jnl summary by jnl.GL PRC 60-80.031221rev 6" xfId="5621"/>
    <cellStyle name="_CCB.HO.2003 Jnl summary by jnl.Gl.specific for HO branch_CCB.HO.2003 Jnl summary by jnl.GL PRC 60-80.031221rev 7" xfId="5622"/>
    <cellStyle name="_CCB.HO.2003 Jnl summary by jnl.Gl.specific for HO branch_CCB.HO.2003 Jnl summary by jnl.GL PRC 60-80.031221rev_CCB.Dec03AuditPack.GL.V2" xfId="5623"/>
    <cellStyle name="_CCB.HO.2003 Jnl summary by jnl.Gl.specific for HO branch_CCB.HO.2003 Jnl summary by jnl.GL PRC 60-80.031221rev_CCB.Dec03AuditPack.GL.V2 2" xfId="5624"/>
    <cellStyle name="_CCB.HO.2003 Jnl summary by jnl.Gl.specific for HO branch_CCB.HO.2003 Jnl summary by jnl.GL PRC 60-80.031221rev_CCB.Dec03AuditPack.GL.V2 2 2" xfId="5625"/>
    <cellStyle name="_CCB.HO.2003 Jnl summary by jnl.Gl.specific for HO branch_CCB.HO.2003 Jnl summary by jnl.GL PRC 60-80.031221rev_CCB.Dec03AuditPack.GL.V2 2 3" xfId="5626"/>
    <cellStyle name="_CCB.HO.2003 Jnl summary by jnl.Gl.specific for HO branch_CCB.HO.2003 Jnl summary by jnl.GL PRC 60-80.031221rev_CCB.Dec03AuditPack.GL.V2 3" xfId="5627"/>
    <cellStyle name="_CCB.HO.2003 Jnl summary by jnl.Gl.specific for HO branch_CCB.HO.2003 Jnl summary by jnl.GL PRC 60-80.031221rev_CCB.Dec03AuditPack.GL.V2 4" xfId="5628"/>
    <cellStyle name="_CCB.HO.2003 Jnl summary by jnl.Gl.specific for HO branch_CCB.HO.2003 Jnl summary by jnl.GL PRC 60-80.031221rev_CCB.Dec03AuditPack.GL.V2 5" xfId="5629"/>
    <cellStyle name="_CCB.HO.2003 Jnl summary by jnl.Gl.specific for HO branch_CCB.HO.2003 Jnl summary by jnl.GL PRC 60-80.031221rev_CCB.Dec03AuditPack.GL.V2 6" xfId="5630"/>
    <cellStyle name="_CCB.HO.2003 Jnl summary by jnl.Gl.specific for HO branch_CCB.HO.2003 Jnl summary by jnl.GL PRC 60-80.031221rev_CCB.Dec03AuditPack.GL.V2 7" xfId="5631"/>
    <cellStyle name="_CCB.HO.NAV Recon.031108.AL" xfId="5632"/>
    <cellStyle name="_CCB.HO.NAV Recon.031108.AL 2" xfId="5633"/>
    <cellStyle name="_CCB.HO.NAV Recon.031108.AL 2 2" xfId="5634"/>
    <cellStyle name="_CCB.HO.NAV Recon.031108.AL 2 3" xfId="5635"/>
    <cellStyle name="_CCB.HO.NAV Recon.031108.AL 3" xfId="5636"/>
    <cellStyle name="_CCB.HO.NAV Recon.031108.AL 4" xfId="5637"/>
    <cellStyle name="_CCB.HO.NAV Recon.031108.AL 5" xfId="5638"/>
    <cellStyle name="_CCB.HO.NAV Recon.031108.AL 6" xfId="5639"/>
    <cellStyle name="_CCB.HO.NAV Recon.031108.AL 7" xfId="5640"/>
    <cellStyle name="_CCB.HO.NAV Recon.031108.AL_CCB.Dec03AuditPack.GL.V2" xfId="5641"/>
    <cellStyle name="_CCB.HO.NAV Recon.031108.AL_CCB.Dec03AuditPack.GL.V2 2" xfId="5642"/>
    <cellStyle name="_CCB.HO.NAV Recon.031108.AL_CCB.Dec03AuditPack.GL.V2 2 2" xfId="5643"/>
    <cellStyle name="_CCB.HO.NAV Recon.031108.AL_CCB.Dec03AuditPack.GL.V2 2 3" xfId="5644"/>
    <cellStyle name="_CCB.HO.NAV Recon.031108.AL_CCB.Dec03AuditPack.GL.V2 3" xfId="5645"/>
    <cellStyle name="_CCB.HO.NAV Recon.031108.AL_CCB.Dec03AuditPack.GL.V2 4" xfId="5646"/>
    <cellStyle name="_CCB.HO.NAV Recon.031108.AL_CCB.Dec03AuditPack.GL.V2 5" xfId="5647"/>
    <cellStyle name="_CCB.HO.NAV Recon.031108.AL_CCB.Dec03AuditPack.GL.V2 6" xfId="5648"/>
    <cellStyle name="_CCB.HO.NAV Recon.031108.AL_CCB.Dec03AuditPack.GL.V2 7" xfId="5649"/>
    <cellStyle name="_CCB.HO.NAV Recon.031208.AL" xfId="5650"/>
    <cellStyle name="_CCB.HO.NAV Recon.031208.AL 2" xfId="5651"/>
    <cellStyle name="_CCB.HO.NAV Recon.031208.AL 2 2" xfId="5652"/>
    <cellStyle name="_CCB.HO.NAV Recon.031208.AL 2 3" xfId="5653"/>
    <cellStyle name="_CCB.HO.NAV Recon.031208.AL 3" xfId="5654"/>
    <cellStyle name="_CCB.HO.NAV Recon.031208.AL 4" xfId="5655"/>
    <cellStyle name="_CCB.HO.NAV Recon.031208.AL 5" xfId="5656"/>
    <cellStyle name="_CCB.HO.NAV Recon.031208.AL 6" xfId="5657"/>
    <cellStyle name="_CCB.HO.NAV Recon.031208.AL 7" xfId="5658"/>
    <cellStyle name="_CCB.HO.NAV Recon.031208.AL_CCB.Dec03AuditPack.GL.V2" xfId="5659"/>
    <cellStyle name="_CCB.HO.NAV Recon.031208.AL_CCB.Dec03AuditPack.GL.V2 2" xfId="5660"/>
    <cellStyle name="_CCB.HO.NAV Recon.031208.AL_CCB.Dec03AuditPack.GL.V2 2 2" xfId="5661"/>
    <cellStyle name="_CCB.HO.NAV Recon.031208.AL_CCB.Dec03AuditPack.GL.V2 2 3" xfId="5662"/>
    <cellStyle name="_CCB.HO.NAV Recon.031208.AL_CCB.Dec03AuditPack.GL.V2 3" xfId="5663"/>
    <cellStyle name="_CCB.HO.NAV Recon.031208.AL_CCB.Dec03AuditPack.GL.V2 4" xfId="5664"/>
    <cellStyle name="_CCB.HO.NAV Recon.031208.AL_CCB.Dec03AuditPack.GL.V2 5" xfId="5665"/>
    <cellStyle name="_CCB.HO.NAV Recon.031208.AL_CCB.Dec03AuditPack.GL.V2 6" xfId="5666"/>
    <cellStyle name="_CCB.HO.NAV Recon.031208.AL_CCB.Dec03AuditPack.GL.V2 7" xfId="5667"/>
    <cellStyle name="_CCB.HO.NAV Recon.031208.EL" xfId="5668"/>
    <cellStyle name="_CCB.HO.NAV Recon.031208.EL 2" xfId="5669"/>
    <cellStyle name="_CCB.HO.NAV Recon.031208.EL 2 2" xfId="5670"/>
    <cellStyle name="_CCB.HO.NAV Recon.031208.EL 2 3" xfId="5671"/>
    <cellStyle name="_CCB.HO.NAV Recon.031208.EL 3" xfId="5672"/>
    <cellStyle name="_CCB.HO.NAV Recon.031208.EL 4" xfId="5673"/>
    <cellStyle name="_CCB.HO.NAV Recon.031208.EL 5" xfId="5674"/>
    <cellStyle name="_CCB.HO.NAV Recon.031208.EL 6" xfId="5675"/>
    <cellStyle name="_CCB.HO.NAV Recon.031208.EL 7" xfId="5676"/>
    <cellStyle name="_CCB.HO.NAV Recon.031208.EL_CCB.Dec03AuditPack.GL.V2" xfId="5677"/>
    <cellStyle name="_CCB.HO.NAV Recon.031208.EL_CCB.Dec03AuditPack.GL.V2 2" xfId="5678"/>
    <cellStyle name="_CCB.HO.NAV Recon.031208.EL_CCB.Dec03AuditPack.GL.V2 2 2" xfId="5679"/>
    <cellStyle name="_CCB.HO.NAV Recon.031208.EL_CCB.Dec03AuditPack.GL.V2 2 3" xfId="5680"/>
    <cellStyle name="_CCB.HO.NAV Recon.031208.EL_CCB.Dec03AuditPack.GL.V2 3" xfId="5681"/>
    <cellStyle name="_CCB.HO.NAV Recon.031208.EL_CCB.Dec03AuditPack.GL.V2 4" xfId="5682"/>
    <cellStyle name="_CCB.HO.NAV Recon.031208.EL_CCB.Dec03AuditPack.GL.V2 5" xfId="5683"/>
    <cellStyle name="_CCB.HO.NAV Recon.031208.EL_CCB.Dec03AuditPack.GL.V2 6" xfId="5684"/>
    <cellStyle name="_CCB.HO.NAV Recon.031208.EL_CCB.Dec03AuditPack.GL.V2 7" xfId="5685"/>
    <cellStyle name="_CCB.HO.NAV Recon.HL.031113.AL" xfId="5686"/>
    <cellStyle name="_CCB.HO.NAV Recon.HL.031113.AL 2" xfId="5687"/>
    <cellStyle name="_CCB.HO.NAV Recon.HL.031113.AL 2 2" xfId="5688"/>
    <cellStyle name="_CCB.HO.NAV Recon.HL.031113.AL 2 3" xfId="5689"/>
    <cellStyle name="_CCB.HO.NAV Recon.HL.031113.AL 3" xfId="5690"/>
    <cellStyle name="_CCB.HO.NAV Recon.HL.031113.AL 4" xfId="5691"/>
    <cellStyle name="_CCB.HO.NAV Recon.HL.031113.AL 5" xfId="5692"/>
    <cellStyle name="_CCB.HO.NAV Recon.HL.031113.AL 6" xfId="5693"/>
    <cellStyle name="_CCB.HO.NAV Recon.HL.031113.AL 7" xfId="5694"/>
    <cellStyle name="_CCB.HO.NAV Recon.HL.031113.AL_CCB.Dec03AuditPack.GL.V2" xfId="5695"/>
    <cellStyle name="_CCB.HO.NAV Recon.HL.031113.AL_CCB.Dec03AuditPack.GL.V2 2" xfId="5696"/>
    <cellStyle name="_CCB.HO.NAV Recon.HL.031113.AL_CCB.Dec03AuditPack.GL.V2 2 2" xfId="5697"/>
    <cellStyle name="_CCB.HO.NAV Recon.HL.031113.AL_CCB.Dec03AuditPack.GL.V2 2 3" xfId="5698"/>
    <cellStyle name="_CCB.HO.NAV Recon.HL.031113.AL_CCB.Dec03AuditPack.GL.V2 3" xfId="5699"/>
    <cellStyle name="_CCB.HO.NAV Recon.HL.031113.AL_CCB.Dec03AuditPack.GL.V2 4" xfId="5700"/>
    <cellStyle name="_CCB.HO.NAV Recon.HL.031113.AL_CCB.Dec03AuditPack.GL.V2 5" xfId="5701"/>
    <cellStyle name="_CCB.HO.NAV Recon.HL.031113.AL_CCB.Dec03AuditPack.GL.V2 6" xfId="5702"/>
    <cellStyle name="_CCB.HO.NAV Recon.HL.031113.AL_CCB.Dec03AuditPack.GL.V2 7" xfId="5703"/>
    <cellStyle name="_CCB.HO.New TB template.CCB PRC IAS Sorting.040223 trial run" xfId="5704"/>
    <cellStyle name="_CCB.HO.New TB template.CCB PRC IAS Sorting.040223 trial run 2" xfId="5705"/>
    <cellStyle name="_CCB.HO.New TB template.CCB PRC IAS Sorting.040223 trial run 2 2" xfId="5706"/>
    <cellStyle name="_CCB.HO.New TB template.CCB PRC IAS Sorting.040223 trial run 2 3" xfId="5707"/>
    <cellStyle name="_CCB.HO.New TB template.CCB PRC IAS Sorting.040223 trial run 3" xfId="5708"/>
    <cellStyle name="_CCB.HO.New TB template.CCB PRC IAS Sorting.040223 trial run 4" xfId="5709"/>
    <cellStyle name="_CCB.HO.New TB template.CCB PRC IAS Sorting.040223 trial run 5" xfId="5710"/>
    <cellStyle name="_CCB.HO.New TB template.CCB PRC IAS Sorting.040223 trial run 6" xfId="5711"/>
    <cellStyle name="_CCB.HO.New TB template.CCB PRC IAS Sorting.040223 trial run 7" xfId="5712"/>
    <cellStyle name="_CCB.HO.New TB template.CCB PRC IAS Sorting.040223 trial run_CCB.Dec03AuditPack.GL.V2" xfId="5713"/>
    <cellStyle name="_CCB.HO.New TB template.CCB PRC IAS Sorting.040223 trial run_CCB.Dec03AuditPack.GL.V2 2" xfId="5714"/>
    <cellStyle name="_CCB.HO.New TB template.CCB PRC IAS Sorting.040223 trial run_CCB.Dec03AuditPack.GL.V2 2 2" xfId="5715"/>
    <cellStyle name="_CCB.HO.New TB template.CCB PRC IAS Sorting.040223 trial run_CCB.Dec03AuditPack.GL.V2 2 3" xfId="5716"/>
    <cellStyle name="_CCB.HO.New TB template.CCB PRC IAS Sorting.040223 trial run_CCB.Dec03AuditPack.GL.V2 3" xfId="5717"/>
    <cellStyle name="_CCB.HO.New TB template.CCB PRC IAS Sorting.040223 trial run_CCB.Dec03AuditPack.GL.V2 4" xfId="5718"/>
    <cellStyle name="_CCB.HO.New TB template.CCB PRC IAS Sorting.040223 trial run_CCB.Dec03AuditPack.GL.V2 5" xfId="5719"/>
    <cellStyle name="_CCB.HO.New TB template.CCB PRC IAS Sorting.040223 trial run_CCB.Dec03AuditPack.GL.V2 6" xfId="5720"/>
    <cellStyle name="_CCB.HO.New TB template.CCB PRC IAS Sorting.040223 trial run_CCB.Dec03AuditPack.GL.V2 7" xfId="5721"/>
    <cellStyle name="_CCB.HO.New TB template.IAS Sorting.040210" xfId="5722"/>
    <cellStyle name="_CCB.HO.New TB template.IAS Sorting.040210 2" xfId="5723"/>
    <cellStyle name="_CCB.HO.New TB template.IAS Sorting.040210 2 2" xfId="5724"/>
    <cellStyle name="_CCB.HO.New TB template.IAS Sorting.040210 2 3" xfId="5725"/>
    <cellStyle name="_CCB.HO.New TB template.IAS Sorting.040210 3" xfId="5726"/>
    <cellStyle name="_CCB.HO.New TB template.IAS Sorting.040210 4" xfId="5727"/>
    <cellStyle name="_CCB.HO.New TB template.IAS Sorting.040210 5" xfId="5728"/>
    <cellStyle name="_CCB.HO.New TB template.IAS Sorting.040210 6" xfId="5729"/>
    <cellStyle name="_CCB.HO.New TB template.IAS Sorting.040210 7" xfId="5730"/>
    <cellStyle name="_CCB.HO.New TB template.IAS Sorting.040210_CCB.Dec03AuditPack.GL.V2" xfId="5731"/>
    <cellStyle name="_CCB.HO.New TB template.IAS Sorting.040210_CCB.Dec03AuditPack.GL.V2 2" xfId="5732"/>
    <cellStyle name="_CCB.HO.New TB template.IAS Sorting.040210_CCB.Dec03AuditPack.GL.V2 2 2" xfId="5733"/>
    <cellStyle name="_CCB.HO.New TB template.IAS Sorting.040210_CCB.Dec03AuditPack.GL.V2 2 3" xfId="5734"/>
    <cellStyle name="_CCB.HO.New TB template.IAS Sorting.040210_CCB.Dec03AuditPack.GL.V2 3" xfId="5735"/>
    <cellStyle name="_CCB.HO.New TB template.IAS Sorting.040210_CCB.Dec03AuditPack.GL.V2 4" xfId="5736"/>
    <cellStyle name="_CCB.HO.New TB template.IAS Sorting.040210_CCB.Dec03AuditPack.GL.V2 5" xfId="5737"/>
    <cellStyle name="_CCB.HO.New TB template.IAS Sorting.040210_CCB.Dec03AuditPack.GL.V2 6" xfId="5738"/>
    <cellStyle name="_CCB.HO.New TB template.IAS Sorting.040210_CCB.Dec03AuditPack.GL.V2 7" xfId="5739"/>
    <cellStyle name="_CCB.HO.New TB template.PRC Sorting.040210" xfId="5740"/>
    <cellStyle name="_CCB.HO.New TB template.PRC Sorting.040210 2" xfId="5741"/>
    <cellStyle name="_CCB.HO.New TB template.PRC Sorting.040210 2 2" xfId="5742"/>
    <cellStyle name="_CCB.HO.New TB template.PRC Sorting.040210 2 3" xfId="5743"/>
    <cellStyle name="_CCB.HO.New TB template.PRC Sorting.040210 3" xfId="5744"/>
    <cellStyle name="_CCB.HO.New TB template.PRC Sorting.040210 4" xfId="5745"/>
    <cellStyle name="_CCB.HO.New TB template.PRC Sorting.040210 5" xfId="5746"/>
    <cellStyle name="_CCB.HO.New TB template.PRC Sorting.040210 6" xfId="5747"/>
    <cellStyle name="_CCB.HO.New TB template.PRC Sorting.040210 7" xfId="5748"/>
    <cellStyle name="_CCB.HO.New TB template.PRC Sorting.040210_CCB.Dec03AuditPack.GL.V2" xfId="5749"/>
    <cellStyle name="_CCB.HO.New TB template.PRC Sorting.040210_CCB.Dec03AuditPack.GL.V2 2" xfId="5750"/>
    <cellStyle name="_CCB.HO.New TB template.PRC Sorting.040210_CCB.Dec03AuditPack.GL.V2 2 2" xfId="5751"/>
    <cellStyle name="_CCB.HO.New TB template.PRC Sorting.040210_CCB.Dec03AuditPack.GL.V2 2 3" xfId="5752"/>
    <cellStyle name="_CCB.HO.New TB template.PRC Sorting.040210_CCB.Dec03AuditPack.GL.V2 3" xfId="5753"/>
    <cellStyle name="_CCB.HO.New TB template.PRC Sorting.040210_CCB.Dec03AuditPack.GL.V2 4" xfId="5754"/>
    <cellStyle name="_CCB.HO.New TB template.PRC Sorting.040210_CCB.Dec03AuditPack.GL.V2 5" xfId="5755"/>
    <cellStyle name="_CCB.HO.New TB template.PRC Sorting.040210_CCB.Dec03AuditPack.GL.V2 6" xfId="5756"/>
    <cellStyle name="_CCB.HO.New TB template.PRC Sorting.040210_CCB.Dec03AuditPack.GL.V2 7" xfId="5757"/>
    <cellStyle name="_CCB.HO.Profit Recon.031108.AL" xfId="5758"/>
    <cellStyle name="_CCB.HO.Profit Recon.031108.AL 2" xfId="5759"/>
    <cellStyle name="_CCB.HO.Profit Recon.031108.AL 2 2" xfId="5760"/>
    <cellStyle name="_CCB.HO.Profit Recon.031108.AL 2 3" xfId="5761"/>
    <cellStyle name="_CCB.HO.Profit Recon.031108.AL 3" xfId="5762"/>
    <cellStyle name="_CCB.HO.Profit Recon.031108.AL 4" xfId="5763"/>
    <cellStyle name="_CCB.HO.Profit Recon.031108.AL 5" xfId="5764"/>
    <cellStyle name="_CCB.HO.Profit Recon.031108.AL 6" xfId="5765"/>
    <cellStyle name="_CCB.HO.Profit Recon.031108.AL 7" xfId="5766"/>
    <cellStyle name="_CCB.HO.Profit Recon.031108.AL_CCB.Dec03AuditPack.GL.V2" xfId="5767"/>
    <cellStyle name="_CCB.HO.Profit Recon.031108.AL_CCB.Dec03AuditPack.GL.V2 2" xfId="5768"/>
    <cellStyle name="_CCB.HO.Profit Recon.031108.AL_CCB.Dec03AuditPack.GL.V2 2 2" xfId="5769"/>
    <cellStyle name="_CCB.HO.Profit Recon.031108.AL_CCB.Dec03AuditPack.GL.V2 2 3" xfId="5770"/>
    <cellStyle name="_CCB.HO.Profit Recon.031108.AL_CCB.Dec03AuditPack.GL.V2 3" xfId="5771"/>
    <cellStyle name="_CCB.HO.Profit Recon.031108.AL_CCB.Dec03AuditPack.GL.V2 4" xfId="5772"/>
    <cellStyle name="_CCB.HO.Profit Recon.031108.AL_CCB.Dec03AuditPack.GL.V2 5" xfId="5773"/>
    <cellStyle name="_CCB.HO.Profit Recon.031108.AL_CCB.Dec03AuditPack.GL.V2 6" xfId="5774"/>
    <cellStyle name="_CCB.HO.Profit Recon.031108.AL_CCB.Dec03AuditPack.GL.V2 7" xfId="5775"/>
    <cellStyle name="_CCB.HO.Profit Recon.031208.AL" xfId="5776"/>
    <cellStyle name="_CCB.HO.Profit Recon.031208.AL 2" xfId="5777"/>
    <cellStyle name="_CCB.HO.Profit Recon.031208.AL 2 2" xfId="5778"/>
    <cellStyle name="_CCB.HO.Profit Recon.031208.AL 2 3" xfId="5779"/>
    <cellStyle name="_CCB.HO.Profit Recon.031208.AL 3" xfId="5780"/>
    <cellStyle name="_CCB.HO.Profit Recon.031208.AL 4" xfId="5781"/>
    <cellStyle name="_CCB.HO.Profit Recon.031208.AL 5" xfId="5782"/>
    <cellStyle name="_CCB.HO.Profit Recon.031208.AL 6" xfId="5783"/>
    <cellStyle name="_CCB.HO.Profit Recon.031208.AL 7" xfId="5784"/>
    <cellStyle name="_CCB.HO.Profit Recon.031208.AL_CCB.Dec03AuditPack.GL.V2" xfId="5785"/>
    <cellStyle name="_CCB.HO.Profit Recon.031208.AL_CCB.Dec03AuditPack.GL.V2 2" xfId="5786"/>
    <cellStyle name="_CCB.HO.Profit Recon.031208.AL_CCB.Dec03AuditPack.GL.V2 2 2" xfId="5787"/>
    <cellStyle name="_CCB.HO.Profit Recon.031208.AL_CCB.Dec03AuditPack.GL.V2 2 3" xfId="5788"/>
    <cellStyle name="_CCB.HO.Profit Recon.031208.AL_CCB.Dec03AuditPack.GL.V2 3" xfId="5789"/>
    <cellStyle name="_CCB.HO.Profit Recon.031208.AL_CCB.Dec03AuditPack.GL.V2 4" xfId="5790"/>
    <cellStyle name="_CCB.HO.Profit Recon.031208.AL_CCB.Dec03AuditPack.GL.V2 5" xfId="5791"/>
    <cellStyle name="_CCB.HO.Profit Recon.031208.AL_CCB.Dec03AuditPack.GL.V2 6" xfId="5792"/>
    <cellStyle name="_CCB.HO.Profit Recon.031208.AL_CCB.Dec03AuditPack.GL.V2 7" xfId="5793"/>
    <cellStyle name="_CCB.HO.Profit Recon.HL.031113.AL" xfId="5794"/>
    <cellStyle name="_CCB.HO.Profit Recon.HL.031113.AL 2" xfId="5795"/>
    <cellStyle name="_CCB.HO.Profit Recon.HL.031113.AL 2 2" xfId="5796"/>
    <cellStyle name="_CCB.HO.Profit Recon.HL.031113.AL 2 3" xfId="5797"/>
    <cellStyle name="_CCB.HO.Profit Recon.HL.031113.AL 3" xfId="5798"/>
    <cellStyle name="_CCB.HO.Profit Recon.HL.031113.AL 4" xfId="5799"/>
    <cellStyle name="_CCB.HO.Profit Recon.HL.031113.AL 5" xfId="5800"/>
    <cellStyle name="_CCB.HO.Profit Recon.HL.031113.AL 6" xfId="5801"/>
    <cellStyle name="_CCB.HO.Profit Recon.HL.031113.AL 7" xfId="5802"/>
    <cellStyle name="_CCB.HO.Profit Recon.HL.031113.AL_CCB.Dec03AuditPack.GL.V2" xfId="5803"/>
    <cellStyle name="_CCB.HO.Profit Recon.HL.031113.AL_CCB.Dec03AuditPack.GL.V2 2" xfId="5804"/>
    <cellStyle name="_CCB.HO.Profit Recon.HL.031113.AL_CCB.Dec03AuditPack.GL.V2 2 2" xfId="5805"/>
    <cellStyle name="_CCB.HO.Profit Recon.HL.031113.AL_CCB.Dec03AuditPack.GL.V2 2 3" xfId="5806"/>
    <cellStyle name="_CCB.HO.Profit Recon.HL.031113.AL_CCB.Dec03AuditPack.GL.V2 3" xfId="5807"/>
    <cellStyle name="_CCB.HO.Profit Recon.HL.031113.AL_CCB.Dec03AuditPack.GL.V2 4" xfId="5808"/>
    <cellStyle name="_CCB.HO.Profit Recon.HL.031113.AL_CCB.Dec03AuditPack.GL.V2 5" xfId="5809"/>
    <cellStyle name="_CCB.HO.Profit Recon.HL.031113.AL_CCB.Dec03AuditPack.GL.V2 6" xfId="5810"/>
    <cellStyle name="_CCB.HO.Profit Recon.HL.031113.AL_CCB.Dec03AuditPack.GL.V2 7" xfId="5811"/>
    <cellStyle name="_CCB.NX.Item 12.ProfitNAVRec.031121" xfId="5812"/>
    <cellStyle name="_CCB.NX.Item 12.ProfitNAVRec.031121 2" xfId="5813"/>
    <cellStyle name="_CCB.NX.Item 12.ProfitNAVRec.031121 2 2" xfId="5814"/>
    <cellStyle name="_CCB.NX.Item 12.ProfitNAVRec.031121 2 3" xfId="5815"/>
    <cellStyle name="_CCB.NX.Item 12.ProfitNAVRec.031121 3" xfId="5816"/>
    <cellStyle name="_CCB.NX.Item 12.ProfitNAVRec.031121 4" xfId="5817"/>
    <cellStyle name="_CCB.NX.Item 12.ProfitNAVRec.031121 5" xfId="5818"/>
    <cellStyle name="_CCB.NX.Item 12.ProfitNAVRec.031121 6" xfId="5819"/>
    <cellStyle name="_CCB.NX.Item 12.ProfitNAVRec.031121 7" xfId="5820"/>
    <cellStyle name="_CCB.NX.Item 12.ProfitNAVRec.031121_CCB.Dec03AuditPack.GL.V2" xfId="5821"/>
    <cellStyle name="_CCB.NX.Item 12.ProfitNAVRec.031121_CCB.Dec03AuditPack.GL.V2 2" xfId="5822"/>
    <cellStyle name="_CCB.NX.Item 12.ProfitNAVRec.031121_CCB.Dec03AuditPack.GL.V2 2 2" xfId="5823"/>
    <cellStyle name="_CCB.NX.Item 12.ProfitNAVRec.031121_CCB.Dec03AuditPack.GL.V2 2 3" xfId="5824"/>
    <cellStyle name="_CCB.NX.Item 12.ProfitNAVRec.031121_CCB.Dec03AuditPack.GL.V2 3" xfId="5825"/>
    <cellStyle name="_CCB.NX.Item 12.ProfitNAVRec.031121_CCB.Dec03AuditPack.GL.V2 4" xfId="5826"/>
    <cellStyle name="_CCB.NX.Item 12.ProfitNAVRec.031121_CCB.Dec03AuditPack.GL.V2 5" xfId="5827"/>
    <cellStyle name="_CCB.NX.Item 12.ProfitNAVRec.031121_CCB.Dec03AuditPack.GL.V2 6" xfId="5828"/>
    <cellStyle name="_CCB.NX.Item 12.ProfitNAVRec.031121_CCB.Dec03AuditPack.GL.V2 7" xfId="5829"/>
    <cellStyle name="_CCB.QH.Item12..ProfitNAVRecon.031206-HL.ML" xfId="5830"/>
    <cellStyle name="_CCB.QH.Item12..ProfitNAVRecon.031206-HL.ML 2" xfId="5831"/>
    <cellStyle name="_CCB.QH.Item12..ProfitNAVRecon.031206-HL.ML 2 2" xfId="5832"/>
    <cellStyle name="_CCB.QH.Item12..ProfitNAVRecon.031206-HL.ML 2 3" xfId="5833"/>
    <cellStyle name="_CCB.QH.Item12..ProfitNAVRecon.031206-HL.ML 3" xfId="5834"/>
    <cellStyle name="_CCB.QH.Item12..ProfitNAVRecon.031206-HL.ML 4" xfId="5835"/>
    <cellStyle name="_CCB.QH.Item12..ProfitNAVRecon.031206-HL.ML 5" xfId="5836"/>
    <cellStyle name="_CCB.QH.Item12..ProfitNAVRecon.031206-HL.ML 6" xfId="5837"/>
    <cellStyle name="_CCB.QH.Item12..ProfitNAVRecon.031206-HL.ML 7" xfId="5838"/>
    <cellStyle name="_CCB.QH.Item12..ProfitNAVRecon.031206-HL.ML_CCB.Dec03AuditPack.GL.V2" xfId="5839"/>
    <cellStyle name="_CCB.QH.Item12..ProfitNAVRecon.031206-HL.ML_CCB.Dec03AuditPack.GL.V2 2" xfId="5840"/>
    <cellStyle name="_CCB.QH.Item12..ProfitNAVRecon.031206-HL.ML_CCB.Dec03AuditPack.GL.V2 2 2" xfId="5841"/>
    <cellStyle name="_CCB.QH.Item12..ProfitNAVRecon.031206-HL.ML_CCB.Dec03AuditPack.GL.V2 2 3" xfId="5842"/>
    <cellStyle name="_CCB.QH.Item12..ProfitNAVRecon.031206-HL.ML_CCB.Dec03AuditPack.GL.V2 3" xfId="5843"/>
    <cellStyle name="_CCB.QH.Item12..ProfitNAVRecon.031206-HL.ML_CCB.Dec03AuditPack.GL.V2 4" xfId="5844"/>
    <cellStyle name="_CCB.QH.Item12..ProfitNAVRecon.031206-HL.ML_CCB.Dec03AuditPack.GL.V2 5" xfId="5845"/>
    <cellStyle name="_CCB.QH.Item12..ProfitNAVRecon.031206-HL.ML_CCB.Dec03AuditPack.GL.V2 6" xfId="5846"/>
    <cellStyle name="_CCB.QH.Item12..ProfitNAVRecon.031206-HL.ML_CCB.Dec03AuditPack.GL.V2 7" xfId="5847"/>
    <cellStyle name="_CCB.QH.Item12..ProfitNAVRecon.031206-HL.ML_CCB.HB.Item12.Housing Loan.ProfitNAVRecon.031218.JZ" xfId="5848"/>
    <cellStyle name="_CCB.QH.Item12..ProfitNAVRecon.031206-HL.ML_CCB.HB.Item12.Housing Loan.ProfitNAVRecon.031218.JZ 2" xfId="5849"/>
    <cellStyle name="_CCB.QH.Item12..ProfitNAVRecon.031206-HL.ML_CCB.HB.Item12.Housing Loan.ProfitNAVRecon.031218.JZ 2 2" xfId="5850"/>
    <cellStyle name="_CCB.QH.Item12..ProfitNAVRecon.031206-HL.ML_CCB.HB.Item12.Housing Loan.ProfitNAVRecon.031218.JZ 2 3" xfId="5851"/>
    <cellStyle name="_CCB.QH.Item12..ProfitNAVRecon.031206-HL.ML_CCB.HB.Item12.Housing Loan.ProfitNAVRecon.031218.JZ 3" xfId="5852"/>
    <cellStyle name="_CCB.QH.Item12..ProfitNAVRecon.031206-HL.ML_CCB.HB.Item12.Housing Loan.ProfitNAVRecon.031218.JZ 4" xfId="5853"/>
    <cellStyle name="_CCB.QH.Item12..ProfitNAVRecon.031206-HL.ML_CCB.HB.Item12.Housing Loan.ProfitNAVRecon.031218.JZ 5" xfId="5854"/>
    <cellStyle name="_CCB.QH.Item12..ProfitNAVRecon.031206-HL.ML_CCB.HB.Item12.Housing Loan.ProfitNAVRecon.031218.JZ 6" xfId="5855"/>
    <cellStyle name="_CCB.QH.Item12..ProfitNAVRecon.031206-HL.ML_CCB.HB.Item12.Housing Loan.ProfitNAVRecon.031218.JZ 7" xfId="5856"/>
    <cellStyle name="_CCB.QH.Item12..ProfitNAVRecon.031206-HL.ML_CCB.HB.Item12.Housing Loan.ProfitNAVRecon.031218.JZ_CCB.Dec03AuditPack.GL.V2" xfId="5857"/>
    <cellStyle name="_CCB.QH.Item12..ProfitNAVRecon.031206-HL.ML_CCB.HB.Item12.Housing Loan.ProfitNAVRecon.031218.JZ_CCB.Dec03AuditPack.GL.V2 2" xfId="5858"/>
    <cellStyle name="_CCB.QH.Item12..ProfitNAVRecon.031206-HL.ML_CCB.HB.Item12.Housing Loan.ProfitNAVRecon.031218.JZ_CCB.Dec03AuditPack.GL.V2 2 2" xfId="5859"/>
    <cellStyle name="_CCB.QH.Item12..ProfitNAVRecon.031206-HL.ML_CCB.HB.Item12.Housing Loan.ProfitNAVRecon.031218.JZ_CCB.Dec03AuditPack.GL.V2 2 3" xfId="5860"/>
    <cellStyle name="_CCB.QH.Item12..ProfitNAVRecon.031206-HL.ML_CCB.HB.Item12.Housing Loan.ProfitNAVRecon.031218.JZ_CCB.Dec03AuditPack.GL.V2 3" xfId="5861"/>
    <cellStyle name="_CCB.QH.Item12..ProfitNAVRecon.031206-HL.ML_CCB.HB.Item12.Housing Loan.ProfitNAVRecon.031218.JZ_CCB.Dec03AuditPack.GL.V2 4" xfId="5862"/>
    <cellStyle name="_CCB.QH.Item12..ProfitNAVRecon.031206-HL.ML_CCB.HB.Item12.Housing Loan.ProfitNAVRecon.031218.JZ_CCB.Dec03AuditPack.GL.V2 5" xfId="5863"/>
    <cellStyle name="_CCB.QH.Item12..ProfitNAVRecon.031206-HL.ML_CCB.HB.Item12.Housing Loan.ProfitNAVRecon.031218.JZ_CCB.Dec03AuditPack.GL.V2 6" xfId="5864"/>
    <cellStyle name="_CCB.QH.Item12..ProfitNAVRecon.031206-HL.ML_CCB.HB.Item12.Housing Loan.ProfitNAVRecon.031218.JZ_CCB.Dec03AuditPack.GL.V2 7" xfId="5865"/>
    <cellStyle name="_CCB.QH.Item12..ProfitNAVRecon.031206-HL.ML_CCB.HEN.Item12.F.ProfitNAVRecon.HL.031214.KL" xfId="5866"/>
    <cellStyle name="_CCB.QH.Item12..ProfitNAVRecon.031206-HL.ML_CCB.HEN.Item12.F.ProfitNAVRecon.HL.031214.KL 2" xfId="5867"/>
    <cellStyle name="_CCB.QH.Item12..ProfitNAVRecon.031206-HL.ML_CCB.HEN.Item12.F.ProfitNAVRecon.HL.031214.KL 2 2" xfId="5868"/>
    <cellStyle name="_CCB.QH.Item12..ProfitNAVRecon.031206-HL.ML_CCB.HEN.Item12.F.ProfitNAVRecon.HL.031214.KL 2 3" xfId="5869"/>
    <cellStyle name="_CCB.QH.Item12..ProfitNAVRecon.031206-HL.ML_CCB.HEN.Item12.F.ProfitNAVRecon.HL.031214.KL 3" xfId="5870"/>
    <cellStyle name="_CCB.QH.Item12..ProfitNAVRecon.031206-HL.ML_CCB.HEN.Item12.F.ProfitNAVRecon.HL.031214.KL 4" xfId="5871"/>
    <cellStyle name="_CCB.QH.Item12..ProfitNAVRecon.031206-HL.ML_CCB.HEN.Item12.F.ProfitNAVRecon.HL.031214.KL 5" xfId="5872"/>
    <cellStyle name="_CCB.QH.Item12..ProfitNAVRecon.031206-HL.ML_CCB.HEN.Item12.F.ProfitNAVRecon.HL.031214.KL 6" xfId="5873"/>
    <cellStyle name="_CCB.QH.Item12..ProfitNAVRecon.031206-HL.ML_CCB.HEN.Item12.F.ProfitNAVRecon.HL.031214.KL 7" xfId="5874"/>
    <cellStyle name="_CCB.QH.Item12..ProfitNAVRecon.031206-HL.ML_CCB.HEN.Item12.F.ProfitNAVRecon.HL.031214.KL_CCB.Dec03AuditPack.GL.V2" xfId="5875"/>
    <cellStyle name="_CCB.QH.Item12..ProfitNAVRecon.031206-HL.ML_CCB.HEN.Item12.F.ProfitNAVRecon.HL.031214.KL_CCB.Dec03AuditPack.GL.V2 2" xfId="5876"/>
    <cellStyle name="_CCB.QH.Item12..ProfitNAVRecon.031206-HL.ML_CCB.HEN.Item12.F.ProfitNAVRecon.HL.031214.KL_CCB.Dec03AuditPack.GL.V2 2 2" xfId="5877"/>
    <cellStyle name="_CCB.QH.Item12..ProfitNAVRecon.031206-HL.ML_CCB.HEN.Item12.F.ProfitNAVRecon.HL.031214.KL_CCB.Dec03AuditPack.GL.V2 2 3" xfId="5878"/>
    <cellStyle name="_CCB.QH.Item12..ProfitNAVRecon.031206-HL.ML_CCB.HEN.Item12.F.ProfitNAVRecon.HL.031214.KL_CCB.Dec03AuditPack.GL.V2 3" xfId="5879"/>
    <cellStyle name="_CCB.QH.Item12..ProfitNAVRecon.031206-HL.ML_CCB.HEN.Item12.F.ProfitNAVRecon.HL.031214.KL_CCB.Dec03AuditPack.GL.V2 4" xfId="5880"/>
    <cellStyle name="_CCB.QH.Item12..ProfitNAVRecon.031206-HL.ML_CCB.HEN.Item12.F.ProfitNAVRecon.HL.031214.KL_CCB.Dec03AuditPack.GL.V2 5" xfId="5881"/>
    <cellStyle name="_CCB.QH.Item12..ProfitNAVRecon.031206-HL.ML_CCB.HEN.Item12.F.ProfitNAVRecon.HL.031214.KL_CCB.Dec03AuditPack.GL.V2 6" xfId="5882"/>
    <cellStyle name="_CCB.QH.Item12..ProfitNAVRecon.031206-HL.ML_CCB.HEN.Item12.F.ProfitNAVRecon.HL.031214.KL_CCB.Dec03AuditPack.GL.V2 7" xfId="5883"/>
    <cellStyle name="_CCB.QH.Item12..ProfitNAVRecon.031206-HL.ML_CCB.HO.NAV Recon.HL.031222.AL" xfId="5884"/>
    <cellStyle name="_CCB.QH.Item12..ProfitNAVRecon.031206-HL.ML_CCB.HO.NAV Recon.HL.031222.AL 2" xfId="5885"/>
    <cellStyle name="_CCB.QH.Item12..ProfitNAVRecon.031206-HL.ML_CCB.HO.NAV Recon.HL.031222.AL 2 2" xfId="5886"/>
    <cellStyle name="_CCB.QH.Item12..ProfitNAVRecon.031206-HL.ML_CCB.HO.NAV Recon.HL.031222.AL 2 3" xfId="5887"/>
    <cellStyle name="_CCB.QH.Item12..ProfitNAVRecon.031206-HL.ML_CCB.HO.NAV Recon.HL.031222.AL 3" xfId="5888"/>
    <cellStyle name="_CCB.QH.Item12..ProfitNAVRecon.031206-HL.ML_CCB.HO.NAV Recon.HL.031222.AL 4" xfId="5889"/>
    <cellStyle name="_CCB.QH.Item12..ProfitNAVRecon.031206-HL.ML_CCB.HO.NAV Recon.HL.031222.AL 5" xfId="5890"/>
    <cellStyle name="_CCB.QH.Item12..ProfitNAVRecon.031206-HL.ML_CCB.HO.NAV Recon.HL.031222.AL 6" xfId="5891"/>
    <cellStyle name="_CCB.QH.Item12..ProfitNAVRecon.031206-HL.ML_CCB.HO.NAV Recon.HL.031222.AL 7" xfId="5892"/>
    <cellStyle name="_CCB.QH.Item12..ProfitNAVRecon.031206-HL.ML_CCB.HO.NAV Recon.HL.031222.AL_CCB.Dec03AuditPack.GL.V2" xfId="5893"/>
    <cellStyle name="_CCB.QH.Item12..ProfitNAVRecon.031206-HL.ML_CCB.HO.NAV Recon.HL.031222.AL_CCB.Dec03AuditPack.GL.V2 2" xfId="5894"/>
    <cellStyle name="_CCB.QH.Item12..ProfitNAVRecon.031206-HL.ML_CCB.HO.NAV Recon.HL.031222.AL_CCB.Dec03AuditPack.GL.V2 2 2" xfId="5895"/>
    <cellStyle name="_CCB.QH.Item12..ProfitNAVRecon.031206-HL.ML_CCB.HO.NAV Recon.HL.031222.AL_CCB.Dec03AuditPack.GL.V2 2 3" xfId="5896"/>
    <cellStyle name="_CCB.QH.Item12..ProfitNAVRecon.031206-HL.ML_CCB.HO.NAV Recon.HL.031222.AL_CCB.Dec03AuditPack.GL.V2 3" xfId="5897"/>
    <cellStyle name="_CCB.QH.Item12..ProfitNAVRecon.031206-HL.ML_CCB.HO.NAV Recon.HL.031222.AL_CCB.Dec03AuditPack.GL.V2 4" xfId="5898"/>
    <cellStyle name="_CCB.QH.Item12..ProfitNAVRecon.031206-HL.ML_CCB.HO.NAV Recon.HL.031222.AL_CCB.Dec03AuditPack.GL.V2 5" xfId="5899"/>
    <cellStyle name="_CCB.QH.Item12..ProfitNAVRecon.031206-HL.ML_CCB.HO.NAV Recon.HL.031222.AL_CCB.Dec03AuditPack.GL.V2 6" xfId="5900"/>
    <cellStyle name="_CCB.QH.Item12..ProfitNAVRecon.031206-HL.ML_CCB.HO.NAV Recon.HL.031222.AL_CCB.Dec03AuditPack.GL.V2 7" xfId="5901"/>
    <cellStyle name="_CCB.QH.Item12..ProfitNAVRecon.031206-HL.ML_CCB.HO.Profit Recon.HL.031222.AL" xfId="5902"/>
    <cellStyle name="_CCB.QH.Item12..ProfitNAVRecon.031206-HL.ML_CCB.HO.Profit Recon.HL.031222.AL 2" xfId="5903"/>
    <cellStyle name="_CCB.QH.Item12..ProfitNAVRecon.031206-HL.ML_CCB.HO.Profit Recon.HL.031222.AL 2 2" xfId="5904"/>
    <cellStyle name="_CCB.QH.Item12..ProfitNAVRecon.031206-HL.ML_CCB.HO.Profit Recon.HL.031222.AL 2 3" xfId="5905"/>
    <cellStyle name="_CCB.QH.Item12..ProfitNAVRecon.031206-HL.ML_CCB.HO.Profit Recon.HL.031222.AL 3" xfId="5906"/>
    <cellStyle name="_CCB.QH.Item12..ProfitNAVRecon.031206-HL.ML_CCB.HO.Profit Recon.HL.031222.AL 4" xfId="5907"/>
    <cellStyle name="_CCB.QH.Item12..ProfitNAVRecon.031206-HL.ML_CCB.HO.Profit Recon.HL.031222.AL 5" xfId="5908"/>
    <cellStyle name="_CCB.QH.Item12..ProfitNAVRecon.031206-HL.ML_CCB.HO.Profit Recon.HL.031222.AL 6" xfId="5909"/>
    <cellStyle name="_CCB.QH.Item12..ProfitNAVRecon.031206-HL.ML_CCB.HO.Profit Recon.HL.031222.AL 7" xfId="5910"/>
    <cellStyle name="_CCB.QH.Item12..ProfitNAVRecon.031206-HL.ML_CCB.HO.Profit Recon.HL.031222.AL_CCB.Dec03AuditPack.GL.V2" xfId="5911"/>
    <cellStyle name="_CCB.QH.Item12..ProfitNAVRecon.031206-HL.ML_CCB.HO.Profit Recon.HL.031222.AL_CCB.Dec03AuditPack.GL.V2 2" xfId="5912"/>
    <cellStyle name="_CCB.QH.Item12..ProfitNAVRecon.031206-HL.ML_CCB.HO.Profit Recon.HL.031222.AL_CCB.Dec03AuditPack.GL.V2 2 2" xfId="5913"/>
    <cellStyle name="_CCB.QH.Item12..ProfitNAVRecon.031206-HL.ML_CCB.HO.Profit Recon.HL.031222.AL_CCB.Dec03AuditPack.GL.V2 2 3" xfId="5914"/>
    <cellStyle name="_CCB.QH.Item12..ProfitNAVRecon.031206-HL.ML_CCB.HO.Profit Recon.HL.031222.AL_CCB.Dec03AuditPack.GL.V2 3" xfId="5915"/>
    <cellStyle name="_CCB.QH.Item12..ProfitNAVRecon.031206-HL.ML_CCB.HO.Profit Recon.HL.031222.AL_CCB.Dec03AuditPack.GL.V2 4" xfId="5916"/>
    <cellStyle name="_CCB.QH.Item12..ProfitNAVRecon.031206-HL.ML_CCB.HO.Profit Recon.HL.031222.AL_CCB.Dec03AuditPack.GL.V2 5" xfId="5917"/>
    <cellStyle name="_CCB.QH.Item12..ProfitNAVRecon.031206-HL.ML_CCB.HO.Profit Recon.HL.031222.AL_CCB.Dec03AuditPack.GL.V2 6" xfId="5918"/>
    <cellStyle name="_CCB.QH.Item12..ProfitNAVRecon.031206-HL.ML_CCB.HO.Profit Recon.HL.031222.AL_CCB.Dec03AuditPack.GL.V2 7" xfId="5919"/>
    <cellStyle name="_CCB.QH.Item12..ProfitNAVRecon.031206-HL.ML_CCB.JL.Item12.new NAV.031223" xfId="5920"/>
    <cellStyle name="_CCB.QH.Item12..ProfitNAVRecon.031206-HL.ML_CCB.JL.Item12.new NAV.031223 2" xfId="5921"/>
    <cellStyle name="_CCB.QH.Item12..ProfitNAVRecon.031206-HL.ML_CCB.JL.Item12.new NAV.031223 2 2" xfId="5922"/>
    <cellStyle name="_CCB.QH.Item12..ProfitNAVRecon.031206-HL.ML_CCB.JL.Item12.new NAV.031223 2 3" xfId="5923"/>
    <cellStyle name="_CCB.QH.Item12..ProfitNAVRecon.031206-HL.ML_CCB.JL.Item12.new NAV.031223 3" xfId="5924"/>
    <cellStyle name="_CCB.QH.Item12..ProfitNAVRecon.031206-HL.ML_CCB.JL.Item12.new NAV.031223 4" xfId="5925"/>
    <cellStyle name="_CCB.QH.Item12..ProfitNAVRecon.031206-HL.ML_CCB.JL.Item12.new NAV.031223 5" xfId="5926"/>
    <cellStyle name="_CCB.QH.Item12..ProfitNAVRecon.031206-HL.ML_CCB.JL.Item12.new NAV.031223 6" xfId="5927"/>
    <cellStyle name="_CCB.QH.Item12..ProfitNAVRecon.031206-HL.ML_CCB.JL.Item12.new NAV.031223 7" xfId="5928"/>
    <cellStyle name="_CCB.QH.Item12..ProfitNAVRecon.031206-HL.ML_CCB.JL.Item12.new NAV.031223_CCB.Dec03AuditPack.GL.V2" xfId="5929"/>
    <cellStyle name="_CCB.QH.Item12..ProfitNAVRecon.031206-HL.ML_CCB.JL.Item12.new NAV.031223_CCB.Dec03AuditPack.GL.V2 2" xfId="5930"/>
    <cellStyle name="_CCB.QH.Item12..ProfitNAVRecon.031206-HL.ML_CCB.JL.Item12.new NAV.031223_CCB.Dec03AuditPack.GL.V2 2 2" xfId="5931"/>
    <cellStyle name="_CCB.QH.Item12..ProfitNAVRecon.031206-HL.ML_CCB.JL.Item12.new NAV.031223_CCB.Dec03AuditPack.GL.V2 2 3" xfId="5932"/>
    <cellStyle name="_CCB.QH.Item12..ProfitNAVRecon.031206-HL.ML_CCB.JL.Item12.new NAV.031223_CCB.Dec03AuditPack.GL.V2 3" xfId="5933"/>
    <cellStyle name="_CCB.QH.Item12..ProfitNAVRecon.031206-HL.ML_CCB.JL.Item12.new NAV.031223_CCB.Dec03AuditPack.GL.V2 4" xfId="5934"/>
    <cellStyle name="_CCB.QH.Item12..ProfitNAVRecon.031206-HL.ML_CCB.JL.Item12.new NAV.031223_CCB.Dec03AuditPack.GL.V2 5" xfId="5935"/>
    <cellStyle name="_CCB.QH.Item12..ProfitNAVRecon.031206-HL.ML_CCB.JL.Item12.new NAV.031223_CCB.Dec03AuditPack.GL.V2 6" xfId="5936"/>
    <cellStyle name="_CCB.QH.Item12..ProfitNAVRecon.031206-HL.ML_CCB.JL.Item12.new NAV.031223_CCB.Dec03AuditPack.GL.V2 7" xfId="5937"/>
    <cellStyle name="_CCB.SX.Item12.F.ProfitNAVRecon.031212.MS" xfId="5938"/>
    <cellStyle name="_CCB.SX.Item12.F.ProfitNAVRecon.031212.MS 2" xfId="5939"/>
    <cellStyle name="_CCB.SX.Item12.F.ProfitNAVRecon.031212.MS 2 2" xfId="5940"/>
    <cellStyle name="_CCB.SX.Item12.F.ProfitNAVRecon.031212.MS 2 3" xfId="5941"/>
    <cellStyle name="_CCB.SX.Item12.F.ProfitNAVRecon.031212.MS 3" xfId="5942"/>
    <cellStyle name="_CCB.SX.Item12.F.ProfitNAVRecon.031212.MS 4" xfId="5943"/>
    <cellStyle name="_CCB.SX.Item12.F.ProfitNAVRecon.031212.MS 5" xfId="5944"/>
    <cellStyle name="_CCB.SX.Item12.F.ProfitNAVRecon.031212.MS 6" xfId="5945"/>
    <cellStyle name="_CCB.SX.Item12.F.ProfitNAVRecon.031212.MS 7" xfId="5946"/>
    <cellStyle name="_CCB.SX.Item12.F.ProfitNAVRecon.031212.MS_CCB.Dec03AuditPack.GL.V2" xfId="5947"/>
    <cellStyle name="_CCB.SX.Item12.F.ProfitNAVRecon.031212.MS_CCB.Dec03AuditPack.GL.V2 2" xfId="5948"/>
    <cellStyle name="_CCB.SX.Item12.F.ProfitNAVRecon.031212.MS_CCB.Dec03AuditPack.GL.V2 2 2" xfId="5949"/>
    <cellStyle name="_CCB.SX.Item12.F.ProfitNAVRecon.031212.MS_CCB.Dec03AuditPack.GL.V2 2 3" xfId="5950"/>
    <cellStyle name="_CCB.SX.Item12.F.ProfitNAVRecon.031212.MS_CCB.Dec03AuditPack.GL.V2 3" xfId="5951"/>
    <cellStyle name="_CCB.SX.Item12.F.ProfitNAVRecon.031212.MS_CCB.Dec03AuditPack.GL.V2 4" xfId="5952"/>
    <cellStyle name="_CCB.SX.Item12.F.ProfitNAVRecon.031212.MS_CCB.Dec03AuditPack.GL.V2 5" xfId="5953"/>
    <cellStyle name="_CCB.SX.Item12.F.ProfitNAVRecon.031212.MS_CCB.Dec03AuditPack.GL.V2 6" xfId="5954"/>
    <cellStyle name="_CCB.SX.Item12.F.ProfitNAVRecon.031212.MS_CCB.Dec03AuditPack.GL.V2 7" xfId="5955"/>
    <cellStyle name="_CCB.SZ.item1.journal list.031110.DY" xfId="5956"/>
    <cellStyle name="_CCB.SZ.item1.journal list.031110.DY 2" xfId="5957"/>
    <cellStyle name="_CCB.SZ.item1.journal list.031110.DY 2 2" xfId="5958"/>
    <cellStyle name="_CCB.SZ.item1.journal list.031110.DY 2 3" xfId="5959"/>
    <cellStyle name="_CCB.SZ.item1.journal list.031110.DY 3" xfId="5960"/>
    <cellStyle name="_CCB.SZ.item1.journal list.031110.DY 4" xfId="5961"/>
    <cellStyle name="_CCB.SZ.item1.journal list.031110.DY 5" xfId="5962"/>
    <cellStyle name="_CCB.SZ.item1.journal list.031110.DY 6" xfId="5963"/>
    <cellStyle name="_CCB.SZ.item1.journal list.031110.DY 7" xfId="5964"/>
    <cellStyle name="_CCB.SZ.item1.journal list.031110.DY_CCB.Dec03AuditPack.GL.V2" xfId="5965"/>
    <cellStyle name="_CCB.SZ.item1.journal list.031110.DY_CCB.Dec03AuditPack.GL.V2 2" xfId="5966"/>
    <cellStyle name="_CCB.SZ.item1.journal list.031110.DY_CCB.Dec03AuditPack.GL.V2 2 2" xfId="5967"/>
    <cellStyle name="_CCB.SZ.item1.journal list.031110.DY_CCB.Dec03AuditPack.GL.V2 2 3" xfId="5968"/>
    <cellStyle name="_CCB.SZ.item1.journal list.031110.DY_CCB.Dec03AuditPack.GL.V2 3" xfId="5969"/>
    <cellStyle name="_CCB.SZ.item1.journal list.031110.DY_CCB.Dec03AuditPack.GL.V2 4" xfId="5970"/>
    <cellStyle name="_CCB.SZ.item1.journal list.031110.DY_CCB.Dec03AuditPack.GL.V2 5" xfId="5971"/>
    <cellStyle name="_CCB.SZ.item1.journal list.031110.DY_CCB.Dec03AuditPack.GL.V2 6" xfId="5972"/>
    <cellStyle name="_CCB.SZ.item1.journal list.031110.DY_CCB.Dec03AuditPack.GL.V2 7" xfId="5973"/>
    <cellStyle name="_CCB.SZ.reporting Pack.031110.DY" xfId="5974"/>
    <cellStyle name="_CCB.SZ.reporting Pack.031110.DY 2" xfId="5975"/>
    <cellStyle name="_CCB.SZ.reporting Pack.031110.DY 2 2" xfId="5976"/>
    <cellStyle name="_CCB.SZ.reporting Pack.031110.DY 2 3" xfId="5977"/>
    <cellStyle name="_CCB.SZ.reporting Pack.031110.DY 3" xfId="5978"/>
    <cellStyle name="_CCB.SZ.reporting Pack.031110.DY 4" xfId="5979"/>
    <cellStyle name="_CCB.SZ.reporting Pack.031110.DY 5" xfId="5980"/>
    <cellStyle name="_CCB.SZ.reporting Pack.031110.DY 6" xfId="5981"/>
    <cellStyle name="_CCB.SZ.reporting Pack.031110.DY 7" xfId="5982"/>
    <cellStyle name="_CCB.SZ.reporting Pack.031110.DY_CCB.Dec03AuditPack.GL.V2" xfId="5983"/>
    <cellStyle name="_CCB.SZ.reporting Pack.031110.DY_CCB.Dec03AuditPack.GL.V2 2" xfId="5984"/>
    <cellStyle name="_CCB.SZ.reporting Pack.031110.DY_CCB.Dec03AuditPack.GL.V2 2 2" xfId="5985"/>
    <cellStyle name="_CCB.SZ.reporting Pack.031110.DY_CCB.Dec03AuditPack.GL.V2 2 3" xfId="5986"/>
    <cellStyle name="_CCB.SZ.reporting Pack.031110.DY_CCB.Dec03AuditPack.GL.V2 3" xfId="5987"/>
    <cellStyle name="_CCB.SZ.reporting Pack.031110.DY_CCB.Dec03AuditPack.GL.V2 4" xfId="5988"/>
    <cellStyle name="_CCB.SZ.reporting Pack.031110.DY_CCB.Dec03AuditPack.GL.V2 5" xfId="5989"/>
    <cellStyle name="_CCB.SZ.reporting Pack.031110.DY_CCB.Dec03AuditPack.GL.V2 6" xfId="5990"/>
    <cellStyle name="_CCB.SZ.reporting Pack.031110.DY_CCB.Dec03AuditPack.GL.V2 7" xfId="5991"/>
    <cellStyle name="_CEA旭日项目成本法评估申报表-本部" xfId="5992"/>
    <cellStyle name="_CEA旭日项目成本法评估申报表-本部 2" xfId="5993"/>
    <cellStyle name="_CEA旭日项目成本法评估申报表-本部 2 2" xfId="5994"/>
    <cellStyle name="_CEA旭日项目成本法评估申报表-本部 2 3" xfId="5995"/>
    <cellStyle name="_CEA旭日项目成本法评估申报表-本部 3" xfId="5996"/>
    <cellStyle name="_CEA旭日项目成本法评估申报表-本部 4" xfId="5997"/>
    <cellStyle name="_Comma" xfId="5998"/>
    <cellStyle name="_Comma 2" xfId="5999"/>
    <cellStyle name="_Comma 2 2" xfId="6000"/>
    <cellStyle name="_Comma 2 3" xfId="6001"/>
    <cellStyle name="_Comma 3" xfId="6002"/>
    <cellStyle name="_Comma 4" xfId="6003"/>
    <cellStyle name="_Comma 5" xfId="6004"/>
    <cellStyle name="_completed Additional RP1" xfId="6005"/>
    <cellStyle name="_completed Additional RP1 2" xfId="6006"/>
    <cellStyle name="_completed Additional RP1_简版程序" xfId="6007"/>
    <cellStyle name="_completed Additional RP1_简版程序 2" xfId="6008"/>
    <cellStyle name="_completed Additional RP1_简版程序 2 2" xfId="6009"/>
    <cellStyle name="_completed Additional RP1_简版程序 2 3" xfId="6010"/>
    <cellStyle name="_completed Additional RP1_简版程序 3" xfId="6011"/>
    <cellStyle name="_completed Additional RP1_简版程序11.20" xfId="6012"/>
    <cellStyle name="_completed Additional RP1_简版程序11.20 2" xfId="6013"/>
    <cellStyle name="_D11营业外支出" xfId="6014"/>
    <cellStyle name="_D11营业外支出 2" xfId="6015"/>
    <cellStyle name="_D12所得税2005" xfId="6016"/>
    <cellStyle name="_D12所得税2005 2" xfId="6017"/>
    <cellStyle name="_D1主营业务收入" xfId="6018"/>
    <cellStyle name="_D1主营业务收入 2" xfId="6019"/>
    <cellStyle name="_D3主营业务税金及附加" xfId="6020"/>
    <cellStyle name="_D3主营业务税金及附加 2" xfId="6021"/>
    <cellStyle name="_D4其他业务利润" xfId="6022"/>
    <cellStyle name="_D4其他业务利润 2" xfId="6023"/>
    <cellStyle name="_Depreciation difference worksheet 200409_Casting" xfId="6024"/>
    <cellStyle name="_Depreciation difference worksheet_XFFS" xfId="6025"/>
    <cellStyle name="_DF WP template version 2" xfId="6026"/>
    <cellStyle name="_ET_STYLE_NoName_00_" xfId="6027"/>
    <cellStyle name="_ET_STYLE_NoName_00_ 2" xfId="6028"/>
    <cellStyle name="_ET_STYLE_NoName_00_ 2 2" xfId="6029"/>
    <cellStyle name="_ET_STYLE_NoName_00_ 2 3" xfId="6030"/>
    <cellStyle name="_ET_STYLE_NoName_00_ 3" xfId="6031"/>
    <cellStyle name="_ET_STYLE_NoName_00_ 4" xfId="6032"/>
    <cellStyle name="_ET_STYLE_NoName_00_ 5" xfId="6033"/>
    <cellStyle name="_ET_STYLE_NoName_00_ 6" xfId="6034"/>
    <cellStyle name="_ET_STYLE_NoName_00_ 7" xfId="6035"/>
    <cellStyle name="_ET_STYLE_NoName_00__BG-3-1-1成本法评估明细表（滴水）-11.22" xfId="6036"/>
    <cellStyle name="_ET_STYLE_NoName_00__车辆" xfId="6037"/>
    <cellStyle name="_ET_STYLE_NoName_00__电子设备" xfId="6038"/>
    <cellStyle name="_ET_STYLE_NoName_00__电子设备_1" xfId="6039"/>
    <cellStyle name="_ET_STYLE_NoName_00__房屋建筑物" xfId="6040"/>
    <cellStyle name="_ET_STYLE_NoName_00__附注" xfId="6041"/>
    <cellStyle name="_ET_STYLE_NoName_00__华阳煤业公司资产评估明细表20081020" xfId="6042"/>
    <cellStyle name="_ET_STYLE_NoName_00__华阳煤业公司资产评估明细表20081020 2" xfId="6043"/>
    <cellStyle name="_ET_STYLE_NoName_00__机器设备" xfId="6044"/>
    <cellStyle name="_ET_STYLE_NoName_00__简版程序" xfId="6045"/>
    <cellStyle name="_ET_STYLE_NoName_00__简版程序 2" xfId="6046"/>
    <cellStyle name="_ET_STYLE_NoName_00__简版程序11.20" xfId="6047"/>
    <cellStyle name="_ET_STYLE_NoName_00__简版程序11.20 2" xfId="6048"/>
    <cellStyle name="_ET_STYLE_NoName_00__其他应付款" xfId="6049"/>
    <cellStyle name="_ET_STYLE_NoName_00__其他应收款" xfId="6050"/>
    <cellStyle name="_ET_STYLE_NoName_00__应付账款" xfId="6051"/>
    <cellStyle name="_ET_STYLE_NoName_00__应交税费" xfId="6052"/>
    <cellStyle name="_ET_STYLE_NoName_00__应交税费_1" xfId="6053"/>
    <cellStyle name="_ET_STYLE_NoName_00__应收账款" xfId="6054"/>
    <cellStyle name="_ET_STYLE_NoName_00__预付账款" xfId="6055"/>
    <cellStyle name="_ET_STYLE_NoName_00__长期待摊费用" xfId="6056"/>
    <cellStyle name="_ET_STYLE_NoName_00__职工薪酬" xfId="6057"/>
    <cellStyle name="_ET_STYLE_NoName_00__资产负债表" xfId="6058"/>
    <cellStyle name="_Exchange rate adj" xfId="6059"/>
    <cellStyle name="_Exchange rate adj 2" xfId="6060"/>
    <cellStyle name="_Exchange rate adj_简版程序" xfId="6061"/>
    <cellStyle name="_Exchange rate adj_简版程序 2" xfId="6062"/>
    <cellStyle name="_Exchange rate adj_简版程序 2 2" xfId="6063"/>
    <cellStyle name="_Exchange rate adj_简版程序 2 3" xfId="6064"/>
    <cellStyle name="_Exchange rate adj_简版程序 3" xfId="6065"/>
    <cellStyle name="_Exchange rate adj_简版程序11.20" xfId="6066"/>
    <cellStyle name="_Exchange rate adj_简版程序11.20 2" xfId="6067"/>
    <cellStyle name="_Expense Consolidation-EastOcean-for disclosure" xfId="6068"/>
    <cellStyle name="_Expense Consolidation-EastOcean-for disclosure 2" xfId="6069"/>
    <cellStyle name="_E-应收账款" xfId="6070"/>
    <cellStyle name="_E-应收账款_AC00-E-0706" xfId="6071"/>
    <cellStyle name="_E-应收账款_AC00-E-0706_AC00-F-080930" xfId="6072"/>
    <cellStyle name="_E-应收账款_AC00-F-080930" xfId="6073"/>
    <cellStyle name="_F！U1000 特尔佳-营业费用" xfId="6074"/>
    <cellStyle name="_F！U1000 特尔佳-营业费用 2" xfId="6075"/>
    <cellStyle name="_F！U1000 特尔佳-营业费用_简版程序" xfId="6076"/>
    <cellStyle name="_F！U1000 特尔佳-营业费用_简版程序 2" xfId="6077"/>
    <cellStyle name="_F！U1000 特尔佳-营业费用_简版程序11.20" xfId="6078"/>
    <cellStyle name="_F！U1000 特尔佳-营业费用_简版程序11.20 2" xfId="6079"/>
    <cellStyle name="_F！U2000 管理费用 20060920" xfId="6080"/>
    <cellStyle name="_F！U2000 管理费用 20060920 2" xfId="6081"/>
    <cellStyle name="_F！U2000 管理费用 20060920_简版程序" xfId="6082"/>
    <cellStyle name="_F！U2000 管理费用 20060920_简版程序 2" xfId="6083"/>
    <cellStyle name="_F！U2000 管理费用 20060920_简版程序11.20" xfId="6084"/>
    <cellStyle name="_F！U2000 管理费用 20060920_简版程序11.20 2" xfId="6085"/>
    <cellStyle name="_F_ZF_0612" xfId="6086"/>
    <cellStyle name="_F312F" xfId="6087"/>
    <cellStyle name="_FA Accrue detail" xfId="6088"/>
    <cellStyle name="_FT 2007 Client Assist Pack1227" xfId="6089"/>
    <cellStyle name="_FT 2007 Client Assist Pack1227_FT 2008 Client Assist Pack-1126 LP" xfId="6090"/>
    <cellStyle name="_FT 2009 interim Client Assist pack" xfId="6091"/>
    <cellStyle name="_FT Client Assist Pack" xfId="6092"/>
    <cellStyle name="_G0000货币资金-刘春红" xfId="6093"/>
    <cellStyle name="_G0000货币资金-刘春红 2" xfId="6094"/>
    <cellStyle name="_G0000货币资金-刘春红_简版程序" xfId="6095"/>
    <cellStyle name="_G0000货币资金-刘春红_简版程序 2" xfId="6096"/>
    <cellStyle name="_G0000货币资金-刘春红_简版程序 2 2" xfId="6097"/>
    <cellStyle name="_G0000货币资金-刘春红_简版程序 2 3" xfId="6098"/>
    <cellStyle name="_G0000货币资金-刘春红_简版程序 3" xfId="6099"/>
    <cellStyle name="_G0000货币资金-刘春红_简版程序11.20" xfId="6100"/>
    <cellStyle name="_G0000货币资金-刘春红_简版程序11.20 2" xfId="6101"/>
    <cellStyle name="_G200-FY2004" xfId="6102"/>
    <cellStyle name="_H1应收账款" xfId="6103"/>
    <cellStyle name="_H1应收账款 2" xfId="6104"/>
    <cellStyle name="_H1应收账款 2 2" xfId="6105"/>
    <cellStyle name="_H1应收账款 2 3" xfId="6106"/>
    <cellStyle name="_H1应收账款 3" xfId="6107"/>
    <cellStyle name="_H1应收账款_简版程序11.20" xfId="6108"/>
    <cellStyle name="_H1应收账款_简版程序11.20 2" xfId="6109"/>
    <cellStyle name="_Hangzhou 2Q2004 (revised Aug 12)" xfId="6110"/>
    <cellStyle name="_I100 (client)" xfId="6111"/>
    <cellStyle name="_IAS Adjustments011231" xfId="6112"/>
    <cellStyle name="_IAS Adjustments011231 2" xfId="6113"/>
    <cellStyle name="_IAS Adjustments011231 2 2" xfId="6114"/>
    <cellStyle name="_IAS Adjustments011231 2 3" xfId="6115"/>
    <cellStyle name="_IAS Adjustments011231 3" xfId="6116"/>
    <cellStyle name="_IAS Adjustments011231 4" xfId="6117"/>
    <cellStyle name="_IAS Adjustments011231 5" xfId="6118"/>
    <cellStyle name="_IAS Adjustments011231 6" xfId="6119"/>
    <cellStyle name="_IAS Adjustments011231 7" xfId="6120"/>
    <cellStyle name="_IAS Adjustments011231_CCB.Dec03AuditPack.GL.V2" xfId="6121"/>
    <cellStyle name="_IAS Adjustments011231_CCB.Dec03AuditPack.GL.V2 2" xfId="6122"/>
    <cellStyle name="_IAS Adjustments011231_CCB.Dec03AuditPack.GL.V2 2 2" xfId="6123"/>
    <cellStyle name="_IAS Adjustments011231_CCB.Dec03AuditPack.GL.V2 2 3" xfId="6124"/>
    <cellStyle name="_IAS Adjustments011231_CCB.Dec03AuditPack.GL.V2 3" xfId="6125"/>
    <cellStyle name="_IAS Adjustments011231_CCB.Dec03AuditPack.GL.V2 4" xfId="6126"/>
    <cellStyle name="_IAS Adjustments011231_CCB.Dec03AuditPack.GL.V2 5" xfId="6127"/>
    <cellStyle name="_IAS Adjustments011231_CCB.Dec03AuditPack.GL.V2 6" xfId="6128"/>
    <cellStyle name="_IAS Adjustments011231_CCB.Dec03AuditPack.GL.V2 7" xfId="6129"/>
    <cellStyle name="_IAS Adjustments011231_CCB.GLAudit Package.040114" xfId="6130"/>
    <cellStyle name="_IAS Adjustments011231_CCB.GLAudit Package.040114 2" xfId="6131"/>
    <cellStyle name="_IAS Adjustments011231_CCB.GLAudit Package.040114 2 2" xfId="6132"/>
    <cellStyle name="_IAS Adjustments011231_CCB.GLAudit Package.040114 2 3" xfId="6133"/>
    <cellStyle name="_IAS Adjustments011231_CCB.GLAudit Package.040114 3" xfId="6134"/>
    <cellStyle name="_IAS Adjustments011231_CCB.GLAudit Package.040114 4" xfId="6135"/>
    <cellStyle name="_IAS Adjustments011231_CCB.GLAudit Package.040114 5" xfId="6136"/>
    <cellStyle name="_IAS Adjustments011231_CCB.GLAudit Package.040114 6" xfId="6137"/>
    <cellStyle name="_IAS Adjustments011231_CCB.GLAudit Package.040114 7" xfId="6138"/>
    <cellStyle name="_IAS Adjustments011231_CCB.GLAudit Package.040114_CCB.Dec03AuditPack.GL.V2" xfId="6139"/>
    <cellStyle name="_IAS Adjustments011231_CCB.GLAudit Package.040114_CCB.Dec03AuditPack.GL.V2 2" xfId="6140"/>
    <cellStyle name="_IAS Adjustments011231_CCB.GLAudit Package.040114_CCB.Dec03AuditPack.GL.V2 2 2" xfId="6141"/>
    <cellStyle name="_IAS Adjustments011231_CCB.GLAudit Package.040114_CCB.Dec03AuditPack.GL.V2 2 3" xfId="6142"/>
    <cellStyle name="_IAS Adjustments011231_CCB.GLAudit Package.040114_CCB.Dec03AuditPack.GL.V2 3" xfId="6143"/>
    <cellStyle name="_IAS Adjustments011231_CCB.GLAudit Package.040114_CCB.Dec03AuditPack.GL.V2 4" xfId="6144"/>
    <cellStyle name="_IAS Adjustments011231_CCB.GLAudit Package.040114_CCB.Dec03AuditPack.GL.V2 5" xfId="6145"/>
    <cellStyle name="_IAS Adjustments011231_CCB.GLAudit Package.040114_CCB.Dec03AuditPack.GL.V2 6" xfId="6146"/>
    <cellStyle name="_IAS Adjustments011231_CCB.GLAudit Package.040114_CCB.Dec03AuditPack.GL.V2 7" xfId="6147"/>
    <cellStyle name="_IAS Adjustments011231_CCB.HO.New TB template.CCB PRC IAS Sorting.040223 trial run" xfId="6148"/>
    <cellStyle name="_IAS Adjustments011231_CCB.HO.New TB template.CCB PRC IAS Sorting.040223 trial run 2" xfId="6149"/>
    <cellStyle name="_IAS Adjustments011231_CCB.HO.New TB template.CCB PRC IAS Sorting.040223 trial run 2 2" xfId="6150"/>
    <cellStyle name="_IAS Adjustments011231_CCB.HO.New TB template.CCB PRC IAS Sorting.040223 trial run 2 3" xfId="6151"/>
    <cellStyle name="_IAS Adjustments011231_CCB.HO.New TB template.CCB PRC IAS Sorting.040223 trial run 3" xfId="6152"/>
    <cellStyle name="_IAS Adjustments011231_CCB.HO.New TB template.CCB PRC IAS Sorting.040223 trial run 4" xfId="6153"/>
    <cellStyle name="_IAS Adjustments011231_CCB.HO.New TB template.CCB PRC IAS Sorting.040223 trial run 5" xfId="6154"/>
    <cellStyle name="_IAS Adjustments011231_CCB.HO.New TB template.CCB PRC IAS Sorting.040223 trial run 6" xfId="6155"/>
    <cellStyle name="_IAS Adjustments011231_CCB.HO.New TB template.CCB PRC IAS Sorting.040223 trial run 7" xfId="6156"/>
    <cellStyle name="_IAS Adjustments011231_CCB.HO.New TB template.CCB PRC IAS Sorting.040223 trial run_CCB.Dec03AuditPack.GL.V2" xfId="6157"/>
    <cellStyle name="_IAS Adjustments011231_CCB.HO.New TB template.CCB PRC IAS Sorting.040223 trial run_CCB.Dec03AuditPack.GL.V2 2" xfId="6158"/>
    <cellStyle name="_IAS Adjustments011231_CCB.HO.New TB template.CCB PRC IAS Sorting.040223 trial run_CCB.Dec03AuditPack.GL.V2 2 2" xfId="6159"/>
    <cellStyle name="_IAS Adjustments011231_CCB.HO.New TB template.CCB PRC IAS Sorting.040223 trial run_CCB.Dec03AuditPack.GL.V2 2 3" xfId="6160"/>
    <cellStyle name="_IAS Adjustments011231_CCB.HO.New TB template.CCB PRC IAS Sorting.040223 trial run_CCB.Dec03AuditPack.GL.V2 3" xfId="6161"/>
    <cellStyle name="_IAS Adjustments011231_CCB.HO.New TB template.CCB PRC IAS Sorting.040223 trial run_CCB.Dec03AuditPack.GL.V2 4" xfId="6162"/>
    <cellStyle name="_IAS Adjustments011231_CCB.HO.New TB template.CCB PRC IAS Sorting.040223 trial run_CCB.Dec03AuditPack.GL.V2 5" xfId="6163"/>
    <cellStyle name="_IAS Adjustments011231_CCB.HO.New TB template.CCB PRC IAS Sorting.040223 trial run_CCB.Dec03AuditPack.GL.V2 6" xfId="6164"/>
    <cellStyle name="_IAS Adjustments011231_CCB.HO.New TB template.CCB PRC IAS Sorting.040223 trial run_CCB.Dec03AuditPack.GL.V2 7" xfId="6165"/>
    <cellStyle name="_IAS Adjustments011231_CCB.HO.New TB template.IAS Sorting.040210" xfId="6166"/>
    <cellStyle name="_IAS Adjustments011231_CCB.HO.New TB template.IAS Sorting.040210 2" xfId="6167"/>
    <cellStyle name="_IAS Adjustments011231_CCB.HO.New TB template.IAS Sorting.040210 2 2" xfId="6168"/>
    <cellStyle name="_IAS Adjustments011231_CCB.HO.New TB template.IAS Sorting.040210 2 3" xfId="6169"/>
    <cellStyle name="_IAS Adjustments011231_CCB.HO.New TB template.IAS Sorting.040210 3" xfId="6170"/>
    <cellStyle name="_IAS Adjustments011231_CCB.HO.New TB template.IAS Sorting.040210 4" xfId="6171"/>
    <cellStyle name="_IAS Adjustments011231_CCB.HO.New TB template.IAS Sorting.040210 5" xfId="6172"/>
    <cellStyle name="_IAS Adjustments011231_CCB.HO.New TB template.IAS Sorting.040210 6" xfId="6173"/>
    <cellStyle name="_IAS Adjustments011231_CCB.HO.New TB template.IAS Sorting.040210 7" xfId="6174"/>
    <cellStyle name="_IAS Adjustments011231_CCB.HO.New TB template.IAS Sorting.040210_CCB.Dec03AuditPack.GL.V2" xfId="6175"/>
    <cellStyle name="_IAS Adjustments011231_CCB.HO.New TB template.IAS Sorting.040210_CCB.Dec03AuditPack.GL.V2 2" xfId="6176"/>
    <cellStyle name="_IAS Adjustments011231_CCB.HO.New TB template.IAS Sorting.040210_CCB.Dec03AuditPack.GL.V2 2 2" xfId="6177"/>
    <cellStyle name="_IAS Adjustments011231_CCB.HO.New TB template.IAS Sorting.040210_CCB.Dec03AuditPack.GL.V2 2 3" xfId="6178"/>
    <cellStyle name="_IAS Adjustments011231_CCB.HO.New TB template.IAS Sorting.040210_CCB.Dec03AuditPack.GL.V2 3" xfId="6179"/>
    <cellStyle name="_IAS Adjustments011231_CCB.HO.New TB template.IAS Sorting.040210_CCB.Dec03AuditPack.GL.V2 4" xfId="6180"/>
    <cellStyle name="_IAS Adjustments011231_CCB.HO.New TB template.IAS Sorting.040210_CCB.Dec03AuditPack.GL.V2 5" xfId="6181"/>
    <cellStyle name="_IAS Adjustments011231_CCB.HO.New TB template.IAS Sorting.040210_CCB.Dec03AuditPack.GL.V2 6" xfId="6182"/>
    <cellStyle name="_IAS Adjustments011231_CCB.HO.New TB template.IAS Sorting.040210_CCB.Dec03AuditPack.GL.V2 7" xfId="6183"/>
    <cellStyle name="_IAS Adjustments011231_CCB.HO.New TB template.PRC Sorting.040210" xfId="6184"/>
    <cellStyle name="_IAS Adjustments011231_CCB.HO.New TB template.PRC Sorting.040210 2" xfId="6185"/>
    <cellStyle name="_IAS Adjustments011231_CCB.HO.New TB template.PRC Sorting.040210 2 2" xfId="6186"/>
    <cellStyle name="_IAS Adjustments011231_CCB.HO.New TB template.PRC Sorting.040210 2 3" xfId="6187"/>
    <cellStyle name="_IAS Adjustments011231_CCB.HO.New TB template.PRC Sorting.040210 3" xfId="6188"/>
    <cellStyle name="_IAS Adjustments011231_CCB.HO.New TB template.PRC Sorting.040210 4" xfId="6189"/>
    <cellStyle name="_IAS Adjustments011231_CCB.HO.New TB template.PRC Sorting.040210 5" xfId="6190"/>
    <cellStyle name="_IAS Adjustments011231_CCB.HO.New TB template.PRC Sorting.040210 6" xfId="6191"/>
    <cellStyle name="_IAS Adjustments011231_CCB.HO.New TB template.PRC Sorting.040210 7" xfId="6192"/>
    <cellStyle name="_IAS Adjustments011231_CCB.HO.New TB template.PRC Sorting.040210_CCB.Dec03AuditPack.GL.V2" xfId="6193"/>
    <cellStyle name="_IAS Adjustments011231_CCB.HO.New TB template.PRC Sorting.040210_CCB.Dec03AuditPack.GL.V2 2" xfId="6194"/>
    <cellStyle name="_IAS Adjustments011231_CCB.HO.New TB template.PRC Sorting.040210_CCB.Dec03AuditPack.GL.V2 2 2" xfId="6195"/>
    <cellStyle name="_IAS Adjustments011231_CCB.HO.New TB template.PRC Sorting.040210_CCB.Dec03AuditPack.GL.V2 2 3" xfId="6196"/>
    <cellStyle name="_IAS Adjustments011231_CCB.HO.New TB template.PRC Sorting.040210_CCB.Dec03AuditPack.GL.V2 3" xfId="6197"/>
    <cellStyle name="_IAS Adjustments011231_CCB.HO.New TB template.PRC Sorting.040210_CCB.Dec03AuditPack.GL.V2 4" xfId="6198"/>
    <cellStyle name="_IAS Adjustments011231_CCB.HO.New TB template.PRC Sorting.040210_CCB.Dec03AuditPack.GL.V2 5" xfId="6199"/>
    <cellStyle name="_IAS Adjustments011231_CCB.HO.New TB template.PRC Sorting.040210_CCB.Dec03AuditPack.GL.V2 6" xfId="6200"/>
    <cellStyle name="_IAS Adjustments011231_CCB.HO.New TB template.PRC Sorting.040210_CCB.Dec03AuditPack.GL.V2 7" xfId="6201"/>
    <cellStyle name="_IAS Adjustments021231" xfId="6202"/>
    <cellStyle name="_IAS Adjustments021231 2" xfId="6203"/>
    <cellStyle name="_IAS Adjustments021231 2 2" xfId="6204"/>
    <cellStyle name="_IAS Adjustments021231 2 3" xfId="6205"/>
    <cellStyle name="_IAS Adjustments021231 3" xfId="6206"/>
    <cellStyle name="_IAS Adjustments021231 4" xfId="6207"/>
    <cellStyle name="_IAS Adjustments021231 5" xfId="6208"/>
    <cellStyle name="_IAS Adjustments021231 6" xfId="6209"/>
    <cellStyle name="_IAS Adjustments021231 7" xfId="6210"/>
    <cellStyle name="_IAS Adjustments021231_CCB.Dec03AuditPack.GL.V2" xfId="6211"/>
    <cellStyle name="_IAS Adjustments021231_CCB.Dec03AuditPack.GL.V2 2" xfId="6212"/>
    <cellStyle name="_IAS Adjustments021231_CCB.Dec03AuditPack.GL.V2 2 2" xfId="6213"/>
    <cellStyle name="_IAS Adjustments021231_CCB.Dec03AuditPack.GL.V2 2 3" xfId="6214"/>
    <cellStyle name="_IAS Adjustments021231_CCB.Dec03AuditPack.GL.V2 3" xfId="6215"/>
    <cellStyle name="_IAS Adjustments021231_CCB.Dec03AuditPack.GL.V2 4" xfId="6216"/>
    <cellStyle name="_IAS Adjustments021231_CCB.Dec03AuditPack.GL.V2 5" xfId="6217"/>
    <cellStyle name="_IAS Adjustments021231_CCB.Dec03AuditPack.GL.V2 6" xfId="6218"/>
    <cellStyle name="_IAS Adjustments021231_CCB.Dec03AuditPack.GL.V2 7" xfId="6219"/>
    <cellStyle name="_IAS Adjustments021231_CCB.GLAudit Package.040114" xfId="6220"/>
    <cellStyle name="_IAS Adjustments021231_CCB.GLAudit Package.040114 2" xfId="6221"/>
    <cellStyle name="_IAS Adjustments021231_CCB.GLAudit Package.040114 2 2" xfId="6222"/>
    <cellStyle name="_IAS Adjustments021231_CCB.GLAudit Package.040114 2 3" xfId="6223"/>
    <cellStyle name="_IAS Adjustments021231_CCB.GLAudit Package.040114 3" xfId="6224"/>
    <cellStyle name="_IAS Adjustments021231_CCB.GLAudit Package.040114 4" xfId="6225"/>
    <cellStyle name="_IAS Adjustments021231_CCB.GLAudit Package.040114 5" xfId="6226"/>
    <cellStyle name="_IAS Adjustments021231_CCB.GLAudit Package.040114 6" xfId="6227"/>
    <cellStyle name="_IAS Adjustments021231_CCB.GLAudit Package.040114 7" xfId="6228"/>
    <cellStyle name="_IAS Adjustments021231_CCB.GLAudit Package.040114_CCB.Dec03AuditPack.GL.V2" xfId="6229"/>
    <cellStyle name="_IAS Adjustments021231_CCB.GLAudit Package.040114_CCB.Dec03AuditPack.GL.V2 2" xfId="6230"/>
    <cellStyle name="_IAS Adjustments021231_CCB.GLAudit Package.040114_CCB.Dec03AuditPack.GL.V2 2 2" xfId="6231"/>
    <cellStyle name="_IAS Adjustments021231_CCB.GLAudit Package.040114_CCB.Dec03AuditPack.GL.V2 2 3" xfId="6232"/>
    <cellStyle name="_IAS Adjustments021231_CCB.GLAudit Package.040114_CCB.Dec03AuditPack.GL.V2 3" xfId="6233"/>
    <cellStyle name="_IAS Adjustments021231_CCB.GLAudit Package.040114_CCB.Dec03AuditPack.GL.V2 4" xfId="6234"/>
    <cellStyle name="_IAS Adjustments021231_CCB.GLAudit Package.040114_CCB.Dec03AuditPack.GL.V2 5" xfId="6235"/>
    <cellStyle name="_IAS Adjustments021231_CCB.GLAudit Package.040114_CCB.Dec03AuditPack.GL.V2 6" xfId="6236"/>
    <cellStyle name="_IAS Adjustments021231_CCB.GLAudit Package.040114_CCB.Dec03AuditPack.GL.V2 7" xfId="6237"/>
    <cellStyle name="_IAS Adjustments021231_CCB.HO.New TB template.CCB PRC IAS Sorting.040223 trial run" xfId="6238"/>
    <cellStyle name="_IAS Adjustments021231_CCB.HO.New TB template.CCB PRC IAS Sorting.040223 trial run 2" xfId="6239"/>
    <cellStyle name="_IAS Adjustments021231_CCB.HO.New TB template.CCB PRC IAS Sorting.040223 trial run 2 2" xfId="6240"/>
    <cellStyle name="_IAS Adjustments021231_CCB.HO.New TB template.CCB PRC IAS Sorting.040223 trial run 2 3" xfId="6241"/>
    <cellStyle name="_IAS Adjustments021231_CCB.HO.New TB template.CCB PRC IAS Sorting.040223 trial run 3" xfId="6242"/>
    <cellStyle name="_IAS Adjustments021231_CCB.HO.New TB template.CCB PRC IAS Sorting.040223 trial run 4" xfId="6243"/>
    <cellStyle name="_IAS Adjustments021231_CCB.HO.New TB template.CCB PRC IAS Sorting.040223 trial run 5" xfId="6244"/>
    <cellStyle name="_IAS Adjustments021231_CCB.HO.New TB template.CCB PRC IAS Sorting.040223 trial run 6" xfId="6245"/>
    <cellStyle name="_IAS Adjustments021231_CCB.HO.New TB template.CCB PRC IAS Sorting.040223 trial run 7" xfId="6246"/>
    <cellStyle name="_IAS Adjustments021231_CCB.HO.New TB template.CCB PRC IAS Sorting.040223 trial run_CCB.Dec03AuditPack.GL.V2" xfId="6247"/>
    <cellStyle name="_IAS Adjustments021231_CCB.HO.New TB template.CCB PRC IAS Sorting.040223 trial run_CCB.Dec03AuditPack.GL.V2 2" xfId="6248"/>
    <cellStyle name="_IAS Adjustments021231_CCB.HO.New TB template.CCB PRC IAS Sorting.040223 trial run_CCB.Dec03AuditPack.GL.V2 2 2" xfId="6249"/>
    <cellStyle name="_IAS Adjustments021231_CCB.HO.New TB template.CCB PRC IAS Sorting.040223 trial run_CCB.Dec03AuditPack.GL.V2 2 3" xfId="6250"/>
    <cellStyle name="_IAS Adjustments021231_CCB.HO.New TB template.CCB PRC IAS Sorting.040223 trial run_CCB.Dec03AuditPack.GL.V2 3" xfId="6251"/>
    <cellStyle name="_IAS Adjustments021231_CCB.HO.New TB template.CCB PRC IAS Sorting.040223 trial run_CCB.Dec03AuditPack.GL.V2 4" xfId="6252"/>
    <cellStyle name="_IAS Adjustments021231_CCB.HO.New TB template.CCB PRC IAS Sorting.040223 trial run_CCB.Dec03AuditPack.GL.V2 5" xfId="6253"/>
    <cellStyle name="_IAS Adjustments021231_CCB.HO.New TB template.CCB PRC IAS Sorting.040223 trial run_CCB.Dec03AuditPack.GL.V2 6" xfId="6254"/>
    <cellStyle name="_IAS Adjustments021231_CCB.HO.New TB template.CCB PRC IAS Sorting.040223 trial run_CCB.Dec03AuditPack.GL.V2 7" xfId="6255"/>
    <cellStyle name="_IAS Adjustments021231_CCB.HO.New TB template.IAS Sorting.040210" xfId="6256"/>
    <cellStyle name="_IAS Adjustments021231_CCB.HO.New TB template.IAS Sorting.040210 2" xfId="6257"/>
    <cellStyle name="_IAS Adjustments021231_CCB.HO.New TB template.IAS Sorting.040210 2 2" xfId="6258"/>
    <cellStyle name="_IAS Adjustments021231_CCB.HO.New TB template.IAS Sorting.040210 2 3" xfId="6259"/>
    <cellStyle name="_IAS Adjustments021231_CCB.HO.New TB template.IAS Sorting.040210 3" xfId="6260"/>
    <cellStyle name="_IAS Adjustments021231_CCB.HO.New TB template.IAS Sorting.040210 4" xfId="6261"/>
    <cellStyle name="_IAS Adjustments021231_CCB.HO.New TB template.IAS Sorting.040210 5" xfId="6262"/>
    <cellStyle name="_IAS Adjustments021231_CCB.HO.New TB template.IAS Sorting.040210 6" xfId="6263"/>
    <cellStyle name="_IAS Adjustments021231_CCB.HO.New TB template.IAS Sorting.040210 7" xfId="6264"/>
    <cellStyle name="_IAS Adjustments021231_CCB.HO.New TB template.IAS Sorting.040210_CCB.Dec03AuditPack.GL.V2" xfId="6265"/>
    <cellStyle name="_IAS Adjustments021231_CCB.HO.New TB template.IAS Sorting.040210_CCB.Dec03AuditPack.GL.V2 2" xfId="6266"/>
    <cellStyle name="_IAS Adjustments021231_CCB.HO.New TB template.IAS Sorting.040210_CCB.Dec03AuditPack.GL.V2 2 2" xfId="6267"/>
    <cellStyle name="_IAS Adjustments021231_CCB.HO.New TB template.IAS Sorting.040210_CCB.Dec03AuditPack.GL.V2 2 3" xfId="6268"/>
    <cellStyle name="_IAS Adjustments021231_CCB.HO.New TB template.IAS Sorting.040210_CCB.Dec03AuditPack.GL.V2 3" xfId="6269"/>
    <cellStyle name="_IAS Adjustments021231_CCB.HO.New TB template.IAS Sorting.040210_CCB.Dec03AuditPack.GL.V2 4" xfId="6270"/>
    <cellStyle name="_IAS Adjustments021231_CCB.HO.New TB template.IAS Sorting.040210_CCB.Dec03AuditPack.GL.V2 5" xfId="6271"/>
    <cellStyle name="_IAS Adjustments021231_CCB.HO.New TB template.IAS Sorting.040210_CCB.Dec03AuditPack.GL.V2 6" xfId="6272"/>
    <cellStyle name="_IAS Adjustments021231_CCB.HO.New TB template.IAS Sorting.040210_CCB.Dec03AuditPack.GL.V2 7" xfId="6273"/>
    <cellStyle name="_IAS Adjustments021231_CCB.HO.New TB template.PRC Sorting.040210" xfId="6274"/>
    <cellStyle name="_IAS Adjustments021231_CCB.HO.New TB template.PRC Sorting.040210 2" xfId="6275"/>
    <cellStyle name="_IAS Adjustments021231_CCB.HO.New TB template.PRC Sorting.040210 2 2" xfId="6276"/>
    <cellStyle name="_IAS Adjustments021231_CCB.HO.New TB template.PRC Sorting.040210 2 3" xfId="6277"/>
    <cellStyle name="_IAS Adjustments021231_CCB.HO.New TB template.PRC Sorting.040210 3" xfId="6278"/>
    <cellStyle name="_IAS Adjustments021231_CCB.HO.New TB template.PRC Sorting.040210 4" xfId="6279"/>
    <cellStyle name="_IAS Adjustments021231_CCB.HO.New TB template.PRC Sorting.040210 5" xfId="6280"/>
    <cellStyle name="_IAS Adjustments021231_CCB.HO.New TB template.PRC Sorting.040210 6" xfId="6281"/>
    <cellStyle name="_IAS Adjustments021231_CCB.HO.New TB template.PRC Sorting.040210 7" xfId="6282"/>
    <cellStyle name="_IAS Adjustments021231_CCB.HO.New TB template.PRC Sorting.040210_CCB.Dec03AuditPack.GL.V2" xfId="6283"/>
    <cellStyle name="_IAS Adjustments021231_CCB.HO.New TB template.PRC Sorting.040210_CCB.Dec03AuditPack.GL.V2 2" xfId="6284"/>
    <cellStyle name="_IAS Adjustments021231_CCB.HO.New TB template.PRC Sorting.040210_CCB.Dec03AuditPack.GL.V2 2 2" xfId="6285"/>
    <cellStyle name="_IAS Adjustments021231_CCB.HO.New TB template.PRC Sorting.040210_CCB.Dec03AuditPack.GL.V2 2 3" xfId="6286"/>
    <cellStyle name="_IAS Adjustments021231_CCB.HO.New TB template.PRC Sorting.040210_CCB.Dec03AuditPack.GL.V2 3" xfId="6287"/>
    <cellStyle name="_IAS Adjustments021231_CCB.HO.New TB template.PRC Sorting.040210_CCB.Dec03AuditPack.GL.V2 4" xfId="6288"/>
    <cellStyle name="_IAS Adjustments021231_CCB.HO.New TB template.PRC Sorting.040210_CCB.Dec03AuditPack.GL.V2 5" xfId="6289"/>
    <cellStyle name="_IAS Adjustments021231_CCB.HO.New TB template.PRC Sorting.040210_CCB.Dec03AuditPack.GL.V2 6" xfId="6290"/>
    <cellStyle name="_IAS Adjustments021231_CCB.HO.New TB template.PRC Sorting.040210_CCB.Dec03AuditPack.GL.V2 7" xfId="6291"/>
    <cellStyle name="_IAS Adjustments030630" xfId="6292"/>
    <cellStyle name="_IAS Adjustments030630 2" xfId="6293"/>
    <cellStyle name="_IAS Adjustments030630 2 2" xfId="6294"/>
    <cellStyle name="_IAS Adjustments030630 2 3" xfId="6295"/>
    <cellStyle name="_IAS Adjustments030630 3" xfId="6296"/>
    <cellStyle name="_IAS Adjustments030630 4" xfId="6297"/>
    <cellStyle name="_IAS Adjustments030630 5" xfId="6298"/>
    <cellStyle name="_IAS Adjustments030630 6" xfId="6299"/>
    <cellStyle name="_IAS Adjustments030630 7" xfId="6300"/>
    <cellStyle name="_IAS Adjustments030630_CCB.Dec03AuditPack.GL.V2" xfId="6301"/>
    <cellStyle name="_IAS Adjustments030630_CCB.Dec03AuditPack.GL.V2 2" xfId="6302"/>
    <cellStyle name="_IAS Adjustments030630_CCB.Dec03AuditPack.GL.V2 2 2" xfId="6303"/>
    <cellStyle name="_IAS Adjustments030630_CCB.Dec03AuditPack.GL.V2 2 3" xfId="6304"/>
    <cellStyle name="_IAS Adjustments030630_CCB.Dec03AuditPack.GL.V2 3" xfId="6305"/>
    <cellStyle name="_IAS Adjustments030630_CCB.Dec03AuditPack.GL.V2 4" xfId="6306"/>
    <cellStyle name="_IAS Adjustments030630_CCB.Dec03AuditPack.GL.V2 5" xfId="6307"/>
    <cellStyle name="_IAS Adjustments030630_CCB.Dec03AuditPack.GL.V2 6" xfId="6308"/>
    <cellStyle name="_IAS Adjustments030630_CCB.Dec03AuditPack.GL.V2 7" xfId="6309"/>
    <cellStyle name="_IAS Adjustments030630_CCB.GLAudit Package.040114" xfId="6310"/>
    <cellStyle name="_IAS Adjustments030630_CCB.GLAudit Package.040114 2" xfId="6311"/>
    <cellStyle name="_IAS Adjustments030630_CCB.GLAudit Package.040114 2 2" xfId="6312"/>
    <cellStyle name="_IAS Adjustments030630_CCB.GLAudit Package.040114 2 3" xfId="6313"/>
    <cellStyle name="_IAS Adjustments030630_CCB.GLAudit Package.040114 3" xfId="6314"/>
    <cellStyle name="_IAS Adjustments030630_CCB.GLAudit Package.040114 4" xfId="6315"/>
    <cellStyle name="_IAS Adjustments030630_CCB.GLAudit Package.040114 5" xfId="6316"/>
    <cellStyle name="_IAS Adjustments030630_CCB.GLAudit Package.040114 6" xfId="6317"/>
    <cellStyle name="_IAS Adjustments030630_CCB.GLAudit Package.040114 7" xfId="6318"/>
    <cellStyle name="_IAS Adjustments030630_CCB.GLAudit Package.040114_CCB.Dec03AuditPack.GL.V2" xfId="6319"/>
    <cellStyle name="_IAS Adjustments030630_CCB.GLAudit Package.040114_CCB.Dec03AuditPack.GL.V2 2" xfId="6320"/>
    <cellStyle name="_IAS Adjustments030630_CCB.GLAudit Package.040114_CCB.Dec03AuditPack.GL.V2 2 2" xfId="6321"/>
    <cellStyle name="_IAS Adjustments030630_CCB.GLAudit Package.040114_CCB.Dec03AuditPack.GL.V2 2 3" xfId="6322"/>
    <cellStyle name="_IAS Adjustments030630_CCB.GLAudit Package.040114_CCB.Dec03AuditPack.GL.V2 3" xfId="6323"/>
    <cellStyle name="_IAS Adjustments030630_CCB.GLAudit Package.040114_CCB.Dec03AuditPack.GL.V2 4" xfId="6324"/>
    <cellStyle name="_IAS Adjustments030630_CCB.GLAudit Package.040114_CCB.Dec03AuditPack.GL.V2 5" xfId="6325"/>
    <cellStyle name="_IAS Adjustments030630_CCB.GLAudit Package.040114_CCB.Dec03AuditPack.GL.V2 6" xfId="6326"/>
    <cellStyle name="_IAS Adjustments030630_CCB.GLAudit Package.040114_CCB.Dec03AuditPack.GL.V2 7" xfId="6327"/>
    <cellStyle name="_IAS Adjustments030630_CCB.HO.New TB template.CCB PRC IAS Sorting.040223 trial run" xfId="6328"/>
    <cellStyle name="_IAS Adjustments030630_CCB.HO.New TB template.CCB PRC IAS Sorting.040223 trial run 2" xfId="6329"/>
    <cellStyle name="_IAS Adjustments030630_CCB.HO.New TB template.CCB PRC IAS Sorting.040223 trial run 2 2" xfId="6330"/>
    <cellStyle name="_IAS Adjustments030630_CCB.HO.New TB template.CCB PRC IAS Sorting.040223 trial run 2 3" xfId="6331"/>
    <cellStyle name="_IAS Adjustments030630_CCB.HO.New TB template.CCB PRC IAS Sorting.040223 trial run 3" xfId="6332"/>
    <cellStyle name="_IAS Adjustments030630_CCB.HO.New TB template.CCB PRC IAS Sorting.040223 trial run 4" xfId="6333"/>
    <cellStyle name="_IAS Adjustments030630_CCB.HO.New TB template.CCB PRC IAS Sorting.040223 trial run 5" xfId="6334"/>
    <cellStyle name="_IAS Adjustments030630_CCB.HO.New TB template.CCB PRC IAS Sorting.040223 trial run 6" xfId="6335"/>
    <cellStyle name="_IAS Adjustments030630_CCB.HO.New TB template.CCB PRC IAS Sorting.040223 trial run 7" xfId="6336"/>
    <cellStyle name="_IAS Adjustments030630_CCB.HO.New TB template.CCB PRC IAS Sorting.040223 trial run_CCB.Dec03AuditPack.GL.V2" xfId="6337"/>
    <cellStyle name="_IAS Adjustments030630_CCB.HO.New TB template.CCB PRC IAS Sorting.040223 trial run_CCB.Dec03AuditPack.GL.V2 2" xfId="6338"/>
    <cellStyle name="_IAS Adjustments030630_CCB.HO.New TB template.CCB PRC IAS Sorting.040223 trial run_CCB.Dec03AuditPack.GL.V2 2 2" xfId="6339"/>
    <cellStyle name="_IAS Adjustments030630_CCB.HO.New TB template.CCB PRC IAS Sorting.040223 trial run_CCB.Dec03AuditPack.GL.V2 2 3" xfId="6340"/>
    <cellStyle name="_IAS Adjustments030630_CCB.HO.New TB template.CCB PRC IAS Sorting.040223 trial run_CCB.Dec03AuditPack.GL.V2 3" xfId="6341"/>
    <cellStyle name="_IAS Adjustments030630_CCB.HO.New TB template.CCB PRC IAS Sorting.040223 trial run_CCB.Dec03AuditPack.GL.V2 4" xfId="6342"/>
    <cellStyle name="_IAS Adjustments030630_CCB.HO.New TB template.CCB PRC IAS Sorting.040223 trial run_CCB.Dec03AuditPack.GL.V2 5" xfId="6343"/>
    <cellStyle name="_IAS Adjustments030630_CCB.HO.New TB template.CCB PRC IAS Sorting.040223 trial run_CCB.Dec03AuditPack.GL.V2 6" xfId="6344"/>
    <cellStyle name="_IAS Adjustments030630_CCB.HO.New TB template.CCB PRC IAS Sorting.040223 trial run_CCB.Dec03AuditPack.GL.V2 7" xfId="6345"/>
    <cellStyle name="_IAS Adjustments030630_CCB.HO.New TB template.IAS Sorting.040210" xfId="6346"/>
    <cellStyle name="_IAS Adjustments030630_CCB.HO.New TB template.IAS Sorting.040210 2" xfId="6347"/>
    <cellStyle name="_IAS Adjustments030630_CCB.HO.New TB template.IAS Sorting.040210 2 2" xfId="6348"/>
    <cellStyle name="_IAS Adjustments030630_CCB.HO.New TB template.IAS Sorting.040210 2 3" xfId="6349"/>
    <cellStyle name="_IAS Adjustments030630_CCB.HO.New TB template.IAS Sorting.040210 3" xfId="6350"/>
    <cellStyle name="_IAS Adjustments030630_CCB.HO.New TB template.IAS Sorting.040210 4" xfId="6351"/>
    <cellStyle name="_IAS Adjustments030630_CCB.HO.New TB template.IAS Sorting.040210 5" xfId="6352"/>
    <cellStyle name="_IAS Adjustments030630_CCB.HO.New TB template.IAS Sorting.040210 6" xfId="6353"/>
    <cellStyle name="_IAS Adjustments030630_CCB.HO.New TB template.IAS Sorting.040210 7" xfId="6354"/>
    <cellStyle name="_IAS Adjustments030630_CCB.HO.New TB template.IAS Sorting.040210_CCB.Dec03AuditPack.GL.V2" xfId="6355"/>
    <cellStyle name="_IAS Adjustments030630_CCB.HO.New TB template.IAS Sorting.040210_CCB.Dec03AuditPack.GL.V2 2" xfId="6356"/>
    <cellStyle name="_IAS Adjustments030630_CCB.HO.New TB template.IAS Sorting.040210_CCB.Dec03AuditPack.GL.V2 2 2" xfId="6357"/>
    <cellStyle name="_IAS Adjustments030630_CCB.HO.New TB template.IAS Sorting.040210_CCB.Dec03AuditPack.GL.V2 2 3" xfId="6358"/>
    <cellStyle name="_IAS Adjustments030630_CCB.HO.New TB template.IAS Sorting.040210_CCB.Dec03AuditPack.GL.V2 3" xfId="6359"/>
    <cellStyle name="_IAS Adjustments030630_CCB.HO.New TB template.IAS Sorting.040210_CCB.Dec03AuditPack.GL.V2 4" xfId="6360"/>
    <cellStyle name="_IAS Adjustments030630_CCB.HO.New TB template.IAS Sorting.040210_CCB.Dec03AuditPack.GL.V2 5" xfId="6361"/>
    <cellStyle name="_IAS Adjustments030630_CCB.HO.New TB template.IAS Sorting.040210_CCB.Dec03AuditPack.GL.V2 6" xfId="6362"/>
    <cellStyle name="_IAS Adjustments030630_CCB.HO.New TB template.IAS Sorting.040210_CCB.Dec03AuditPack.GL.V2 7" xfId="6363"/>
    <cellStyle name="_IAS Adjustments030630_CCB.HO.New TB template.PRC Sorting.040210" xfId="6364"/>
    <cellStyle name="_IAS Adjustments030630_CCB.HO.New TB template.PRC Sorting.040210 2" xfId="6365"/>
    <cellStyle name="_IAS Adjustments030630_CCB.HO.New TB template.PRC Sorting.040210 2 2" xfId="6366"/>
    <cellStyle name="_IAS Adjustments030630_CCB.HO.New TB template.PRC Sorting.040210 2 3" xfId="6367"/>
    <cellStyle name="_IAS Adjustments030630_CCB.HO.New TB template.PRC Sorting.040210 3" xfId="6368"/>
    <cellStyle name="_IAS Adjustments030630_CCB.HO.New TB template.PRC Sorting.040210 4" xfId="6369"/>
    <cellStyle name="_IAS Adjustments030630_CCB.HO.New TB template.PRC Sorting.040210 5" xfId="6370"/>
    <cellStyle name="_IAS Adjustments030630_CCB.HO.New TB template.PRC Sorting.040210 6" xfId="6371"/>
    <cellStyle name="_IAS Adjustments030630_CCB.HO.New TB template.PRC Sorting.040210 7" xfId="6372"/>
    <cellStyle name="_IAS Adjustments030630_CCB.HO.New TB template.PRC Sorting.040210_CCB.Dec03AuditPack.GL.V2" xfId="6373"/>
    <cellStyle name="_IAS Adjustments030630_CCB.HO.New TB template.PRC Sorting.040210_CCB.Dec03AuditPack.GL.V2 2" xfId="6374"/>
    <cellStyle name="_IAS Adjustments030630_CCB.HO.New TB template.PRC Sorting.040210_CCB.Dec03AuditPack.GL.V2 2 2" xfId="6375"/>
    <cellStyle name="_IAS Adjustments030630_CCB.HO.New TB template.PRC Sorting.040210_CCB.Dec03AuditPack.GL.V2 2 3" xfId="6376"/>
    <cellStyle name="_IAS Adjustments030630_CCB.HO.New TB template.PRC Sorting.040210_CCB.Dec03AuditPack.GL.V2 3" xfId="6377"/>
    <cellStyle name="_IAS Adjustments030630_CCB.HO.New TB template.PRC Sorting.040210_CCB.Dec03AuditPack.GL.V2 4" xfId="6378"/>
    <cellStyle name="_IAS Adjustments030630_CCB.HO.New TB template.PRC Sorting.040210_CCB.Dec03AuditPack.GL.V2 5" xfId="6379"/>
    <cellStyle name="_IAS Adjustments030630_CCB.HO.New TB template.PRC Sorting.040210_CCB.Dec03AuditPack.GL.V2 6" xfId="6380"/>
    <cellStyle name="_IAS Adjustments030630_CCB.HO.New TB template.PRC Sorting.040210_CCB.Dec03AuditPack.GL.V2 7" xfId="6381"/>
    <cellStyle name="_interest rate of Holding" xfId="6382"/>
    <cellStyle name="_interest rate of Holding 2" xfId="6383"/>
    <cellStyle name="_interest rate of Holding_Additional RP-FA" xfId="6384"/>
    <cellStyle name="_interest rate of Holding_Additional RP-FA 2" xfId="6385"/>
    <cellStyle name="_interest rate of Holding_Additional RP-FA updated at May 16" xfId="6386"/>
    <cellStyle name="_interest rate of Holding_Additional RP-FA updated at May 16 2" xfId="6387"/>
    <cellStyle name="_interest rate of Holding_Additional RP-FA updated at May 16_简版程序" xfId="6388"/>
    <cellStyle name="_interest rate of Holding_Additional RP-FA updated at May 16_简版程序 2" xfId="6389"/>
    <cellStyle name="_interest rate of Holding_Additional RP-FA updated at May 16_简版程序11.20" xfId="6390"/>
    <cellStyle name="_interest rate of Holding_Additional RP-FA updated at May 16_简版程序11.20 2" xfId="6391"/>
    <cellStyle name="_interest rate of Holding_Additional RP-FA_简版程序" xfId="6392"/>
    <cellStyle name="_interest rate of Holding_Additional RP-FA_简版程序 2" xfId="6393"/>
    <cellStyle name="_interest rate of Holding_Additional RP-FA_简版程序11.20" xfId="6394"/>
    <cellStyle name="_interest rate of Holding_Additional RP-FA_简版程序11.20 2" xfId="6395"/>
    <cellStyle name="_interest rate of Holding_Worksheet in (Read-Only) Coaching Note - back up" xfId="6396"/>
    <cellStyle name="_interest rate of Holding_Worksheet in (Read-Only) Coaching Note - back up 2" xfId="6397"/>
    <cellStyle name="_interest rate of Holding_Worksheet in (Read-Only) Coaching Note - back up_简版程序" xfId="6398"/>
    <cellStyle name="_interest rate of Holding_Worksheet in (Read-Only) Coaching Note - back up_简版程序 2" xfId="6399"/>
    <cellStyle name="_interest rate of Holding_Worksheet in (Read-Only) Coaching Note - back up_简版程序11.20" xfId="6400"/>
    <cellStyle name="_interest rate of Holding_Worksheet in (Read-Only) Coaching Note - back up_简版程序11.20 2" xfId="6401"/>
    <cellStyle name="_interest rate of Holding_Worksheet in (Read-Only) Step - Staff cost" xfId="6402"/>
    <cellStyle name="_interest rate of Holding_Worksheet in (Read-Only) Step - Staff cost 2" xfId="6403"/>
    <cellStyle name="_interest rate of Holding_Worksheet in (Read-Only) Step - Staff cost_简版程序" xfId="6404"/>
    <cellStyle name="_interest rate of Holding_Worksheet in (Read-Only) Step - Staff cost_简版程序 2" xfId="6405"/>
    <cellStyle name="_interest rate of Holding_Worksheet in (Read-Only) Step - Staff cost_简版程序11.20" xfId="6406"/>
    <cellStyle name="_interest rate of Holding_Worksheet in (Read-Only) Step - Staff cost_简版程序11.20 2" xfId="6407"/>
    <cellStyle name="_interest rate of Holding_简版程序" xfId="6408"/>
    <cellStyle name="_interest rate of Holding_简版程序 2" xfId="6409"/>
    <cellStyle name="_interest rate of Holding_简版程序11.20" xfId="6410"/>
    <cellStyle name="_interest rate of Holding_简版程序11.20 2" xfId="6411"/>
    <cellStyle name="_J1000-存货-田立营" xfId="6412"/>
    <cellStyle name="_J1000-存货-田立营 2" xfId="6413"/>
    <cellStyle name="_J1000-存货-田立营_简版程序" xfId="6414"/>
    <cellStyle name="_J1000-存货-田立营_简版程序 2" xfId="6415"/>
    <cellStyle name="_J1000-存货-田立营_简版程序11.20" xfId="6416"/>
    <cellStyle name="_J1000-存货-田立营_简版程序11.20 2" xfId="6417"/>
    <cellStyle name="_ja付款" xfId="6418"/>
    <cellStyle name="_JCK货币资金" xfId="6419"/>
    <cellStyle name="_JCK货币资金 2" xfId="6420"/>
    <cellStyle name="_JCK货币资金_简版程序" xfId="6421"/>
    <cellStyle name="_JCK货币资金_简版程序 2" xfId="6422"/>
    <cellStyle name="_JCK货币资金_简版程序 2 2" xfId="6423"/>
    <cellStyle name="_JCK货币资金_简版程序 2 3" xfId="6424"/>
    <cellStyle name="_JCK货币资金_简版程序 3" xfId="6425"/>
    <cellStyle name="_JCK货币资金_简版程序11.20" xfId="6426"/>
    <cellStyle name="_JCK货币资金_简版程序11.20 2" xfId="6427"/>
    <cellStyle name="_K" xfId="6428"/>
    <cellStyle name="_K 2" xfId="6429"/>
    <cellStyle name="_K3长期投资" xfId="6430"/>
    <cellStyle name="_K3长期投资_简版程序11.20" xfId="6431"/>
    <cellStyle name="_KPMG original version" xfId="6432"/>
    <cellStyle name="_KPMG original version 2" xfId="6433"/>
    <cellStyle name="_KPMG original version 2 2" xfId="6434"/>
    <cellStyle name="_KPMG original version 2 3" xfId="6435"/>
    <cellStyle name="_KPMG original version 3" xfId="6436"/>
    <cellStyle name="_KPMG original version 4" xfId="6437"/>
    <cellStyle name="_KPMG original version 5" xfId="6438"/>
    <cellStyle name="_KPMG original version 6" xfId="6439"/>
    <cellStyle name="_KPMG original version 7" xfId="6440"/>
    <cellStyle name="_KPMG original version_(中企华)审计评估联合申报明细表.V1" xfId="6441"/>
    <cellStyle name="_KPMG original version_(中企华)审计评估联合申报明细表.V1 2" xfId="6442"/>
    <cellStyle name="_KPMG original version_(中企华)审计评估联合申报明细表.V1 2 2" xfId="6443"/>
    <cellStyle name="_KPMG original version_(中企华)审计评估联合申报明细表.V1 2 3" xfId="6444"/>
    <cellStyle name="_KPMG original version_(中企华)审计评估联合申报明细表.V1 3" xfId="6445"/>
    <cellStyle name="_KPMG original version_(中企华)审计评估联合申报明细表.V1 4" xfId="6446"/>
    <cellStyle name="_KPMG original version_(中企华)审计评估联合申报明细表.V1 5" xfId="6447"/>
    <cellStyle name="_KPMG original version_(中企华)审计评估联合申报明细表.V1 6" xfId="6448"/>
    <cellStyle name="_KPMG original version_(中企华)审计评估联合申报明细表.V1 7" xfId="6449"/>
    <cellStyle name="_KPMG original version_附件1：审计评估联合申报明细表" xfId="6450"/>
    <cellStyle name="_KPMG original version_附件1：审计评估联合申报明细表 2" xfId="6451"/>
    <cellStyle name="_KPMG original version_附件1：审计评估联合申报明细表 2 2" xfId="6452"/>
    <cellStyle name="_KPMG original version_附件1：审计评估联合申报明细表 2 3" xfId="6453"/>
    <cellStyle name="_KPMG original version_附件1：审计评估联合申报明细表 3" xfId="6454"/>
    <cellStyle name="_KPMG original version_附件1：审计评估联合申报明细表 4" xfId="6455"/>
    <cellStyle name="_KPMG original version_附件1：审计评估联合申报明细表 5" xfId="6456"/>
    <cellStyle name="_KPMG original version_附件1：审计评估联合申报明细表 6" xfId="6457"/>
    <cellStyle name="_KPMG original version_附件1：审计评估联合申报明细表 7" xfId="6458"/>
    <cellStyle name="_K-Sep 2005" xfId="6459"/>
    <cellStyle name="_K-Sep 2005 2" xfId="6460"/>
    <cellStyle name="_L1固定资产" xfId="6461"/>
    <cellStyle name="_L1固定资产_简版程序11.20" xfId="6462"/>
    <cellStyle name="_linda-FT 2008 Client Assist Pack-1125" xfId="6463"/>
    <cellStyle name="_linda-FT 2008 Client Assist Pack-1125_FT 2008 Client Assist Pack-1126 LP" xfId="6464"/>
    <cellStyle name="_long term loan - others 300504" xfId="6465"/>
    <cellStyle name="_long term loan - others 300504 2" xfId="6466"/>
    <cellStyle name="_long term loan - others 300504 2 2" xfId="6467"/>
    <cellStyle name="_long term loan - others 300504 2 3" xfId="6468"/>
    <cellStyle name="_long term loan - others 300504 3" xfId="6469"/>
    <cellStyle name="_long term loan - others 300504 4" xfId="6470"/>
    <cellStyle name="_long term loan - others 300504 5" xfId="6471"/>
    <cellStyle name="_long term loan - others 300504 6" xfId="6472"/>
    <cellStyle name="_long term loan - others 300504 7" xfId="6473"/>
    <cellStyle name="_long term loan - others 300504_(中企华)审计评估联合申报明细表.V1" xfId="6474"/>
    <cellStyle name="_long term loan - others 300504_(中企华)审计评估联合申报明细表.V1 2" xfId="6475"/>
    <cellStyle name="_long term loan - others 300504_(中企华)审计评估联合申报明细表.V1 2 2" xfId="6476"/>
    <cellStyle name="_long term loan - others 300504_(中企华)审计评估联合申报明细表.V1 2 3" xfId="6477"/>
    <cellStyle name="_long term loan - others 300504_(中企华)审计评估联合申报明细表.V1 3" xfId="6478"/>
    <cellStyle name="_long term loan - others 300504_(中企华)审计评估联合申报明细表.V1 4" xfId="6479"/>
    <cellStyle name="_long term loan - others 300504_(中企华)审计评估联合申报明细表.V1 5" xfId="6480"/>
    <cellStyle name="_long term loan - others 300504_(中企华)审计评估联合申报明细表.V1 6" xfId="6481"/>
    <cellStyle name="_long term loan - others 300504_(中企华)审计评估联合申报明细表.V1 7" xfId="6482"/>
    <cellStyle name="_long term loan - others 300504_KPMG original version" xfId="6483"/>
    <cellStyle name="_long term loan - others 300504_KPMG original version 2" xfId="6484"/>
    <cellStyle name="_long term loan - others 300504_KPMG original version 2 2" xfId="6485"/>
    <cellStyle name="_long term loan - others 300504_KPMG original version 2 3" xfId="6486"/>
    <cellStyle name="_long term loan - others 300504_KPMG original version 3" xfId="6487"/>
    <cellStyle name="_long term loan - others 300504_KPMG original version 4" xfId="6488"/>
    <cellStyle name="_long term loan - others 300504_KPMG original version 5" xfId="6489"/>
    <cellStyle name="_long term loan - others 300504_KPMG original version 6" xfId="6490"/>
    <cellStyle name="_long term loan - others 300504_KPMG original version 7" xfId="6491"/>
    <cellStyle name="_long term loan - others 300504_KPMG original version_(中企华)审计评估联合申报明细表.V1" xfId="6492"/>
    <cellStyle name="_long term loan - others 300504_KPMG original version_(中企华)审计评估联合申报明细表.V1 2" xfId="6493"/>
    <cellStyle name="_long term loan - others 300504_KPMG original version_(中企华)审计评估联合申报明细表.V1 2 2" xfId="6494"/>
    <cellStyle name="_long term loan - others 300504_KPMG original version_(中企华)审计评估联合申报明细表.V1 2 3" xfId="6495"/>
    <cellStyle name="_long term loan - others 300504_KPMG original version_(中企华)审计评估联合申报明细表.V1 3" xfId="6496"/>
    <cellStyle name="_long term loan - others 300504_KPMG original version_(中企华)审计评估联合申报明细表.V1 4" xfId="6497"/>
    <cellStyle name="_long term loan - others 300504_KPMG original version_(中企华)审计评估联合申报明细表.V1 5" xfId="6498"/>
    <cellStyle name="_long term loan - others 300504_KPMG original version_(中企华)审计评估联合申报明细表.V1 6" xfId="6499"/>
    <cellStyle name="_long term loan - others 300504_KPMG original version_(中企华)审计评估联合申报明细表.V1 7" xfId="6500"/>
    <cellStyle name="_long term loan - others 300504_KPMG original version_附件1：审计评估联合申报明细表" xfId="6501"/>
    <cellStyle name="_long term loan - others 300504_KPMG original version_附件1：审计评估联合申报明细表 2" xfId="6502"/>
    <cellStyle name="_long term loan - others 300504_KPMG original version_附件1：审计评估联合申报明细表 2 2" xfId="6503"/>
    <cellStyle name="_long term loan - others 300504_KPMG original version_附件1：审计评估联合申报明细表 2 3" xfId="6504"/>
    <cellStyle name="_long term loan - others 300504_KPMG original version_附件1：审计评估联合申报明细表 3" xfId="6505"/>
    <cellStyle name="_long term loan - others 300504_KPMG original version_附件1：审计评估联合申报明细表 4" xfId="6506"/>
    <cellStyle name="_long term loan - others 300504_KPMG original version_附件1：审计评估联合申报明细表 5" xfId="6507"/>
    <cellStyle name="_long term loan - others 300504_KPMG original version_附件1：审计评估联合申报明细表 6" xfId="6508"/>
    <cellStyle name="_long term loan - others 300504_KPMG original version_附件1：审计评估联合申报明细表 7" xfId="6509"/>
    <cellStyle name="_long term loan - others 300504_Shenhua PBC package 050530" xfId="6510"/>
    <cellStyle name="_long term loan - others 300504_Shenhua PBC package 050530 2" xfId="6511"/>
    <cellStyle name="_long term loan - others 300504_Shenhua PBC package 050530 2 2" xfId="6512"/>
    <cellStyle name="_long term loan - others 300504_Shenhua PBC package 050530 2 3" xfId="6513"/>
    <cellStyle name="_long term loan - others 300504_Shenhua PBC package 050530 3" xfId="6514"/>
    <cellStyle name="_long term loan - others 300504_Shenhua PBC package 050530 4" xfId="6515"/>
    <cellStyle name="_long term loan - others 300504_Shenhua PBC package 050530 5" xfId="6516"/>
    <cellStyle name="_long term loan - others 300504_Shenhua PBC package 050530 6" xfId="6517"/>
    <cellStyle name="_long term loan - others 300504_Shenhua PBC package 050530 7" xfId="6518"/>
    <cellStyle name="_long term loan - others 300504_Shenhua PBC package 050530_(中企华)审计评估联合申报明细表.V1" xfId="6519"/>
    <cellStyle name="_long term loan - others 300504_Shenhua PBC package 050530_(中企华)审计评估联合申报明细表.V1 2" xfId="6520"/>
    <cellStyle name="_long term loan - others 300504_Shenhua PBC package 050530_(中企华)审计评估联合申报明细表.V1 2 2" xfId="6521"/>
    <cellStyle name="_long term loan - others 300504_Shenhua PBC package 050530_(中企华)审计评估联合申报明细表.V1 2 3" xfId="6522"/>
    <cellStyle name="_long term loan - others 300504_Shenhua PBC package 050530_(中企华)审计评估联合申报明细表.V1 3" xfId="6523"/>
    <cellStyle name="_long term loan - others 300504_Shenhua PBC package 050530_(中企华)审计评估联合申报明细表.V1 4" xfId="6524"/>
    <cellStyle name="_long term loan - others 300504_Shenhua PBC package 050530_(中企华)审计评估联合申报明细表.V1 5" xfId="6525"/>
    <cellStyle name="_long term loan - others 300504_Shenhua PBC package 050530_(中企华)审计评估联合申报明细表.V1 6" xfId="6526"/>
    <cellStyle name="_long term loan - others 300504_Shenhua PBC package 050530_(中企华)审计评估联合申报明细表.V1 7" xfId="6527"/>
    <cellStyle name="_long term loan - others 300504_Shenhua PBC package 050530_附件1：审计评估联合申报明细表" xfId="6528"/>
    <cellStyle name="_long term loan - others 300504_Shenhua PBC package 050530_附件1：审计评估联合申报明细表 2" xfId="6529"/>
    <cellStyle name="_long term loan - others 300504_Shenhua PBC package 050530_附件1：审计评估联合申报明细表 2 2" xfId="6530"/>
    <cellStyle name="_long term loan - others 300504_Shenhua PBC package 050530_附件1：审计评估联合申报明细表 2 3" xfId="6531"/>
    <cellStyle name="_long term loan - others 300504_Shenhua PBC package 050530_附件1：审计评估联合申报明细表 3" xfId="6532"/>
    <cellStyle name="_long term loan - others 300504_Shenhua PBC package 050530_附件1：审计评估联合申报明细表 4" xfId="6533"/>
    <cellStyle name="_long term loan - others 300504_Shenhua PBC package 050530_附件1：审计评估联合申报明细表 5" xfId="6534"/>
    <cellStyle name="_long term loan - others 300504_Shenhua PBC package 050530_附件1：审计评估联合申报明细表 6" xfId="6535"/>
    <cellStyle name="_long term loan - others 300504_Shenhua PBC package 050530_附件1：审计评估联合申报明细表 7" xfId="6536"/>
    <cellStyle name="_long term loan - others 300504_附件1：审计评估联合申报明细表" xfId="6537"/>
    <cellStyle name="_long term loan - others 300504_附件1：审计评估联合申报明细表 2" xfId="6538"/>
    <cellStyle name="_long term loan - others 300504_附件1：审计评估联合申报明细表 2 2" xfId="6539"/>
    <cellStyle name="_long term loan - others 300504_附件1：审计评估联合申报明细表 2 3" xfId="6540"/>
    <cellStyle name="_long term loan - others 300504_附件1：审计评估联合申报明细表 3" xfId="6541"/>
    <cellStyle name="_long term loan - others 300504_附件1：审计评估联合申报明细表 4" xfId="6542"/>
    <cellStyle name="_long term loan - others 300504_附件1：审计评估联合申报明细表 5" xfId="6543"/>
    <cellStyle name="_long term loan - others 300504_附件1：审计评估联合申报明细表 6" xfId="6544"/>
    <cellStyle name="_long term loan - others 300504_附件1：审计评估联合申报明细表 7" xfId="6545"/>
    <cellStyle name="_long term loan - others 300504_审计调查表.V3" xfId="6546"/>
    <cellStyle name="_long term loan - others 300504_审计调查表.V3 2" xfId="6547"/>
    <cellStyle name="_long term loan - others 300504_审计调查表.V3 2 2" xfId="6548"/>
    <cellStyle name="_long term loan - others 300504_审计调查表.V3 2 3" xfId="6549"/>
    <cellStyle name="_long term loan - others 300504_审计调查表.V3 3" xfId="6550"/>
    <cellStyle name="_long term loan - others 300504_审计调查表.V3 4" xfId="6551"/>
    <cellStyle name="_long term loan - others 300504_审计调查表.V3 5" xfId="6552"/>
    <cellStyle name="_long term loan - others 300504_审计调查表.V3 6" xfId="6553"/>
    <cellStyle name="_long term loan - others 300504_审计调查表.V3 7" xfId="6554"/>
    <cellStyle name="_L-T investment and investment income_20060630" xfId="6555"/>
    <cellStyle name="_L-T investment and investment income_20060630 2" xfId="6556"/>
    <cellStyle name="_L-T investment and investment income_20060630_简版程序" xfId="6557"/>
    <cellStyle name="_L-T investment and investment income_20060630_简版程序 2" xfId="6558"/>
    <cellStyle name="_L-T investment and investment income_20060630_简版程序 2 2" xfId="6559"/>
    <cellStyle name="_L-T investment and investment income_20060630_简版程序 2 3" xfId="6560"/>
    <cellStyle name="_L-T investment and investment income_20060630_简版程序 3" xfId="6561"/>
    <cellStyle name="_L-T investment and investment income_20060630_简版程序11.20" xfId="6562"/>
    <cellStyle name="_L-T investment and investment income_20060630_简版程序11.20 2" xfId="6563"/>
    <cellStyle name="_L-T investment and investment income_20061231" xfId="6564"/>
    <cellStyle name="_L-T investment and investment income_20061231 2" xfId="6565"/>
    <cellStyle name="_L-T investment and investment income_20061231_简版程序" xfId="6566"/>
    <cellStyle name="_L-T investment and investment income_20061231_简版程序 2" xfId="6567"/>
    <cellStyle name="_L-T investment and investment income_20061231_简版程序 2 2" xfId="6568"/>
    <cellStyle name="_L-T investment and investment income_20061231_简版程序 2 3" xfId="6569"/>
    <cellStyle name="_L-T investment and investment income_20061231_简版程序 3" xfId="6570"/>
    <cellStyle name="_L-T investment and investment income_20061231_简版程序11.20" xfId="6571"/>
    <cellStyle name="_L-T investment and investment income_20061231_简版程序11.20 2" xfId="6572"/>
    <cellStyle name="_LT investment movement-WP061231" xfId="6573"/>
    <cellStyle name="_LT investment movement-WP061231 2" xfId="6574"/>
    <cellStyle name="_LT investment movement-WP061231_简版程序" xfId="6575"/>
    <cellStyle name="_LT investment movement-WP061231_简版程序 2" xfId="6576"/>
    <cellStyle name="_LT investment movement-WP061231_简版程序 2 2" xfId="6577"/>
    <cellStyle name="_LT investment movement-WP061231_简版程序 2 3" xfId="6578"/>
    <cellStyle name="_LT investment movement-WP061231_简版程序 3" xfId="6579"/>
    <cellStyle name="_LT investment movement-WP061231_简版程序11.20" xfId="6580"/>
    <cellStyle name="_LT investment movement-WP061231_简版程序11.20 2" xfId="6581"/>
    <cellStyle name="_M5000-递延所得税资产、负债" xfId="6582"/>
    <cellStyle name="_M5000-递延所得税资产、负债 2" xfId="6583"/>
    <cellStyle name="_M5000-递延所得税资产、负债_简版程序11.20" xfId="6584"/>
    <cellStyle name="_M5000-递延所得税资产、负债_简版程序11.20 2" xfId="6585"/>
    <cellStyle name="_N2.应付账款" xfId="6586"/>
    <cellStyle name="_N2.应付账款 2" xfId="6587"/>
    <cellStyle name="_N2000-长期借款-李" xfId="6588"/>
    <cellStyle name="_N2000-长期借款-李 2" xfId="6589"/>
    <cellStyle name="_N2000-长期借款-李_简版程序11.20" xfId="6590"/>
    <cellStyle name="_N2000-长期借款-李_简版程序11.20 2" xfId="6591"/>
    <cellStyle name="_N210-AP subseq sett" xfId="6592"/>
    <cellStyle name="_N210-AP subseq sett_56-税费情况表" xfId="6593"/>
    <cellStyle name="_NII资产评估申报表(成本法)" xfId="6594"/>
    <cellStyle name="_NII资产评估申报表(成本法) 2" xfId="6595"/>
    <cellStyle name="_NII资产评估申报表(成本法) 2 2" xfId="6596"/>
    <cellStyle name="_NII资产评估申报表(成本法) 2 3" xfId="6597"/>
    <cellStyle name="_NII资产评估申报表(成本法) 3" xfId="6598"/>
    <cellStyle name="_NII资产评估申报表(成本法) 4" xfId="6599"/>
    <cellStyle name="_norma1" xfId="6600"/>
    <cellStyle name="_norma1 2" xfId="6601"/>
    <cellStyle name="_norma1 2 2" xfId="6602"/>
    <cellStyle name="_norma1 3" xfId="6603"/>
    <cellStyle name="_norma1 3 2" xfId="6604"/>
    <cellStyle name="_norma1 4" xfId="6605"/>
    <cellStyle name="_norma1 5" xfId="6606"/>
    <cellStyle name="_norma1 6" xfId="6607"/>
    <cellStyle name="_norma1 7" xfId="6608"/>
    <cellStyle name="_norma1 8" xfId="6609"/>
    <cellStyle name="_norma1_简版程序11.20" xfId="6610"/>
    <cellStyle name="_norma1_简版程序11.20 2" xfId="6611"/>
    <cellStyle name="_norma1_简版程序11.20 3" xfId="6612"/>
    <cellStyle name="_O" xfId="6613"/>
    <cellStyle name="_O 2" xfId="6614"/>
    <cellStyle name="_O Hangzhou" xfId="6615"/>
    <cellStyle name="_O Hangzhou 2" xfId="6616"/>
    <cellStyle name="_O.0412.SH-reviewed" xfId="6617"/>
    <cellStyle name="_O.0412.SH-reviewed 2" xfId="6618"/>
    <cellStyle name="_O.0503.SH" xfId="6619"/>
    <cellStyle name="_O.0503.SH 2" xfId="6620"/>
    <cellStyle name="_O_1" xfId="6621"/>
    <cellStyle name="_O_1 2" xfId="6622"/>
    <cellStyle name="_O_1_ZZ Nissan 1Q06" xfId="6623"/>
    <cellStyle name="_O_1_ZZ Nissan 1Q06 2" xfId="6624"/>
    <cellStyle name="_O_1_ZZ Nissan 4Q05" xfId="6625"/>
    <cellStyle name="_O_1_ZZ Nissan 4Q05 2" xfId="6626"/>
    <cellStyle name="_O_2" xfId="6627"/>
    <cellStyle name="_O_2 2" xfId="6628"/>
    <cellStyle name="_O_O.0412.SH-reviewed" xfId="6629"/>
    <cellStyle name="_O_O.0412.SH-reviewed 2" xfId="6630"/>
    <cellStyle name="_O_O.0503.SH" xfId="6631"/>
    <cellStyle name="_O_O.0503.SH 2" xfId="6632"/>
    <cellStyle name="_O_O-Sep 2005" xfId="6633"/>
    <cellStyle name="_O_O-Sep 2005 2" xfId="6634"/>
    <cellStyle name="_O_SH real-estate tax" xfId="6635"/>
    <cellStyle name="_O_SH real-estate tax 2" xfId="6636"/>
    <cellStyle name="_O_SH real-estate tax_ZZ Nissan 1Q06" xfId="6637"/>
    <cellStyle name="_O_SH real-estate tax_ZZ Nissan 1Q06 2" xfId="6638"/>
    <cellStyle name="_O_SH real-estate tax_ZZ Nissan 4Q05" xfId="6639"/>
    <cellStyle name="_O_SH real-estate tax_ZZ Nissan 4Q05 2" xfId="6640"/>
    <cellStyle name="_O_Tax_2006" xfId="6641"/>
    <cellStyle name="_O_ZZ Nissan 2Q05 (extract ref)" xfId="6642"/>
    <cellStyle name="_O_ZZ Nissan 2Q05 (extract ref) 2" xfId="6643"/>
    <cellStyle name="_O1" xfId="6644"/>
    <cellStyle name="_O1 2" xfId="6645"/>
    <cellStyle name="_O1.应交税费" xfId="6646"/>
    <cellStyle name="_O1_O.0412.SH-reviewed" xfId="6647"/>
    <cellStyle name="_O1_O.0412.SH-reviewed 2" xfId="6648"/>
    <cellStyle name="_O1_O.0503.SH" xfId="6649"/>
    <cellStyle name="_O1_O.0503.SH 2" xfId="6650"/>
    <cellStyle name="_O1_ZZ Nissan 1Q06" xfId="6651"/>
    <cellStyle name="_O1_ZZ Nissan 1Q06 2" xfId="6652"/>
    <cellStyle name="_O1_ZZ Nissan 4Q05" xfId="6653"/>
    <cellStyle name="_O1_ZZ Nissan 4Q05 2" xfId="6654"/>
    <cellStyle name="_O2.应交增值税" xfId="6655"/>
    <cellStyle name="_P" xfId="6656"/>
    <cellStyle name="_P 2005-06" xfId="6657"/>
    <cellStyle name="_P 2005-06_56-税费情况表" xfId="6658"/>
    <cellStyle name="_P.0503.SH" xfId="6659"/>
    <cellStyle name="_P.0503.SH 2" xfId="6660"/>
    <cellStyle name="_P_1" xfId="6661"/>
    <cellStyle name="_P_1 2" xfId="6662"/>
    <cellStyle name="_P_1_ZZ Nissan 1Q06" xfId="6663"/>
    <cellStyle name="_P_1_ZZ Nissan 1Q06 2" xfId="6664"/>
    <cellStyle name="_P_1_ZZ Nissan 4Q05" xfId="6665"/>
    <cellStyle name="_P_1_ZZ Nissan 4Q05 2" xfId="6666"/>
    <cellStyle name="_P_2" xfId="6667"/>
    <cellStyle name="_P_2_56-税费情况表" xfId="6668"/>
    <cellStyle name="_P_56-税费情况表" xfId="6669"/>
    <cellStyle name="_P_O.0412.SH-reviewed" xfId="6670"/>
    <cellStyle name="_P_O.0412.SH-reviewed 2" xfId="6671"/>
    <cellStyle name="_P_O.0503.SH" xfId="6672"/>
    <cellStyle name="_P_O.0503.SH 2" xfId="6673"/>
    <cellStyle name="_P_P.0503.SH" xfId="6674"/>
    <cellStyle name="_P_P.0503.SH 2" xfId="6675"/>
    <cellStyle name="_P_ZZ Nissan 2Q05 (extract ref)" xfId="6676"/>
    <cellStyle name="_P_ZZ Nissan 2Q05 (extract ref)_56-税费情况表" xfId="6677"/>
    <cellStyle name="_P_ZZ Nissan 2Q06" xfId="6678"/>
    <cellStyle name="_P_ZZ Nissan 2Q06 2" xfId="6679"/>
    <cellStyle name="_P1" xfId="6680"/>
    <cellStyle name="_P1 2" xfId="6681"/>
    <cellStyle name="_P1_P.0503.SH" xfId="6682"/>
    <cellStyle name="_P1_P.0503.SH 2" xfId="6683"/>
    <cellStyle name="_P1_ZZ Nissan 1Q06" xfId="6684"/>
    <cellStyle name="_P1_ZZ Nissan 1Q06 2" xfId="6685"/>
    <cellStyle name="_P1_ZZ Nissan 4Q05" xfId="6686"/>
    <cellStyle name="_P1_ZZ Nissan 4Q05 2" xfId="6687"/>
    <cellStyle name="_P1000-应交税费" xfId="6688"/>
    <cellStyle name="_P1000-应交税费 2" xfId="6689"/>
    <cellStyle name="_P1000-应交税费_简版程序11.20" xfId="6690"/>
    <cellStyle name="_P1000-应交税费_简版程序11.20 2" xfId="6691"/>
    <cellStyle name="_P400" xfId="6692"/>
    <cellStyle name="_P400 2" xfId="6693"/>
    <cellStyle name="_p901 search for" xfId="6694"/>
    <cellStyle name="_Part III.200406.Loan and Liabilities details.(Site Name)" xfId="6695"/>
    <cellStyle name="_Part III.200406.Loan and Liabilities details.(Site Name) 2" xfId="6696"/>
    <cellStyle name="_Part III.200406.Loan and Liabilities details.(Site Name) 2 2" xfId="6697"/>
    <cellStyle name="_Part III.200406.Loan and Liabilities details.(Site Name) 2 3" xfId="6698"/>
    <cellStyle name="_Part III.200406.Loan and Liabilities details.(Site Name) 3" xfId="6699"/>
    <cellStyle name="_Part III.200406.Loan and Liabilities details.(Site Name) 4" xfId="6700"/>
    <cellStyle name="_Part III.200406.Loan and Liabilities details.(Site Name) 5" xfId="6701"/>
    <cellStyle name="_Part III.200406.Loan and Liabilities details.(Site Name) 6" xfId="6702"/>
    <cellStyle name="_Part III.200406.Loan and Liabilities details.(Site Name) 7" xfId="6703"/>
    <cellStyle name="_Part III.200406.Loan and Liabilities details.(Site Name)_(中企华)审计评估联合申报明细表.V1" xfId="6704"/>
    <cellStyle name="_Part III.200406.Loan and Liabilities details.(Site Name)_(中企华)审计评估联合申报明细表.V1 2" xfId="6705"/>
    <cellStyle name="_Part III.200406.Loan and Liabilities details.(Site Name)_(中企华)审计评估联合申报明细表.V1 2 2" xfId="6706"/>
    <cellStyle name="_Part III.200406.Loan and Liabilities details.(Site Name)_(中企华)审计评估联合申报明细表.V1 2 3" xfId="6707"/>
    <cellStyle name="_Part III.200406.Loan and Liabilities details.(Site Name)_(中企华)审计评估联合申报明细表.V1 3" xfId="6708"/>
    <cellStyle name="_Part III.200406.Loan and Liabilities details.(Site Name)_(中企华)审计评估联合申报明细表.V1 4" xfId="6709"/>
    <cellStyle name="_Part III.200406.Loan and Liabilities details.(Site Name)_(中企华)审计评估联合申报明细表.V1 5" xfId="6710"/>
    <cellStyle name="_Part III.200406.Loan and Liabilities details.(Site Name)_(中企华)审计评估联合申报明细表.V1 6" xfId="6711"/>
    <cellStyle name="_Part III.200406.Loan and Liabilities details.(Site Name)_(中企华)审计评估联合申报明细表.V1 7" xfId="6712"/>
    <cellStyle name="_Part III.200406.Loan and Liabilities details.(Site Name)_KPMG original version" xfId="6713"/>
    <cellStyle name="_Part III.200406.Loan and Liabilities details.(Site Name)_KPMG original version 2" xfId="6714"/>
    <cellStyle name="_Part III.200406.Loan and Liabilities details.(Site Name)_KPMG original version 2 2" xfId="6715"/>
    <cellStyle name="_Part III.200406.Loan and Liabilities details.(Site Name)_KPMG original version 2 3" xfId="6716"/>
    <cellStyle name="_Part III.200406.Loan and Liabilities details.(Site Name)_KPMG original version 3" xfId="6717"/>
    <cellStyle name="_Part III.200406.Loan and Liabilities details.(Site Name)_KPMG original version 4" xfId="6718"/>
    <cellStyle name="_Part III.200406.Loan and Liabilities details.(Site Name)_KPMG original version 5" xfId="6719"/>
    <cellStyle name="_Part III.200406.Loan and Liabilities details.(Site Name)_KPMG original version 6" xfId="6720"/>
    <cellStyle name="_Part III.200406.Loan and Liabilities details.(Site Name)_KPMG original version 7" xfId="6721"/>
    <cellStyle name="_Part III.200406.Loan and Liabilities details.(Site Name)_KPMG original version_(中企华)审计评估联合申报明细表.V1" xfId="6722"/>
    <cellStyle name="_Part III.200406.Loan and Liabilities details.(Site Name)_KPMG original version_(中企华)审计评估联合申报明细表.V1 2" xfId="6723"/>
    <cellStyle name="_Part III.200406.Loan and Liabilities details.(Site Name)_KPMG original version_(中企华)审计评估联合申报明细表.V1 2 2" xfId="6724"/>
    <cellStyle name="_Part III.200406.Loan and Liabilities details.(Site Name)_KPMG original version_(中企华)审计评估联合申报明细表.V1 2 3" xfId="6725"/>
    <cellStyle name="_Part III.200406.Loan and Liabilities details.(Site Name)_KPMG original version_(中企华)审计评估联合申报明细表.V1 3" xfId="6726"/>
    <cellStyle name="_Part III.200406.Loan and Liabilities details.(Site Name)_KPMG original version_(中企华)审计评估联合申报明细表.V1 4" xfId="6727"/>
    <cellStyle name="_Part III.200406.Loan and Liabilities details.(Site Name)_KPMG original version_(中企华)审计评估联合申报明细表.V1 5" xfId="6728"/>
    <cellStyle name="_Part III.200406.Loan and Liabilities details.(Site Name)_KPMG original version_(中企华)审计评估联合申报明细表.V1 6" xfId="6729"/>
    <cellStyle name="_Part III.200406.Loan and Liabilities details.(Site Name)_KPMG original version_(中企华)审计评估联合申报明细表.V1 7" xfId="6730"/>
    <cellStyle name="_Part III.200406.Loan and Liabilities details.(Site Name)_KPMG original version_附件1：审计评估联合申报明细表" xfId="6731"/>
    <cellStyle name="_Part III.200406.Loan and Liabilities details.(Site Name)_KPMG original version_附件1：审计评估联合申报明细表 2" xfId="6732"/>
    <cellStyle name="_Part III.200406.Loan and Liabilities details.(Site Name)_KPMG original version_附件1：审计评估联合申报明细表 2 2" xfId="6733"/>
    <cellStyle name="_Part III.200406.Loan and Liabilities details.(Site Name)_KPMG original version_附件1：审计评估联合申报明细表 2 3" xfId="6734"/>
    <cellStyle name="_Part III.200406.Loan and Liabilities details.(Site Name)_KPMG original version_附件1：审计评估联合申报明细表 3" xfId="6735"/>
    <cellStyle name="_Part III.200406.Loan and Liabilities details.(Site Name)_KPMG original version_附件1：审计评估联合申报明细表 4" xfId="6736"/>
    <cellStyle name="_Part III.200406.Loan and Liabilities details.(Site Name)_KPMG original version_附件1：审计评估联合申报明细表 5" xfId="6737"/>
    <cellStyle name="_Part III.200406.Loan and Liabilities details.(Site Name)_KPMG original version_附件1：审计评估联合申报明细表 6" xfId="6738"/>
    <cellStyle name="_Part III.200406.Loan and Liabilities details.(Site Name)_KPMG original version_附件1：审计评估联合申报明细表 7" xfId="6739"/>
    <cellStyle name="_Part III.200406.Loan and Liabilities details.(Site Name)_Shenhua PBC package 050530" xfId="6740"/>
    <cellStyle name="_Part III.200406.Loan and Liabilities details.(Site Name)_Shenhua PBC package 050530 2" xfId="6741"/>
    <cellStyle name="_Part III.200406.Loan and Liabilities details.(Site Name)_Shenhua PBC package 050530 2 2" xfId="6742"/>
    <cellStyle name="_Part III.200406.Loan and Liabilities details.(Site Name)_Shenhua PBC package 050530 2 3" xfId="6743"/>
    <cellStyle name="_Part III.200406.Loan and Liabilities details.(Site Name)_Shenhua PBC package 050530 3" xfId="6744"/>
    <cellStyle name="_Part III.200406.Loan and Liabilities details.(Site Name)_Shenhua PBC package 050530 4" xfId="6745"/>
    <cellStyle name="_Part III.200406.Loan and Liabilities details.(Site Name)_Shenhua PBC package 050530 5" xfId="6746"/>
    <cellStyle name="_Part III.200406.Loan and Liabilities details.(Site Name)_Shenhua PBC package 050530 6" xfId="6747"/>
    <cellStyle name="_Part III.200406.Loan and Liabilities details.(Site Name)_Shenhua PBC package 050530 7" xfId="6748"/>
    <cellStyle name="_Part III.200406.Loan and Liabilities details.(Site Name)_Shenhua PBC package 050530_(中企华)审计评估联合申报明细表.V1" xfId="6749"/>
    <cellStyle name="_Part III.200406.Loan and Liabilities details.(Site Name)_Shenhua PBC package 050530_(中企华)审计评估联合申报明细表.V1 2" xfId="6750"/>
    <cellStyle name="_Part III.200406.Loan and Liabilities details.(Site Name)_Shenhua PBC package 050530_(中企华)审计评估联合申报明细表.V1 2 2" xfId="6751"/>
    <cellStyle name="_Part III.200406.Loan and Liabilities details.(Site Name)_Shenhua PBC package 050530_(中企华)审计评估联合申报明细表.V1 2 3" xfId="6752"/>
    <cellStyle name="_Part III.200406.Loan and Liabilities details.(Site Name)_Shenhua PBC package 050530_(中企华)审计评估联合申报明细表.V1 3" xfId="6753"/>
    <cellStyle name="_Part III.200406.Loan and Liabilities details.(Site Name)_Shenhua PBC package 050530_(中企华)审计评估联合申报明细表.V1 4" xfId="6754"/>
    <cellStyle name="_Part III.200406.Loan and Liabilities details.(Site Name)_Shenhua PBC package 050530_(中企华)审计评估联合申报明细表.V1 5" xfId="6755"/>
    <cellStyle name="_Part III.200406.Loan and Liabilities details.(Site Name)_Shenhua PBC package 050530_(中企华)审计评估联合申报明细表.V1 6" xfId="6756"/>
    <cellStyle name="_Part III.200406.Loan and Liabilities details.(Site Name)_Shenhua PBC package 050530_(中企华)审计评估联合申报明细表.V1 7" xfId="6757"/>
    <cellStyle name="_Part III.200406.Loan and Liabilities details.(Site Name)_Shenhua PBC package 050530_附件1：审计评估联合申报明细表" xfId="6758"/>
    <cellStyle name="_Part III.200406.Loan and Liabilities details.(Site Name)_Shenhua PBC package 050530_附件1：审计评估联合申报明细表 2" xfId="6759"/>
    <cellStyle name="_Part III.200406.Loan and Liabilities details.(Site Name)_Shenhua PBC package 050530_附件1：审计评估联合申报明细表 2 2" xfId="6760"/>
    <cellStyle name="_Part III.200406.Loan and Liabilities details.(Site Name)_Shenhua PBC package 050530_附件1：审计评估联合申报明细表 2 3" xfId="6761"/>
    <cellStyle name="_Part III.200406.Loan and Liabilities details.(Site Name)_Shenhua PBC package 050530_附件1：审计评估联合申报明细表 3" xfId="6762"/>
    <cellStyle name="_Part III.200406.Loan and Liabilities details.(Site Name)_Shenhua PBC package 050530_附件1：审计评估联合申报明细表 4" xfId="6763"/>
    <cellStyle name="_Part III.200406.Loan and Liabilities details.(Site Name)_Shenhua PBC package 050530_附件1：审计评估联合申报明细表 5" xfId="6764"/>
    <cellStyle name="_Part III.200406.Loan and Liabilities details.(Site Name)_Shenhua PBC package 050530_附件1：审计评估联合申报明细表 6" xfId="6765"/>
    <cellStyle name="_Part III.200406.Loan and Liabilities details.(Site Name)_Shenhua PBC package 050530_附件1：审计评估联合申报明细表 7" xfId="6766"/>
    <cellStyle name="_Part III.200406.Loan and Liabilities details.(Site Name)_附件1：审计评估联合申报明细表" xfId="6767"/>
    <cellStyle name="_Part III.200406.Loan and Liabilities details.(Site Name)_附件1：审计评估联合申报明细表 2" xfId="6768"/>
    <cellStyle name="_Part III.200406.Loan and Liabilities details.(Site Name)_附件1：审计评估联合申报明细表 2 2" xfId="6769"/>
    <cellStyle name="_Part III.200406.Loan and Liabilities details.(Site Name)_附件1：审计评估联合申报明细表 2 3" xfId="6770"/>
    <cellStyle name="_Part III.200406.Loan and Liabilities details.(Site Name)_附件1：审计评估联合申报明细表 3" xfId="6771"/>
    <cellStyle name="_Part III.200406.Loan and Liabilities details.(Site Name)_附件1：审计评估联合申报明细表 4" xfId="6772"/>
    <cellStyle name="_Part III.200406.Loan and Liabilities details.(Site Name)_附件1：审计评估联合申报明细表 5" xfId="6773"/>
    <cellStyle name="_Part III.200406.Loan and Liabilities details.(Site Name)_附件1：审计评估联合申报明细表 6" xfId="6774"/>
    <cellStyle name="_Part III.200406.Loan and Liabilities details.(Site Name)_附件1：审计评估联合申报明细表 7" xfId="6775"/>
    <cellStyle name="_Part III.200406.Loan and Liabilities details.(Site Name)_审计调查表.V3" xfId="6776"/>
    <cellStyle name="_Part III.200406.Loan and Liabilities details.(Site Name)_审计调查表.V3 2" xfId="6777"/>
    <cellStyle name="_Part III.200406.Loan and Liabilities details.(Site Name)_审计调查表.V3 2 2" xfId="6778"/>
    <cellStyle name="_Part III.200406.Loan and Liabilities details.(Site Name)_审计调查表.V3 2 3" xfId="6779"/>
    <cellStyle name="_Part III.200406.Loan and Liabilities details.(Site Name)_审计调查表.V3 3" xfId="6780"/>
    <cellStyle name="_Part III.200406.Loan and Liabilities details.(Site Name)_审计调查表.V3 4" xfId="6781"/>
    <cellStyle name="_Part III.200406.Loan and Liabilities details.(Site Name)_审计调查表.V3 5" xfId="6782"/>
    <cellStyle name="_Part III.200406.Loan and Liabilities details.(Site Name)_审计调查表.V3 6" xfId="6783"/>
    <cellStyle name="_Part III.200406.Loan and Liabilities details.(Site Name)_审计调查表.V3 7" xfId="6784"/>
    <cellStyle name="_payroll" xfId="6785"/>
    <cellStyle name="_payroll 2" xfId="6786"/>
    <cellStyle name="_payroll_U" xfId="6787"/>
    <cellStyle name="_payroll_U 2" xfId="6788"/>
    <cellStyle name="_payroll_U.0503" xfId="6789"/>
    <cellStyle name="_payroll_U.0503 2" xfId="6790"/>
    <cellStyle name="_payroll_U.0503.SH" xfId="6791"/>
    <cellStyle name="_payroll_U.0503.SH 2" xfId="6792"/>
    <cellStyle name="_payroll_U_ZZ Nissan 1Q06" xfId="6793"/>
    <cellStyle name="_payroll_U_ZZ Nissan 1Q06 2" xfId="6794"/>
    <cellStyle name="_payroll_U_ZZ Nissan 4Q05" xfId="6795"/>
    <cellStyle name="_payroll_U_ZZ Nissan 4Q05 2" xfId="6796"/>
    <cellStyle name="_PBC" xfId="6797"/>
    <cellStyle name="_PBC Batch1 资产负债表" xfId="6798"/>
    <cellStyle name="_PBC content" xfId="6799"/>
    <cellStyle name="_PBC content 2" xfId="6800"/>
    <cellStyle name="_PBC content 2 2" xfId="6801"/>
    <cellStyle name="_PBC content 2 3" xfId="6802"/>
    <cellStyle name="_PBC content 3" xfId="6803"/>
    <cellStyle name="_PBC content 4" xfId="6804"/>
    <cellStyle name="_PBC content 5" xfId="6805"/>
    <cellStyle name="_PBC content 6" xfId="6806"/>
    <cellStyle name="_PBC content 7" xfId="6807"/>
    <cellStyle name="_PBC_1资产类科目" xfId="6808"/>
    <cellStyle name="_PBC_1资产类科目04" xfId="6809"/>
    <cellStyle name="_PBC_3利润表类科目及其他资料" xfId="6810"/>
    <cellStyle name="_PBC_3利润表类科目及其他资料04" xfId="6811"/>
    <cellStyle name="_PBC_3利润表类科目及其他资料05" xfId="6812"/>
    <cellStyle name="_PBC_3利润表类科目及其他资料06" xfId="6813"/>
    <cellStyle name="_PBC-assets1" xfId="6814"/>
    <cellStyle name="_PBC-assets1 2" xfId="6815"/>
    <cellStyle name="_PBC-assets1 2 2" xfId="6816"/>
    <cellStyle name="_PBC-assets1 2 3" xfId="6817"/>
    <cellStyle name="_PBC-assets1 3" xfId="6818"/>
    <cellStyle name="_PBC-assets1 4" xfId="6819"/>
    <cellStyle name="_PBC-P&amp;L" xfId="6820"/>
    <cellStyle name="_PC企业估值调查表(收益法)" xfId="6821"/>
    <cellStyle name="_PC企业估值调查表(收益法) 2" xfId="6822"/>
    <cellStyle name="_PC企业估值调查表(收益法) 2 2" xfId="6823"/>
    <cellStyle name="_PC企业估值调查表(收益法) 2 3" xfId="6824"/>
    <cellStyle name="_PC企业估值调查表(收益法) 3" xfId="6825"/>
    <cellStyle name="_PC企业估值调查表(收益法) 4" xfId="6826"/>
    <cellStyle name="_PRC Adjustments 011231" xfId="6827"/>
    <cellStyle name="_PRC Adjustments 011231 2" xfId="6828"/>
    <cellStyle name="_PRC Adjustments 011231 2 2" xfId="6829"/>
    <cellStyle name="_PRC Adjustments 011231 2 3" xfId="6830"/>
    <cellStyle name="_PRC Adjustments 011231 3" xfId="6831"/>
    <cellStyle name="_PRC Adjustments 011231 4" xfId="6832"/>
    <cellStyle name="_PRC Adjustments 011231 5" xfId="6833"/>
    <cellStyle name="_PRC Adjustments 011231 6" xfId="6834"/>
    <cellStyle name="_PRC Adjustments 011231 7" xfId="6835"/>
    <cellStyle name="_PRC Adjustments 011231_CCB.Dec03AuditPack.GL.V2" xfId="6836"/>
    <cellStyle name="_PRC Adjustments 011231_CCB.Dec03AuditPack.GL.V2 2" xfId="6837"/>
    <cellStyle name="_PRC Adjustments 011231_CCB.Dec03AuditPack.GL.V2 2 2" xfId="6838"/>
    <cellStyle name="_PRC Adjustments 011231_CCB.Dec03AuditPack.GL.V2 2 3" xfId="6839"/>
    <cellStyle name="_PRC Adjustments 011231_CCB.Dec03AuditPack.GL.V2 3" xfId="6840"/>
    <cellStyle name="_PRC Adjustments 011231_CCB.Dec03AuditPack.GL.V2 4" xfId="6841"/>
    <cellStyle name="_PRC Adjustments 011231_CCB.Dec03AuditPack.GL.V2 5" xfId="6842"/>
    <cellStyle name="_PRC Adjustments 011231_CCB.Dec03AuditPack.GL.V2 6" xfId="6843"/>
    <cellStyle name="_PRC Adjustments 011231_CCB.Dec03AuditPack.GL.V2 7" xfId="6844"/>
    <cellStyle name="_PRC Adjustments 011231_CCB.GLAudit Package.040114" xfId="6845"/>
    <cellStyle name="_PRC Adjustments 011231_CCB.GLAudit Package.040114 2" xfId="6846"/>
    <cellStyle name="_PRC Adjustments 011231_CCB.GLAudit Package.040114 2 2" xfId="6847"/>
    <cellStyle name="_PRC Adjustments 011231_CCB.GLAudit Package.040114 2 3" xfId="6848"/>
    <cellStyle name="_PRC Adjustments 011231_CCB.GLAudit Package.040114 3" xfId="6849"/>
    <cellStyle name="_PRC Adjustments 011231_CCB.GLAudit Package.040114 4" xfId="6850"/>
    <cellStyle name="_PRC Adjustments 011231_CCB.GLAudit Package.040114 5" xfId="6851"/>
    <cellStyle name="_PRC Adjustments 011231_CCB.GLAudit Package.040114 6" xfId="6852"/>
    <cellStyle name="_PRC Adjustments 011231_CCB.GLAudit Package.040114 7" xfId="6853"/>
    <cellStyle name="_PRC Adjustments 011231_CCB.GLAudit Package.040114_CCB.Dec03AuditPack.GL.V2" xfId="6854"/>
    <cellStyle name="_PRC Adjustments 011231_CCB.GLAudit Package.040114_CCB.Dec03AuditPack.GL.V2 2" xfId="6855"/>
    <cellStyle name="_PRC Adjustments 011231_CCB.GLAudit Package.040114_CCB.Dec03AuditPack.GL.V2 2 2" xfId="6856"/>
    <cellStyle name="_PRC Adjustments 011231_CCB.GLAudit Package.040114_CCB.Dec03AuditPack.GL.V2 2 3" xfId="6857"/>
    <cellStyle name="_PRC Adjustments 011231_CCB.GLAudit Package.040114_CCB.Dec03AuditPack.GL.V2 3" xfId="6858"/>
    <cellStyle name="_PRC Adjustments 011231_CCB.GLAudit Package.040114_CCB.Dec03AuditPack.GL.V2 4" xfId="6859"/>
    <cellStyle name="_PRC Adjustments 011231_CCB.GLAudit Package.040114_CCB.Dec03AuditPack.GL.V2 5" xfId="6860"/>
    <cellStyle name="_PRC Adjustments 011231_CCB.GLAudit Package.040114_CCB.Dec03AuditPack.GL.V2 6" xfId="6861"/>
    <cellStyle name="_PRC Adjustments 011231_CCB.GLAudit Package.040114_CCB.Dec03AuditPack.GL.V2 7" xfId="6862"/>
    <cellStyle name="_PRC Adjustments 011231_CCB.HO.New TB template.CCB PRC IAS Sorting.040223 trial run" xfId="6863"/>
    <cellStyle name="_PRC Adjustments 011231_CCB.HO.New TB template.CCB PRC IAS Sorting.040223 trial run 2" xfId="6864"/>
    <cellStyle name="_PRC Adjustments 011231_CCB.HO.New TB template.CCB PRC IAS Sorting.040223 trial run 2 2" xfId="6865"/>
    <cellStyle name="_PRC Adjustments 011231_CCB.HO.New TB template.CCB PRC IAS Sorting.040223 trial run 2 3" xfId="6866"/>
    <cellStyle name="_PRC Adjustments 011231_CCB.HO.New TB template.CCB PRC IAS Sorting.040223 trial run 3" xfId="6867"/>
    <cellStyle name="_PRC Adjustments 011231_CCB.HO.New TB template.CCB PRC IAS Sorting.040223 trial run 4" xfId="6868"/>
    <cellStyle name="_PRC Adjustments 011231_CCB.HO.New TB template.CCB PRC IAS Sorting.040223 trial run 5" xfId="6869"/>
    <cellStyle name="_PRC Adjustments 011231_CCB.HO.New TB template.CCB PRC IAS Sorting.040223 trial run 6" xfId="6870"/>
    <cellStyle name="_PRC Adjustments 011231_CCB.HO.New TB template.CCB PRC IAS Sorting.040223 trial run 7" xfId="6871"/>
    <cellStyle name="_PRC Adjustments 011231_CCB.HO.New TB template.CCB PRC IAS Sorting.040223 trial run_CCB.Dec03AuditPack.GL.V2" xfId="6872"/>
    <cellStyle name="_PRC Adjustments 011231_CCB.HO.New TB template.CCB PRC IAS Sorting.040223 trial run_CCB.Dec03AuditPack.GL.V2 2" xfId="6873"/>
    <cellStyle name="_PRC Adjustments 011231_CCB.HO.New TB template.CCB PRC IAS Sorting.040223 trial run_CCB.Dec03AuditPack.GL.V2 2 2" xfId="6874"/>
    <cellStyle name="_PRC Adjustments 011231_CCB.HO.New TB template.CCB PRC IAS Sorting.040223 trial run_CCB.Dec03AuditPack.GL.V2 2 3" xfId="6875"/>
    <cellStyle name="_PRC Adjustments 011231_CCB.HO.New TB template.CCB PRC IAS Sorting.040223 trial run_CCB.Dec03AuditPack.GL.V2 3" xfId="6876"/>
    <cellStyle name="_PRC Adjustments 011231_CCB.HO.New TB template.CCB PRC IAS Sorting.040223 trial run_CCB.Dec03AuditPack.GL.V2 4" xfId="6877"/>
    <cellStyle name="_PRC Adjustments 011231_CCB.HO.New TB template.CCB PRC IAS Sorting.040223 trial run_CCB.Dec03AuditPack.GL.V2 5" xfId="6878"/>
    <cellStyle name="_PRC Adjustments 011231_CCB.HO.New TB template.CCB PRC IAS Sorting.040223 trial run_CCB.Dec03AuditPack.GL.V2 6" xfId="6879"/>
    <cellStyle name="_PRC Adjustments 011231_CCB.HO.New TB template.CCB PRC IAS Sorting.040223 trial run_CCB.Dec03AuditPack.GL.V2 7" xfId="6880"/>
    <cellStyle name="_PRC Adjustments 011231_CCB.HO.New TB template.IAS Sorting.040210" xfId="6881"/>
    <cellStyle name="_PRC Adjustments 011231_CCB.HO.New TB template.IAS Sorting.040210 2" xfId="6882"/>
    <cellStyle name="_PRC Adjustments 011231_CCB.HO.New TB template.IAS Sorting.040210 2 2" xfId="6883"/>
    <cellStyle name="_PRC Adjustments 011231_CCB.HO.New TB template.IAS Sorting.040210 2 3" xfId="6884"/>
    <cellStyle name="_PRC Adjustments 011231_CCB.HO.New TB template.IAS Sorting.040210 3" xfId="6885"/>
    <cellStyle name="_PRC Adjustments 011231_CCB.HO.New TB template.IAS Sorting.040210 4" xfId="6886"/>
    <cellStyle name="_PRC Adjustments 011231_CCB.HO.New TB template.IAS Sorting.040210 5" xfId="6887"/>
    <cellStyle name="_PRC Adjustments 011231_CCB.HO.New TB template.IAS Sorting.040210 6" xfId="6888"/>
    <cellStyle name="_PRC Adjustments 011231_CCB.HO.New TB template.IAS Sorting.040210 7" xfId="6889"/>
    <cellStyle name="_PRC Adjustments 011231_CCB.HO.New TB template.IAS Sorting.040210_CCB.Dec03AuditPack.GL.V2" xfId="6890"/>
    <cellStyle name="_PRC Adjustments 011231_CCB.HO.New TB template.IAS Sorting.040210_CCB.Dec03AuditPack.GL.V2 2" xfId="6891"/>
    <cellStyle name="_PRC Adjustments 011231_CCB.HO.New TB template.IAS Sorting.040210_CCB.Dec03AuditPack.GL.V2 2 2" xfId="6892"/>
    <cellStyle name="_PRC Adjustments 011231_CCB.HO.New TB template.IAS Sorting.040210_CCB.Dec03AuditPack.GL.V2 2 3" xfId="6893"/>
    <cellStyle name="_PRC Adjustments 011231_CCB.HO.New TB template.IAS Sorting.040210_CCB.Dec03AuditPack.GL.V2 3" xfId="6894"/>
    <cellStyle name="_PRC Adjustments 011231_CCB.HO.New TB template.IAS Sorting.040210_CCB.Dec03AuditPack.GL.V2 4" xfId="6895"/>
    <cellStyle name="_PRC Adjustments 011231_CCB.HO.New TB template.IAS Sorting.040210_CCB.Dec03AuditPack.GL.V2 5" xfId="6896"/>
    <cellStyle name="_PRC Adjustments 011231_CCB.HO.New TB template.IAS Sorting.040210_CCB.Dec03AuditPack.GL.V2 6" xfId="6897"/>
    <cellStyle name="_PRC Adjustments 011231_CCB.HO.New TB template.IAS Sorting.040210_CCB.Dec03AuditPack.GL.V2 7" xfId="6898"/>
    <cellStyle name="_PRC Adjustments 011231_CCB.HO.New TB template.PRC Sorting.040210" xfId="6899"/>
    <cellStyle name="_PRC Adjustments 011231_CCB.HO.New TB template.PRC Sorting.040210 2" xfId="6900"/>
    <cellStyle name="_PRC Adjustments 011231_CCB.HO.New TB template.PRC Sorting.040210 2 2" xfId="6901"/>
    <cellStyle name="_PRC Adjustments 011231_CCB.HO.New TB template.PRC Sorting.040210 2 3" xfId="6902"/>
    <cellStyle name="_PRC Adjustments 011231_CCB.HO.New TB template.PRC Sorting.040210 3" xfId="6903"/>
    <cellStyle name="_PRC Adjustments 011231_CCB.HO.New TB template.PRC Sorting.040210 4" xfId="6904"/>
    <cellStyle name="_PRC Adjustments 011231_CCB.HO.New TB template.PRC Sorting.040210 5" xfId="6905"/>
    <cellStyle name="_PRC Adjustments 011231_CCB.HO.New TB template.PRC Sorting.040210 6" xfId="6906"/>
    <cellStyle name="_PRC Adjustments 011231_CCB.HO.New TB template.PRC Sorting.040210 7" xfId="6907"/>
    <cellStyle name="_PRC Adjustments 011231_CCB.HO.New TB template.PRC Sorting.040210_CCB.Dec03AuditPack.GL.V2" xfId="6908"/>
    <cellStyle name="_PRC Adjustments 011231_CCB.HO.New TB template.PRC Sorting.040210_CCB.Dec03AuditPack.GL.V2 2" xfId="6909"/>
    <cellStyle name="_PRC Adjustments 011231_CCB.HO.New TB template.PRC Sorting.040210_CCB.Dec03AuditPack.GL.V2 2 2" xfId="6910"/>
    <cellStyle name="_PRC Adjustments 011231_CCB.HO.New TB template.PRC Sorting.040210_CCB.Dec03AuditPack.GL.V2 2 3" xfId="6911"/>
    <cellStyle name="_PRC Adjustments 011231_CCB.HO.New TB template.PRC Sorting.040210_CCB.Dec03AuditPack.GL.V2 3" xfId="6912"/>
    <cellStyle name="_PRC Adjustments 011231_CCB.HO.New TB template.PRC Sorting.040210_CCB.Dec03AuditPack.GL.V2 4" xfId="6913"/>
    <cellStyle name="_PRC Adjustments 011231_CCB.HO.New TB template.PRC Sorting.040210_CCB.Dec03AuditPack.GL.V2 5" xfId="6914"/>
    <cellStyle name="_PRC Adjustments 011231_CCB.HO.New TB template.PRC Sorting.040210_CCB.Dec03AuditPack.GL.V2 6" xfId="6915"/>
    <cellStyle name="_PRC Adjustments 011231_CCB.HO.New TB template.PRC Sorting.040210_CCB.Dec03AuditPack.GL.V2 7" xfId="6916"/>
    <cellStyle name="_PRC Adjustments 021231" xfId="6917"/>
    <cellStyle name="_PRC Adjustments 021231 2" xfId="6918"/>
    <cellStyle name="_PRC Adjustments 021231 2 2" xfId="6919"/>
    <cellStyle name="_PRC Adjustments 021231 2 3" xfId="6920"/>
    <cellStyle name="_PRC Adjustments 021231 3" xfId="6921"/>
    <cellStyle name="_PRC Adjustments 021231 4" xfId="6922"/>
    <cellStyle name="_PRC Adjustments 021231 5" xfId="6923"/>
    <cellStyle name="_PRC Adjustments 021231 6" xfId="6924"/>
    <cellStyle name="_PRC Adjustments 021231 7" xfId="6925"/>
    <cellStyle name="_PRC Adjustments 021231_CCB.Dec03AuditPack.GL.V2" xfId="6926"/>
    <cellStyle name="_PRC Adjustments 021231_CCB.Dec03AuditPack.GL.V2 2" xfId="6927"/>
    <cellStyle name="_PRC Adjustments 021231_CCB.Dec03AuditPack.GL.V2 2 2" xfId="6928"/>
    <cellStyle name="_PRC Adjustments 021231_CCB.Dec03AuditPack.GL.V2 2 3" xfId="6929"/>
    <cellStyle name="_PRC Adjustments 021231_CCB.Dec03AuditPack.GL.V2 3" xfId="6930"/>
    <cellStyle name="_PRC Adjustments 021231_CCB.Dec03AuditPack.GL.V2 4" xfId="6931"/>
    <cellStyle name="_PRC Adjustments 021231_CCB.Dec03AuditPack.GL.V2 5" xfId="6932"/>
    <cellStyle name="_PRC Adjustments 021231_CCB.Dec03AuditPack.GL.V2 6" xfId="6933"/>
    <cellStyle name="_PRC Adjustments 021231_CCB.Dec03AuditPack.GL.V2 7" xfId="6934"/>
    <cellStyle name="_PRC Adjustments 021231_CCB.GLAudit Package.040114" xfId="6935"/>
    <cellStyle name="_PRC Adjustments 021231_CCB.GLAudit Package.040114 2" xfId="6936"/>
    <cellStyle name="_PRC Adjustments 021231_CCB.GLAudit Package.040114 2 2" xfId="6937"/>
    <cellStyle name="_PRC Adjustments 021231_CCB.GLAudit Package.040114 2 3" xfId="6938"/>
    <cellStyle name="_PRC Adjustments 021231_CCB.GLAudit Package.040114 3" xfId="6939"/>
    <cellStyle name="_PRC Adjustments 021231_CCB.GLAudit Package.040114 4" xfId="6940"/>
    <cellStyle name="_PRC Adjustments 021231_CCB.GLAudit Package.040114 5" xfId="6941"/>
    <cellStyle name="_PRC Adjustments 021231_CCB.GLAudit Package.040114 6" xfId="6942"/>
    <cellStyle name="_PRC Adjustments 021231_CCB.GLAudit Package.040114 7" xfId="6943"/>
    <cellStyle name="_PRC Adjustments 021231_CCB.GLAudit Package.040114_CCB.Dec03AuditPack.GL.V2" xfId="6944"/>
    <cellStyle name="_PRC Adjustments 021231_CCB.GLAudit Package.040114_CCB.Dec03AuditPack.GL.V2 2" xfId="6945"/>
    <cellStyle name="_PRC Adjustments 021231_CCB.GLAudit Package.040114_CCB.Dec03AuditPack.GL.V2 2 2" xfId="6946"/>
    <cellStyle name="_PRC Adjustments 021231_CCB.GLAudit Package.040114_CCB.Dec03AuditPack.GL.V2 2 3" xfId="6947"/>
    <cellStyle name="_PRC Adjustments 021231_CCB.GLAudit Package.040114_CCB.Dec03AuditPack.GL.V2 3" xfId="6948"/>
    <cellStyle name="_PRC Adjustments 021231_CCB.GLAudit Package.040114_CCB.Dec03AuditPack.GL.V2 4" xfId="6949"/>
    <cellStyle name="_PRC Adjustments 021231_CCB.GLAudit Package.040114_CCB.Dec03AuditPack.GL.V2 5" xfId="6950"/>
    <cellStyle name="_PRC Adjustments 021231_CCB.GLAudit Package.040114_CCB.Dec03AuditPack.GL.V2 6" xfId="6951"/>
    <cellStyle name="_PRC Adjustments 021231_CCB.GLAudit Package.040114_CCB.Dec03AuditPack.GL.V2 7" xfId="6952"/>
    <cellStyle name="_PRC Adjustments 021231_CCB.HO.New TB template.CCB PRC IAS Sorting.040223 trial run" xfId="6953"/>
    <cellStyle name="_PRC Adjustments 021231_CCB.HO.New TB template.CCB PRC IAS Sorting.040223 trial run 2" xfId="6954"/>
    <cellStyle name="_PRC Adjustments 021231_CCB.HO.New TB template.CCB PRC IAS Sorting.040223 trial run 2 2" xfId="6955"/>
    <cellStyle name="_PRC Adjustments 021231_CCB.HO.New TB template.CCB PRC IAS Sorting.040223 trial run 2 3" xfId="6956"/>
    <cellStyle name="_PRC Adjustments 021231_CCB.HO.New TB template.CCB PRC IAS Sorting.040223 trial run 3" xfId="6957"/>
    <cellStyle name="_PRC Adjustments 021231_CCB.HO.New TB template.CCB PRC IAS Sorting.040223 trial run 4" xfId="6958"/>
    <cellStyle name="_PRC Adjustments 021231_CCB.HO.New TB template.CCB PRC IAS Sorting.040223 trial run 5" xfId="6959"/>
    <cellStyle name="_PRC Adjustments 021231_CCB.HO.New TB template.CCB PRC IAS Sorting.040223 trial run 6" xfId="6960"/>
    <cellStyle name="_PRC Adjustments 021231_CCB.HO.New TB template.CCB PRC IAS Sorting.040223 trial run 7" xfId="6961"/>
    <cellStyle name="_PRC Adjustments 021231_CCB.HO.New TB template.CCB PRC IAS Sorting.040223 trial run_CCB.Dec03AuditPack.GL.V2" xfId="6962"/>
    <cellStyle name="_PRC Adjustments 021231_CCB.HO.New TB template.CCB PRC IAS Sorting.040223 trial run_CCB.Dec03AuditPack.GL.V2 2" xfId="6963"/>
    <cellStyle name="_PRC Adjustments 021231_CCB.HO.New TB template.CCB PRC IAS Sorting.040223 trial run_CCB.Dec03AuditPack.GL.V2 2 2" xfId="6964"/>
    <cellStyle name="_PRC Adjustments 021231_CCB.HO.New TB template.CCB PRC IAS Sorting.040223 trial run_CCB.Dec03AuditPack.GL.V2 2 3" xfId="6965"/>
    <cellStyle name="_PRC Adjustments 021231_CCB.HO.New TB template.CCB PRC IAS Sorting.040223 trial run_CCB.Dec03AuditPack.GL.V2 3" xfId="6966"/>
    <cellStyle name="_PRC Adjustments 021231_CCB.HO.New TB template.CCB PRC IAS Sorting.040223 trial run_CCB.Dec03AuditPack.GL.V2 4" xfId="6967"/>
    <cellStyle name="_PRC Adjustments 021231_CCB.HO.New TB template.CCB PRC IAS Sorting.040223 trial run_CCB.Dec03AuditPack.GL.V2 5" xfId="6968"/>
    <cellStyle name="_PRC Adjustments 021231_CCB.HO.New TB template.CCB PRC IAS Sorting.040223 trial run_CCB.Dec03AuditPack.GL.V2 6" xfId="6969"/>
    <cellStyle name="_PRC Adjustments 021231_CCB.HO.New TB template.CCB PRC IAS Sorting.040223 trial run_CCB.Dec03AuditPack.GL.V2 7" xfId="6970"/>
    <cellStyle name="_PRC Adjustments 021231_CCB.HO.New TB template.IAS Sorting.040210" xfId="6971"/>
    <cellStyle name="_PRC Adjustments 021231_CCB.HO.New TB template.IAS Sorting.040210 2" xfId="6972"/>
    <cellStyle name="_PRC Adjustments 021231_CCB.HO.New TB template.IAS Sorting.040210 2 2" xfId="6973"/>
    <cellStyle name="_PRC Adjustments 021231_CCB.HO.New TB template.IAS Sorting.040210 2 3" xfId="6974"/>
    <cellStyle name="_PRC Adjustments 021231_CCB.HO.New TB template.IAS Sorting.040210 3" xfId="6975"/>
    <cellStyle name="_PRC Adjustments 021231_CCB.HO.New TB template.IAS Sorting.040210 4" xfId="6976"/>
    <cellStyle name="_PRC Adjustments 021231_CCB.HO.New TB template.IAS Sorting.040210 5" xfId="6977"/>
    <cellStyle name="_PRC Adjustments 021231_CCB.HO.New TB template.IAS Sorting.040210 6" xfId="6978"/>
    <cellStyle name="_PRC Adjustments 021231_CCB.HO.New TB template.IAS Sorting.040210 7" xfId="6979"/>
    <cellStyle name="_PRC Adjustments 021231_CCB.HO.New TB template.IAS Sorting.040210_CCB.Dec03AuditPack.GL.V2" xfId="6980"/>
    <cellStyle name="_PRC Adjustments 021231_CCB.HO.New TB template.IAS Sorting.040210_CCB.Dec03AuditPack.GL.V2 2" xfId="6981"/>
    <cellStyle name="_PRC Adjustments 021231_CCB.HO.New TB template.IAS Sorting.040210_CCB.Dec03AuditPack.GL.V2 2 2" xfId="6982"/>
    <cellStyle name="_PRC Adjustments 021231_CCB.HO.New TB template.IAS Sorting.040210_CCB.Dec03AuditPack.GL.V2 2 3" xfId="6983"/>
    <cellStyle name="_PRC Adjustments 021231_CCB.HO.New TB template.IAS Sorting.040210_CCB.Dec03AuditPack.GL.V2 3" xfId="6984"/>
    <cellStyle name="_PRC Adjustments 021231_CCB.HO.New TB template.IAS Sorting.040210_CCB.Dec03AuditPack.GL.V2 4" xfId="6985"/>
    <cellStyle name="_PRC Adjustments 021231_CCB.HO.New TB template.IAS Sorting.040210_CCB.Dec03AuditPack.GL.V2 5" xfId="6986"/>
    <cellStyle name="_PRC Adjustments 021231_CCB.HO.New TB template.IAS Sorting.040210_CCB.Dec03AuditPack.GL.V2 6" xfId="6987"/>
    <cellStyle name="_PRC Adjustments 021231_CCB.HO.New TB template.IAS Sorting.040210_CCB.Dec03AuditPack.GL.V2 7" xfId="6988"/>
    <cellStyle name="_PRC Adjustments 021231_CCB.HO.New TB template.PRC Sorting.040210" xfId="6989"/>
    <cellStyle name="_PRC Adjustments 021231_CCB.HO.New TB template.PRC Sorting.040210 2" xfId="6990"/>
    <cellStyle name="_PRC Adjustments 021231_CCB.HO.New TB template.PRC Sorting.040210 2 2" xfId="6991"/>
    <cellStyle name="_PRC Adjustments 021231_CCB.HO.New TB template.PRC Sorting.040210 2 3" xfId="6992"/>
    <cellStyle name="_PRC Adjustments 021231_CCB.HO.New TB template.PRC Sorting.040210 3" xfId="6993"/>
    <cellStyle name="_PRC Adjustments 021231_CCB.HO.New TB template.PRC Sorting.040210 4" xfId="6994"/>
    <cellStyle name="_PRC Adjustments 021231_CCB.HO.New TB template.PRC Sorting.040210 5" xfId="6995"/>
    <cellStyle name="_PRC Adjustments 021231_CCB.HO.New TB template.PRC Sorting.040210 6" xfId="6996"/>
    <cellStyle name="_PRC Adjustments 021231_CCB.HO.New TB template.PRC Sorting.040210 7" xfId="6997"/>
    <cellStyle name="_PRC Adjustments 021231_CCB.HO.New TB template.PRC Sorting.040210_CCB.Dec03AuditPack.GL.V2" xfId="6998"/>
    <cellStyle name="_PRC Adjustments 021231_CCB.HO.New TB template.PRC Sorting.040210_CCB.Dec03AuditPack.GL.V2 2" xfId="6999"/>
    <cellStyle name="_PRC Adjustments 021231_CCB.HO.New TB template.PRC Sorting.040210_CCB.Dec03AuditPack.GL.V2 2 2" xfId="7000"/>
    <cellStyle name="_PRC Adjustments 021231_CCB.HO.New TB template.PRC Sorting.040210_CCB.Dec03AuditPack.GL.V2 2 3" xfId="7001"/>
    <cellStyle name="_PRC Adjustments 021231_CCB.HO.New TB template.PRC Sorting.040210_CCB.Dec03AuditPack.GL.V2 3" xfId="7002"/>
    <cellStyle name="_PRC Adjustments 021231_CCB.HO.New TB template.PRC Sorting.040210_CCB.Dec03AuditPack.GL.V2 4" xfId="7003"/>
    <cellStyle name="_PRC Adjustments 021231_CCB.HO.New TB template.PRC Sorting.040210_CCB.Dec03AuditPack.GL.V2 5" xfId="7004"/>
    <cellStyle name="_PRC Adjustments 021231_CCB.HO.New TB template.PRC Sorting.040210_CCB.Dec03AuditPack.GL.V2 6" xfId="7005"/>
    <cellStyle name="_PRC Adjustments 021231_CCB.HO.New TB template.PRC Sorting.040210_CCB.Dec03AuditPack.GL.V2 7" xfId="7006"/>
    <cellStyle name="_PRC Adjustments 030630" xfId="7007"/>
    <cellStyle name="_PRC Adjustments 030630 2" xfId="7008"/>
    <cellStyle name="_PRC Adjustments 030630 2 2" xfId="7009"/>
    <cellStyle name="_PRC Adjustments 030630 2 3" xfId="7010"/>
    <cellStyle name="_PRC Adjustments 030630 3" xfId="7011"/>
    <cellStyle name="_PRC Adjustments 030630 4" xfId="7012"/>
    <cellStyle name="_PRC Adjustments 030630 5" xfId="7013"/>
    <cellStyle name="_PRC Adjustments 030630 6" xfId="7014"/>
    <cellStyle name="_PRC Adjustments 030630 7" xfId="7015"/>
    <cellStyle name="_PRC Adjustments 030630_CCB.Dec03AuditPack.GL.V2" xfId="7016"/>
    <cellStyle name="_PRC Adjustments 030630_CCB.Dec03AuditPack.GL.V2 2" xfId="7017"/>
    <cellStyle name="_PRC Adjustments 030630_CCB.Dec03AuditPack.GL.V2 2 2" xfId="7018"/>
    <cellStyle name="_PRC Adjustments 030630_CCB.Dec03AuditPack.GL.V2 2 3" xfId="7019"/>
    <cellStyle name="_PRC Adjustments 030630_CCB.Dec03AuditPack.GL.V2 3" xfId="7020"/>
    <cellStyle name="_PRC Adjustments 030630_CCB.Dec03AuditPack.GL.V2 4" xfId="7021"/>
    <cellStyle name="_PRC Adjustments 030630_CCB.Dec03AuditPack.GL.V2 5" xfId="7022"/>
    <cellStyle name="_PRC Adjustments 030630_CCB.Dec03AuditPack.GL.V2 6" xfId="7023"/>
    <cellStyle name="_PRC Adjustments 030630_CCB.Dec03AuditPack.GL.V2 7" xfId="7024"/>
    <cellStyle name="_PRC Adjustments 030630_CCB.GLAudit Package.040114" xfId="7025"/>
    <cellStyle name="_PRC Adjustments 030630_CCB.GLAudit Package.040114 2" xfId="7026"/>
    <cellStyle name="_PRC Adjustments 030630_CCB.GLAudit Package.040114 2 2" xfId="7027"/>
    <cellStyle name="_PRC Adjustments 030630_CCB.GLAudit Package.040114 2 3" xfId="7028"/>
    <cellStyle name="_PRC Adjustments 030630_CCB.GLAudit Package.040114 3" xfId="7029"/>
    <cellStyle name="_PRC Adjustments 030630_CCB.GLAudit Package.040114 4" xfId="7030"/>
    <cellStyle name="_PRC Adjustments 030630_CCB.GLAudit Package.040114 5" xfId="7031"/>
    <cellStyle name="_PRC Adjustments 030630_CCB.GLAudit Package.040114 6" xfId="7032"/>
    <cellStyle name="_PRC Adjustments 030630_CCB.GLAudit Package.040114 7" xfId="7033"/>
    <cellStyle name="_PRC Adjustments 030630_CCB.GLAudit Package.040114_CCB.Dec03AuditPack.GL.V2" xfId="7034"/>
    <cellStyle name="_PRC Adjustments 030630_CCB.GLAudit Package.040114_CCB.Dec03AuditPack.GL.V2 2" xfId="7035"/>
    <cellStyle name="_PRC Adjustments 030630_CCB.GLAudit Package.040114_CCB.Dec03AuditPack.GL.V2 2 2" xfId="7036"/>
    <cellStyle name="_PRC Adjustments 030630_CCB.GLAudit Package.040114_CCB.Dec03AuditPack.GL.V2 2 3" xfId="7037"/>
    <cellStyle name="_PRC Adjustments 030630_CCB.GLAudit Package.040114_CCB.Dec03AuditPack.GL.V2 3" xfId="7038"/>
    <cellStyle name="_PRC Adjustments 030630_CCB.GLAudit Package.040114_CCB.Dec03AuditPack.GL.V2 4" xfId="7039"/>
    <cellStyle name="_PRC Adjustments 030630_CCB.GLAudit Package.040114_CCB.Dec03AuditPack.GL.V2 5" xfId="7040"/>
    <cellStyle name="_PRC Adjustments 030630_CCB.GLAudit Package.040114_CCB.Dec03AuditPack.GL.V2 6" xfId="7041"/>
    <cellStyle name="_PRC Adjustments 030630_CCB.GLAudit Package.040114_CCB.Dec03AuditPack.GL.V2 7" xfId="7042"/>
    <cellStyle name="_PRC Adjustments 030630_CCB.HO.New TB template.CCB PRC IAS Sorting.040223 trial run" xfId="7043"/>
    <cellStyle name="_PRC Adjustments 030630_CCB.HO.New TB template.CCB PRC IAS Sorting.040223 trial run 2" xfId="7044"/>
    <cellStyle name="_PRC Adjustments 030630_CCB.HO.New TB template.CCB PRC IAS Sorting.040223 trial run 2 2" xfId="7045"/>
    <cellStyle name="_PRC Adjustments 030630_CCB.HO.New TB template.CCB PRC IAS Sorting.040223 trial run 2 3" xfId="7046"/>
    <cellStyle name="_PRC Adjustments 030630_CCB.HO.New TB template.CCB PRC IAS Sorting.040223 trial run 3" xfId="7047"/>
    <cellStyle name="_PRC Adjustments 030630_CCB.HO.New TB template.CCB PRC IAS Sorting.040223 trial run 4" xfId="7048"/>
    <cellStyle name="_PRC Adjustments 030630_CCB.HO.New TB template.CCB PRC IAS Sorting.040223 trial run 5" xfId="7049"/>
    <cellStyle name="_PRC Adjustments 030630_CCB.HO.New TB template.CCB PRC IAS Sorting.040223 trial run 6" xfId="7050"/>
    <cellStyle name="_PRC Adjustments 030630_CCB.HO.New TB template.CCB PRC IAS Sorting.040223 trial run 7" xfId="7051"/>
    <cellStyle name="_PRC Adjustments 030630_CCB.HO.New TB template.CCB PRC IAS Sorting.040223 trial run_CCB.Dec03AuditPack.GL.V2" xfId="7052"/>
    <cellStyle name="_PRC Adjustments 030630_CCB.HO.New TB template.CCB PRC IAS Sorting.040223 trial run_CCB.Dec03AuditPack.GL.V2 2" xfId="7053"/>
    <cellStyle name="_PRC Adjustments 030630_CCB.HO.New TB template.CCB PRC IAS Sorting.040223 trial run_CCB.Dec03AuditPack.GL.V2 2 2" xfId="7054"/>
    <cellStyle name="_PRC Adjustments 030630_CCB.HO.New TB template.CCB PRC IAS Sorting.040223 trial run_CCB.Dec03AuditPack.GL.V2 2 3" xfId="7055"/>
    <cellStyle name="_PRC Adjustments 030630_CCB.HO.New TB template.CCB PRC IAS Sorting.040223 trial run_CCB.Dec03AuditPack.GL.V2 3" xfId="7056"/>
    <cellStyle name="_PRC Adjustments 030630_CCB.HO.New TB template.CCB PRC IAS Sorting.040223 trial run_CCB.Dec03AuditPack.GL.V2 4" xfId="7057"/>
    <cellStyle name="_PRC Adjustments 030630_CCB.HO.New TB template.CCB PRC IAS Sorting.040223 trial run_CCB.Dec03AuditPack.GL.V2 5" xfId="7058"/>
    <cellStyle name="_PRC Adjustments 030630_CCB.HO.New TB template.CCB PRC IAS Sorting.040223 trial run_CCB.Dec03AuditPack.GL.V2 6" xfId="7059"/>
    <cellStyle name="_PRC Adjustments 030630_CCB.HO.New TB template.CCB PRC IAS Sorting.040223 trial run_CCB.Dec03AuditPack.GL.V2 7" xfId="7060"/>
    <cellStyle name="_PRC Adjustments 030630_CCB.HO.New TB template.IAS Sorting.040210" xfId="7061"/>
    <cellStyle name="_PRC Adjustments 030630_CCB.HO.New TB template.IAS Sorting.040210 2" xfId="7062"/>
    <cellStyle name="_PRC Adjustments 030630_CCB.HO.New TB template.IAS Sorting.040210 2 2" xfId="7063"/>
    <cellStyle name="_PRC Adjustments 030630_CCB.HO.New TB template.IAS Sorting.040210 2 3" xfId="7064"/>
    <cellStyle name="_PRC Adjustments 030630_CCB.HO.New TB template.IAS Sorting.040210 3" xfId="7065"/>
    <cellStyle name="_PRC Adjustments 030630_CCB.HO.New TB template.IAS Sorting.040210 4" xfId="7066"/>
    <cellStyle name="_PRC Adjustments 030630_CCB.HO.New TB template.IAS Sorting.040210 5" xfId="7067"/>
    <cellStyle name="_PRC Adjustments 030630_CCB.HO.New TB template.IAS Sorting.040210 6" xfId="7068"/>
    <cellStyle name="_PRC Adjustments 030630_CCB.HO.New TB template.IAS Sorting.040210 7" xfId="7069"/>
    <cellStyle name="_PRC Adjustments 030630_CCB.HO.New TB template.IAS Sorting.040210_CCB.Dec03AuditPack.GL.V2" xfId="7070"/>
    <cellStyle name="_PRC Adjustments 030630_CCB.HO.New TB template.IAS Sorting.040210_CCB.Dec03AuditPack.GL.V2 2" xfId="7071"/>
    <cellStyle name="_PRC Adjustments 030630_CCB.HO.New TB template.IAS Sorting.040210_CCB.Dec03AuditPack.GL.V2 2 2" xfId="7072"/>
    <cellStyle name="_PRC Adjustments 030630_CCB.HO.New TB template.IAS Sorting.040210_CCB.Dec03AuditPack.GL.V2 2 3" xfId="7073"/>
    <cellStyle name="_PRC Adjustments 030630_CCB.HO.New TB template.IAS Sorting.040210_CCB.Dec03AuditPack.GL.V2 3" xfId="7074"/>
    <cellStyle name="_PRC Adjustments 030630_CCB.HO.New TB template.IAS Sorting.040210_CCB.Dec03AuditPack.GL.V2 4" xfId="7075"/>
    <cellStyle name="_PRC Adjustments 030630_CCB.HO.New TB template.IAS Sorting.040210_CCB.Dec03AuditPack.GL.V2 5" xfId="7076"/>
    <cellStyle name="_PRC Adjustments 030630_CCB.HO.New TB template.IAS Sorting.040210_CCB.Dec03AuditPack.GL.V2 6" xfId="7077"/>
    <cellStyle name="_PRC Adjustments 030630_CCB.HO.New TB template.IAS Sorting.040210_CCB.Dec03AuditPack.GL.V2 7" xfId="7078"/>
    <cellStyle name="_PRC Adjustments 030630_CCB.HO.New TB template.PRC Sorting.040210" xfId="7079"/>
    <cellStyle name="_PRC Adjustments 030630_CCB.HO.New TB template.PRC Sorting.040210 2" xfId="7080"/>
    <cellStyle name="_PRC Adjustments 030630_CCB.HO.New TB template.PRC Sorting.040210 2 2" xfId="7081"/>
    <cellStyle name="_PRC Adjustments 030630_CCB.HO.New TB template.PRC Sorting.040210 2 3" xfId="7082"/>
    <cellStyle name="_PRC Adjustments 030630_CCB.HO.New TB template.PRC Sorting.040210 3" xfId="7083"/>
    <cellStyle name="_PRC Adjustments 030630_CCB.HO.New TB template.PRC Sorting.040210 4" xfId="7084"/>
    <cellStyle name="_PRC Adjustments 030630_CCB.HO.New TB template.PRC Sorting.040210 5" xfId="7085"/>
    <cellStyle name="_PRC Adjustments 030630_CCB.HO.New TB template.PRC Sorting.040210 6" xfId="7086"/>
    <cellStyle name="_PRC Adjustments 030630_CCB.HO.New TB template.PRC Sorting.040210 7" xfId="7087"/>
    <cellStyle name="_PRC Adjustments 030630_CCB.HO.New TB template.PRC Sorting.040210_CCB.Dec03AuditPack.GL.V2" xfId="7088"/>
    <cellStyle name="_PRC Adjustments 030630_CCB.HO.New TB template.PRC Sorting.040210_CCB.Dec03AuditPack.GL.V2 2" xfId="7089"/>
    <cellStyle name="_PRC Adjustments 030630_CCB.HO.New TB template.PRC Sorting.040210_CCB.Dec03AuditPack.GL.V2 2 2" xfId="7090"/>
    <cellStyle name="_PRC Adjustments 030630_CCB.HO.New TB template.PRC Sorting.040210_CCB.Dec03AuditPack.GL.V2 2 3" xfId="7091"/>
    <cellStyle name="_PRC Adjustments 030630_CCB.HO.New TB template.PRC Sorting.040210_CCB.Dec03AuditPack.GL.V2 3" xfId="7092"/>
    <cellStyle name="_PRC Adjustments 030630_CCB.HO.New TB template.PRC Sorting.040210_CCB.Dec03AuditPack.GL.V2 4" xfId="7093"/>
    <cellStyle name="_PRC Adjustments 030630_CCB.HO.New TB template.PRC Sorting.040210_CCB.Dec03AuditPack.GL.V2 5" xfId="7094"/>
    <cellStyle name="_PRC Adjustments 030630_CCB.HO.New TB template.PRC Sorting.040210_CCB.Dec03AuditPack.GL.V2 6" xfId="7095"/>
    <cellStyle name="_PRC Adjustments 030630_CCB.HO.New TB template.PRC Sorting.040210_CCB.Dec03AuditPack.GL.V2 7" xfId="7096"/>
    <cellStyle name="_P-Sellin" xfId="7097"/>
    <cellStyle name="_P-Sellin_56-税费情况表" xfId="7098"/>
    <cellStyle name="_P-Sep 2005" xfId="7099"/>
    <cellStyle name="_P-Sep 2005_56-税费情况表" xfId="7100"/>
    <cellStyle name="_Q1000-应付职工薪酬 -L" xfId="7101"/>
    <cellStyle name="_Q1000-应付职工薪酬 -L 2" xfId="7102"/>
    <cellStyle name="_Q1000-应付职工薪酬 -L_简版程序11.20" xfId="7103"/>
    <cellStyle name="_Q1000-应付职工薪酬 -L_简版程序11.20 2" xfId="7104"/>
    <cellStyle name="_R1000-应付债券" xfId="7105"/>
    <cellStyle name="_R1000-应付债券 2" xfId="7106"/>
    <cellStyle name="_R1000-应付债券 2 2" xfId="7107"/>
    <cellStyle name="_R1000-应付债券 2 3" xfId="7108"/>
    <cellStyle name="_R1000-应付债券 3" xfId="7109"/>
    <cellStyle name="_R1000-应付债券_简版程序11.20" xfId="7110"/>
    <cellStyle name="_R1000-应付债券_简版程序11.20 2" xfId="7111"/>
    <cellStyle name="_R2000-长期应付款" xfId="7112"/>
    <cellStyle name="_R2000-长期应付款 2" xfId="7113"/>
    <cellStyle name="_R2000-长期应付款 2 2" xfId="7114"/>
    <cellStyle name="_R2000-长期应付款 2 3" xfId="7115"/>
    <cellStyle name="_R2000-长期应付款 3" xfId="7116"/>
    <cellStyle name="_R2000-长期应付款_简版程序11.20" xfId="7117"/>
    <cellStyle name="_R2000-长期应付款_简版程序11.20 2" xfId="7118"/>
    <cellStyle name="_R3000-专项应付款" xfId="7119"/>
    <cellStyle name="_R3000-专项应付款 2" xfId="7120"/>
    <cellStyle name="_R3000-专项应付款 2 2" xfId="7121"/>
    <cellStyle name="_R3000-专项应付款 2 3" xfId="7122"/>
    <cellStyle name="_R3000-专项应付款 3" xfId="7123"/>
    <cellStyle name="_R3000-专项应付款_简版程序11.20" xfId="7124"/>
    <cellStyle name="_R3000-专项应付款_简版程序11.20 2" xfId="7125"/>
    <cellStyle name="_R4000-预计负债" xfId="7126"/>
    <cellStyle name="_R4000-预计负债 2" xfId="7127"/>
    <cellStyle name="_R4000-预计负债 2 2" xfId="7128"/>
    <cellStyle name="_R4000-预计负债 2 3" xfId="7129"/>
    <cellStyle name="_R4000-预计负债 3" xfId="7130"/>
    <cellStyle name="_R4000-预计负债_简版程序11.20" xfId="7131"/>
    <cellStyle name="_R4000-预计负债_简版程序11.20 2" xfId="7132"/>
    <cellStyle name="_R5000-其他非流动负债" xfId="7133"/>
    <cellStyle name="_R5000-其他非流动负债 2" xfId="7134"/>
    <cellStyle name="_R5000-其他非流动负债 2 2" xfId="7135"/>
    <cellStyle name="_R5000-其他非流动负债 2 3" xfId="7136"/>
    <cellStyle name="_R5000-其他非流动负债 3" xfId="7137"/>
    <cellStyle name="_R5000-其他非流动负债_简版程序11.20" xfId="7138"/>
    <cellStyle name="_R5000-其他非流动负债_简版程序11.20 2" xfId="7139"/>
    <cellStyle name="_report package-Jiangan2006NEW1030" xfId="7140"/>
    <cellStyle name="_Reporting Package - CSR_formula updated 9.29" xfId="7141"/>
    <cellStyle name="_Reporting Package - CSR-incl Segment Report-070630_updated0608时代新投" xfId="7142"/>
    <cellStyle name="_Reporting package for 506_YTGW" xfId="7143"/>
    <cellStyle name="_RP equity movement 2004-06" xfId="7144"/>
    <cellStyle name="_RP equity movement 2004-06 2" xfId="7145"/>
    <cellStyle name="_RP equity movement 2004-06_简版程序" xfId="7146"/>
    <cellStyle name="_RP equity movement 2004-06_简版程序 2" xfId="7147"/>
    <cellStyle name="_RP equity movement 2004-06_简版程序 2 2" xfId="7148"/>
    <cellStyle name="_RP equity movement 2004-06_简版程序 2 3" xfId="7149"/>
    <cellStyle name="_RP equity movement 2004-06_简版程序 3" xfId="7150"/>
    <cellStyle name="_RP equity movement 2004-06_简版程序11.20" xfId="7151"/>
    <cellStyle name="_RP equity movement 2004-06_简版程序11.20 2" xfId="7152"/>
    <cellStyle name="_S1000-实收资本(股本)" xfId="7153"/>
    <cellStyle name="_S1000-实收资本(股本) 2" xfId="7154"/>
    <cellStyle name="_S1000-实收资本(股本) 2 2" xfId="7155"/>
    <cellStyle name="_S1000-实收资本(股本) 2 3" xfId="7156"/>
    <cellStyle name="_S1000-实收资本(股本) 3" xfId="7157"/>
    <cellStyle name="_S1000-实收资本(股本)_简版程序11.20" xfId="7158"/>
    <cellStyle name="_S1000-实收资本(股本)_简版程序11.20 2" xfId="7159"/>
    <cellStyle name="_S2000-资本公积" xfId="7160"/>
    <cellStyle name="_S2000-资本公积 2" xfId="7161"/>
    <cellStyle name="_S2000-资本公积 2 2" xfId="7162"/>
    <cellStyle name="_S2000-资本公积 2 3" xfId="7163"/>
    <cellStyle name="_S2000-资本公积 3" xfId="7164"/>
    <cellStyle name="_S2000-资本公积_简版程序11.20" xfId="7165"/>
    <cellStyle name="_S2000-资本公积_简版程序11.20 2" xfId="7166"/>
    <cellStyle name="_S3000-盈余公积" xfId="7167"/>
    <cellStyle name="_S3000-盈余公积 2" xfId="7168"/>
    <cellStyle name="_S3000-盈余公积 2 2" xfId="7169"/>
    <cellStyle name="_S3000-盈余公积 2 3" xfId="7170"/>
    <cellStyle name="_S3000-盈余公积 3" xfId="7171"/>
    <cellStyle name="_S3000-盈余公积_简版程序11.20" xfId="7172"/>
    <cellStyle name="_S3000-盈余公积_简版程序11.20 2" xfId="7173"/>
    <cellStyle name="_S4000-未分配利润" xfId="7174"/>
    <cellStyle name="_S4000-未分配利润 2" xfId="7175"/>
    <cellStyle name="_S4000-未分配利润 2 2" xfId="7176"/>
    <cellStyle name="_S4000-未分配利润 2 3" xfId="7177"/>
    <cellStyle name="_S4000-未分配利润 3" xfId="7178"/>
    <cellStyle name="_S4000-未分配利润_简版程序11.20" xfId="7179"/>
    <cellStyle name="_S4000-未分配利润_简版程序11.20 2" xfId="7180"/>
    <cellStyle name="_SH real-estate tax" xfId="7181"/>
    <cellStyle name="_SH real-estate tax 2" xfId="7182"/>
    <cellStyle name="_SH real-estate tax_ZZ Nissan 1Q06" xfId="7183"/>
    <cellStyle name="_SH real-estate tax_ZZ Nissan 1Q06 2" xfId="7184"/>
    <cellStyle name="_SH real-estate tax_ZZ Nissan 4Q05" xfId="7185"/>
    <cellStyle name="_SH real-estate tax_ZZ Nissan 4Q05 2" xfId="7186"/>
    <cellStyle name="_Sheet1" xfId="7187"/>
    <cellStyle name="_Sheet2" xfId="7188"/>
    <cellStyle name="_Sheet2 2" xfId="7189"/>
    <cellStyle name="_Sheet6" xfId="7190"/>
    <cellStyle name="_SHEETS" xfId="7191"/>
    <cellStyle name="_Shenhua PBC package 050530" xfId="7192"/>
    <cellStyle name="_Shenhua PBC package 050530 2" xfId="7193"/>
    <cellStyle name="_Shenhua PBC package 050530 2 2" xfId="7194"/>
    <cellStyle name="_Shenhua PBC package 050530 2 3" xfId="7195"/>
    <cellStyle name="_Shenhua PBC package 050530 3" xfId="7196"/>
    <cellStyle name="_Shenhua PBC package 050530 4" xfId="7197"/>
    <cellStyle name="_Shenhua PBC package 050530 5" xfId="7198"/>
    <cellStyle name="_Shenhua PBC package 050530 6" xfId="7199"/>
    <cellStyle name="_Shenhua PBC package 050530 7" xfId="7200"/>
    <cellStyle name="_Shenhua PBC package 050530_(中企华)审计评估联合申报明细表.V1" xfId="7201"/>
    <cellStyle name="_Shenhua PBC package 050530_(中企华)审计评估联合申报明细表.V1 2" xfId="7202"/>
    <cellStyle name="_Shenhua PBC package 050530_(中企华)审计评估联合申报明细表.V1 2 2" xfId="7203"/>
    <cellStyle name="_Shenhua PBC package 050530_(中企华)审计评估联合申报明细表.V1 2 3" xfId="7204"/>
    <cellStyle name="_Shenhua PBC package 050530_(中企华)审计评估联合申报明细表.V1 3" xfId="7205"/>
    <cellStyle name="_Shenhua PBC package 050530_(中企华)审计评估联合申报明细表.V1 4" xfId="7206"/>
    <cellStyle name="_Shenhua PBC package 050530_(中企华)审计评估联合申报明细表.V1 5" xfId="7207"/>
    <cellStyle name="_Shenhua PBC package 050530_(中企华)审计评估联合申报明细表.V1 6" xfId="7208"/>
    <cellStyle name="_Shenhua PBC package 050530_(中企华)审计评估联合申报明细表.V1 7" xfId="7209"/>
    <cellStyle name="_Shenhua PBC package 050530_附件1：审计评估联合申报明细表" xfId="7210"/>
    <cellStyle name="_Shenhua PBC package 050530_附件1：审计评估联合申报明细表 2" xfId="7211"/>
    <cellStyle name="_Shenhua PBC package 050530_附件1：审计评估联合申报明细表 2 2" xfId="7212"/>
    <cellStyle name="_Shenhua PBC package 050530_附件1：审计评估联合申报明细表 2 3" xfId="7213"/>
    <cellStyle name="_Shenhua PBC package 050530_附件1：审计评估联合申报明细表 3" xfId="7214"/>
    <cellStyle name="_Shenhua PBC package 050530_附件1：审计评估联合申报明细表 4" xfId="7215"/>
    <cellStyle name="_Shenhua PBC package 050530_附件1：审计评估联合申报明细表 5" xfId="7216"/>
    <cellStyle name="_Shenhua PBC package 050530_附件1：审计评估联合申报明细表 6" xfId="7217"/>
    <cellStyle name="_Shenhua PBC package 050530_附件1：审计评估联合申报明细表 7" xfId="7218"/>
    <cellStyle name="_Short Bank detail-06" xfId="7219"/>
    <cellStyle name="_Short Bank detail-06 2" xfId="7220"/>
    <cellStyle name="_Short Bank detail-06_简版程序" xfId="7221"/>
    <cellStyle name="_Short Bank detail-06_简版程序 2" xfId="7222"/>
    <cellStyle name="_Short Bank detail-06_简版程序 2 2" xfId="7223"/>
    <cellStyle name="_Short Bank detail-06_简版程序 2 3" xfId="7224"/>
    <cellStyle name="_Short Bank detail-06_简版程序 3" xfId="7225"/>
    <cellStyle name="_Short Bank detail-06_简版程序11.20" xfId="7226"/>
    <cellStyle name="_Short Bank detail-06_简版程序11.20 2" xfId="7227"/>
    <cellStyle name="_S所有者权益" xfId="7228"/>
    <cellStyle name="_Table" xfId="7229"/>
    <cellStyle name="_u" xfId="7230"/>
    <cellStyle name="_U_sales&amp;cos" xfId="7231"/>
    <cellStyle name="_U100" xfId="7232"/>
    <cellStyle name="_U100 2" xfId="7233"/>
    <cellStyle name="_U1000-销售费用" xfId="7234"/>
    <cellStyle name="_U1000-销售费用 2" xfId="7235"/>
    <cellStyle name="_U1000-销售费用_简版程序11.20" xfId="7236"/>
    <cellStyle name="_U1000-销售费用_简版程序11.20 2" xfId="7237"/>
    <cellStyle name="_U2000-管理费用 -李" xfId="7238"/>
    <cellStyle name="_U2000-管理费用 -李 2" xfId="7239"/>
    <cellStyle name="_U2000-管理费用 -李_简版程序11.20" xfId="7240"/>
    <cellStyle name="_U2000-管理费用 -李_简版程序11.20 2" xfId="7241"/>
    <cellStyle name="_U3.3投资收益" xfId="7242"/>
    <cellStyle name="_U3.3投资收益 2" xfId="7243"/>
    <cellStyle name="_V1000资产减值损失" xfId="7244"/>
    <cellStyle name="_V1000资产减值损失_简版程序11.20" xfId="7245"/>
    <cellStyle name="_V4000营业外收入" xfId="7246"/>
    <cellStyle name="_V4000营业外收入_简版程序11.20" xfId="7247"/>
    <cellStyle name="_V5000-营业外支出" xfId="7248"/>
    <cellStyle name="_V5000-营业外支出_简版程序11.20" xfId="7249"/>
    <cellStyle name="_V6000-所得税" xfId="7250"/>
    <cellStyle name="_V6000-所得税_简版程序11.20" xfId="7251"/>
    <cellStyle name="_Warranty template 2005" xfId="7252"/>
    <cellStyle name="_Warranty template 2005 Q1" xfId="7253"/>
    <cellStyle name="_Warranty template 2005 Q1_56-税费情况表" xfId="7254"/>
    <cellStyle name="_Warranty template 2005_56-税费情况表" xfId="7255"/>
    <cellStyle name="_Worksheet in (Read-Only) Coaching Note - back up" xfId="7256"/>
    <cellStyle name="_Worksheet in (Read-Only) Coaching Note - back up_简版程序" xfId="7257"/>
    <cellStyle name="_Worksheet in (Read-Only) Coaching Note - back up_简版程序11.20" xfId="7258"/>
    <cellStyle name="_Worksheet in (Read-Only) Step - Staff cost" xfId="7259"/>
    <cellStyle name="_Worksheet in (Read-Only) Step - Staff cost_简版程序" xfId="7260"/>
    <cellStyle name="_Worksheet in (Read-Only) Step - Staff cost_简版程序11.20" xfId="7261"/>
    <cellStyle name="_WP 0411_Casting" xfId="7262"/>
    <cellStyle name="_WP 2004.12XJ-Ellen" xfId="7263"/>
    <cellStyle name="_WP 2004.12XJ-Ellen_56-税费情况表" xfId="7264"/>
    <cellStyle name="_WP 200409_Casting " xfId="7265"/>
    <cellStyle name="_WP 200409_Casting _56-税费情况表" xfId="7266"/>
    <cellStyle name="_WP 200411_Casting_ellen" xfId="7267"/>
    <cellStyle name="_WP 200411_Casting_ellen_56-税费情况表" xfId="7268"/>
    <cellStyle name="_WP 200412_Casting_ellen" xfId="7269"/>
    <cellStyle name="_WP 200412_Casting_ellen_56-税费情况表" xfId="7270"/>
    <cellStyle name="_WP_2004_06_XFFS_Ellen" xfId="7271"/>
    <cellStyle name="_WP_2004_06_XFFS_Ellen 7.18" xfId="7272"/>
    <cellStyle name="_WP_2004_09_XFFS_SUE 10.12" xfId="7273"/>
    <cellStyle name="_WP_2004_12_Casting_sue_C.G.N.U.E" xfId="7274"/>
    <cellStyle name="_WP-hq" xfId="7275"/>
    <cellStyle name="_WP-hq 2" xfId="7276"/>
    <cellStyle name="_WP-hq_简版程序" xfId="7277"/>
    <cellStyle name="_WP-hq_简版程序 2" xfId="7278"/>
    <cellStyle name="_WP-hq_简版程序 2 2" xfId="7279"/>
    <cellStyle name="_WP-hq_简版程序 2 3" xfId="7280"/>
    <cellStyle name="_WP-hq_简版程序 3" xfId="7281"/>
    <cellStyle name="_WP-hq_简版程序11.20" xfId="7282"/>
    <cellStyle name="_WP-hq_简版程序11.20 2" xfId="7283"/>
    <cellStyle name="_WP-XFFS-2004 12_Sue" xfId="7284"/>
    <cellStyle name="_WP-埃贝斯乐-HQ" xfId="7285"/>
    <cellStyle name="_WP-埃贝斯乐-HQ 2" xfId="7286"/>
    <cellStyle name="_WP-埃贝斯乐-HQ_简版程序" xfId="7287"/>
    <cellStyle name="_WP-埃贝斯乐-HQ_简版程序 2" xfId="7288"/>
    <cellStyle name="_WP-埃贝斯乐-HQ_简版程序 2 2" xfId="7289"/>
    <cellStyle name="_WP-埃贝斯乐-HQ_简版程序 2 3" xfId="7290"/>
    <cellStyle name="_WP-埃贝斯乐-HQ_简版程序 3" xfId="7291"/>
    <cellStyle name="_WP-埃贝斯乐-HQ_简版程序11.20" xfId="7292"/>
    <cellStyle name="_WP-埃贝斯乐-HQ_简版程序11.20 2" xfId="7293"/>
    <cellStyle name="_WP-铝材" xfId="7294"/>
    <cellStyle name="_WP-铝材 2" xfId="7295"/>
    <cellStyle name="_WP-铝材_简版程序" xfId="7296"/>
    <cellStyle name="_WP-铝材_简版程序 2" xfId="7297"/>
    <cellStyle name="_WP-铝材_简版程序 2 2" xfId="7298"/>
    <cellStyle name="_WP-铝材_简版程序 2 3" xfId="7299"/>
    <cellStyle name="_WP-铝材_简版程序 3" xfId="7300"/>
    <cellStyle name="_WP-铝材_简版程序11.20" xfId="7301"/>
    <cellStyle name="_WP-铝材_简版程序11.20 2" xfId="7302"/>
    <cellStyle name="_XFFS WP 2Q 2004 Julie" xfId="7303"/>
    <cellStyle name="_XFFS WP 2Q 2004 Julie_56-税费情况表" xfId="7304"/>
    <cellStyle name="_XFFS WP_200409_Ellen " xfId="7305"/>
    <cellStyle name="_XFFS WP_200409_Ellen _56-税费情况表" xfId="7306"/>
    <cellStyle name="_XFFS WP_200412_Ellen " xfId="7307"/>
    <cellStyle name="_XFFS WP_200412_Ellen _56-税费情况表" xfId="7308"/>
    <cellStyle name="_Xinjiang WP_2005Q2_RL" xfId="7309"/>
    <cellStyle name="_Xinjiang WP_2005Q2_RL_56-税费情况表" xfId="7310"/>
    <cellStyle name="_XJ2004k,o,p" xfId="7311"/>
    <cellStyle name="_XJ2004k,o,p_56-税费情况表" xfId="7312"/>
    <cellStyle name="_XJ2005-Q1" xfId="7313"/>
    <cellStyle name="_XJ2005-Q1_56-税费情况表" xfId="7314"/>
    <cellStyle name="_xx二局在产品、产成品" xfId="7315"/>
    <cellStyle name="_xx二局在产品、产成品 2" xfId="7316"/>
    <cellStyle name="_xx二局在产品、产成品 2 2" xfId="7317"/>
    <cellStyle name="_xx二局在产品、产成品 2 3" xfId="7318"/>
    <cellStyle name="_xx二局在产品、产成品 3" xfId="7319"/>
    <cellStyle name="_xx二局在产品、产成品 4" xfId="7320"/>
    <cellStyle name="_Y2000-合并附注兖州煤业08年年报附注汇总090122修改" xfId="7321"/>
    <cellStyle name="_Y2000-合并附注兖州煤业08年年报附注汇总090122修改 2" xfId="7322"/>
    <cellStyle name="_Y2000-合并附注兖州煤业08年年报附注汇总090122修改_简版程序" xfId="7323"/>
    <cellStyle name="_Y2000-合并附注兖州煤业08年年报附注汇总090122修改_简版程序 2" xfId="7324"/>
    <cellStyle name="_Y2000-合并附注兖州煤业08年年报附注汇总090122修改_简版程序 2 2" xfId="7325"/>
    <cellStyle name="_Y2000-合并附注兖州煤业08年年报附注汇总090122修改_简版程序 2 3" xfId="7326"/>
    <cellStyle name="_Y2000-合并附注兖州煤业08年年报附注汇总090122修改_简版程序 3" xfId="7327"/>
    <cellStyle name="_Y2000-合并附注兖州煤业08年年报附注汇总090122修改_简版程序11.20" xfId="7328"/>
    <cellStyle name="_Y2000-合并附注兖州煤业08年年报附注汇总090122修改_简版程序11.20 2" xfId="7329"/>
    <cellStyle name="_x0007__yu yue comfirm1" xfId="7330"/>
    <cellStyle name="_Yulong F section" xfId="7331"/>
    <cellStyle name="_ZD 应收账款" xfId="7332"/>
    <cellStyle name="_ZZ待摊费用预提费用" xfId="7333"/>
    <cellStyle name="_ZZ待摊费用预提费用 2" xfId="7334"/>
    <cellStyle name="_ZZ待摊费用预提费用_简版程序" xfId="7335"/>
    <cellStyle name="_ZZ待摊费用预提费用_简版程序 2" xfId="7336"/>
    <cellStyle name="_ZZ待摊费用预提费用_简版程序11.20" xfId="7337"/>
    <cellStyle name="_ZZ待摊费用预提费用_简版程序11.20 2" xfId="7338"/>
    <cellStyle name="_ZZ货币资金" xfId="7339"/>
    <cellStyle name="_ZZ货币资金 2" xfId="7340"/>
    <cellStyle name="_ZZ货币资金_简版程序" xfId="7341"/>
    <cellStyle name="_ZZ货币资金_简版程序 2" xfId="7342"/>
    <cellStyle name="_ZZ货币资金_简版程序 2 2" xfId="7343"/>
    <cellStyle name="_ZZ货币资金_简版程序 2 3" xfId="7344"/>
    <cellStyle name="_ZZ货币资金_简版程序 3" xfId="7345"/>
    <cellStyle name="_ZZ货币资金_简版程序11.20" xfId="7346"/>
    <cellStyle name="_ZZ货币资金_简版程序11.20 2" xfId="7347"/>
    <cellStyle name="_安电报表0612（5）" xfId="7348"/>
    <cellStyle name="_安电报表0612（5） 2" xfId="7349"/>
    <cellStyle name="_安电报表0612（5）_简版程序" xfId="7350"/>
    <cellStyle name="_安电报表0612（5）_简版程序 2" xfId="7351"/>
    <cellStyle name="_安电报表0612（5）_简版程序11.20" xfId="7352"/>
    <cellStyle name="_安电报表0612（5）_简版程序11.20 2" xfId="7353"/>
    <cellStyle name="_安电报表0612年审" xfId="7354"/>
    <cellStyle name="_安电报表0612年审 2" xfId="7355"/>
    <cellStyle name="_安电报表0612年审_简版程序" xfId="7356"/>
    <cellStyle name="_安电报表0612年审_简版程序 2" xfId="7357"/>
    <cellStyle name="_安电报表0612年审_简版程序11.20" xfId="7358"/>
    <cellStyle name="_安电报表0612年审_简版程序11.20 2" xfId="7359"/>
    <cellStyle name="_安徽在产、已开、土地开发项目汇总" xfId="7360"/>
    <cellStyle name="_安徽在产、已开、土地开发项目汇总 2" xfId="7361"/>
    <cellStyle name="_安徽在产、已开、土地开发项目汇总 2 2" xfId="7362"/>
    <cellStyle name="_安徽在产、已开、土地开发项目汇总 2 3" xfId="7363"/>
    <cellStyle name="_安徽在产、已开、土地开发项目汇总 3" xfId="7364"/>
    <cellStyle name="_安徽在产、已开、土地开发项目汇总 4" xfId="7365"/>
    <cellStyle name="_鞍钢股份公司收益法071129" xfId="7366"/>
    <cellStyle name="_鞍钢股份公司收益法071129 2" xfId="7367"/>
    <cellStyle name="_鞍钢股份公司收益法071129 3" xfId="7368"/>
    <cellStyle name="_鞍钢股份公司收益法071129 3 2" xfId="7369"/>
    <cellStyle name="_鞍钢股份公司收益法071129 3 3" xfId="7370"/>
    <cellStyle name="_鞍钢股份公司收益法071129_02大力矿业" xfId="7371"/>
    <cellStyle name="_鞍钢股份公司收益法071129_02大力矿业 2" xfId="7372"/>
    <cellStyle name="_鞍钢股份公司收益法071129_02大力矿业 3" xfId="7373"/>
    <cellStyle name="_鞍钢股份公司收益法071129_02大力矿业 3 2" xfId="7374"/>
    <cellStyle name="_鞍钢股份公司收益法071129_02大力矿业 3 3" xfId="7375"/>
    <cellStyle name="_鞍钢股份公司收益法071129_18纵横工程改" xfId="7376"/>
    <cellStyle name="_鞍钢股份公司收益法071129_18纵横工程改 2" xfId="7377"/>
    <cellStyle name="_鞍钢股份公司收益法071129_18纵横工程改 3" xfId="7378"/>
    <cellStyle name="_鞍钢股份公司收益法071129_18纵横工程改 3 2" xfId="7379"/>
    <cellStyle name="_鞍钢股份公司收益法071129_18纵横工程改 3 3" xfId="7380"/>
    <cellStyle name="_鞍钢股份公司收益法071215feng核对(考虑鲅鱼圈项目投产)" xfId="7381"/>
    <cellStyle name="_鞍钢股份公司收益法071215feng核对(考虑鲅鱼圈项目投产) 2" xfId="7382"/>
    <cellStyle name="_鞍钢股份公司收益法071215feng核对(考虑鲅鱼圈项目投产) 3" xfId="7383"/>
    <cellStyle name="_鞍钢股份公司收益法071215feng核对(考虑鲅鱼圈项目投产) 3 2" xfId="7384"/>
    <cellStyle name="_鞍钢股份公司收益法071215feng核对(考虑鲅鱼圈项目投产) 3 3" xfId="7385"/>
    <cellStyle name="_鞍钢股份公司收益法071215feng核对(考虑鲅鱼圈项目投产)_02大力矿业" xfId="7386"/>
    <cellStyle name="_鞍钢股份公司收益法071215feng核对(考虑鲅鱼圈项目投产)_02大力矿业 2" xfId="7387"/>
    <cellStyle name="_鞍钢股份公司收益法071215feng核对(考虑鲅鱼圈项目投产)_02大力矿业 3" xfId="7388"/>
    <cellStyle name="_鞍钢股份公司收益法071215feng核对(考虑鲅鱼圈项目投产)_02大力矿业 3 2" xfId="7389"/>
    <cellStyle name="_鞍钢股份公司收益法071215feng核对(考虑鲅鱼圈项目投产)_02大力矿业 3 3" xfId="7390"/>
    <cellStyle name="_鞍钢股份公司收益法071215feng核对(考虑鲅鱼圈项目投产)_18纵横工程改" xfId="7391"/>
    <cellStyle name="_鞍钢股份公司收益法071215feng核对(考虑鲅鱼圈项目投产)_18纵横工程改 2" xfId="7392"/>
    <cellStyle name="_鞍钢股份公司收益法071215feng核对(考虑鲅鱼圈项目投产)_18纵横工程改 3" xfId="7393"/>
    <cellStyle name="_鞍钢股份公司收益法071215feng核对(考虑鲅鱼圈项目投产)_18纵横工程改 3 2" xfId="7394"/>
    <cellStyle name="_鞍钢股份公司收益法071215feng核对(考虑鲅鱼圈项目投产)_18纵横工程改 3 3" xfId="7395"/>
    <cellStyle name="_鞍钢股份折旧摊销071124" xfId="7396"/>
    <cellStyle name="_鞍钢股份折旧摊销071124 2" xfId="7397"/>
    <cellStyle name="_鞍钢股份折旧摊销071124 2 2" xfId="7398"/>
    <cellStyle name="_鞍钢股份折旧摊销071124 2 3" xfId="7399"/>
    <cellStyle name="_鞍钢股份折旧摊销071124 3" xfId="7400"/>
    <cellStyle name="_鞍钢股份折旧摊销071124 4" xfId="7401"/>
    <cellStyle name="_鞍钢股份折旧摊销071206" xfId="7402"/>
    <cellStyle name="_鞍钢股份折旧摊销071206 2" xfId="7403"/>
    <cellStyle name="_鞍钢股份折旧摊销071206 2 2" xfId="7404"/>
    <cellStyle name="_鞍钢股份折旧摊销071206 2 3" xfId="7405"/>
    <cellStyle name="_鞍钢股份折旧摊销071206 3" xfId="7406"/>
    <cellStyle name="_鞍钢股份折旧摊销071206 4" xfId="7407"/>
    <cellStyle name="_鞍山公司过录表" xfId="7408"/>
    <cellStyle name="_鞍山公司过录表 2" xfId="7409"/>
    <cellStyle name="_鞍山公司过录表 3" xfId="7410"/>
    <cellStyle name="_鞍山公司过录表_简版程序11.20" xfId="7411"/>
    <cellStyle name="_鞍山公司过录表_简版程序11.20 2" xfId="7412"/>
    <cellStyle name="_鞍山公司过录表_简版程序11.20 3" xfId="7413"/>
    <cellStyle name="_报表项目附注" xfId="7414"/>
    <cellStyle name="_报表项目附注 2" xfId="7415"/>
    <cellStyle name="_报表项目附注 2 2" xfId="7416"/>
    <cellStyle name="_报表项目附注 2 3" xfId="7417"/>
    <cellStyle name="_报表项目附注 3" xfId="7418"/>
    <cellStyle name="_报表项目附注 4" xfId="7419"/>
    <cellStyle name="_北京威卡威-lou" xfId="7420"/>
    <cellStyle name="_北京威卡威-lou 2" xfId="7421"/>
    <cellStyle name="_北京威卡威-lou_简版程序" xfId="7422"/>
    <cellStyle name="_北京威卡威-lou_简版程序 2" xfId="7423"/>
    <cellStyle name="_北京威卡威-lou_简版程序 2 2" xfId="7424"/>
    <cellStyle name="_北京威卡威-lou_简版程序 2 3" xfId="7425"/>
    <cellStyle name="_北京威卡威-lou_简版程序 3" xfId="7426"/>
    <cellStyle name="_北京威卡威-lou_简版程序11.20" xfId="7427"/>
    <cellStyle name="_北京威卡威-lou_简版程序11.20 2" xfId="7428"/>
    <cellStyle name="_北仑土地汇总" xfId="7429"/>
    <cellStyle name="_北仑土地汇总 2" xfId="7430"/>
    <cellStyle name="_北仑土地汇总 2 2" xfId="7431"/>
    <cellStyle name="_北仑土地汇总 2 3" xfId="7432"/>
    <cellStyle name="_北仑土地汇总 3" xfId="7433"/>
    <cellStyle name="_北仑土地汇总 4" xfId="7434"/>
    <cellStyle name="_北新置换memo" xfId="7435"/>
    <cellStyle name="_北新置换memo_简版程序11.20" xfId="7436"/>
    <cellStyle name="_本部补充0917" xfId="7437"/>
    <cellStyle name="_本部补充0917 2" xfId="7438"/>
    <cellStyle name="_本部补充0917 2 2" xfId="7439"/>
    <cellStyle name="_本部补充0917 2 3" xfId="7440"/>
    <cellStyle name="_本部补充0917 3" xfId="7441"/>
    <cellStyle name="_本部补充0917 4" xfId="7442"/>
    <cellStyle name="_本部底稿--gxq" xfId="7443"/>
    <cellStyle name="_本部基础数据表" xfId="7444"/>
    <cellStyle name="_本部基础数据表 2" xfId="7445"/>
    <cellStyle name="_本部基础数据表 3" xfId="7446"/>
    <cellStyle name="_本部基础数据表 3 2" xfId="7447"/>
    <cellStyle name="_本部基础数据表 3 3" xfId="7448"/>
    <cellStyle name="_本部基础数据表_02大力矿业" xfId="7449"/>
    <cellStyle name="_本部基础数据表_02大力矿业 2" xfId="7450"/>
    <cellStyle name="_本部基础数据表_02大力矿业 3" xfId="7451"/>
    <cellStyle name="_本部基础数据表_02大力矿业 3 2" xfId="7452"/>
    <cellStyle name="_本部基础数据表_02大力矿业 3 3" xfId="7453"/>
    <cellStyle name="_本部基础数据表_18纵横工程改" xfId="7454"/>
    <cellStyle name="_本部基础数据表_18纵横工程改 2" xfId="7455"/>
    <cellStyle name="_本部基础数据表_18纵横工程改 3" xfId="7456"/>
    <cellStyle name="_本部基础数据表_18纵横工程改 3 2" xfId="7457"/>
    <cellStyle name="_本部基础数据表_18纵横工程改 3 3" xfId="7458"/>
    <cellStyle name="_表10-11应付账款" xfId="7459"/>
    <cellStyle name="_表10-11应付账款 2" xfId="7460"/>
    <cellStyle name="_表10-11应付账款 2 2" xfId="7461"/>
    <cellStyle name="_表10-11应付账款 2 3" xfId="7462"/>
    <cellStyle name="_表10-11应付账款 3" xfId="7463"/>
    <cellStyle name="_表10-11应付账款 4" xfId="7464"/>
    <cellStyle name="_表12-1委托贷款1" xfId="7465"/>
    <cellStyle name="_表12-1委托贷款1 2" xfId="7466"/>
    <cellStyle name="_表12-1委托贷款1 2 2" xfId="7467"/>
    <cellStyle name="_表12-1委托贷款1 2 3" xfId="7468"/>
    <cellStyle name="_表12-1委托贷款1 3" xfId="7469"/>
    <cellStyle name="_表12-1委托贷款1 4" xfId="7470"/>
    <cellStyle name="_表12-2委托贷款基金1" xfId="7471"/>
    <cellStyle name="_表12-2委托贷款基金1 2" xfId="7472"/>
    <cellStyle name="_表12-2委托贷款基金1 2 2" xfId="7473"/>
    <cellStyle name="_表12-2委托贷款基金1 2 3" xfId="7474"/>
    <cellStyle name="_表12-2委托贷款基金1 3" xfId="7475"/>
    <cellStyle name="_表12-2委托贷款基金1 4" xfId="7476"/>
    <cellStyle name="_补充表格" xfId="7477"/>
    <cellStyle name="_补充表格 2" xfId="7478"/>
    <cellStyle name="_补充表格_简版程序" xfId="7479"/>
    <cellStyle name="_补充表格_简版程序 2" xfId="7480"/>
    <cellStyle name="_补充表格_简版程序 2 2" xfId="7481"/>
    <cellStyle name="_补充表格_简版程序 2 3" xfId="7482"/>
    <cellStyle name="_补充表格_简版程序 3" xfId="7483"/>
    <cellStyle name="_补充表格_简版程序11.20" xfId="7484"/>
    <cellStyle name="_补充表格_简版程序11.20 2" xfId="7485"/>
    <cellStyle name="_补充资料-上海分(缺客户往来)" xfId="7486"/>
    <cellStyle name="_财务未付款6-20" xfId="7487"/>
    <cellStyle name="_财务未付款6-20 2" xfId="7488"/>
    <cellStyle name="_财务未付款6-20 3" xfId="7489"/>
    <cellStyle name="_采购部ZMM" xfId="7490"/>
    <cellStyle name="_采购部ZMM 2" xfId="7491"/>
    <cellStyle name="_采购部ZMM_简版程序" xfId="7492"/>
    <cellStyle name="_采购部ZMM_简版程序 2" xfId="7493"/>
    <cellStyle name="_采购部ZMM_简版程序11.20" xfId="7494"/>
    <cellStyle name="_采购部ZMM_简版程序11.20 2" xfId="7495"/>
    <cellStyle name="_柴油机" xfId="7496"/>
    <cellStyle name="_柴油机_FT 2008 Client Assist Pack-1126 LP" xfId="7497"/>
    <cellStyle name="_乘用车" xfId="7498"/>
    <cellStyle name="_筹资与投资循环实质性测试底稿08" xfId="7499"/>
    <cellStyle name="_筹资与投资循环实质性测试底稿09" xfId="7500"/>
    <cellStyle name="_筹资与投资循环实质性测试底稿10" xfId="7501"/>
    <cellStyle name="_创发天辰电信实业调查表" xfId="7502"/>
    <cellStyle name="_创发天辰电信实业调查表 2" xfId="7503"/>
    <cellStyle name="_创发天辰电信实业调查表 2 2" xfId="7504"/>
    <cellStyle name="_创发天辰电信实业调查表 2 3" xfId="7505"/>
    <cellStyle name="_创发天辰电信实业调查表 2 3 2" xfId="7506"/>
    <cellStyle name="_创发天辰电信实业调查表 2 3 3" xfId="7507"/>
    <cellStyle name="_创发天辰电信实业调查表 3" xfId="7508"/>
    <cellStyle name="_创发天辰电信实业调查表 3 2" xfId="7509"/>
    <cellStyle name="_创发天辰电信实业调查表 3 3" xfId="7510"/>
    <cellStyle name="_创发天辰电信实业调查表 3 3 2" xfId="7511"/>
    <cellStyle name="_创发天辰电信实业调查表 3 3 3" xfId="7512"/>
    <cellStyle name="_创发天辰电信实业调查表 4" xfId="7513"/>
    <cellStyle name="_创发天辰电信实业调查表 4 2" xfId="7514"/>
    <cellStyle name="_创发天辰电信实业调查表 4 3" xfId="7515"/>
    <cellStyle name="_创发天辰电信实业调查表 4 3 2" xfId="7516"/>
    <cellStyle name="_创发天辰电信实业调查表 4 3 3" xfId="7517"/>
    <cellStyle name="_创发天辰电信实业调查表 5" xfId="7518"/>
    <cellStyle name="_创发天辰电信实业调查表 6" xfId="7519"/>
    <cellStyle name="_创发天辰电信实业调查表 6 2" xfId="7520"/>
    <cellStyle name="_创发天辰电信实业调查表 6 3" xfId="7521"/>
    <cellStyle name="_创发天辰电信实业调查表_02大力矿业" xfId="7522"/>
    <cellStyle name="_创发天辰电信实业调查表_02大力矿业 2" xfId="7523"/>
    <cellStyle name="_创发天辰电信实业调查表_02大力矿业 3" xfId="7524"/>
    <cellStyle name="_创发天辰电信实业调查表_02大力矿业 3 2" xfId="7525"/>
    <cellStyle name="_创发天辰电信实业调查表_02大力矿业 3 3" xfId="7526"/>
    <cellStyle name="_创发天辰电信实业调查表_18纵横工程改" xfId="7527"/>
    <cellStyle name="_创发天辰电信实业调查表_18纵横工程改 2" xfId="7528"/>
    <cellStyle name="_创发天辰电信实业调查表_18纵横工程改 3" xfId="7529"/>
    <cellStyle name="_创发天辰电信实业调查表_18纵横工程改 3 2" xfId="7530"/>
    <cellStyle name="_创发天辰电信实业调查表_18纵横工程改 3 3" xfId="7531"/>
    <cellStyle name="_创发天辰电信实业调查表_For Peter" xfId="7532"/>
    <cellStyle name="_创发天辰电信实业调查表_PL 004" xfId="7533"/>
    <cellStyle name="_创发天辰电信实业调查表_附件6：收益现值法评估明细表-Eunis" xfId="7534"/>
    <cellStyle name="_创发天辰电信实业调查表_固定资产折旧" xfId="7535"/>
    <cellStyle name="_创发天辰电信实业调查表_固定资产折旧 2" xfId="7536"/>
    <cellStyle name="_创发天辰电信实业调查表_固定资产折旧 3" xfId="7537"/>
    <cellStyle name="_创发天辰电信实业调查表_固定资产折旧 3 2" xfId="7538"/>
    <cellStyle name="_创发天辰电信实业调查表_固定资产折旧 3 3" xfId="7539"/>
    <cellStyle name="_创发天辰电信实业调查表_固定资产折旧_majun合并嘉兴信达建设附件3：标准评估明细表（收益法）" xfId="7540"/>
    <cellStyle name="_创发天辰电信实业调查表_固定资产折旧_majun合并嘉兴信达建设附件3：标准评估明细表（收益法） 2" xfId="7541"/>
    <cellStyle name="_创发天辰电信实业调查表_固定资产折旧_majun合并嘉兴信达建设附件3：标准评估明细表（收益法） 3" xfId="7542"/>
    <cellStyle name="_创发天辰电信实业调查表_固定资产折旧_majun合并嘉兴信达建设附件3：标准评估明细表（收益法） 3 2" xfId="7543"/>
    <cellStyle name="_创发天辰电信实业调查表_固定资产折旧_majun合并嘉兴信达建设附件3：标准评估明细表（收益法） 3 3" xfId="7544"/>
    <cellStyle name="_存货" xfId="7545"/>
    <cellStyle name="_存货_yu yue comfirm1" xfId="7546"/>
    <cellStyle name="_存货_建通 中大替代测试" xfId="7547"/>
    <cellStyle name="_存货1056" xfId="7548"/>
    <cellStyle name="_存货1056 2" xfId="7549"/>
    <cellStyle name="_存货1056 2 2" xfId="7550"/>
    <cellStyle name="_存货1056 2 3" xfId="7551"/>
    <cellStyle name="_存货1056 3" xfId="7552"/>
    <cellStyle name="_存货1056 4" xfId="7553"/>
    <cellStyle name="_存货-中蓝塑胶" xfId="7554"/>
    <cellStyle name="_存货-中蓝塑胶_yu yue comfirm1" xfId="7555"/>
    <cellStyle name="_存货-中蓝塑胶_建通 中大替代测试" xfId="7556"/>
    <cellStyle name="_达园底稿-jx" xfId="7557"/>
    <cellStyle name="_达园底稿-jx 2" xfId="7558"/>
    <cellStyle name="_达园底稿-jx_简版程序" xfId="7559"/>
    <cellStyle name="_达园底稿-jx_简版程序 2" xfId="7560"/>
    <cellStyle name="_达园底稿-jx_简版程序 2 2" xfId="7561"/>
    <cellStyle name="_达园底稿-jx_简版程序 2 3" xfId="7562"/>
    <cellStyle name="_达园底稿-jx_简版程序 3" xfId="7563"/>
    <cellStyle name="_达园底稿-jx_简版程序11.20" xfId="7564"/>
    <cellStyle name="_达园底稿-jx_简版程序11.20 2" xfId="7565"/>
    <cellStyle name="_达园顺峰wp--04-06-zzl" xfId="7566"/>
    <cellStyle name="_达园顺峰wp--04-06-zzl 2" xfId="7567"/>
    <cellStyle name="_达园顺峰wp--04-06-zzl_简版程序" xfId="7568"/>
    <cellStyle name="_达园顺峰wp--04-06-zzl_简版程序 2" xfId="7569"/>
    <cellStyle name="_达园顺峰wp--04-06-zzl_简版程序 2 2" xfId="7570"/>
    <cellStyle name="_达园顺峰wp--04-06-zzl_简版程序 2 3" xfId="7571"/>
    <cellStyle name="_达园顺峰wp--04-06-zzl_简版程序 3" xfId="7572"/>
    <cellStyle name="_达园顺峰wp--04-06-zzl_简版程序11.20" xfId="7573"/>
    <cellStyle name="_达园顺峰wp--04-06-zzl_简版程序11.20 2" xfId="7574"/>
    <cellStyle name="_大坝收益法070628(冯定稿)" xfId="7575"/>
    <cellStyle name="_大坝收益法070628(冯定稿) 2" xfId="7576"/>
    <cellStyle name="_大坝收益法070628(冯定稿) 2 2" xfId="7577"/>
    <cellStyle name="_大坝收益法070628(冯定稿) 2 3" xfId="7578"/>
    <cellStyle name="_大坝收益法070628(冯定稿) 3" xfId="7579"/>
    <cellStyle name="_大坝收益法070628(冯定稿) 4" xfId="7580"/>
    <cellStyle name="_大坝收益法发电小时维持历史水平070630(冯定稿)" xfId="7581"/>
    <cellStyle name="_大坝收益法发电小时维持历史水平070630(冯定稿) 2" xfId="7582"/>
    <cellStyle name="_大坝收益法发电小时维持历史水平070630(冯定稿) 2 2" xfId="7583"/>
    <cellStyle name="_大坝收益法发电小时维持历史水平070630(冯定稿) 2 3" xfId="7584"/>
    <cellStyle name="_大坝收益法发电小时维持历史水平070630(冯定稿) 3" xfId="7585"/>
    <cellStyle name="_大坝收益法发电小时维持历史水平070630(冯定稿) 4" xfId="7586"/>
    <cellStyle name="_大洋-申报报表用(合并)" xfId="7587"/>
    <cellStyle name="_大洋-申报报表用(合并) 2" xfId="7588"/>
    <cellStyle name="_大洋-申报报表用(合并) 2 2" xfId="7589"/>
    <cellStyle name="_大洋-申报报表用(合并) 2 3" xfId="7590"/>
    <cellStyle name="_大洋-申报报表用(合并) 3" xfId="7591"/>
    <cellStyle name="_大洋-申报报表用(合并)_简版程序11.20" xfId="7592"/>
    <cellStyle name="_大洋-申报报表用(合并)_简版程序11.20 2" xfId="7593"/>
    <cellStyle name="_大洋-申报报表用(母公司)" xfId="7594"/>
    <cellStyle name="_大洋-申报报表用(母公司) 2" xfId="7595"/>
    <cellStyle name="_大洋-申报报表用(母公司) 2 2" xfId="7596"/>
    <cellStyle name="_大洋-申报报表用(母公司) 2 3" xfId="7597"/>
    <cellStyle name="_大洋-申报报表用(母公司) 3" xfId="7598"/>
    <cellStyle name="_大洋-申报报表用(母公司)_简版程序11.20" xfId="7599"/>
    <cellStyle name="_大洋-申报报表用(母公司)_简版程序11.20 2" xfId="7600"/>
    <cellStyle name="_待摊投资" xfId="7601"/>
    <cellStyle name="_待摊投资 2" xfId="7602"/>
    <cellStyle name="_待摊投资 3" xfId="7603"/>
    <cellStyle name="_底稿模版" xfId="7604"/>
    <cellStyle name="_底稿模版 2" xfId="7605"/>
    <cellStyle name="_底稿模版_简版程序" xfId="7606"/>
    <cellStyle name="_底稿模版_简版程序 2" xfId="7607"/>
    <cellStyle name="_底稿模版_简版程序11.20" xfId="7608"/>
    <cellStyle name="_底稿模版_简版程序11.20 2" xfId="7609"/>
    <cellStyle name="_第一部分  资产评估申报表1（成本法）" xfId="7610"/>
    <cellStyle name="_第一部分  资产评估申报表1（成本法） 2" xfId="7611"/>
    <cellStyle name="_第一部分  资产评估申报表1（成本法） 2 2" xfId="7612"/>
    <cellStyle name="_第一部分  资产评估申报表1（成本法） 2 3" xfId="7613"/>
    <cellStyle name="_第一部分  资产评估申报表1（成本法） 3" xfId="7614"/>
    <cellStyle name="_第一部分  资产评估申报表1（成本法） 4" xfId="7615"/>
    <cellStyle name="_第一太平" xfId="7616"/>
    <cellStyle name="_第一太平 2" xfId="7617"/>
    <cellStyle name="_第一太平 2 2" xfId="7618"/>
    <cellStyle name="_第一太平 2 3" xfId="7619"/>
    <cellStyle name="_第一太平 3" xfId="7620"/>
    <cellStyle name="_第一太平 4" xfId="7621"/>
    <cellStyle name="_电厂三张主表" xfId="7622"/>
    <cellStyle name="_电厂三张主表 2" xfId="7623"/>
    <cellStyle name="_电厂三张主表 2 2" xfId="7624"/>
    <cellStyle name="_电厂三张主表 2 3" xfId="7625"/>
    <cellStyle name="_电厂三张主表 2 3 2" xfId="7626"/>
    <cellStyle name="_电厂三张主表 2 3 3" xfId="7627"/>
    <cellStyle name="_电厂三张主表 3" xfId="7628"/>
    <cellStyle name="_电厂三张主表 3 2" xfId="7629"/>
    <cellStyle name="_电厂三张主表 3 3" xfId="7630"/>
    <cellStyle name="_电厂三张主表 3 3 2" xfId="7631"/>
    <cellStyle name="_电厂三张主表 3 3 3" xfId="7632"/>
    <cellStyle name="_电厂三张主表 4" xfId="7633"/>
    <cellStyle name="_电厂三张主表 4 2" xfId="7634"/>
    <cellStyle name="_电厂三张主表 4 3" xfId="7635"/>
    <cellStyle name="_电厂三张主表 4 3 2" xfId="7636"/>
    <cellStyle name="_电厂三张主表 4 3 3" xfId="7637"/>
    <cellStyle name="_电厂三张主表 5" xfId="7638"/>
    <cellStyle name="_电厂三张主表 6" xfId="7639"/>
    <cellStyle name="_电厂三张主表 6 2" xfId="7640"/>
    <cellStyle name="_电厂三张主表 6 3" xfId="7641"/>
    <cellStyle name="_电厂三张主表_02大力矿业" xfId="7642"/>
    <cellStyle name="_电厂三张主表_02大力矿业 2" xfId="7643"/>
    <cellStyle name="_电厂三张主表_02大力矿业 3" xfId="7644"/>
    <cellStyle name="_电厂三张主表_02大力矿业 3 2" xfId="7645"/>
    <cellStyle name="_电厂三张主表_02大力矿业 3 3" xfId="7646"/>
    <cellStyle name="_电厂三张主表_18纵横工程改" xfId="7647"/>
    <cellStyle name="_电厂三张主表_18纵横工程改 2" xfId="7648"/>
    <cellStyle name="_电厂三张主表_18纵横工程改 3" xfId="7649"/>
    <cellStyle name="_电厂三张主表_18纵横工程改 3 2" xfId="7650"/>
    <cellStyle name="_电厂三张主表_18纵横工程改 3 3" xfId="7651"/>
    <cellStyle name="_电厂三张主表_For Peter" xfId="7652"/>
    <cellStyle name="_电厂三张主表_PL 004" xfId="7653"/>
    <cellStyle name="_电厂三张主表_鞍钢股份公司收益法071216feng核对" xfId="7654"/>
    <cellStyle name="_电厂三张主表_鞍钢股份公司收益法071216feng核对 2" xfId="7655"/>
    <cellStyle name="_电厂三张主表_鞍钢股份公司收益法071216feng核对 2 2" xfId="7656"/>
    <cellStyle name="_电厂三张主表_鞍钢股份公司收益法071216feng核对 2 3" xfId="7657"/>
    <cellStyle name="_电厂三张主表_鞍钢股份公司收益法071216feng核对 2 3 2" xfId="7658"/>
    <cellStyle name="_电厂三张主表_鞍钢股份公司收益法071216feng核对 2 3 3" xfId="7659"/>
    <cellStyle name="_电厂三张主表_鞍钢股份公司收益法071216feng核对 3" xfId="7660"/>
    <cellStyle name="_电厂三张主表_鞍钢股份公司收益法071216feng核对 3 2" xfId="7661"/>
    <cellStyle name="_电厂三张主表_鞍钢股份公司收益法071216feng核对 3 3" xfId="7662"/>
    <cellStyle name="_电厂三张主表_鞍钢股份公司收益法071216feng核对 3 3 2" xfId="7663"/>
    <cellStyle name="_电厂三张主表_鞍钢股份公司收益法071216feng核对 3 3 3" xfId="7664"/>
    <cellStyle name="_电厂三张主表_鞍钢股份公司收益法071216feng核对 4" xfId="7665"/>
    <cellStyle name="_电厂三张主表_鞍钢股份公司收益法071216feng核对 4 2" xfId="7666"/>
    <cellStyle name="_电厂三张主表_鞍钢股份公司收益法071216feng核对 4 3" xfId="7667"/>
    <cellStyle name="_电厂三张主表_鞍钢股份公司收益法071216feng核对 4 3 2" xfId="7668"/>
    <cellStyle name="_电厂三张主表_鞍钢股份公司收益法071216feng核对 4 3 3" xfId="7669"/>
    <cellStyle name="_电厂三张主表_鞍钢股份公司收益法071216feng核对 5" xfId="7670"/>
    <cellStyle name="_电厂三张主表_鞍钢股份公司收益法071216feng核对 6" xfId="7671"/>
    <cellStyle name="_电厂三张主表_鞍钢股份公司收益法071216feng核对 6 2" xfId="7672"/>
    <cellStyle name="_电厂三张主表_鞍钢股份公司收益法071216feng核对 6 3" xfId="7673"/>
    <cellStyle name="_电厂三张主表_鞍钢股份公司收益法071216feng核对_02大力矿业" xfId="7674"/>
    <cellStyle name="_电厂三张主表_鞍钢股份公司收益法071216feng核对_02大力矿业 2" xfId="7675"/>
    <cellStyle name="_电厂三张主表_鞍钢股份公司收益法071216feng核对_02大力矿业 3" xfId="7676"/>
    <cellStyle name="_电厂三张主表_鞍钢股份公司收益法071216feng核对_02大力矿业 3 2" xfId="7677"/>
    <cellStyle name="_电厂三张主表_鞍钢股份公司收益法071216feng核对_02大力矿业 3 3" xfId="7678"/>
    <cellStyle name="_电厂三张主表_鞍钢股份公司收益法071216feng核对_18纵横工程改" xfId="7679"/>
    <cellStyle name="_电厂三张主表_鞍钢股份公司收益法071216feng核对_18纵横工程改 2" xfId="7680"/>
    <cellStyle name="_电厂三张主表_鞍钢股份公司收益法071216feng核对_18纵横工程改 3" xfId="7681"/>
    <cellStyle name="_电厂三张主表_鞍钢股份公司收益法071216feng核对_18纵横工程改 3 2" xfId="7682"/>
    <cellStyle name="_电厂三张主表_鞍钢股份公司收益法071216feng核对_18纵横工程改 3 3" xfId="7683"/>
    <cellStyle name="_电厂三张主表_鞍钢股份公司收益法071216feng核对_固定资产折旧" xfId="7684"/>
    <cellStyle name="_电厂三张主表_鞍钢股份公司收益法071216feng核对_固定资产折旧 2" xfId="7685"/>
    <cellStyle name="_电厂三张主表_鞍钢股份公司收益法071216feng核对_固定资产折旧 3" xfId="7686"/>
    <cellStyle name="_电厂三张主表_鞍钢股份公司收益法071216feng核对_固定资产折旧 3 2" xfId="7687"/>
    <cellStyle name="_电厂三张主表_鞍钢股份公司收益法071216feng核对_固定资产折旧 3 3" xfId="7688"/>
    <cellStyle name="_电厂三张主表_鞍钢股份公司收益法071216feng核对_固定资产折旧_majun合并嘉兴信达建设附件3：标准评估明细表（收益法）" xfId="7689"/>
    <cellStyle name="_电厂三张主表_鞍钢股份公司收益法071216feng核对_固定资产折旧_majun合并嘉兴信达建设附件3：标准评估明细表（收益法） 2" xfId="7690"/>
    <cellStyle name="_电厂三张主表_鞍钢股份公司收益法071216feng核对_固定资产折旧_majun合并嘉兴信达建设附件3：标准评估明细表（收益法） 3" xfId="7691"/>
    <cellStyle name="_电厂三张主表_鞍钢股份公司收益法071216feng核对_固定资产折旧_majun合并嘉兴信达建设附件3：标准评估明细表（收益法） 3 2" xfId="7692"/>
    <cellStyle name="_电厂三张主表_鞍钢股份公司收益法071216feng核对_固定资产折旧_majun合并嘉兴信达建设附件3：标准评估明细表（收益法） 3 3" xfId="7693"/>
    <cellStyle name="_电厂三张主表_附件6：收益现值法评估明细表-Eunis" xfId="7694"/>
    <cellStyle name="_电厂三张主表_固定资产折旧" xfId="7695"/>
    <cellStyle name="_电厂三张主表_固定资产折旧 2" xfId="7696"/>
    <cellStyle name="_电厂三张主表_固定资产折旧 3" xfId="7697"/>
    <cellStyle name="_电厂三张主表_固定资产折旧 3 2" xfId="7698"/>
    <cellStyle name="_电厂三张主表_固定资产折旧 3 3" xfId="7699"/>
    <cellStyle name="_电厂三张主表_固定资产折旧_majun合并嘉兴信达建设附件3：标准评估明细表（收益法）" xfId="7700"/>
    <cellStyle name="_电厂三张主表_固定资产折旧_majun合并嘉兴信达建设附件3：标准评估明细表（收益法） 2" xfId="7701"/>
    <cellStyle name="_电厂三张主表_固定资产折旧_majun合并嘉兴信达建设附件3：标准评估明细表（收益法） 3" xfId="7702"/>
    <cellStyle name="_电厂三张主表_固定资产折旧_majun合并嘉兴信达建设附件3：标准评估明细表（收益法） 3 2" xfId="7703"/>
    <cellStyle name="_电厂三张主表_固定资产折旧_majun合并嘉兴信达建设附件3：标准评估明细表（收益法） 3 3" xfId="7704"/>
    <cellStyle name="_电力企业收益率" xfId="7705"/>
    <cellStyle name="_电力企业收益率 2" xfId="7706"/>
    <cellStyle name="_电力企业收益率 2 2" xfId="7707"/>
    <cellStyle name="_电力企业收益率 2 3" xfId="7708"/>
    <cellStyle name="_电力企业收益率 3" xfId="7709"/>
    <cellStyle name="_电力企业收益率 3 2" xfId="7710"/>
    <cellStyle name="_电力企业收益率 3 3" xfId="7711"/>
    <cellStyle name="_电力企业收益率 4" xfId="7712"/>
    <cellStyle name="_电力企业收益率 5" xfId="7713"/>
    <cellStyle name="_电信项目资产评估调查表06.4.30（收益法）-信息公司" xfId="7714"/>
    <cellStyle name="_电信项目资产评估调查表06.4.30（收益法）-信息公司 2" xfId="7715"/>
    <cellStyle name="_电信项目资产评估调查表06.4.30（收益法）-信息公司 2 2" xfId="7716"/>
    <cellStyle name="_电信项目资产评估调查表06.4.30（收益法）-信息公司 2 3" xfId="7717"/>
    <cellStyle name="_电信项目资产评估调查表06.4.30（收益法）-信息公司 2 3 2" xfId="7718"/>
    <cellStyle name="_电信项目资产评估调查表06.4.30（收益法）-信息公司 2 3 3" xfId="7719"/>
    <cellStyle name="_电信项目资产评估调查表06.4.30（收益法）-信息公司 3" xfId="7720"/>
    <cellStyle name="_电信项目资产评估调查表06.4.30（收益法）-信息公司 3 2" xfId="7721"/>
    <cellStyle name="_电信项目资产评估调查表06.4.30（收益法）-信息公司 3 3" xfId="7722"/>
    <cellStyle name="_电信项目资产评估调查表06.4.30（收益法）-信息公司 3 3 2" xfId="7723"/>
    <cellStyle name="_电信项目资产评估调查表06.4.30（收益法）-信息公司 3 3 3" xfId="7724"/>
    <cellStyle name="_电信项目资产评估调查表06.4.30（收益法）-信息公司 4" xfId="7725"/>
    <cellStyle name="_电信项目资产评估调查表06.4.30（收益法）-信息公司 4 2" xfId="7726"/>
    <cellStyle name="_电信项目资产评估调查表06.4.30（收益法）-信息公司 4 3" xfId="7727"/>
    <cellStyle name="_电信项目资产评估调查表06.4.30（收益法）-信息公司 4 3 2" xfId="7728"/>
    <cellStyle name="_电信项目资产评估调查表06.4.30（收益法）-信息公司 4 3 3" xfId="7729"/>
    <cellStyle name="_电信项目资产评估调查表06.4.30（收益法）-信息公司 5" xfId="7730"/>
    <cellStyle name="_电信项目资产评估调查表06.4.30（收益法）-信息公司 6" xfId="7731"/>
    <cellStyle name="_电信项目资产评估调查表06.4.30（收益法）-信息公司 6 2" xfId="7732"/>
    <cellStyle name="_电信项目资产评估调查表06.4.30（收益法）-信息公司 6 3" xfId="7733"/>
    <cellStyle name="_电信项目资产评估调查表06.4.30（收益法）-信息公司_02大力矿业" xfId="7734"/>
    <cellStyle name="_电信项目资产评估调查表06.4.30（收益法）-信息公司_02大力矿业 2" xfId="7735"/>
    <cellStyle name="_电信项目资产评估调查表06.4.30（收益法）-信息公司_02大力矿业 3" xfId="7736"/>
    <cellStyle name="_电信项目资产评估调查表06.4.30（收益法）-信息公司_02大力矿业 3 2" xfId="7737"/>
    <cellStyle name="_电信项目资产评估调查表06.4.30（收益法）-信息公司_02大力矿业 3 3" xfId="7738"/>
    <cellStyle name="_电信项目资产评估调查表06.4.30（收益法）-信息公司_18纵横工程改" xfId="7739"/>
    <cellStyle name="_电信项目资产评估调查表06.4.30（收益法）-信息公司_18纵横工程改 2" xfId="7740"/>
    <cellStyle name="_电信项目资产评估调查表06.4.30（收益法）-信息公司_18纵横工程改 3" xfId="7741"/>
    <cellStyle name="_电信项目资产评估调查表06.4.30（收益法）-信息公司_18纵横工程改 3 2" xfId="7742"/>
    <cellStyle name="_电信项目资产评估调查表06.4.30（收益法）-信息公司_18纵横工程改 3 3" xfId="7743"/>
    <cellStyle name="_电信项目资产评估调查表06.4.30（收益法）-信息公司_For Peter" xfId="7744"/>
    <cellStyle name="_电信项目资产评估调查表06.4.30（收益法）-信息公司_PL 004" xfId="7745"/>
    <cellStyle name="_电信项目资产评估调查表06.4.30（收益法）-信息公司_鞍钢股份公司收益法071216feng核对" xfId="7746"/>
    <cellStyle name="_电信项目资产评估调查表06.4.30（收益法）-信息公司_鞍钢股份公司收益法071216feng核对 2" xfId="7747"/>
    <cellStyle name="_电信项目资产评估调查表06.4.30（收益法）-信息公司_鞍钢股份公司收益法071216feng核对 2 2" xfId="7748"/>
    <cellStyle name="_电信项目资产评估调查表06.4.30（收益法）-信息公司_鞍钢股份公司收益法071216feng核对 2 3" xfId="7749"/>
    <cellStyle name="_电信项目资产评估调查表06.4.30（收益法）-信息公司_鞍钢股份公司收益法071216feng核对 2 3 2" xfId="7750"/>
    <cellStyle name="_电信项目资产评估调查表06.4.30（收益法）-信息公司_鞍钢股份公司收益法071216feng核对 2 3 3" xfId="7751"/>
    <cellStyle name="_电信项目资产评估调查表06.4.30（收益法）-信息公司_鞍钢股份公司收益法071216feng核对 3" xfId="7752"/>
    <cellStyle name="_电信项目资产评估调查表06.4.30（收益法）-信息公司_鞍钢股份公司收益法071216feng核对 3 2" xfId="7753"/>
    <cellStyle name="_电信项目资产评估调查表06.4.30（收益法）-信息公司_鞍钢股份公司收益法071216feng核对 3 3" xfId="7754"/>
    <cellStyle name="_电信项目资产评估调查表06.4.30（收益法）-信息公司_鞍钢股份公司收益法071216feng核对 3 3 2" xfId="7755"/>
    <cellStyle name="_电信项目资产评估调查表06.4.30（收益法）-信息公司_鞍钢股份公司收益法071216feng核对 3 3 3" xfId="7756"/>
    <cellStyle name="_电信项目资产评估调查表06.4.30（收益法）-信息公司_鞍钢股份公司收益法071216feng核对 4" xfId="7757"/>
    <cellStyle name="_电信项目资产评估调查表06.4.30（收益法）-信息公司_鞍钢股份公司收益法071216feng核对 4 2" xfId="7758"/>
    <cellStyle name="_电信项目资产评估调查表06.4.30（收益法）-信息公司_鞍钢股份公司收益法071216feng核对 4 3" xfId="7759"/>
    <cellStyle name="_电信项目资产评估调查表06.4.30（收益法）-信息公司_鞍钢股份公司收益法071216feng核对 4 3 2" xfId="7760"/>
    <cellStyle name="_电信项目资产评估调查表06.4.30（收益法）-信息公司_鞍钢股份公司收益法071216feng核对 4 3 3" xfId="7761"/>
    <cellStyle name="_电信项目资产评估调查表06.4.30（收益法）-信息公司_鞍钢股份公司收益法071216feng核对 5" xfId="7762"/>
    <cellStyle name="_电信项目资产评估调查表06.4.30（收益法）-信息公司_鞍钢股份公司收益法071216feng核对 6" xfId="7763"/>
    <cellStyle name="_电信项目资产评估调查表06.4.30（收益法）-信息公司_鞍钢股份公司收益法071216feng核对 6 2" xfId="7764"/>
    <cellStyle name="_电信项目资产评估调查表06.4.30（收益法）-信息公司_鞍钢股份公司收益法071216feng核对 6 3" xfId="7765"/>
    <cellStyle name="_电信项目资产评估调查表06.4.30（收益法）-信息公司_鞍钢股份公司收益法071216feng核对_02大力矿业" xfId="7766"/>
    <cellStyle name="_电信项目资产评估调查表06.4.30（收益法）-信息公司_鞍钢股份公司收益法071216feng核对_02大力矿业 2" xfId="7767"/>
    <cellStyle name="_电信项目资产评估调查表06.4.30（收益法）-信息公司_鞍钢股份公司收益法071216feng核对_02大力矿业 3" xfId="7768"/>
    <cellStyle name="_电信项目资产评估调查表06.4.30（收益法）-信息公司_鞍钢股份公司收益法071216feng核对_02大力矿业 3 2" xfId="7769"/>
    <cellStyle name="_电信项目资产评估调查表06.4.30（收益法）-信息公司_鞍钢股份公司收益法071216feng核对_02大力矿业 3 3" xfId="7770"/>
    <cellStyle name="_电信项目资产评估调查表06.4.30（收益法）-信息公司_鞍钢股份公司收益法071216feng核对_18纵横工程改" xfId="7771"/>
    <cellStyle name="_电信项目资产评估调查表06.4.30（收益法）-信息公司_鞍钢股份公司收益法071216feng核对_18纵横工程改 2" xfId="7772"/>
    <cellStyle name="_电信项目资产评估调查表06.4.30（收益法）-信息公司_鞍钢股份公司收益法071216feng核对_18纵横工程改 3" xfId="7773"/>
    <cellStyle name="_电信项目资产评估调查表06.4.30（收益法）-信息公司_鞍钢股份公司收益法071216feng核对_18纵横工程改 3 2" xfId="7774"/>
    <cellStyle name="_电信项目资产评估调查表06.4.30（收益法）-信息公司_鞍钢股份公司收益法071216feng核对_18纵横工程改 3 3" xfId="7775"/>
    <cellStyle name="_电信项目资产评估调查表06.4.30（收益法）-信息公司_鞍钢股份公司收益法071216feng核对_固定资产折旧" xfId="7776"/>
    <cellStyle name="_电信项目资产评估调查表06.4.30（收益法）-信息公司_鞍钢股份公司收益法071216feng核对_固定资产折旧 2" xfId="7777"/>
    <cellStyle name="_电信项目资产评估调查表06.4.30（收益法）-信息公司_鞍钢股份公司收益法071216feng核对_固定资产折旧 3" xfId="7778"/>
    <cellStyle name="_电信项目资产评估调查表06.4.30（收益法）-信息公司_鞍钢股份公司收益法071216feng核对_固定资产折旧 3 2" xfId="7779"/>
    <cellStyle name="_电信项目资产评估调查表06.4.30（收益法）-信息公司_鞍钢股份公司收益法071216feng核对_固定资产折旧 3 3" xfId="7780"/>
    <cellStyle name="_电信项目资产评估调查表06.4.30（收益法）-信息公司_鞍钢股份公司收益法071216feng核对_固定资产折旧_majun合并嘉兴信达建设附件3：标准评估明细表（收益法）" xfId="7781"/>
    <cellStyle name="_电信项目资产评估调查表06.4.30（收益法）-信息公司_鞍钢股份公司收益法071216feng核对_固定资产折旧_majun合并嘉兴信达建设附件3：标准评估明细表（收益法） 2" xfId="7782"/>
    <cellStyle name="_电信项目资产评估调查表06.4.30（收益法）-信息公司_鞍钢股份公司收益法071216feng核对_固定资产折旧_majun合并嘉兴信达建设附件3：标准评估明细表（收益法） 3" xfId="7783"/>
    <cellStyle name="_电信项目资产评估调查表06.4.30（收益法）-信息公司_鞍钢股份公司收益法071216feng核对_固定资产折旧_majun合并嘉兴信达建设附件3：标准评估明细表（收益法） 3 2" xfId="7784"/>
    <cellStyle name="_电信项目资产评估调查表06.4.30（收益法）-信息公司_鞍钢股份公司收益法071216feng核对_固定资产折旧_majun合并嘉兴信达建设附件3：标准评估明细表（收益法） 3 3" xfId="7785"/>
    <cellStyle name="_电信项目资产评估调查表06.4.30（收益法）-信息公司_附件6：收益现值法评估明细表-Eunis" xfId="7786"/>
    <cellStyle name="_电信项目资产评估调查表06.4.30（收益法）-信息公司_固定资产折旧" xfId="7787"/>
    <cellStyle name="_电信项目资产评估调查表06.4.30（收益法）-信息公司_固定资产折旧 2" xfId="7788"/>
    <cellStyle name="_电信项目资产评估调查表06.4.30（收益法）-信息公司_固定资产折旧 3" xfId="7789"/>
    <cellStyle name="_电信项目资产评估调查表06.4.30（收益法）-信息公司_固定资产折旧 3 2" xfId="7790"/>
    <cellStyle name="_电信项目资产评估调查表06.4.30（收益法）-信息公司_固定资产折旧 3 3" xfId="7791"/>
    <cellStyle name="_电信项目资产评估调查表06.4.30（收益法）-信息公司_固定资产折旧_majun合并嘉兴信达建设附件3：标准评估明细表（收益法）" xfId="7792"/>
    <cellStyle name="_电信项目资产评估调查表06.4.30（收益法）-信息公司_固定资产折旧_majun合并嘉兴信达建设附件3：标准评估明细表（收益法） 2" xfId="7793"/>
    <cellStyle name="_电信项目资产评估调查表06.4.30（收益法）-信息公司_固定资产折旧_majun合并嘉兴信达建设附件3：标准评估明细表（收益法） 3" xfId="7794"/>
    <cellStyle name="_电信项目资产评估调查表06.4.30（收益法）-信息公司_固定资产折旧_majun合并嘉兴信达建设附件3：标准评估明细表（收益法） 3 2" xfId="7795"/>
    <cellStyle name="_电信项目资产评估调查表06.4.30（收益法）-信息公司_固定资产折旧_majun合并嘉兴信达建设附件3：标准评估明细表（收益法） 3 3" xfId="7796"/>
    <cellStyle name="_东兴热电评估汇总表" xfId="7797"/>
    <cellStyle name="_东兴热电评估汇总表 2" xfId="7798"/>
    <cellStyle name="_东兴热电评估汇总表 2 2" xfId="7799"/>
    <cellStyle name="_东兴热电评估汇总表 2 3" xfId="7800"/>
    <cellStyle name="_东兴热电评估汇总表 3" xfId="7801"/>
    <cellStyle name="_东兴热电评估汇总表 4" xfId="7802"/>
    <cellStyle name="_短期投资" xfId="7803"/>
    <cellStyle name="_短期投资_yu yue comfirm1" xfId="7804"/>
    <cellStyle name="_短期投资_建通 中大替代测试" xfId="7805"/>
    <cellStyle name="_锻造分厂（闫）" xfId="7806"/>
    <cellStyle name="_锻造分厂（闫）_简版程序" xfId="7807"/>
    <cellStyle name="_锻造分厂（闫）_简版程序11.20" xfId="7808"/>
    <cellStyle name="_二局股份公司报表" xfId="7809"/>
    <cellStyle name="_二局股份公司报表 2" xfId="7810"/>
    <cellStyle name="_二局股份公司报表 3" xfId="7811"/>
    <cellStyle name="_二局股份公司报表 3 2" xfId="7812"/>
    <cellStyle name="_二局股份公司报表 3 3" xfId="7813"/>
    <cellStyle name="_二局股份公司报表_02大力矿业" xfId="7814"/>
    <cellStyle name="_二局股份公司报表_02大力矿业 2" xfId="7815"/>
    <cellStyle name="_二局股份公司报表_02大力矿业 3" xfId="7816"/>
    <cellStyle name="_二局股份公司报表_02大力矿业 3 2" xfId="7817"/>
    <cellStyle name="_二局股份公司报表_02大力矿业 3 3" xfId="7818"/>
    <cellStyle name="_二局股份公司报表_18纵横工程改" xfId="7819"/>
    <cellStyle name="_二局股份公司报表_18纵横工程改 2" xfId="7820"/>
    <cellStyle name="_二局股份公司报表_18纵横工程改 3" xfId="7821"/>
    <cellStyle name="_二局股份公司报表_18纵横工程改 3 2" xfId="7822"/>
    <cellStyle name="_二局股份公司报表_18纵横工程改 3 3" xfId="7823"/>
    <cellStyle name="_房地产计算底稿4.8.1116" xfId="7824"/>
    <cellStyle name="_房地产计算底稿4.8.1116 2" xfId="7825"/>
    <cellStyle name="_房地产计算底稿4.8.1116 2 2" xfId="7826"/>
    <cellStyle name="_房地产计算底稿4.8.1116 2 3" xfId="7827"/>
    <cellStyle name="_房地产计算底稿4.8.1116 3" xfId="7828"/>
    <cellStyle name="_房地产计算底稿4.8.1116 4" xfId="7829"/>
    <cellStyle name="_房地产价值" xfId="7830"/>
    <cellStyle name="_房地产价值 2" xfId="7831"/>
    <cellStyle name="_房地产价值 2 2" xfId="7832"/>
    <cellStyle name="_房地产价值 2 3" xfId="7833"/>
    <cellStyle name="_房地产价值 3" xfId="7834"/>
    <cellStyle name="_房地产价值 4" xfId="7835"/>
    <cellStyle name="_房地产企业收益率及Beta2" xfId="7836"/>
    <cellStyle name="_房地产企业收益率及Beta2 2" xfId="7837"/>
    <cellStyle name="_房地产企业收益率及Beta2 2 2" xfId="7838"/>
    <cellStyle name="_房地产企业收益率及Beta2 2 3" xfId="7839"/>
    <cellStyle name="_房地产企业收益率及Beta2 3" xfId="7840"/>
    <cellStyle name="_房地产企业收益率及Beta2 4" xfId="7841"/>
    <cellStyle name="_房开" xfId="7842"/>
    <cellStyle name="_房开 2" xfId="7843"/>
    <cellStyle name="_房开 2 2" xfId="7844"/>
    <cellStyle name="_房开 2 3" xfId="7845"/>
    <cellStyle name="_房开 3" xfId="7846"/>
    <cellStyle name="_房开 4" xfId="7847"/>
    <cellStyle name="_房开收益预测表5.31（2）" xfId="7848"/>
    <cellStyle name="_房开收益预测表5.31（2） 2" xfId="7849"/>
    <cellStyle name="_房开收益预测表5.31（2） 2 2" xfId="7850"/>
    <cellStyle name="_房开收益预测表5.31（2） 2 3" xfId="7851"/>
    <cellStyle name="_房开收益预测表5.31（2） 2 3 2" xfId="7852"/>
    <cellStyle name="_房开收益预测表5.31（2） 2 3 3" xfId="7853"/>
    <cellStyle name="_房开收益预测表5.31（2） 3" xfId="7854"/>
    <cellStyle name="_房开收益预测表5.31（2） 3 2" xfId="7855"/>
    <cellStyle name="_房开收益预测表5.31（2） 3 3" xfId="7856"/>
    <cellStyle name="_房开收益预测表5.31（2） 3 3 2" xfId="7857"/>
    <cellStyle name="_房开收益预测表5.31（2） 3 3 3" xfId="7858"/>
    <cellStyle name="_房开收益预测表5.31（2） 4" xfId="7859"/>
    <cellStyle name="_房开收益预测表5.31（2） 4 2" xfId="7860"/>
    <cellStyle name="_房开收益预测表5.31（2） 4 3" xfId="7861"/>
    <cellStyle name="_房开收益预测表5.31（2） 4 3 2" xfId="7862"/>
    <cellStyle name="_房开收益预测表5.31（2） 4 3 3" xfId="7863"/>
    <cellStyle name="_房开收益预测表5.31（2） 5" xfId="7864"/>
    <cellStyle name="_房开收益预测表5.31（2） 6" xfId="7865"/>
    <cellStyle name="_房开收益预测表5.31（2） 6 2" xfId="7866"/>
    <cellStyle name="_房开收益预测表5.31（2） 6 3" xfId="7867"/>
    <cellStyle name="_房开收益预测表5.31（2）_02大力矿业" xfId="7868"/>
    <cellStyle name="_房开收益预测表5.31（2）_02大力矿业 2" xfId="7869"/>
    <cellStyle name="_房开收益预测表5.31（2）_02大力矿业 3" xfId="7870"/>
    <cellStyle name="_房开收益预测表5.31（2）_02大力矿业 3 2" xfId="7871"/>
    <cellStyle name="_房开收益预测表5.31（2）_02大力矿业 3 3" xfId="7872"/>
    <cellStyle name="_房开收益预测表5.31（2）_18纵横工程改" xfId="7873"/>
    <cellStyle name="_房开收益预测表5.31（2）_18纵横工程改 2" xfId="7874"/>
    <cellStyle name="_房开收益预测表5.31（2）_18纵横工程改 3" xfId="7875"/>
    <cellStyle name="_房开收益预测表5.31（2）_18纵横工程改 3 2" xfId="7876"/>
    <cellStyle name="_房开收益预测表5.31（2）_18纵横工程改 3 3" xfId="7877"/>
    <cellStyle name="_房开收益预测表5.31（2）_固定资产折旧" xfId="7878"/>
    <cellStyle name="_房开收益预测表5.31（2）_固定资产折旧 2" xfId="7879"/>
    <cellStyle name="_房开收益预测表5.31（2）_固定资产折旧 3" xfId="7880"/>
    <cellStyle name="_房开收益预测表5.31（2）_固定资产折旧 3 2" xfId="7881"/>
    <cellStyle name="_房开收益预测表5.31（2）_固定资产折旧 3 3" xfId="7882"/>
    <cellStyle name="_房开收益预测表5.31（2）_固定资产折旧_majun合并嘉兴信达建设附件3：标准评估明细表（收益法）" xfId="7883"/>
    <cellStyle name="_房开收益预测表5.31（2）_固定资产折旧_majun合并嘉兴信达建设附件3：标准评估明细表（收益法） 2" xfId="7884"/>
    <cellStyle name="_房开收益预测表5.31（2）_固定资产折旧_majun合并嘉兴信达建设附件3：标准评估明细表（收益法） 3" xfId="7885"/>
    <cellStyle name="_房开收益预测表5.31（2）_固定资产折旧_majun合并嘉兴信达建设附件3：标准评估明细表（收益法） 3 2" xfId="7886"/>
    <cellStyle name="_房开收益预测表5.31（2）_固定资产折旧_majun合并嘉兴信达建设附件3：标准评估明细表（收益法） 3 3" xfId="7887"/>
    <cellStyle name="_房屋建筑评估申报表" xfId="7888"/>
    <cellStyle name="_房屋建筑评估申报表 2" xfId="7889"/>
    <cellStyle name="_房屋建筑评估申报表 2 2" xfId="7890"/>
    <cellStyle name="_房屋建筑评估申报表 2 3" xfId="7891"/>
    <cellStyle name="_房屋建筑评估申报表 3" xfId="7892"/>
    <cellStyle name="_房屋建筑评估申报表 4" xfId="7893"/>
    <cellStyle name="_房屋建筑评估申报表 5" xfId="7894"/>
    <cellStyle name="_房屋建筑评估申报表 6" xfId="7895"/>
    <cellStyle name="_房屋建筑评估申报表 7" xfId="7896"/>
    <cellStyle name="_房屋建筑物" xfId="7897"/>
    <cellStyle name="_房屋建筑物 2" xfId="7898"/>
    <cellStyle name="_房屋建筑物清查表7-10" xfId="7899"/>
    <cellStyle name="_房屋建筑物清查表7-10 2" xfId="7900"/>
    <cellStyle name="_房屋建筑物清查表7-10 2 2" xfId="7901"/>
    <cellStyle name="_房屋建筑物清查表7-10 2 3" xfId="7902"/>
    <cellStyle name="_房屋建筑物清查表7-10 3" xfId="7903"/>
    <cellStyle name="_房屋建筑物清查表7-10 4" xfId="7904"/>
    <cellStyle name="_非经常性损益明细表（唐忠富修改）" xfId="7905"/>
    <cellStyle name="_非经常性损益明细表（唐忠富修改）_大洋-申报报表用(母公司)" xfId="7906"/>
    <cellStyle name="_非经常性损益明细表（唐忠富修改）_大洋-申报报表用(母公司)_简版程序11.20" xfId="7907"/>
    <cellStyle name="_非经常性损益明细表（唐忠富修改）_简版程序" xfId="7908"/>
    <cellStyle name="_非经常性损益明细表（唐忠富修改）_简版程序11.20" xfId="7909"/>
    <cellStyle name="_封面" xfId="7910"/>
    <cellStyle name="_峰峰母公司现金流" xfId="7911"/>
    <cellStyle name="_峰峰母公司现金流 2" xfId="7912"/>
    <cellStyle name="_峰峰母公司现金流 2 2" xfId="7913"/>
    <cellStyle name="_峰峰母公司现金流 2 3" xfId="7914"/>
    <cellStyle name="_峰峰母公司现金流 3" xfId="7915"/>
    <cellStyle name="_峰峰母公司现金流 4" xfId="7916"/>
    <cellStyle name="_福建收入成本预测" xfId="7917"/>
    <cellStyle name="_福建收入成本预测 2" xfId="7918"/>
    <cellStyle name="_福建收入成本预测 2 2" xfId="7919"/>
    <cellStyle name="_福建收入成本预测 2 3" xfId="7920"/>
    <cellStyle name="_福建收入成本预测 3" xfId="7921"/>
    <cellStyle name="_福建收入成本预测 4" xfId="7922"/>
    <cellStyle name="_付息债务价值071205" xfId="7923"/>
    <cellStyle name="_付息债务价值071205 2" xfId="7924"/>
    <cellStyle name="_付息债务价值071205 2 2" xfId="7925"/>
    <cellStyle name="_付息债务价值071205 2 3" xfId="7926"/>
    <cellStyle name="_付息债务价值071205 3" xfId="7927"/>
    <cellStyle name="_付息债务价值071205 4" xfId="7928"/>
    <cellStyle name="_付息债务价值080309" xfId="7929"/>
    <cellStyle name="_付息债务价值080309 2" xfId="7930"/>
    <cellStyle name="_付息债务价值080309 2 2" xfId="7931"/>
    <cellStyle name="_付息债务价值080309 2 3" xfId="7932"/>
    <cellStyle name="_付息债务价值080309 3" xfId="7933"/>
    <cellStyle name="_付息债务价值080309 4" xfId="7934"/>
    <cellStyle name="_付息债务价值080310" xfId="7935"/>
    <cellStyle name="_付息债务价值080310 2" xfId="7936"/>
    <cellStyle name="_付息债务价值080310 2 2" xfId="7937"/>
    <cellStyle name="_付息债务价值080310 2 3" xfId="7938"/>
    <cellStyle name="_付息债务价值080310 3" xfId="7939"/>
    <cellStyle name="_付息债务价值080310 4" xfId="7940"/>
    <cellStyle name="_附表6.前十大客户、供应商明细表" xfId="7941"/>
    <cellStyle name="_附表6.前十大客户、供应商明细表 2" xfId="7942"/>
    <cellStyle name="_附件1：审计评估联合申报明细表" xfId="7943"/>
    <cellStyle name="_附件1：审计评估联合申报明细表 2" xfId="7944"/>
    <cellStyle name="_附件1：审计评估联合申报明细表 2 2" xfId="7945"/>
    <cellStyle name="_附件1：审计评估联合申报明细表 2 3" xfId="7946"/>
    <cellStyle name="_附件1：审计评估联合申报明细表 3" xfId="7947"/>
    <cellStyle name="_附件1：审计评估联合申报明细表 4" xfId="7948"/>
    <cellStyle name="_附件1：审计评估联合申报明细表 5" xfId="7949"/>
    <cellStyle name="_附件1：审计评估联合申报明细表 6" xfId="7950"/>
    <cellStyle name="_附件1：审计评估联合申报明细表 7" xfId="7951"/>
    <cellStyle name="_附件2 资产负债划分汇总表及明细表（商业性）-补充通知" xfId="7952"/>
    <cellStyle name="_附件2 资产负债划分汇总表及明细表（商业性）-补充通知 2" xfId="7953"/>
    <cellStyle name="_附件2 资产负债划分汇总表及明细表（商业性）-补充通知 2 2" xfId="7954"/>
    <cellStyle name="_附件2 资产负债划分汇总表及明细表（商业性）-补充通知 2 3" xfId="7955"/>
    <cellStyle name="_附件2 资产负债划分汇总表及明细表（商业性）-补充通知 3" xfId="7956"/>
    <cellStyle name="_附件2 资产负债划分汇总表及明细表（商业性）-补充通知 4" xfId="7957"/>
    <cellStyle name="_附件6－2煤矿合并申报表" xfId="7958"/>
    <cellStyle name="_附件6－2煤矿合并申报表 2" xfId="7959"/>
    <cellStyle name="_附件6－2煤矿合并申报表 3" xfId="7960"/>
    <cellStyle name="_附件6－2煤矿合并申报表 3 2" xfId="7961"/>
    <cellStyle name="_附件6－2煤矿合并申报表 3 3" xfId="7962"/>
    <cellStyle name="_附件6－2煤矿合并申报表_02大力矿业" xfId="7963"/>
    <cellStyle name="_附件6－2煤矿合并申报表_02大力矿业 2" xfId="7964"/>
    <cellStyle name="_附件6－2煤矿合并申报表_02大力矿业 3" xfId="7965"/>
    <cellStyle name="_附件6－2煤矿合并申报表_02大力矿业 3 2" xfId="7966"/>
    <cellStyle name="_附件6－2煤矿合并申报表_02大力矿业 3 3" xfId="7967"/>
    <cellStyle name="_附件6－2煤矿合并申报表_18纵横工程改" xfId="7968"/>
    <cellStyle name="_附件6－2煤矿合并申报表_18纵横工程改 2" xfId="7969"/>
    <cellStyle name="_附件6－2煤矿合并申报表_18纵横工程改 3" xfId="7970"/>
    <cellStyle name="_附件6－2煤矿合并申报表_18纵横工程改 3 2" xfId="7971"/>
    <cellStyle name="_附件6－2煤矿合并申报表_18纵横工程改 3 3" xfId="7972"/>
    <cellStyle name="_附件6-3其他企业收益法申报表080730feng-扣预计负债" xfId="7973"/>
    <cellStyle name="_附件6-3其他企业收益法申报表080730feng-扣预计负债 2" xfId="7974"/>
    <cellStyle name="_附件6-3其他企业收益法申报表080730feng-扣预计负债 2 2" xfId="7975"/>
    <cellStyle name="_附件6-3其他企业收益法申报表080730feng-扣预计负债 2 3" xfId="7976"/>
    <cellStyle name="_附件6-3其他企业收益法申报表080730feng-扣预计负债 3" xfId="7977"/>
    <cellStyle name="_附件6-3其他企业收益法申报表080730feng-扣预计负债 4" xfId="7978"/>
    <cellStyle name="_附件四-工作底稿模版及注意事项" xfId="7979"/>
    <cellStyle name="_附件四-工作底稿模版及注意事项 2" xfId="7980"/>
    <cellStyle name="_附件四-工作底稿模版及注意事项_简版程序" xfId="7981"/>
    <cellStyle name="_附件四-工作底稿模版及注意事项_简版程序 2" xfId="7982"/>
    <cellStyle name="_附件四-工作底稿模版及注意事项_简版程序11.20" xfId="7983"/>
    <cellStyle name="_附件四-工作底稿模版及注意事项_简版程序11.20 2" xfId="7984"/>
    <cellStyle name="_附件一财务资料分析明细表" xfId="7985"/>
    <cellStyle name="_附件一财务资料分析明细表 2" xfId="7986"/>
    <cellStyle name="_附件一财务资料分析明细表_简版程序11.20" xfId="7987"/>
    <cellStyle name="_附件一财务资料分析明细表_简版程序11.20 2" xfId="7988"/>
    <cellStyle name="_附注表" xfId="7989"/>
    <cellStyle name="_附注表 2" xfId="7990"/>
    <cellStyle name="_附注表 2 2" xfId="7991"/>
    <cellStyle name="_附注表 2 2 2" xfId="7992"/>
    <cellStyle name="_附注表 2 3" xfId="7993"/>
    <cellStyle name="_附注表 3" xfId="7994"/>
    <cellStyle name="_附注表_08公积" xfId="7995"/>
    <cellStyle name="_附注表_08公积 2" xfId="7996"/>
    <cellStyle name="_附注表_19" xfId="7997"/>
    <cellStyle name="_附注表_19 2" xfId="7998"/>
    <cellStyle name="_附注表_剥离" xfId="7999"/>
    <cellStyle name="_附注表_剥离 2" xfId="8000"/>
    <cellStyle name="_附注表_附注表" xfId="8001"/>
    <cellStyle name="_附注表_附注表 2" xfId="8002"/>
    <cellStyle name="_附注表_附注表 2 2" xfId="8003"/>
    <cellStyle name="_附注表_附注表 2 2 2" xfId="8004"/>
    <cellStyle name="_附注表_附注表 2 3" xfId="8005"/>
    <cellStyle name="_附注表_附注表 3" xfId="8006"/>
    <cellStyle name="_附注表_现底稿" xfId="8007"/>
    <cellStyle name="_附注表_现底稿 2" xfId="8008"/>
    <cellStyle name="_附注表_现辅" xfId="8009"/>
    <cellStyle name="_附注表_现辅 2" xfId="8010"/>
    <cellStyle name="_附注汇总" xfId="8011"/>
    <cellStyle name="_附注汇总_简版程序11.20" xfId="8012"/>
    <cellStyle name="_副本PBC-liab &amp; equity-II" xfId="8013"/>
    <cellStyle name="_副本PBC-liab &amp; equity-II 2" xfId="8014"/>
    <cellStyle name="_副本PBC-liab &amp; equity-II 2 2" xfId="8015"/>
    <cellStyle name="_副本PBC-liab &amp; equity-II 2 3" xfId="8016"/>
    <cellStyle name="_副本PBC-liab &amp; equity-II 3" xfId="8017"/>
    <cellStyle name="_副本PBC-liab &amp; equity-II 4" xfId="8018"/>
    <cellStyle name="_副本深南玻价值估计070319下午(深南玻收益率只考虑长期债务)" xfId="8019"/>
    <cellStyle name="_副本深南玻价值估计070319下午(深南玻收益率只考虑长期债务) 2" xfId="8020"/>
    <cellStyle name="_副本深南玻价值估计070319下午(深南玻收益率只考虑长期债务) 2 2" xfId="8021"/>
    <cellStyle name="_副本深南玻价值估计070319下午(深南玻收益率只考虑长期债务) 2 3" xfId="8022"/>
    <cellStyle name="_副本深南玻价值估计070319下午(深南玻收益率只考虑长期债务) 3" xfId="8023"/>
    <cellStyle name="_副本深南玻价值估计070319下午(深南玻收益率只考虑长期债务) 4" xfId="8024"/>
    <cellStyle name="_副本盈利预测（新北洋）2009-2-1" xfId="8025"/>
    <cellStyle name="_副本盈利预测（新北洋）2009-2-1 2" xfId="8026"/>
    <cellStyle name="_副本盈利预测（新北洋）2009-2-1 3" xfId="8027"/>
    <cellStyle name="_副本盈利预测（新北洋）2009-2-1 3 2" xfId="8028"/>
    <cellStyle name="_副本盈利预测（新北洋）2009-2-1 3 3" xfId="8029"/>
    <cellStyle name="_富海铝业收益法测算表" xfId="8030"/>
    <cellStyle name="_富海铝业收益法测算表 2" xfId="8031"/>
    <cellStyle name="_富海铝业收益法测算表 2 2" xfId="8032"/>
    <cellStyle name="_富海铝业收益法测算表 2 3" xfId="8033"/>
    <cellStyle name="_富海铝业收益法测算表 3" xfId="8034"/>
    <cellStyle name="_富海铝业收益法测算表 4" xfId="8035"/>
    <cellStyle name="_钢铁类可比公司" xfId="8036"/>
    <cellStyle name="_钢铁类可比公司 2" xfId="8037"/>
    <cellStyle name="_钢铁类可比公司 2 2" xfId="8038"/>
    <cellStyle name="_钢铁类可比公司 2 3" xfId="8039"/>
    <cellStyle name="_钢铁类可比公司 3" xfId="8040"/>
    <cellStyle name="_钢铁类可比公司 4" xfId="8041"/>
    <cellStyle name="_高清节目合同信息及费用摊销" xfId="8042"/>
    <cellStyle name="_工行设备评估明细表" xfId="8043"/>
    <cellStyle name="_工行设备评估明细表 2" xfId="8044"/>
    <cellStyle name="_公司填表" xfId="8045"/>
    <cellStyle name="_公司填表 2" xfId="8046"/>
    <cellStyle name="_公司填表-2005蔡" xfId="8047"/>
    <cellStyle name="_公司填表-2005蔡 2" xfId="8048"/>
    <cellStyle name="_公司填表-2005李志刚" xfId="8049"/>
    <cellStyle name="_公司填表-2005李志刚 2" xfId="8050"/>
    <cellStyle name="_公司填表2005-吴" xfId="8051"/>
    <cellStyle name="_公司填表2005-吴_3-2-A1B-银行存款" xfId="8052"/>
    <cellStyle name="_公司填表2005-吴_3-2-Z17A-固定资产" xfId="8053"/>
    <cellStyle name="_公司填表2005-吴_Sheet1" xfId="8054"/>
    <cellStyle name="_公司填表2005-修改" xfId="8055"/>
    <cellStyle name="_公司填表2005-修改_3-2-A1B-银行存款" xfId="8056"/>
    <cellStyle name="_公司填表2005-修改_3-2-Z17A-固定资产" xfId="8057"/>
    <cellStyle name="_公司填表2005-修改_Sheet1" xfId="8058"/>
    <cellStyle name="_公司填表2005-修改后" xfId="8059"/>
    <cellStyle name="_公司填表2005-修改后_3-2-A1B-银行存款" xfId="8060"/>
    <cellStyle name="_公司填表2005-修改后_3-2-Z17A-固定资产" xfId="8061"/>
    <cellStyle name="_公司填表2005-修改后_Sheet1" xfId="8062"/>
    <cellStyle name="_公司填表-2005杨" xfId="8063"/>
    <cellStyle name="_公司填表-2005杨 2" xfId="8064"/>
    <cellStyle name="_估值(DCF)尽职调查预测表(收益法)xin7.23" xfId="8065"/>
    <cellStyle name="_估值(DCF)尽职调查预测表(收益法)xin7.23 2" xfId="8066"/>
    <cellStyle name="_估值(DCF)尽职调查预测表(收益法)xin7.23 2 2" xfId="8067"/>
    <cellStyle name="_估值(DCF)尽职调查预测表(收益法)xin7.23 2 3" xfId="8068"/>
    <cellStyle name="_估值(DCF)尽职调查预测表(收益法)xin7.23 2 3 2" xfId="8069"/>
    <cellStyle name="_估值(DCF)尽职调查预测表(收益法)xin7.23 2 3 3" xfId="8070"/>
    <cellStyle name="_估值(DCF)尽职调查预测表(收益法)xin7.23 3" xfId="8071"/>
    <cellStyle name="_估值(DCF)尽职调查预测表(收益法)xin7.23 3 2" xfId="8072"/>
    <cellStyle name="_估值(DCF)尽职调查预测表(收益法)xin7.23 3 3" xfId="8073"/>
    <cellStyle name="_估值(DCF)尽职调查预测表(收益法)xin7.23 3 3 2" xfId="8074"/>
    <cellStyle name="_估值(DCF)尽职调查预测表(收益法)xin7.23 3 3 3" xfId="8075"/>
    <cellStyle name="_估值(DCF)尽职调查预测表(收益法)xin7.23 4" xfId="8076"/>
    <cellStyle name="_估值(DCF)尽职调查预测表(收益法)xin7.23 4 2" xfId="8077"/>
    <cellStyle name="_估值(DCF)尽职调查预测表(收益法)xin7.23 4 3" xfId="8078"/>
    <cellStyle name="_估值(DCF)尽职调查预测表(收益法)xin7.23 4 3 2" xfId="8079"/>
    <cellStyle name="_估值(DCF)尽职调查预测表(收益法)xin7.23 4 3 3" xfId="8080"/>
    <cellStyle name="_估值(DCF)尽职调查预测表(收益法)xin7.23 5" xfId="8081"/>
    <cellStyle name="_估值(DCF)尽职调查预测表(收益法)xin7.23 6" xfId="8082"/>
    <cellStyle name="_估值(DCF)尽职调查预测表(收益法)xin7.23 6 2" xfId="8083"/>
    <cellStyle name="_估值(DCF)尽职调查预测表(收益法)xin7.23 6 3" xfId="8084"/>
    <cellStyle name="_估值(DCF)尽职调查预测表(收益法)xin7.23_02大力矿业" xfId="8085"/>
    <cellStyle name="_估值(DCF)尽职调查预测表(收益法)xin7.23_02大力矿业 2" xfId="8086"/>
    <cellStyle name="_估值(DCF)尽职调查预测表(收益法)xin7.23_02大力矿业 3" xfId="8087"/>
    <cellStyle name="_估值(DCF)尽职调查预测表(收益法)xin7.23_02大力矿业 3 2" xfId="8088"/>
    <cellStyle name="_估值(DCF)尽职调查预测表(收益法)xin7.23_02大力矿业 3 3" xfId="8089"/>
    <cellStyle name="_估值(DCF)尽职调查预测表(收益法)xin7.23_18纵横工程改" xfId="8090"/>
    <cellStyle name="_估值(DCF)尽职调查预测表(收益法)xin7.23_18纵横工程改 2" xfId="8091"/>
    <cellStyle name="_估值(DCF)尽职调查预测表(收益法)xin7.23_18纵横工程改 3" xfId="8092"/>
    <cellStyle name="_估值(DCF)尽职调查预测表(收益法)xin7.23_18纵横工程改 3 2" xfId="8093"/>
    <cellStyle name="_估值(DCF)尽职调查预测表(收益法)xin7.23_18纵横工程改 3 3" xfId="8094"/>
    <cellStyle name="_估值(DCF)尽职调查预测表(收益法)xin7.23_For Peter" xfId="8095"/>
    <cellStyle name="_估值(DCF)尽职调查预测表(收益法)xin7.23_PL 004" xfId="8096"/>
    <cellStyle name="_估值(DCF)尽职调查预测表(收益法)xin7.23_鞍钢股份公司收益法071216feng核对" xfId="8097"/>
    <cellStyle name="_估值(DCF)尽职调查预测表(收益法)xin7.23_鞍钢股份公司收益法071216feng核对 2" xfId="8098"/>
    <cellStyle name="_估值(DCF)尽职调查预测表(收益法)xin7.23_鞍钢股份公司收益法071216feng核对 2 2" xfId="8099"/>
    <cellStyle name="_估值(DCF)尽职调查预测表(收益法)xin7.23_鞍钢股份公司收益法071216feng核对 2 3" xfId="8100"/>
    <cellStyle name="_估值(DCF)尽职调查预测表(收益法)xin7.23_鞍钢股份公司收益法071216feng核对 2 3 2" xfId="8101"/>
    <cellStyle name="_估值(DCF)尽职调查预测表(收益法)xin7.23_鞍钢股份公司收益法071216feng核对 2 3 3" xfId="8102"/>
    <cellStyle name="_估值(DCF)尽职调查预测表(收益法)xin7.23_鞍钢股份公司收益法071216feng核对 3" xfId="8103"/>
    <cellStyle name="_估值(DCF)尽职调查预测表(收益法)xin7.23_鞍钢股份公司收益法071216feng核对 3 2" xfId="8104"/>
    <cellStyle name="_估值(DCF)尽职调查预测表(收益法)xin7.23_鞍钢股份公司收益法071216feng核对 3 3" xfId="8105"/>
    <cellStyle name="_估值(DCF)尽职调查预测表(收益法)xin7.23_鞍钢股份公司收益法071216feng核对 3 3 2" xfId="8106"/>
    <cellStyle name="_估值(DCF)尽职调查预测表(收益法)xin7.23_鞍钢股份公司收益法071216feng核对 3 3 3" xfId="8107"/>
    <cellStyle name="_估值(DCF)尽职调查预测表(收益法)xin7.23_鞍钢股份公司收益法071216feng核对 4" xfId="8108"/>
    <cellStyle name="_估值(DCF)尽职调查预测表(收益法)xin7.23_鞍钢股份公司收益法071216feng核对 4 2" xfId="8109"/>
    <cellStyle name="_估值(DCF)尽职调查预测表(收益法)xin7.23_鞍钢股份公司收益法071216feng核对 4 3" xfId="8110"/>
    <cellStyle name="_估值(DCF)尽职调查预测表(收益法)xin7.23_鞍钢股份公司收益法071216feng核对 4 3 2" xfId="8111"/>
    <cellStyle name="_估值(DCF)尽职调查预测表(收益法)xin7.23_鞍钢股份公司收益法071216feng核对 4 3 3" xfId="8112"/>
    <cellStyle name="_估值(DCF)尽职调查预测表(收益法)xin7.23_鞍钢股份公司收益法071216feng核对 5" xfId="8113"/>
    <cellStyle name="_估值(DCF)尽职调查预测表(收益法)xin7.23_鞍钢股份公司收益法071216feng核对 6" xfId="8114"/>
    <cellStyle name="_估值(DCF)尽职调查预测表(收益法)xin7.23_鞍钢股份公司收益法071216feng核对 6 2" xfId="8115"/>
    <cellStyle name="_估值(DCF)尽职调查预测表(收益法)xin7.23_鞍钢股份公司收益法071216feng核对 6 3" xfId="8116"/>
    <cellStyle name="_估值(DCF)尽职调查预测表(收益法)xin7.23_鞍钢股份公司收益法071216feng核对_02大力矿业" xfId="8117"/>
    <cellStyle name="_估值(DCF)尽职调查预测表(收益法)xin7.23_鞍钢股份公司收益法071216feng核对_02大力矿业 2" xfId="8118"/>
    <cellStyle name="_估值(DCF)尽职调查预测表(收益法)xin7.23_鞍钢股份公司收益法071216feng核对_02大力矿业 3" xfId="8119"/>
    <cellStyle name="_估值(DCF)尽职调查预测表(收益法)xin7.23_鞍钢股份公司收益法071216feng核对_02大力矿业 3 2" xfId="8120"/>
    <cellStyle name="_估值(DCF)尽职调查预测表(收益法)xin7.23_鞍钢股份公司收益法071216feng核对_02大力矿业 3 3" xfId="8121"/>
    <cellStyle name="_估值(DCF)尽职调查预测表(收益法)xin7.23_鞍钢股份公司收益法071216feng核对_18纵横工程改" xfId="8122"/>
    <cellStyle name="_估值(DCF)尽职调查预测表(收益法)xin7.23_鞍钢股份公司收益法071216feng核对_18纵横工程改 2" xfId="8123"/>
    <cellStyle name="_估值(DCF)尽职调查预测表(收益法)xin7.23_鞍钢股份公司收益法071216feng核对_18纵横工程改 3" xfId="8124"/>
    <cellStyle name="_估值(DCF)尽职调查预测表(收益法)xin7.23_鞍钢股份公司收益法071216feng核对_18纵横工程改 3 2" xfId="8125"/>
    <cellStyle name="_估值(DCF)尽职调查预测表(收益法)xin7.23_鞍钢股份公司收益法071216feng核对_18纵横工程改 3 3" xfId="8126"/>
    <cellStyle name="_估值(DCF)尽职调查预测表(收益法)xin7.23_鞍钢股份公司收益法071216feng核对_固定资产折旧" xfId="8127"/>
    <cellStyle name="_估值(DCF)尽职调查预测表(收益法)xin7.23_鞍钢股份公司收益法071216feng核对_固定资产折旧 2" xfId="8128"/>
    <cellStyle name="_估值(DCF)尽职调查预测表(收益法)xin7.23_鞍钢股份公司收益法071216feng核对_固定资产折旧 3" xfId="8129"/>
    <cellStyle name="_估值(DCF)尽职调查预测表(收益法)xin7.23_鞍钢股份公司收益法071216feng核对_固定资产折旧 3 2" xfId="8130"/>
    <cellStyle name="_估值(DCF)尽职调查预测表(收益法)xin7.23_鞍钢股份公司收益法071216feng核对_固定资产折旧 3 3" xfId="8131"/>
    <cellStyle name="_估值(DCF)尽职调查预测表(收益法)xin7.23_鞍钢股份公司收益法071216feng核对_固定资产折旧_majun合并嘉兴信达建设附件3：标准评估明细表（收益法）" xfId="8132"/>
    <cellStyle name="_估值(DCF)尽职调查预测表(收益法)xin7.23_鞍钢股份公司收益法071216feng核对_固定资产折旧_majun合并嘉兴信达建设附件3：标准评估明细表（收益法） 2" xfId="8133"/>
    <cellStyle name="_估值(DCF)尽职调查预测表(收益法)xin7.23_鞍钢股份公司收益法071216feng核对_固定资产折旧_majun合并嘉兴信达建设附件3：标准评估明细表（收益法） 3" xfId="8134"/>
    <cellStyle name="_估值(DCF)尽职调查预测表(收益法)xin7.23_鞍钢股份公司收益法071216feng核对_固定资产折旧_majun合并嘉兴信达建设附件3：标准评估明细表（收益法） 3 2" xfId="8135"/>
    <cellStyle name="_估值(DCF)尽职调查预测表(收益法)xin7.23_鞍钢股份公司收益法071216feng核对_固定资产折旧_majun合并嘉兴信达建设附件3：标准评估明细表（收益法） 3 3" xfId="8136"/>
    <cellStyle name="_估值(DCF)尽职调查预测表(收益法)xin7.23_附件6：收益现值法评估明细表-Eunis" xfId="8137"/>
    <cellStyle name="_估值(DCF)尽职调查预测表(收益法)xin7.23_固定资产折旧" xfId="8138"/>
    <cellStyle name="_估值(DCF)尽职调查预测表(收益法)xin7.23_固定资产折旧 2" xfId="8139"/>
    <cellStyle name="_估值(DCF)尽职调查预测表(收益法)xin7.23_固定资产折旧 3" xfId="8140"/>
    <cellStyle name="_估值(DCF)尽职调查预测表(收益法)xin7.23_固定资产折旧 3 2" xfId="8141"/>
    <cellStyle name="_估值(DCF)尽职调查预测表(收益法)xin7.23_固定资产折旧 3 3" xfId="8142"/>
    <cellStyle name="_估值(DCF)尽职调查预测表(收益法)xin7.23_固定资产折旧_majun合并嘉兴信达建设附件3：标准评估明细表（收益法）" xfId="8143"/>
    <cellStyle name="_估值(DCF)尽职调查预测表(收益法)xin7.23_固定资产折旧_majun合并嘉兴信达建设附件3：标准评估明细表（收益法） 2" xfId="8144"/>
    <cellStyle name="_估值(DCF)尽职调查预测表(收益法)xin7.23_固定资产折旧_majun合并嘉兴信达建设附件3：标准评估明细表（收益法） 3" xfId="8145"/>
    <cellStyle name="_估值(DCF)尽职调查预测表(收益法)xin7.23_固定资产折旧_majun合并嘉兴信达建设附件3：标准评估明细表（收益法） 3 2" xfId="8146"/>
    <cellStyle name="_估值(DCF)尽职调查预测表(收益法)xin7.23_固定资产折旧_majun合并嘉兴信达建设附件3：标准评估明细表（收益法） 3 3" xfId="8147"/>
    <cellStyle name="_股份底稿－鲁晓乐3.25" xfId="8148"/>
    <cellStyle name="_固定资产" xfId="8149"/>
    <cellStyle name="_固定资产_yu yue comfirm1" xfId="8150"/>
    <cellStyle name="_固定资产_附注" xfId="8151"/>
    <cellStyle name="_固定资产_建通 中大替代测试" xfId="8152"/>
    <cellStyle name="_固定资产m" xfId="8153"/>
    <cellStyle name="_固定资产m_yu yue comfirm1" xfId="8154"/>
    <cellStyle name="_固定资产m_附注" xfId="8155"/>
    <cellStyle name="_固定资产m_建通 中大替代测试" xfId="8156"/>
    <cellStyle name="_固定资产和在建工程底稿" xfId="8157"/>
    <cellStyle name="_固定资产和在建工程底稿_yu yue comfirm1" xfId="8158"/>
    <cellStyle name="_固定资产和在建工程底稿_附注" xfId="8159"/>
    <cellStyle name="_固定资产和在建工程底稿_建通 中大替代测试" xfId="8160"/>
    <cellStyle name="_固定资产及累计折旧" xfId="8161"/>
    <cellStyle name="_固定资产及累计折旧_yu yue comfirm1" xfId="8162"/>
    <cellStyle name="_固定资产及累计折旧_建通 中大替代测试" xfId="8163"/>
    <cellStyle name="_固定资产及在建工程" xfId="8164"/>
    <cellStyle name="_固定资产及在建工程 2" xfId="8165"/>
    <cellStyle name="_固定资产及在建工程_简版程序" xfId="8166"/>
    <cellStyle name="_固定资产及在建工程_简版程序 2" xfId="8167"/>
    <cellStyle name="_固定资产及在建工程_简版程序 2 2" xfId="8168"/>
    <cellStyle name="_固定资产及在建工程_简版程序 2 3" xfId="8169"/>
    <cellStyle name="_固定资产及在建工程_简版程序 3" xfId="8170"/>
    <cellStyle name="_固定资产及在建工程_简版程序11.20" xfId="8171"/>
    <cellStyle name="_固定资产及在建工程_简版程序11.20 2" xfId="8172"/>
    <cellStyle name="_固定资产评估明细表" xfId="8173"/>
    <cellStyle name="_固定资产评估明细表 2" xfId="8174"/>
    <cellStyle name="_固定资产评估明细表 2 2" xfId="8175"/>
    <cellStyle name="_固定资产评估明细表 2 3" xfId="8176"/>
    <cellStyle name="_固定资产评估明细表 3" xfId="8177"/>
    <cellStyle name="_固定资产评估明细表 4" xfId="8178"/>
    <cellStyle name="_固定资产评估明细表 5" xfId="8179"/>
    <cellStyle name="_固定资产评估明细表 6" xfId="8180"/>
    <cellStyle name="_固定资产评估明细表 7" xfId="8181"/>
    <cellStyle name="_固定资产评估明细表（国华宁海）" xfId="8182"/>
    <cellStyle name="_固定资产评估明细表（国华宁海） 2" xfId="8183"/>
    <cellStyle name="_固定资产评估明细表（国华宁海） 3" xfId="8184"/>
    <cellStyle name="_管理费用" xfId="8185"/>
    <cellStyle name="_管理费用 2" xfId="8186"/>
    <cellStyle name="_管理费用_简版程序" xfId="8187"/>
    <cellStyle name="_管理费用_简版程序 2" xfId="8188"/>
    <cellStyle name="_管理费用_简版程序 2 2" xfId="8189"/>
    <cellStyle name="_管理费用_简版程序 2 3" xfId="8190"/>
    <cellStyle name="_管理费用_简版程序 3" xfId="8191"/>
    <cellStyle name="_管理费用_简版程序11.20" xfId="8192"/>
    <cellStyle name="_管理费用_简版程序11.20 2" xfId="8193"/>
    <cellStyle name="_管理费用模版" xfId="8194"/>
    <cellStyle name="_管理费用模版_yu yue comfirm1" xfId="8195"/>
    <cellStyle name="_管理费用模版_附注" xfId="8196"/>
    <cellStyle name="_管理费用模版_建通 中大替代测试" xfId="8197"/>
    <cellStyle name="_广州风神、乘用车暂估余额" xfId="8198"/>
    <cellStyle name="_广州风神、乘用车暂估余额_56-税费情况表" xfId="8199"/>
    <cellStyle name="_国电双辽发电厂1017（按原来模型）" xfId="8200"/>
    <cellStyle name="_国电双辽发电厂1017（按原来模型） 2" xfId="8201"/>
    <cellStyle name="_国电双辽发电厂1017（按原来模型） 2 2" xfId="8202"/>
    <cellStyle name="_国电双辽发电厂1017（按原来模型） 2 3" xfId="8203"/>
    <cellStyle name="_国电双辽发电厂1017（按原来模型） 3" xfId="8204"/>
    <cellStyle name="_国电双辽发电厂1017（按原来模型） 4" xfId="8205"/>
    <cellStyle name="_国电双辽发电厂1019(feng)调整一年内到期长期借款" xfId="8206"/>
    <cellStyle name="_国电双辽发电厂1019(feng)调整一年内到期长期借款 2" xfId="8207"/>
    <cellStyle name="_国电双辽发电厂1019(feng)调整一年内到期长期借款 2 2" xfId="8208"/>
    <cellStyle name="_国电双辽发电厂1019(feng)调整一年内到期长期借款 2 3" xfId="8209"/>
    <cellStyle name="_国电双辽发电厂1019(feng)调整一年内到期长期借款 3" xfId="8210"/>
    <cellStyle name="_国电双辽发电厂1019(feng)调整一年内到期长期借款 4" xfId="8211"/>
    <cellStyle name="_国电双辽发电公司1011" xfId="8212"/>
    <cellStyle name="_国电双辽发电公司1011 2" xfId="8213"/>
    <cellStyle name="_国电双辽发电公司1011 2 2" xfId="8214"/>
    <cellStyle name="_国电双辽发电公司1011 2 3" xfId="8215"/>
    <cellStyle name="_国电双辽发电公司1011 3" xfId="8216"/>
    <cellStyle name="_国电双辽发电公司1011 4" xfId="8217"/>
    <cellStyle name="_国电双辽发电公司1020(定)" xfId="8218"/>
    <cellStyle name="_国电双辽发电公司1020(定) 2" xfId="8219"/>
    <cellStyle name="_国电双辽发电公司1020(定) 2 2" xfId="8220"/>
    <cellStyle name="_国电双辽发电公司1020(定) 2 3" xfId="8221"/>
    <cellStyle name="_国电双辽发电公司1020(定) 3" xfId="8222"/>
    <cellStyle name="_国电双辽发电公司1020(定) 4" xfId="8223"/>
    <cellStyle name="_国旅估值调查表（旅游与免税销售）20061026" xfId="8224"/>
    <cellStyle name="_国旅估值调查表（旅游与免税销售）20061026 2" xfId="8225"/>
    <cellStyle name="_国旅估值调查表（旅游与免税销售）20061026 2 2" xfId="8226"/>
    <cellStyle name="_国旅估值调查表（旅游与免税销售）20061026 2 3" xfId="8227"/>
    <cellStyle name="_国旅估值调查表（旅游与免税销售）20061026 3" xfId="8228"/>
    <cellStyle name="_国旅估值调查表（旅游与免税销售）20061026 4" xfId="8229"/>
    <cellStyle name="_国旅合并现金流（抵消后）" xfId="8230"/>
    <cellStyle name="_国旅合并现金流（抵消后） 2" xfId="8231"/>
    <cellStyle name="_国旅合并现金流（抵消后） 2 2" xfId="8232"/>
    <cellStyle name="_国旅合并现金流（抵消后） 2 3" xfId="8233"/>
    <cellStyle name="_国旅合并现金流（抵消后） 3" xfId="8234"/>
    <cellStyle name="_国旅合并现金流（抵消后） 4" xfId="8235"/>
    <cellStyle name="_过录表2005.12.31（3.27）－" xfId="8236"/>
    <cellStyle name="_过录表2005.12.31（3.27）－ 2" xfId="8237"/>
    <cellStyle name="_过录表2005.12.31（3.27）－ 3" xfId="8238"/>
    <cellStyle name="_过录表2005.12.31（3.27）－_简版程序11.20" xfId="8239"/>
    <cellStyle name="_过录表2005.12.31（3.27）－_简版程序11.20 2" xfId="8240"/>
    <cellStyle name="_过录表2005.12.31（3.27）－_简版程序11.20 3" xfId="8241"/>
    <cellStyle name="_海工 报表0612（所得税例表）" xfId="8242"/>
    <cellStyle name="_海工 报表0612（所得税例表）_H1000应收账款" xfId="8243"/>
    <cellStyle name="_海工 报表0612（所得税例表）_H1000应收账款_简版程序" xfId="8244"/>
    <cellStyle name="_海工 报表0612（所得税例表）_H1000应收账款_简版程序11.20" xfId="8245"/>
    <cellStyle name="_海工 报表0612（所得税例表）_简版程序" xfId="8246"/>
    <cellStyle name="_海工 报表0612（所得税例表）_简版程序11.20" xfId="8247"/>
    <cellStyle name="_海航集团--航空公司评估表格(填表版）1" xfId="8248"/>
    <cellStyle name="_海航集团--航空公司评估表格(填表版）1 2" xfId="8249"/>
    <cellStyle name="_海航集团--航空公司评估表格(填表版）1 2 2" xfId="8250"/>
    <cellStyle name="_海航集团--航空公司评估表格(填表版）1 2 3" xfId="8251"/>
    <cellStyle name="_海航集团--航空公司评估表格(填表版）1 3" xfId="8252"/>
    <cellStyle name="_海航集团--航空公司评估表格(填表版）1 4" xfId="8253"/>
    <cellStyle name="_海南收入成本预测" xfId="8254"/>
    <cellStyle name="_海南收入成本预测 2" xfId="8255"/>
    <cellStyle name="_海南收入成本预测 2 2" xfId="8256"/>
    <cellStyle name="_海南收入成本预测 2 3" xfId="8257"/>
    <cellStyle name="_海南收入成本预测 3" xfId="8258"/>
    <cellStyle name="_海南收入成本预测 4" xfId="8259"/>
    <cellStyle name="_汉元三九" xfId="8260"/>
    <cellStyle name="_汉元三九 2" xfId="8261"/>
    <cellStyle name="_汉元三九 2 2" xfId="8262"/>
    <cellStyle name="_汉元三九 2 3" xfId="8263"/>
    <cellStyle name="_汉元三九 3" xfId="8264"/>
    <cellStyle name="_汉元三九 4" xfId="8265"/>
    <cellStyle name="_杭汽公司" xfId="8266"/>
    <cellStyle name="_杭州美特收益法080119" xfId="8267"/>
    <cellStyle name="_杭州美特收益法080119 2" xfId="8268"/>
    <cellStyle name="_杭州美特收益法080119 3" xfId="8269"/>
    <cellStyle name="_杭州美特收益法080119 3 2" xfId="8270"/>
    <cellStyle name="_杭州美特收益法080119 3 3" xfId="8271"/>
    <cellStyle name="_杭州美特收益法080119_02大力矿业" xfId="8272"/>
    <cellStyle name="_杭州美特收益法080119_02大力矿业 2" xfId="8273"/>
    <cellStyle name="_杭州美特收益法080119_02大力矿业 3" xfId="8274"/>
    <cellStyle name="_杭州美特收益法080119_02大力矿业 3 2" xfId="8275"/>
    <cellStyle name="_杭州美特收益法080119_02大力矿业 3 3" xfId="8276"/>
    <cellStyle name="_杭州美特收益法080119_18纵横工程改" xfId="8277"/>
    <cellStyle name="_杭州美特收益法080119_18纵横工程改 2" xfId="8278"/>
    <cellStyle name="_杭州美特收益法080119_18纵横工程改 3" xfId="8279"/>
    <cellStyle name="_杭州美特收益法080119_18纵横工程改 3 2" xfId="8280"/>
    <cellStyle name="_杭州美特收益法080119_18纵横工程改 3 3" xfId="8281"/>
    <cellStyle name="_合并（武汉双鹤）" xfId="8282"/>
    <cellStyle name="_合并（武汉双鹤） 2" xfId="8283"/>
    <cellStyle name="_合并（武汉双鹤） 2 2" xfId="8284"/>
    <cellStyle name="_合并（武汉双鹤） 2 3" xfId="8285"/>
    <cellStyle name="_合并（武汉双鹤） 3" xfId="8286"/>
    <cellStyle name="_合并（武汉双鹤） 4" xfId="8287"/>
    <cellStyle name="_合并报表" xfId="8288"/>
    <cellStyle name="_合并报表_07.6.30年过录表" xfId="8289"/>
    <cellStyle name="_合并报表_07.6.30年过录表_简版程序11.20" xfId="8290"/>
    <cellStyle name="_合并报表_简版程序11.20" xfId="8291"/>
    <cellStyle name="_合并现金流量表" xfId="8292"/>
    <cellStyle name="_合并现金流量表 2" xfId="8293"/>
    <cellStyle name="_合并现金流量表 3" xfId="8294"/>
    <cellStyle name="_合并现金流量表_Sheet1" xfId="8295"/>
    <cellStyle name="_核对2" xfId="8296"/>
    <cellStyle name="_核对2 2" xfId="8297"/>
    <cellStyle name="_湖北收入成本预测" xfId="8298"/>
    <cellStyle name="_湖北收入成本预测 2" xfId="8299"/>
    <cellStyle name="_湖北收入成本预测 2 2" xfId="8300"/>
    <cellStyle name="_湖北收入成本预测 2 3" xfId="8301"/>
    <cellStyle name="_湖北收入成本预测 3" xfId="8302"/>
    <cellStyle name="_湖北收入成本预测 4" xfId="8303"/>
    <cellStyle name="_划转" xfId="8304"/>
    <cellStyle name="_划转 2" xfId="8305"/>
    <cellStyle name="_会计报表080508" xfId="8306"/>
    <cellStyle name="_会计报表080508_H1000应收账款" xfId="8307"/>
    <cellStyle name="_会计报表080508_H1000应收账款_简版程序" xfId="8308"/>
    <cellStyle name="_会计报表080508_H1000应收账款_简版程序11.20" xfId="8309"/>
    <cellStyle name="_会计报表080508_简版程序" xfId="8310"/>
    <cellStyle name="_会计报表080508_简版程序11.20" xfId="8311"/>
    <cellStyle name="_货币资金" xfId="8312"/>
    <cellStyle name="_货币资金 2" xfId="8313"/>
    <cellStyle name="_货币资金_简版程序" xfId="8314"/>
    <cellStyle name="_货币资金_简版程序 2" xfId="8315"/>
    <cellStyle name="_货币资金_简版程序11.20" xfId="8316"/>
    <cellStyle name="_货币资金_简版程序11.20 2" xfId="8317"/>
    <cellStyle name="_货币资金1" xfId="8318"/>
    <cellStyle name="_货币资金ok" xfId="8319"/>
    <cellStyle name="_货币资金明细表" xfId="8320"/>
    <cellStyle name="_x0004__基础法评估明细表(本部)设备" xfId="8321"/>
    <cellStyle name="_x0004__基础法评估明细表(本部)设备 2" xfId="8322"/>
    <cellStyle name="_济钢南京底稿" xfId="8323"/>
    <cellStyle name="_济钢南京底稿_yu yue comfirm1" xfId="8324"/>
    <cellStyle name="_济钢南京底稿_附注" xfId="8325"/>
    <cellStyle name="_济钢南京底稿_建通 中大替代测试" xfId="8326"/>
    <cellStyle name="_暨阳山庄收益法0803012wanfeng" xfId="8327"/>
    <cellStyle name="_暨阳山庄收益法0803012wanfeng 2" xfId="8328"/>
    <cellStyle name="_暨阳山庄收益法0803012wanfeng 3" xfId="8329"/>
    <cellStyle name="_暨阳山庄收益法0803012wanfeng 3 2" xfId="8330"/>
    <cellStyle name="_暨阳山庄收益法0803012wanfeng 3 3" xfId="8331"/>
    <cellStyle name="_暨阳山庄收益法0803012wanfeng_02大力矿业" xfId="8332"/>
    <cellStyle name="_暨阳山庄收益法0803012wanfeng_02大力矿业 2" xfId="8333"/>
    <cellStyle name="_暨阳山庄收益法0803012wanfeng_02大力矿业 3" xfId="8334"/>
    <cellStyle name="_暨阳山庄收益法0803012wanfeng_02大力矿业 3 2" xfId="8335"/>
    <cellStyle name="_暨阳山庄收益法0803012wanfeng_02大力矿业 3 3" xfId="8336"/>
    <cellStyle name="_暨阳山庄收益法0803012wanfeng_18纵横工程改" xfId="8337"/>
    <cellStyle name="_暨阳山庄收益法0803012wanfeng_18纵横工程改 2" xfId="8338"/>
    <cellStyle name="_暨阳山庄收益法0803012wanfeng_18纵横工程改 3" xfId="8339"/>
    <cellStyle name="_暨阳山庄收益法0803012wanfeng_18纵横工程改 3 2" xfId="8340"/>
    <cellStyle name="_暨阳山庄收益法0803012wanfeng_18纵横工程改 3 3" xfId="8341"/>
    <cellStyle name="_冀南安检收益法" xfId="8342"/>
    <cellStyle name="_冀南安检收益法 2" xfId="8343"/>
    <cellStyle name="_冀南安检收益法 3" xfId="8344"/>
    <cellStyle name="_冀南安检收益法 3 2" xfId="8345"/>
    <cellStyle name="_冀南安检收益法 3 3" xfId="8346"/>
    <cellStyle name="_冀南安检收益法_02大力矿业" xfId="8347"/>
    <cellStyle name="_冀南安检收益法_02大力矿业 2" xfId="8348"/>
    <cellStyle name="_冀南安检收益法_02大力矿业 3" xfId="8349"/>
    <cellStyle name="_冀南安检收益法_02大力矿业 3 2" xfId="8350"/>
    <cellStyle name="_冀南安检收益法_02大力矿业 3 3" xfId="8351"/>
    <cellStyle name="_冀南安检收益法_18纵横工程改" xfId="8352"/>
    <cellStyle name="_冀南安检收益法_18纵横工程改 2" xfId="8353"/>
    <cellStyle name="_冀南安检收益法_18纵横工程改 3" xfId="8354"/>
    <cellStyle name="_冀南安检收益法_18纵横工程改 3 2" xfId="8355"/>
    <cellStyle name="_冀南安检收益法_18纵横工程改 3 3" xfId="8356"/>
    <cellStyle name="_冀中能源峰峰集团评估申报表（新准则）" xfId="8357"/>
    <cellStyle name="_冀中能源峰峰集团评估申报表（新准则） 2" xfId="8358"/>
    <cellStyle name="_冀中能源峰峰集团评估申报表（新准则） 2 2" xfId="8359"/>
    <cellStyle name="_冀中能源峰峰集团评估申报表（新准则） 2 3" xfId="8360"/>
    <cellStyle name="_冀中能源峰峰集团评估申报表（新准则） 3" xfId="8361"/>
    <cellStyle name="_冀中能源峰峰集团评估申报表（新准则） 4" xfId="8362"/>
    <cellStyle name="_检查工作底稿-开票确认收入审核" xfId="8363"/>
    <cellStyle name="_x0007__简版程序" xfId="8364"/>
    <cellStyle name="_x0007__简版程序 2" xfId="8365"/>
    <cellStyle name="_x0007__简版程序11.20" xfId="8366"/>
    <cellStyle name="_x0007__简版程序11.20 2" xfId="8367"/>
    <cellStyle name="_x0007__建通 中大替代测试" xfId="8368"/>
    <cellStyle name="_建筑物评估表（精工）修改" xfId="8369"/>
    <cellStyle name="_建筑物评估表（精工）修改 2" xfId="8370"/>
    <cellStyle name="_建筑物评估表（精工）修改 2 2" xfId="8371"/>
    <cellStyle name="_建筑物评估表（精工）修改 2 3" xfId="8372"/>
    <cellStyle name="_建筑物评估表（精工）修改 3" xfId="8373"/>
    <cellStyle name="_建筑物评估表（精工）修改 4" xfId="8374"/>
    <cellStyle name="_江岸厂审计PBC第一稿20070509(2004年度)" xfId="8375"/>
    <cellStyle name="_江岸厂审计PBC第一稿20070509(2004年度) 2" xfId="8376"/>
    <cellStyle name="_江岸厂审计PBC第一稿20070509(2005年度)" xfId="8377"/>
    <cellStyle name="_江岸厂审计PBC第一稿20070509(2005年度) 2" xfId="8378"/>
    <cellStyle name="_江岸厂审计PBC第一稿20070509(2006年度)" xfId="8379"/>
    <cellStyle name="_江岸厂审计PBC第一稿20070509(2006年度) 2" xfId="8380"/>
    <cellStyle name="_江岸厂审计PBC第一稿20070509(2007年1季度)" xfId="8381"/>
    <cellStyle name="_江岸厂审计PBC第一稿20070509(2007年1季度) 2" xfId="8382"/>
    <cellStyle name="_借款、财务费用" xfId="8383"/>
    <cellStyle name="_进一步审计程序--筹资循环G" xfId="8384"/>
    <cellStyle name="_进一步审计程序--筹资循环gf" xfId="8385"/>
    <cellStyle name="_进一步审计程序--投资循环G" xfId="8386"/>
    <cellStyle name="_可比公司beta" xfId="8387"/>
    <cellStyle name="_可比公司beta 2" xfId="8388"/>
    <cellStyle name="_可比公司beta 3" xfId="8389"/>
    <cellStyle name="_可比公司beta 3 2" xfId="8390"/>
    <cellStyle name="_可比公司beta 3 3" xfId="8391"/>
    <cellStyle name="_可比公司beta_02大力矿业" xfId="8392"/>
    <cellStyle name="_可比公司beta_02大力矿业 2" xfId="8393"/>
    <cellStyle name="_可比公司beta_02大力矿业 3" xfId="8394"/>
    <cellStyle name="_可比公司beta_02大力矿业 3 2" xfId="8395"/>
    <cellStyle name="_可比公司beta_02大力矿业 3 3" xfId="8396"/>
    <cellStyle name="_可比公司beta_18纵横工程改" xfId="8397"/>
    <cellStyle name="_可比公司beta_18纵横工程改 2" xfId="8398"/>
    <cellStyle name="_可比公司beta_18纵横工程改 3" xfId="8399"/>
    <cellStyle name="_可比公司beta_18纵横工程改 3 2" xfId="8400"/>
    <cellStyle name="_可比公司beta_18纵横工程改 3 3" xfId="8401"/>
    <cellStyle name="_兰溪电厂设备评估草稿-第一稿-09.1.15修改" xfId="8402"/>
    <cellStyle name="_兰溪电厂设备评估草稿-第一稿-09.1.15修改 2" xfId="8403"/>
    <cellStyle name="_兰溪电厂设备评估草稿-第一稿-09.1.15修改 3" xfId="8404"/>
    <cellStyle name="_联海底稿LW" xfId="8405"/>
    <cellStyle name="_联海底稿LW_yu yue comfirm1" xfId="8406"/>
    <cellStyle name="_联海底稿LW_附注" xfId="8407"/>
    <cellStyle name="_联海底稿LW_建通 中大替代测试" xfId="8408"/>
    <cellStyle name="_梁旭底稿" xfId="8409"/>
    <cellStyle name="_梁旭底稿 2" xfId="8410"/>
    <cellStyle name="_梁旭底稿_简版程序" xfId="8411"/>
    <cellStyle name="_梁旭底稿_简版程序 2" xfId="8412"/>
    <cellStyle name="_梁旭底稿_简版程序11.20" xfId="8413"/>
    <cellStyle name="_梁旭底稿_简版程序11.20 2" xfId="8414"/>
    <cellStyle name="_林海股份底稿LW" xfId="8415"/>
    <cellStyle name="_林海股份底稿LW_yu yue comfirm1" xfId="8416"/>
    <cellStyle name="_林海股份底稿LW_附注" xfId="8417"/>
    <cellStyle name="_林海股份底稿LW_建通 中大替代测试" xfId="8418"/>
    <cellStyle name="_林海股份底稿-PYZH " xfId="8419"/>
    <cellStyle name="_林海股份底稿-PYZH _yu yue comfirm1" xfId="8420"/>
    <cellStyle name="_林海股份底稿-PYZH _建通 中大替代测试" xfId="8421"/>
    <cellStyle name="_柳汽公司" xfId="8422"/>
    <cellStyle name="_龙湾底稿-潘11.14" xfId="8423"/>
    <cellStyle name="_煤炭" xfId="8424"/>
    <cellStyle name="_煤炭 2" xfId="8425"/>
    <cellStyle name="_煤炭 2 2" xfId="8426"/>
    <cellStyle name="_煤炭 2 3" xfId="8427"/>
    <cellStyle name="_煤炭 3" xfId="8428"/>
    <cellStyle name="_煤炭 3 2" xfId="8429"/>
    <cellStyle name="_煤炭 3 3" xfId="8430"/>
    <cellStyle name="_煤炭 4" xfId="8431"/>
    <cellStyle name="_煤炭 5" xfId="8432"/>
    <cellStyle name="_蒙西煤化付息债务" xfId="8433"/>
    <cellStyle name="_蒙西煤化付息债务 2" xfId="8434"/>
    <cellStyle name="_蒙西煤化付息债务 2 2" xfId="8435"/>
    <cellStyle name="_蒙西煤化付息债务 2 3" xfId="8436"/>
    <cellStyle name="_蒙西煤化付息债务 3" xfId="8437"/>
    <cellStyle name="_蒙西煤化付息债务 4" xfId="8438"/>
    <cellStyle name="_能源行业收益率" xfId="8439"/>
    <cellStyle name="_能源行业收益率 2" xfId="8440"/>
    <cellStyle name="_能源行业收益率 2 2" xfId="8441"/>
    <cellStyle name="_能源行业收益率 2 3" xfId="8442"/>
    <cellStyle name="_能源行业收益率 3" xfId="8443"/>
    <cellStyle name="_能源行业收益率 4" xfId="8444"/>
    <cellStyle name="_评估范围" xfId="8445"/>
    <cellStyle name="_评估范围 2" xfId="8446"/>
    <cellStyle name="_评估范围 2 2" xfId="8447"/>
    <cellStyle name="_评估范围 2 3" xfId="8448"/>
    <cellStyle name="_评估范围 3" xfId="8449"/>
    <cellStyle name="_评估范围 4" xfId="8450"/>
    <cellStyle name="_评估申报表--老版－审计0000" xfId="8451"/>
    <cellStyle name="_评估申报表--老版－审计0000 2" xfId="8452"/>
    <cellStyle name="_评估申报表--老版－审计0000 2 2" xfId="8453"/>
    <cellStyle name="_评估申报表--老版－审计0000 2 3" xfId="8454"/>
    <cellStyle name="_评估申报表--老版－审计0000 3" xfId="8455"/>
    <cellStyle name="_评估申报表--老版－审计0000 4" xfId="8456"/>
    <cellStyle name="_凭证抽查-05年" xfId="8457"/>
    <cellStyle name="_凭证抽查-05年 2" xfId="8458"/>
    <cellStyle name="_其他业务利润" xfId="8459"/>
    <cellStyle name="_其他业务利润_yu yue comfirm1" xfId="8460"/>
    <cellStyle name="_其他业务利润_建通 中大替代测试" xfId="8461"/>
    <cellStyle name="_其他应付款" xfId="8462"/>
    <cellStyle name="_其他应付款 2" xfId="8463"/>
    <cellStyle name="_其他应付款 3" xfId="8464"/>
    <cellStyle name="_其他应付款_310项目估值调查表（新）" xfId="8465"/>
    <cellStyle name="_其他应付款_310项目估值调查表（新） 2" xfId="8466"/>
    <cellStyle name="_其他应付款_310项目估值调查表（新） 3" xfId="8467"/>
    <cellStyle name="_其他应付款_310项目估值调查表（新）_Book2" xfId="8468"/>
    <cellStyle name="_其他应付款_310项目估值调查表（新）_Book2 2" xfId="8469"/>
    <cellStyle name="_其他应付款_310项目估值调查表（新）_Book2 3" xfId="8470"/>
    <cellStyle name="_其他应付款_Book2" xfId="8471"/>
    <cellStyle name="_其他应付款_Book2 2" xfId="8472"/>
    <cellStyle name="_其他应付款_Book2 3" xfId="8473"/>
    <cellStyle name="_其他应付款_majun合并嘉兴信达建设附件3：标准评估明细表（收益法）080407改" xfId="8474"/>
    <cellStyle name="_其他应付款_majun合并嘉兴信达建设附件3：标准评估明细表（收益法）080407改 2" xfId="8475"/>
    <cellStyle name="_其他应付款_majun合并嘉兴信达建设附件3：标准评估明细表（收益法）080407改 3" xfId="8476"/>
    <cellStyle name="_其他应付款_合并的安徽折旧表" xfId="8477"/>
    <cellStyle name="_其他应付款_合并的安徽折旧表 2" xfId="8478"/>
    <cellStyle name="_其他应付款_合并的安徽折旧表 3" xfId="8479"/>
    <cellStyle name="_其他应付款BWKW" xfId="8480"/>
    <cellStyle name="_其他应付款BWKW 2" xfId="8481"/>
    <cellStyle name="_其他应付款BWKW_简版程序" xfId="8482"/>
    <cellStyle name="_其他应付款BWKW_简版程序 2" xfId="8483"/>
    <cellStyle name="_其他应付款BWKW_简版程序11.20" xfId="8484"/>
    <cellStyle name="_其他应付款BWKW_简版程序11.20 2" xfId="8485"/>
    <cellStyle name="_其他应收款" xfId="8486"/>
    <cellStyle name="_其他应收款 2" xfId="8487"/>
    <cellStyle name="_其他应收款 3" xfId="8488"/>
    <cellStyle name="_其他应收款_310项目估值调查表（新）" xfId="8489"/>
    <cellStyle name="_其他应收款_310项目估值调查表（新） 2" xfId="8490"/>
    <cellStyle name="_其他应收款_310项目估值调查表（新） 3" xfId="8491"/>
    <cellStyle name="_其他应收款_310项目估值调查表（新）_Book2" xfId="8492"/>
    <cellStyle name="_其他应收款_310项目估值调查表（新）_Book2 2" xfId="8493"/>
    <cellStyle name="_其他应收款_310项目估值调查表（新）_Book2 3" xfId="8494"/>
    <cellStyle name="_其他应收款_Book2" xfId="8495"/>
    <cellStyle name="_其他应收款_Book2 2" xfId="8496"/>
    <cellStyle name="_其他应收款_Book2 3" xfId="8497"/>
    <cellStyle name="_其他应收款_majun合并嘉兴信达建设附件3：标准评估明细表（收益法）080407改" xfId="8498"/>
    <cellStyle name="_其他应收款_majun合并嘉兴信达建设附件3：标准评估明细表（收益法）080407改 2" xfId="8499"/>
    <cellStyle name="_其他应收款_majun合并嘉兴信达建设附件3：标准评估明细表（收益法）080407改 3" xfId="8500"/>
    <cellStyle name="_其他应收款_合并的安徽折旧表" xfId="8501"/>
    <cellStyle name="_其他应收款_合并的安徽折旧表 2" xfId="8502"/>
    <cellStyle name="_其他应收款_合并的安徽折旧表 3" xfId="8503"/>
    <cellStyle name="_其他应收款帐龄分析12月份" xfId="8504"/>
    <cellStyle name="_其他应收款帐龄分析12月份 2" xfId="8505"/>
    <cellStyle name="_其他应收款帐龄分析12月份 2 2" xfId="8506"/>
    <cellStyle name="_其他应收款帐龄分析12月份 2 3" xfId="8507"/>
    <cellStyle name="_其他应收款帐龄分析12月份 3" xfId="8508"/>
    <cellStyle name="_其他应收款帐龄分析12月份 4" xfId="8509"/>
    <cellStyle name="_三河成本法1期20060721" xfId="8510"/>
    <cellStyle name="_三河成本法1期20060721 2" xfId="8511"/>
    <cellStyle name="_三河成本法1期20060721 2 2" xfId="8512"/>
    <cellStyle name="_三河成本法1期20060721 2 3" xfId="8513"/>
    <cellStyle name="_三河成本法1期20060721 3" xfId="8514"/>
    <cellStyle name="_三河成本法1期20060721 4" xfId="8515"/>
    <cellStyle name="_三九集团收益法调查表（2006年9月）" xfId="8516"/>
    <cellStyle name="_三九集团收益法调查表（2006年9月） 2" xfId="8517"/>
    <cellStyle name="_三九集团收益法调查表（2006年9月） 2 2" xfId="8518"/>
    <cellStyle name="_三九集团收益法调查表（2006年9月） 2 3" xfId="8519"/>
    <cellStyle name="_三九集团收益法调查表（2006年9月） 3" xfId="8520"/>
    <cellStyle name="_三九集团收益法调查表（2006年9月） 4" xfId="8521"/>
    <cellStyle name="_三九集团收益法调查表（九恒2006年8月）" xfId="8522"/>
    <cellStyle name="_三九集团收益法调查表（九恒2006年8月） 2" xfId="8523"/>
    <cellStyle name="_三九集团收益法调查表（九恒2006年8月） 2 2" xfId="8524"/>
    <cellStyle name="_三九集团收益法调查表（九恒2006年8月） 2 3" xfId="8525"/>
    <cellStyle name="_三九集团收益法调查表（九恒2006年8月） 3" xfId="8526"/>
    <cellStyle name="_三九集团收益法调查表（九恒2006年8月） 4" xfId="8527"/>
    <cellStyle name="_三九集团收益法调查表2006三九医贸1103" xfId="8528"/>
    <cellStyle name="_三九集团收益法调查表2006三九医贸1103 2" xfId="8529"/>
    <cellStyle name="_三九集团收益法调查表2006三九医贸1103 2 2" xfId="8530"/>
    <cellStyle name="_三九集团收益法调查表2006三九医贸1103 2 3" xfId="8531"/>
    <cellStyle name="_三九集团收益法调查表2006三九医贸1103 3" xfId="8532"/>
    <cellStyle name="_三九集团收益法调查表2006三九医贸1103 4" xfId="8533"/>
    <cellStyle name="_三九脑科收益法表格" xfId="8534"/>
    <cellStyle name="_三九脑科收益法表格 2" xfId="8535"/>
    <cellStyle name="_三九脑科收益法表格 2 2" xfId="8536"/>
    <cellStyle name="_三九脑科收益法表格 2 3" xfId="8537"/>
    <cellStyle name="_三九脑科收益法表格 3" xfId="8538"/>
    <cellStyle name="_三九脑科收益法表格 4" xfId="8539"/>
    <cellStyle name="_三年一期试算及报表分析" xfId="8540"/>
    <cellStyle name="_三年一期试算及报表分析 2" xfId="8541"/>
    <cellStyle name="_三年一期试算及报表分析 3" xfId="8542"/>
    <cellStyle name="_三年一期试算及报表分析_底稿" xfId="8543"/>
    <cellStyle name="_三年一期试算及报表分析_底稿 2" xfId="8544"/>
    <cellStyle name="_三年一期试算及报表分析_底稿 3" xfId="8545"/>
    <cellStyle name="_三年一期试算及报表分析_底稿5.5" xfId="8546"/>
    <cellStyle name="_三年一期试算及报表分析_底稿5.5 2" xfId="8547"/>
    <cellStyle name="_三年一期试算及报表分析_底稿5.5 3" xfId="8548"/>
    <cellStyle name="_山西煤炭进出口集团收入成本20071206" xfId="8549"/>
    <cellStyle name="_山西煤炭进出口集团收入成本20071206 2" xfId="8550"/>
    <cellStyle name="_山西煤炭进出口集团收入成本20071206 3" xfId="8551"/>
    <cellStyle name="_山西煤炭进出口集团收入成本20071206 3 2" xfId="8552"/>
    <cellStyle name="_山西煤炭进出口集团收入成本20071206 3 3" xfId="8553"/>
    <cellStyle name="_山西煤炭进出口集团收入成本20071206_02大力矿业" xfId="8554"/>
    <cellStyle name="_山西煤炭进出口集团收入成本20071206_02大力矿业 2" xfId="8555"/>
    <cellStyle name="_山西煤炭进出口集团收入成本20071206_02大力矿业 3" xfId="8556"/>
    <cellStyle name="_山西煤炭进出口集团收入成本20071206_02大力矿业 3 2" xfId="8557"/>
    <cellStyle name="_山西煤炭进出口集团收入成本20071206_02大力矿业 3 3" xfId="8558"/>
    <cellStyle name="_山西煤炭进出口集团收入成本20071206_18纵横工程改" xfId="8559"/>
    <cellStyle name="_山西煤炭进出口集团收入成本20071206_18纵横工程改 2" xfId="8560"/>
    <cellStyle name="_山西煤炭进出口集团收入成本20071206_18纵横工程改 3" xfId="8561"/>
    <cellStyle name="_山西煤炭进出口集团收入成本20071206_18纵横工程改 3 2" xfId="8562"/>
    <cellStyle name="_山西煤炭进出口集团收入成本20071206_18纵横工程改 3 3" xfId="8563"/>
    <cellStyle name="_上市公司名单" xfId="8564"/>
    <cellStyle name="_上市公司名单 2" xfId="8565"/>
    <cellStyle name="_上市公司名单 2 2" xfId="8566"/>
    <cellStyle name="_上市公司名单 2 3" xfId="8567"/>
    <cellStyle name="_上市公司名单 3" xfId="8568"/>
    <cellStyle name="_上市公司名单 4" xfId="8569"/>
    <cellStyle name="_设计公司" xfId="8570"/>
    <cellStyle name="_设计公司 2" xfId="8571"/>
    <cellStyle name="_设计公司 2 2" xfId="8572"/>
    <cellStyle name="_设计公司 2 3" xfId="8573"/>
    <cellStyle name="_设计公司 3" xfId="8574"/>
    <cellStyle name="_设计公司 4" xfId="8575"/>
    <cellStyle name="_深南玻价值估计070225" xfId="8576"/>
    <cellStyle name="_深南玻价值估计070225 2" xfId="8577"/>
    <cellStyle name="_深南玻价值估计070225 2 2" xfId="8578"/>
    <cellStyle name="_深南玻价值估计070225 2 3" xfId="8579"/>
    <cellStyle name="_深南玻价值估计070225 3" xfId="8580"/>
    <cellStyle name="_深南玻价值估计070225 4" xfId="8581"/>
    <cellStyle name="_深南玻价值估计070314(调整永续期折现率)" xfId="8582"/>
    <cellStyle name="_深南玻价值估计070314(调整永续期折现率) 2" xfId="8583"/>
    <cellStyle name="_深南玻价值估计070314(调整永续期折现率) 2 2" xfId="8584"/>
    <cellStyle name="_深南玻价值估计070314(调整永续期折现率) 2 3" xfId="8585"/>
    <cellStyle name="_深南玻价值估计070314(调整永续期折现率) 3" xfId="8586"/>
    <cellStyle name="_深南玻价值估计070314(调整永续期折现率) 4" xfId="8587"/>
    <cellStyle name="_深南玻价值估计070319下午(深南玻收益率只考虑长期债务)" xfId="8588"/>
    <cellStyle name="_深南玻价值估计070319下午(深南玻收益率只考虑长期债务) 2" xfId="8589"/>
    <cellStyle name="_深南玻价值估计070319下午(深南玻收益率只考虑长期债务) 2 2" xfId="8590"/>
    <cellStyle name="_深南玻价值估计070319下午(深南玻收益率只考虑长期债务) 2 3" xfId="8591"/>
    <cellStyle name="_深南玻价值估计070319下午(深南玻收益率只考虑长期债务) 3" xfId="8592"/>
    <cellStyle name="_深南玻价值估计070319下午(深南玻收益率只考虑长期债务) 4" xfId="8593"/>
    <cellStyle name="_深圳赤湾胜宝旺工程有限公司现金流模型预测0806(5)" xfId="8594"/>
    <cellStyle name="_深圳赤湾胜宝旺工程有限公司现金流模型预测0806(5) 2" xfId="8595"/>
    <cellStyle name="_深圳赤湾胜宝旺工程有限公司现金流模型预测0806(5) 2 2" xfId="8596"/>
    <cellStyle name="_深圳赤湾胜宝旺工程有限公司现金流模型预测0806(5) 2 3" xfId="8597"/>
    <cellStyle name="_深圳赤湾胜宝旺工程有限公司现金流模型预测0806(5) 3" xfId="8598"/>
    <cellStyle name="_深圳赤湾胜宝旺工程有限公司现金流模型预测0806(5) 4" xfId="8599"/>
    <cellStyle name="_神华乌海煤焦化有限责任公司" xfId="8600"/>
    <cellStyle name="_神华乌海煤焦化有限责任公司 2" xfId="8601"/>
    <cellStyle name="_神华乌海煤焦化有限责任公司 2 2" xfId="8602"/>
    <cellStyle name="_神华乌海煤焦化有限责任公司 2 3" xfId="8603"/>
    <cellStyle name="_神华乌海煤焦化有限责任公司 3" xfId="8604"/>
    <cellStyle name="_神华乌海煤焦化有限责任公司 4" xfId="8605"/>
    <cellStyle name="_神思电子收益法模板" xfId="8606"/>
    <cellStyle name="_神思电子收益法模板 2" xfId="8607"/>
    <cellStyle name="_神思电子收益法模板 3" xfId="8608"/>
    <cellStyle name="_神思电子收益法模板 3 2" xfId="8609"/>
    <cellStyle name="_神思电子收益法模板 3 3" xfId="8610"/>
    <cellStyle name="_沈阳分wp-年审-lou" xfId="8611"/>
    <cellStyle name="_沈阳分wp-年审-lou 2" xfId="8612"/>
    <cellStyle name="_沈阳分wp-年审-lou_简版程序" xfId="8613"/>
    <cellStyle name="_沈阳分wp-年审-lou_简版程序 2" xfId="8614"/>
    <cellStyle name="_沈阳分wp-年审-lou_简版程序 3" xfId="8615"/>
    <cellStyle name="_沈阳分wp-年审-lou_简版程序11.20" xfId="8616"/>
    <cellStyle name="_沈阳分wp-年审-lou_简版程序11.20 2" xfId="8617"/>
    <cellStyle name="_沈阳分公司wp--04-06-zzl" xfId="8618"/>
    <cellStyle name="_沈阳分公司wp--04-06-zzl 2" xfId="8619"/>
    <cellStyle name="_沈阳分公司wp--04-06-zzl_简版程序" xfId="8620"/>
    <cellStyle name="_沈阳分公司wp--04-06-zzl_简版程序 2" xfId="8621"/>
    <cellStyle name="_沈阳分公司wp--04-06-zzl_简版程序 2 2" xfId="8622"/>
    <cellStyle name="_沈阳分公司wp--04-06-zzl_简版程序 2 3" xfId="8623"/>
    <cellStyle name="_沈阳分公司wp--04-06-zzl_简版程序 3" xfId="8624"/>
    <cellStyle name="_沈阳分公司wp--04-06-zzl_简版程序11.20" xfId="8625"/>
    <cellStyle name="_沈阳分公司wp--04-06-zzl_简版程序11.20 2" xfId="8626"/>
    <cellStyle name="_沈阳分公司底稿-jx" xfId="8627"/>
    <cellStyle name="_沈阳分公司底稿-jx 2" xfId="8628"/>
    <cellStyle name="_沈阳分公司底稿-jx_简版程序" xfId="8629"/>
    <cellStyle name="_沈阳分公司底稿-jx_简版程序 2" xfId="8630"/>
    <cellStyle name="_沈阳分公司底稿-jx_简版程序 2 2" xfId="8631"/>
    <cellStyle name="_沈阳分公司底稿-jx_简版程序 2 3" xfId="8632"/>
    <cellStyle name="_沈阳分公司底稿-jx_简版程序 3" xfId="8633"/>
    <cellStyle name="_沈阳分公司底稿-jx_简版程序11.20" xfId="8634"/>
    <cellStyle name="_沈阳分公司底稿-jx_简版程序11.20 2" xfId="8635"/>
    <cellStyle name="_审定报表(初稿）OK" xfId="8636"/>
    <cellStyle name="_审定报表(初稿）OK 2" xfId="8637"/>
    <cellStyle name="_审定报表(初稿）OK 2 2" xfId="8638"/>
    <cellStyle name="_审定报表(初稿）OK 2 3" xfId="8639"/>
    <cellStyle name="_审定报表(初稿）OK 3" xfId="8640"/>
    <cellStyle name="_审定报表(初稿）OK 4" xfId="8641"/>
    <cellStyle name="_审计程序-采购与付款循环科目" xfId="8642"/>
    <cellStyle name="_审计程序-采购与付款循环科目_yu yue comfirm1" xfId="8643"/>
    <cellStyle name="_审计程序-采购与付款循环科目_建通 中大替代测试" xfId="8644"/>
    <cellStyle name="_审计底稿（采购部）" xfId="8645"/>
    <cellStyle name="_审计底稿（采购部）_简版程序" xfId="8646"/>
    <cellStyle name="_审计底稿（采购部）_简版程序11.20" xfId="8647"/>
    <cellStyle name="_审计调查表.V3" xfId="8648"/>
    <cellStyle name="_审计调查表.V3 2" xfId="8649"/>
    <cellStyle name="_审计调查表.V3 2 2" xfId="8650"/>
    <cellStyle name="_审计调查表.V3 2 3" xfId="8651"/>
    <cellStyle name="_审计调查表.V3 3" xfId="8652"/>
    <cellStyle name="_审计调查表.V3 4" xfId="8653"/>
    <cellStyle name="_审计调查表.V3 5" xfId="8654"/>
    <cellStyle name="_审计调查表.V3 6" xfId="8655"/>
    <cellStyle name="_审计调查表.V3 7" xfId="8656"/>
    <cellStyle name="_审计明细表-上海分" xfId="8657"/>
    <cellStyle name="_审计明细表-上海分_yu yue comfirm1" xfId="8658"/>
    <cellStyle name="_审计明细表-上海分_建通 中大替代测试" xfId="8659"/>
    <cellStyle name="_石嘴山一电收益法计算表" xfId="8660"/>
    <cellStyle name="_石嘴山一电收益法计算表 2" xfId="8661"/>
    <cellStyle name="_石嘴山一电收益法计算表 2 2" xfId="8662"/>
    <cellStyle name="_石嘴山一电收益法计算表 2 3" xfId="8663"/>
    <cellStyle name="_石嘴山一电收益法计算表 3" xfId="8664"/>
    <cellStyle name="_石嘴山一电收益法计算表 4" xfId="8665"/>
    <cellStyle name="_时代电气本部收益法表格(模版)070601" xfId="8666"/>
    <cellStyle name="_时代电气本部收益法表格(模版)070601 2" xfId="8667"/>
    <cellStyle name="_时代电气本部收益法表格(模版)070601 2 2" xfId="8668"/>
    <cellStyle name="_时代电气本部收益法表格(模版)070601 2 3" xfId="8669"/>
    <cellStyle name="_时代电气本部收益法表格(模版)070601 2 3 2" xfId="8670"/>
    <cellStyle name="_时代电气本部收益法表格(模版)070601 2 3 3" xfId="8671"/>
    <cellStyle name="_时代电气本部收益法表格(模版)070601 3" xfId="8672"/>
    <cellStyle name="_时代电气本部收益法表格(模版)070601 3 2" xfId="8673"/>
    <cellStyle name="_时代电气本部收益法表格(模版)070601 3 3" xfId="8674"/>
    <cellStyle name="_时代电气本部收益法表格(模版)070601 3 3 2" xfId="8675"/>
    <cellStyle name="_时代电气本部收益法表格(模版)070601 3 3 3" xfId="8676"/>
    <cellStyle name="_时代电气本部收益法表格(模版)070601 4" xfId="8677"/>
    <cellStyle name="_时代电气本部收益法表格(模版)070601 4 2" xfId="8678"/>
    <cellStyle name="_时代电气本部收益法表格(模版)070601 4 3" xfId="8679"/>
    <cellStyle name="_时代电气本部收益法表格(模版)070601 4 3 2" xfId="8680"/>
    <cellStyle name="_时代电气本部收益法表格(模版)070601 4 3 3" xfId="8681"/>
    <cellStyle name="_时代电气本部收益法表格(模版)070601 5" xfId="8682"/>
    <cellStyle name="_时代电气本部收益法表格(模版)070601 6" xfId="8683"/>
    <cellStyle name="_时代电气本部收益法表格(模版)070601 6 2" xfId="8684"/>
    <cellStyle name="_时代电气本部收益法表格(模版)070601 6 3" xfId="8685"/>
    <cellStyle name="_时代电气本部收益法表格(模版)070601_02大力矿业" xfId="8686"/>
    <cellStyle name="_时代电气本部收益法表格(模版)070601_02大力矿业 2" xfId="8687"/>
    <cellStyle name="_时代电气本部收益法表格(模版)070601_02大力矿业 3" xfId="8688"/>
    <cellStyle name="_时代电气本部收益法表格(模版)070601_02大力矿业 3 2" xfId="8689"/>
    <cellStyle name="_时代电气本部收益法表格(模版)070601_02大力矿业 3 3" xfId="8690"/>
    <cellStyle name="_时代电气本部收益法表格(模版)070601_18纵横工程改" xfId="8691"/>
    <cellStyle name="_时代电气本部收益法表格(模版)070601_18纵横工程改 2" xfId="8692"/>
    <cellStyle name="_时代电气本部收益法表格(模版)070601_18纵横工程改 3" xfId="8693"/>
    <cellStyle name="_时代电气本部收益法表格(模版)070601_18纵横工程改 3 2" xfId="8694"/>
    <cellStyle name="_时代电气本部收益法表格(模版)070601_18纵横工程改 3 3" xfId="8695"/>
    <cellStyle name="_时代电气本部收益法表格(模版)070601_鞍钢股份公司收益法071216feng核对" xfId="8696"/>
    <cellStyle name="_时代电气本部收益法表格(模版)070601_鞍钢股份公司收益法071216feng核对 2" xfId="8697"/>
    <cellStyle name="_时代电气本部收益法表格(模版)070601_鞍钢股份公司收益法071216feng核对 3" xfId="8698"/>
    <cellStyle name="_时代电气本部收益法表格(模版)070601_鞍钢股份公司收益法071216feng核对 3 2" xfId="8699"/>
    <cellStyle name="_时代电气本部收益法表格(模版)070601_鞍钢股份公司收益法071216feng核对 3 3" xfId="8700"/>
    <cellStyle name="_时代电气本部收益法表格(模版)070601_鞍钢股份公司收益法071216feng核对_02大力矿业" xfId="8701"/>
    <cellStyle name="_时代电气本部收益法表格(模版)070601_鞍钢股份公司收益法071216feng核对_02大力矿业 2" xfId="8702"/>
    <cellStyle name="_时代电气本部收益法表格(模版)070601_鞍钢股份公司收益法071216feng核对_02大力矿业 3" xfId="8703"/>
    <cellStyle name="_时代电气本部收益法表格(模版)070601_鞍钢股份公司收益法071216feng核对_02大力矿业 3 2" xfId="8704"/>
    <cellStyle name="_时代电气本部收益法表格(模版)070601_鞍钢股份公司收益法071216feng核对_02大力矿业 3 3" xfId="8705"/>
    <cellStyle name="_时代电气本部收益法表格(模版)070601_鞍钢股份公司收益法071216feng核对_18纵横工程改" xfId="8706"/>
    <cellStyle name="_时代电气本部收益法表格(模版)070601_鞍钢股份公司收益法071216feng核对_18纵横工程改 2" xfId="8707"/>
    <cellStyle name="_时代电气本部收益法表格(模版)070601_鞍钢股份公司收益法071216feng核对_18纵横工程改 3" xfId="8708"/>
    <cellStyle name="_时代电气本部收益法表格(模版)070601_鞍钢股份公司收益法071216feng核对_18纵横工程改 3 2" xfId="8709"/>
    <cellStyle name="_时代电气本部收益法表格(模版)070601_鞍钢股份公司收益法071216feng核对_18纵横工程改 3 3" xfId="8710"/>
    <cellStyle name="_时代电气本部收益法表格(模版)070601_固定资产折旧" xfId="8711"/>
    <cellStyle name="_时代电气本部收益法表格(模版)070601_固定资产折旧 2" xfId="8712"/>
    <cellStyle name="_时代电气本部收益法表格(模版)070601_固定资产折旧 3" xfId="8713"/>
    <cellStyle name="_时代电气本部收益法表格(模版)070601_固定资产折旧 3 2" xfId="8714"/>
    <cellStyle name="_时代电气本部收益法表格(模版)070601_固定资产折旧 3 3" xfId="8715"/>
    <cellStyle name="_时代电气本部收益法表格(模版)070601_固定资产折旧_majun合并嘉兴信达建设附件3：标准评估明细表（收益法）" xfId="8716"/>
    <cellStyle name="_时代电气本部收益法表格(模版)070601_固定资产折旧_majun合并嘉兴信达建设附件3：标准评估明细表（收益法） 2" xfId="8717"/>
    <cellStyle name="_时代电气本部收益法表格(模版)070601_固定资产折旧_majun合并嘉兴信达建设附件3：标准评估明细表（收益法） 3" xfId="8718"/>
    <cellStyle name="_时代电气本部收益法表格(模版)070601_固定资产折旧_majun合并嘉兴信达建设附件3：标准评估明细表（收益法） 3 2" xfId="8719"/>
    <cellStyle name="_时代电气本部收益法表格(模版)070601_固定资产折旧_majun合并嘉兴信达建设附件3：标准评估明细表（收益法） 3 3" xfId="8720"/>
    <cellStyle name="_时代电气本部资产评估申报表    （成本1" xfId="8721"/>
    <cellStyle name="_时代电气本部资产评估申报表    （成本1 2" xfId="8722"/>
    <cellStyle name="_时代电气本部资产评估申报表    （成本1 2 2" xfId="8723"/>
    <cellStyle name="_时代电气本部资产评估申报表    （成本1 2 3" xfId="8724"/>
    <cellStyle name="_时代电气本部资产评估申报表    （成本1 3" xfId="8725"/>
    <cellStyle name="_时代电气本部资产评估申报表    （成本1 4" xfId="8726"/>
    <cellStyle name="_收入、成本03-07统计" xfId="8727"/>
    <cellStyle name="_收入、成本03-07统计 2" xfId="8728"/>
    <cellStyle name="_收入、成本03-07统计 3" xfId="8729"/>
    <cellStyle name="_收入、成本03-07统计 3 2" xfId="8730"/>
    <cellStyle name="_收入、成本03-07统计 3 3" xfId="8731"/>
    <cellStyle name="_收入、成本03-07统计_02大力矿业" xfId="8732"/>
    <cellStyle name="_收入、成本03-07统计_02大力矿业 2" xfId="8733"/>
    <cellStyle name="_收入、成本03-07统计_02大力矿业 3" xfId="8734"/>
    <cellStyle name="_收入、成本03-07统计_02大力矿业 3 2" xfId="8735"/>
    <cellStyle name="_收入、成本03-07统计_02大力矿业 3 3" xfId="8736"/>
    <cellStyle name="_收入、成本03-07统计_18纵横工程改" xfId="8737"/>
    <cellStyle name="_收入、成本03-07统计_18纵横工程改 2" xfId="8738"/>
    <cellStyle name="_收入、成本03-07统计_18纵横工程改 3" xfId="8739"/>
    <cellStyle name="_收入、成本03-07统计_18纵横工程改 3 2" xfId="8740"/>
    <cellStyle name="_收入、成本03-07统计_18纵横工程改 3 3" xfId="8741"/>
    <cellStyle name="_收入成本" xfId="8742"/>
    <cellStyle name="_收入成本_yu yue comfirm1" xfId="8743"/>
    <cellStyle name="_收入成本_建通 中大替代测试" xfId="8744"/>
    <cellStyle name="_收入-金河本部" xfId="8745"/>
    <cellStyle name="_收入-金河本部_yu yue comfirm1" xfId="8746"/>
    <cellStyle name="_收入-金河本部_建通 中大替代测试" xfId="8747"/>
    <cellStyle name="_收益法计算表" xfId="8748"/>
    <cellStyle name="_收益法计算表 2" xfId="8749"/>
    <cellStyle name="_收益法计算表 2 2" xfId="8750"/>
    <cellStyle name="_收益法计算表 2 3" xfId="8751"/>
    <cellStyle name="_收益法计算表 3" xfId="8752"/>
    <cellStyle name="_收益法计算表 4" xfId="8753"/>
    <cellStyle name="_收益法尽职调查表(氧气）" xfId="8754"/>
    <cellStyle name="_收益法尽职调查表(氧气） 2" xfId="8755"/>
    <cellStyle name="_收益法尽职调查表(氧气） 2 2" xfId="8756"/>
    <cellStyle name="_收益法尽职调查表(氧气） 2 3" xfId="8757"/>
    <cellStyle name="_收益法尽职调查表(氧气） 3" xfId="8758"/>
    <cellStyle name="_收益法尽职调查表(氧气） 4" xfId="8759"/>
    <cellStyle name="_收益法模板080407" xfId="8760"/>
    <cellStyle name="_收益法模板080407 2" xfId="8761"/>
    <cellStyle name="_收益法模板080407 2 2" xfId="8762"/>
    <cellStyle name="_收益法模板080407 2 3" xfId="8763"/>
    <cellStyle name="_收益法模板080407 3" xfId="8764"/>
    <cellStyle name="_收益法模板080407 4" xfId="8765"/>
    <cellStyle name="_收益法模板V1" xfId="8766"/>
    <cellStyle name="_收益法模板V1 2" xfId="8767"/>
    <cellStyle name="_收益法模板V1 2 2" xfId="8768"/>
    <cellStyle name="_收益法模板V1 2 3" xfId="8769"/>
    <cellStyle name="_收益法模板V1 3" xfId="8770"/>
    <cellStyle name="_收益法模板V1 4" xfId="8771"/>
    <cellStyle name="_收益法评估申报表-鲁信药业" xfId="8772"/>
    <cellStyle name="_收益法评估申报表-鲁信药业 2" xfId="8773"/>
    <cellStyle name="_收益法评估申报表-鲁信药业 3" xfId="8774"/>
    <cellStyle name="_收益法评估申报表-鲁信药业 3 2" xfId="8775"/>
    <cellStyle name="_收益法评估申报表-鲁信药业 3 3" xfId="8776"/>
    <cellStyle name="_收益法评估预测表8.22" xfId="8777"/>
    <cellStyle name="_收益法评估预测表8.22 2" xfId="8778"/>
    <cellStyle name="_收益法评估预测表8.22 2 2" xfId="8779"/>
    <cellStyle name="_收益法评估预测表8.22 2 3" xfId="8780"/>
    <cellStyle name="_收益法评估预测表8.22 3" xfId="8781"/>
    <cellStyle name="_收益法评估预测表8.22 4" xfId="8782"/>
    <cellStyle name="_收益率及贝塔（新）(神化项目)20080901" xfId="8783"/>
    <cellStyle name="_收益率及贝塔（新）(神化项目)20080901 2" xfId="8784"/>
    <cellStyle name="_收益率及贝塔（新）(神化项目)20080901 2 2" xfId="8785"/>
    <cellStyle name="_收益率及贝塔（新）(神化项目)20080901 2 3" xfId="8786"/>
    <cellStyle name="_收益率及贝塔（新）(神化项目)20080901 3" xfId="8787"/>
    <cellStyle name="_收益率及贝塔（新）(神化项目)20080901 4" xfId="8788"/>
    <cellStyle name="_四川通建本部" xfId="8789"/>
    <cellStyle name="_四川通建本部 2" xfId="8790"/>
    <cellStyle name="_四川通建本部 2 2" xfId="8791"/>
    <cellStyle name="_四川通建本部 2 3" xfId="8792"/>
    <cellStyle name="_四川通建本部 2 3 2" xfId="8793"/>
    <cellStyle name="_四川通建本部 2 3 3" xfId="8794"/>
    <cellStyle name="_四川通建本部 3" xfId="8795"/>
    <cellStyle name="_四川通建本部 3 2" xfId="8796"/>
    <cellStyle name="_四川通建本部 3 3" xfId="8797"/>
    <cellStyle name="_四川通建本部 3 3 2" xfId="8798"/>
    <cellStyle name="_四川通建本部 3 3 3" xfId="8799"/>
    <cellStyle name="_四川通建本部 4" xfId="8800"/>
    <cellStyle name="_四川通建本部 4 2" xfId="8801"/>
    <cellStyle name="_四川通建本部 4 3" xfId="8802"/>
    <cellStyle name="_四川通建本部 4 3 2" xfId="8803"/>
    <cellStyle name="_四川通建本部 4 3 3" xfId="8804"/>
    <cellStyle name="_四川通建本部 5" xfId="8805"/>
    <cellStyle name="_四川通建本部 6" xfId="8806"/>
    <cellStyle name="_四川通建本部 6 2" xfId="8807"/>
    <cellStyle name="_四川通建本部 6 3" xfId="8808"/>
    <cellStyle name="_四川通建本部_02大力矿业" xfId="8809"/>
    <cellStyle name="_四川通建本部_02大力矿业 2" xfId="8810"/>
    <cellStyle name="_四川通建本部_02大力矿业 3" xfId="8811"/>
    <cellStyle name="_四川通建本部_02大力矿业 3 2" xfId="8812"/>
    <cellStyle name="_四川通建本部_02大力矿业 3 3" xfId="8813"/>
    <cellStyle name="_四川通建本部_18纵横工程改" xfId="8814"/>
    <cellStyle name="_四川通建本部_18纵横工程改 2" xfId="8815"/>
    <cellStyle name="_四川通建本部_18纵横工程改 3" xfId="8816"/>
    <cellStyle name="_四川通建本部_18纵横工程改 3 2" xfId="8817"/>
    <cellStyle name="_四川通建本部_18纵横工程改 3 3" xfId="8818"/>
    <cellStyle name="_四川通建本部_鞍钢股份公司收益法071216feng核对" xfId="8819"/>
    <cellStyle name="_四川通建本部_鞍钢股份公司收益法071216feng核对 2" xfId="8820"/>
    <cellStyle name="_四川通建本部_鞍钢股份公司收益法071216feng核对 3" xfId="8821"/>
    <cellStyle name="_四川通建本部_鞍钢股份公司收益法071216feng核对 3 2" xfId="8822"/>
    <cellStyle name="_四川通建本部_鞍钢股份公司收益法071216feng核对 3 3" xfId="8823"/>
    <cellStyle name="_四川通建本部_鞍钢股份公司收益法071216feng核对_02大力矿业" xfId="8824"/>
    <cellStyle name="_四川通建本部_鞍钢股份公司收益法071216feng核对_02大力矿业 2" xfId="8825"/>
    <cellStyle name="_四川通建本部_鞍钢股份公司收益法071216feng核对_02大力矿业 3" xfId="8826"/>
    <cellStyle name="_四川通建本部_鞍钢股份公司收益法071216feng核对_02大力矿业 3 2" xfId="8827"/>
    <cellStyle name="_四川通建本部_鞍钢股份公司收益法071216feng核对_02大力矿业 3 3" xfId="8828"/>
    <cellStyle name="_四川通建本部_鞍钢股份公司收益法071216feng核对_18纵横工程改" xfId="8829"/>
    <cellStyle name="_四川通建本部_鞍钢股份公司收益法071216feng核对_18纵横工程改 2" xfId="8830"/>
    <cellStyle name="_四川通建本部_鞍钢股份公司收益法071216feng核对_18纵横工程改 3" xfId="8831"/>
    <cellStyle name="_四川通建本部_鞍钢股份公司收益法071216feng核对_18纵横工程改 3 2" xfId="8832"/>
    <cellStyle name="_四川通建本部_鞍钢股份公司收益法071216feng核对_18纵横工程改 3 3" xfId="8833"/>
    <cellStyle name="_四川通建本部_固定资产折旧" xfId="8834"/>
    <cellStyle name="_四川通建本部_固定资产折旧 2" xfId="8835"/>
    <cellStyle name="_四川通建本部_固定资产折旧 3" xfId="8836"/>
    <cellStyle name="_四川通建本部_固定资产折旧 3 2" xfId="8837"/>
    <cellStyle name="_四川通建本部_固定资产折旧 3 3" xfId="8838"/>
    <cellStyle name="_四川通建本部_固定资产折旧_majun合并嘉兴信达建设附件3：标准评估明细表（收益法）" xfId="8839"/>
    <cellStyle name="_四川通建本部_固定资产折旧_majun合并嘉兴信达建设附件3：标准评估明细表（收益法） 2" xfId="8840"/>
    <cellStyle name="_四川通建本部_固定资产折旧_majun合并嘉兴信达建设附件3：标准评估明细表（收益法） 3" xfId="8841"/>
    <cellStyle name="_四川通建本部_固定资产折旧_majun合并嘉兴信达建设附件3：标准评估明细表（收益法） 3 2" xfId="8842"/>
    <cellStyle name="_四川通建本部_固定资产折旧_majun合并嘉兴信达建设附件3：标准评估明细表（收益法） 3 3" xfId="8843"/>
    <cellStyle name="_所得税表格" xfId="8844"/>
    <cellStyle name="_所得税测算(创业已整理)" xfId="8845"/>
    <cellStyle name="_泰山玻纤现金流预测061210" xfId="8846"/>
    <cellStyle name="_泰山玻纤现金流预测061210 2" xfId="8847"/>
    <cellStyle name="_泰山玻纤现金流预测061210 2 2" xfId="8848"/>
    <cellStyle name="_泰山玻纤现金流预测061210 2 3" xfId="8849"/>
    <cellStyle name="_泰山玻纤现金流预测061210 2 3 2" xfId="8850"/>
    <cellStyle name="_泰山玻纤现金流预测061210 2 3 3" xfId="8851"/>
    <cellStyle name="_泰山玻纤现金流预测061210 3" xfId="8852"/>
    <cellStyle name="_泰山玻纤现金流预测061210 3 2" xfId="8853"/>
    <cellStyle name="_泰山玻纤现金流预测061210 3 3" xfId="8854"/>
    <cellStyle name="_泰山玻纤现金流预测061210 3 3 2" xfId="8855"/>
    <cellStyle name="_泰山玻纤现金流预测061210 3 3 3" xfId="8856"/>
    <cellStyle name="_泰山玻纤现金流预测061210 4" xfId="8857"/>
    <cellStyle name="_泰山玻纤现金流预测061210 4 2" xfId="8858"/>
    <cellStyle name="_泰山玻纤现金流预测061210 4 3" xfId="8859"/>
    <cellStyle name="_泰山玻纤现金流预测061210 4 3 2" xfId="8860"/>
    <cellStyle name="_泰山玻纤现金流预测061210 4 3 3" xfId="8861"/>
    <cellStyle name="_泰山玻纤现金流预测061210 5" xfId="8862"/>
    <cellStyle name="_泰山玻纤现金流预测061210 6" xfId="8863"/>
    <cellStyle name="_泰山玻纤现金流预测061210 6 2" xfId="8864"/>
    <cellStyle name="_泰山玻纤现金流预测061210 6 3" xfId="8865"/>
    <cellStyle name="_泰山玻纤现金流预测061210_02大力矿业" xfId="8866"/>
    <cellStyle name="_泰山玻纤现金流预测061210_02大力矿业 2" xfId="8867"/>
    <cellStyle name="_泰山玻纤现金流预测061210_02大力矿业 3" xfId="8868"/>
    <cellStyle name="_泰山玻纤现金流预测061210_02大力矿业 3 2" xfId="8869"/>
    <cellStyle name="_泰山玻纤现金流预测061210_02大力矿业 3 3" xfId="8870"/>
    <cellStyle name="_泰山玻纤现金流预测061210_18纵横工程改" xfId="8871"/>
    <cellStyle name="_泰山玻纤现金流预测061210_18纵横工程改 2" xfId="8872"/>
    <cellStyle name="_泰山玻纤现金流预测061210_18纵横工程改 3" xfId="8873"/>
    <cellStyle name="_泰山玻纤现金流预测061210_18纵横工程改 3 2" xfId="8874"/>
    <cellStyle name="_泰山玻纤现金流预测061210_18纵横工程改 3 3" xfId="8875"/>
    <cellStyle name="_泰山玻纤现金流预测061210_For Peter" xfId="8876"/>
    <cellStyle name="_泰山玻纤现金流预测061210_PL 004" xfId="8877"/>
    <cellStyle name="_泰山玻纤现金流预测061210_鞍钢股份公司收益法071216feng核对" xfId="8878"/>
    <cellStyle name="_泰山玻纤现金流预测061210_鞍钢股份公司收益法071216feng核对 2" xfId="8879"/>
    <cellStyle name="_泰山玻纤现金流预测061210_鞍钢股份公司收益法071216feng核对 2 2" xfId="8880"/>
    <cellStyle name="_泰山玻纤现金流预测061210_鞍钢股份公司收益法071216feng核对 2 3" xfId="8881"/>
    <cellStyle name="_泰山玻纤现金流预测061210_鞍钢股份公司收益法071216feng核对 2 3 2" xfId="8882"/>
    <cellStyle name="_泰山玻纤现金流预测061210_鞍钢股份公司收益法071216feng核对 2 3 3" xfId="8883"/>
    <cellStyle name="_泰山玻纤现金流预测061210_鞍钢股份公司收益法071216feng核对 3" xfId="8884"/>
    <cellStyle name="_泰山玻纤现金流预测061210_鞍钢股份公司收益法071216feng核对 3 2" xfId="8885"/>
    <cellStyle name="_泰山玻纤现金流预测061210_鞍钢股份公司收益法071216feng核对 3 3" xfId="8886"/>
    <cellStyle name="_泰山玻纤现金流预测061210_鞍钢股份公司收益法071216feng核对 3 3 2" xfId="8887"/>
    <cellStyle name="_泰山玻纤现金流预测061210_鞍钢股份公司收益法071216feng核对 3 3 3" xfId="8888"/>
    <cellStyle name="_泰山玻纤现金流预测061210_鞍钢股份公司收益法071216feng核对 4" xfId="8889"/>
    <cellStyle name="_泰山玻纤现金流预测061210_鞍钢股份公司收益法071216feng核对 4 2" xfId="8890"/>
    <cellStyle name="_泰山玻纤现金流预测061210_鞍钢股份公司收益法071216feng核对 4 3" xfId="8891"/>
    <cellStyle name="_泰山玻纤现金流预测061210_鞍钢股份公司收益法071216feng核对 4 3 2" xfId="8892"/>
    <cellStyle name="_泰山玻纤现金流预测061210_鞍钢股份公司收益法071216feng核对 4 3 3" xfId="8893"/>
    <cellStyle name="_泰山玻纤现金流预测061210_鞍钢股份公司收益法071216feng核对 5" xfId="8894"/>
    <cellStyle name="_泰山玻纤现金流预测061210_鞍钢股份公司收益法071216feng核对 6" xfId="8895"/>
    <cellStyle name="_泰山玻纤现金流预测061210_鞍钢股份公司收益法071216feng核对 6 2" xfId="8896"/>
    <cellStyle name="_泰山玻纤现金流预测061210_鞍钢股份公司收益法071216feng核对 6 3" xfId="8897"/>
    <cellStyle name="_泰山玻纤现金流预测061210_鞍钢股份公司收益法071216feng核对_02大力矿业" xfId="8898"/>
    <cellStyle name="_泰山玻纤现金流预测061210_鞍钢股份公司收益法071216feng核对_02大力矿业 2" xfId="8899"/>
    <cellStyle name="_泰山玻纤现金流预测061210_鞍钢股份公司收益法071216feng核对_02大力矿业 3" xfId="8900"/>
    <cellStyle name="_泰山玻纤现金流预测061210_鞍钢股份公司收益法071216feng核对_02大力矿业 3 2" xfId="8901"/>
    <cellStyle name="_泰山玻纤现金流预测061210_鞍钢股份公司收益法071216feng核对_02大力矿业 3 3" xfId="8902"/>
    <cellStyle name="_泰山玻纤现金流预测061210_鞍钢股份公司收益法071216feng核对_18纵横工程改" xfId="8903"/>
    <cellStyle name="_泰山玻纤现金流预测061210_鞍钢股份公司收益法071216feng核对_18纵横工程改 2" xfId="8904"/>
    <cellStyle name="_泰山玻纤现金流预测061210_鞍钢股份公司收益法071216feng核对_18纵横工程改 3" xfId="8905"/>
    <cellStyle name="_泰山玻纤现金流预测061210_鞍钢股份公司收益法071216feng核对_18纵横工程改 3 2" xfId="8906"/>
    <cellStyle name="_泰山玻纤现金流预测061210_鞍钢股份公司收益法071216feng核对_18纵横工程改 3 3" xfId="8907"/>
    <cellStyle name="_泰山玻纤现金流预测061210_鞍钢股份公司收益法071216feng核对_固定资产折旧" xfId="8908"/>
    <cellStyle name="_泰山玻纤现金流预测061210_鞍钢股份公司收益法071216feng核对_固定资产折旧 2" xfId="8909"/>
    <cellStyle name="_泰山玻纤现金流预测061210_鞍钢股份公司收益法071216feng核对_固定资产折旧 3" xfId="8910"/>
    <cellStyle name="_泰山玻纤现金流预测061210_鞍钢股份公司收益法071216feng核对_固定资产折旧 3 2" xfId="8911"/>
    <cellStyle name="_泰山玻纤现金流预测061210_鞍钢股份公司收益法071216feng核对_固定资产折旧 3 3" xfId="8912"/>
    <cellStyle name="_泰山玻纤现金流预测061210_鞍钢股份公司收益法071216feng核对_固定资产折旧_majun合并嘉兴信达建设附件3：标准评估明细表（收益法）" xfId="8913"/>
    <cellStyle name="_泰山玻纤现金流预测061210_鞍钢股份公司收益法071216feng核对_固定资产折旧_majun合并嘉兴信达建设附件3：标准评估明细表（收益法） 2" xfId="8914"/>
    <cellStyle name="_泰山玻纤现金流预测061210_鞍钢股份公司收益法071216feng核对_固定资产折旧_majun合并嘉兴信达建设附件3：标准评估明细表（收益法） 3" xfId="8915"/>
    <cellStyle name="_泰山玻纤现金流预测061210_鞍钢股份公司收益法071216feng核对_固定资产折旧_majun合并嘉兴信达建设附件3：标准评估明细表（收益法） 3 2" xfId="8916"/>
    <cellStyle name="_泰山玻纤现金流预测061210_鞍钢股份公司收益法071216feng核对_固定资产折旧_majun合并嘉兴信达建设附件3：标准评估明细表（收益法） 3 3" xfId="8917"/>
    <cellStyle name="_泰山玻纤现金流预测061210_附件6：收益现值法评估明细表-Eunis" xfId="8918"/>
    <cellStyle name="_泰山玻纤现金流预测061210_固定资产折旧" xfId="8919"/>
    <cellStyle name="_泰山玻纤现金流预测061210_固定资产折旧 2" xfId="8920"/>
    <cellStyle name="_泰山玻纤现金流预测061210_固定资产折旧 3" xfId="8921"/>
    <cellStyle name="_泰山玻纤现金流预测061210_固定资产折旧 3 2" xfId="8922"/>
    <cellStyle name="_泰山玻纤现金流预测061210_固定资产折旧 3 3" xfId="8923"/>
    <cellStyle name="_泰山玻纤现金流预测061210_固定资产折旧_majun合并嘉兴信达建设附件3：标准评估明细表（收益法）" xfId="8924"/>
    <cellStyle name="_泰山玻纤现金流预测061210_固定资产折旧_majun合并嘉兴信达建设附件3：标准评估明细表（收益法） 2" xfId="8925"/>
    <cellStyle name="_泰山玻纤现金流预测061210_固定资产折旧_majun合并嘉兴信达建设附件3：标准评估明细表（收益法） 3" xfId="8926"/>
    <cellStyle name="_泰山玻纤现金流预测061210_固定资产折旧_majun合并嘉兴信达建设附件3：标准评估明细表（收益法） 3 2" xfId="8927"/>
    <cellStyle name="_泰山玻纤现金流预测061210_固定资产折旧_majun合并嘉兴信达建设附件3：标准评估明细表（收益法） 3 3" xfId="8928"/>
    <cellStyle name="_唐山底稿" xfId="8929"/>
    <cellStyle name="_土地" xfId="8930"/>
    <cellStyle name="_土地 2" xfId="8931"/>
    <cellStyle name="_往来大通表-母公司" xfId="8932"/>
    <cellStyle name="_往来大通表-母公司 2" xfId="8933"/>
    <cellStyle name="_往来大通表-母公司 2 2" xfId="8934"/>
    <cellStyle name="_往来大通表-母公司 2 3" xfId="8935"/>
    <cellStyle name="_往来大通表-母公司 3" xfId="8936"/>
    <cellStyle name="_往来大通表-母公司 4" xfId="8937"/>
    <cellStyle name="_往来核对" xfId="8938"/>
    <cellStyle name="_往来及税金" xfId="8939"/>
    <cellStyle name="_往来及税金_yu yue comfirm1" xfId="8940"/>
    <cellStyle name="_往来及税金_建通 中大替代测试" xfId="8941"/>
    <cellStyle name="_往来及税金OK" xfId="8942"/>
    <cellStyle name="_往来及税金OK_yu yue comfirm1" xfId="8943"/>
    <cellStyle name="_往来及税金OK_建通 中大替代测试" xfId="8944"/>
    <cellStyle name="_往来款项底稿" xfId="8945"/>
    <cellStyle name="_往来款项底稿_yu yue comfirm1" xfId="8946"/>
    <cellStyle name="_往来款项底稿_建通 中大替代测试" xfId="8947"/>
    <cellStyle name="_往来询证函(应付)" xfId="8948"/>
    <cellStyle name="_文函专递0211-施工企业调查表（附件）" xfId="8949"/>
    <cellStyle name="_文函专递0211-施工企业调查表（附件） 2" xfId="8950"/>
    <cellStyle name="_文函专递0211-施工企业调查表（附件） 2 2" xfId="8951"/>
    <cellStyle name="_文函专递0211-施工企业调查表（附件） 2 3" xfId="8952"/>
    <cellStyle name="_文函专递0211-施工企业调查表（附件） 3" xfId="8953"/>
    <cellStyle name="_文函专递0211-施工企业调查表（附件） 4" xfId="8954"/>
    <cellStyle name="_文函专递0211-施工企业调查表（附件） 5" xfId="8955"/>
    <cellStyle name="_文函专递0211-施工企业调查表（附件） 6" xfId="8956"/>
    <cellStyle name="_文函专递0211-施工企业调查表（附件） 7" xfId="8957"/>
    <cellStyle name="_无形-土地" xfId="8958"/>
    <cellStyle name="_无形-土地 2" xfId="8959"/>
    <cellStyle name="_五凌电力现金流计算表20060916" xfId="8960"/>
    <cellStyle name="_五凌电力现金流计算表20060916 2" xfId="8961"/>
    <cellStyle name="_五凌电力现金流计算表20060916 2 2" xfId="8962"/>
    <cellStyle name="_五凌电力现金流计算表20060916 2 3" xfId="8963"/>
    <cellStyle name="_五凌电力现金流计算表20060916 3" xfId="8964"/>
    <cellStyle name="_五凌电力现金流计算表20060916 4" xfId="8965"/>
    <cellStyle name="_西安朱雀热力有限责任公司" xfId="8966"/>
    <cellStyle name="_西安朱雀热力有限责任公司 2" xfId="8967"/>
    <cellStyle name="_西安朱雀热力有限责任公司_简版程序" xfId="8968"/>
    <cellStyle name="_西安朱雀热力有限责任公司_简版程序 2" xfId="8969"/>
    <cellStyle name="_西安朱雀热力有限责任公司_简版程序11.20" xfId="8970"/>
    <cellStyle name="_西安朱雀热力有限责任公司_简版程序11.20 2" xfId="8971"/>
    <cellStyle name="_西平底稿" xfId="8972"/>
    <cellStyle name="_现底稿" xfId="8973"/>
    <cellStyle name="_现底稿 2" xfId="8974"/>
    <cellStyle name="_现金流量表111" xfId="8975"/>
    <cellStyle name="_现金流量表111 2" xfId="8976"/>
    <cellStyle name="_现金流量表验算表1" xfId="8977"/>
    <cellStyle name="_现金流量表验算表2" xfId="8978"/>
    <cellStyle name="_现金流量测算-重汽" xfId="8979"/>
    <cellStyle name="_现金流量测算-重汽 2" xfId="8980"/>
    <cellStyle name="_现金流量测算-重汽 2 2" xfId="8981"/>
    <cellStyle name="_现金流量测算-重汽 2 3" xfId="8982"/>
    <cellStyle name="_现金流量测算-重汽 3" xfId="8983"/>
    <cellStyle name="_现金流量测算-重汽 4" xfId="8984"/>
    <cellStyle name="_现金流量预测" xfId="8985"/>
    <cellStyle name="_现金流模型1201" xfId="8986"/>
    <cellStyle name="_现金流模型1201 2" xfId="8987"/>
    <cellStyle name="_现金流模型1201 2 2" xfId="8988"/>
    <cellStyle name="_现金流模型1201 2 3" xfId="8989"/>
    <cellStyle name="_现金流模型1201 2 3 2" xfId="8990"/>
    <cellStyle name="_现金流模型1201 2 3 3" xfId="8991"/>
    <cellStyle name="_现金流模型1201 3" xfId="8992"/>
    <cellStyle name="_现金流模型1201 3 2" xfId="8993"/>
    <cellStyle name="_现金流模型1201 3 3" xfId="8994"/>
    <cellStyle name="_现金流模型1201 3 3 2" xfId="8995"/>
    <cellStyle name="_现金流模型1201 3 3 3" xfId="8996"/>
    <cellStyle name="_现金流模型1201 4" xfId="8997"/>
    <cellStyle name="_现金流模型1201 4 2" xfId="8998"/>
    <cellStyle name="_现金流模型1201 4 3" xfId="8999"/>
    <cellStyle name="_现金流模型1201 4 3 2" xfId="9000"/>
    <cellStyle name="_现金流模型1201 4 3 3" xfId="9001"/>
    <cellStyle name="_现金流模型1201 5" xfId="9002"/>
    <cellStyle name="_现金流模型1201 6" xfId="9003"/>
    <cellStyle name="_现金流模型1201 6 2" xfId="9004"/>
    <cellStyle name="_现金流模型1201 6 3" xfId="9005"/>
    <cellStyle name="_现金流模型1201_固定资产折旧" xfId="9006"/>
    <cellStyle name="_现金流模型1201_固定资产折旧 2" xfId="9007"/>
    <cellStyle name="_现金流模型1201_固定资产折旧 3" xfId="9008"/>
    <cellStyle name="_现金流模型1201_固定资产折旧 3 2" xfId="9009"/>
    <cellStyle name="_现金流模型1201_固定资产折旧 3 3" xfId="9010"/>
    <cellStyle name="_现金流模型1201_固定资产折旧_majun合并嘉兴信达建设附件3：标准评估明细表（收益法）" xfId="9011"/>
    <cellStyle name="_现金流模型1201_固定资产折旧_majun合并嘉兴信达建设附件3：标准评估明细表（收益法） 2" xfId="9012"/>
    <cellStyle name="_现金流模型1201_固定资产折旧_majun合并嘉兴信达建设附件3：标准评估明细表（收益法） 3" xfId="9013"/>
    <cellStyle name="_现金流模型1201_固定资产折旧_majun合并嘉兴信达建设附件3：标准评估明细表（收益法） 3 2" xfId="9014"/>
    <cellStyle name="_现金流模型1201_固定资产折旧_majun合并嘉兴信达建设附件3：标准评估明细表（收益法） 3 3" xfId="9015"/>
    <cellStyle name="_翔龙地质收益法" xfId="9016"/>
    <cellStyle name="_翔龙地质收益法 2" xfId="9017"/>
    <cellStyle name="_翔龙地质收益法 3" xfId="9018"/>
    <cellStyle name="_翔龙地质收益法 3 2" xfId="9019"/>
    <cellStyle name="_翔龙地质收益法 3 3" xfId="9020"/>
    <cellStyle name="_翔龙地质收益法_02大力矿业" xfId="9021"/>
    <cellStyle name="_翔龙地质收益法_02大力矿业 2" xfId="9022"/>
    <cellStyle name="_翔龙地质收益法_02大力矿业 3" xfId="9023"/>
    <cellStyle name="_翔龙地质收益法_02大力矿业 3 2" xfId="9024"/>
    <cellStyle name="_翔龙地质收益法_02大力矿业 3 3" xfId="9025"/>
    <cellStyle name="_翔龙地质收益法_18纵横工程改" xfId="9026"/>
    <cellStyle name="_翔龙地质收益法_18纵横工程改 2" xfId="9027"/>
    <cellStyle name="_翔龙地质收益法_18纵横工程改 3" xfId="9028"/>
    <cellStyle name="_翔龙地质收益法_18纵横工程改 3 2" xfId="9029"/>
    <cellStyle name="_翔龙地质收益法_18纵横工程改 3 3" xfId="9030"/>
    <cellStyle name="_小票核对" xfId="9031"/>
    <cellStyle name="_小票核对 2" xfId="9032"/>
    <cellStyle name="_小票核对_简版程序" xfId="9033"/>
    <cellStyle name="_小票核对_简版程序 2" xfId="9034"/>
    <cellStyle name="_小票核对_简版程序 2 2" xfId="9035"/>
    <cellStyle name="_小票核对_简版程序 2 3" xfId="9036"/>
    <cellStyle name="_小票核对_简版程序 3" xfId="9037"/>
    <cellStyle name="_小票核对_简版程序11.20" xfId="9038"/>
    <cellStyle name="_小票核对_简版程序11.20 2" xfId="9039"/>
    <cellStyle name="_新华航空现金流预测060714初定送神华(回收营运资金)" xfId="9040"/>
    <cellStyle name="_新华航空现金流预测060714初定送神华(回收营运资金) 2" xfId="9041"/>
    <cellStyle name="_新华航空现金流预测060714初定送神华(回收营运资金) 2 2" xfId="9042"/>
    <cellStyle name="_新华航空现金流预测060714初定送神华(回收营运资金) 2 3" xfId="9043"/>
    <cellStyle name="_新华航空现金流预测060714初定送神华(回收营运资金) 3" xfId="9044"/>
    <cellStyle name="_新华航空现金流预测060714初定送神华(回收营运资金) 4" xfId="9045"/>
    <cellStyle name="_新汽(一季度计提准备批复）" xfId="9046"/>
    <cellStyle name="_新源热电收益法申报表" xfId="9047"/>
    <cellStyle name="_新源热电收益法申报表 2" xfId="9048"/>
    <cellStyle name="_新源热电收益法申报表 2 2" xfId="9049"/>
    <cellStyle name="_新源热电收益法申报表 2 3" xfId="9050"/>
    <cellStyle name="_新源热电收益法申报表 3" xfId="9051"/>
    <cellStyle name="_新源热电收益法申报表 4" xfId="9052"/>
    <cellStyle name="_新政策、新准则" xfId="9053"/>
    <cellStyle name="_新政策、新准则 2" xfId="9054"/>
    <cellStyle name="_新政策、新准则 3" xfId="9055"/>
    <cellStyle name="_新政策、新准则_简版程序" xfId="9056"/>
    <cellStyle name="_新政策、新准则_简版程序 2" xfId="9057"/>
    <cellStyle name="_新政策、新准则_简版程序 3" xfId="9058"/>
    <cellStyle name="_新政策、新准则_简版程序11.20" xfId="9059"/>
    <cellStyle name="_新政策、新准则_简版程序11.20 2" xfId="9060"/>
    <cellStyle name="_新政策、新准则_简版程序11.20 3" xfId="9061"/>
    <cellStyle name="_新准则附注" xfId="9062"/>
    <cellStyle name="_新准则附注 2" xfId="9063"/>
    <cellStyle name="_新准则附注_简版程序11.20" xfId="9064"/>
    <cellStyle name="_新准则附注_简版程序11.20 2" xfId="9065"/>
    <cellStyle name="_雅安三九中药材科技产业化有限公司收益法调查表（2006年9月）" xfId="9066"/>
    <cellStyle name="_雅安三九中药材科技产业化有限公司收益法调查表（2006年9月） 2" xfId="9067"/>
    <cellStyle name="_雅安三九中药材科技产业化有限公司收益法调查表（2006年9月） 2 2" xfId="9068"/>
    <cellStyle name="_雅安三九中药材科技产业化有限公司收益法调查表（2006年9月） 2 3" xfId="9069"/>
    <cellStyle name="_雅安三九中药材科技产业化有限公司收益法调查表（2006年9月） 3" xfId="9070"/>
    <cellStyle name="_雅安三九中药材科技产业化有限公司收益法调查表（2006年9月） 4" xfId="9071"/>
    <cellStyle name="_烟台渤海轮渡现金流预测061121下午" xfId="9072"/>
    <cellStyle name="_烟台渤海轮渡现金流预测061121下午 2" xfId="9073"/>
    <cellStyle name="_烟台渤海轮渡现金流预测061121下午 2 2" xfId="9074"/>
    <cellStyle name="_烟台渤海轮渡现金流预测061121下午 2 3" xfId="9075"/>
    <cellStyle name="_烟台渤海轮渡现金流预测061121下午 2 3 2" xfId="9076"/>
    <cellStyle name="_烟台渤海轮渡现金流预测061121下午 2 3 3" xfId="9077"/>
    <cellStyle name="_烟台渤海轮渡现金流预测061121下午 3" xfId="9078"/>
    <cellStyle name="_烟台渤海轮渡现金流预测061121下午 3 2" xfId="9079"/>
    <cellStyle name="_烟台渤海轮渡现金流预测061121下午 3 3" xfId="9080"/>
    <cellStyle name="_烟台渤海轮渡现金流预测061121下午 3 3 2" xfId="9081"/>
    <cellStyle name="_烟台渤海轮渡现金流预测061121下午 3 3 3" xfId="9082"/>
    <cellStyle name="_烟台渤海轮渡现金流预测061121下午 4" xfId="9083"/>
    <cellStyle name="_烟台渤海轮渡现金流预测061121下午 4 2" xfId="9084"/>
    <cellStyle name="_烟台渤海轮渡现金流预测061121下午 4 3" xfId="9085"/>
    <cellStyle name="_烟台渤海轮渡现金流预测061121下午 4 3 2" xfId="9086"/>
    <cellStyle name="_烟台渤海轮渡现金流预测061121下午 4 3 3" xfId="9087"/>
    <cellStyle name="_烟台渤海轮渡现金流预测061121下午 5" xfId="9088"/>
    <cellStyle name="_烟台渤海轮渡现金流预测061121下午 6" xfId="9089"/>
    <cellStyle name="_烟台渤海轮渡现金流预测061121下午 6 2" xfId="9090"/>
    <cellStyle name="_烟台渤海轮渡现金流预测061121下午 6 3" xfId="9091"/>
    <cellStyle name="_烟台渤海轮渡现金流预测061121下午_02大力矿业" xfId="9092"/>
    <cellStyle name="_烟台渤海轮渡现金流预测061121下午_02大力矿业 2" xfId="9093"/>
    <cellStyle name="_烟台渤海轮渡现金流预测061121下午_02大力矿业 3" xfId="9094"/>
    <cellStyle name="_烟台渤海轮渡现金流预测061121下午_02大力矿业 3 2" xfId="9095"/>
    <cellStyle name="_烟台渤海轮渡现金流预测061121下午_02大力矿业 3 3" xfId="9096"/>
    <cellStyle name="_烟台渤海轮渡现金流预测061121下午_18纵横工程改" xfId="9097"/>
    <cellStyle name="_烟台渤海轮渡现金流预测061121下午_18纵横工程改 2" xfId="9098"/>
    <cellStyle name="_烟台渤海轮渡现金流预测061121下午_18纵横工程改 3" xfId="9099"/>
    <cellStyle name="_烟台渤海轮渡现金流预测061121下午_18纵横工程改 3 2" xfId="9100"/>
    <cellStyle name="_烟台渤海轮渡现金流预测061121下午_18纵横工程改 3 3" xfId="9101"/>
    <cellStyle name="_烟台渤海轮渡现金流预测061121下午_For Peter" xfId="9102"/>
    <cellStyle name="_烟台渤海轮渡现金流预测061121下午_PL 004" xfId="9103"/>
    <cellStyle name="_烟台渤海轮渡现金流预测061121下午_鞍钢股份公司收益法071216feng核对" xfId="9104"/>
    <cellStyle name="_烟台渤海轮渡现金流预测061121下午_鞍钢股份公司收益法071216feng核对 2" xfId="9105"/>
    <cellStyle name="_烟台渤海轮渡现金流预测061121下午_鞍钢股份公司收益法071216feng核对 2 2" xfId="9106"/>
    <cellStyle name="_烟台渤海轮渡现金流预测061121下午_鞍钢股份公司收益法071216feng核对 2 3" xfId="9107"/>
    <cellStyle name="_烟台渤海轮渡现金流预测061121下午_鞍钢股份公司收益法071216feng核对 2 3 2" xfId="9108"/>
    <cellStyle name="_烟台渤海轮渡现金流预测061121下午_鞍钢股份公司收益法071216feng核对 2 3 3" xfId="9109"/>
    <cellStyle name="_烟台渤海轮渡现金流预测061121下午_鞍钢股份公司收益法071216feng核对 3" xfId="9110"/>
    <cellStyle name="_烟台渤海轮渡现金流预测061121下午_鞍钢股份公司收益法071216feng核对 3 2" xfId="9111"/>
    <cellStyle name="_烟台渤海轮渡现金流预测061121下午_鞍钢股份公司收益法071216feng核对 3 3" xfId="9112"/>
    <cellStyle name="_烟台渤海轮渡现金流预测061121下午_鞍钢股份公司收益法071216feng核对 3 3 2" xfId="9113"/>
    <cellStyle name="_烟台渤海轮渡现金流预测061121下午_鞍钢股份公司收益法071216feng核对 3 3 3" xfId="9114"/>
    <cellStyle name="_烟台渤海轮渡现金流预测061121下午_鞍钢股份公司收益法071216feng核对 4" xfId="9115"/>
    <cellStyle name="_烟台渤海轮渡现金流预测061121下午_鞍钢股份公司收益法071216feng核对 4 2" xfId="9116"/>
    <cellStyle name="_烟台渤海轮渡现金流预测061121下午_鞍钢股份公司收益法071216feng核对 4 3" xfId="9117"/>
    <cellStyle name="_烟台渤海轮渡现金流预测061121下午_鞍钢股份公司收益法071216feng核对 4 3 2" xfId="9118"/>
    <cellStyle name="_烟台渤海轮渡现金流预测061121下午_鞍钢股份公司收益法071216feng核对 4 3 3" xfId="9119"/>
    <cellStyle name="_烟台渤海轮渡现金流预测061121下午_鞍钢股份公司收益法071216feng核对 5" xfId="9120"/>
    <cellStyle name="_烟台渤海轮渡现金流预测061121下午_鞍钢股份公司收益法071216feng核对 6" xfId="9121"/>
    <cellStyle name="_烟台渤海轮渡现金流预测061121下午_鞍钢股份公司收益法071216feng核对 6 2" xfId="9122"/>
    <cellStyle name="_烟台渤海轮渡现金流预测061121下午_鞍钢股份公司收益法071216feng核对 6 3" xfId="9123"/>
    <cellStyle name="_烟台渤海轮渡现金流预测061121下午_鞍钢股份公司收益法071216feng核对_02大力矿业" xfId="9124"/>
    <cellStyle name="_烟台渤海轮渡现金流预测061121下午_鞍钢股份公司收益法071216feng核对_02大力矿业 2" xfId="9125"/>
    <cellStyle name="_烟台渤海轮渡现金流预测061121下午_鞍钢股份公司收益法071216feng核对_02大力矿业 3" xfId="9126"/>
    <cellStyle name="_烟台渤海轮渡现金流预测061121下午_鞍钢股份公司收益法071216feng核对_02大力矿业 3 2" xfId="9127"/>
    <cellStyle name="_烟台渤海轮渡现金流预测061121下午_鞍钢股份公司收益法071216feng核对_02大力矿业 3 3" xfId="9128"/>
    <cellStyle name="_烟台渤海轮渡现金流预测061121下午_鞍钢股份公司收益法071216feng核对_18纵横工程改" xfId="9129"/>
    <cellStyle name="_烟台渤海轮渡现金流预测061121下午_鞍钢股份公司收益法071216feng核对_18纵横工程改 2" xfId="9130"/>
    <cellStyle name="_烟台渤海轮渡现金流预测061121下午_鞍钢股份公司收益法071216feng核对_18纵横工程改 3" xfId="9131"/>
    <cellStyle name="_烟台渤海轮渡现金流预测061121下午_鞍钢股份公司收益法071216feng核对_18纵横工程改 3 2" xfId="9132"/>
    <cellStyle name="_烟台渤海轮渡现金流预测061121下午_鞍钢股份公司收益法071216feng核对_18纵横工程改 3 3" xfId="9133"/>
    <cellStyle name="_烟台渤海轮渡现金流预测061121下午_鞍钢股份公司收益法071216feng核对_固定资产折旧" xfId="9134"/>
    <cellStyle name="_烟台渤海轮渡现金流预测061121下午_鞍钢股份公司收益法071216feng核对_固定资产折旧 2" xfId="9135"/>
    <cellStyle name="_烟台渤海轮渡现金流预测061121下午_鞍钢股份公司收益法071216feng核对_固定资产折旧 3" xfId="9136"/>
    <cellStyle name="_烟台渤海轮渡现金流预测061121下午_鞍钢股份公司收益法071216feng核对_固定资产折旧 3 2" xfId="9137"/>
    <cellStyle name="_烟台渤海轮渡现金流预测061121下午_鞍钢股份公司收益法071216feng核对_固定资产折旧 3 3" xfId="9138"/>
    <cellStyle name="_烟台渤海轮渡现金流预测061121下午_鞍钢股份公司收益法071216feng核对_固定资产折旧_majun合并嘉兴信达建设附件3：标准评估明细表（收益法）" xfId="9139"/>
    <cellStyle name="_烟台渤海轮渡现金流预测061121下午_鞍钢股份公司收益法071216feng核对_固定资产折旧_majun合并嘉兴信达建设附件3：标准评估明细表（收益法） 2" xfId="9140"/>
    <cellStyle name="_烟台渤海轮渡现金流预测061121下午_鞍钢股份公司收益法071216feng核对_固定资产折旧_majun合并嘉兴信达建设附件3：标准评估明细表（收益法） 3" xfId="9141"/>
    <cellStyle name="_烟台渤海轮渡现金流预测061121下午_鞍钢股份公司收益法071216feng核对_固定资产折旧_majun合并嘉兴信达建设附件3：标准评估明细表（收益法） 3 2" xfId="9142"/>
    <cellStyle name="_烟台渤海轮渡现金流预测061121下午_鞍钢股份公司收益法071216feng核对_固定资产折旧_majun合并嘉兴信达建设附件3：标准评估明细表（收益法） 3 3" xfId="9143"/>
    <cellStyle name="_烟台渤海轮渡现金流预测061121下午_附件6：收益现值法评估明细表-Eunis" xfId="9144"/>
    <cellStyle name="_烟台渤海轮渡现金流预测061121下午_固定资产折旧" xfId="9145"/>
    <cellStyle name="_烟台渤海轮渡现金流预测061121下午_固定资产折旧 2" xfId="9146"/>
    <cellStyle name="_烟台渤海轮渡现金流预测061121下午_固定资产折旧 3" xfId="9147"/>
    <cellStyle name="_烟台渤海轮渡现金流预测061121下午_固定资产折旧 3 2" xfId="9148"/>
    <cellStyle name="_烟台渤海轮渡现金流预测061121下午_固定资产折旧 3 3" xfId="9149"/>
    <cellStyle name="_烟台渤海轮渡现金流预测061121下午_固定资产折旧_majun合并嘉兴信达建设附件3：标准评估明细表（收益法）" xfId="9150"/>
    <cellStyle name="_烟台渤海轮渡现金流预测061121下午_固定资产折旧_majun合并嘉兴信达建设附件3：标准评估明细表（收益法） 2" xfId="9151"/>
    <cellStyle name="_烟台渤海轮渡现金流预测061121下午_固定资产折旧_majun合并嘉兴信达建设附件3：标准评估明细表（收益法） 3" xfId="9152"/>
    <cellStyle name="_烟台渤海轮渡现金流预测061121下午_固定资产折旧_majun合并嘉兴信达建设附件3：标准评估明细表（收益法） 3 2" xfId="9153"/>
    <cellStyle name="_烟台渤海轮渡现金流预测061121下午_固定资产折旧_majun合并嘉兴信达建设附件3：标准评估明细表（收益法） 3 3" xfId="9154"/>
    <cellStyle name="_氧气公司收益法预测1004凌晨(核对后定稿）" xfId="9155"/>
    <cellStyle name="_氧气公司收益法预测1004凌晨(核对后定稿） 2" xfId="9156"/>
    <cellStyle name="_氧气公司收益法预测1004凌晨(核对后定稿） 3" xfId="9157"/>
    <cellStyle name="_氧气公司收益法预测1004凌晨(核对后定稿） 3 2" xfId="9158"/>
    <cellStyle name="_氧气公司收益法预测1004凌晨(核对后定稿） 3 3" xfId="9159"/>
    <cellStyle name="_氧气公司收益法预测1004凌晨(核对后定稿）_02大力矿业" xfId="9160"/>
    <cellStyle name="_氧气公司收益法预测1004凌晨(核对后定稿）_02大力矿业 2" xfId="9161"/>
    <cellStyle name="_氧气公司收益法预测1004凌晨(核对后定稿）_02大力矿业 3" xfId="9162"/>
    <cellStyle name="_氧气公司收益法预测1004凌晨(核对后定稿）_02大力矿业 3 2" xfId="9163"/>
    <cellStyle name="_氧气公司收益法预测1004凌晨(核对后定稿）_02大力矿业 3 3" xfId="9164"/>
    <cellStyle name="_氧气公司收益法预测1004凌晨(核对后定稿）_18纵横工程改" xfId="9165"/>
    <cellStyle name="_氧气公司收益法预测1004凌晨(核对后定稿）_18纵横工程改 2" xfId="9166"/>
    <cellStyle name="_氧气公司收益法预测1004凌晨(核对后定稿）_18纵横工程改 3" xfId="9167"/>
    <cellStyle name="_氧气公司收益法预测1004凌晨(核对后定稿）_18纵横工程改 3 2" xfId="9168"/>
    <cellStyle name="_氧气公司收益法预测1004凌晨(核对后定稿）_18纵横工程改 3 3" xfId="9169"/>
    <cellStyle name="_医股合并口径现金流预测1217（调整9-12月）" xfId="9170"/>
    <cellStyle name="_医股合并口径现金流预测1217（调整9-12月） 2" xfId="9171"/>
    <cellStyle name="_医股合并口径现金流预测1217（调整9-12月） 2 2" xfId="9172"/>
    <cellStyle name="_医股合并口径现金流预测1217（调整9-12月） 2 3" xfId="9173"/>
    <cellStyle name="_医股合并口径现金流预测1217（调整9-12月） 3" xfId="9174"/>
    <cellStyle name="_医股合并口径现金流预测1217（调整9-12月） 4" xfId="9175"/>
    <cellStyle name="_医股合并口径现金流预测1217定稿（重组前）高" xfId="9176"/>
    <cellStyle name="_医股合并口径现金流预测1217定稿（重组前）高 2" xfId="9177"/>
    <cellStyle name="_医股合并口径现金流预测1217定稿（重组前）高 2 2" xfId="9178"/>
    <cellStyle name="_医股合并口径现金流预测1217定稿（重组前）高 2 3" xfId="9179"/>
    <cellStyle name="_医股合并口径现金流预测1217定稿（重组前）高 3" xfId="9180"/>
    <cellStyle name="_医股合并口径现金流预测1217定稿（重组前）高 4" xfId="9181"/>
    <cellStyle name="_银行存款" xfId="9182"/>
    <cellStyle name="_银行存款_yu yue comfirm1" xfId="9183"/>
    <cellStyle name="_银行存款_附注" xfId="9184"/>
    <cellStyle name="_银行存款_建通 中大替代测试" xfId="9185"/>
    <cellStyle name="_银行存款函证" xfId="9186"/>
    <cellStyle name="_应付工资及应付福利费底稿" xfId="9187"/>
    <cellStyle name="_应付工资及应付福利费底稿_yu yue comfirm1" xfId="9188"/>
    <cellStyle name="_应付工资及应付福利费底稿_附注" xfId="9189"/>
    <cellStyle name="_应付工资及应付福利费底稿_建通 中大替代测试" xfId="9190"/>
    <cellStyle name="_应付账款" xfId="9191"/>
    <cellStyle name="_应付账款 2" xfId="9192"/>
    <cellStyle name="_应付账款 3" xfId="9193"/>
    <cellStyle name="_应付账款_310项目估值调查表（新）" xfId="9194"/>
    <cellStyle name="_应付账款_310项目估值调查表（新） 2" xfId="9195"/>
    <cellStyle name="_应付账款_310项目估值调查表（新） 3" xfId="9196"/>
    <cellStyle name="_应付账款_310项目估值调查表（新）_Book2" xfId="9197"/>
    <cellStyle name="_应付账款_310项目估值调查表（新）_Book2 2" xfId="9198"/>
    <cellStyle name="_应付账款_310项目估值调查表（新）_Book2 3" xfId="9199"/>
    <cellStyle name="_应付账款_Book2" xfId="9200"/>
    <cellStyle name="_应付账款_Book2 2" xfId="9201"/>
    <cellStyle name="_应付账款_Book2 3" xfId="9202"/>
    <cellStyle name="_应付账款_majun合并嘉兴信达建设附件3：标准评估明细表（收益法）080407改" xfId="9203"/>
    <cellStyle name="_应付账款_majun合并嘉兴信达建设附件3：标准评估明细表（收益法）080407改 2" xfId="9204"/>
    <cellStyle name="_应付账款_majun合并嘉兴信达建设附件3：标准评估明细表（收益法）080407改 3" xfId="9205"/>
    <cellStyle name="_应付账款_合并的安徽折旧表" xfId="9206"/>
    <cellStyle name="_应付账款_合并的安徽折旧表 2" xfId="9207"/>
    <cellStyle name="_应付账款_合并的安徽折旧表 3" xfId="9208"/>
    <cellStyle name="_应付账款2010替代测试" xfId="9209"/>
    <cellStyle name="_应收明细" xfId="9210"/>
    <cellStyle name="_应收明细_yu yue comfirm1" xfId="9211"/>
    <cellStyle name="_应收明细_附注" xfId="9212"/>
    <cellStyle name="_应收明细_建通 中大替代测试" xfId="9213"/>
    <cellStyle name="_应收票据明细表" xfId="9214"/>
    <cellStyle name="_应收应付" xfId="9215"/>
    <cellStyle name="_应收应付 2" xfId="9216"/>
    <cellStyle name="_应收应付 2 2" xfId="9217"/>
    <cellStyle name="_应收应付 2 3" xfId="9218"/>
    <cellStyle name="_应收应付 3" xfId="9219"/>
    <cellStyle name="_应收应付 4" xfId="9220"/>
    <cellStyle name="_应收帐款自查表" xfId="9221"/>
    <cellStyle name="_应收帐款自查表_AC00-E-0706" xfId="9222"/>
    <cellStyle name="_应收帐款自查表_AC00-E-0706_AC00-F-080930" xfId="9223"/>
    <cellStyle name="_应收帐款自查表_AC00-F-080930" xfId="9224"/>
    <cellStyle name="_应收账款底稿" xfId="9225"/>
    <cellStyle name="_应收账款函证明细表" xfId="9226"/>
    <cellStyle name="_应收账款账龄" xfId="9227"/>
    <cellStyle name="_应收账款账龄_AC00-E-0706" xfId="9228"/>
    <cellStyle name="_应收账款账龄_AC00-E-0706_AC00-F-080930" xfId="9229"/>
    <cellStyle name="_应收账款账龄_AC00-F-080930" xfId="9230"/>
    <cellStyle name="_应收账款账龄--04、05" xfId="9231"/>
    <cellStyle name="_应收账款账龄--04、05 2" xfId="9232"/>
    <cellStyle name="_营销公司电信项目资产评估调查表改版（收益法）-营销公司2006.4.30" xfId="9233"/>
    <cellStyle name="_营销公司电信项目资产评估调查表改版（收益法）-营销公司2006.4.30 2" xfId="9234"/>
    <cellStyle name="_营销公司电信项目资产评估调查表改版（收益法）-营销公司2006.4.30 2 2" xfId="9235"/>
    <cellStyle name="_营销公司电信项目资产评估调查表改版（收益法）-营销公司2006.4.30 2 3" xfId="9236"/>
    <cellStyle name="_营销公司电信项目资产评估调查表改版（收益法）-营销公司2006.4.30 2 3 2" xfId="9237"/>
    <cellStyle name="_营销公司电信项目资产评估调查表改版（收益法）-营销公司2006.4.30 2 3 3" xfId="9238"/>
    <cellStyle name="_营销公司电信项目资产评估调查表改版（收益法）-营销公司2006.4.30 3" xfId="9239"/>
    <cellStyle name="_营销公司电信项目资产评估调查表改版（收益法）-营销公司2006.4.30 3 2" xfId="9240"/>
    <cellStyle name="_营销公司电信项目资产评估调查表改版（收益法）-营销公司2006.4.30 3 3" xfId="9241"/>
    <cellStyle name="_营销公司电信项目资产评估调查表改版（收益法）-营销公司2006.4.30 3 3 2" xfId="9242"/>
    <cellStyle name="_营销公司电信项目资产评估调查表改版（收益法）-营销公司2006.4.30 3 3 3" xfId="9243"/>
    <cellStyle name="_营销公司电信项目资产评估调查表改版（收益法）-营销公司2006.4.30 4" xfId="9244"/>
    <cellStyle name="_营销公司电信项目资产评估调查表改版（收益法）-营销公司2006.4.30 4 2" xfId="9245"/>
    <cellStyle name="_营销公司电信项目资产评估调查表改版（收益法）-营销公司2006.4.30 4 3" xfId="9246"/>
    <cellStyle name="_营销公司电信项目资产评估调查表改版（收益法）-营销公司2006.4.30 4 3 2" xfId="9247"/>
    <cellStyle name="_营销公司电信项目资产评估调查表改版（收益法）-营销公司2006.4.30 4 3 3" xfId="9248"/>
    <cellStyle name="_营销公司电信项目资产评估调查表改版（收益法）-营销公司2006.4.30 5" xfId="9249"/>
    <cellStyle name="_营销公司电信项目资产评估调查表改版（收益法）-营销公司2006.4.30 6" xfId="9250"/>
    <cellStyle name="_营销公司电信项目资产评估调查表改版（收益法）-营销公司2006.4.30 6 2" xfId="9251"/>
    <cellStyle name="_营销公司电信项目资产评估调查表改版（收益法）-营销公司2006.4.30 6 3" xfId="9252"/>
    <cellStyle name="_营销公司电信项目资产评估调查表改版（收益法）-营销公司2006.4.30_02大力矿业" xfId="9253"/>
    <cellStyle name="_营销公司电信项目资产评估调查表改版（收益法）-营销公司2006.4.30_02大力矿业 2" xfId="9254"/>
    <cellStyle name="_营销公司电信项目资产评估调查表改版（收益法）-营销公司2006.4.30_02大力矿业 3" xfId="9255"/>
    <cellStyle name="_营销公司电信项目资产评估调查表改版（收益法）-营销公司2006.4.30_02大力矿业 3 2" xfId="9256"/>
    <cellStyle name="_营销公司电信项目资产评估调查表改版（收益法）-营销公司2006.4.30_02大力矿业 3 3" xfId="9257"/>
    <cellStyle name="_营销公司电信项目资产评估调查表改版（收益法）-营销公司2006.4.30_18纵横工程改" xfId="9258"/>
    <cellStyle name="_营销公司电信项目资产评估调查表改版（收益法）-营销公司2006.4.30_18纵横工程改 2" xfId="9259"/>
    <cellStyle name="_营销公司电信项目资产评估调查表改版（收益法）-营销公司2006.4.30_18纵横工程改 3" xfId="9260"/>
    <cellStyle name="_营销公司电信项目资产评估调查表改版（收益法）-营销公司2006.4.30_18纵横工程改 3 2" xfId="9261"/>
    <cellStyle name="_营销公司电信项目资产评估调查表改版（收益法）-营销公司2006.4.30_18纵横工程改 3 3" xfId="9262"/>
    <cellStyle name="_营销公司电信项目资产评估调查表改版（收益法）-营销公司2006.4.30_For Peter" xfId="9263"/>
    <cellStyle name="_营销公司电信项目资产评估调查表改版（收益法）-营销公司2006.4.30_PL 004" xfId="9264"/>
    <cellStyle name="_营销公司电信项目资产评估调查表改版（收益法）-营销公司2006.4.30_鞍钢股份公司收益法071216feng核对" xfId="9265"/>
    <cellStyle name="_营销公司电信项目资产评估调查表改版（收益法）-营销公司2006.4.30_鞍钢股份公司收益法071216feng核对 2" xfId="9266"/>
    <cellStyle name="_营销公司电信项目资产评估调查表改版（收益法）-营销公司2006.4.30_鞍钢股份公司收益法071216feng核对 2 2" xfId="9267"/>
    <cellStyle name="_营销公司电信项目资产评估调查表改版（收益法）-营销公司2006.4.30_鞍钢股份公司收益法071216feng核对 2 3" xfId="9268"/>
    <cellStyle name="_营销公司电信项目资产评估调查表改版（收益法）-营销公司2006.4.30_鞍钢股份公司收益法071216feng核对 2 3 2" xfId="9269"/>
    <cellStyle name="_营销公司电信项目资产评估调查表改版（收益法）-营销公司2006.4.30_鞍钢股份公司收益法071216feng核对 2 3 3" xfId="9270"/>
    <cellStyle name="_营销公司电信项目资产评估调查表改版（收益法）-营销公司2006.4.30_鞍钢股份公司收益法071216feng核对 3" xfId="9271"/>
    <cellStyle name="_营销公司电信项目资产评估调查表改版（收益法）-营销公司2006.4.30_鞍钢股份公司收益法071216feng核对 3 2" xfId="9272"/>
    <cellStyle name="_营销公司电信项目资产评估调查表改版（收益法）-营销公司2006.4.30_鞍钢股份公司收益法071216feng核对 3 3" xfId="9273"/>
    <cellStyle name="_营销公司电信项目资产评估调查表改版（收益法）-营销公司2006.4.30_鞍钢股份公司收益法071216feng核对 3 3 2" xfId="9274"/>
    <cellStyle name="_营销公司电信项目资产评估调查表改版（收益法）-营销公司2006.4.30_鞍钢股份公司收益法071216feng核对 3 3 3" xfId="9275"/>
    <cellStyle name="_营销公司电信项目资产评估调查表改版（收益法）-营销公司2006.4.30_鞍钢股份公司收益法071216feng核对 4" xfId="9276"/>
    <cellStyle name="_营销公司电信项目资产评估调查表改版（收益法）-营销公司2006.4.30_鞍钢股份公司收益法071216feng核对 4 2" xfId="9277"/>
    <cellStyle name="_营销公司电信项目资产评估调查表改版（收益法）-营销公司2006.4.30_鞍钢股份公司收益法071216feng核对 4 3" xfId="9278"/>
    <cellStyle name="_营销公司电信项目资产评估调查表改版（收益法）-营销公司2006.4.30_鞍钢股份公司收益法071216feng核对 4 3 2" xfId="9279"/>
    <cellStyle name="_营销公司电信项目资产评估调查表改版（收益法）-营销公司2006.4.30_鞍钢股份公司收益法071216feng核对 4 3 3" xfId="9280"/>
    <cellStyle name="_营销公司电信项目资产评估调查表改版（收益法）-营销公司2006.4.30_鞍钢股份公司收益法071216feng核对 5" xfId="9281"/>
    <cellStyle name="_营销公司电信项目资产评估调查表改版（收益法）-营销公司2006.4.30_鞍钢股份公司收益法071216feng核对 6" xfId="9282"/>
    <cellStyle name="_营销公司电信项目资产评估调查表改版（收益法）-营销公司2006.4.30_鞍钢股份公司收益法071216feng核对 6 2" xfId="9283"/>
    <cellStyle name="_营销公司电信项目资产评估调查表改版（收益法）-营销公司2006.4.30_鞍钢股份公司收益法071216feng核对 6 3" xfId="9284"/>
    <cellStyle name="_营销公司电信项目资产评估调查表改版（收益法）-营销公司2006.4.30_鞍钢股份公司收益法071216feng核对_02大力矿业" xfId="9285"/>
    <cellStyle name="_营销公司电信项目资产评估调查表改版（收益法）-营销公司2006.4.30_鞍钢股份公司收益法071216feng核对_02大力矿业 2" xfId="9286"/>
    <cellStyle name="_营销公司电信项目资产评估调查表改版（收益法）-营销公司2006.4.30_鞍钢股份公司收益法071216feng核对_02大力矿业 3" xfId="9287"/>
    <cellStyle name="_营销公司电信项目资产评估调查表改版（收益法）-营销公司2006.4.30_鞍钢股份公司收益法071216feng核对_02大力矿业 3 2" xfId="9288"/>
    <cellStyle name="_营销公司电信项目资产评估调查表改版（收益法）-营销公司2006.4.30_鞍钢股份公司收益法071216feng核对_02大力矿业 3 3" xfId="9289"/>
    <cellStyle name="_营销公司电信项目资产评估调查表改版（收益法）-营销公司2006.4.30_鞍钢股份公司收益法071216feng核对_18纵横工程改" xfId="9290"/>
    <cellStyle name="_营销公司电信项目资产评估调查表改版（收益法）-营销公司2006.4.30_鞍钢股份公司收益法071216feng核对_18纵横工程改 2" xfId="9291"/>
    <cellStyle name="_营销公司电信项目资产评估调查表改版（收益法）-营销公司2006.4.30_鞍钢股份公司收益法071216feng核对_18纵横工程改 3" xfId="9292"/>
    <cellStyle name="_营销公司电信项目资产评估调查表改版（收益法）-营销公司2006.4.30_鞍钢股份公司收益法071216feng核对_18纵横工程改 3 2" xfId="9293"/>
    <cellStyle name="_营销公司电信项目资产评估调查表改版（收益法）-营销公司2006.4.30_鞍钢股份公司收益法071216feng核对_18纵横工程改 3 3" xfId="9294"/>
    <cellStyle name="_营销公司电信项目资产评估调查表改版（收益法）-营销公司2006.4.30_鞍钢股份公司收益法071216feng核对_固定资产折旧" xfId="9295"/>
    <cellStyle name="_营销公司电信项目资产评估调查表改版（收益法）-营销公司2006.4.30_鞍钢股份公司收益法071216feng核对_固定资产折旧 2" xfId="9296"/>
    <cellStyle name="_营销公司电信项目资产评估调查表改版（收益法）-营销公司2006.4.30_鞍钢股份公司收益法071216feng核对_固定资产折旧 3" xfId="9297"/>
    <cellStyle name="_营销公司电信项目资产评估调查表改版（收益法）-营销公司2006.4.30_鞍钢股份公司收益法071216feng核对_固定资产折旧 3 2" xfId="9298"/>
    <cellStyle name="_营销公司电信项目资产评估调查表改版（收益法）-营销公司2006.4.30_鞍钢股份公司收益法071216feng核对_固定资产折旧 3 3" xfId="9299"/>
    <cellStyle name="_营销公司电信项目资产评估调查表改版（收益法）-营销公司2006.4.30_鞍钢股份公司收益法071216feng核对_固定资产折旧_majun合并嘉兴信达建设附件3：标准评估明细表（收益法）" xfId="9300"/>
    <cellStyle name="_营销公司电信项目资产评估调查表改版（收益法）-营销公司2006.4.30_鞍钢股份公司收益法071216feng核对_固定资产折旧_majun合并嘉兴信达建设附件3：标准评估明细表（收益法） 2" xfId="9301"/>
    <cellStyle name="_营销公司电信项目资产评估调查表改版（收益法）-营销公司2006.4.30_鞍钢股份公司收益法071216feng核对_固定资产折旧_majun合并嘉兴信达建设附件3：标准评估明细表（收益法） 3" xfId="9302"/>
    <cellStyle name="_营销公司电信项目资产评估调查表改版（收益法）-营销公司2006.4.30_鞍钢股份公司收益法071216feng核对_固定资产折旧_majun合并嘉兴信达建设附件3：标准评估明细表（收益法） 3 2" xfId="9303"/>
    <cellStyle name="_营销公司电信项目资产评估调查表改版（收益法）-营销公司2006.4.30_鞍钢股份公司收益法071216feng核对_固定资产折旧_majun合并嘉兴信达建设附件3：标准评估明细表（收益法） 3 3" xfId="9304"/>
    <cellStyle name="_营销公司电信项目资产评估调查表改版（收益法）-营销公司2006.4.30_附件6：收益现值法评估明细表-Eunis" xfId="9305"/>
    <cellStyle name="_营销公司电信项目资产评估调查表改版（收益法）-营销公司2006.4.30_固定资产折旧" xfId="9306"/>
    <cellStyle name="_营销公司电信项目资产评估调查表改版（收益法）-营销公司2006.4.30_固定资产折旧 2" xfId="9307"/>
    <cellStyle name="_营销公司电信项目资产评估调查表改版（收益法）-营销公司2006.4.30_固定资产折旧 3" xfId="9308"/>
    <cellStyle name="_营销公司电信项目资产评估调查表改版（收益法）-营销公司2006.4.30_固定资产折旧 3 2" xfId="9309"/>
    <cellStyle name="_营销公司电信项目资产评估调查表改版（收益法）-营销公司2006.4.30_固定资产折旧 3 3" xfId="9310"/>
    <cellStyle name="_营销公司电信项目资产评估调查表改版（收益法）-营销公司2006.4.30_固定资产折旧_majun合并嘉兴信达建设附件3：标准评估明细表（收益法）" xfId="9311"/>
    <cellStyle name="_营销公司电信项目资产评估调查表改版（收益法）-营销公司2006.4.30_固定资产折旧_majun合并嘉兴信达建设附件3：标准评估明细表（收益法） 2" xfId="9312"/>
    <cellStyle name="_营销公司电信项目资产评估调查表改版（收益法）-营销公司2006.4.30_固定资产折旧_majun合并嘉兴信达建设附件3：标准评估明细表（收益法） 3" xfId="9313"/>
    <cellStyle name="_营销公司电信项目资产评估调查表改版（收益法）-营销公司2006.4.30_固定资产折旧_majun合并嘉兴信达建设附件3：标准评估明细表（收益法） 3 2" xfId="9314"/>
    <cellStyle name="_营销公司电信项目资产评估调查表改版（收益法）-营销公司2006.4.30_固定资产折旧_majun合并嘉兴信达建设附件3：标准评估明细表（收益法） 3 3" xfId="9315"/>
    <cellStyle name="_预测" xfId="9316"/>
    <cellStyle name="_预测 2" xfId="9317"/>
    <cellStyle name="_预测 2 2" xfId="9318"/>
    <cellStyle name="_预测 2 3" xfId="9319"/>
    <cellStyle name="_预测 3" xfId="9320"/>
    <cellStyle name="_预测 4" xfId="9321"/>
    <cellStyle name="_预付及递延" xfId="9322"/>
    <cellStyle name="_预付及递延_yu yue comfirm1" xfId="9323"/>
    <cellStyle name="_预付及递延_建通 中大替代测试" xfId="9324"/>
    <cellStyle name="_预收账款" xfId="9325"/>
    <cellStyle name="_预收账款 2" xfId="9326"/>
    <cellStyle name="_预收账款 3" xfId="9327"/>
    <cellStyle name="_预收账款_310项目估值调查表（新）" xfId="9328"/>
    <cellStyle name="_预收账款_310项目估值调查表（新） 2" xfId="9329"/>
    <cellStyle name="_预收账款_310项目估值调查表（新） 3" xfId="9330"/>
    <cellStyle name="_预收账款_310项目估值调查表（新）_Book2" xfId="9331"/>
    <cellStyle name="_预收账款_310项目估值调查表（新）_Book2 2" xfId="9332"/>
    <cellStyle name="_预收账款_310项目估值调查表（新）_Book2 3" xfId="9333"/>
    <cellStyle name="_预收账款_Book2" xfId="9334"/>
    <cellStyle name="_预收账款_Book2 2" xfId="9335"/>
    <cellStyle name="_预收账款_Book2 3" xfId="9336"/>
    <cellStyle name="_预收账款_majun合并嘉兴信达建设附件3：标准评估明细表（收益法）080407改" xfId="9337"/>
    <cellStyle name="_预收账款_majun合并嘉兴信达建设附件3：标准评估明细表（收益法）080407改 2" xfId="9338"/>
    <cellStyle name="_预收账款_majun合并嘉兴信达建设附件3：标准评估明细表（收益法）080407改 3" xfId="9339"/>
    <cellStyle name="_预收账款_合并的安徽折旧表" xfId="9340"/>
    <cellStyle name="_预收账款_合并的安徽折旧表 2" xfId="9341"/>
    <cellStyle name="_预收账款_合并的安徽折旧表 3" xfId="9342"/>
    <cellStyle name="_预提费用" xfId="9343"/>
    <cellStyle name="_预提费用 2" xfId="9344"/>
    <cellStyle name="_预提费用_简版程序" xfId="9345"/>
    <cellStyle name="_预提费用_简版程序 2" xfId="9346"/>
    <cellStyle name="_预提费用_简版程序11.20" xfId="9347"/>
    <cellStyle name="_预提费用_简版程序11.20 2" xfId="9348"/>
    <cellStyle name="_原材料" xfId="9349"/>
    <cellStyle name="_原材料 2" xfId="9350"/>
    <cellStyle name="_原材料 3" xfId="9351"/>
    <cellStyle name="_原材料_310项目估值调查表（新）" xfId="9352"/>
    <cellStyle name="_原材料_310项目估值调查表（新） 2" xfId="9353"/>
    <cellStyle name="_原材料_310项目估值调查表（新） 3" xfId="9354"/>
    <cellStyle name="_原材料_310项目估值调查表（新）_Book2" xfId="9355"/>
    <cellStyle name="_原材料_310项目估值调查表（新）_Book2 2" xfId="9356"/>
    <cellStyle name="_原材料_310项目估值调查表（新）_Book2 3" xfId="9357"/>
    <cellStyle name="_原材料_Book2" xfId="9358"/>
    <cellStyle name="_原材料_Book2 2" xfId="9359"/>
    <cellStyle name="_原材料_Book2 3" xfId="9360"/>
    <cellStyle name="_原材料_majun合并嘉兴信达建设附件3：标准评估明细表（收益法）080407改" xfId="9361"/>
    <cellStyle name="_原材料_majun合并嘉兴信达建设附件3：标准评估明细表（收益法）080407改 2" xfId="9362"/>
    <cellStyle name="_原材料_majun合并嘉兴信达建设附件3：标准评估明细表（收益法）080407改 3" xfId="9363"/>
    <cellStyle name="_原材料_合并的安徽折旧表" xfId="9364"/>
    <cellStyle name="_原材料_合并的安徽折旧表 2" xfId="9365"/>
    <cellStyle name="_原材料_合并的安徽折旧表 3" xfId="9366"/>
    <cellStyle name="_院本部底稿" xfId="9367"/>
    <cellStyle name="_在建工程" xfId="9368"/>
    <cellStyle name="_在建工程 2" xfId="9369"/>
    <cellStyle name="_在建工程 3" xfId="9370"/>
    <cellStyle name="_在建工程 3 2" xfId="9371"/>
    <cellStyle name="_在建工程 3 3" xfId="9372"/>
    <cellStyle name="_在建工程_02大力矿业" xfId="9373"/>
    <cellStyle name="_在建工程_02大力矿业 2" xfId="9374"/>
    <cellStyle name="_在建工程_02大力矿业 3" xfId="9375"/>
    <cellStyle name="_在建工程_02大力矿业 3 2" xfId="9376"/>
    <cellStyle name="_在建工程_02大力矿业 3 3" xfId="9377"/>
    <cellStyle name="_在建工程_18纵横工程改" xfId="9378"/>
    <cellStyle name="_在建工程_18纵横工程改 2" xfId="9379"/>
    <cellStyle name="_在建工程_18纵横工程改 3" xfId="9380"/>
    <cellStyle name="_在建工程_18纵横工程改 3 2" xfId="9381"/>
    <cellStyle name="_在建工程_18纵横工程改 3 3" xfId="9382"/>
    <cellStyle name="_在建工程-金河本部" xfId="9383"/>
    <cellStyle name="_在建工程-金河本部_yu yue comfirm1" xfId="9384"/>
    <cellStyle name="_在建工程-金河本部_建通 中大替代测试" xfId="9385"/>
    <cellStyle name="_暂估与预付" xfId="9386"/>
    <cellStyle name="_长期借款" xfId="9387"/>
    <cellStyle name="_长期借款 2" xfId="9388"/>
    <cellStyle name="_长期借款 2 2" xfId="9389"/>
    <cellStyle name="_长期借款 2 3" xfId="9390"/>
    <cellStyle name="_长期借款 3" xfId="9391"/>
    <cellStyle name="_长期借款 4" xfId="9392"/>
    <cellStyle name="_折旧" xfId="9393"/>
    <cellStyle name="_折旧 2" xfId="9394"/>
    <cellStyle name="_折旧 2 2" xfId="9395"/>
    <cellStyle name="_折旧 2 3" xfId="9396"/>
    <cellStyle name="_折旧 3" xfId="9397"/>
    <cellStyle name="_折旧 4" xfId="9398"/>
    <cellStyle name="_折旧测算" xfId="9399"/>
    <cellStyle name="_折线系数" xfId="9400"/>
    <cellStyle name="_折线系数 2" xfId="9401"/>
    <cellStyle name="_折线系数 2 2" xfId="9402"/>
    <cellStyle name="_折线系数 2 3" xfId="9403"/>
    <cellStyle name="_折线系数 2 3 2" xfId="9404"/>
    <cellStyle name="_折线系数 2 3 3" xfId="9405"/>
    <cellStyle name="_折线系数 3" xfId="9406"/>
    <cellStyle name="_折线系数 3 2" xfId="9407"/>
    <cellStyle name="_折线系数 3 3" xfId="9408"/>
    <cellStyle name="_折线系数 3 3 2" xfId="9409"/>
    <cellStyle name="_折线系数 3 3 3" xfId="9410"/>
    <cellStyle name="_折线系数 4" xfId="9411"/>
    <cellStyle name="_折线系数 4 2" xfId="9412"/>
    <cellStyle name="_折线系数 4 3" xfId="9413"/>
    <cellStyle name="_折线系数 4 3 2" xfId="9414"/>
    <cellStyle name="_折线系数 4 3 3" xfId="9415"/>
    <cellStyle name="_折线系数 5" xfId="9416"/>
    <cellStyle name="_折线系数 6" xfId="9417"/>
    <cellStyle name="_折线系数 6 2" xfId="9418"/>
    <cellStyle name="_折线系数 6 3" xfId="9419"/>
    <cellStyle name="_折线系数_02大力矿业" xfId="9420"/>
    <cellStyle name="_折线系数_02大力矿业 2" xfId="9421"/>
    <cellStyle name="_折线系数_02大力矿业 3" xfId="9422"/>
    <cellStyle name="_折线系数_02大力矿业 3 2" xfId="9423"/>
    <cellStyle name="_折线系数_02大力矿业 3 3" xfId="9424"/>
    <cellStyle name="_折线系数_18纵横工程改" xfId="9425"/>
    <cellStyle name="_折线系数_18纵横工程改 2" xfId="9426"/>
    <cellStyle name="_折线系数_18纵横工程改 3" xfId="9427"/>
    <cellStyle name="_折线系数_18纵横工程改 3 2" xfId="9428"/>
    <cellStyle name="_折线系数_18纵横工程改 3 3" xfId="9429"/>
    <cellStyle name="_折线系数_For Peter" xfId="9430"/>
    <cellStyle name="_折线系数_PL 004" xfId="9431"/>
    <cellStyle name="_折线系数_鞍钢股份公司收益法071216feng核对" xfId="9432"/>
    <cellStyle name="_折线系数_鞍钢股份公司收益法071216feng核对 2" xfId="9433"/>
    <cellStyle name="_折线系数_鞍钢股份公司收益法071216feng核对 2 2" xfId="9434"/>
    <cellStyle name="_折线系数_鞍钢股份公司收益法071216feng核对 2 3" xfId="9435"/>
    <cellStyle name="_折线系数_鞍钢股份公司收益法071216feng核对 2 3 2" xfId="9436"/>
    <cellStyle name="_折线系数_鞍钢股份公司收益法071216feng核对 2 3 3" xfId="9437"/>
    <cellStyle name="_折线系数_鞍钢股份公司收益法071216feng核对 3" xfId="9438"/>
    <cellStyle name="_折线系数_鞍钢股份公司收益法071216feng核对 3 2" xfId="9439"/>
    <cellStyle name="_折线系数_鞍钢股份公司收益法071216feng核对 3 3" xfId="9440"/>
    <cellStyle name="_折线系数_鞍钢股份公司收益法071216feng核对 3 3 2" xfId="9441"/>
    <cellStyle name="_折线系数_鞍钢股份公司收益法071216feng核对 3 3 3" xfId="9442"/>
    <cellStyle name="_折线系数_鞍钢股份公司收益法071216feng核对 4" xfId="9443"/>
    <cellStyle name="_折线系数_鞍钢股份公司收益法071216feng核对 4 2" xfId="9444"/>
    <cellStyle name="_折线系数_鞍钢股份公司收益法071216feng核对 4 3" xfId="9445"/>
    <cellStyle name="_折线系数_鞍钢股份公司收益法071216feng核对 4 3 2" xfId="9446"/>
    <cellStyle name="_折线系数_鞍钢股份公司收益法071216feng核对 4 3 3" xfId="9447"/>
    <cellStyle name="_折线系数_鞍钢股份公司收益法071216feng核对 5" xfId="9448"/>
    <cellStyle name="_折线系数_鞍钢股份公司收益法071216feng核对 6" xfId="9449"/>
    <cellStyle name="_折线系数_鞍钢股份公司收益法071216feng核对 6 2" xfId="9450"/>
    <cellStyle name="_折线系数_鞍钢股份公司收益法071216feng核对 6 3" xfId="9451"/>
    <cellStyle name="_折线系数_鞍钢股份公司收益法071216feng核对_02大力矿业" xfId="9452"/>
    <cellStyle name="_折线系数_鞍钢股份公司收益法071216feng核对_02大力矿业 2" xfId="9453"/>
    <cellStyle name="_折线系数_鞍钢股份公司收益法071216feng核对_02大力矿业 3" xfId="9454"/>
    <cellStyle name="_折线系数_鞍钢股份公司收益法071216feng核对_02大力矿业 3 2" xfId="9455"/>
    <cellStyle name="_折线系数_鞍钢股份公司收益法071216feng核对_02大力矿业 3 3" xfId="9456"/>
    <cellStyle name="_折线系数_鞍钢股份公司收益法071216feng核对_18纵横工程改" xfId="9457"/>
    <cellStyle name="_折线系数_鞍钢股份公司收益法071216feng核对_18纵横工程改 2" xfId="9458"/>
    <cellStyle name="_折线系数_鞍钢股份公司收益法071216feng核对_18纵横工程改 3" xfId="9459"/>
    <cellStyle name="_折线系数_鞍钢股份公司收益法071216feng核对_18纵横工程改 3 2" xfId="9460"/>
    <cellStyle name="_折线系数_鞍钢股份公司收益法071216feng核对_18纵横工程改 3 3" xfId="9461"/>
    <cellStyle name="_折线系数_鞍钢股份公司收益法071216feng核对_固定资产折旧" xfId="9462"/>
    <cellStyle name="_折线系数_鞍钢股份公司收益法071216feng核对_固定资产折旧 2" xfId="9463"/>
    <cellStyle name="_折线系数_鞍钢股份公司收益法071216feng核对_固定资产折旧 3" xfId="9464"/>
    <cellStyle name="_折线系数_鞍钢股份公司收益法071216feng核对_固定资产折旧 3 2" xfId="9465"/>
    <cellStyle name="_折线系数_鞍钢股份公司收益法071216feng核对_固定资产折旧 3 3" xfId="9466"/>
    <cellStyle name="_折线系数_鞍钢股份公司收益法071216feng核对_固定资产折旧_majun合并嘉兴信达建设附件3：标准评估明细表（收益法）" xfId="9467"/>
    <cellStyle name="_折线系数_鞍钢股份公司收益法071216feng核对_固定资产折旧_majun合并嘉兴信达建设附件3：标准评估明细表（收益法） 2" xfId="9468"/>
    <cellStyle name="_折线系数_鞍钢股份公司收益法071216feng核对_固定资产折旧_majun合并嘉兴信达建设附件3：标准评估明细表（收益法） 3" xfId="9469"/>
    <cellStyle name="_折线系数_鞍钢股份公司收益法071216feng核对_固定资产折旧_majun合并嘉兴信达建设附件3：标准评估明细表（收益法） 3 2" xfId="9470"/>
    <cellStyle name="_折线系数_鞍钢股份公司收益法071216feng核对_固定资产折旧_majun合并嘉兴信达建设附件3：标准评估明细表（收益法） 3 3" xfId="9471"/>
    <cellStyle name="_折线系数_附件6：收益现值法评估明细表-Eunis" xfId="9472"/>
    <cellStyle name="_折线系数_固定资产折旧" xfId="9473"/>
    <cellStyle name="_折线系数_固定资产折旧 2" xfId="9474"/>
    <cellStyle name="_折线系数_固定资产折旧 3" xfId="9475"/>
    <cellStyle name="_折线系数_固定资产折旧 3 2" xfId="9476"/>
    <cellStyle name="_折线系数_固定资产折旧 3 3" xfId="9477"/>
    <cellStyle name="_折线系数_固定资产折旧_majun合并嘉兴信达建设附件3：标准评估明细表（收益法）" xfId="9478"/>
    <cellStyle name="_折线系数_固定资产折旧_majun合并嘉兴信达建设附件3：标准评估明细表（收益法） 2" xfId="9479"/>
    <cellStyle name="_折线系数_固定资产折旧_majun合并嘉兴信达建设附件3：标准评估明细表（收益法） 3" xfId="9480"/>
    <cellStyle name="_折线系数_固定资产折旧_majun合并嘉兴信达建设附件3：标准评估明细表（收益法） 3 2" xfId="9481"/>
    <cellStyle name="_折线系数_固定资产折旧_majun合并嘉兴信达建设附件3：标准评估明细表（收益法） 3 3" xfId="9482"/>
    <cellStyle name="_浙江收入成本预测" xfId="9483"/>
    <cellStyle name="_浙江收入成本预测 2" xfId="9484"/>
    <cellStyle name="_浙江收入成本预测 2 2" xfId="9485"/>
    <cellStyle name="_浙江收入成本预测 2 3" xfId="9486"/>
    <cellStyle name="_浙江收入成本预测 3" xfId="9487"/>
    <cellStyle name="_浙江收入成本预测 4" xfId="9488"/>
    <cellStyle name="_指令11(附件：电信实业调查表(补充财务" xfId="9489"/>
    <cellStyle name="_指令11(附件：电信实业调查表(补充财务 2" xfId="9490"/>
    <cellStyle name="_指令11(附件：电信实业调查表(补充财务 2 2" xfId="9491"/>
    <cellStyle name="_指令11(附件：电信实业调查表(补充财务 2 3" xfId="9492"/>
    <cellStyle name="_指令11(附件：电信实业调查表(补充财务 2 3 2" xfId="9493"/>
    <cellStyle name="_指令11(附件：电信实业调查表(补充财务 2 3 3" xfId="9494"/>
    <cellStyle name="_指令11(附件：电信实业调查表(补充财务 3" xfId="9495"/>
    <cellStyle name="_指令11(附件：电信实业调查表(补充财务 3 2" xfId="9496"/>
    <cellStyle name="_指令11(附件：电信实业调查表(补充财务 3 3" xfId="9497"/>
    <cellStyle name="_指令11(附件：电信实业调查表(补充财务 3 3 2" xfId="9498"/>
    <cellStyle name="_指令11(附件：电信实业调查表(补充财务 3 3 3" xfId="9499"/>
    <cellStyle name="_指令11(附件：电信实业调查表(补充财务 4" xfId="9500"/>
    <cellStyle name="_指令11(附件：电信实业调查表(补充财务 4 2" xfId="9501"/>
    <cellStyle name="_指令11(附件：电信实业调查表(补充财务 4 3" xfId="9502"/>
    <cellStyle name="_指令11(附件：电信实业调查表(补充财务 4 3 2" xfId="9503"/>
    <cellStyle name="_指令11(附件：电信实业调查表(补充财务 4 3 3" xfId="9504"/>
    <cellStyle name="_指令11(附件：电信实业调查表(补充财务 5" xfId="9505"/>
    <cellStyle name="_指令11(附件：电信实业调查表(补充财务 6" xfId="9506"/>
    <cellStyle name="_指令11(附件：电信实业调查表(补充财务 6 2" xfId="9507"/>
    <cellStyle name="_指令11(附件：电信实业调查表(补充财务 6 3" xfId="9508"/>
    <cellStyle name="_指令11(附件：电信实业调查表(补充财务_02大力矿业" xfId="9509"/>
    <cellStyle name="_指令11(附件：电信实业调查表(补充财务_02大力矿业 2" xfId="9510"/>
    <cellStyle name="_指令11(附件：电信实业调查表(补充财务_02大力矿业 3" xfId="9511"/>
    <cellStyle name="_指令11(附件：电信实业调查表(补充财务_02大力矿业 3 2" xfId="9512"/>
    <cellStyle name="_指令11(附件：电信实业调查表(补充财务_02大力矿业 3 3" xfId="9513"/>
    <cellStyle name="_指令11(附件：电信实业调查表(补充财务_18纵横工程改" xfId="9514"/>
    <cellStyle name="_指令11(附件：电信实业调查表(补充财务_18纵横工程改 2" xfId="9515"/>
    <cellStyle name="_指令11(附件：电信实业调查表(补充财务_18纵横工程改 3" xfId="9516"/>
    <cellStyle name="_指令11(附件：电信实业调查表(补充财务_18纵横工程改 3 2" xfId="9517"/>
    <cellStyle name="_指令11(附件：电信实业调查表(补充财务_18纵横工程改 3 3" xfId="9518"/>
    <cellStyle name="_指令11(附件：电信实业调查表(补充财务_鞍钢股份公司收益法071216feng核对" xfId="9519"/>
    <cellStyle name="_指令11(附件：电信实业调查表(补充财务_鞍钢股份公司收益法071216feng核对 2" xfId="9520"/>
    <cellStyle name="_指令11(附件：电信实业调查表(补充财务_鞍钢股份公司收益法071216feng核对 3" xfId="9521"/>
    <cellStyle name="_指令11(附件：电信实业调查表(补充财务_鞍钢股份公司收益法071216feng核对 3 2" xfId="9522"/>
    <cellStyle name="_指令11(附件：电信实业调查表(补充财务_鞍钢股份公司收益法071216feng核对 3 3" xfId="9523"/>
    <cellStyle name="_指令11(附件：电信实业调查表(补充财务_鞍钢股份公司收益法071216feng核对_02大力矿业" xfId="9524"/>
    <cellStyle name="_指令11(附件：电信实业调查表(补充财务_鞍钢股份公司收益法071216feng核对_02大力矿业 2" xfId="9525"/>
    <cellStyle name="_指令11(附件：电信实业调查表(补充财务_鞍钢股份公司收益法071216feng核对_02大力矿业 3" xfId="9526"/>
    <cellStyle name="_指令11(附件：电信实业调查表(补充财务_鞍钢股份公司收益法071216feng核对_02大力矿业 3 2" xfId="9527"/>
    <cellStyle name="_指令11(附件：电信实业调查表(补充财务_鞍钢股份公司收益法071216feng核对_02大力矿业 3 3" xfId="9528"/>
    <cellStyle name="_指令11(附件：电信实业调查表(补充财务_鞍钢股份公司收益法071216feng核对_18纵横工程改" xfId="9529"/>
    <cellStyle name="_指令11(附件：电信实业调查表(补充财务_鞍钢股份公司收益法071216feng核对_18纵横工程改 2" xfId="9530"/>
    <cellStyle name="_指令11(附件：电信实业调查表(补充财务_鞍钢股份公司收益法071216feng核对_18纵横工程改 3" xfId="9531"/>
    <cellStyle name="_指令11(附件：电信实业调查表(补充财务_鞍钢股份公司收益法071216feng核对_18纵横工程改 3 2" xfId="9532"/>
    <cellStyle name="_指令11(附件：电信实业调查表(补充财务_鞍钢股份公司收益法071216feng核对_18纵横工程改 3 3" xfId="9533"/>
    <cellStyle name="_指令11(附件：电信实业调查表(补充财务_固定资产折旧" xfId="9534"/>
    <cellStyle name="_指令11(附件：电信实业调查表(补充财务_固定资产折旧 2" xfId="9535"/>
    <cellStyle name="_指令11(附件：电信实业调查表(补充财务_固定资产折旧 3" xfId="9536"/>
    <cellStyle name="_指令11(附件：电信实业调查表(补充财务_固定资产折旧 3 2" xfId="9537"/>
    <cellStyle name="_指令11(附件：电信实业调查表(补充财务_固定资产折旧 3 3" xfId="9538"/>
    <cellStyle name="_指令11(附件：电信实业调查表(补充财务_固定资产折旧_majun合并嘉兴信达建设附件3：标准评估明细表（收益法）" xfId="9539"/>
    <cellStyle name="_指令11(附件：电信实业调查表(补充财务_固定资产折旧_majun合并嘉兴信达建设附件3：标准评估明细表（收益法） 2" xfId="9540"/>
    <cellStyle name="_指令11(附件：电信实业调查表(补充财务_固定资产折旧_majun合并嘉兴信达建设附件3：标准评估明细表（收益法） 3" xfId="9541"/>
    <cellStyle name="_指令11(附件：电信实业调查表(补充财务_固定资产折旧_majun合并嘉兴信达建设附件3：标准评估明细表（收益法） 3 2" xfId="9542"/>
    <cellStyle name="_指令11(附件：电信实业调查表(补充财务_固定资产折旧_majun合并嘉兴信达建设附件3：标准评估明细表（收益法） 3 3" xfId="9543"/>
    <cellStyle name="_中国国旅股份有限公司（筹）收益法071211feng下午" xfId="9544"/>
    <cellStyle name="_中国国旅股份有限公司（筹）收益法071211feng下午 2" xfId="9545"/>
    <cellStyle name="_中国国旅股份有限公司（筹）收益法071211feng下午 3" xfId="9546"/>
    <cellStyle name="_中国国旅股份有限公司（筹）收益法071211feng下午 3 2" xfId="9547"/>
    <cellStyle name="_中国国旅股份有限公司（筹）收益法071211feng下午 3 3" xfId="9548"/>
    <cellStyle name="_中国国旅股份有限公司（筹）收益法071211feng下午_02大力矿业" xfId="9549"/>
    <cellStyle name="_中国国旅股份有限公司（筹）收益法071211feng下午_02大力矿业 2" xfId="9550"/>
    <cellStyle name="_中国国旅股份有限公司（筹）收益法071211feng下午_02大力矿业 3" xfId="9551"/>
    <cellStyle name="_中国国旅股份有限公司（筹）收益法071211feng下午_02大力矿业 3 2" xfId="9552"/>
    <cellStyle name="_中国国旅股份有限公司（筹）收益法071211feng下午_02大力矿业 3 3" xfId="9553"/>
    <cellStyle name="_中国国旅股份有限公司（筹）收益法071211feng下午_18纵横工程改" xfId="9554"/>
    <cellStyle name="_中国国旅股份有限公司（筹）收益法071211feng下午_18纵横工程改 2" xfId="9555"/>
    <cellStyle name="_中国国旅股份有限公司（筹）收益法071211feng下午_18纵横工程改 3" xfId="9556"/>
    <cellStyle name="_中国国旅股份有限公司（筹）收益法071211feng下午_18纵横工程改 3 2" xfId="9557"/>
    <cellStyle name="_中国国旅股份有限公司（筹）收益法071211feng下午_18纵横工程改 3 3" xfId="9558"/>
    <cellStyle name="_中蓝王文辉" xfId="9559"/>
    <cellStyle name="_中免现金流070827" xfId="9560"/>
    <cellStyle name="_中免现金流070827 2" xfId="9561"/>
    <cellStyle name="_中免现金流070827 2 2" xfId="9562"/>
    <cellStyle name="_中免现金流070827 2 3" xfId="9563"/>
    <cellStyle name="_中免现金流070827 3" xfId="9564"/>
    <cellStyle name="_中免现金流070827 4" xfId="9565"/>
    <cellStyle name="_中铁工程总公司收益法0821" xfId="9566"/>
    <cellStyle name="_中铁工程总公司收益法0821 2" xfId="9567"/>
    <cellStyle name="_中铁工程总公司收益法0821 2 2" xfId="9568"/>
    <cellStyle name="_中铁工程总公司收益法0821 2 3" xfId="9569"/>
    <cellStyle name="_中铁工程总公司收益法0821 3" xfId="9570"/>
    <cellStyle name="_中铁工程总公司收益法0821 4" xfId="9571"/>
    <cellStyle name="_中铁工程总公司收益法0821 5" xfId="9572"/>
    <cellStyle name="_主营业务收入" xfId="9573"/>
    <cellStyle name="_主营业务收入_yu yue comfirm1" xfId="9574"/>
    <cellStyle name="_主营业务收入_建通 中大替代测试" xfId="9575"/>
    <cellStyle name="_资产底稿" xfId="9576"/>
    <cellStyle name="_资产负债表(单位序号).20051222" xfId="9577"/>
    <cellStyle name="_资产负债表(单位序号).20051222 2" xfId="9578"/>
    <cellStyle name="_资产负债表(单位序号).20051222 2 2" xfId="9579"/>
    <cellStyle name="_资产负债表(单位序号).20051222 2 3" xfId="9580"/>
    <cellStyle name="_资产负债表(单位序号).20051222 3" xfId="9581"/>
    <cellStyle name="_资产负债表(单位序号).20051222 4" xfId="9582"/>
    <cellStyle name="_资产相关表格" xfId="9583"/>
    <cellStyle name="_资产相关表格 2" xfId="9584"/>
    <cellStyle name="_资产相关表格_简版程序" xfId="9585"/>
    <cellStyle name="_资产相关表格_简版程序 2" xfId="9586"/>
    <cellStyle name="_资产相关表格_简版程序11.20" xfId="9587"/>
    <cellStyle name="_资产相关表格_简版程序11.20 2" xfId="9588"/>
    <cellStyle name="_子公司填表" xfId="9589"/>
    <cellStyle name="_子公司填表 2" xfId="9590"/>
    <cellStyle name="_紫光网络收益法8-27" xfId="9591"/>
    <cellStyle name="_紫光网络收益法8-27 2" xfId="9592"/>
    <cellStyle name="_紫光网络收益法8-27 2 2" xfId="9593"/>
    <cellStyle name="_紫光网络收益法8-27 2 3" xfId="9594"/>
    <cellStyle name="_紫光网络收益法8-27 3" xfId="9595"/>
    <cellStyle name="_紫光网络收益法8-27 4" xfId="9596"/>
    <cellStyle name="_宗申现金流预测060723" xfId="9597"/>
    <cellStyle name="_宗申现金流预测060723 2" xfId="9598"/>
    <cellStyle name="_宗申现金流预测060723 2 2" xfId="9599"/>
    <cellStyle name="_宗申现金流预测060723 2 3" xfId="9600"/>
    <cellStyle name="_宗申现金流预测060723 2 3 2" xfId="9601"/>
    <cellStyle name="_宗申现金流预测060723 2 3 3" xfId="9602"/>
    <cellStyle name="_宗申现金流预测060723 3" xfId="9603"/>
    <cellStyle name="_宗申现金流预测060723 3 2" xfId="9604"/>
    <cellStyle name="_宗申现金流预测060723 3 3" xfId="9605"/>
    <cellStyle name="_宗申现金流预测060723 3 3 2" xfId="9606"/>
    <cellStyle name="_宗申现金流预测060723 3 3 3" xfId="9607"/>
    <cellStyle name="_宗申现金流预测060723 4" xfId="9608"/>
    <cellStyle name="_宗申现金流预测060723 4 2" xfId="9609"/>
    <cellStyle name="_宗申现金流预测060723 4 3" xfId="9610"/>
    <cellStyle name="_宗申现金流预测060723 4 3 2" xfId="9611"/>
    <cellStyle name="_宗申现金流预测060723 4 3 3" xfId="9612"/>
    <cellStyle name="_宗申现金流预测060723 5" xfId="9613"/>
    <cellStyle name="_宗申现金流预测060723 6" xfId="9614"/>
    <cellStyle name="_宗申现金流预测060723 6 2" xfId="9615"/>
    <cellStyle name="_宗申现金流预测060723 6 3" xfId="9616"/>
    <cellStyle name="_宗申现金流预测060723_02大力矿业" xfId="9617"/>
    <cellStyle name="_宗申现金流预测060723_02大力矿业 2" xfId="9618"/>
    <cellStyle name="_宗申现金流预测060723_02大力矿业 3" xfId="9619"/>
    <cellStyle name="_宗申现金流预测060723_02大力矿业 3 2" xfId="9620"/>
    <cellStyle name="_宗申现金流预测060723_02大力矿业 3 3" xfId="9621"/>
    <cellStyle name="_宗申现金流预测060723_18纵横工程改" xfId="9622"/>
    <cellStyle name="_宗申现金流预测060723_18纵横工程改 2" xfId="9623"/>
    <cellStyle name="_宗申现金流预测060723_18纵横工程改 3" xfId="9624"/>
    <cellStyle name="_宗申现金流预测060723_18纵横工程改 3 2" xfId="9625"/>
    <cellStyle name="_宗申现金流预测060723_18纵横工程改 3 3" xfId="9626"/>
    <cellStyle name="_宗申现金流预测060723_For Peter" xfId="9627"/>
    <cellStyle name="_宗申现金流预测060723_PL 004" xfId="9628"/>
    <cellStyle name="_宗申现金流预测060723_鞍钢股份公司收益法071216feng核对" xfId="9629"/>
    <cellStyle name="_宗申现金流预测060723_鞍钢股份公司收益法071216feng核对 2" xfId="9630"/>
    <cellStyle name="_宗申现金流预测060723_鞍钢股份公司收益法071216feng核对 2 2" xfId="9631"/>
    <cellStyle name="_宗申现金流预测060723_鞍钢股份公司收益法071216feng核对 2 3" xfId="9632"/>
    <cellStyle name="_宗申现金流预测060723_鞍钢股份公司收益法071216feng核对 2 3 2" xfId="9633"/>
    <cellStyle name="_宗申现金流预测060723_鞍钢股份公司收益法071216feng核对 2 3 3" xfId="9634"/>
    <cellStyle name="_宗申现金流预测060723_鞍钢股份公司收益法071216feng核对 3" xfId="9635"/>
    <cellStyle name="_宗申现金流预测060723_鞍钢股份公司收益法071216feng核对 3 2" xfId="9636"/>
    <cellStyle name="_宗申现金流预测060723_鞍钢股份公司收益法071216feng核对 3 3" xfId="9637"/>
    <cellStyle name="_宗申现金流预测060723_鞍钢股份公司收益法071216feng核对 3 3 2" xfId="9638"/>
    <cellStyle name="_宗申现金流预测060723_鞍钢股份公司收益法071216feng核对 3 3 3" xfId="9639"/>
    <cellStyle name="_宗申现金流预测060723_鞍钢股份公司收益法071216feng核对 4" xfId="9640"/>
    <cellStyle name="_宗申现金流预测060723_鞍钢股份公司收益法071216feng核对 4 2" xfId="9641"/>
    <cellStyle name="_宗申现金流预测060723_鞍钢股份公司收益法071216feng核对 4 3" xfId="9642"/>
    <cellStyle name="_宗申现金流预测060723_鞍钢股份公司收益法071216feng核对 4 3 2" xfId="9643"/>
    <cellStyle name="_宗申现金流预测060723_鞍钢股份公司收益法071216feng核对 4 3 3" xfId="9644"/>
    <cellStyle name="_宗申现金流预测060723_鞍钢股份公司收益法071216feng核对 5" xfId="9645"/>
    <cellStyle name="_宗申现金流预测060723_鞍钢股份公司收益法071216feng核对 6" xfId="9646"/>
    <cellStyle name="_宗申现金流预测060723_鞍钢股份公司收益法071216feng核对 6 2" xfId="9647"/>
    <cellStyle name="_宗申现金流预测060723_鞍钢股份公司收益法071216feng核对 6 3" xfId="9648"/>
    <cellStyle name="_宗申现金流预测060723_鞍钢股份公司收益法071216feng核对_02大力矿业" xfId="9649"/>
    <cellStyle name="_宗申现金流预测060723_鞍钢股份公司收益法071216feng核对_02大力矿业 2" xfId="9650"/>
    <cellStyle name="_宗申现金流预测060723_鞍钢股份公司收益法071216feng核对_02大力矿业 3" xfId="9651"/>
    <cellStyle name="_宗申现金流预测060723_鞍钢股份公司收益法071216feng核对_02大力矿业 3 2" xfId="9652"/>
    <cellStyle name="_宗申现金流预测060723_鞍钢股份公司收益法071216feng核对_02大力矿业 3 3" xfId="9653"/>
    <cellStyle name="_宗申现金流预测060723_鞍钢股份公司收益法071216feng核对_18纵横工程改" xfId="9654"/>
    <cellStyle name="_宗申现金流预测060723_鞍钢股份公司收益法071216feng核对_18纵横工程改 2" xfId="9655"/>
    <cellStyle name="_宗申现金流预测060723_鞍钢股份公司收益法071216feng核对_18纵横工程改 3" xfId="9656"/>
    <cellStyle name="_宗申现金流预测060723_鞍钢股份公司收益法071216feng核对_18纵横工程改 3 2" xfId="9657"/>
    <cellStyle name="_宗申现金流预测060723_鞍钢股份公司收益法071216feng核对_18纵横工程改 3 3" xfId="9658"/>
    <cellStyle name="_宗申现金流预测060723_鞍钢股份公司收益法071216feng核对_固定资产折旧" xfId="9659"/>
    <cellStyle name="_宗申现金流预测060723_鞍钢股份公司收益法071216feng核对_固定资产折旧 2" xfId="9660"/>
    <cellStyle name="_宗申现金流预测060723_鞍钢股份公司收益法071216feng核对_固定资产折旧 3" xfId="9661"/>
    <cellStyle name="_宗申现金流预测060723_鞍钢股份公司收益法071216feng核对_固定资产折旧 3 2" xfId="9662"/>
    <cellStyle name="_宗申现金流预测060723_鞍钢股份公司收益法071216feng核对_固定资产折旧 3 3" xfId="9663"/>
    <cellStyle name="_宗申现金流预测060723_鞍钢股份公司收益法071216feng核对_固定资产折旧_majun合并嘉兴信达建设附件3：标准评估明细表（收益法）" xfId="9664"/>
    <cellStyle name="_宗申现金流预测060723_鞍钢股份公司收益法071216feng核对_固定资产折旧_majun合并嘉兴信达建设附件3：标准评估明细表（收益法） 2" xfId="9665"/>
    <cellStyle name="_宗申现金流预测060723_鞍钢股份公司收益法071216feng核对_固定资产折旧_majun合并嘉兴信达建设附件3：标准评估明细表（收益法） 3" xfId="9666"/>
    <cellStyle name="_宗申现金流预测060723_鞍钢股份公司收益法071216feng核对_固定资产折旧_majun合并嘉兴信达建设附件3：标准评估明细表（收益法） 3 2" xfId="9667"/>
    <cellStyle name="_宗申现金流预测060723_鞍钢股份公司收益法071216feng核对_固定资产折旧_majun合并嘉兴信达建设附件3：标准评估明细表（收益法） 3 3" xfId="9668"/>
    <cellStyle name="_宗申现金流预测060723_附件6：收益现值法评估明细表-Eunis" xfId="9669"/>
    <cellStyle name="_宗申现金流预测060723_固定资产折旧" xfId="9670"/>
    <cellStyle name="_宗申现金流预测060723_固定资产折旧 2" xfId="9671"/>
    <cellStyle name="_宗申现金流预测060723_固定资产折旧 3" xfId="9672"/>
    <cellStyle name="_宗申现金流预测060723_固定资产折旧 3 2" xfId="9673"/>
    <cellStyle name="_宗申现金流预测060723_固定资产折旧 3 3" xfId="9674"/>
    <cellStyle name="_宗申现金流预测060723_固定资产折旧_majun合并嘉兴信达建设附件3：标准评估明细表（收益法）" xfId="9675"/>
    <cellStyle name="_宗申现金流预测060723_固定资产折旧_majun合并嘉兴信达建设附件3：标准评估明细表（收益法） 2" xfId="9676"/>
    <cellStyle name="_宗申现金流预测060723_固定资产折旧_majun合并嘉兴信达建设附件3：标准评估明细表（收益法） 3" xfId="9677"/>
    <cellStyle name="_宗申现金流预测060723_固定资产折旧_majun合并嘉兴信达建设附件3：标准评估明细表（收益法） 3 2" xfId="9678"/>
    <cellStyle name="_宗申现金流预测060723_固定资产折旧_majun合并嘉兴信达建设附件3：标准评估明细表（收益法） 3 3" xfId="9679"/>
    <cellStyle name="`" xfId="9680"/>
    <cellStyle name="` 10" xfId="9681"/>
    <cellStyle name="` 10 2" xfId="9682"/>
    <cellStyle name="` 11" xfId="9683"/>
    <cellStyle name="` 11 2" xfId="9684"/>
    <cellStyle name="` 12" xfId="9685"/>
    <cellStyle name="` 2" xfId="9686"/>
    <cellStyle name="` 2 10" xfId="9687"/>
    <cellStyle name="` 2 10 2" xfId="9688"/>
    <cellStyle name="` 2 11" xfId="9689"/>
    <cellStyle name="` 2 11 2" xfId="9690"/>
    <cellStyle name="` 2 12" xfId="9691"/>
    <cellStyle name="` 2 2" xfId="9692"/>
    <cellStyle name="` 2 2 10" xfId="9693"/>
    <cellStyle name="` 2 2 10 2" xfId="9694"/>
    <cellStyle name="` 2 2 11" xfId="9695"/>
    <cellStyle name="` 2 2 2" xfId="9696"/>
    <cellStyle name="` 2 2 2 2" xfId="9697"/>
    <cellStyle name="` 2 2 3" xfId="9698"/>
    <cellStyle name="` 2 2 3 2" xfId="9699"/>
    <cellStyle name="` 2 2 4" xfId="9700"/>
    <cellStyle name="` 2 2 4 2" xfId="9701"/>
    <cellStyle name="` 2 2 5" xfId="9702"/>
    <cellStyle name="` 2 2 5 2" xfId="9703"/>
    <cellStyle name="` 2 2 6" xfId="9704"/>
    <cellStyle name="` 2 2 6 2" xfId="9705"/>
    <cellStyle name="` 2 2 7" xfId="9706"/>
    <cellStyle name="` 2 2 7 2" xfId="9707"/>
    <cellStyle name="` 2 2 8" xfId="9708"/>
    <cellStyle name="` 2 2 8 2" xfId="9709"/>
    <cellStyle name="` 2 2 9" xfId="9710"/>
    <cellStyle name="` 2 2 9 2" xfId="9711"/>
    <cellStyle name="` 2 3" xfId="9712"/>
    <cellStyle name="` 2 3 2" xfId="9713"/>
    <cellStyle name="` 2 4" xfId="9714"/>
    <cellStyle name="` 2 4 2" xfId="9715"/>
    <cellStyle name="` 2 5" xfId="9716"/>
    <cellStyle name="` 2 5 2" xfId="9717"/>
    <cellStyle name="` 2 6" xfId="9718"/>
    <cellStyle name="` 2 6 2" xfId="9719"/>
    <cellStyle name="` 2 7" xfId="9720"/>
    <cellStyle name="` 2 7 2" xfId="9721"/>
    <cellStyle name="` 2 8" xfId="9722"/>
    <cellStyle name="` 2 8 2" xfId="9723"/>
    <cellStyle name="` 2 9" xfId="9724"/>
    <cellStyle name="` 2 9 2" xfId="9725"/>
    <cellStyle name="` 3" xfId="9726"/>
    <cellStyle name="` 3 2" xfId="9727"/>
    <cellStyle name="` 4" xfId="9728"/>
    <cellStyle name="` 4 2" xfId="9729"/>
    <cellStyle name="` 5" xfId="9730"/>
    <cellStyle name="` 5 2" xfId="9731"/>
    <cellStyle name="` 6" xfId="9732"/>
    <cellStyle name="` 6 2" xfId="9733"/>
    <cellStyle name="` 7" xfId="9734"/>
    <cellStyle name="` 7 2" xfId="9735"/>
    <cellStyle name="` 8" xfId="9736"/>
    <cellStyle name="` 8 2" xfId="9737"/>
    <cellStyle name="` 9" xfId="9738"/>
    <cellStyle name="` 9 2" xfId="9739"/>
    <cellStyle name="`_07新华报表" xfId="9740"/>
    <cellStyle name="`_07新华报表 10" xfId="9741"/>
    <cellStyle name="`_07新华报表 10 2" xfId="9742"/>
    <cellStyle name="`_07新华报表 11" xfId="9743"/>
    <cellStyle name="`_07新华报表 11 2" xfId="9744"/>
    <cellStyle name="`_07新华报表 12" xfId="9745"/>
    <cellStyle name="`_07新华报表 2" xfId="9746"/>
    <cellStyle name="`_07新华报表 2 10" xfId="9747"/>
    <cellStyle name="`_07新华报表 2 10 2" xfId="9748"/>
    <cellStyle name="`_07新华报表 2 11" xfId="9749"/>
    <cellStyle name="`_07新华报表 2 11 2" xfId="9750"/>
    <cellStyle name="`_07新华报表 2 12" xfId="9751"/>
    <cellStyle name="`_07新华报表 2 2" xfId="9752"/>
    <cellStyle name="`_07新华报表 2 2 10" xfId="9753"/>
    <cellStyle name="`_07新华报表 2 2 10 2" xfId="9754"/>
    <cellStyle name="`_07新华报表 2 2 11" xfId="9755"/>
    <cellStyle name="`_07新华报表 2 2 2" xfId="9756"/>
    <cellStyle name="`_07新华报表 2 2 2 2" xfId="9757"/>
    <cellStyle name="`_07新华报表 2 2 3" xfId="9758"/>
    <cellStyle name="`_07新华报表 2 2 3 2" xfId="9759"/>
    <cellStyle name="`_07新华报表 2 2 4" xfId="9760"/>
    <cellStyle name="`_07新华报表 2 2 4 2" xfId="9761"/>
    <cellStyle name="`_07新华报表 2 2 5" xfId="9762"/>
    <cellStyle name="`_07新华报表 2 2 5 2" xfId="9763"/>
    <cellStyle name="`_07新华报表 2 2 6" xfId="9764"/>
    <cellStyle name="`_07新华报表 2 2 6 2" xfId="9765"/>
    <cellStyle name="`_07新华报表 2 2 7" xfId="9766"/>
    <cellStyle name="`_07新华报表 2 2 7 2" xfId="9767"/>
    <cellStyle name="`_07新华报表 2 2 8" xfId="9768"/>
    <cellStyle name="`_07新华报表 2 2 8 2" xfId="9769"/>
    <cellStyle name="`_07新华报表 2 2 9" xfId="9770"/>
    <cellStyle name="`_07新华报表 2 2 9 2" xfId="9771"/>
    <cellStyle name="`_07新华报表 2 3" xfId="9772"/>
    <cellStyle name="`_07新华报表 2 3 2" xfId="9773"/>
    <cellStyle name="`_07新华报表 2 4" xfId="9774"/>
    <cellStyle name="`_07新华报表 2 4 2" xfId="9775"/>
    <cellStyle name="`_07新华报表 2 5" xfId="9776"/>
    <cellStyle name="`_07新华报表 2 5 2" xfId="9777"/>
    <cellStyle name="`_07新华报表 2 6" xfId="9778"/>
    <cellStyle name="`_07新华报表 2 6 2" xfId="9779"/>
    <cellStyle name="`_07新华报表 2 7" xfId="9780"/>
    <cellStyle name="`_07新华报表 2 7 2" xfId="9781"/>
    <cellStyle name="`_07新华报表 2 8" xfId="9782"/>
    <cellStyle name="`_07新华报表 2 8 2" xfId="9783"/>
    <cellStyle name="`_07新华报表 2 9" xfId="9784"/>
    <cellStyle name="`_07新华报表 2 9 2" xfId="9785"/>
    <cellStyle name="`_07新华报表 3" xfId="9786"/>
    <cellStyle name="`_07新华报表 3 2" xfId="9787"/>
    <cellStyle name="`_07新华报表 4" xfId="9788"/>
    <cellStyle name="`_07新华报表 4 2" xfId="9789"/>
    <cellStyle name="`_07新华报表 5" xfId="9790"/>
    <cellStyle name="`_07新华报表 5 2" xfId="9791"/>
    <cellStyle name="`_07新华报表 6" xfId="9792"/>
    <cellStyle name="`_07新华报表 6 2" xfId="9793"/>
    <cellStyle name="`_07新华报表 7" xfId="9794"/>
    <cellStyle name="`_07新华报表 7 2" xfId="9795"/>
    <cellStyle name="`_07新华报表 8" xfId="9796"/>
    <cellStyle name="`_07新华报表 8 2" xfId="9797"/>
    <cellStyle name="`_07新华报表 9" xfId="9798"/>
    <cellStyle name="`_07新华报表 9 2" xfId="9799"/>
    <cellStyle name="`_19" xfId="9800"/>
    <cellStyle name="`_19 10" xfId="9801"/>
    <cellStyle name="`_19 10 2" xfId="9802"/>
    <cellStyle name="`_19 11" xfId="9803"/>
    <cellStyle name="`_19 11 2" xfId="9804"/>
    <cellStyle name="`_19 12" xfId="9805"/>
    <cellStyle name="`_19 2" xfId="9806"/>
    <cellStyle name="`_19 2 10" xfId="9807"/>
    <cellStyle name="`_19 2 10 2" xfId="9808"/>
    <cellStyle name="`_19 2 11" xfId="9809"/>
    <cellStyle name="`_19 2 11 2" xfId="9810"/>
    <cellStyle name="`_19 2 12" xfId="9811"/>
    <cellStyle name="`_19 2 2" xfId="9812"/>
    <cellStyle name="`_19 2 2 10" xfId="9813"/>
    <cellStyle name="`_19 2 2 10 2" xfId="9814"/>
    <cellStyle name="`_19 2 2 11" xfId="9815"/>
    <cellStyle name="`_19 2 2 2" xfId="9816"/>
    <cellStyle name="`_19 2 2 2 2" xfId="9817"/>
    <cellStyle name="`_19 2 2 3" xfId="9818"/>
    <cellStyle name="`_19 2 2 3 2" xfId="9819"/>
    <cellStyle name="`_19 2 2 4" xfId="9820"/>
    <cellStyle name="`_19 2 2 4 2" xfId="9821"/>
    <cellStyle name="`_19 2 2 5" xfId="9822"/>
    <cellStyle name="`_19 2 2 5 2" xfId="9823"/>
    <cellStyle name="`_19 2 2 6" xfId="9824"/>
    <cellStyle name="`_19 2 2 6 2" xfId="9825"/>
    <cellStyle name="`_19 2 2 7" xfId="9826"/>
    <cellStyle name="`_19 2 2 7 2" xfId="9827"/>
    <cellStyle name="`_19 2 2 8" xfId="9828"/>
    <cellStyle name="`_19 2 2 8 2" xfId="9829"/>
    <cellStyle name="`_19 2 2 9" xfId="9830"/>
    <cellStyle name="`_19 2 2 9 2" xfId="9831"/>
    <cellStyle name="`_19 2 3" xfId="9832"/>
    <cellStyle name="`_19 2 3 2" xfId="9833"/>
    <cellStyle name="`_19 2 4" xfId="9834"/>
    <cellStyle name="`_19 2 4 2" xfId="9835"/>
    <cellStyle name="`_19 2 5" xfId="9836"/>
    <cellStyle name="`_19 2 5 2" xfId="9837"/>
    <cellStyle name="`_19 2 6" xfId="9838"/>
    <cellStyle name="`_19 2 6 2" xfId="9839"/>
    <cellStyle name="`_19 2 7" xfId="9840"/>
    <cellStyle name="`_19 2 7 2" xfId="9841"/>
    <cellStyle name="`_19 2 8" xfId="9842"/>
    <cellStyle name="`_19 2 8 2" xfId="9843"/>
    <cellStyle name="`_19 2 9" xfId="9844"/>
    <cellStyle name="`_19 2 9 2" xfId="9845"/>
    <cellStyle name="`_19 3" xfId="9846"/>
    <cellStyle name="`_19 3 2" xfId="9847"/>
    <cellStyle name="`_19 4" xfId="9848"/>
    <cellStyle name="`_19 4 2" xfId="9849"/>
    <cellStyle name="`_19 5" xfId="9850"/>
    <cellStyle name="`_19 5 2" xfId="9851"/>
    <cellStyle name="`_19 6" xfId="9852"/>
    <cellStyle name="`_19 6 2" xfId="9853"/>
    <cellStyle name="`_19 7" xfId="9854"/>
    <cellStyle name="`_19 7 2" xfId="9855"/>
    <cellStyle name="`_19 8" xfId="9856"/>
    <cellStyle name="`_19 8 2" xfId="9857"/>
    <cellStyle name="`_19 9" xfId="9858"/>
    <cellStyle name="`_19 9 2" xfId="9859"/>
    <cellStyle name="`_19_07新华报表" xfId="9860"/>
    <cellStyle name="`_19_07新华报表 10" xfId="9861"/>
    <cellStyle name="`_19_07新华报表 10 2" xfId="9862"/>
    <cellStyle name="`_19_07新华报表 11" xfId="9863"/>
    <cellStyle name="`_19_07新华报表 11 2" xfId="9864"/>
    <cellStyle name="`_19_07新华报表 12" xfId="9865"/>
    <cellStyle name="`_19_07新华报表 2" xfId="9866"/>
    <cellStyle name="`_19_07新华报表 2 10" xfId="9867"/>
    <cellStyle name="`_19_07新华报表 2 10 2" xfId="9868"/>
    <cellStyle name="`_19_07新华报表 2 11" xfId="9869"/>
    <cellStyle name="`_19_07新华报表 2 11 2" xfId="9870"/>
    <cellStyle name="`_19_07新华报表 2 12" xfId="9871"/>
    <cellStyle name="`_19_07新华报表 2 2" xfId="9872"/>
    <cellStyle name="`_19_07新华报表 2 2 10" xfId="9873"/>
    <cellStyle name="`_19_07新华报表 2 2 10 2" xfId="9874"/>
    <cellStyle name="`_19_07新华报表 2 2 11" xfId="9875"/>
    <cellStyle name="`_19_07新华报表 2 2 2" xfId="9876"/>
    <cellStyle name="`_19_07新华报表 2 2 2 2" xfId="9877"/>
    <cellStyle name="`_19_07新华报表 2 2 3" xfId="9878"/>
    <cellStyle name="`_19_07新华报表 2 2 3 2" xfId="9879"/>
    <cellStyle name="`_19_07新华报表 2 2 4" xfId="9880"/>
    <cellStyle name="`_19_07新华报表 2 2 4 2" xfId="9881"/>
    <cellStyle name="`_19_07新华报表 2 2 5" xfId="9882"/>
    <cellStyle name="`_19_07新华报表 2 2 5 2" xfId="9883"/>
    <cellStyle name="`_19_07新华报表 2 2 6" xfId="9884"/>
    <cellStyle name="`_19_07新华报表 2 2 6 2" xfId="9885"/>
    <cellStyle name="`_19_07新华报表 2 2 7" xfId="9886"/>
    <cellStyle name="`_19_07新华报表 2 2 7 2" xfId="9887"/>
    <cellStyle name="`_19_07新华报表 2 2 8" xfId="9888"/>
    <cellStyle name="`_19_07新华报表 2 2 8 2" xfId="9889"/>
    <cellStyle name="`_19_07新华报表 2 2 9" xfId="9890"/>
    <cellStyle name="`_19_07新华报表 2 2 9 2" xfId="9891"/>
    <cellStyle name="`_19_07新华报表 2 3" xfId="9892"/>
    <cellStyle name="`_19_07新华报表 2 3 2" xfId="9893"/>
    <cellStyle name="`_19_07新华报表 2 4" xfId="9894"/>
    <cellStyle name="`_19_07新华报表 2 4 2" xfId="9895"/>
    <cellStyle name="`_19_07新华报表 2 5" xfId="9896"/>
    <cellStyle name="`_19_07新华报表 2 5 2" xfId="9897"/>
    <cellStyle name="`_19_07新华报表 2 6" xfId="9898"/>
    <cellStyle name="`_19_07新华报表 2 6 2" xfId="9899"/>
    <cellStyle name="`_19_07新华报表 2 7" xfId="9900"/>
    <cellStyle name="`_19_07新华报表 2 7 2" xfId="9901"/>
    <cellStyle name="`_19_07新华报表 2 8" xfId="9902"/>
    <cellStyle name="`_19_07新华报表 2 8 2" xfId="9903"/>
    <cellStyle name="`_19_07新华报表 2 9" xfId="9904"/>
    <cellStyle name="`_19_07新华报表 2 9 2" xfId="9905"/>
    <cellStyle name="`_19_07新华报表 3" xfId="9906"/>
    <cellStyle name="`_19_07新华报表 3 2" xfId="9907"/>
    <cellStyle name="`_19_07新华报表 4" xfId="9908"/>
    <cellStyle name="`_19_07新华报表 4 2" xfId="9909"/>
    <cellStyle name="`_19_07新华报表 5" xfId="9910"/>
    <cellStyle name="`_19_07新华报表 5 2" xfId="9911"/>
    <cellStyle name="`_19_07新华报表 6" xfId="9912"/>
    <cellStyle name="`_19_07新华报表 6 2" xfId="9913"/>
    <cellStyle name="`_19_07新华报表 7" xfId="9914"/>
    <cellStyle name="`_19_07新华报表 7 2" xfId="9915"/>
    <cellStyle name="`_19_07新华报表 8" xfId="9916"/>
    <cellStyle name="`_19_07新华报表 8 2" xfId="9917"/>
    <cellStyle name="`_19_07新华报表 9" xfId="9918"/>
    <cellStyle name="`_19_07新华报表 9 2" xfId="9919"/>
    <cellStyle name="`_19_剥离" xfId="9920"/>
    <cellStyle name="`_19_剥离 10" xfId="9921"/>
    <cellStyle name="`_19_剥离 10 2" xfId="9922"/>
    <cellStyle name="`_19_剥离 11" xfId="9923"/>
    <cellStyle name="`_19_剥离 11 2" xfId="9924"/>
    <cellStyle name="`_19_剥离 12" xfId="9925"/>
    <cellStyle name="`_19_剥离 2" xfId="9926"/>
    <cellStyle name="`_19_剥离 2 10" xfId="9927"/>
    <cellStyle name="`_19_剥离 2 10 2" xfId="9928"/>
    <cellStyle name="`_19_剥离 2 11" xfId="9929"/>
    <cellStyle name="`_19_剥离 2 11 2" xfId="9930"/>
    <cellStyle name="`_19_剥离 2 12" xfId="9931"/>
    <cellStyle name="`_19_剥离 2 2" xfId="9932"/>
    <cellStyle name="`_19_剥离 2 2 10" xfId="9933"/>
    <cellStyle name="`_19_剥离 2 2 10 2" xfId="9934"/>
    <cellStyle name="`_19_剥离 2 2 11" xfId="9935"/>
    <cellStyle name="`_19_剥离 2 2 2" xfId="9936"/>
    <cellStyle name="`_19_剥离 2 2 2 2" xfId="9937"/>
    <cellStyle name="`_19_剥离 2 2 3" xfId="9938"/>
    <cellStyle name="`_19_剥离 2 2 3 2" xfId="9939"/>
    <cellStyle name="`_19_剥离 2 2 4" xfId="9940"/>
    <cellStyle name="`_19_剥离 2 2 4 2" xfId="9941"/>
    <cellStyle name="`_19_剥离 2 2 5" xfId="9942"/>
    <cellStyle name="`_19_剥离 2 2 5 2" xfId="9943"/>
    <cellStyle name="`_19_剥离 2 2 6" xfId="9944"/>
    <cellStyle name="`_19_剥离 2 2 6 2" xfId="9945"/>
    <cellStyle name="`_19_剥离 2 2 7" xfId="9946"/>
    <cellStyle name="`_19_剥离 2 2 7 2" xfId="9947"/>
    <cellStyle name="`_19_剥离 2 2 8" xfId="9948"/>
    <cellStyle name="`_19_剥离 2 2 8 2" xfId="9949"/>
    <cellStyle name="`_19_剥离 2 2 9" xfId="9950"/>
    <cellStyle name="`_19_剥离 2 2 9 2" xfId="9951"/>
    <cellStyle name="`_19_剥离 2 3" xfId="9952"/>
    <cellStyle name="`_19_剥离 2 3 2" xfId="9953"/>
    <cellStyle name="`_19_剥离 2 4" xfId="9954"/>
    <cellStyle name="`_19_剥离 2 4 2" xfId="9955"/>
    <cellStyle name="`_19_剥离 2 5" xfId="9956"/>
    <cellStyle name="`_19_剥离 2 5 2" xfId="9957"/>
    <cellStyle name="`_19_剥离 2 6" xfId="9958"/>
    <cellStyle name="`_19_剥离 2 6 2" xfId="9959"/>
    <cellStyle name="`_19_剥离 2 7" xfId="9960"/>
    <cellStyle name="`_19_剥离 2 7 2" xfId="9961"/>
    <cellStyle name="`_19_剥离 2 8" xfId="9962"/>
    <cellStyle name="`_19_剥离 2 8 2" xfId="9963"/>
    <cellStyle name="`_19_剥离 2 9" xfId="9964"/>
    <cellStyle name="`_19_剥离 2 9 2" xfId="9965"/>
    <cellStyle name="`_19_剥离 3" xfId="9966"/>
    <cellStyle name="`_19_剥离 3 2" xfId="9967"/>
    <cellStyle name="`_19_剥离 4" xfId="9968"/>
    <cellStyle name="`_19_剥离 4 2" xfId="9969"/>
    <cellStyle name="`_19_剥离 5" xfId="9970"/>
    <cellStyle name="`_19_剥离 5 2" xfId="9971"/>
    <cellStyle name="`_19_剥离 6" xfId="9972"/>
    <cellStyle name="`_19_剥离 6 2" xfId="9973"/>
    <cellStyle name="`_19_剥离 7" xfId="9974"/>
    <cellStyle name="`_19_剥离 7 2" xfId="9975"/>
    <cellStyle name="`_19_剥离 8" xfId="9976"/>
    <cellStyle name="`_19_剥离 8 2" xfId="9977"/>
    <cellStyle name="`_19_剥离 9" xfId="9978"/>
    <cellStyle name="`_19_剥离 9 2" xfId="9979"/>
    <cellStyle name="`_剥离" xfId="9980"/>
    <cellStyle name="`_剥离 10" xfId="9981"/>
    <cellStyle name="`_剥离 10 2" xfId="9982"/>
    <cellStyle name="`_剥离 11" xfId="9983"/>
    <cellStyle name="`_剥离 11 2" xfId="9984"/>
    <cellStyle name="`_剥离 12" xfId="9985"/>
    <cellStyle name="`_剥离 2" xfId="9986"/>
    <cellStyle name="`_剥离 2 10" xfId="9987"/>
    <cellStyle name="`_剥离 2 10 2" xfId="9988"/>
    <cellStyle name="`_剥离 2 11" xfId="9989"/>
    <cellStyle name="`_剥离 2 11 2" xfId="9990"/>
    <cellStyle name="`_剥离 2 12" xfId="9991"/>
    <cellStyle name="`_剥离 2 2" xfId="9992"/>
    <cellStyle name="`_剥离 2 2 10" xfId="9993"/>
    <cellStyle name="`_剥离 2 2 10 2" xfId="9994"/>
    <cellStyle name="`_剥离 2 2 11" xfId="9995"/>
    <cellStyle name="`_剥离 2 2 2" xfId="9996"/>
    <cellStyle name="`_剥离 2 2 2 2" xfId="9997"/>
    <cellStyle name="`_剥离 2 2 3" xfId="9998"/>
    <cellStyle name="`_剥离 2 2 3 2" xfId="9999"/>
    <cellStyle name="`_剥离 2 2 4" xfId="10000"/>
    <cellStyle name="`_剥离 2 2 4 2" xfId="10001"/>
    <cellStyle name="`_剥离 2 2 5" xfId="10002"/>
    <cellStyle name="`_剥离 2 2 5 2" xfId="10003"/>
    <cellStyle name="`_剥离 2 2 6" xfId="10004"/>
    <cellStyle name="`_剥离 2 2 6 2" xfId="10005"/>
    <cellStyle name="`_剥离 2 2 7" xfId="10006"/>
    <cellStyle name="`_剥离 2 2 7 2" xfId="10007"/>
    <cellStyle name="`_剥离 2 2 8" xfId="10008"/>
    <cellStyle name="`_剥离 2 2 8 2" xfId="10009"/>
    <cellStyle name="`_剥离 2 2 9" xfId="10010"/>
    <cellStyle name="`_剥离 2 2 9 2" xfId="10011"/>
    <cellStyle name="`_剥离 2 3" xfId="10012"/>
    <cellStyle name="`_剥离 2 3 2" xfId="10013"/>
    <cellStyle name="`_剥离 2 4" xfId="10014"/>
    <cellStyle name="`_剥离 2 4 2" xfId="10015"/>
    <cellStyle name="`_剥离 2 5" xfId="10016"/>
    <cellStyle name="`_剥离 2 5 2" xfId="10017"/>
    <cellStyle name="`_剥离 2 6" xfId="10018"/>
    <cellStyle name="`_剥离 2 6 2" xfId="10019"/>
    <cellStyle name="`_剥离 2 7" xfId="10020"/>
    <cellStyle name="`_剥离 2 7 2" xfId="10021"/>
    <cellStyle name="`_剥离 2 8" xfId="10022"/>
    <cellStyle name="`_剥离 2 8 2" xfId="10023"/>
    <cellStyle name="`_剥离 2 9" xfId="10024"/>
    <cellStyle name="`_剥离 2 9 2" xfId="10025"/>
    <cellStyle name="`_剥离 3" xfId="10026"/>
    <cellStyle name="`_剥离 3 2" xfId="10027"/>
    <cellStyle name="`_剥离 4" xfId="10028"/>
    <cellStyle name="`_剥离 4 2" xfId="10029"/>
    <cellStyle name="`_剥离 5" xfId="10030"/>
    <cellStyle name="`_剥离 5 2" xfId="10031"/>
    <cellStyle name="`_剥离 6" xfId="10032"/>
    <cellStyle name="`_剥离 6 2" xfId="10033"/>
    <cellStyle name="`_剥离 7" xfId="10034"/>
    <cellStyle name="`_剥离 7 2" xfId="10035"/>
    <cellStyle name="`_剥离 8" xfId="10036"/>
    <cellStyle name="`_剥离 8 2" xfId="10037"/>
    <cellStyle name="`_剥离 9" xfId="10038"/>
    <cellStyle name="`_剥离 9 2" xfId="10039"/>
    <cellStyle name="`_现底稿" xfId="10040"/>
    <cellStyle name="`_现底稿 10" xfId="10041"/>
    <cellStyle name="`_现底稿 10 2" xfId="10042"/>
    <cellStyle name="`_现底稿 11" xfId="10043"/>
    <cellStyle name="`_现底稿 11 2" xfId="10044"/>
    <cellStyle name="`_现底稿 12" xfId="10045"/>
    <cellStyle name="`_现底稿 2" xfId="10046"/>
    <cellStyle name="`_现底稿 2 10" xfId="10047"/>
    <cellStyle name="`_现底稿 2 10 2" xfId="10048"/>
    <cellStyle name="`_现底稿 2 11" xfId="10049"/>
    <cellStyle name="`_现底稿 2 11 2" xfId="10050"/>
    <cellStyle name="`_现底稿 2 12" xfId="10051"/>
    <cellStyle name="`_现底稿 2 2" xfId="10052"/>
    <cellStyle name="`_现底稿 2 2 10" xfId="10053"/>
    <cellStyle name="`_现底稿 2 2 10 2" xfId="10054"/>
    <cellStyle name="`_现底稿 2 2 11" xfId="10055"/>
    <cellStyle name="`_现底稿 2 2 2" xfId="10056"/>
    <cellStyle name="`_现底稿 2 2 2 2" xfId="10057"/>
    <cellStyle name="`_现底稿 2 2 3" xfId="10058"/>
    <cellStyle name="`_现底稿 2 2 3 2" xfId="10059"/>
    <cellStyle name="`_现底稿 2 2 4" xfId="10060"/>
    <cellStyle name="`_现底稿 2 2 4 2" xfId="10061"/>
    <cellStyle name="`_现底稿 2 2 5" xfId="10062"/>
    <cellStyle name="`_现底稿 2 2 5 2" xfId="10063"/>
    <cellStyle name="`_现底稿 2 2 6" xfId="10064"/>
    <cellStyle name="`_现底稿 2 2 6 2" xfId="10065"/>
    <cellStyle name="`_现底稿 2 2 7" xfId="10066"/>
    <cellStyle name="`_现底稿 2 2 7 2" xfId="10067"/>
    <cellStyle name="`_现底稿 2 2 8" xfId="10068"/>
    <cellStyle name="`_现底稿 2 2 8 2" xfId="10069"/>
    <cellStyle name="`_现底稿 2 2 9" xfId="10070"/>
    <cellStyle name="`_现底稿 2 2 9 2" xfId="10071"/>
    <cellStyle name="`_现底稿 2 3" xfId="10072"/>
    <cellStyle name="`_现底稿 2 3 2" xfId="10073"/>
    <cellStyle name="`_现底稿 2 4" xfId="10074"/>
    <cellStyle name="`_现底稿 2 4 2" xfId="10075"/>
    <cellStyle name="`_现底稿 2 5" xfId="10076"/>
    <cellStyle name="`_现底稿 2 5 2" xfId="10077"/>
    <cellStyle name="`_现底稿 2 6" xfId="10078"/>
    <cellStyle name="`_现底稿 2 6 2" xfId="10079"/>
    <cellStyle name="`_现底稿 2 7" xfId="10080"/>
    <cellStyle name="`_现底稿 2 7 2" xfId="10081"/>
    <cellStyle name="`_现底稿 2 8" xfId="10082"/>
    <cellStyle name="`_现底稿 2 8 2" xfId="10083"/>
    <cellStyle name="`_现底稿 2 9" xfId="10084"/>
    <cellStyle name="`_现底稿 2 9 2" xfId="10085"/>
    <cellStyle name="`_现底稿 3" xfId="10086"/>
    <cellStyle name="`_现底稿 3 2" xfId="10087"/>
    <cellStyle name="`_现底稿 4" xfId="10088"/>
    <cellStyle name="`_现底稿 4 2" xfId="10089"/>
    <cellStyle name="`_现底稿 5" xfId="10090"/>
    <cellStyle name="`_现底稿 5 2" xfId="10091"/>
    <cellStyle name="`_现底稿 6" xfId="10092"/>
    <cellStyle name="`_现底稿 6 2" xfId="10093"/>
    <cellStyle name="`_现底稿 7" xfId="10094"/>
    <cellStyle name="`_现底稿 7 2" xfId="10095"/>
    <cellStyle name="`_现底稿 8" xfId="10096"/>
    <cellStyle name="`_现底稿 8 2" xfId="10097"/>
    <cellStyle name="`_现底稿 9" xfId="10098"/>
    <cellStyle name="`_现底稿 9 2" xfId="10099"/>
    <cellStyle name="`_现底稿_07新华报表" xfId="10100"/>
    <cellStyle name="`_现底稿_07新华报表 10" xfId="10101"/>
    <cellStyle name="`_现底稿_07新华报表 10 2" xfId="10102"/>
    <cellStyle name="`_现底稿_07新华报表 11" xfId="10103"/>
    <cellStyle name="`_现底稿_07新华报表 11 2" xfId="10104"/>
    <cellStyle name="`_现底稿_07新华报表 12" xfId="10105"/>
    <cellStyle name="`_现底稿_07新华报表 2" xfId="10106"/>
    <cellStyle name="`_现底稿_07新华报表 2 10" xfId="10107"/>
    <cellStyle name="`_现底稿_07新华报表 2 10 2" xfId="10108"/>
    <cellStyle name="`_现底稿_07新华报表 2 11" xfId="10109"/>
    <cellStyle name="`_现底稿_07新华报表 2 11 2" xfId="10110"/>
    <cellStyle name="`_现底稿_07新华报表 2 12" xfId="10111"/>
    <cellStyle name="`_现底稿_07新华报表 2 2" xfId="10112"/>
    <cellStyle name="`_现底稿_07新华报表 2 2 10" xfId="10113"/>
    <cellStyle name="`_现底稿_07新华报表 2 2 10 2" xfId="10114"/>
    <cellStyle name="`_现底稿_07新华报表 2 2 11" xfId="10115"/>
    <cellStyle name="`_现底稿_07新华报表 2 2 2" xfId="10116"/>
    <cellStyle name="`_现底稿_07新华报表 2 2 2 2" xfId="10117"/>
    <cellStyle name="`_现底稿_07新华报表 2 2 3" xfId="10118"/>
    <cellStyle name="`_现底稿_07新华报表 2 2 3 2" xfId="10119"/>
    <cellStyle name="`_现底稿_07新华报表 2 2 4" xfId="10120"/>
    <cellStyle name="`_现底稿_07新华报表 2 2 4 2" xfId="10121"/>
    <cellStyle name="`_现底稿_07新华报表 2 2 5" xfId="10122"/>
    <cellStyle name="`_现底稿_07新华报表 2 2 5 2" xfId="10123"/>
    <cellStyle name="`_现底稿_07新华报表 2 2 6" xfId="10124"/>
    <cellStyle name="`_现底稿_07新华报表 2 2 6 2" xfId="10125"/>
    <cellStyle name="`_现底稿_07新华报表 2 2 7" xfId="10126"/>
    <cellStyle name="`_现底稿_07新华报表 2 2 7 2" xfId="10127"/>
    <cellStyle name="`_现底稿_07新华报表 2 2 8" xfId="10128"/>
    <cellStyle name="`_现底稿_07新华报表 2 2 8 2" xfId="10129"/>
    <cellStyle name="`_现底稿_07新华报表 2 2 9" xfId="10130"/>
    <cellStyle name="`_现底稿_07新华报表 2 2 9 2" xfId="10131"/>
    <cellStyle name="`_现底稿_07新华报表 2 3" xfId="10132"/>
    <cellStyle name="`_现底稿_07新华报表 2 3 2" xfId="10133"/>
    <cellStyle name="`_现底稿_07新华报表 2 4" xfId="10134"/>
    <cellStyle name="`_现底稿_07新华报表 2 4 2" xfId="10135"/>
    <cellStyle name="`_现底稿_07新华报表 2 5" xfId="10136"/>
    <cellStyle name="`_现底稿_07新华报表 2 5 2" xfId="10137"/>
    <cellStyle name="`_现底稿_07新华报表 2 6" xfId="10138"/>
    <cellStyle name="`_现底稿_07新华报表 2 6 2" xfId="10139"/>
    <cellStyle name="`_现底稿_07新华报表 2 7" xfId="10140"/>
    <cellStyle name="`_现底稿_07新华报表 2 7 2" xfId="10141"/>
    <cellStyle name="`_现底稿_07新华报表 2 8" xfId="10142"/>
    <cellStyle name="`_现底稿_07新华报表 2 8 2" xfId="10143"/>
    <cellStyle name="`_现底稿_07新华报表 2 9" xfId="10144"/>
    <cellStyle name="`_现底稿_07新华报表 2 9 2" xfId="10145"/>
    <cellStyle name="`_现底稿_07新华报表 3" xfId="10146"/>
    <cellStyle name="`_现底稿_07新华报表 3 2" xfId="10147"/>
    <cellStyle name="`_现底稿_07新华报表 4" xfId="10148"/>
    <cellStyle name="`_现底稿_07新华报表 4 2" xfId="10149"/>
    <cellStyle name="`_现底稿_07新华报表 5" xfId="10150"/>
    <cellStyle name="`_现底稿_07新华报表 5 2" xfId="10151"/>
    <cellStyle name="`_现底稿_07新华报表 6" xfId="10152"/>
    <cellStyle name="`_现底稿_07新华报表 6 2" xfId="10153"/>
    <cellStyle name="`_现底稿_07新华报表 7" xfId="10154"/>
    <cellStyle name="`_现底稿_07新华报表 7 2" xfId="10155"/>
    <cellStyle name="`_现底稿_07新华报表 8" xfId="10156"/>
    <cellStyle name="`_现底稿_07新华报表 8 2" xfId="10157"/>
    <cellStyle name="`_现底稿_07新华报表 9" xfId="10158"/>
    <cellStyle name="`_现底稿_07新华报表 9 2" xfId="10159"/>
    <cellStyle name="`_现底稿_剥离" xfId="10160"/>
    <cellStyle name="`_现底稿_剥离 10" xfId="10161"/>
    <cellStyle name="`_现底稿_剥离 10 2" xfId="10162"/>
    <cellStyle name="`_现底稿_剥离 11" xfId="10163"/>
    <cellStyle name="`_现底稿_剥离 11 2" xfId="10164"/>
    <cellStyle name="`_现底稿_剥离 12" xfId="10165"/>
    <cellStyle name="`_现底稿_剥离 2" xfId="10166"/>
    <cellStyle name="`_现底稿_剥离 2 10" xfId="10167"/>
    <cellStyle name="`_现底稿_剥离 2 10 2" xfId="10168"/>
    <cellStyle name="`_现底稿_剥离 2 11" xfId="10169"/>
    <cellStyle name="`_现底稿_剥离 2 11 2" xfId="10170"/>
    <cellStyle name="`_现底稿_剥离 2 12" xfId="10171"/>
    <cellStyle name="`_现底稿_剥离 2 2" xfId="10172"/>
    <cellStyle name="`_现底稿_剥离 2 2 10" xfId="10173"/>
    <cellStyle name="`_现底稿_剥离 2 2 10 2" xfId="10174"/>
    <cellStyle name="`_现底稿_剥离 2 2 11" xfId="10175"/>
    <cellStyle name="`_现底稿_剥离 2 2 2" xfId="10176"/>
    <cellStyle name="`_现底稿_剥离 2 2 2 2" xfId="10177"/>
    <cellStyle name="`_现底稿_剥离 2 2 3" xfId="10178"/>
    <cellStyle name="`_现底稿_剥离 2 2 3 2" xfId="10179"/>
    <cellStyle name="`_现底稿_剥离 2 2 4" xfId="10180"/>
    <cellStyle name="`_现底稿_剥离 2 2 4 2" xfId="10181"/>
    <cellStyle name="`_现底稿_剥离 2 2 5" xfId="10182"/>
    <cellStyle name="`_现底稿_剥离 2 2 5 2" xfId="10183"/>
    <cellStyle name="`_现底稿_剥离 2 2 6" xfId="10184"/>
    <cellStyle name="`_现底稿_剥离 2 2 6 2" xfId="10185"/>
    <cellStyle name="`_现底稿_剥离 2 2 7" xfId="10186"/>
    <cellStyle name="`_现底稿_剥离 2 2 7 2" xfId="10187"/>
    <cellStyle name="`_现底稿_剥离 2 2 8" xfId="10188"/>
    <cellStyle name="`_现底稿_剥离 2 2 8 2" xfId="10189"/>
    <cellStyle name="`_现底稿_剥离 2 2 9" xfId="10190"/>
    <cellStyle name="`_现底稿_剥离 2 2 9 2" xfId="10191"/>
    <cellStyle name="`_现底稿_剥离 2 3" xfId="10192"/>
    <cellStyle name="`_现底稿_剥离 2 3 2" xfId="10193"/>
    <cellStyle name="`_现底稿_剥离 2 4" xfId="10194"/>
    <cellStyle name="`_现底稿_剥离 2 4 2" xfId="10195"/>
    <cellStyle name="`_现底稿_剥离 2 5" xfId="10196"/>
    <cellStyle name="`_现底稿_剥离 2 5 2" xfId="10197"/>
    <cellStyle name="`_现底稿_剥离 2 6" xfId="10198"/>
    <cellStyle name="`_现底稿_剥离 2 6 2" xfId="10199"/>
    <cellStyle name="`_现底稿_剥离 2 7" xfId="10200"/>
    <cellStyle name="`_现底稿_剥离 2 7 2" xfId="10201"/>
    <cellStyle name="`_现底稿_剥离 2 8" xfId="10202"/>
    <cellStyle name="`_现底稿_剥离 2 8 2" xfId="10203"/>
    <cellStyle name="`_现底稿_剥离 2 9" xfId="10204"/>
    <cellStyle name="`_现底稿_剥离 2 9 2" xfId="10205"/>
    <cellStyle name="`_现底稿_剥离 3" xfId="10206"/>
    <cellStyle name="`_现底稿_剥离 3 2" xfId="10207"/>
    <cellStyle name="`_现底稿_剥离 4" xfId="10208"/>
    <cellStyle name="`_现底稿_剥离 4 2" xfId="10209"/>
    <cellStyle name="`_现底稿_剥离 5" xfId="10210"/>
    <cellStyle name="`_现底稿_剥离 5 2" xfId="10211"/>
    <cellStyle name="`_现底稿_剥离 6" xfId="10212"/>
    <cellStyle name="`_现底稿_剥离 6 2" xfId="10213"/>
    <cellStyle name="`_现底稿_剥离 7" xfId="10214"/>
    <cellStyle name="`_现底稿_剥离 7 2" xfId="10215"/>
    <cellStyle name="`_现底稿_剥离 8" xfId="10216"/>
    <cellStyle name="`_现底稿_剥离 8 2" xfId="10217"/>
    <cellStyle name="`_现底稿_剥离 9" xfId="10218"/>
    <cellStyle name="`_现底稿_剥离 9 2" xfId="10219"/>
    <cellStyle name="{" xfId="10220"/>
    <cellStyle name="{ 10" xfId="10221"/>
    <cellStyle name="{ 10 2" xfId="10222"/>
    <cellStyle name="{ 11" xfId="10223"/>
    <cellStyle name="{ 11 2" xfId="10224"/>
    <cellStyle name="{ 12" xfId="10225"/>
    <cellStyle name="{ 12 2" xfId="10226"/>
    <cellStyle name="{ 13" xfId="10227"/>
    <cellStyle name="{ 2" xfId="10228"/>
    <cellStyle name="{ 2 10" xfId="10229"/>
    <cellStyle name="{ 2 10 2" xfId="10230"/>
    <cellStyle name="{ 2 11" xfId="10231"/>
    <cellStyle name="{ 2 11 2" xfId="10232"/>
    <cellStyle name="{ 2 12" xfId="10233"/>
    <cellStyle name="{ 2 12 2" xfId="10234"/>
    <cellStyle name="{ 2 13" xfId="10235"/>
    <cellStyle name="{ 2 2" xfId="10236"/>
    <cellStyle name="{ 2 2 10" xfId="10237"/>
    <cellStyle name="{ 2 2 10 2" xfId="10238"/>
    <cellStyle name="{ 2 2 11" xfId="10239"/>
    <cellStyle name="{ 2 2 11 2" xfId="10240"/>
    <cellStyle name="{ 2 2 12" xfId="10241"/>
    <cellStyle name="{ 2 2 2" xfId="10242"/>
    <cellStyle name="{ 2 2 2 10" xfId="10243"/>
    <cellStyle name="{ 2 2 2 10 2" xfId="10244"/>
    <cellStyle name="{ 2 2 2 11" xfId="10245"/>
    <cellStyle name="{ 2 2 2 2" xfId="10246"/>
    <cellStyle name="{ 2 2 2 2 2" xfId="10247"/>
    <cellStyle name="{ 2 2 2 3" xfId="10248"/>
    <cellStyle name="{ 2 2 2 3 2" xfId="10249"/>
    <cellStyle name="{ 2 2 2 4" xfId="10250"/>
    <cellStyle name="{ 2 2 2 4 2" xfId="10251"/>
    <cellStyle name="{ 2 2 2 5" xfId="10252"/>
    <cellStyle name="{ 2 2 2 5 2" xfId="10253"/>
    <cellStyle name="{ 2 2 2 6" xfId="10254"/>
    <cellStyle name="{ 2 2 2 6 2" xfId="10255"/>
    <cellStyle name="{ 2 2 2 7" xfId="10256"/>
    <cellStyle name="{ 2 2 2 7 2" xfId="10257"/>
    <cellStyle name="{ 2 2 2 8" xfId="10258"/>
    <cellStyle name="{ 2 2 2 8 2" xfId="10259"/>
    <cellStyle name="{ 2 2 2 9" xfId="10260"/>
    <cellStyle name="{ 2 2 2 9 2" xfId="10261"/>
    <cellStyle name="{ 2 2 3" xfId="10262"/>
    <cellStyle name="{ 2 2 3 2" xfId="10263"/>
    <cellStyle name="{ 2 2 4" xfId="10264"/>
    <cellStyle name="{ 2 2 4 2" xfId="10265"/>
    <cellStyle name="{ 2 2 5" xfId="10266"/>
    <cellStyle name="{ 2 2 5 2" xfId="10267"/>
    <cellStyle name="{ 2 2 6" xfId="10268"/>
    <cellStyle name="{ 2 2 6 2" xfId="10269"/>
    <cellStyle name="{ 2 2 7" xfId="10270"/>
    <cellStyle name="{ 2 2 7 2" xfId="10271"/>
    <cellStyle name="{ 2 2 8" xfId="10272"/>
    <cellStyle name="{ 2 2 8 2" xfId="10273"/>
    <cellStyle name="{ 2 2 9" xfId="10274"/>
    <cellStyle name="{ 2 2 9 2" xfId="10275"/>
    <cellStyle name="{ 2 3" xfId="10276"/>
    <cellStyle name="{ 2 3 10" xfId="10277"/>
    <cellStyle name="{ 2 3 10 2" xfId="10278"/>
    <cellStyle name="{ 2 3 11" xfId="10279"/>
    <cellStyle name="{ 2 3 2" xfId="10280"/>
    <cellStyle name="{ 2 3 2 2" xfId="10281"/>
    <cellStyle name="{ 2 3 3" xfId="10282"/>
    <cellStyle name="{ 2 3 3 2" xfId="10283"/>
    <cellStyle name="{ 2 3 4" xfId="10284"/>
    <cellStyle name="{ 2 3 4 2" xfId="10285"/>
    <cellStyle name="{ 2 3 5" xfId="10286"/>
    <cellStyle name="{ 2 3 5 2" xfId="10287"/>
    <cellStyle name="{ 2 3 6" xfId="10288"/>
    <cellStyle name="{ 2 3 6 2" xfId="10289"/>
    <cellStyle name="{ 2 3 7" xfId="10290"/>
    <cellStyle name="{ 2 3 7 2" xfId="10291"/>
    <cellStyle name="{ 2 3 8" xfId="10292"/>
    <cellStyle name="{ 2 3 8 2" xfId="10293"/>
    <cellStyle name="{ 2 3 9" xfId="10294"/>
    <cellStyle name="{ 2 3 9 2" xfId="10295"/>
    <cellStyle name="{ 2 4" xfId="10296"/>
    <cellStyle name="{ 2 4 2" xfId="10297"/>
    <cellStyle name="{ 2 5" xfId="10298"/>
    <cellStyle name="{ 2 5 2" xfId="10299"/>
    <cellStyle name="{ 2 6" xfId="10300"/>
    <cellStyle name="{ 2 6 2" xfId="10301"/>
    <cellStyle name="{ 2 7" xfId="10302"/>
    <cellStyle name="{ 2 7 2" xfId="10303"/>
    <cellStyle name="{ 2 8" xfId="10304"/>
    <cellStyle name="{ 2 8 2" xfId="10305"/>
    <cellStyle name="{ 2 9" xfId="10306"/>
    <cellStyle name="{ 2 9 2" xfId="10307"/>
    <cellStyle name="{ 3" xfId="10308"/>
    <cellStyle name="{ 3 10" xfId="10309"/>
    <cellStyle name="{ 3 10 2" xfId="10310"/>
    <cellStyle name="{ 3 11" xfId="10311"/>
    <cellStyle name="{ 3 2" xfId="10312"/>
    <cellStyle name="{ 3 2 2" xfId="10313"/>
    <cellStyle name="{ 3 3" xfId="10314"/>
    <cellStyle name="{ 3 3 2" xfId="10315"/>
    <cellStyle name="{ 3 4" xfId="10316"/>
    <cellStyle name="{ 3 4 2" xfId="10317"/>
    <cellStyle name="{ 3 5" xfId="10318"/>
    <cellStyle name="{ 3 5 2" xfId="10319"/>
    <cellStyle name="{ 3 6" xfId="10320"/>
    <cellStyle name="{ 3 6 2" xfId="10321"/>
    <cellStyle name="{ 3 7" xfId="10322"/>
    <cellStyle name="{ 3 7 2" xfId="10323"/>
    <cellStyle name="{ 3 8" xfId="10324"/>
    <cellStyle name="{ 3 8 2" xfId="10325"/>
    <cellStyle name="{ 3 9" xfId="10326"/>
    <cellStyle name="{ 3 9 2" xfId="10327"/>
    <cellStyle name="{ 4" xfId="10328"/>
    <cellStyle name="{ 4 2" xfId="10329"/>
    <cellStyle name="{ 5" xfId="10330"/>
    <cellStyle name="{ 5 2" xfId="10331"/>
    <cellStyle name="{ 6" xfId="10332"/>
    <cellStyle name="{ 6 2" xfId="10333"/>
    <cellStyle name="{ 7" xfId="10334"/>
    <cellStyle name="{ 7 2" xfId="10335"/>
    <cellStyle name="{ 8" xfId="10336"/>
    <cellStyle name="{ 8 2" xfId="10337"/>
    <cellStyle name="{ 9" xfId="10338"/>
    <cellStyle name="{ 9 2" xfId="10339"/>
    <cellStyle name="{_07新华报表" xfId="10340"/>
    <cellStyle name="{_07新华报表 10" xfId="10341"/>
    <cellStyle name="{_07新华报表 10 2" xfId="10342"/>
    <cellStyle name="{_07新华报表 11" xfId="10343"/>
    <cellStyle name="{_07新华报表 11 2" xfId="10344"/>
    <cellStyle name="{_07新华报表 12" xfId="10345"/>
    <cellStyle name="{_07新华报表 12 2" xfId="10346"/>
    <cellStyle name="{_07新华报表 13" xfId="10347"/>
    <cellStyle name="{_07新华报表 2" xfId="10348"/>
    <cellStyle name="{_07新华报表 2 10" xfId="10349"/>
    <cellStyle name="{_07新华报表 2 10 2" xfId="10350"/>
    <cellStyle name="{_07新华报表 2 11" xfId="10351"/>
    <cellStyle name="{_07新华报表 2 11 2" xfId="10352"/>
    <cellStyle name="{_07新华报表 2 12" xfId="10353"/>
    <cellStyle name="{_07新华报表 2 12 2" xfId="10354"/>
    <cellStyle name="{_07新华报表 2 13" xfId="10355"/>
    <cellStyle name="{_07新华报表 2 2" xfId="10356"/>
    <cellStyle name="{_07新华报表 2 2 10" xfId="10357"/>
    <cellStyle name="{_07新华报表 2 2 10 2" xfId="10358"/>
    <cellStyle name="{_07新华报表 2 2 11" xfId="10359"/>
    <cellStyle name="{_07新华报表 2 2 11 2" xfId="10360"/>
    <cellStyle name="{_07新华报表 2 2 12" xfId="10361"/>
    <cellStyle name="{_07新华报表 2 2 2" xfId="10362"/>
    <cellStyle name="{_07新华报表 2 2 2 10" xfId="10363"/>
    <cellStyle name="{_07新华报表 2 2 2 10 2" xfId="10364"/>
    <cellStyle name="{_07新华报表 2 2 2 11" xfId="10365"/>
    <cellStyle name="{_07新华报表 2 2 2 2" xfId="10366"/>
    <cellStyle name="{_07新华报表 2 2 2 2 2" xfId="10367"/>
    <cellStyle name="{_07新华报表 2 2 2 3" xfId="10368"/>
    <cellStyle name="{_07新华报表 2 2 2 3 2" xfId="10369"/>
    <cellStyle name="{_07新华报表 2 2 2 4" xfId="10370"/>
    <cellStyle name="{_07新华报表 2 2 2 4 2" xfId="10371"/>
    <cellStyle name="{_07新华报表 2 2 2 5" xfId="10372"/>
    <cellStyle name="{_07新华报表 2 2 2 5 2" xfId="10373"/>
    <cellStyle name="{_07新华报表 2 2 2 6" xfId="10374"/>
    <cellStyle name="{_07新华报表 2 2 2 6 2" xfId="10375"/>
    <cellStyle name="{_07新华报表 2 2 2 7" xfId="10376"/>
    <cellStyle name="{_07新华报表 2 2 2 7 2" xfId="10377"/>
    <cellStyle name="{_07新华报表 2 2 2 8" xfId="10378"/>
    <cellStyle name="{_07新华报表 2 2 2 8 2" xfId="10379"/>
    <cellStyle name="{_07新华报表 2 2 2 9" xfId="10380"/>
    <cellStyle name="{_07新华报表 2 2 2 9 2" xfId="10381"/>
    <cellStyle name="{_07新华报表 2 2 3" xfId="10382"/>
    <cellStyle name="{_07新华报表 2 2 3 2" xfId="10383"/>
    <cellStyle name="{_07新华报表 2 2 4" xfId="10384"/>
    <cellStyle name="{_07新华报表 2 2 4 2" xfId="10385"/>
    <cellStyle name="{_07新华报表 2 2 5" xfId="10386"/>
    <cellStyle name="{_07新华报表 2 2 5 2" xfId="10387"/>
    <cellStyle name="{_07新华报表 2 2 6" xfId="10388"/>
    <cellStyle name="{_07新华报表 2 2 6 2" xfId="10389"/>
    <cellStyle name="{_07新华报表 2 2 7" xfId="10390"/>
    <cellStyle name="{_07新华报表 2 2 7 2" xfId="10391"/>
    <cellStyle name="{_07新华报表 2 2 8" xfId="10392"/>
    <cellStyle name="{_07新华报表 2 2 8 2" xfId="10393"/>
    <cellStyle name="{_07新华报表 2 2 9" xfId="10394"/>
    <cellStyle name="{_07新华报表 2 2 9 2" xfId="10395"/>
    <cellStyle name="{_07新华报表 2 3" xfId="10396"/>
    <cellStyle name="{_07新华报表 2 3 10" xfId="10397"/>
    <cellStyle name="{_07新华报表 2 3 10 2" xfId="10398"/>
    <cellStyle name="{_07新华报表 2 3 11" xfId="10399"/>
    <cellStyle name="{_07新华报表 2 3 2" xfId="10400"/>
    <cellStyle name="{_07新华报表 2 3 2 2" xfId="10401"/>
    <cellStyle name="{_07新华报表 2 3 3" xfId="10402"/>
    <cellStyle name="{_07新华报表 2 3 3 2" xfId="10403"/>
    <cellStyle name="{_07新华报表 2 3 4" xfId="10404"/>
    <cellStyle name="{_07新华报表 2 3 4 2" xfId="10405"/>
    <cellStyle name="{_07新华报表 2 3 5" xfId="10406"/>
    <cellStyle name="{_07新华报表 2 3 5 2" xfId="10407"/>
    <cellStyle name="{_07新华报表 2 3 6" xfId="10408"/>
    <cellStyle name="{_07新华报表 2 3 6 2" xfId="10409"/>
    <cellStyle name="{_07新华报表 2 3 7" xfId="10410"/>
    <cellStyle name="{_07新华报表 2 3 7 2" xfId="10411"/>
    <cellStyle name="{_07新华报表 2 3 8" xfId="10412"/>
    <cellStyle name="{_07新华报表 2 3 8 2" xfId="10413"/>
    <cellStyle name="{_07新华报表 2 3 9" xfId="10414"/>
    <cellStyle name="{_07新华报表 2 3 9 2" xfId="10415"/>
    <cellStyle name="{_07新华报表 2 4" xfId="10416"/>
    <cellStyle name="{_07新华报表 2 4 2" xfId="10417"/>
    <cellStyle name="{_07新华报表 2 5" xfId="10418"/>
    <cellStyle name="{_07新华报表 2 5 2" xfId="10419"/>
    <cellStyle name="{_07新华报表 2 6" xfId="10420"/>
    <cellStyle name="{_07新华报表 2 6 2" xfId="10421"/>
    <cellStyle name="{_07新华报表 2 7" xfId="10422"/>
    <cellStyle name="{_07新华报表 2 7 2" xfId="10423"/>
    <cellStyle name="{_07新华报表 2 8" xfId="10424"/>
    <cellStyle name="{_07新华报表 2 8 2" xfId="10425"/>
    <cellStyle name="{_07新华报表 2 9" xfId="10426"/>
    <cellStyle name="{_07新华报表 2 9 2" xfId="10427"/>
    <cellStyle name="{_07新华报表 3" xfId="10428"/>
    <cellStyle name="{_07新华报表 3 10" xfId="10429"/>
    <cellStyle name="{_07新华报表 3 10 2" xfId="10430"/>
    <cellStyle name="{_07新华报表 3 11" xfId="10431"/>
    <cellStyle name="{_07新华报表 3 2" xfId="10432"/>
    <cellStyle name="{_07新华报表 3 2 2" xfId="10433"/>
    <cellStyle name="{_07新华报表 3 3" xfId="10434"/>
    <cellStyle name="{_07新华报表 3 3 2" xfId="10435"/>
    <cellStyle name="{_07新华报表 3 4" xfId="10436"/>
    <cellStyle name="{_07新华报表 3 4 2" xfId="10437"/>
    <cellStyle name="{_07新华报表 3 5" xfId="10438"/>
    <cellStyle name="{_07新华报表 3 5 2" xfId="10439"/>
    <cellStyle name="{_07新华报表 3 6" xfId="10440"/>
    <cellStyle name="{_07新华报表 3 6 2" xfId="10441"/>
    <cellStyle name="{_07新华报表 3 7" xfId="10442"/>
    <cellStyle name="{_07新华报表 3 7 2" xfId="10443"/>
    <cellStyle name="{_07新华报表 3 8" xfId="10444"/>
    <cellStyle name="{_07新华报表 3 8 2" xfId="10445"/>
    <cellStyle name="{_07新华报表 3 9" xfId="10446"/>
    <cellStyle name="{_07新华报表 3 9 2" xfId="10447"/>
    <cellStyle name="{_07新华报表 4" xfId="10448"/>
    <cellStyle name="{_07新华报表 4 2" xfId="10449"/>
    <cellStyle name="{_07新华报表 5" xfId="10450"/>
    <cellStyle name="{_07新华报表 5 2" xfId="10451"/>
    <cellStyle name="{_07新华报表 6" xfId="10452"/>
    <cellStyle name="{_07新华报表 6 2" xfId="10453"/>
    <cellStyle name="{_07新华报表 7" xfId="10454"/>
    <cellStyle name="{_07新华报表 7 2" xfId="10455"/>
    <cellStyle name="{_07新华报表 8" xfId="10456"/>
    <cellStyle name="{_07新华报表 8 2" xfId="10457"/>
    <cellStyle name="{_07新华报表 9" xfId="10458"/>
    <cellStyle name="{_07新华报表 9 2" xfId="10459"/>
    <cellStyle name="{_19" xfId="10460"/>
    <cellStyle name="{_19 10" xfId="10461"/>
    <cellStyle name="{_19 10 2" xfId="10462"/>
    <cellStyle name="{_19 11" xfId="10463"/>
    <cellStyle name="{_19 11 2" xfId="10464"/>
    <cellStyle name="{_19 12" xfId="10465"/>
    <cellStyle name="{_19 12 2" xfId="10466"/>
    <cellStyle name="{_19 13" xfId="10467"/>
    <cellStyle name="{_19 2" xfId="10468"/>
    <cellStyle name="{_19 2 10" xfId="10469"/>
    <cellStyle name="{_19 2 10 2" xfId="10470"/>
    <cellStyle name="{_19 2 11" xfId="10471"/>
    <cellStyle name="{_19 2 11 2" xfId="10472"/>
    <cellStyle name="{_19 2 12" xfId="10473"/>
    <cellStyle name="{_19 2 12 2" xfId="10474"/>
    <cellStyle name="{_19 2 13" xfId="10475"/>
    <cellStyle name="{_19 2 2" xfId="10476"/>
    <cellStyle name="{_19 2 2 10" xfId="10477"/>
    <cellStyle name="{_19 2 2 10 2" xfId="10478"/>
    <cellStyle name="{_19 2 2 11" xfId="10479"/>
    <cellStyle name="{_19 2 2 11 2" xfId="10480"/>
    <cellStyle name="{_19 2 2 12" xfId="10481"/>
    <cellStyle name="{_19 2 2 2" xfId="10482"/>
    <cellStyle name="{_19 2 2 2 10" xfId="10483"/>
    <cellStyle name="{_19 2 2 2 10 2" xfId="10484"/>
    <cellStyle name="{_19 2 2 2 11" xfId="10485"/>
    <cellStyle name="{_19 2 2 2 2" xfId="10486"/>
    <cellStyle name="{_19 2 2 2 2 2" xfId="10487"/>
    <cellStyle name="{_19 2 2 2 3" xfId="10488"/>
    <cellStyle name="{_19 2 2 2 3 2" xfId="10489"/>
    <cellStyle name="{_19 2 2 2 4" xfId="10490"/>
    <cellStyle name="{_19 2 2 2 4 2" xfId="10491"/>
    <cellStyle name="{_19 2 2 2 5" xfId="10492"/>
    <cellStyle name="{_19 2 2 2 5 2" xfId="10493"/>
    <cellStyle name="{_19 2 2 2 6" xfId="10494"/>
    <cellStyle name="{_19 2 2 2 6 2" xfId="10495"/>
    <cellStyle name="{_19 2 2 2 7" xfId="10496"/>
    <cellStyle name="{_19 2 2 2 7 2" xfId="10497"/>
    <cellStyle name="{_19 2 2 2 8" xfId="10498"/>
    <cellStyle name="{_19 2 2 2 8 2" xfId="10499"/>
    <cellStyle name="{_19 2 2 2 9" xfId="10500"/>
    <cellStyle name="{_19 2 2 2 9 2" xfId="10501"/>
    <cellStyle name="{_19 2 2 3" xfId="10502"/>
    <cellStyle name="{_19 2 2 3 2" xfId="10503"/>
    <cellStyle name="{_19 2 2 4" xfId="10504"/>
    <cellStyle name="{_19 2 2 4 2" xfId="10505"/>
    <cellStyle name="{_19 2 2 5" xfId="10506"/>
    <cellStyle name="{_19 2 2 5 2" xfId="10507"/>
    <cellStyle name="{_19 2 2 6" xfId="10508"/>
    <cellStyle name="{_19 2 2 6 2" xfId="10509"/>
    <cellStyle name="{_19 2 2 7" xfId="10510"/>
    <cellStyle name="{_19 2 2 7 2" xfId="10511"/>
    <cellStyle name="{_19 2 2 8" xfId="10512"/>
    <cellStyle name="{_19 2 2 8 2" xfId="10513"/>
    <cellStyle name="{_19 2 2 9" xfId="10514"/>
    <cellStyle name="{_19 2 2 9 2" xfId="10515"/>
    <cellStyle name="{_19 2 3" xfId="10516"/>
    <cellStyle name="{_19 2 3 10" xfId="10517"/>
    <cellStyle name="{_19 2 3 10 2" xfId="10518"/>
    <cellStyle name="{_19 2 3 11" xfId="10519"/>
    <cellStyle name="{_19 2 3 2" xfId="10520"/>
    <cellStyle name="{_19 2 3 2 2" xfId="10521"/>
    <cellStyle name="{_19 2 3 3" xfId="10522"/>
    <cellStyle name="{_19 2 3 3 2" xfId="10523"/>
    <cellStyle name="{_19 2 3 4" xfId="10524"/>
    <cellStyle name="{_19 2 3 4 2" xfId="10525"/>
    <cellStyle name="{_19 2 3 5" xfId="10526"/>
    <cellStyle name="{_19 2 3 5 2" xfId="10527"/>
    <cellStyle name="{_19 2 3 6" xfId="10528"/>
    <cellStyle name="{_19 2 3 6 2" xfId="10529"/>
    <cellStyle name="{_19 2 3 7" xfId="10530"/>
    <cellStyle name="{_19 2 3 7 2" xfId="10531"/>
    <cellStyle name="{_19 2 3 8" xfId="10532"/>
    <cellStyle name="{_19 2 3 8 2" xfId="10533"/>
    <cellStyle name="{_19 2 3 9" xfId="10534"/>
    <cellStyle name="{_19 2 3 9 2" xfId="10535"/>
    <cellStyle name="{_19 2 4" xfId="10536"/>
    <cellStyle name="{_19 2 4 2" xfId="10537"/>
    <cellStyle name="{_19 2 5" xfId="10538"/>
    <cellStyle name="{_19 2 5 2" xfId="10539"/>
    <cellStyle name="{_19 2 6" xfId="10540"/>
    <cellStyle name="{_19 2 6 2" xfId="10541"/>
    <cellStyle name="{_19 2 7" xfId="10542"/>
    <cellStyle name="{_19 2 7 2" xfId="10543"/>
    <cellStyle name="{_19 2 8" xfId="10544"/>
    <cellStyle name="{_19 2 8 2" xfId="10545"/>
    <cellStyle name="{_19 2 9" xfId="10546"/>
    <cellStyle name="{_19 2 9 2" xfId="10547"/>
    <cellStyle name="{_19 3" xfId="10548"/>
    <cellStyle name="{_19 3 10" xfId="10549"/>
    <cellStyle name="{_19 3 10 2" xfId="10550"/>
    <cellStyle name="{_19 3 11" xfId="10551"/>
    <cellStyle name="{_19 3 2" xfId="10552"/>
    <cellStyle name="{_19 3 2 2" xfId="10553"/>
    <cellStyle name="{_19 3 3" xfId="10554"/>
    <cellStyle name="{_19 3 3 2" xfId="10555"/>
    <cellStyle name="{_19 3 4" xfId="10556"/>
    <cellStyle name="{_19 3 4 2" xfId="10557"/>
    <cellStyle name="{_19 3 5" xfId="10558"/>
    <cellStyle name="{_19 3 5 2" xfId="10559"/>
    <cellStyle name="{_19 3 6" xfId="10560"/>
    <cellStyle name="{_19 3 6 2" xfId="10561"/>
    <cellStyle name="{_19 3 7" xfId="10562"/>
    <cellStyle name="{_19 3 7 2" xfId="10563"/>
    <cellStyle name="{_19 3 8" xfId="10564"/>
    <cellStyle name="{_19 3 8 2" xfId="10565"/>
    <cellStyle name="{_19 3 9" xfId="10566"/>
    <cellStyle name="{_19 3 9 2" xfId="10567"/>
    <cellStyle name="{_19 4" xfId="10568"/>
    <cellStyle name="{_19 4 2" xfId="10569"/>
    <cellStyle name="{_19 5" xfId="10570"/>
    <cellStyle name="{_19 5 2" xfId="10571"/>
    <cellStyle name="{_19 6" xfId="10572"/>
    <cellStyle name="{_19 6 2" xfId="10573"/>
    <cellStyle name="{_19 7" xfId="10574"/>
    <cellStyle name="{_19 7 2" xfId="10575"/>
    <cellStyle name="{_19 8" xfId="10576"/>
    <cellStyle name="{_19 8 2" xfId="10577"/>
    <cellStyle name="{_19 9" xfId="10578"/>
    <cellStyle name="{_19 9 2" xfId="10579"/>
    <cellStyle name="{_19_07新华报表" xfId="10580"/>
    <cellStyle name="{_19_07新华报表 10" xfId="10581"/>
    <cellStyle name="{_19_07新华报表 10 2" xfId="10582"/>
    <cellStyle name="{_19_07新华报表 11" xfId="10583"/>
    <cellStyle name="{_19_07新华报表 11 2" xfId="10584"/>
    <cellStyle name="{_19_07新华报表 12" xfId="10585"/>
    <cellStyle name="{_19_07新华报表 12 2" xfId="10586"/>
    <cellStyle name="{_19_07新华报表 13" xfId="10587"/>
    <cellStyle name="{_19_07新华报表 2" xfId="10588"/>
    <cellStyle name="{_19_07新华报表 2 10" xfId="10589"/>
    <cellStyle name="{_19_07新华报表 2 10 2" xfId="10590"/>
    <cellStyle name="{_19_07新华报表 2 11" xfId="10591"/>
    <cellStyle name="{_19_07新华报表 2 11 2" xfId="10592"/>
    <cellStyle name="{_19_07新华报表 2 12" xfId="10593"/>
    <cellStyle name="{_19_07新华报表 2 12 2" xfId="10594"/>
    <cellStyle name="{_19_07新华报表 2 13" xfId="10595"/>
    <cellStyle name="{_19_07新华报表 2 2" xfId="10596"/>
    <cellStyle name="{_19_07新华报表 2 2 10" xfId="10597"/>
    <cellStyle name="{_19_07新华报表 2 2 10 2" xfId="10598"/>
    <cellStyle name="{_19_07新华报表 2 2 11" xfId="10599"/>
    <cellStyle name="{_19_07新华报表 2 2 11 2" xfId="10600"/>
    <cellStyle name="{_19_07新华报表 2 2 12" xfId="10601"/>
    <cellStyle name="{_19_07新华报表 2 2 2" xfId="10602"/>
    <cellStyle name="{_19_07新华报表 2 2 2 10" xfId="10603"/>
    <cellStyle name="{_19_07新华报表 2 2 2 10 2" xfId="10604"/>
    <cellStyle name="{_19_07新华报表 2 2 2 11" xfId="10605"/>
    <cellStyle name="{_19_07新华报表 2 2 2 2" xfId="10606"/>
    <cellStyle name="{_19_07新华报表 2 2 2 2 2" xfId="10607"/>
    <cellStyle name="{_19_07新华报表 2 2 2 3" xfId="10608"/>
    <cellStyle name="{_19_07新华报表 2 2 2 3 2" xfId="10609"/>
    <cellStyle name="{_19_07新华报表 2 2 2 4" xfId="10610"/>
    <cellStyle name="{_19_07新华报表 2 2 2 4 2" xfId="10611"/>
    <cellStyle name="{_19_07新华报表 2 2 2 5" xfId="10612"/>
    <cellStyle name="{_19_07新华报表 2 2 2 5 2" xfId="10613"/>
    <cellStyle name="{_19_07新华报表 2 2 2 6" xfId="10614"/>
    <cellStyle name="{_19_07新华报表 2 2 2 6 2" xfId="10615"/>
    <cellStyle name="{_19_07新华报表 2 2 2 7" xfId="10616"/>
    <cellStyle name="{_19_07新华报表 2 2 2 7 2" xfId="10617"/>
    <cellStyle name="{_19_07新华报表 2 2 2 8" xfId="10618"/>
    <cellStyle name="{_19_07新华报表 2 2 2 8 2" xfId="10619"/>
    <cellStyle name="{_19_07新华报表 2 2 2 9" xfId="10620"/>
    <cellStyle name="{_19_07新华报表 2 2 2 9 2" xfId="10621"/>
    <cellStyle name="{_19_07新华报表 2 2 3" xfId="10622"/>
    <cellStyle name="{_19_07新华报表 2 2 3 2" xfId="10623"/>
    <cellStyle name="{_19_07新华报表 2 2 4" xfId="10624"/>
    <cellStyle name="{_19_07新华报表 2 2 4 2" xfId="10625"/>
    <cellStyle name="{_19_07新华报表 2 2 5" xfId="10626"/>
    <cellStyle name="{_19_07新华报表 2 2 5 2" xfId="10627"/>
    <cellStyle name="{_19_07新华报表 2 2 6" xfId="10628"/>
    <cellStyle name="{_19_07新华报表 2 2 6 2" xfId="10629"/>
    <cellStyle name="{_19_07新华报表 2 2 7" xfId="10630"/>
    <cellStyle name="{_19_07新华报表 2 2 7 2" xfId="10631"/>
    <cellStyle name="{_19_07新华报表 2 2 8" xfId="10632"/>
    <cellStyle name="{_19_07新华报表 2 2 8 2" xfId="10633"/>
    <cellStyle name="{_19_07新华报表 2 2 9" xfId="10634"/>
    <cellStyle name="{_19_07新华报表 2 2 9 2" xfId="10635"/>
    <cellStyle name="{_19_07新华报表 2 3" xfId="10636"/>
    <cellStyle name="{_19_07新华报表 2 3 10" xfId="10637"/>
    <cellStyle name="{_19_07新华报表 2 3 10 2" xfId="10638"/>
    <cellStyle name="{_19_07新华报表 2 3 11" xfId="10639"/>
    <cellStyle name="{_19_07新华报表 2 3 2" xfId="10640"/>
    <cellStyle name="{_19_07新华报表 2 3 2 2" xfId="10641"/>
    <cellStyle name="{_19_07新华报表 2 3 3" xfId="10642"/>
    <cellStyle name="{_19_07新华报表 2 3 3 2" xfId="10643"/>
    <cellStyle name="{_19_07新华报表 2 3 4" xfId="10644"/>
    <cellStyle name="{_19_07新华报表 2 3 4 2" xfId="10645"/>
    <cellStyle name="{_19_07新华报表 2 3 5" xfId="10646"/>
    <cellStyle name="{_19_07新华报表 2 3 5 2" xfId="10647"/>
    <cellStyle name="{_19_07新华报表 2 3 6" xfId="10648"/>
    <cellStyle name="{_19_07新华报表 2 3 6 2" xfId="10649"/>
    <cellStyle name="{_19_07新华报表 2 3 7" xfId="10650"/>
    <cellStyle name="{_19_07新华报表 2 3 7 2" xfId="10651"/>
    <cellStyle name="{_19_07新华报表 2 3 8" xfId="10652"/>
    <cellStyle name="{_19_07新华报表 2 3 8 2" xfId="10653"/>
    <cellStyle name="{_19_07新华报表 2 3 9" xfId="10654"/>
    <cellStyle name="{_19_07新华报表 2 3 9 2" xfId="10655"/>
    <cellStyle name="{_19_07新华报表 2 4" xfId="10656"/>
    <cellStyle name="{_19_07新华报表 2 4 2" xfId="10657"/>
    <cellStyle name="{_19_07新华报表 2 5" xfId="10658"/>
    <cellStyle name="{_19_07新华报表 2 5 2" xfId="10659"/>
    <cellStyle name="{_19_07新华报表 2 6" xfId="10660"/>
    <cellStyle name="{_19_07新华报表 2 6 2" xfId="10661"/>
    <cellStyle name="{_19_07新华报表 2 7" xfId="10662"/>
    <cellStyle name="{_19_07新华报表 2 7 2" xfId="10663"/>
    <cellStyle name="{_19_07新华报表 2 8" xfId="10664"/>
    <cellStyle name="{_19_07新华报表 2 8 2" xfId="10665"/>
    <cellStyle name="{_19_07新华报表 2 9" xfId="10666"/>
    <cellStyle name="{_19_07新华报表 2 9 2" xfId="10667"/>
    <cellStyle name="{_19_07新华报表 3" xfId="10668"/>
    <cellStyle name="{_19_07新华报表 3 10" xfId="10669"/>
    <cellStyle name="{_19_07新华报表 3 10 2" xfId="10670"/>
    <cellStyle name="{_19_07新华报表 3 11" xfId="10671"/>
    <cellStyle name="{_19_07新华报表 3 2" xfId="10672"/>
    <cellStyle name="{_19_07新华报表 3 2 2" xfId="10673"/>
    <cellStyle name="{_19_07新华报表 3 3" xfId="10674"/>
    <cellStyle name="{_19_07新华报表 3 3 2" xfId="10675"/>
    <cellStyle name="{_19_07新华报表 3 4" xfId="10676"/>
    <cellStyle name="{_19_07新华报表 3 4 2" xfId="10677"/>
    <cellStyle name="{_19_07新华报表 3 5" xfId="10678"/>
    <cellStyle name="{_19_07新华报表 3 5 2" xfId="10679"/>
    <cellStyle name="{_19_07新华报表 3 6" xfId="10680"/>
    <cellStyle name="{_19_07新华报表 3 6 2" xfId="10681"/>
    <cellStyle name="{_19_07新华报表 3 7" xfId="10682"/>
    <cellStyle name="{_19_07新华报表 3 7 2" xfId="10683"/>
    <cellStyle name="{_19_07新华报表 3 8" xfId="10684"/>
    <cellStyle name="{_19_07新华报表 3 8 2" xfId="10685"/>
    <cellStyle name="{_19_07新华报表 3 9" xfId="10686"/>
    <cellStyle name="{_19_07新华报表 3 9 2" xfId="10687"/>
    <cellStyle name="{_19_07新华报表 4" xfId="10688"/>
    <cellStyle name="{_19_07新华报表 4 2" xfId="10689"/>
    <cellStyle name="{_19_07新华报表 5" xfId="10690"/>
    <cellStyle name="{_19_07新华报表 5 2" xfId="10691"/>
    <cellStyle name="{_19_07新华报表 6" xfId="10692"/>
    <cellStyle name="{_19_07新华报表 6 2" xfId="10693"/>
    <cellStyle name="{_19_07新华报表 7" xfId="10694"/>
    <cellStyle name="{_19_07新华报表 7 2" xfId="10695"/>
    <cellStyle name="{_19_07新华报表 8" xfId="10696"/>
    <cellStyle name="{_19_07新华报表 8 2" xfId="10697"/>
    <cellStyle name="{_19_07新华报表 9" xfId="10698"/>
    <cellStyle name="{_19_07新华报表 9 2" xfId="10699"/>
    <cellStyle name="{_19_剥离" xfId="10700"/>
    <cellStyle name="{_19_剥离 10" xfId="10701"/>
    <cellStyle name="{_19_剥离 10 2" xfId="10702"/>
    <cellStyle name="{_19_剥离 11" xfId="10703"/>
    <cellStyle name="{_19_剥离 11 2" xfId="10704"/>
    <cellStyle name="{_19_剥离 12" xfId="10705"/>
    <cellStyle name="{_19_剥离 12 2" xfId="10706"/>
    <cellStyle name="{_19_剥离 13" xfId="10707"/>
    <cellStyle name="{_19_剥离 2" xfId="10708"/>
    <cellStyle name="{_19_剥离 2 10" xfId="10709"/>
    <cellStyle name="{_19_剥离 2 10 2" xfId="10710"/>
    <cellStyle name="{_19_剥离 2 11" xfId="10711"/>
    <cellStyle name="{_19_剥离 2 11 2" xfId="10712"/>
    <cellStyle name="{_19_剥离 2 12" xfId="10713"/>
    <cellStyle name="{_19_剥离 2 12 2" xfId="10714"/>
    <cellStyle name="{_19_剥离 2 13" xfId="10715"/>
    <cellStyle name="{_19_剥离 2 2" xfId="10716"/>
    <cellStyle name="{_19_剥离 2 2 10" xfId="10717"/>
    <cellStyle name="{_19_剥离 2 2 10 2" xfId="10718"/>
    <cellStyle name="{_19_剥离 2 2 11" xfId="10719"/>
    <cellStyle name="{_19_剥离 2 2 11 2" xfId="10720"/>
    <cellStyle name="{_19_剥离 2 2 12" xfId="10721"/>
    <cellStyle name="{_19_剥离 2 2 2" xfId="10722"/>
    <cellStyle name="{_19_剥离 2 2 2 10" xfId="10723"/>
    <cellStyle name="{_19_剥离 2 2 2 10 2" xfId="10724"/>
    <cellStyle name="{_19_剥离 2 2 2 11" xfId="10725"/>
    <cellStyle name="{_19_剥离 2 2 2 2" xfId="10726"/>
    <cellStyle name="{_19_剥离 2 2 2 2 2" xfId="10727"/>
    <cellStyle name="{_19_剥离 2 2 2 3" xfId="10728"/>
    <cellStyle name="{_19_剥离 2 2 2 3 2" xfId="10729"/>
    <cellStyle name="{_19_剥离 2 2 2 4" xfId="10730"/>
    <cellStyle name="{_19_剥离 2 2 2 4 2" xfId="10731"/>
    <cellStyle name="{_19_剥离 2 2 2 5" xfId="10732"/>
    <cellStyle name="{_19_剥离 2 2 2 5 2" xfId="10733"/>
    <cellStyle name="{_19_剥离 2 2 2 6" xfId="10734"/>
    <cellStyle name="{_19_剥离 2 2 2 6 2" xfId="10735"/>
    <cellStyle name="{_19_剥离 2 2 2 7" xfId="10736"/>
    <cellStyle name="{_19_剥离 2 2 2 7 2" xfId="10737"/>
    <cellStyle name="{_19_剥离 2 2 2 8" xfId="10738"/>
    <cellStyle name="{_19_剥离 2 2 2 8 2" xfId="10739"/>
    <cellStyle name="{_19_剥离 2 2 2 9" xfId="10740"/>
    <cellStyle name="{_19_剥离 2 2 2 9 2" xfId="10741"/>
    <cellStyle name="{_19_剥离 2 2 3" xfId="10742"/>
    <cellStyle name="{_19_剥离 2 2 3 2" xfId="10743"/>
    <cellStyle name="{_19_剥离 2 2 4" xfId="10744"/>
    <cellStyle name="{_19_剥离 2 2 4 2" xfId="10745"/>
    <cellStyle name="{_19_剥离 2 2 5" xfId="10746"/>
    <cellStyle name="{_19_剥离 2 2 5 2" xfId="10747"/>
    <cellStyle name="{_19_剥离 2 2 6" xfId="10748"/>
    <cellStyle name="{_19_剥离 2 2 6 2" xfId="10749"/>
    <cellStyle name="{_19_剥离 2 2 7" xfId="10750"/>
    <cellStyle name="{_19_剥离 2 2 7 2" xfId="10751"/>
    <cellStyle name="{_19_剥离 2 2 8" xfId="10752"/>
    <cellStyle name="{_19_剥离 2 2 8 2" xfId="10753"/>
    <cellStyle name="{_19_剥离 2 2 9" xfId="10754"/>
    <cellStyle name="{_19_剥离 2 2 9 2" xfId="10755"/>
    <cellStyle name="{_19_剥离 2 3" xfId="10756"/>
    <cellStyle name="{_19_剥离 2 3 10" xfId="10757"/>
    <cellStyle name="{_19_剥离 2 3 10 2" xfId="10758"/>
    <cellStyle name="{_19_剥离 2 3 11" xfId="10759"/>
    <cellStyle name="{_19_剥离 2 3 2" xfId="10760"/>
    <cellStyle name="{_19_剥离 2 3 2 2" xfId="10761"/>
    <cellStyle name="{_19_剥离 2 3 3" xfId="10762"/>
    <cellStyle name="{_19_剥离 2 3 3 2" xfId="10763"/>
    <cellStyle name="{_19_剥离 2 3 4" xfId="10764"/>
    <cellStyle name="{_19_剥离 2 3 4 2" xfId="10765"/>
    <cellStyle name="{_19_剥离 2 3 5" xfId="10766"/>
    <cellStyle name="{_19_剥离 2 3 5 2" xfId="10767"/>
    <cellStyle name="{_19_剥离 2 3 6" xfId="10768"/>
    <cellStyle name="{_19_剥离 2 3 6 2" xfId="10769"/>
    <cellStyle name="{_19_剥离 2 3 7" xfId="10770"/>
    <cellStyle name="{_19_剥离 2 3 7 2" xfId="10771"/>
    <cellStyle name="{_19_剥离 2 3 8" xfId="10772"/>
    <cellStyle name="{_19_剥离 2 3 8 2" xfId="10773"/>
    <cellStyle name="{_19_剥离 2 3 9" xfId="10774"/>
    <cellStyle name="{_19_剥离 2 3 9 2" xfId="10775"/>
    <cellStyle name="{_19_剥离 2 4" xfId="10776"/>
    <cellStyle name="{_19_剥离 2 4 2" xfId="10777"/>
    <cellStyle name="{_19_剥离 2 5" xfId="10778"/>
    <cellStyle name="{_19_剥离 2 5 2" xfId="10779"/>
    <cellStyle name="{_19_剥离 2 6" xfId="10780"/>
    <cellStyle name="{_19_剥离 2 6 2" xfId="10781"/>
    <cellStyle name="{_19_剥离 2 7" xfId="10782"/>
    <cellStyle name="{_19_剥离 2 7 2" xfId="10783"/>
    <cellStyle name="{_19_剥离 2 8" xfId="10784"/>
    <cellStyle name="{_19_剥离 2 8 2" xfId="10785"/>
    <cellStyle name="{_19_剥离 2 9" xfId="10786"/>
    <cellStyle name="{_19_剥离 2 9 2" xfId="10787"/>
    <cellStyle name="{_19_剥离 3" xfId="10788"/>
    <cellStyle name="{_19_剥离 3 10" xfId="10789"/>
    <cellStyle name="{_19_剥离 3 10 2" xfId="10790"/>
    <cellStyle name="{_19_剥离 3 11" xfId="10791"/>
    <cellStyle name="{_19_剥离 3 2" xfId="10792"/>
    <cellStyle name="{_19_剥离 3 2 2" xfId="10793"/>
    <cellStyle name="{_19_剥离 3 3" xfId="10794"/>
    <cellStyle name="{_19_剥离 3 3 2" xfId="10795"/>
    <cellStyle name="{_19_剥离 3 4" xfId="10796"/>
    <cellStyle name="{_19_剥离 3 4 2" xfId="10797"/>
    <cellStyle name="{_19_剥离 3 5" xfId="10798"/>
    <cellStyle name="{_19_剥离 3 5 2" xfId="10799"/>
    <cellStyle name="{_19_剥离 3 6" xfId="10800"/>
    <cellStyle name="{_19_剥离 3 6 2" xfId="10801"/>
    <cellStyle name="{_19_剥离 3 7" xfId="10802"/>
    <cellStyle name="{_19_剥离 3 7 2" xfId="10803"/>
    <cellStyle name="{_19_剥离 3 8" xfId="10804"/>
    <cellStyle name="{_19_剥离 3 8 2" xfId="10805"/>
    <cellStyle name="{_19_剥离 3 9" xfId="10806"/>
    <cellStyle name="{_19_剥离 3 9 2" xfId="10807"/>
    <cellStyle name="{_19_剥离 4" xfId="10808"/>
    <cellStyle name="{_19_剥离 4 2" xfId="10809"/>
    <cellStyle name="{_19_剥离 5" xfId="10810"/>
    <cellStyle name="{_19_剥离 5 2" xfId="10811"/>
    <cellStyle name="{_19_剥离 6" xfId="10812"/>
    <cellStyle name="{_19_剥离 6 2" xfId="10813"/>
    <cellStyle name="{_19_剥离 7" xfId="10814"/>
    <cellStyle name="{_19_剥离 7 2" xfId="10815"/>
    <cellStyle name="{_19_剥离 8" xfId="10816"/>
    <cellStyle name="{_19_剥离 8 2" xfId="10817"/>
    <cellStyle name="{_19_剥离 9" xfId="10818"/>
    <cellStyle name="{_19_剥离 9 2" xfId="10819"/>
    <cellStyle name="{_剥离" xfId="10820"/>
    <cellStyle name="{_剥离 10" xfId="10821"/>
    <cellStyle name="{_剥离 10 2" xfId="10822"/>
    <cellStyle name="{_剥离 11" xfId="10823"/>
    <cellStyle name="{_剥离 11 2" xfId="10824"/>
    <cellStyle name="{_剥离 12" xfId="10825"/>
    <cellStyle name="{_剥离 12 2" xfId="10826"/>
    <cellStyle name="{_剥离 13" xfId="10827"/>
    <cellStyle name="{_剥离 2" xfId="10828"/>
    <cellStyle name="{_剥离 2 10" xfId="10829"/>
    <cellStyle name="{_剥离 2 10 2" xfId="10830"/>
    <cellStyle name="{_剥离 2 11" xfId="10831"/>
    <cellStyle name="{_剥离 2 11 2" xfId="10832"/>
    <cellStyle name="{_剥离 2 12" xfId="10833"/>
    <cellStyle name="{_剥离 2 12 2" xfId="10834"/>
    <cellStyle name="{_剥离 2 13" xfId="10835"/>
    <cellStyle name="{_剥离 2 2" xfId="10836"/>
    <cellStyle name="{_剥离 2 2 10" xfId="10837"/>
    <cellStyle name="{_剥离 2 2 10 2" xfId="10838"/>
    <cellStyle name="{_剥离 2 2 11" xfId="10839"/>
    <cellStyle name="{_剥离 2 2 11 2" xfId="10840"/>
    <cellStyle name="{_剥离 2 2 12" xfId="10841"/>
    <cellStyle name="{_剥离 2 2 2" xfId="10842"/>
    <cellStyle name="{_剥离 2 2 2 10" xfId="10843"/>
    <cellStyle name="{_剥离 2 2 2 10 2" xfId="10844"/>
    <cellStyle name="{_剥离 2 2 2 11" xfId="10845"/>
    <cellStyle name="{_剥离 2 2 2 2" xfId="10846"/>
    <cellStyle name="{_剥离 2 2 2 2 2" xfId="10847"/>
    <cellStyle name="{_剥离 2 2 2 3" xfId="10848"/>
    <cellStyle name="{_剥离 2 2 2 3 2" xfId="10849"/>
    <cellStyle name="{_剥离 2 2 2 4" xfId="10850"/>
    <cellStyle name="{_剥离 2 2 2 4 2" xfId="10851"/>
    <cellStyle name="{_剥离 2 2 2 5" xfId="10852"/>
    <cellStyle name="{_剥离 2 2 2 5 2" xfId="10853"/>
    <cellStyle name="{_剥离 2 2 2 6" xfId="10854"/>
    <cellStyle name="{_剥离 2 2 2 6 2" xfId="10855"/>
    <cellStyle name="{_剥离 2 2 2 7" xfId="10856"/>
    <cellStyle name="{_剥离 2 2 2 7 2" xfId="10857"/>
    <cellStyle name="{_剥离 2 2 2 8" xfId="10858"/>
    <cellStyle name="{_剥离 2 2 2 8 2" xfId="10859"/>
    <cellStyle name="{_剥离 2 2 2 9" xfId="10860"/>
    <cellStyle name="{_剥离 2 2 2 9 2" xfId="10861"/>
    <cellStyle name="{_剥离 2 2 3" xfId="10862"/>
    <cellStyle name="{_剥离 2 2 3 2" xfId="10863"/>
    <cellStyle name="{_剥离 2 2 4" xfId="10864"/>
    <cellStyle name="{_剥离 2 2 4 2" xfId="10865"/>
    <cellStyle name="{_剥离 2 2 5" xfId="10866"/>
    <cellStyle name="{_剥离 2 2 5 2" xfId="10867"/>
    <cellStyle name="{_剥离 2 2 6" xfId="10868"/>
    <cellStyle name="{_剥离 2 2 6 2" xfId="10869"/>
    <cellStyle name="{_剥离 2 2 7" xfId="10870"/>
    <cellStyle name="{_剥离 2 2 7 2" xfId="10871"/>
    <cellStyle name="{_剥离 2 2 8" xfId="10872"/>
    <cellStyle name="{_剥离 2 2 8 2" xfId="10873"/>
    <cellStyle name="{_剥离 2 2 9" xfId="10874"/>
    <cellStyle name="{_剥离 2 2 9 2" xfId="10875"/>
    <cellStyle name="{_剥离 2 3" xfId="10876"/>
    <cellStyle name="{_剥离 2 3 10" xfId="10877"/>
    <cellStyle name="{_剥离 2 3 10 2" xfId="10878"/>
    <cellStyle name="{_剥离 2 3 11" xfId="10879"/>
    <cellStyle name="{_剥离 2 3 2" xfId="10880"/>
    <cellStyle name="{_剥离 2 3 2 2" xfId="10881"/>
    <cellStyle name="{_剥离 2 3 3" xfId="10882"/>
    <cellStyle name="{_剥离 2 3 3 2" xfId="10883"/>
    <cellStyle name="{_剥离 2 3 4" xfId="10884"/>
    <cellStyle name="{_剥离 2 3 4 2" xfId="10885"/>
    <cellStyle name="{_剥离 2 3 5" xfId="10886"/>
    <cellStyle name="{_剥离 2 3 5 2" xfId="10887"/>
    <cellStyle name="{_剥离 2 3 6" xfId="10888"/>
    <cellStyle name="{_剥离 2 3 6 2" xfId="10889"/>
    <cellStyle name="{_剥离 2 3 7" xfId="10890"/>
    <cellStyle name="{_剥离 2 3 7 2" xfId="10891"/>
    <cellStyle name="{_剥离 2 3 8" xfId="10892"/>
    <cellStyle name="{_剥离 2 3 8 2" xfId="10893"/>
    <cellStyle name="{_剥离 2 3 9" xfId="10894"/>
    <cellStyle name="{_剥离 2 3 9 2" xfId="10895"/>
    <cellStyle name="{_剥离 2 4" xfId="10896"/>
    <cellStyle name="{_剥离 2 4 2" xfId="10897"/>
    <cellStyle name="{_剥离 2 5" xfId="10898"/>
    <cellStyle name="{_剥离 2 5 2" xfId="10899"/>
    <cellStyle name="{_剥离 2 6" xfId="10900"/>
    <cellStyle name="{_剥离 2 6 2" xfId="10901"/>
    <cellStyle name="{_剥离 2 7" xfId="10902"/>
    <cellStyle name="{_剥离 2 7 2" xfId="10903"/>
    <cellStyle name="{_剥离 2 8" xfId="10904"/>
    <cellStyle name="{_剥离 2 8 2" xfId="10905"/>
    <cellStyle name="{_剥离 2 9" xfId="10906"/>
    <cellStyle name="{_剥离 2 9 2" xfId="10907"/>
    <cellStyle name="{_剥离 3" xfId="10908"/>
    <cellStyle name="{_剥离 3 10" xfId="10909"/>
    <cellStyle name="{_剥离 3 10 2" xfId="10910"/>
    <cellStyle name="{_剥离 3 11" xfId="10911"/>
    <cellStyle name="{_剥离 3 2" xfId="10912"/>
    <cellStyle name="{_剥离 3 2 2" xfId="10913"/>
    <cellStyle name="{_剥离 3 3" xfId="10914"/>
    <cellStyle name="{_剥离 3 3 2" xfId="10915"/>
    <cellStyle name="{_剥离 3 4" xfId="10916"/>
    <cellStyle name="{_剥离 3 4 2" xfId="10917"/>
    <cellStyle name="{_剥离 3 5" xfId="10918"/>
    <cellStyle name="{_剥离 3 5 2" xfId="10919"/>
    <cellStyle name="{_剥离 3 6" xfId="10920"/>
    <cellStyle name="{_剥离 3 6 2" xfId="10921"/>
    <cellStyle name="{_剥离 3 7" xfId="10922"/>
    <cellStyle name="{_剥离 3 7 2" xfId="10923"/>
    <cellStyle name="{_剥离 3 8" xfId="10924"/>
    <cellStyle name="{_剥离 3 8 2" xfId="10925"/>
    <cellStyle name="{_剥离 3 9" xfId="10926"/>
    <cellStyle name="{_剥离 3 9 2" xfId="10927"/>
    <cellStyle name="{_剥离 4" xfId="10928"/>
    <cellStyle name="{_剥离 4 2" xfId="10929"/>
    <cellStyle name="{_剥离 5" xfId="10930"/>
    <cellStyle name="{_剥离 5 2" xfId="10931"/>
    <cellStyle name="{_剥离 6" xfId="10932"/>
    <cellStyle name="{_剥离 6 2" xfId="10933"/>
    <cellStyle name="{_剥离 7" xfId="10934"/>
    <cellStyle name="{_剥离 7 2" xfId="10935"/>
    <cellStyle name="{_剥离 8" xfId="10936"/>
    <cellStyle name="{_剥离 8 2" xfId="10937"/>
    <cellStyle name="{_剥离 9" xfId="10938"/>
    <cellStyle name="{_剥离 9 2" xfId="10939"/>
    <cellStyle name="{_现底稿" xfId="10940"/>
    <cellStyle name="{_现底稿 10" xfId="10941"/>
    <cellStyle name="{_现底稿 10 2" xfId="10942"/>
    <cellStyle name="{_现底稿 11" xfId="10943"/>
    <cellStyle name="{_现底稿 11 2" xfId="10944"/>
    <cellStyle name="{_现底稿 12" xfId="10945"/>
    <cellStyle name="{_现底稿 12 2" xfId="10946"/>
    <cellStyle name="{_现底稿 13" xfId="10947"/>
    <cellStyle name="{_现底稿 2" xfId="10948"/>
    <cellStyle name="{_现底稿 2 10" xfId="10949"/>
    <cellStyle name="{_现底稿 2 10 2" xfId="10950"/>
    <cellStyle name="{_现底稿 2 11" xfId="10951"/>
    <cellStyle name="{_现底稿 2 11 2" xfId="10952"/>
    <cellStyle name="{_现底稿 2 12" xfId="10953"/>
    <cellStyle name="{_现底稿 2 12 2" xfId="10954"/>
    <cellStyle name="{_现底稿 2 13" xfId="10955"/>
    <cellStyle name="{_现底稿 2 2" xfId="10956"/>
    <cellStyle name="{_现底稿 2 2 10" xfId="10957"/>
    <cellStyle name="{_现底稿 2 2 10 2" xfId="10958"/>
    <cellStyle name="{_现底稿 2 2 11" xfId="10959"/>
    <cellStyle name="{_现底稿 2 2 11 2" xfId="10960"/>
    <cellStyle name="{_现底稿 2 2 12" xfId="10961"/>
    <cellStyle name="{_现底稿 2 2 2" xfId="10962"/>
    <cellStyle name="{_现底稿 2 2 2 10" xfId="10963"/>
    <cellStyle name="{_现底稿 2 2 2 10 2" xfId="10964"/>
    <cellStyle name="{_现底稿 2 2 2 11" xfId="10965"/>
    <cellStyle name="{_现底稿 2 2 2 2" xfId="10966"/>
    <cellStyle name="{_现底稿 2 2 2 2 2" xfId="10967"/>
    <cellStyle name="{_现底稿 2 2 2 3" xfId="10968"/>
    <cellStyle name="{_现底稿 2 2 2 3 2" xfId="10969"/>
    <cellStyle name="{_现底稿 2 2 2 4" xfId="10970"/>
    <cellStyle name="{_现底稿 2 2 2 4 2" xfId="10971"/>
    <cellStyle name="{_现底稿 2 2 2 5" xfId="10972"/>
    <cellStyle name="{_现底稿 2 2 2 5 2" xfId="10973"/>
    <cellStyle name="{_现底稿 2 2 2 6" xfId="10974"/>
    <cellStyle name="{_现底稿 2 2 2 6 2" xfId="10975"/>
    <cellStyle name="{_现底稿 2 2 2 7" xfId="10976"/>
    <cellStyle name="{_现底稿 2 2 2 7 2" xfId="10977"/>
    <cellStyle name="{_现底稿 2 2 2 8" xfId="10978"/>
    <cellStyle name="{_现底稿 2 2 2 8 2" xfId="10979"/>
    <cellStyle name="{_现底稿 2 2 2 9" xfId="10980"/>
    <cellStyle name="{_现底稿 2 2 2 9 2" xfId="10981"/>
    <cellStyle name="{_现底稿 2 2 3" xfId="10982"/>
    <cellStyle name="{_现底稿 2 2 3 2" xfId="10983"/>
    <cellStyle name="{_现底稿 2 2 4" xfId="10984"/>
    <cellStyle name="{_现底稿 2 2 4 2" xfId="10985"/>
    <cellStyle name="{_现底稿 2 2 5" xfId="10986"/>
    <cellStyle name="{_现底稿 2 2 5 2" xfId="10987"/>
    <cellStyle name="{_现底稿 2 2 6" xfId="10988"/>
    <cellStyle name="{_现底稿 2 2 6 2" xfId="10989"/>
    <cellStyle name="{_现底稿 2 2 7" xfId="10990"/>
    <cellStyle name="{_现底稿 2 2 7 2" xfId="10991"/>
    <cellStyle name="{_现底稿 2 2 8" xfId="10992"/>
    <cellStyle name="{_现底稿 2 2 8 2" xfId="10993"/>
    <cellStyle name="{_现底稿 2 2 9" xfId="10994"/>
    <cellStyle name="{_现底稿 2 2 9 2" xfId="10995"/>
    <cellStyle name="{_现底稿 2 3" xfId="10996"/>
    <cellStyle name="{_现底稿 2 3 10" xfId="10997"/>
    <cellStyle name="{_现底稿 2 3 10 2" xfId="10998"/>
    <cellStyle name="{_现底稿 2 3 11" xfId="10999"/>
    <cellStyle name="{_现底稿 2 3 2" xfId="11000"/>
    <cellStyle name="{_现底稿 2 3 2 2" xfId="11001"/>
    <cellStyle name="{_现底稿 2 3 3" xfId="11002"/>
    <cellStyle name="{_现底稿 2 3 3 2" xfId="11003"/>
    <cellStyle name="{_现底稿 2 3 4" xfId="11004"/>
    <cellStyle name="{_现底稿 2 3 4 2" xfId="11005"/>
    <cellStyle name="{_现底稿 2 3 5" xfId="11006"/>
    <cellStyle name="{_现底稿 2 3 5 2" xfId="11007"/>
    <cellStyle name="{_现底稿 2 3 6" xfId="11008"/>
    <cellStyle name="{_现底稿 2 3 6 2" xfId="11009"/>
    <cellStyle name="{_现底稿 2 3 7" xfId="11010"/>
    <cellStyle name="{_现底稿 2 3 7 2" xfId="11011"/>
    <cellStyle name="{_现底稿 2 3 8" xfId="11012"/>
    <cellStyle name="{_现底稿 2 3 8 2" xfId="11013"/>
    <cellStyle name="{_现底稿 2 3 9" xfId="11014"/>
    <cellStyle name="{_现底稿 2 3 9 2" xfId="11015"/>
    <cellStyle name="{_现底稿 2 4" xfId="11016"/>
    <cellStyle name="{_现底稿 2 4 2" xfId="11017"/>
    <cellStyle name="{_现底稿 2 5" xfId="11018"/>
    <cellStyle name="{_现底稿 2 5 2" xfId="11019"/>
    <cellStyle name="{_现底稿 2 6" xfId="11020"/>
    <cellStyle name="{_现底稿 2 6 2" xfId="11021"/>
    <cellStyle name="{_现底稿 2 7" xfId="11022"/>
    <cellStyle name="{_现底稿 2 7 2" xfId="11023"/>
    <cellStyle name="{_现底稿 2 8" xfId="11024"/>
    <cellStyle name="{_现底稿 2 8 2" xfId="11025"/>
    <cellStyle name="{_现底稿 2 9" xfId="11026"/>
    <cellStyle name="{_现底稿 2 9 2" xfId="11027"/>
    <cellStyle name="{_现底稿 3" xfId="11028"/>
    <cellStyle name="{_现底稿 3 10" xfId="11029"/>
    <cellStyle name="{_现底稿 3 10 2" xfId="11030"/>
    <cellStyle name="{_现底稿 3 11" xfId="11031"/>
    <cellStyle name="{_现底稿 3 2" xfId="11032"/>
    <cellStyle name="{_现底稿 3 2 2" xfId="11033"/>
    <cellStyle name="{_现底稿 3 3" xfId="11034"/>
    <cellStyle name="{_现底稿 3 3 2" xfId="11035"/>
    <cellStyle name="{_现底稿 3 4" xfId="11036"/>
    <cellStyle name="{_现底稿 3 4 2" xfId="11037"/>
    <cellStyle name="{_现底稿 3 5" xfId="11038"/>
    <cellStyle name="{_现底稿 3 5 2" xfId="11039"/>
    <cellStyle name="{_现底稿 3 6" xfId="11040"/>
    <cellStyle name="{_现底稿 3 6 2" xfId="11041"/>
    <cellStyle name="{_现底稿 3 7" xfId="11042"/>
    <cellStyle name="{_现底稿 3 7 2" xfId="11043"/>
    <cellStyle name="{_现底稿 3 8" xfId="11044"/>
    <cellStyle name="{_现底稿 3 8 2" xfId="11045"/>
    <cellStyle name="{_现底稿 3 9" xfId="11046"/>
    <cellStyle name="{_现底稿 3 9 2" xfId="11047"/>
    <cellStyle name="{_现底稿 4" xfId="11048"/>
    <cellStyle name="{_现底稿 4 2" xfId="11049"/>
    <cellStyle name="{_现底稿 5" xfId="11050"/>
    <cellStyle name="{_现底稿 5 2" xfId="11051"/>
    <cellStyle name="{_现底稿 6" xfId="11052"/>
    <cellStyle name="{_现底稿 6 2" xfId="11053"/>
    <cellStyle name="{_现底稿 7" xfId="11054"/>
    <cellStyle name="{_现底稿 7 2" xfId="11055"/>
    <cellStyle name="{_现底稿 8" xfId="11056"/>
    <cellStyle name="{_现底稿 8 2" xfId="11057"/>
    <cellStyle name="{_现底稿 9" xfId="11058"/>
    <cellStyle name="{_现底稿 9 2" xfId="11059"/>
    <cellStyle name="{_现底稿_07新华报表" xfId="11060"/>
    <cellStyle name="{_现底稿_07新华报表 10" xfId="11061"/>
    <cellStyle name="{_现底稿_07新华报表 10 2" xfId="11062"/>
    <cellStyle name="{_现底稿_07新华报表 11" xfId="11063"/>
    <cellStyle name="{_现底稿_07新华报表 11 2" xfId="11064"/>
    <cellStyle name="{_现底稿_07新华报表 12" xfId="11065"/>
    <cellStyle name="{_现底稿_07新华报表 12 2" xfId="11066"/>
    <cellStyle name="{_现底稿_07新华报表 13" xfId="11067"/>
    <cellStyle name="{_现底稿_07新华报表 2" xfId="11068"/>
    <cellStyle name="{_现底稿_07新华报表 2 10" xfId="11069"/>
    <cellStyle name="{_现底稿_07新华报表 2 10 2" xfId="11070"/>
    <cellStyle name="{_现底稿_07新华报表 2 11" xfId="11071"/>
    <cellStyle name="{_现底稿_07新华报表 2 11 2" xfId="11072"/>
    <cellStyle name="{_现底稿_07新华报表 2 12" xfId="11073"/>
    <cellStyle name="{_现底稿_07新华报表 2 12 2" xfId="11074"/>
    <cellStyle name="{_现底稿_07新华报表 2 13" xfId="11075"/>
    <cellStyle name="{_现底稿_07新华报表 2 2" xfId="11076"/>
    <cellStyle name="{_现底稿_07新华报表 2 2 10" xfId="11077"/>
    <cellStyle name="{_现底稿_07新华报表 2 2 10 2" xfId="11078"/>
    <cellStyle name="{_现底稿_07新华报表 2 2 11" xfId="11079"/>
    <cellStyle name="{_现底稿_07新华报表 2 2 11 2" xfId="11080"/>
    <cellStyle name="{_现底稿_07新华报表 2 2 12" xfId="11081"/>
    <cellStyle name="{_现底稿_07新华报表 2 2 2" xfId="11082"/>
    <cellStyle name="{_现底稿_07新华报表 2 2 2 10" xfId="11083"/>
    <cellStyle name="{_现底稿_07新华报表 2 2 2 10 2" xfId="11084"/>
    <cellStyle name="{_现底稿_07新华报表 2 2 2 11" xfId="11085"/>
    <cellStyle name="{_现底稿_07新华报表 2 2 2 2" xfId="11086"/>
    <cellStyle name="{_现底稿_07新华报表 2 2 2 2 2" xfId="11087"/>
    <cellStyle name="{_现底稿_07新华报表 2 2 2 3" xfId="11088"/>
    <cellStyle name="{_现底稿_07新华报表 2 2 2 3 2" xfId="11089"/>
    <cellStyle name="{_现底稿_07新华报表 2 2 2 4" xfId="11090"/>
    <cellStyle name="{_现底稿_07新华报表 2 2 2 4 2" xfId="11091"/>
    <cellStyle name="{_现底稿_07新华报表 2 2 2 5" xfId="11092"/>
    <cellStyle name="{_现底稿_07新华报表 2 2 2 5 2" xfId="11093"/>
    <cellStyle name="{_现底稿_07新华报表 2 2 2 6" xfId="11094"/>
    <cellStyle name="{_现底稿_07新华报表 2 2 2 6 2" xfId="11095"/>
    <cellStyle name="{_现底稿_07新华报表 2 2 2 7" xfId="11096"/>
    <cellStyle name="{_现底稿_07新华报表 2 2 2 7 2" xfId="11097"/>
    <cellStyle name="{_现底稿_07新华报表 2 2 2 8" xfId="11098"/>
    <cellStyle name="{_现底稿_07新华报表 2 2 2 8 2" xfId="11099"/>
    <cellStyle name="{_现底稿_07新华报表 2 2 2 9" xfId="11100"/>
    <cellStyle name="{_现底稿_07新华报表 2 2 2 9 2" xfId="11101"/>
    <cellStyle name="{_现底稿_07新华报表 2 2 3" xfId="11102"/>
    <cellStyle name="{_现底稿_07新华报表 2 2 3 2" xfId="11103"/>
    <cellStyle name="{_现底稿_07新华报表 2 2 4" xfId="11104"/>
    <cellStyle name="{_现底稿_07新华报表 2 2 4 2" xfId="11105"/>
    <cellStyle name="{_现底稿_07新华报表 2 2 5" xfId="11106"/>
    <cellStyle name="{_现底稿_07新华报表 2 2 5 2" xfId="11107"/>
    <cellStyle name="{_现底稿_07新华报表 2 2 6" xfId="11108"/>
    <cellStyle name="{_现底稿_07新华报表 2 2 6 2" xfId="11109"/>
    <cellStyle name="{_现底稿_07新华报表 2 2 7" xfId="11110"/>
    <cellStyle name="{_现底稿_07新华报表 2 2 7 2" xfId="11111"/>
    <cellStyle name="{_现底稿_07新华报表 2 2 8" xfId="11112"/>
    <cellStyle name="{_现底稿_07新华报表 2 2 8 2" xfId="11113"/>
    <cellStyle name="{_现底稿_07新华报表 2 2 9" xfId="11114"/>
    <cellStyle name="{_现底稿_07新华报表 2 2 9 2" xfId="11115"/>
    <cellStyle name="{_现底稿_07新华报表 2 3" xfId="11116"/>
    <cellStyle name="{_现底稿_07新华报表 2 3 10" xfId="11117"/>
    <cellStyle name="{_现底稿_07新华报表 2 3 10 2" xfId="11118"/>
    <cellStyle name="{_现底稿_07新华报表 2 3 11" xfId="11119"/>
    <cellStyle name="{_现底稿_07新华报表 2 3 2" xfId="11120"/>
    <cellStyle name="{_现底稿_07新华报表 2 3 2 2" xfId="11121"/>
    <cellStyle name="{_现底稿_07新华报表 2 3 3" xfId="11122"/>
    <cellStyle name="{_现底稿_07新华报表 2 3 3 2" xfId="11123"/>
    <cellStyle name="{_现底稿_07新华报表 2 3 4" xfId="11124"/>
    <cellStyle name="{_现底稿_07新华报表 2 3 4 2" xfId="11125"/>
    <cellStyle name="{_现底稿_07新华报表 2 3 5" xfId="11126"/>
    <cellStyle name="{_现底稿_07新华报表 2 3 5 2" xfId="11127"/>
    <cellStyle name="{_现底稿_07新华报表 2 3 6" xfId="11128"/>
    <cellStyle name="{_现底稿_07新华报表 2 3 6 2" xfId="11129"/>
    <cellStyle name="{_现底稿_07新华报表 2 3 7" xfId="11130"/>
    <cellStyle name="{_现底稿_07新华报表 2 3 7 2" xfId="11131"/>
    <cellStyle name="{_现底稿_07新华报表 2 3 8" xfId="11132"/>
    <cellStyle name="{_现底稿_07新华报表 2 3 8 2" xfId="11133"/>
    <cellStyle name="{_现底稿_07新华报表 2 3 9" xfId="11134"/>
    <cellStyle name="{_现底稿_07新华报表 2 3 9 2" xfId="11135"/>
    <cellStyle name="{_现底稿_07新华报表 2 4" xfId="11136"/>
    <cellStyle name="{_现底稿_07新华报表 2 4 2" xfId="11137"/>
    <cellStyle name="{_现底稿_07新华报表 2 5" xfId="11138"/>
    <cellStyle name="{_现底稿_07新华报表 2 5 2" xfId="11139"/>
    <cellStyle name="{_现底稿_07新华报表 2 6" xfId="11140"/>
    <cellStyle name="{_现底稿_07新华报表 2 6 2" xfId="11141"/>
    <cellStyle name="{_现底稿_07新华报表 2 7" xfId="11142"/>
    <cellStyle name="{_现底稿_07新华报表 2 7 2" xfId="11143"/>
    <cellStyle name="{_现底稿_07新华报表 2 8" xfId="11144"/>
    <cellStyle name="{_现底稿_07新华报表 2 8 2" xfId="11145"/>
    <cellStyle name="{_现底稿_07新华报表 2 9" xfId="11146"/>
    <cellStyle name="{_现底稿_07新华报表 2 9 2" xfId="11147"/>
    <cellStyle name="{_现底稿_07新华报表 3" xfId="11148"/>
    <cellStyle name="{_现底稿_07新华报表 3 10" xfId="11149"/>
    <cellStyle name="{_现底稿_07新华报表 3 10 2" xfId="11150"/>
    <cellStyle name="{_现底稿_07新华报表 3 11" xfId="11151"/>
    <cellStyle name="{_现底稿_07新华报表 3 2" xfId="11152"/>
    <cellStyle name="{_现底稿_07新华报表 3 2 2" xfId="11153"/>
    <cellStyle name="{_现底稿_07新华报表 3 3" xfId="11154"/>
    <cellStyle name="{_现底稿_07新华报表 3 3 2" xfId="11155"/>
    <cellStyle name="{_现底稿_07新华报表 3 4" xfId="11156"/>
    <cellStyle name="{_现底稿_07新华报表 3 4 2" xfId="11157"/>
    <cellStyle name="{_现底稿_07新华报表 3 5" xfId="11158"/>
    <cellStyle name="{_现底稿_07新华报表 3 5 2" xfId="11159"/>
    <cellStyle name="{_现底稿_07新华报表 3 6" xfId="11160"/>
    <cellStyle name="{_现底稿_07新华报表 3 6 2" xfId="11161"/>
    <cellStyle name="{_现底稿_07新华报表 3 7" xfId="11162"/>
    <cellStyle name="{_现底稿_07新华报表 3 7 2" xfId="11163"/>
    <cellStyle name="{_现底稿_07新华报表 3 8" xfId="11164"/>
    <cellStyle name="{_现底稿_07新华报表 3 8 2" xfId="11165"/>
    <cellStyle name="{_现底稿_07新华报表 3 9" xfId="11166"/>
    <cellStyle name="{_现底稿_07新华报表 3 9 2" xfId="11167"/>
    <cellStyle name="{_现底稿_07新华报表 4" xfId="11168"/>
    <cellStyle name="{_现底稿_07新华报表 4 2" xfId="11169"/>
    <cellStyle name="{_现底稿_07新华报表 5" xfId="11170"/>
    <cellStyle name="{_现底稿_07新华报表 5 2" xfId="11171"/>
    <cellStyle name="{_现底稿_07新华报表 6" xfId="11172"/>
    <cellStyle name="{_现底稿_07新华报表 6 2" xfId="11173"/>
    <cellStyle name="{_现底稿_07新华报表 7" xfId="11174"/>
    <cellStyle name="{_现底稿_07新华报表 7 2" xfId="11175"/>
    <cellStyle name="{_现底稿_07新华报表 8" xfId="11176"/>
    <cellStyle name="{_现底稿_07新华报表 8 2" xfId="11177"/>
    <cellStyle name="{_现底稿_07新华报表 9" xfId="11178"/>
    <cellStyle name="{_现底稿_07新华报表 9 2" xfId="11179"/>
    <cellStyle name="{_现底稿_剥离" xfId="11180"/>
    <cellStyle name="{_现底稿_剥离 10" xfId="11181"/>
    <cellStyle name="{_现底稿_剥离 10 2" xfId="11182"/>
    <cellStyle name="{_现底稿_剥离 11" xfId="11183"/>
    <cellStyle name="{_现底稿_剥离 11 2" xfId="11184"/>
    <cellStyle name="{_现底稿_剥离 12" xfId="11185"/>
    <cellStyle name="{_现底稿_剥离 12 2" xfId="11186"/>
    <cellStyle name="{_现底稿_剥离 13" xfId="11187"/>
    <cellStyle name="{_现底稿_剥离 2" xfId="11188"/>
    <cellStyle name="{_现底稿_剥离 2 10" xfId="11189"/>
    <cellStyle name="{_现底稿_剥离 2 10 2" xfId="11190"/>
    <cellStyle name="{_现底稿_剥离 2 11" xfId="11191"/>
    <cellStyle name="{_现底稿_剥离 2 11 2" xfId="11192"/>
    <cellStyle name="{_现底稿_剥离 2 12" xfId="11193"/>
    <cellStyle name="{_现底稿_剥离 2 12 2" xfId="11194"/>
    <cellStyle name="{_现底稿_剥离 2 13" xfId="11195"/>
    <cellStyle name="{_现底稿_剥离 2 2" xfId="11196"/>
    <cellStyle name="{_现底稿_剥离 2 2 10" xfId="11197"/>
    <cellStyle name="{_现底稿_剥离 2 2 10 2" xfId="11198"/>
    <cellStyle name="{_现底稿_剥离 2 2 11" xfId="11199"/>
    <cellStyle name="{_现底稿_剥离 2 2 11 2" xfId="11200"/>
    <cellStyle name="{_现底稿_剥离 2 2 12" xfId="11201"/>
    <cellStyle name="{_现底稿_剥离 2 2 2" xfId="11202"/>
    <cellStyle name="{_现底稿_剥离 2 2 2 10" xfId="11203"/>
    <cellStyle name="{_现底稿_剥离 2 2 2 10 2" xfId="11204"/>
    <cellStyle name="{_现底稿_剥离 2 2 2 11" xfId="11205"/>
    <cellStyle name="{_现底稿_剥离 2 2 2 2" xfId="11206"/>
    <cellStyle name="{_现底稿_剥离 2 2 2 2 2" xfId="11207"/>
    <cellStyle name="{_现底稿_剥离 2 2 2 3" xfId="11208"/>
    <cellStyle name="{_现底稿_剥离 2 2 2 3 2" xfId="11209"/>
    <cellStyle name="{_现底稿_剥离 2 2 2 4" xfId="11210"/>
    <cellStyle name="{_现底稿_剥离 2 2 2 4 2" xfId="11211"/>
    <cellStyle name="{_现底稿_剥离 2 2 2 5" xfId="11212"/>
    <cellStyle name="{_现底稿_剥离 2 2 2 5 2" xfId="11213"/>
    <cellStyle name="{_现底稿_剥离 2 2 2 6" xfId="11214"/>
    <cellStyle name="{_现底稿_剥离 2 2 2 6 2" xfId="11215"/>
    <cellStyle name="{_现底稿_剥离 2 2 2 7" xfId="11216"/>
    <cellStyle name="{_现底稿_剥离 2 2 2 7 2" xfId="11217"/>
    <cellStyle name="{_现底稿_剥离 2 2 2 8" xfId="11218"/>
    <cellStyle name="{_现底稿_剥离 2 2 2 8 2" xfId="11219"/>
    <cellStyle name="{_现底稿_剥离 2 2 2 9" xfId="11220"/>
    <cellStyle name="{_现底稿_剥离 2 2 2 9 2" xfId="11221"/>
    <cellStyle name="{_现底稿_剥离 2 2 3" xfId="11222"/>
    <cellStyle name="{_现底稿_剥离 2 2 3 2" xfId="11223"/>
    <cellStyle name="{_现底稿_剥离 2 2 4" xfId="11224"/>
    <cellStyle name="{_现底稿_剥离 2 2 4 2" xfId="11225"/>
    <cellStyle name="{_现底稿_剥离 2 2 5" xfId="11226"/>
    <cellStyle name="{_现底稿_剥离 2 2 5 2" xfId="11227"/>
    <cellStyle name="{_现底稿_剥离 2 2 6" xfId="11228"/>
    <cellStyle name="{_现底稿_剥离 2 2 6 2" xfId="11229"/>
    <cellStyle name="{_现底稿_剥离 2 2 7" xfId="11230"/>
    <cellStyle name="{_现底稿_剥离 2 2 7 2" xfId="11231"/>
    <cellStyle name="{_现底稿_剥离 2 2 8" xfId="11232"/>
    <cellStyle name="{_现底稿_剥离 2 2 8 2" xfId="11233"/>
    <cellStyle name="{_现底稿_剥离 2 2 9" xfId="11234"/>
    <cellStyle name="{_现底稿_剥离 2 2 9 2" xfId="11235"/>
    <cellStyle name="{_现底稿_剥离 2 3" xfId="11236"/>
    <cellStyle name="{_现底稿_剥离 2 3 10" xfId="11237"/>
    <cellStyle name="{_现底稿_剥离 2 3 10 2" xfId="11238"/>
    <cellStyle name="{_现底稿_剥离 2 3 11" xfId="11239"/>
    <cellStyle name="{_现底稿_剥离 2 3 2" xfId="11240"/>
    <cellStyle name="{_现底稿_剥离 2 3 2 2" xfId="11241"/>
    <cellStyle name="{_现底稿_剥离 2 3 3" xfId="11242"/>
    <cellStyle name="{_现底稿_剥离 2 3 3 2" xfId="11243"/>
    <cellStyle name="{_现底稿_剥离 2 3 4" xfId="11244"/>
    <cellStyle name="{_现底稿_剥离 2 3 4 2" xfId="11245"/>
    <cellStyle name="{_现底稿_剥离 2 3 5" xfId="11246"/>
    <cellStyle name="{_现底稿_剥离 2 3 5 2" xfId="11247"/>
    <cellStyle name="{_现底稿_剥离 2 3 6" xfId="11248"/>
    <cellStyle name="{_现底稿_剥离 2 3 6 2" xfId="11249"/>
    <cellStyle name="{_现底稿_剥离 2 3 7" xfId="11250"/>
    <cellStyle name="{_现底稿_剥离 2 3 7 2" xfId="11251"/>
    <cellStyle name="{_现底稿_剥离 2 3 8" xfId="11252"/>
    <cellStyle name="{_现底稿_剥离 2 3 8 2" xfId="11253"/>
    <cellStyle name="{_现底稿_剥离 2 3 9" xfId="11254"/>
    <cellStyle name="{_现底稿_剥离 2 3 9 2" xfId="11255"/>
    <cellStyle name="{_现底稿_剥离 2 4" xfId="11256"/>
    <cellStyle name="{_现底稿_剥离 2 4 2" xfId="11257"/>
    <cellStyle name="{_现底稿_剥离 2 5" xfId="11258"/>
    <cellStyle name="{_现底稿_剥离 2 5 2" xfId="11259"/>
    <cellStyle name="{_现底稿_剥离 2 6" xfId="11260"/>
    <cellStyle name="{_现底稿_剥离 2 6 2" xfId="11261"/>
    <cellStyle name="{_现底稿_剥离 2 7" xfId="11262"/>
    <cellStyle name="{_现底稿_剥离 2 7 2" xfId="11263"/>
    <cellStyle name="{_现底稿_剥离 2 8" xfId="11264"/>
    <cellStyle name="{_现底稿_剥离 2 8 2" xfId="11265"/>
    <cellStyle name="{_现底稿_剥离 2 9" xfId="11266"/>
    <cellStyle name="{_现底稿_剥离 2 9 2" xfId="11267"/>
    <cellStyle name="{_现底稿_剥离 3" xfId="11268"/>
    <cellStyle name="{_现底稿_剥离 3 10" xfId="11269"/>
    <cellStyle name="{_现底稿_剥离 3 10 2" xfId="11270"/>
    <cellStyle name="{_现底稿_剥离 3 11" xfId="11271"/>
    <cellStyle name="{_现底稿_剥离 3 2" xfId="11272"/>
    <cellStyle name="{_现底稿_剥离 3 2 2" xfId="11273"/>
    <cellStyle name="{_现底稿_剥离 3 3" xfId="11274"/>
    <cellStyle name="{_现底稿_剥离 3 3 2" xfId="11275"/>
    <cellStyle name="{_现底稿_剥离 3 4" xfId="11276"/>
    <cellStyle name="{_现底稿_剥离 3 4 2" xfId="11277"/>
    <cellStyle name="{_现底稿_剥离 3 5" xfId="11278"/>
    <cellStyle name="{_现底稿_剥离 3 5 2" xfId="11279"/>
    <cellStyle name="{_现底稿_剥离 3 6" xfId="11280"/>
    <cellStyle name="{_现底稿_剥离 3 6 2" xfId="11281"/>
    <cellStyle name="{_现底稿_剥离 3 7" xfId="11282"/>
    <cellStyle name="{_现底稿_剥离 3 7 2" xfId="11283"/>
    <cellStyle name="{_现底稿_剥离 3 8" xfId="11284"/>
    <cellStyle name="{_现底稿_剥离 3 8 2" xfId="11285"/>
    <cellStyle name="{_现底稿_剥离 3 9" xfId="11286"/>
    <cellStyle name="{_现底稿_剥离 3 9 2" xfId="11287"/>
    <cellStyle name="{_现底稿_剥离 4" xfId="11288"/>
    <cellStyle name="{_现底稿_剥离 4 2" xfId="11289"/>
    <cellStyle name="{_现底稿_剥离 5" xfId="11290"/>
    <cellStyle name="{_现底稿_剥离 5 2" xfId="11291"/>
    <cellStyle name="{_现底稿_剥离 6" xfId="11292"/>
    <cellStyle name="{_现底稿_剥离 6 2" xfId="11293"/>
    <cellStyle name="{_现底稿_剥离 7" xfId="11294"/>
    <cellStyle name="{_现底稿_剥离 7 2" xfId="11295"/>
    <cellStyle name="{_现底稿_剥离 8" xfId="11296"/>
    <cellStyle name="{_现底稿_剥离 8 2" xfId="11297"/>
    <cellStyle name="{_现底稿_剥离 9" xfId="11298"/>
    <cellStyle name="{_现底稿_剥离 9 2" xfId="11299"/>
    <cellStyle name="{Comma [0]}" xfId="11300"/>
    <cellStyle name="{Comma [0]} 2" xfId="11301"/>
    <cellStyle name="{Comma [0]} 2 2" xfId="11302"/>
    <cellStyle name="{Comma [0]} 2 3" xfId="11303"/>
    <cellStyle name="{Comma [0]} 3" xfId="11304"/>
    <cellStyle name="{Comma [0]} 4" xfId="11305"/>
    <cellStyle name="{Comma [0]} 5" xfId="11306"/>
    <cellStyle name="{Comma [0]} 6" xfId="11307"/>
    <cellStyle name="{Comma [0]} 7" xfId="11308"/>
    <cellStyle name="{Comma}" xfId="11309"/>
    <cellStyle name="{Comma} 2" xfId="11310"/>
    <cellStyle name="{Comma} 2 2" xfId="11311"/>
    <cellStyle name="{Comma} 2 3" xfId="11312"/>
    <cellStyle name="{Comma} 3" xfId="11313"/>
    <cellStyle name="{Comma} 4" xfId="11314"/>
    <cellStyle name="{Comma} 5" xfId="11315"/>
    <cellStyle name="{Comma} 6" xfId="11316"/>
    <cellStyle name="{Comma} 7" xfId="11317"/>
    <cellStyle name="{Date}" xfId="11318"/>
    <cellStyle name="{Date} 2" xfId="11319"/>
    <cellStyle name="{Date} 2 2" xfId="11320"/>
    <cellStyle name="{Date} 2 3" xfId="11321"/>
    <cellStyle name="{Date} 3" xfId="11322"/>
    <cellStyle name="{Date} 4" xfId="11323"/>
    <cellStyle name="{Date} 5" xfId="11324"/>
    <cellStyle name="{Date} 6" xfId="11325"/>
    <cellStyle name="{Date} 7" xfId="11326"/>
    <cellStyle name="{Month}" xfId="11327"/>
    <cellStyle name="{Month} 2" xfId="11328"/>
    <cellStyle name="{Month} 2 2" xfId="11329"/>
    <cellStyle name="{Month} 2 3" xfId="11330"/>
    <cellStyle name="{Month} 3" xfId="11331"/>
    <cellStyle name="{Month} 4" xfId="11332"/>
    <cellStyle name="{Month} 5" xfId="11333"/>
    <cellStyle name="{Month} 6" xfId="11334"/>
    <cellStyle name="{Month} 7" xfId="11335"/>
    <cellStyle name="{Percent}" xfId="11336"/>
    <cellStyle name="{Percent} 2" xfId="11337"/>
    <cellStyle name="{Percent} 2 2" xfId="11338"/>
    <cellStyle name="{Percent} 2 3" xfId="11339"/>
    <cellStyle name="{Percent} 3" xfId="11340"/>
    <cellStyle name="{Percent} 4" xfId="11341"/>
    <cellStyle name="{Percent} 5" xfId="11342"/>
    <cellStyle name="{Percent} 6" xfId="11343"/>
    <cellStyle name="{Percent} 7" xfId="11344"/>
    <cellStyle name="{Thousand [0]}" xfId="11345"/>
    <cellStyle name="{Thousand [0]} 2" xfId="11346"/>
    <cellStyle name="{Thousand [0]} 2 2" xfId="11347"/>
    <cellStyle name="{Thousand [0]} 2 3" xfId="11348"/>
    <cellStyle name="{Thousand [0]} 3" xfId="11349"/>
    <cellStyle name="{Thousand [0]} 4" xfId="11350"/>
    <cellStyle name="{Thousand [0]} 5" xfId="11351"/>
    <cellStyle name="{Thousand [0]} 6" xfId="11352"/>
    <cellStyle name="{Thousand [0]} 7" xfId="11353"/>
    <cellStyle name="{Thousand}" xfId="11354"/>
    <cellStyle name="{Thousand} 2" xfId="11355"/>
    <cellStyle name="{Thousand} 2 2" xfId="11356"/>
    <cellStyle name="{Thousand} 2 3" xfId="11357"/>
    <cellStyle name="{Thousand} 3" xfId="11358"/>
    <cellStyle name="{Thousand} 4" xfId="11359"/>
    <cellStyle name="{Thousand} 5" xfId="11360"/>
    <cellStyle name="{Thousand} 6" xfId="11361"/>
    <cellStyle name="{Thousand} 7" xfId="11362"/>
    <cellStyle name="{Z'0000(1 dec)}" xfId="11363"/>
    <cellStyle name="{Z'0000(1 dec)} 2" xfId="11364"/>
    <cellStyle name="{Z'0000(1 dec)} 2 2" xfId="11365"/>
    <cellStyle name="{Z'0000(1 dec)} 2 3" xfId="11366"/>
    <cellStyle name="{Z'0000(1 dec)} 3" xfId="11367"/>
    <cellStyle name="{Z'0000(1 dec)} 4" xfId="11368"/>
    <cellStyle name="{Z'0000(1 dec)} 5" xfId="11369"/>
    <cellStyle name="{Z'0000(1 dec)} 6" xfId="11370"/>
    <cellStyle name="{Z'0000(1 dec)} 7" xfId="11371"/>
    <cellStyle name="{Z'0000(4 dec)}" xfId="11372"/>
    <cellStyle name="{Z'0000(4 dec)} 2" xfId="11373"/>
    <cellStyle name="{Z'0000(4 dec)} 2 2" xfId="11374"/>
    <cellStyle name="{Z'0000(4 dec)} 2 3" xfId="11375"/>
    <cellStyle name="{Z'0000(4 dec)} 3" xfId="11376"/>
    <cellStyle name="{Z'0000(4 dec)} 4" xfId="11377"/>
    <cellStyle name="{Z'0000(4 dec)} 5" xfId="11378"/>
    <cellStyle name="{Z'0000(4 dec)} 6" xfId="11379"/>
    <cellStyle name="{Z'0000(4 dec)} 7" xfId="11380"/>
    <cellStyle name="|: 获取数据 ..." xfId="11381"/>
    <cellStyle name="|: 获取数据 ... 10" xfId="11382"/>
    <cellStyle name="|: 获取数据 ... 10 2" xfId="11383"/>
    <cellStyle name="|: 获取数据 ... 2" xfId="11384"/>
    <cellStyle name="|: 获取数据 ... 2 2" xfId="11385"/>
    <cellStyle name="|: 获取数据 ... 2 2 2" xfId="11386"/>
    <cellStyle name="|: 获取数据 ... 2 2 2 2" xfId="11387"/>
    <cellStyle name="|: 获取数据 ... 2 2 3" xfId="11388"/>
    <cellStyle name="|: 获取数据 ... 2 3" xfId="11389"/>
    <cellStyle name="|: 获取数据 ... 3" xfId="11390"/>
    <cellStyle name="|: 获取数据 ..._011南京-完成" xfId="11391"/>
    <cellStyle name="£ BP" xfId="11392"/>
    <cellStyle name="£ BP 2" xfId="11393"/>
    <cellStyle name="£ BP 2 2" xfId="11394"/>
    <cellStyle name="£ BP 2 3" xfId="11395"/>
    <cellStyle name="£ BP 3" xfId="11396"/>
    <cellStyle name="£ BP 4" xfId="11397"/>
    <cellStyle name="£ BP 5" xfId="11398"/>
    <cellStyle name="¤d¤À¦ì [0]" xfId="11399"/>
    <cellStyle name="¤d¤À¦ì_cmdinput" xfId="11400"/>
    <cellStyle name="¥ JY" xfId="11401"/>
    <cellStyle name="¥ JY 2" xfId="11402"/>
    <cellStyle name="¥ JY 2 2" xfId="11403"/>
    <cellStyle name="¥ JY 2 3" xfId="11404"/>
    <cellStyle name="¥ JY 3" xfId="11405"/>
    <cellStyle name="¥ JY 4" xfId="11406"/>
    <cellStyle name="¥ JY 5" xfId="11407"/>
    <cellStyle name="¥Vn¥VC¥Vp[¥V¥A¥V¡°¥VN" xfId="11408"/>
    <cellStyle name="=C:\WINDOWS\SYSTEM32\COMMAND.COM" xfId="11409"/>
    <cellStyle name="¶W³sµ²" xfId="11410"/>
    <cellStyle name="¶W³sµ² 2" xfId="11411"/>
    <cellStyle name="¶W³sµ² 3" xfId="11412"/>
    <cellStyle name="¶W³sµ² 4" xfId="11413"/>
    <cellStyle name="" xfId="11414"/>
    <cellStyle name="" xfId="11415"/>
    <cellStyle name="" xfId="11416"/>
    <cellStyle name="" xfId="11417"/>
    <cellStyle name=" 10" xfId="11418"/>
    <cellStyle name=" 10 2" xfId="11419"/>
    <cellStyle name=" 11" xfId="11420"/>
    <cellStyle name=" 11 2" xfId="11421"/>
    <cellStyle name=" 12" xfId="11422"/>
    <cellStyle name=" 12 2" xfId="11423"/>
    <cellStyle name=" 13" xfId="11424"/>
    <cellStyle name=" 13 2" xfId="11425"/>
    <cellStyle name=" 14" xfId="11426"/>
    <cellStyle name=" 14 2" xfId="11427"/>
    <cellStyle name=" 15" xfId="11428"/>
    <cellStyle name=" 2" xfId="11429"/>
    <cellStyle name=" 2" xfId="11430"/>
    <cellStyle name=" 2" xfId="11431"/>
    <cellStyle name=" 2" xfId="11432"/>
    <cellStyle name=" 2 10" xfId="11433"/>
    <cellStyle name=" 2 10 2" xfId="11434"/>
    <cellStyle name=" 2 11" xfId="11435"/>
    <cellStyle name=" 2 11 2" xfId="11436"/>
    <cellStyle name=" 2 12" xfId="11437"/>
    <cellStyle name=" 2 12 2" xfId="11438"/>
    <cellStyle name=" 2 13" xfId="11439"/>
    <cellStyle name=" 2 2" xfId="11440"/>
    <cellStyle name=" 2 2" xfId="11441"/>
    <cellStyle name=" 2 2" xfId="11442"/>
    <cellStyle name=" 2 2 2" xfId="11443"/>
    <cellStyle name=" 2 2 2" xfId="11444"/>
    <cellStyle name=" 2 2 3" xfId="11445"/>
    <cellStyle name=" 2 3" xfId="11446"/>
    <cellStyle name=" 2 3" xfId="11447"/>
    <cellStyle name=" 2 3" xfId="11448"/>
    <cellStyle name=" 2 3 2" xfId="11449"/>
    <cellStyle name=" 2 3 2" xfId="11450"/>
    <cellStyle name=" 2 3 3" xfId="11451"/>
    <cellStyle name=" 2 4" xfId="11452"/>
    <cellStyle name=" 2 4" xfId="11453"/>
    <cellStyle name=" 2 4" xfId="11454"/>
    <cellStyle name=" 2 4 2" xfId="11455"/>
    <cellStyle name=" 2 4 2" xfId="11456"/>
    <cellStyle name=" 2 4 3" xfId="11457"/>
    <cellStyle name=" 2 5" xfId="11458"/>
    <cellStyle name=" 2 5" xfId="11459"/>
    <cellStyle name=" 2 5" xfId="11460"/>
    <cellStyle name=" 2 5 2" xfId="11461"/>
    <cellStyle name=" 2 5 2" xfId="11462"/>
    <cellStyle name=" 2 5 3" xfId="11463"/>
    <cellStyle name=" 2 6" xfId="11464"/>
    <cellStyle name=" 2 6" xfId="11465"/>
    <cellStyle name=" 2 6 2" xfId="11466"/>
    <cellStyle name=" 2 7" xfId="11467"/>
    <cellStyle name=" 2 7" xfId="11468"/>
    <cellStyle name=" 2 7 2" xfId="11469"/>
    <cellStyle name=" 2 8" xfId="11470"/>
    <cellStyle name=" 2 8 2" xfId="11471"/>
    <cellStyle name=" 2 9" xfId="11472"/>
    <cellStyle name=" 2 9 2" xfId="11473"/>
    <cellStyle name=" 3" xfId="11474"/>
    <cellStyle name=" 3" xfId="11475"/>
    <cellStyle name=" 3" xfId="11476"/>
    <cellStyle name=" 3 10" xfId="11477"/>
    <cellStyle name=" 3 10 2" xfId="11478"/>
    <cellStyle name=" 3 11" xfId="11479"/>
    <cellStyle name=" 3 2" xfId="11480"/>
    <cellStyle name=" 3 2 2" xfId="11481"/>
    <cellStyle name=" 3 3" xfId="11482"/>
    <cellStyle name=" 3 3 2" xfId="11483"/>
    <cellStyle name=" 3 4" xfId="11484"/>
    <cellStyle name=" 3 4 2" xfId="11485"/>
    <cellStyle name=" 3 5" xfId="11486"/>
    <cellStyle name=" 3 5 2" xfId="11487"/>
    <cellStyle name=" 3 6" xfId="11488"/>
    <cellStyle name=" 3 6 2" xfId="11489"/>
    <cellStyle name=" 3 7" xfId="11490"/>
    <cellStyle name=" 3 7 2" xfId="11491"/>
    <cellStyle name=" 3 8" xfId="11492"/>
    <cellStyle name=" 3 8 2" xfId="11493"/>
    <cellStyle name=" 3 9" xfId="11494"/>
    <cellStyle name=" 3 9 2" xfId="11495"/>
    <cellStyle name=" 4" xfId="11496"/>
    <cellStyle name=" 4" xfId="11497"/>
    <cellStyle name=" 4 2" xfId="11498"/>
    <cellStyle name=" 5" xfId="11499"/>
    <cellStyle name=" 5 2" xfId="11500"/>
    <cellStyle name=" 6" xfId="11501"/>
    <cellStyle name=" 6 2" xfId="11502"/>
    <cellStyle name=" 7" xfId="11503"/>
    <cellStyle name=" 7 2" xfId="11504"/>
    <cellStyle name=" 8" xfId="11505"/>
    <cellStyle name=" 8 2" xfId="11506"/>
    <cellStyle name=" 9" xfId="11507"/>
    <cellStyle name=" 9 2" xfId="11508"/>
    <cellStyle name="\¦ÏÝÌnCp[N" xfId="11509"/>
    <cellStyle name="_07新华报表" xfId="11510"/>
    <cellStyle name="_07新华报表 10" xfId="11511"/>
    <cellStyle name="_07新华报表 10 2" xfId="11512"/>
    <cellStyle name="_07新华报表 11" xfId="11513"/>
    <cellStyle name="_07新华报表 11 2" xfId="11514"/>
    <cellStyle name="_07新华报表 12" xfId="11515"/>
    <cellStyle name="_07新华报表 2" xfId="11516"/>
    <cellStyle name="_07新华报表 2 10" xfId="11517"/>
    <cellStyle name="_07新华报表 2 10 2" xfId="11518"/>
    <cellStyle name="_07新华报表 2 11" xfId="11519"/>
    <cellStyle name="_07新华报表 2 2" xfId="11520"/>
    <cellStyle name="_07新华报表 2 2 2" xfId="11521"/>
    <cellStyle name="_07新华报表 2 3" xfId="11522"/>
    <cellStyle name="_07新华报表 2 3 2" xfId="11523"/>
    <cellStyle name="_07新华报表 2 4" xfId="11524"/>
    <cellStyle name="_07新华报表 2 4 2" xfId="11525"/>
    <cellStyle name="_07新华报表 2 5" xfId="11526"/>
    <cellStyle name="_07新华报表 2 5 2" xfId="11527"/>
    <cellStyle name="_07新华报表 2 6" xfId="11528"/>
    <cellStyle name="_07新华报表 2 6 2" xfId="11529"/>
    <cellStyle name="_07新华报表 2 7" xfId="11530"/>
    <cellStyle name="_07新华报表 2 7 2" xfId="11531"/>
    <cellStyle name="_07新华报表 2 8" xfId="11532"/>
    <cellStyle name="_07新华报表 2 8 2" xfId="11533"/>
    <cellStyle name="_07新华报表 2 9" xfId="11534"/>
    <cellStyle name="_07新华报表 2 9 2" xfId="11535"/>
    <cellStyle name="_07新华报表 3" xfId="11536"/>
    <cellStyle name="_07新华报表 3 2" xfId="11537"/>
    <cellStyle name="_07新华报表 4" xfId="11538"/>
    <cellStyle name="_07新华报表 4 2" xfId="11539"/>
    <cellStyle name="_07新华报表 5" xfId="11540"/>
    <cellStyle name="_07新华报表 5 2" xfId="11541"/>
    <cellStyle name="_07新华报表 6" xfId="11542"/>
    <cellStyle name="_07新华报表 6 2" xfId="11543"/>
    <cellStyle name="_07新华报表 7" xfId="11544"/>
    <cellStyle name="_07新华报表 7 2" xfId="11545"/>
    <cellStyle name="_07新华报表 8" xfId="11546"/>
    <cellStyle name="_07新华报表 8 2" xfId="11547"/>
    <cellStyle name="_07新华报表 9" xfId="11548"/>
    <cellStyle name="_07新华报表 9 2" xfId="11549"/>
    <cellStyle name="_19" xfId="11550"/>
    <cellStyle name="_19 2" xfId="11551"/>
    <cellStyle name="_19 2 2" xfId="11552"/>
    <cellStyle name="_剥离" xfId="11553"/>
    <cellStyle name="_剥离 10" xfId="11554"/>
    <cellStyle name="_剥离 10 2" xfId="11555"/>
    <cellStyle name="_剥离 11" xfId="11556"/>
    <cellStyle name="_剥离 11 2" xfId="11557"/>
    <cellStyle name="_剥离 12" xfId="11558"/>
    <cellStyle name="_剥离 2" xfId="11559"/>
    <cellStyle name="_剥离 2 10" xfId="11560"/>
    <cellStyle name="_剥离 2 10 2" xfId="11561"/>
    <cellStyle name="_剥离 2 11" xfId="11562"/>
    <cellStyle name="_剥离 2 2" xfId="11563"/>
    <cellStyle name="_剥离 2 2 2" xfId="11564"/>
    <cellStyle name="_剥离 2 3" xfId="11565"/>
    <cellStyle name="_剥离 2 3 2" xfId="11566"/>
    <cellStyle name="_剥离 2 4" xfId="11567"/>
    <cellStyle name="_剥离 2 4 2" xfId="11568"/>
    <cellStyle name="_剥离 2 5" xfId="11569"/>
    <cellStyle name="_剥离 2 5 2" xfId="11570"/>
    <cellStyle name="_剥离 2 6" xfId="11571"/>
    <cellStyle name="_剥离 2 6 2" xfId="11572"/>
    <cellStyle name="_剥离 2 7" xfId="11573"/>
    <cellStyle name="_剥离 2 7 2" xfId="11574"/>
    <cellStyle name="_剥离 2 8" xfId="11575"/>
    <cellStyle name="_剥离 2 8 2" xfId="11576"/>
    <cellStyle name="_剥离 2 9" xfId="11577"/>
    <cellStyle name="_剥离 2 9 2" xfId="11578"/>
    <cellStyle name="_剥离 3" xfId="11579"/>
    <cellStyle name="_剥离 3 2" xfId="11580"/>
    <cellStyle name="_剥离 4" xfId="11581"/>
    <cellStyle name="_剥离 4 2" xfId="11582"/>
    <cellStyle name="_剥离 5" xfId="11583"/>
    <cellStyle name="_剥离 5 2" xfId="11584"/>
    <cellStyle name="_剥离 6" xfId="11585"/>
    <cellStyle name="_剥离 6 2" xfId="11586"/>
    <cellStyle name="_剥离 7" xfId="11587"/>
    <cellStyle name="_剥离 7 2" xfId="11588"/>
    <cellStyle name="_剥离 8" xfId="11589"/>
    <cellStyle name="_剥离 8 2" xfId="11590"/>
    <cellStyle name="_剥离 9" xfId="11591"/>
    <cellStyle name="_剥离 9 2" xfId="11592"/>
    <cellStyle name="_现底稿" xfId="11593"/>
    <cellStyle name="_现底稿 2" xfId="11594"/>
    <cellStyle name="_现底稿 2 2" xfId="11595"/>
    <cellStyle name="nCp[N" xfId="11596"/>
    <cellStyle name="W_DC" xfId="11597"/>
    <cellStyle name="0" xfId="11598"/>
    <cellStyle name="0 2" xfId="11599"/>
    <cellStyle name="0 2 2" xfId="11600"/>
    <cellStyle name="0 2 2 2" xfId="11601"/>
    <cellStyle name="0 2 2 3" xfId="11602"/>
    <cellStyle name="0 2 3" xfId="11603"/>
    <cellStyle name="0 2 4" xfId="11604"/>
    <cellStyle name="0 3" xfId="11605"/>
    <cellStyle name="0 4" xfId="11606"/>
    <cellStyle name="0 4 2" xfId="11607"/>
    <cellStyle name="0 4 3" xfId="11608"/>
    <cellStyle name="0 5" xfId="11609"/>
    <cellStyle name="0 6" xfId="11610"/>
    <cellStyle name="0%" xfId="11611"/>
    <cellStyle name="0% 10" xfId="11612"/>
    <cellStyle name="0% 11" xfId="11613"/>
    <cellStyle name="0% 12" xfId="11614"/>
    <cellStyle name="0% 13" xfId="11615"/>
    <cellStyle name="0% 14" xfId="11616"/>
    <cellStyle name="0% 2" xfId="11617"/>
    <cellStyle name="0% 2 2" xfId="11618"/>
    <cellStyle name="0% 2 2 2" xfId="11619"/>
    <cellStyle name="0% 2 2 3" xfId="11620"/>
    <cellStyle name="0% 2 2 4" xfId="11621"/>
    <cellStyle name="0% 2 3" xfId="11622"/>
    <cellStyle name="0% 2 4" xfId="11623"/>
    <cellStyle name="0% 2 5" xfId="11624"/>
    <cellStyle name="0% 3" xfId="11625"/>
    <cellStyle name="0% 3 2" xfId="11626"/>
    <cellStyle name="0% 3 3" xfId="11627"/>
    <cellStyle name="0% 3 4" xfId="11628"/>
    <cellStyle name="0% 4" xfId="11629"/>
    <cellStyle name="0% 4 2" xfId="11630"/>
    <cellStyle name="0% 4 3" xfId="11631"/>
    <cellStyle name="0% 4 4" xfId="11632"/>
    <cellStyle name="0% 5" xfId="11633"/>
    <cellStyle name="0% 6" xfId="11634"/>
    <cellStyle name="0% 7" xfId="11635"/>
    <cellStyle name="0% 8" xfId="11636"/>
    <cellStyle name="0% 9" xfId="11637"/>
    <cellStyle name="0,0_x000a__x000a_NA_x000a__x000a_" xfId="11638"/>
    <cellStyle name="0,0_x000d__x000a_NA_x000d__x000a_" xfId="11639"/>
    <cellStyle name="0,0_x000d__x000a_NA_x000d__x000a_ 2" xfId="11640"/>
    <cellStyle name="0,0_x000d__x000a_NA_x000d__x000a_ 2 2" xfId="11641"/>
    <cellStyle name="0,0_x000d__x000a_NA_x000d__x000a_ 2 2 2" xfId="11642"/>
    <cellStyle name="0,0_x000d__x000a_NA_x000d__x000a_ 2 3" xfId="11643"/>
    <cellStyle name="0,0_x000d__x000a_NA_x000d__x000a_ 2 3 2" xfId="11644"/>
    <cellStyle name="0,0_x000d__x000a_NA_x000d__x000a_ 2 4" xfId="11645"/>
    <cellStyle name="0,0_x000d__x000a_NA_x000d__x000a_ 2 5" xfId="11646"/>
    <cellStyle name="0,0_x000d__x000a_NA_x000d__x000a_ 2 6" xfId="11647"/>
    <cellStyle name="0,0_x000d__x000a_NA_x000d__x000a_ 3" xfId="11648"/>
    <cellStyle name="0,0_x000d__x000a_NA_x000d__x000a_ 3 2" xfId="11649"/>
    <cellStyle name="0,0_x000d__x000a_NA_x000d__x000a_ 4" xfId="11650"/>
    <cellStyle name="0,0_x000d__x000a_NA_x000d__x000a_ 5" xfId="11651"/>
    <cellStyle name="0,0_x000d__x000a_NA_x000d__x000a_ 6" xfId="11652"/>
    <cellStyle name="0,0_x000d__x000a_NA_x000d__x000a_ 7" xfId="11653"/>
    <cellStyle name="0,0_x000d__x000a_NA_x000d__x000a_ 8" xfId="11654"/>
    <cellStyle name="0,0_x000d__x000a_NA_x000d__x000a_ 9" xfId="11655"/>
    <cellStyle name="0,0_x000d__x000a_NA_x000d__x000a__试算平衡表创业" xfId="11656"/>
    <cellStyle name="0.0%" xfId="11657"/>
    <cellStyle name="0.0% 2" xfId="11658"/>
    <cellStyle name="0.0% 2 2" xfId="11659"/>
    <cellStyle name="0.0% 2 3" xfId="11660"/>
    <cellStyle name="0.0% 3" xfId="11661"/>
    <cellStyle name="0.0% 3 2" xfId="11662"/>
    <cellStyle name="0.0% 3 2 2" xfId="11663"/>
    <cellStyle name="0.0% 3 2 3" xfId="11664"/>
    <cellStyle name="0.0% 3 3" xfId="11665"/>
    <cellStyle name="0.0% 4" xfId="11666"/>
    <cellStyle name="0.0% 4 2" xfId="11667"/>
    <cellStyle name="0.0% 4 3" xfId="11668"/>
    <cellStyle name="0.0% 5" xfId="11669"/>
    <cellStyle name="0.0% 6" xfId="11670"/>
    <cellStyle name="0.0% 7" xfId="11671"/>
    <cellStyle name="0.0% 8" xfId="11672"/>
    <cellStyle name="0.00%" xfId="11673"/>
    <cellStyle name="0.00% 2" xfId="11674"/>
    <cellStyle name="0.00% 2 2" xfId="11675"/>
    <cellStyle name="0.00% 2 3" xfId="11676"/>
    <cellStyle name="0.00% 3" xfId="11677"/>
    <cellStyle name="0.00% 3 2" xfId="11678"/>
    <cellStyle name="0.00% 3 2 2" xfId="11679"/>
    <cellStyle name="0.00% 3 2 3" xfId="11680"/>
    <cellStyle name="0.00% 3 3" xfId="11681"/>
    <cellStyle name="0.00% 4" xfId="11682"/>
    <cellStyle name="0.00% 4 2" xfId="11683"/>
    <cellStyle name="0.00% 4 3" xfId="11684"/>
    <cellStyle name="0.00% 5" xfId="11685"/>
    <cellStyle name="0.00% 6" xfId="11686"/>
    <cellStyle name="0.00% 7" xfId="11687"/>
    <cellStyle name="0.00% 8" xfId="11688"/>
    <cellStyle name="00" xfId="11689"/>
    <cellStyle name="00 10" xfId="11690"/>
    <cellStyle name="00 11" xfId="11691"/>
    <cellStyle name="00 12" xfId="11692"/>
    <cellStyle name="00 13" xfId="11693"/>
    <cellStyle name="00 14" xfId="11694"/>
    <cellStyle name="00 15" xfId="11695"/>
    <cellStyle name="00 16" xfId="11696"/>
    <cellStyle name="00 2" xfId="11697"/>
    <cellStyle name="00 2 2" xfId="11698"/>
    <cellStyle name="00 2 2 2" xfId="11699"/>
    <cellStyle name="00 2 2 3" xfId="11700"/>
    <cellStyle name="00 2 2 4" xfId="11701"/>
    <cellStyle name="00 2 3" xfId="11702"/>
    <cellStyle name="00 2 4" xfId="11703"/>
    <cellStyle name="00 2 5" xfId="11704"/>
    <cellStyle name="00 3" xfId="11705"/>
    <cellStyle name="00 3 2" xfId="11706"/>
    <cellStyle name="00 3 2 2" xfId="11707"/>
    <cellStyle name="00 3 2 3" xfId="11708"/>
    <cellStyle name="00 3 3" xfId="11709"/>
    <cellStyle name="00 3 4" xfId="11710"/>
    <cellStyle name="00 4" xfId="11711"/>
    <cellStyle name="00 4 2" xfId="11712"/>
    <cellStyle name="00 4 3" xfId="11713"/>
    <cellStyle name="00 5" xfId="11714"/>
    <cellStyle name="00 6" xfId="11715"/>
    <cellStyle name="00 6 2" xfId="11716"/>
    <cellStyle name="00 7" xfId="11717"/>
    <cellStyle name="00 8" xfId="11718"/>
    <cellStyle name="00 9" xfId="11719"/>
    <cellStyle name="00_EB-5" xfId="11720"/>
    <cellStyle name="1" xfId="11721"/>
    <cellStyle name="1 2" xfId="11722"/>
    <cellStyle name="1_yu yue comfirm1" xfId="11723"/>
    <cellStyle name="1_附注" xfId="11724"/>
    <cellStyle name="1_建通 中大替代测试" xfId="11725"/>
    <cellStyle name="10" xfId="11726"/>
    <cellStyle name="10 2" xfId="11727"/>
    <cellStyle name="10 2 2" xfId="11728"/>
    <cellStyle name="10 2 3" xfId="11729"/>
    <cellStyle name="10 3" xfId="11730"/>
    <cellStyle name="10 4" xfId="11731"/>
    <cellStyle name="12" xfId="11732"/>
    <cellStyle name="12 2" xfId="11733"/>
    <cellStyle name="12 2 2" xfId="11734"/>
    <cellStyle name="12 2 3" xfId="11735"/>
    <cellStyle name="12 3" xfId="11736"/>
    <cellStyle name="12 3 2" xfId="11737"/>
    <cellStyle name="12 3 3" xfId="11738"/>
    <cellStyle name="12 4" xfId="11739"/>
    <cellStyle name="12 5" xfId="11740"/>
    <cellStyle name="14" xfId="11741"/>
    <cellStyle name="14 2" xfId="11742"/>
    <cellStyle name="14 2 2" xfId="11743"/>
    <cellStyle name="14 2 3" xfId="11744"/>
    <cellStyle name="14 3" xfId="11745"/>
    <cellStyle name="14 4" xfId="11746"/>
    <cellStyle name="15" xfId="11747"/>
    <cellStyle name="15 2" xfId="11748"/>
    <cellStyle name="15 2 2" xfId="11749"/>
    <cellStyle name="15 2 2 2" xfId="11750"/>
    <cellStyle name="15 2 2 3" xfId="11751"/>
    <cellStyle name="15 2 3" xfId="11752"/>
    <cellStyle name="15 2 3 2" xfId="11753"/>
    <cellStyle name="15 2 3 3" xfId="11754"/>
    <cellStyle name="15 2 4" xfId="11755"/>
    <cellStyle name="15 2 5" xfId="11756"/>
    <cellStyle name="15 2 6" xfId="11757"/>
    <cellStyle name="15 2 7" xfId="11758"/>
    <cellStyle name="15 3" xfId="11759"/>
    <cellStyle name="15 3 2" xfId="11760"/>
    <cellStyle name="15 3 2 2" xfId="11761"/>
    <cellStyle name="15 3 2 3" xfId="11762"/>
    <cellStyle name="15 3 3" xfId="11763"/>
    <cellStyle name="15 3 4" xfId="11764"/>
    <cellStyle name="15 3 5" xfId="11765"/>
    <cellStyle name="15 4" xfId="11766"/>
    <cellStyle name="15 4 2" xfId="11767"/>
    <cellStyle name="15 4 3" xfId="11768"/>
    <cellStyle name="15 4 4" xfId="11769"/>
    <cellStyle name="15 5" xfId="11770"/>
    <cellStyle name="15 5 2" xfId="11771"/>
    <cellStyle name="15 6" xfId="11772"/>
    <cellStyle name="15 7" xfId="11773"/>
    <cellStyle name="15 8" xfId="11774"/>
    <cellStyle name="18" xfId="11775"/>
    <cellStyle name="18 2" xfId="11776"/>
    <cellStyle name="18 2 2" xfId="11777"/>
    <cellStyle name="18 2 3" xfId="11778"/>
    <cellStyle name="18 3" xfId="11779"/>
    <cellStyle name="18 4" xfId="11780"/>
    <cellStyle name="20% - Accent1" xfId="11781"/>
    <cellStyle name="20% - Accent1 2" xfId="11782"/>
    <cellStyle name="20% - Accent1 2 2" xfId="11783"/>
    <cellStyle name="20% - Accent1 2 2 2" xfId="11784"/>
    <cellStyle name="20% - Accent1 2 3" xfId="11785"/>
    <cellStyle name="20% - Accent1 2 4" xfId="11786"/>
    <cellStyle name="20% - Accent1 3" xfId="11787"/>
    <cellStyle name="20% - Accent1 3 2" xfId="11788"/>
    <cellStyle name="20% - Accent1 3 3" xfId="11789"/>
    <cellStyle name="20% - Accent1 4" xfId="11790"/>
    <cellStyle name="20% - Accent1 4 2" xfId="11791"/>
    <cellStyle name="20% - Accent1 5" xfId="11792"/>
    <cellStyle name="20% - Accent1 5 2" xfId="11793"/>
    <cellStyle name="20% - Accent1 6" xfId="11794"/>
    <cellStyle name="20% - Accent1 6 2" xfId="11795"/>
    <cellStyle name="20% - Accent1 7" xfId="11796"/>
    <cellStyle name="20% - Accent1 8" xfId="11797"/>
    <cellStyle name="20% - Accent1 9" xfId="11798"/>
    <cellStyle name="20% - Accent2" xfId="11799"/>
    <cellStyle name="20% - Accent2 2" xfId="11800"/>
    <cellStyle name="20% - Accent2 2 2" xfId="11801"/>
    <cellStyle name="20% - Accent2 2 2 2" xfId="11802"/>
    <cellStyle name="20% - Accent2 2 3" xfId="11803"/>
    <cellStyle name="20% - Accent2 2 4" xfId="11804"/>
    <cellStyle name="20% - Accent2 3" xfId="11805"/>
    <cellStyle name="20% - Accent2 3 2" xfId="11806"/>
    <cellStyle name="20% - Accent2 3 3" xfId="11807"/>
    <cellStyle name="20% - Accent2 4" xfId="11808"/>
    <cellStyle name="20% - Accent2 4 2" xfId="11809"/>
    <cellStyle name="20% - Accent2 5" xfId="11810"/>
    <cellStyle name="20% - Accent2 5 2" xfId="11811"/>
    <cellStyle name="20% - Accent2 6" xfId="11812"/>
    <cellStyle name="20% - Accent2 6 2" xfId="11813"/>
    <cellStyle name="20% - Accent2 7" xfId="11814"/>
    <cellStyle name="20% - Accent2 8" xfId="11815"/>
    <cellStyle name="20% - Accent2 9" xfId="11816"/>
    <cellStyle name="20% - Accent3" xfId="11817"/>
    <cellStyle name="20% - Accent3 2" xfId="11818"/>
    <cellStyle name="20% - Accent3 2 2" xfId="11819"/>
    <cellStyle name="20% - Accent3 2 2 2" xfId="11820"/>
    <cellStyle name="20% - Accent3 2 3" xfId="11821"/>
    <cellStyle name="20% - Accent3 2 4" xfId="11822"/>
    <cellStyle name="20% - Accent3 3" xfId="11823"/>
    <cellStyle name="20% - Accent3 3 2" xfId="11824"/>
    <cellStyle name="20% - Accent3 3 3" xfId="11825"/>
    <cellStyle name="20% - Accent3 4" xfId="11826"/>
    <cellStyle name="20% - Accent3 4 2" xfId="11827"/>
    <cellStyle name="20% - Accent3 5" xfId="11828"/>
    <cellStyle name="20% - Accent3 5 2" xfId="11829"/>
    <cellStyle name="20% - Accent3 6" xfId="11830"/>
    <cellStyle name="20% - Accent3 6 2" xfId="11831"/>
    <cellStyle name="20% - Accent3 7" xfId="11832"/>
    <cellStyle name="20% - Accent3 8" xfId="11833"/>
    <cellStyle name="20% - Accent3 9" xfId="11834"/>
    <cellStyle name="20% - Accent4" xfId="11835"/>
    <cellStyle name="20% - Accent4 2" xfId="11836"/>
    <cellStyle name="20% - Accent4 2 2" xfId="11837"/>
    <cellStyle name="20% - Accent4 2 2 2" xfId="11838"/>
    <cellStyle name="20% - Accent4 2 3" xfId="11839"/>
    <cellStyle name="20% - Accent4 2 4" xfId="11840"/>
    <cellStyle name="20% - Accent4 3" xfId="11841"/>
    <cellStyle name="20% - Accent4 3 2" xfId="11842"/>
    <cellStyle name="20% - Accent4 3 3" xfId="11843"/>
    <cellStyle name="20% - Accent4 4" xfId="11844"/>
    <cellStyle name="20% - Accent4 4 2" xfId="11845"/>
    <cellStyle name="20% - Accent4 5" xfId="11846"/>
    <cellStyle name="20% - Accent4 5 2" xfId="11847"/>
    <cellStyle name="20% - Accent4 6" xfId="11848"/>
    <cellStyle name="20% - Accent4 6 2" xfId="11849"/>
    <cellStyle name="20% - Accent4 7" xfId="11850"/>
    <cellStyle name="20% - Accent4 8" xfId="11851"/>
    <cellStyle name="20% - Accent4 9" xfId="11852"/>
    <cellStyle name="20% - Accent5" xfId="11853"/>
    <cellStyle name="20% - Accent5 10" xfId="11854"/>
    <cellStyle name="20% - Accent5 2" xfId="11855"/>
    <cellStyle name="20% - Accent5 2 2" xfId="11856"/>
    <cellStyle name="20% - Accent5 2 2 2" xfId="11857"/>
    <cellStyle name="20% - Accent5 2 3" xfId="11858"/>
    <cellStyle name="20% - Accent5 2 4" xfId="11859"/>
    <cellStyle name="20% - Accent5 3" xfId="11860"/>
    <cellStyle name="20% - Accent5 3 2" xfId="11861"/>
    <cellStyle name="20% - Accent5 4" xfId="11862"/>
    <cellStyle name="20% - Accent5 4 2" xfId="11863"/>
    <cellStyle name="20% - Accent5 5" xfId="11864"/>
    <cellStyle name="20% - Accent5 5 2" xfId="11865"/>
    <cellStyle name="20% - Accent5 6" xfId="11866"/>
    <cellStyle name="20% - Accent5 6 2" xfId="11867"/>
    <cellStyle name="20% - Accent5 7" xfId="11868"/>
    <cellStyle name="20% - Accent5 8" xfId="11869"/>
    <cellStyle name="20% - Accent5 9" xfId="11870"/>
    <cellStyle name="20% - Accent6" xfId="11871"/>
    <cellStyle name="20% - Accent6 10" xfId="11872"/>
    <cellStyle name="20% - Accent6 2" xfId="11873"/>
    <cellStyle name="20% - Accent6 2 2" xfId="11874"/>
    <cellStyle name="20% - Accent6 2 2 2" xfId="11875"/>
    <cellStyle name="20% - Accent6 2 3" xfId="11876"/>
    <cellStyle name="20% - Accent6 2 4" xfId="11877"/>
    <cellStyle name="20% - Accent6 3" xfId="11878"/>
    <cellStyle name="20% - Accent6 3 2" xfId="11879"/>
    <cellStyle name="20% - Accent6 4" xfId="11880"/>
    <cellStyle name="20% - Accent6 4 2" xfId="11881"/>
    <cellStyle name="20% - Accent6 5" xfId="11882"/>
    <cellStyle name="20% - Accent6 5 2" xfId="11883"/>
    <cellStyle name="20% - Accent6 6" xfId="11884"/>
    <cellStyle name="20% - Accent6 6 2" xfId="11885"/>
    <cellStyle name="20% - Accent6 7" xfId="11886"/>
    <cellStyle name="20% - Accent6 8" xfId="11887"/>
    <cellStyle name="20% - Accent6 9" xfId="11888"/>
    <cellStyle name="20% - 輔色1" xfId="11889"/>
    <cellStyle name="20% - 輔色2" xfId="11890"/>
    <cellStyle name="20% - 輔色3" xfId="11891"/>
    <cellStyle name="20% - 輔色4" xfId="11892"/>
    <cellStyle name="20% - 輔色5" xfId="11893"/>
    <cellStyle name="20% - 輔色6" xfId="11894"/>
    <cellStyle name="20% - 强调文字颜色 1 10" xfId="11895"/>
    <cellStyle name="20% - 强调文字颜色 1 10 2" xfId="11896"/>
    <cellStyle name="20% - 强调文字颜色 1 10 2 2" xfId="11897"/>
    <cellStyle name="20% - 强调文字颜色 1 10 2 3" xfId="11898"/>
    <cellStyle name="20% - 强调文字颜色 1 10 3" xfId="11899"/>
    <cellStyle name="20% - 强调文字颜色 1 11" xfId="11900"/>
    <cellStyle name="20% - 强调文字颜色 1 11 2" xfId="11901"/>
    <cellStyle name="20% - 强调文字颜色 1 11 2 2" xfId="11902"/>
    <cellStyle name="20% - 强调文字颜色 1 11 2 3" xfId="11903"/>
    <cellStyle name="20% - 强调文字颜色 1 11 3" xfId="11904"/>
    <cellStyle name="20% - 强调文字颜色 1 12" xfId="11905"/>
    <cellStyle name="20% - 强调文字颜色 1 12 2" xfId="11906"/>
    <cellStyle name="20% - 强调文字颜色 1 12 2 2" xfId="11907"/>
    <cellStyle name="20% - 强调文字颜色 1 12 2 3" xfId="11908"/>
    <cellStyle name="20% - 强调文字颜色 1 12 3" xfId="11909"/>
    <cellStyle name="20% - 强调文字颜色 1 13" xfId="11910"/>
    <cellStyle name="20% - 强调文字颜色 1 14" xfId="11911"/>
    <cellStyle name="20% - 强调文字颜色 1 2" xfId="11912"/>
    <cellStyle name="20% - 强调文字颜色 1 2 2" xfId="11913"/>
    <cellStyle name="20% - 强调文字颜色 1 2 2 2" xfId="11914"/>
    <cellStyle name="20% - 强调文字颜色 1 2 2 2 2" xfId="11915"/>
    <cellStyle name="20% - 强调文字颜色 1 2 2 2 3" xfId="11916"/>
    <cellStyle name="20% - 强调文字颜色 1 2 2 3" xfId="11917"/>
    <cellStyle name="20% - 强调文字颜色 1 2 2 4" xfId="11918"/>
    <cellStyle name="20% - 强调文字颜色 1 2 3" xfId="11919"/>
    <cellStyle name="20% - 强调文字颜色 1 2 3 2" xfId="11920"/>
    <cellStyle name="20% - 强调文字颜色 1 2 4" xfId="11921"/>
    <cellStyle name="20% - 强调文字颜色 1 2 4 2" xfId="11922"/>
    <cellStyle name="20% - 强调文字颜色 1 2 4 3" xfId="11923"/>
    <cellStyle name="20% - 强调文字颜色 1 2 5" xfId="11924"/>
    <cellStyle name="20% - 强调文字颜色 1 2 6" xfId="11925"/>
    <cellStyle name="20% - 强调文字颜色 1 2 7" xfId="11926"/>
    <cellStyle name="20% - 强调文字颜色 1 2 8" xfId="11927"/>
    <cellStyle name="20% - 强调文字颜色 1 2_审定表" xfId="11928"/>
    <cellStyle name="20% - 强调文字颜色 1 3" xfId="11929"/>
    <cellStyle name="20% - 强调文字颜色 1 3 2" xfId="11930"/>
    <cellStyle name="20% - 强调文字颜色 1 3 2 2" xfId="11931"/>
    <cellStyle name="20% - 强调文字颜色 1 3 2 3" xfId="11932"/>
    <cellStyle name="20% - 强调文字颜色 1 3 3" xfId="11933"/>
    <cellStyle name="20% - 强调文字颜色 1 3 3 2" xfId="11934"/>
    <cellStyle name="20% - 强调文字颜色 1 3 3 3" xfId="11935"/>
    <cellStyle name="20% - 强调文字颜色 1 3 4" xfId="11936"/>
    <cellStyle name="20% - 强调文字颜色 1 3 5" xfId="11937"/>
    <cellStyle name="20% - 强调文字颜色 1 3 6" xfId="11938"/>
    <cellStyle name="20% - 强调文字颜色 1 3_审定表" xfId="11939"/>
    <cellStyle name="20% - 强调文字颜色 1 4" xfId="11940"/>
    <cellStyle name="20% - 强调文字颜色 1 4 2" xfId="11941"/>
    <cellStyle name="20% - 强调文字颜色 1 4 2 2" xfId="11942"/>
    <cellStyle name="20% - 强调文字颜色 1 4 2 3" xfId="11943"/>
    <cellStyle name="20% - 强调文字颜色 1 4 3" xfId="11944"/>
    <cellStyle name="20% - 强调文字颜色 1 4 3 2" xfId="11945"/>
    <cellStyle name="20% - 强调文字颜色 1 4 3 3" xfId="11946"/>
    <cellStyle name="20% - 强调文字颜色 1 4 4" xfId="11947"/>
    <cellStyle name="20% - 强调文字颜色 1 4 5" xfId="11948"/>
    <cellStyle name="20% - 强调文字颜色 1 4 6" xfId="11949"/>
    <cellStyle name="20% - 强调文字颜色 1 4_审定表" xfId="11950"/>
    <cellStyle name="20% - 强调文字颜色 1 5" xfId="11951"/>
    <cellStyle name="20% - 强调文字颜色 1 5 2" xfId="11952"/>
    <cellStyle name="20% - 强调文字颜色 1 5 2 2" xfId="11953"/>
    <cellStyle name="20% - 强调文字颜色 1 5 2 3" xfId="11954"/>
    <cellStyle name="20% - 强调文字颜色 1 5 3" xfId="11955"/>
    <cellStyle name="20% - 强调文字颜色 1 5 3 2" xfId="11956"/>
    <cellStyle name="20% - 强调文字颜色 1 5 3 3" xfId="11957"/>
    <cellStyle name="20% - 强调文字颜色 1 5 4" xfId="11958"/>
    <cellStyle name="20% - 强调文字颜色 1 5 5" xfId="11959"/>
    <cellStyle name="20% - 强调文字颜色 1 5 6" xfId="11960"/>
    <cellStyle name="20% - 强调文字颜色 1 5_审定表" xfId="11961"/>
    <cellStyle name="20% - 强调文字颜色 1 6" xfId="11962"/>
    <cellStyle name="20% - 强调文字颜色 1 6 2" xfId="11963"/>
    <cellStyle name="20% - 强调文字颜色 1 6 2 2" xfId="11964"/>
    <cellStyle name="20% - 强调文字颜色 1 6 2 3" xfId="11965"/>
    <cellStyle name="20% - 强调文字颜色 1 6 3" xfId="11966"/>
    <cellStyle name="20% - 强调文字颜色 1 7" xfId="11967"/>
    <cellStyle name="20% - 强调文字颜色 1 7 2" xfId="11968"/>
    <cellStyle name="20% - 强调文字颜色 1 7 2 2" xfId="11969"/>
    <cellStyle name="20% - 强调文字颜色 1 7 2 3" xfId="11970"/>
    <cellStyle name="20% - 强调文字颜色 1 7 3" xfId="11971"/>
    <cellStyle name="20% - 强调文字颜色 1 8" xfId="11972"/>
    <cellStyle name="20% - 强调文字颜色 1 8 2" xfId="11973"/>
    <cellStyle name="20% - 强调文字颜色 1 8 2 2" xfId="11974"/>
    <cellStyle name="20% - 强调文字颜色 1 8 2 3" xfId="11975"/>
    <cellStyle name="20% - 强调文字颜色 1 8 3" xfId="11976"/>
    <cellStyle name="20% - 强调文字颜色 1 9" xfId="11977"/>
    <cellStyle name="20% - 强调文字颜色 1 9 2" xfId="11978"/>
    <cellStyle name="20% - 强调文字颜色 1 9 2 2" xfId="11979"/>
    <cellStyle name="20% - 强调文字颜色 1 9 2 3" xfId="11980"/>
    <cellStyle name="20% - 强调文字颜色 1 9 3" xfId="11981"/>
    <cellStyle name="20% - 强调文字颜色 2 10" xfId="11982"/>
    <cellStyle name="20% - 强调文字颜色 2 10 2" xfId="11983"/>
    <cellStyle name="20% - 强调文字颜色 2 10 2 2" xfId="11984"/>
    <cellStyle name="20% - 强调文字颜色 2 10 2 3" xfId="11985"/>
    <cellStyle name="20% - 强调文字颜色 2 10 3" xfId="11986"/>
    <cellStyle name="20% - 强调文字颜色 2 11" xfId="11987"/>
    <cellStyle name="20% - 强调文字颜色 2 11 2" xfId="11988"/>
    <cellStyle name="20% - 强调文字颜色 2 11 2 2" xfId="11989"/>
    <cellStyle name="20% - 强调文字颜色 2 11 2 3" xfId="11990"/>
    <cellStyle name="20% - 强调文字颜色 2 11 3" xfId="11991"/>
    <cellStyle name="20% - 强调文字颜色 2 12" xfId="11992"/>
    <cellStyle name="20% - 强调文字颜色 2 12 2" xfId="11993"/>
    <cellStyle name="20% - 强调文字颜色 2 12 2 2" xfId="11994"/>
    <cellStyle name="20% - 强调文字颜色 2 12 2 3" xfId="11995"/>
    <cellStyle name="20% - 强调文字颜色 2 12 3" xfId="11996"/>
    <cellStyle name="20% - 强调文字颜色 2 13" xfId="11997"/>
    <cellStyle name="20% - 强调文字颜色 2 14" xfId="11998"/>
    <cellStyle name="20% - 强调文字颜色 2 2" xfId="11999"/>
    <cellStyle name="20% - 强调文字颜色 2 2 2" xfId="12000"/>
    <cellStyle name="20% - 强调文字颜色 2 2 2 2" xfId="12001"/>
    <cellStyle name="20% - 强调文字颜色 2 2 2 2 2" xfId="12002"/>
    <cellStyle name="20% - 强调文字颜色 2 2 2 2 3" xfId="12003"/>
    <cellStyle name="20% - 强调文字颜色 2 2 2 3" xfId="12004"/>
    <cellStyle name="20% - 强调文字颜色 2 2 2 4" xfId="12005"/>
    <cellStyle name="20% - 强调文字颜色 2 2 3" xfId="12006"/>
    <cellStyle name="20% - 强调文字颜色 2 2 3 2" xfId="12007"/>
    <cellStyle name="20% - 强调文字颜色 2 2 4" xfId="12008"/>
    <cellStyle name="20% - 强调文字颜色 2 2 4 2" xfId="12009"/>
    <cellStyle name="20% - 强调文字颜色 2 2 4 3" xfId="12010"/>
    <cellStyle name="20% - 强调文字颜色 2 2 5" xfId="12011"/>
    <cellStyle name="20% - 强调文字颜色 2 2 6" xfId="12012"/>
    <cellStyle name="20% - 强调文字颜色 2 2 7" xfId="12013"/>
    <cellStyle name="20% - 强调文字颜色 2 2 8" xfId="12014"/>
    <cellStyle name="20% - 强调文字颜色 2 2_审定表" xfId="12015"/>
    <cellStyle name="20% - 强调文字颜色 2 3" xfId="12016"/>
    <cellStyle name="20% - 强调文字颜色 2 3 2" xfId="12017"/>
    <cellStyle name="20% - 强调文字颜色 2 3 2 2" xfId="12018"/>
    <cellStyle name="20% - 强调文字颜色 2 3 2 3" xfId="12019"/>
    <cellStyle name="20% - 强调文字颜色 2 3 3" xfId="12020"/>
    <cellStyle name="20% - 强调文字颜色 2 3 3 2" xfId="12021"/>
    <cellStyle name="20% - 强调文字颜色 2 3 3 3" xfId="12022"/>
    <cellStyle name="20% - 强调文字颜色 2 3 4" xfId="12023"/>
    <cellStyle name="20% - 强调文字颜色 2 3 5" xfId="12024"/>
    <cellStyle name="20% - 强调文字颜色 2 3 6" xfId="12025"/>
    <cellStyle name="20% - 强调文字颜色 2 3_审定表" xfId="12026"/>
    <cellStyle name="20% - 强调文字颜色 2 4" xfId="12027"/>
    <cellStyle name="20% - 强调文字颜色 2 4 2" xfId="12028"/>
    <cellStyle name="20% - 强调文字颜色 2 4 2 2" xfId="12029"/>
    <cellStyle name="20% - 强调文字颜色 2 4 2 3" xfId="12030"/>
    <cellStyle name="20% - 强调文字颜色 2 4 3" xfId="12031"/>
    <cellStyle name="20% - 强调文字颜色 2 4 3 2" xfId="12032"/>
    <cellStyle name="20% - 强调文字颜色 2 4 3 3" xfId="12033"/>
    <cellStyle name="20% - 强调文字颜色 2 4 4" xfId="12034"/>
    <cellStyle name="20% - 强调文字颜色 2 4 5" xfId="12035"/>
    <cellStyle name="20% - 强调文字颜色 2 4 6" xfId="12036"/>
    <cellStyle name="20% - 强调文字颜色 2 4_审定表" xfId="12037"/>
    <cellStyle name="20% - 强调文字颜色 2 5" xfId="12038"/>
    <cellStyle name="20% - 强调文字颜色 2 5 2" xfId="12039"/>
    <cellStyle name="20% - 强调文字颜色 2 5 2 2" xfId="12040"/>
    <cellStyle name="20% - 强调文字颜色 2 5 2 3" xfId="12041"/>
    <cellStyle name="20% - 强调文字颜色 2 5 3" xfId="12042"/>
    <cellStyle name="20% - 强调文字颜色 2 5 3 2" xfId="12043"/>
    <cellStyle name="20% - 强调文字颜色 2 5 3 3" xfId="12044"/>
    <cellStyle name="20% - 强调文字颜色 2 5 4" xfId="12045"/>
    <cellStyle name="20% - 强调文字颜色 2 5 5" xfId="12046"/>
    <cellStyle name="20% - 强调文字颜色 2 5 6" xfId="12047"/>
    <cellStyle name="20% - 强调文字颜色 2 5_审定表" xfId="12048"/>
    <cellStyle name="20% - 强调文字颜色 2 6" xfId="12049"/>
    <cellStyle name="20% - 强调文字颜色 2 6 2" xfId="12050"/>
    <cellStyle name="20% - 强调文字颜色 2 6 2 2" xfId="12051"/>
    <cellStyle name="20% - 强调文字颜色 2 6 2 3" xfId="12052"/>
    <cellStyle name="20% - 强调文字颜色 2 6 3" xfId="12053"/>
    <cellStyle name="20% - 强调文字颜色 2 7" xfId="12054"/>
    <cellStyle name="20% - 强调文字颜色 2 7 2" xfId="12055"/>
    <cellStyle name="20% - 强调文字颜色 2 7 2 2" xfId="12056"/>
    <cellStyle name="20% - 强调文字颜色 2 7 2 3" xfId="12057"/>
    <cellStyle name="20% - 强调文字颜色 2 7 3" xfId="12058"/>
    <cellStyle name="20% - 强调文字颜色 2 8" xfId="12059"/>
    <cellStyle name="20% - 强调文字颜色 2 8 2" xfId="12060"/>
    <cellStyle name="20% - 强调文字颜色 2 8 2 2" xfId="12061"/>
    <cellStyle name="20% - 强调文字颜色 2 8 2 3" xfId="12062"/>
    <cellStyle name="20% - 强调文字颜色 2 8 3" xfId="12063"/>
    <cellStyle name="20% - 强调文字颜色 2 9" xfId="12064"/>
    <cellStyle name="20% - 强调文字颜色 2 9 2" xfId="12065"/>
    <cellStyle name="20% - 强调文字颜色 2 9 2 2" xfId="12066"/>
    <cellStyle name="20% - 强调文字颜色 2 9 2 3" xfId="12067"/>
    <cellStyle name="20% - 强调文字颜色 2 9 3" xfId="12068"/>
    <cellStyle name="20% - 强调文字颜色 3 10" xfId="12069"/>
    <cellStyle name="20% - 强调文字颜色 3 10 2" xfId="12070"/>
    <cellStyle name="20% - 强调文字颜色 3 10 2 2" xfId="12071"/>
    <cellStyle name="20% - 强调文字颜色 3 10 2 3" xfId="12072"/>
    <cellStyle name="20% - 强调文字颜色 3 10 3" xfId="12073"/>
    <cellStyle name="20% - 强调文字颜色 3 11" xfId="12074"/>
    <cellStyle name="20% - 强调文字颜色 3 11 2" xfId="12075"/>
    <cellStyle name="20% - 强调文字颜色 3 11 2 2" xfId="12076"/>
    <cellStyle name="20% - 强调文字颜色 3 11 2 3" xfId="12077"/>
    <cellStyle name="20% - 强调文字颜色 3 11 3" xfId="12078"/>
    <cellStyle name="20% - 强调文字颜色 3 12" xfId="12079"/>
    <cellStyle name="20% - 强调文字颜色 3 12 2" xfId="12080"/>
    <cellStyle name="20% - 强调文字颜色 3 12 2 2" xfId="12081"/>
    <cellStyle name="20% - 强调文字颜色 3 12 2 3" xfId="12082"/>
    <cellStyle name="20% - 强调文字颜色 3 12 3" xfId="12083"/>
    <cellStyle name="20% - 强调文字颜色 3 13" xfId="12084"/>
    <cellStyle name="20% - 强调文字颜色 3 14" xfId="12085"/>
    <cellStyle name="20% - 强调文字颜色 3 2" xfId="12086"/>
    <cellStyle name="20% - 强调文字颜色 3 2 2" xfId="12087"/>
    <cellStyle name="20% - 强调文字颜色 3 2 2 2" xfId="12088"/>
    <cellStyle name="20% - 强调文字颜色 3 2 2 2 2" xfId="12089"/>
    <cellStyle name="20% - 强调文字颜色 3 2 2 2 3" xfId="12090"/>
    <cellStyle name="20% - 强调文字颜色 3 2 2 3" xfId="12091"/>
    <cellStyle name="20% - 强调文字颜色 3 2 2 4" xfId="12092"/>
    <cellStyle name="20% - 强调文字颜色 3 2 3" xfId="12093"/>
    <cellStyle name="20% - 强调文字颜色 3 2 3 2" xfId="12094"/>
    <cellStyle name="20% - 强调文字颜色 3 2 4" xfId="12095"/>
    <cellStyle name="20% - 强调文字颜色 3 2 4 2" xfId="12096"/>
    <cellStyle name="20% - 强调文字颜色 3 2 4 3" xfId="12097"/>
    <cellStyle name="20% - 强调文字颜色 3 2 5" xfId="12098"/>
    <cellStyle name="20% - 强调文字颜色 3 2 6" xfId="12099"/>
    <cellStyle name="20% - 强调文字颜色 3 2 7" xfId="12100"/>
    <cellStyle name="20% - 强调文字颜色 3 2 8" xfId="12101"/>
    <cellStyle name="20% - 强调文字颜色 3 2_审定表" xfId="12102"/>
    <cellStyle name="20% - 强调文字颜色 3 3" xfId="12103"/>
    <cellStyle name="20% - 强调文字颜色 3 3 2" xfId="12104"/>
    <cellStyle name="20% - 强调文字颜色 3 3 2 2" xfId="12105"/>
    <cellStyle name="20% - 强调文字颜色 3 3 2 3" xfId="12106"/>
    <cellStyle name="20% - 强调文字颜色 3 3 3" xfId="12107"/>
    <cellStyle name="20% - 强调文字颜色 3 3 3 2" xfId="12108"/>
    <cellStyle name="20% - 强调文字颜色 3 3 3 3" xfId="12109"/>
    <cellStyle name="20% - 强调文字颜色 3 3 4" xfId="12110"/>
    <cellStyle name="20% - 强调文字颜色 3 3 5" xfId="12111"/>
    <cellStyle name="20% - 强调文字颜色 3 3 6" xfId="12112"/>
    <cellStyle name="20% - 强调文字颜色 3 3_审定表" xfId="12113"/>
    <cellStyle name="20% - 强调文字颜色 3 4" xfId="12114"/>
    <cellStyle name="20% - 强调文字颜色 3 4 2" xfId="12115"/>
    <cellStyle name="20% - 强调文字颜色 3 4 2 2" xfId="12116"/>
    <cellStyle name="20% - 强调文字颜色 3 4 2 3" xfId="12117"/>
    <cellStyle name="20% - 强调文字颜色 3 4 3" xfId="12118"/>
    <cellStyle name="20% - 强调文字颜色 3 4 3 2" xfId="12119"/>
    <cellStyle name="20% - 强调文字颜色 3 4 3 3" xfId="12120"/>
    <cellStyle name="20% - 强调文字颜色 3 4 4" xfId="12121"/>
    <cellStyle name="20% - 强调文字颜色 3 4 5" xfId="12122"/>
    <cellStyle name="20% - 强调文字颜色 3 4 6" xfId="12123"/>
    <cellStyle name="20% - 强调文字颜色 3 4_审定表" xfId="12124"/>
    <cellStyle name="20% - 强调文字颜色 3 5" xfId="12125"/>
    <cellStyle name="20% - 强调文字颜色 3 5 2" xfId="12126"/>
    <cellStyle name="20% - 强调文字颜色 3 5 2 2" xfId="12127"/>
    <cellStyle name="20% - 强调文字颜色 3 5 2 3" xfId="12128"/>
    <cellStyle name="20% - 强调文字颜色 3 5 3" xfId="12129"/>
    <cellStyle name="20% - 强调文字颜色 3 5 3 2" xfId="12130"/>
    <cellStyle name="20% - 强调文字颜色 3 5 3 3" xfId="12131"/>
    <cellStyle name="20% - 强调文字颜色 3 5 4" xfId="12132"/>
    <cellStyle name="20% - 强调文字颜色 3 5 5" xfId="12133"/>
    <cellStyle name="20% - 强调文字颜色 3 5 6" xfId="12134"/>
    <cellStyle name="20% - 强调文字颜色 3 5_审定表" xfId="12135"/>
    <cellStyle name="20% - 强调文字颜色 3 6" xfId="12136"/>
    <cellStyle name="20% - 强调文字颜色 3 6 2" xfId="12137"/>
    <cellStyle name="20% - 强调文字颜色 3 6 2 2" xfId="12138"/>
    <cellStyle name="20% - 强调文字颜色 3 6 2 3" xfId="12139"/>
    <cellStyle name="20% - 强调文字颜色 3 6 3" xfId="12140"/>
    <cellStyle name="20% - 强调文字颜色 3 7" xfId="12141"/>
    <cellStyle name="20% - 强调文字颜色 3 7 2" xfId="12142"/>
    <cellStyle name="20% - 强调文字颜色 3 7 2 2" xfId="12143"/>
    <cellStyle name="20% - 强调文字颜色 3 7 2 3" xfId="12144"/>
    <cellStyle name="20% - 强调文字颜色 3 7 3" xfId="12145"/>
    <cellStyle name="20% - 强调文字颜色 3 8" xfId="12146"/>
    <cellStyle name="20% - 强调文字颜色 3 8 2" xfId="12147"/>
    <cellStyle name="20% - 强调文字颜色 3 8 2 2" xfId="12148"/>
    <cellStyle name="20% - 强调文字颜色 3 8 2 3" xfId="12149"/>
    <cellStyle name="20% - 强调文字颜色 3 8 3" xfId="12150"/>
    <cellStyle name="20% - 强调文字颜色 3 9" xfId="12151"/>
    <cellStyle name="20% - 强调文字颜色 3 9 2" xfId="12152"/>
    <cellStyle name="20% - 强调文字颜色 3 9 2 2" xfId="12153"/>
    <cellStyle name="20% - 强调文字颜色 3 9 2 3" xfId="12154"/>
    <cellStyle name="20% - 强调文字颜色 3 9 3" xfId="12155"/>
    <cellStyle name="20% - 强调文字颜色 4 10" xfId="12156"/>
    <cellStyle name="20% - 强调文字颜色 4 10 2" xfId="12157"/>
    <cellStyle name="20% - 强调文字颜色 4 10 2 2" xfId="12158"/>
    <cellStyle name="20% - 强调文字颜色 4 10 2 3" xfId="12159"/>
    <cellStyle name="20% - 强调文字颜色 4 10 3" xfId="12160"/>
    <cellStyle name="20% - 强调文字颜色 4 11" xfId="12161"/>
    <cellStyle name="20% - 强调文字颜色 4 11 2" xfId="12162"/>
    <cellStyle name="20% - 强调文字颜色 4 11 2 2" xfId="12163"/>
    <cellStyle name="20% - 强调文字颜色 4 11 2 3" xfId="12164"/>
    <cellStyle name="20% - 强调文字颜色 4 11 3" xfId="12165"/>
    <cellStyle name="20% - 强调文字颜色 4 12" xfId="12166"/>
    <cellStyle name="20% - 强调文字颜色 4 12 2" xfId="12167"/>
    <cellStyle name="20% - 强调文字颜色 4 12 2 2" xfId="12168"/>
    <cellStyle name="20% - 强调文字颜色 4 12 2 3" xfId="12169"/>
    <cellStyle name="20% - 强调文字颜色 4 12 3" xfId="12170"/>
    <cellStyle name="20% - 强调文字颜色 4 13" xfId="12171"/>
    <cellStyle name="20% - 强调文字颜色 4 14" xfId="12172"/>
    <cellStyle name="20% - 强调文字颜色 4 2" xfId="12173"/>
    <cellStyle name="20% - 强调文字颜色 4 2 2" xfId="12174"/>
    <cellStyle name="20% - 强调文字颜色 4 2 2 2" xfId="12175"/>
    <cellStyle name="20% - 强调文字颜色 4 2 2 2 2" xfId="12176"/>
    <cellStyle name="20% - 强调文字颜色 4 2 2 2 3" xfId="12177"/>
    <cellStyle name="20% - 强调文字颜色 4 2 2 3" xfId="12178"/>
    <cellStyle name="20% - 强调文字颜色 4 2 2 4" xfId="12179"/>
    <cellStyle name="20% - 强调文字颜色 4 2 3" xfId="12180"/>
    <cellStyle name="20% - 强调文字颜色 4 2 3 2" xfId="12181"/>
    <cellStyle name="20% - 强调文字颜色 4 2 4" xfId="12182"/>
    <cellStyle name="20% - 强调文字颜色 4 2 4 2" xfId="12183"/>
    <cellStyle name="20% - 强调文字颜色 4 2 4 3" xfId="12184"/>
    <cellStyle name="20% - 强调文字颜色 4 2 5" xfId="12185"/>
    <cellStyle name="20% - 强调文字颜色 4 2 6" xfId="12186"/>
    <cellStyle name="20% - 强调文字颜色 4 2 7" xfId="12187"/>
    <cellStyle name="20% - 强调文字颜色 4 2 8" xfId="12188"/>
    <cellStyle name="20% - 强调文字颜色 4 2_审定表" xfId="12189"/>
    <cellStyle name="20% - 强调文字颜色 4 3" xfId="12190"/>
    <cellStyle name="20% - 强调文字颜色 4 3 2" xfId="12191"/>
    <cellStyle name="20% - 强调文字颜色 4 3 2 2" xfId="12192"/>
    <cellStyle name="20% - 强调文字颜色 4 3 2 3" xfId="12193"/>
    <cellStyle name="20% - 强调文字颜色 4 3 3" xfId="12194"/>
    <cellStyle name="20% - 强调文字颜色 4 3 3 2" xfId="12195"/>
    <cellStyle name="20% - 强调文字颜色 4 3 3 3" xfId="12196"/>
    <cellStyle name="20% - 强调文字颜色 4 3 4" xfId="12197"/>
    <cellStyle name="20% - 强调文字颜色 4 3 5" xfId="12198"/>
    <cellStyle name="20% - 强调文字颜色 4 3 6" xfId="12199"/>
    <cellStyle name="20% - 强调文字颜色 4 3_审定表" xfId="12200"/>
    <cellStyle name="20% - 强调文字颜色 4 4" xfId="12201"/>
    <cellStyle name="20% - 强调文字颜色 4 4 2" xfId="12202"/>
    <cellStyle name="20% - 强调文字颜色 4 4 2 2" xfId="12203"/>
    <cellStyle name="20% - 强调文字颜色 4 4 2 3" xfId="12204"/>
    <cellStyle name="20% - 强调文字颜色 4 4 3" xfId="12205"/>
    <cellStyle name="20% - 强调文字颜色 4 4 3 2" xfId="12206"/>
    <cellStyle name="20% - 强调文字颜色 4 4 3 3" xfId="12207"/>
    <cellStyle name="20% - 强调文字颜色 4 4 4" xfId="12208"/>
    <cellStyle name="20% - 强调文字颜色 4 4 5" xfId="12209"/>
    <cellStyle name="20% - 强调文字颜色 4 4 6" xfId="12210"/>
    <cellStyle name="20% - 强调文字颜色 4 4_审定表" xfId="12211"/>
    <cellStyle name="20% - 强调文字颜色 4 5" xfId="12212"/>
    <cellStyle name="20% - 强调文字颜色 4 5 2" xfId="12213"/>
    <cellStyle name="20% - 强调文字颜色 4 5 2 2" xfId="12214"/>
    <cellStyle name="20% - 强调文字颜色 4 5 2 3" xfId="12215"/>
    <cellStyle name="20% - 强调文字颜色 4 5 3" xfId="12216"/>
    <cellStyle name="20% - 强调文字颜色 4 5 3 2" xfId="12217"/>
    <cellStyle name="20% - 强调文字颜色 4 5 3 3" xfId="12218"/>
    <cellStyle name="20% - 强调文字颜色 4 5 4" xfId="12219"/>
    <cellStyle name="20% - 强调文字颜色 4 5 5" xfId="12220"/>
    <cellStyle name="20% - 强调文字颜色 4 5 6" xfId="12221"/>
    <cellStyle name="20% - 强调文字颜色 4 5_审定表" xfId="12222"/>
    <cellStyle name="20% - 强调文字颜色 4 6" xfId="12223"/>
    <cellStyle name="20% - 强调文字颜色 4 6 2" xfId="12224"/>
    <cellStyle name="20% - 强调文字颜色 4 6 2 2" xfId="12225"/>
    <cellStyle name="20% - 强调文字颜色 4 6 2 3" xfId="12226"/>
    <cellStyle name="20% - 强调文字颜色 4 6 3" xfId="12227"/>
    <cellStyle name="20% - 强调文字颜色 4 7" xfId="12228"/>
    <cellStyle name="20% - 强调文字颜色 4 7 2" xfId="12229"/>
    <cellStyle name="20% - 强调文字颜色 4 7 2 2" xfId="12230"/>
    <cellStyle name="20% - 强调文字颜色 4 7 2 3" xfId="12231"/>
    <cellStyle name="20% - 强调文字颜色 4 7 3" xfId="12232"/>
    <cellStyle name="20% - 强调文字颜色 4 8" xfId="12233"/>
    <cellStyle name="20% - 强调文字颜色 4 8 2" xfId="12234"/>
    <cellStyle name="20% - 强调文字颜色 4 8 2 2" xfId="12235"/>
    <cellStyle name="20% - 强调文字颜色 4 8 2 3" xfId="12236"/>
    <cellStyle name="20% - 强调文字颜色 4 8 3" xfId="12237"/>
    <cellStyle name="20% - 强调文字颜色 4 9" xfId="12238"/>
    <cellStyle name="20% - 强调文字颜色 4 9 2" xfId="12239"/>
    <cellStyle name="20% - 强调文字颜色 4 9 2 2" xfId="12240"/>
    <cellStyle name="20% - 强调文字颜色 4 9 2 3" xfId="12241"/>
    <cellStyle name="20% - 强调文字颜色 4 9 3" xfId="12242"/>
    <cellStyle name="20% - 强调文字颜色 5 10" xfId="12243"/>
    <cellStyle name="20% - 强调文字颜色 5 10 2" xfId="12244"/>
    <cellStyle name="20% - 强调文字颜色 5 10 2 2" xfId="12245"/>
    <cellStyle name="20% - 强调文字颜色 5 10 2 3" xfId="12246"/>
    <cellStyle name="20% - 强调文字颜色 5 10 3" xfId="12247"/>
    <cellStyle name="20% - 强调文字颜色 5 11" xfId="12248"/>
    <cellStyle name="20% - 强调文字颜色 5 11 2" xfId="12249"/>
    <cellStyle name="20% - 强调文字颜色 5 11 2 2" xfId="12250"/>
    <cellStyle name="20% - 强调文字颜色 5 11 2 3" xfId="12251"/>
    <cellStyle name="20% - 强调文字颜色 5 11 3" xfId="12252"/>
    <cellStyle name="20% - 强调文字颜色 5 12" xfId="12253"/>
    <cellStyle name="20% - 强调文字颜色 5 12 2" xfId="12254"/>
    <cellStyle name="20% - 强调文字颜色 5 12 2 2" xfId="12255"/>
    <cellStyle name="20% - 强调文字颜色 5 12 2 3" xfId="12256"/>
    <cellStyle name="20% - 强调文字颜色 5 12 3" xfId="12257"/>
    <cellStyle name="20% - 强调文字颜色 5 13" xfId="12258"/>
    <cellStyle name="20% - 强调文字颜色 5 2" xfId="12259"/>
    <cellStyle name="20% - 强调文字颜色 5 2 2" xfId="12260"/>
    <cellStyle name="20% - 强调文字颜色 5 2 2 2" xfId="12261"/>
    <cellStyle name="20% - 强调文字颜色 5 2 2 2 2" xfId="12262"/>
    <cellStyle name="20% - 强调文字颜色 5 2 2 2 3" xfId="12263"/>
    <cellStyle name="20% - 强调文字颜色 5 2 2 3" xfId="12264"/>
    <cellStyle name="20% - 强调文字颜色 5 2 2 4" xfId="12265"/>
    <cellStyle name="20% - 强调文字颜色 5 2 3" xfId="12266"/>
    <cellStyle name="20% - 强调文字颜色 5 2 3 2" xfId="12267"/>
    <cellStyle name="20% - 强调文字颜色 5 2 4" xfId="12268"/>
    <cellStyle name="20% - 强调文字颜色 5 2 4 2" xfId="12269"/>
    <cellStyle name="20% - 强调文字颜色 5 2 4 3" xfId="12270"/>
    <cellStyle name="20% - 强调文字颜色 5 2 5" xfId="12271"/>
    <cellStyle name="20% - 强调文字颜色 5 2 6" xfId="12272"/>
    <cellStyle name="20% - 强调文字颜色 5 2 7" xfId="12273"/>
    <cellStyle name="20% - 强调文字颜色 5 2 8" xfId="12274"/>
    <cellStyle name="20% - 强调文字颜色 5 2_审定表" xfId="12275"/>
    <cellStyle name="20% - 强调文字颜色 5 3" xfId="12276"/>
    <cellStyle name="20% - 强调文字颜色 5 3 2" xfId="12277"/>
    <cellStyle name="20% - 强调文字颜色 5 3 2 2" xfId="12278"/>
    <cellStyle name="20% - 强调文字颜色 5 3 2 3" xfId="12279"/>
    <cellStyle name="20% - 强调文字颜色 5 3 3" xfId="12280"/>
    <cellStyle name="20% - 强调文字颜色 5 3 3 2" xfId="12281"/>
    <cellStyle name="20% - 强调文字颜色 5 3 3 3" xfId="12282"/>
    <cellStyle name="20% - 强调文字颜色 5 3 4" xfId="12283"/>
    <cellStyle name="20% - 强调文字颜色 5 3 5" xfId="12284"/>
    <cellStyle name="20% - 强调文字颜色 5 3 6" xfId="12285"/>
    <cellStyle name="20% - 强调文字颜色 5 3_审定表" xfId="12286"/>
    <cellStyle name="20% - 强调文字颜色 5 4" xfId="12287"/>
    <cellStyle name="20% - 强调文字颜色 5 4 2" xfId="12288"/>
    <cellStyle name="20% - 强调文字颜色 5 4 2 2" xfId="12289"/>
    <cellStyle name="20% - 强调文字颜色 5 4 2 3" xfId="12290"/>
    <cellStyle name="20% - 强调文字颜色 5 4 3" xfId="12291"/>
    <cellStyle name="20% - 强调文字颜色 5 4 3 2" xfId="12292"/>
    <cellStyle name="20% - 强调文字颜色 5 4 3 3" xfId="12293"/>
    <cellStyle name="20% - 强调文字颜色 5 4 4" xfId="12294"/>
    <cellStyle name="20% - 强调文字颜色 5 4 5" xfId="12295"/>
    <cellStyle name="20% - 强调文字颜色 5 4 6" xfId="12296"/>
    <cellStyle name="20% - 强调文字颜色 5 4_审定表" xfId="12297"/>
    <cellStyle name="20% - 强调文字颜色 5 5" xfId="12298"/>
    <cellStyle name="20% - 强调文字颜色 5 5 2" xfId="12299"/>
    <cellStyle name="20% - 强调文字颜色 5 5 2 2" xfId="12300"/>
    <cellStyle name="20% - 强调文字颜色 5 5 2 3" xfId="12301"/>
    <cellStyle name="20% - 强调文字颜色 5 5 3" xfId="12302"/>
    <cellStyle name="20% - 强调文字颜色 5 5 3 2" xfId="12303"/>
    <cellStyle name="20% - 强调文字颜色 5 5 3 3" xfId="12304"/>
    <cellStyle name="20% - 强调文字颜色 5 5 4" xfId="12305"/>
    <cellStyle name="20% - 强调文字颜色 5 5 5" xfId="12306"/>
    <cellStyle name="20% - 强调文字颜色 5 5 6" xfId="12307"/>
    <cellStyle name="20% - 强调文字颜色 5 5_审定表" xfId="12308"/>
    <cellStyle name="20% - 强调文字颜色 5 6" xfId="12309"/>
    <cellStyle name="20% - 强调文字颜色 5 6 2" xfId="12310"/>
    <cellStyle name="20% - 强调文字颜色 5 6 2 2" xfId="12311"/>
    <cellStyle name="20% - 强调文字颜色 5 6 2 3" xfId="12312"/>
    <cellStyle name="20% - 强调文字颜色 5 6 3" xfId="12313"/>
    <cellStyle name="20% - 强调文字颜色 5 7" xfId="12314"/>
    <cellStyle name="20% - 强调文字颜色 5 7 2" xfId="12315"/>
    <cellStyle name="20% - 强调文字颜色 5 7 2 2" xfId="12316"/>
    <cellStyle name="20% - 强调文字颜色 5 7 2 3" xfId="12317"/>
    <cellStyle name="20% - 强调文字颜色 5 7 3" xfId="12318"/>
    <cellStyle name="20% - 强调文字颜色 5 8" xfId="12319"/>
    <cellStyle name="20% - 强调文字颜色 5 8 2" xfId="12320"/>
    <cellStyle name="20% - 强调文字颜色 5 8 2 2" xfId="12321"/>
    <cellStyle name="20% - 强调文字颜色 5 8 2 3" xfId="12322"/>
    <cellStyle name="20% - 强调文字颜色 5 8 3" xfId="12323"/>
    <cellStyle name="20% - 强调文字颜色 5 9" xfId="12324"/>
    <cellStyle name="20% - 强调文字颜色 5 9 2" xfId="12325"/>
    <cellStyle name="20% - 强调文字颜色 5 9 2 2" xfId="12326"/>
    <cellStyle name="20% - 强调文字颜色 5 9 2 3" xfId="12327"/>
    <cellStyle name="20% - 强调文字颜色 5 9 3" xfId="12328"/>
    <cellStyle name="20% - 强调文字颜色 6 10" xfId="12329"/>
    <cellStyle name="20% - 强调文字颜色 6 10 2" xfId="12330"/>
    <cellStyle name="20% - 强调文字颜色 6 10 2 2" xfId="12331"/>
    <cellStyle name="20% - 强调文字颜色 6 10 2 3" xfId="12332"/>
    <cellStyle name="20% - 强调文字颜色 6 10 3" xfId="12333"/>
    <cellStyle name="20% - 强调文字颜色 6 11" xfId="12334"/>
    <cellStyle name="20% - 强调文字颜色 6 11 2" xfId="12335"/>
    <cellStyle name="20% - 强调文字颜色 6 11 2 2" xfId="12336"/>
    <cellStyle name="20% - 强调文字颜色 6 11 2 3" xfId="12337"/>
    <cellStyle name="20% - 强调文字颜色 6 11 3" xfId="12338"/>
    <cellStyle name="20% - 强调文字颜色 6 12" xfId="12339"/>
    <cellStyle name="20% - 强调文字颜色 6 12 2" xfId="12340"/>
    <cellStyle name="20% - 强调文字颜色 6 12 2 2" xfId="12341"/>
    <cellStyle name="20% - 强调文字颜色 6 12 2 3" xfId="12342"/>
    <cellStyle name="20% - 强调文字颜色 6 12 3" xfId="12343"/>
    <cellStyle name="20% - 强调文字颜色 6 13" xfId="12344"/>
    <cellStyle name="20% - 强调文字颜色 6 14" xfId="12345"/>
    <cellStyle name="20% - 强调文字颜色 6 2" xfId="12346"/>
    <cellStyle name="20% - 强调文字颜色 6 2 2" xfId="12347"/>
    <cellStyle name="20% - 强调文字颜色 6 2 2 2" xfId="12348"/>
    <cellStyle name="20% - 强调文字颜色 6 2 2 2 2" xfId="12349"/>
    <cellStyle name="20% - 强调文字颜色 6 2 2 2 3" xfId="12350"/>
    <cellStyle name="20% - 强调文字颜色 6 2 2 3" xfId="12351"/>
    <cellStyle name="20% - 强调文字颜色 6 2 2 4" xfId="12352"/>
    <cellStyle name="20% - 强调文字颜色 6 2 3" xfId="12353"/>
    <cellStyle name="20% - 强调文字颜色 6 2 3 2" xfId="12354"/>
    <cellStyle name="20% - 强调文字颜色 6 2 4" xfId="12355"/>
    <cellStyle name="20% - 强调文字颜色 6 2 4 2" xfId="12356"/>
    <cellStyle name="20% - 强调文字颜色 6 2 4 3" xfId="12357"/>
    <cellStyle name="20% - 强调文字颜色 6 2 5" xfId="12358"/>
    <cellStyle name="20% - 强调文字颜色 6 2 6" xfId="12359"/>
    <cellStyle name="20% - 强调文字颜色 6 2 7" xfId="12360"/>
    <cellStyle name="20% - 强调文字颜色 6 2 8" xfId="12361"/>
    <cellStyle name="20% - 强调文字颜色 6 2_审定表" xfId="12362"/>
    <cellStyle name="20% - 强调文字颜色 6 3" xfId="12363"/>
    <cellStyle name="20% - 强调文字颜色 6 3 2" xfId="12364"/>
    <cellStyle name="20% - 强调文字颜色 6 3 2 2" xfId="12365"/>
    <cellStyle name="20% - 强调文字颜色 6 3 2 3" xfId="12366"/>
    <cellStyle name="20% - 强调文字颜色 6 3 3" xfId="12367"/>
    <cellStyle name="20% - 强调文字颜色 6 3 3 2" xfId="12368"/>
    <cellStyle name="20% - 强调文字颜色 6 3 3 3" xfId="12369"/>
    <cellStyle name="20% - 强调文字颜色 6 3 4" xfId="12370"/>
    <cellStyle name="20% - 强调文字颜色 6 3 5" xfId="12371"/>
    <cellStyle name="20% - 强调文字颜色 6 3 6" xfId="12372"/>
    <cellStyle name="20% - 强调文字颜色 6 3_审定表" xfId="12373"/>
    <cellStyle name="20% - 强调文字颜色 6 4" xfId="12374"/>
    <cellStyle name="20% - 强调文字颜色 6 4 2" xfId="12375"/>
    <cellStyle name="20% - 强调文字颜色 6 4 2 2" xfId="12376"/>
    <cellStyle name="20% - 强调文字颜色 6 4 2 3" xfId="12377"/>
    <cellStyle name="20% - 强调文字颜色 6 4 3" xfId="12378"/>
    <cellStyle name="20% - 强调文字颜色 6 4 3 2" xfId="12379"/>
    <cellStyle name="20% - 强调文字颜色 6 4 3 3" xfId="12380"/>
    <cellStyle name="20% - 强调文字颜色 6 4 4" xfId="12381"/>
    <cellStyle name="20% - 强调文字颜色 6 4 5" xfId="12382"/>
    <cellStyle name="20% - 强调文字颜色 6 4 6" xfId="12383"/>
    <cellStyle name="20% - 强调文字颜色 6 4_审定表" xfId="12384"/>
    <cellStyle name="20% - 强调文字颜色 6 5" xfId="12385"/>
    <cellStyle name="20% - 强调文字颜色 6 5 2" xfId="12386"/>
    <cellStyle name="20% - 强调文字颜色 6 5 2 2" xfId="12387"/>
    <cellStyle name="20% - 强调文字颜色 6 5 2 3" xfId="12388"/>
    <cellStyle name="20% - 强调文字颜色 6 5 3" xfId="12389"/>
    <cellStyle name="20% - 强调文字颜色 6 5 3 2" xfId="12390"/>
    <cellStyle name="20% - 强调文字颜色 6 5 3 3" xfId="12391"/>
    <cellStyle name="20% - 强调文字颜色 6 5 4" xfId="12392"/>
    <cellStyle name="20% - 强调文字颜色 6 5 5" xfId="12393"/>
    <cellStyle name="20% - 强调文字颜色 6 5 6" xfId="12394"/>
    <cellStyle name="20% - 强调文字颜色 6 5_审定表" xfId="12395"/>
    <cellStyle name="20% - 强调文字颜色 6 6" xfId="12396"/>
    <cellStyle name="20% - 强调文字颜色 6 6 2" xfId="12397"/>
    <cellStyle name="20% - 强调文字颜色 6 6 2 2" xfId="12398"/>
    <cellStyle name="20% - 强调文字颜色 6 6 2 3" xfId="12399"/>
    <cellStyle name="20% - 强调文字颜色 6 6 3" xfId="12400"/>
    <cellStyle name="20% - 强调文字颜色 6 7" xfId="12401"/>
    <cellStyle name="20% - 强调文字颜色 6 7 2" xfId="12402"/>
    <cellStyle name="20% - 强调文字颜色 6 7 2 2" xfId="12403"/>
    <cellStyle name="20% - 强调文字颜色 6 7 2 3" xfId="12404"/>
    <cellStyle name="20% - 强调文字颜色 6 7 3" xfId="12405"/>
    <cellStyle name="20% - 强调文字颜色 6 8" xfId="12406"/>
    <cellStyle name="20% - 强调文字颜色 6 8 2" xfId="12407"/>
    <cellStyle name="20% - 强调文字颜色 6 8 2 2" xfId="12408"/>
    <cellStyle name="20% - 强调文字颜色 6 8 2 3" xfId="12409"/>
    <cellStyle name="20% - 强调文字颜色 6 8 3" xfId="12410"/>
    <cellStyle name="20% - 强调文字颜色 6 9" xfId="12411"/>
    <cellStyle name="20% - 强调文字颜色 6 9 2" xfId="12412"/>
    <cellStyle name="20% - 强调文字颜色 6 9 2 2" xfId="12413"/>
    <cellStyle name="20% - 强调文字颜色 6 9 2 3" xfId="12414"/>
    <cellStyle name="20% - 强调文字颜色 6 9 3" xfId="12415"/>
    <cellStyle name="24" xfId="12416"/>
    <cellStyle name="24 2" xfId="12417"/>
    <cellStyle name="24 2 2" xfId="12418"/>
    <cellStyle name="24 2 3" xfId="12419"/>
    <cellStyle name="24 3" xfId="12420"/>
    <cellStyle name="24 4" xfId="12421"/>
    <cellStyle name="³£¹æ_0012A3" xfId="12422"/>
    <cellStyle name="³¬¼¶Á´½Ó" xfId="12423"/>
    <cellStyle name="³¬¼¶Á´½Ó 2" xfId="12424"/>
    <cellStyle name="3232" xfId="12425"/>
    <cellStyle name="3232 2" xfId="12426"/>
    <cellStyle name="3232 2 2" xfId="12427"/>
    <cellStyle name="3232 3" xfId="12428"/>
    <cellStyle name="33" xfId="12429"/>
    <cellStyle name="3f1?0]_assumption(tj))" xfId="12430"/>
    <cellStyle name="3f1?assumption(tj)t" xfId="12431"/>
    <cellStyle name="3f1?p&amp;l(tj)i" xfId="12432"/>
    <cellStyle name="³f¹ô [0]_0999Comm Group consol" xfId="12433"/>
    <cellStyle name="³f¹ô[0]_pldt" xfId="12434"/>
    <cellStyle name="³f¹ô_0999Comm Group consol" xfId="12435"/>
    <cellStyle name="3L1a_assumption(tj)" xfId="12436"/>
    <cellStyle name="40% - Accent1" xfId="12437"/>
    <cellStyle name="40% - Accent1 10" xfId="12438"/>
    <cellStyle name="40% - Accent1 2" xfId="12439"/>
    <cellStyle name="40% - Accent1 2 2" xfId="12440"/>
    <cellStyle name="40% - Accent1 2 2 2" xfId="12441"/>
    <cellStyle name="40% - Accent1 2 3" xfId="12442"/>
    <cellStyle name="40% - Accent1 2 4" xfId="12443"/>
    <cellStyle name="40% - Accent1 3" xfId="12444"/>
    <cellStyle name="40% - Accent1 3 2" xfId="12445"/>
    <cellStyle name="40% - Accent1 4" xfId="12446"/>
    <cellStyle name="40% - Accent1 4 2" xfId="12447"/>
    <cellStyle name="40% - Accent1 5" xfId="12448"/>
    <cellStyle name="40% - Accent1 5 2" xfId="12449"/>
    <cellStyle name="40% - Accent1 6" xfId="12450"/>
    <cellStyle name="40% - Accent1 6 2" xfId="12451"/>
    <cellStyle name="40% - Accent1 7" xfId="12452"/>
    <cellStyle name="40% - Accent1 8" xfId="12453"/>
    <cellStyle name="40% - Accent1 9" xfId="12454"/>
    <cellStyle name="40% - Accent2" xfId="12455"/>
    <cellStyle name="40% - Accent2 10" xfId="12456"/>
    <cellStyle name="40% - Accent2 2" xfId="12457"/>
    <cellStyle name="40% - Accent2 2 2" xfId="12458"/>
    <cellStyle name="40% - Accent2 2 2 2" xfId="12459"/>
    <cellStyle name="40% - Accent2 2 3" xfId="12460"/>
    <cellStyle name="40% - Accent2 2 4" xfId="12461"/>
    <cellStyle name="40% - Accent2 3" xfId="12462"/>
    <cellStyle name="40% - Accent2 3 2" xfId="12463"/>
    <cellStyle name="40% - Accent2 4" xfId="12464"/>
    <cellStyle name="40% - Accent2 4 2" xfId="12465"/>
    <cellStyle name="40% - Accent2 5" xfId="12466"/>
    <cellStyle name="40% - Accent2 5 2" xfId="12467"/>
    <cellStyle name="40% - Accent2 6" xfId="12468"/>
    <cellStyle name="40% - Accent2 6 2" xfId="12469"/>
    <cellStyle name="40% - Accent2 7" xfId="12470"/>
    <cellStyle name="40% - Accent2 8" xfId="12471"/>
    <cellStyle name="40% - Accent2 9" xfId="12472"/>
    <cellStyle name="40% - Accent3" xfId="12473"/>
    <cellStyle name="40% - Accent3 2" xfId="12474"/>
    <cellStyle name="40% - Accent3 2 2" xfId="12475"/>
    <cellStyle name="40% - Accent3 2 2 2" xfId="12476"/>
    <cellStyle name="40% - Accent3 2 3" xfId="12477"/>
    <cellStyle name="40% - Accent3 2 4" xfId="12478"/>
    <cellStyle name="40% - Accent3 3" xfId="12479"/>
    <cellStyle name="40% - Accent3 3 2" xfId="12480"/>
    <cellStyle name="40% - Accent3 3 3" xfId="12481"/>
    <cellStyle name="40% - Accent3 4" xfId="12482"/>
    <cellStyle name="40% - Accent3 4 2" xfId="12483"/>
    <cellStyle name="40% - Accent3 5" xfId="12484"/>
    <cellStyle name="40% - Accent3 5 2" xfId="12485"/>
    <cellStyle name="40% - Accent3 6" xfId="12486"/>
    <cellStyle name="40% - Accent3 6 2" xfId="12487"/>
    <cellStyle name="40% - Accent3 7" xfId="12488"/>
    <cellStyle name="40% - Accent3 8" xfId="12489"/>
    <cellStyle name="40% - Accent3 9" xfId="12490"/>
    <cellStyle name="40% - Accent4" xfId="12491"/>
    <cellStyle name="40% - Accent4 10" xfId="12492"/>
    <cellStyle name="40% - Accent4 2" xfId="12493"/>
    <cellStyle name="40% - Accent4 2 2" xfId="12494"/>
    <cellStyle name="40% - Accent4 2 2 2" xfId="12495"/>
    <cellStyle name="40% - Accent4 2 3" xfId="12496"/>
    <cellStyle name="40% - Accent4 2 4" xfId="12497"/>
    <cellStyle name="40% - Accent4 3" xfId="12498"/>
    <cellStyle name="40% - Accent4 3 2" xfId="12499"/>
    <cellStyle name="40% - Accent4 4" xfId="12500"/>
    <cellStyle name="40% - Accent4 4 2" xfId="12501"/>
    <cellStyle name="40% - Accent4 5" xfId="12502"/>
    <cellStyle name="40% - Accent4 5 2" xfId="12503"/>
    <cellStyle name="40% - Accent4 6" xfId="12504"/>
    <cellStyle name="40% - Accent4 6 2" xfId="12505"/>
    <cellStyle name="40% - Accent4 7" xfId="12506"/>
    <cellStyle name="40% - Accent4 8" xfId="12507"/>
    <cellStyle name="40% - Accent4 9" xfId="12508"/>
    <cellStyle name="40% - Accent5" xfId="12509"/>
    <cellStyle name="40% - Accent5 10" xfId="12510"/>
    <cellStyle name="40% - Accent5 2" xfId="12511"/>
    <cellStyle name="40% - Accent5 2 2" xfId="12512"/>
    <cellStyle name="40% - Accent5 2 2 2" xfId="12513"/>
    <cellStyle name="40% - Accent5 2 3" xfId="12514"/>
    <cellStyle name="40% - Accent5 2 4" xfId="12515"/>
    <cellStyle name="40% - Accent5 3" xfId="12516"/>
    <cellStyle name="40% - Accent5 3 2" xfId="12517"/>
    <cellStyle name="40% - Accent5 4" xfId="12518"/>
    <cellStyle name="40% - Accent5 4 2" xfId="12519"/>
    <cellStyle name="40% - Accent5 5" xfId="12520"/>
    <cellStyle name="40% - Accent5 5 2" xfId="12521"/>
    <cellStyle name="40% - Accent5 6" xfId="12522"/>
    <cellStyle name="40% - Accent5 6 2" xfId="12523"/>
    <cellStyle name="40% - Accent5 7" xfId="12524"/>
    <cellStyle name="40% - Accent5 8" xfId="12525"/>
    <cellStyle name="40% - Accent5 9" xfId="12526"/>
    <cellStyle name="40% - Accent6" xfId="12527"/>
    <cellStyle name="40% - Accent6 10" xfId="12528"/>
    <cellStyle name="40% - Accent6 2" xfId="12529"/>
    <cellStyle name="40% - Accent6 2 2" xfId="12530"/>
    <cellStyle name="40% - Accent6 2 2 2" xfId="12531"/>
    <cellStyle name="40% - Accent6 2 3" xfId="12532"/>
    <cellStyle name="40% - Accent6 2 4" xfId="12533"/>
    <cellStyle name="40% - Accent6 3" xfId="12534"/>
    <cellStyle name="40% - Accent6 3 2" xfId="12535"/>
    <cellStyle name="40% - Accent6 4" xfId="12536"/>
    <cellStyle name="40% - Accent6 4 2" xfId="12537"/>
    <cellStyle name="40% - Accent6 5" xfId="12538"/>
    <cellStyle name="40% - Accent6 5 2" xfId="12539"/>
    <cellStyle name="40% - Accent6 6" xfId="12540"/>
    <cellStyle name="40% - Accent6 6 2" xfId="12541"/>
    <cellStyle name="40% - Accent6 7" xfId="12542"/>
    <cellStyle name="40% - Accent6 8" xfId="12543"/>
    <cellStyle name="40% - Accent6 9" xfId="12544"/>
    <cellStyle name="40% - 輔色1" xfId="12545"/>
    <cellStyle name="40% - 輔色2" xfId="12546"/>
    <cellStyle name="40% - 輔色3" xfId="12547"/>
    <cellStyle name="40% - 輔色4" xfId="12548"/>
    <cellStyle name="40% - 輔色5" xfId="12549"/>
    <cellStyle name="40% - 輔色6" xfId="12550"/>
    <cellStyle name="40% - 强调文字颜色 1 10" xfId="12551"/>
    <cellStyle name="40% - 强调文字颜色 1 10 2" xfId="12552"/>
    <cellStyle name="40% - 强调文字颜色 1 10 2 2" xfId="12553"/>
    <cellStyle name="40% - 强调文字颜色 1 10 2 3" xfId="12554"/>
    <cellStyle name="40% - 强调文字颜色 1 10 3" xfId="12555"/>
    <cellStyle name="40% - 强调文字颜色 1 11" xfId="12556"/>
    <cellStyle name="40% - 强调文字颜色 1 11 2" xfId="12557"/>
    <cellStyle name="40% - 强调文字颜色 1 11 2 2" xfId="12558"/>
    <cellStyle name="40% - 强调文字颜色 1 11 2 3" xfId="12559"/>
    <cellStyle name="40% - 强调文字颜色 1 11 3" xfId="12560"/>
    <cellStyle name="40% - 强调文字颜色 1 12" xfId="12561"/>
    <cellStyle name="40% - 强调文字颜色 1 12 2" xfId="12562"/>
    <cellStyle name="40% - 强调文字颜色 1 12 2 2" xfId="12563"/>
    <cellStyle name="40% - 强调文字颜色 1 12 2 3" xfId="12564"/>
    <cellStyle name="40% - 强调文字颜色 1 12 3" xfId="12565"/>
    <cellStyle name="40% - 强调文字颜色 1 13" xfId="12566"/>
    <cellStyle name="40% - 强调文字颜色 1 14" xfId="12567"/>
    <cellStyle name="40% - 强调文字颜色 1 2" xfId="12568"/>
    <cellStyle name="40% - 强调文字颜色 1 2 2" xfId="12569"/>
    <cellStyle name="40% - 强调文字颜色 1 2 2 2" xfId="12570"/>
    <cellStyle name="40% - 强调文字颜色 1 2 2 2 2" xfId="12571"/>
    <cellStyle name="40% - 强调文字颜色 1 2 2 2 3" xfId="12572"/>
    <cellStyle name="40% - 强调文字颜色 1 2 2 3" xfId="12573"/>
    <cellStyle name="40% - 强调文字颜色 1 2 2 4" xfId="12574"/>
    <cellStyle name="40% - 强调文字颜色 1 2 3" xfId="12575"/>
    <cellStyle name="40% - 强调文字颜色 1 2 3 2" xfId="12576"/>
    <cellStyle name="40% - 强调文字颜色 1 2 4" xfId="12577"/>
    <cellStyle name="40% - 强调文字颜色 1 2 4 2" xfId="12578"/>
    <cellStyle name="40% - 强调文字颜色 1 2 4 3" xfId="12579"/>
    <cellStyle name="40% - 强调文字颜色 1 2 5" xfId="12580"/>
    <cellStyle name="40% - 强调文字颜色 1 2 6" xfId="12581"/>
    <cellStyle name="40% - 强调文字颜色 1 2 7" xfId="12582"/>
    <cellStyle name="40% - 强调文字颜色 1 2 8" xfId="12583"/>
    <cellStyle name="40% - 强调文字颜色 1 2_审定表" xfId="12584"/>
    <cellStyle name="40% - 强调文字颜色 1 3" xfId="12585"/>
    <cellStyle name="40% - 强调文字颜色 1 3 2" xfId="12586"/>
    <cellStyle name="40% - 强调文字颜色 1 3 2 2" xfId="12587"/>
    <cellStyle name="40% - 强调文字颜色 1 3 2 3" xfId="12588"/>
    <cellStyle name="40% - 强调文字颜色 1 3 3" xfId="12589"/>
    <cellStyle name="40% - 强调文字颜色 1 3 3 2" xfId="12590"/>
    <cellStyle name="40% - 强调文字颜色 1 3 3 3" xfId="12591"/>
    <cellStyle name="40% - 强调文字颜色 1 3 4" xfId="12592"/>
    <cellStyle name="40% - 强调文字颜色 1 3 5" xfId="12593"/>
    <cellStyle name="40% - 强调文字颜色 1 3 6" xfId="12594"/>
    <cellStyle name="40% - 强调文字颜色 1 3_审定表" xfId="12595"/>
    <cellStyle name="40% - 强调文字颜色 1 4" xfId="12596"/>
    <cellStyle name="40% - 强调文字颜色 1 4 2" xfId="12597"/>
    <cellStyle name="40% - 强调文字颜色 1 4 2 2" xfId="12598"/>
    <cellStyle name="40% - 强调文字颜色 1 4 2 3" xfId="12599"/>
    <cellStyle name="40% - 强调文字颜色 1 4 3" xfId="12600"/>
    <cellStyle name="40% - 强调文字颜色 1 4 3 2" xfId="12601"/>
    <cellStyle name="40% - 强调文字颜色 1 4 3 3" xfId="12602"/>
    <cellStyle name="40% - 强调文字颜色 1 4 4" xfId="12603"/>
    <cellStyle name="40% - 强调文字颜色 1 4 5" xfId="12604"/>
    <cellStyle name="40% - 强调文字颜色 1 4 6" xfId="12605"/>
    <cellStyle name="40% - 强调文字颜色 1 4_审定表" xfId="12606"/>
    <cellStyle name="40% - 强调文字颜色 1 5" xfId="12607"/>
    <cellStyle name="40% - 强调文字颜色 1 5 2" xfId="12608"/>
    <cellStyle name="40% - 强调文字颜色 1 5 2 2" xfId="12609"/>
    <cellStyle name="40% - 强调文字颜色 1 5 2 3" xfId="12610"/>
    <cellStyle name="40% - 强调文字颜色 1 5 3" xfId="12611"/>
    <cellStyle name="40% - 强调文字颜色 1 5 3 2" xfId="12612"/>
    <cellStyle name="40% - 强调文字颜色 1 5 3 3" xfId="12613"/>
    <cellStyle name="40% - 强调文字颜色 1 5 4" xfId="12614"/>
    <cellStyle name="40% - 强调文字颜色 1 5 5" xfId="12615"/>
    <cellStyle name="40% - 强调文字颜色 1 5 6" xfId="12616"/>
    <cellStyle name="40% - 强调文字颜色 1 5_审定表" xfId="12617"/>
    <cellStyle name="40% - 强调文字颜色 1 6" xfId="12618"/>
    <cellStyle name="40% - 强调文字颜色 1 6 2" xfId="12619"/>
    <cellStyle name="40% - 强调文字颜色 1 6 2 2" xfId="12620"/>
    <cellStyle name="40% - 强调文字颜色 1 6 2 3" xfId="12621"/>
    <cellStyle name="40% - 强调文字颜色 1 6 3" xfId="12622"/>
    <cellStyle name="40% - 强调文字颜色 1 7" xfId="12623"/>
    <cellStyle name="40% - 强调文字颜色 1 7 2" xfId="12624"/>
    <cellStyle name="40% - 强调文字颜色 1 7 2 2" xfId="12625"/>
    <cellStyle name="40% - 强调文字颜色 1 7 2 3" xfId="12626"/>
    <cellStyle name="40% - 强调文字颜色 1 7 3" xfId="12627"/>
    <cellStyle name="40% - 强调文字颜色 1 8" xfId="12628"/>
    <cellStyle name="40% - 强调文字颜色 1 8 2" xfId="12629"/>
    <cellStyle name="40% - 强调文字颜色 1 8 2 2" xfId="12630"/>
    <cellStyle name="40% - 强调文字颜色 1 8 2 3" xfId="12631"/>
    <cellStyle name="40% - 强调文字颜色 1 8 3" xfId="12632"/>
    <cellStyle name="40% - 强调文字颜色 1 9" xfId="12633"/>
    <cellStyle name="40% - 强调文字颜色 1 9 2" xfId="12634"/>
    <cellStyle name="40% - 强调文字颜色 1 9 2 2" xfId="12635"/>
    <cellStyle name="40% - 强调文字颜色 1 9 2 3" xfId="12636"/>
    <cellStyle name="40% - 强调文字颜色 1 9 3" xfId="12637"/>
    <cellStyle name="40% - 强调文字颜色 2 10" xfId="12638"/>
    <cellStyle name="40% - 强调文字颜色 2 10 2" xfId="12639"/>
    <cellStyle name="40% - 强调文字颜色 2 10 2 2" xfId="12640"/>
    <cellStyle name="40% - 强调文字颜色 2 10 2 3" xfId="12641"/>
    <cellStyle name="40% - 强调文字颜色 2 10 3" xfId="12642"/>
    <cellStyle name="40% - 强调文字颜色 2 11" xfId="12643"/>
    <cellStyle name="40% - 强调文字颜色 2 11 2" xfId="12644"/>
    <cellStyle name="40% - 强调文字颜色 2 11 2 2" xfId="12645"/>
    <cellStyle name="40% - 强调文字颜色 2 11 2 3" xfId="12646"/>
    <cellStyle name="40% - 强调文字颜色 2 11 3" xfId="12647"/>
    <cellStyle name="40% - 强调文字颜色 2 12" xfId="12648"/>
    <cellStyle name="40% - 强调文字颜色 2 12 2" xfId="12649"/>
    <cellStyle name="40% - 强调文字颜色 2 12 2 2" xfId="12650"/>
    <cellStyle name="40% - 强调文字颜色 2 12 2 3" xfId="12651"/>
    <cellStyle name="40% - 强调文字颜色 2 12 3" xfId="12652"/>
    <cellStyle name="40% - 强调文字颜色 2 13" xfId="12653"/>
    <cellStyle name="40% - 强调文字颜色 2 2" xfId="12654"/>
    <cellStyle name="40% - 强调文字颜色 2 2 2" xfId="12655"/>
    <cellStyle name="40% - 强调文字颜色 2 2 2 2" xfId="12656"/>
    <cellStyle name="40% - 强调文字颜色 2 2 2 2 2" xfId="12657"/>
    <cellStyle name="40% - 强调文字颜色 2 2 2 2 3" xfId="12658"/>
    <cellStyle name="40% - 强调文字颜色 2 2 2 3" xfId="12659"/>
    <cellStyle name="40% - 强调文字颜色 2 2 2 4" xfId="12660"/>
    <cellStyle name="40% - 强调文字颜色 2 2 3" xfId="12661"/>
    <cellStyle name="40% - 强调文字颜色 2 2 3 2" xfId="12662"/>
    <cellStyle name="40% - 强调文字颜色 2 2 4" xfId="12663"/>
    <cellStyle name="40% - 强调文字颜色 2 2 4 2" xfId="12664"/>
    <cellStyle name="40% - 强调文字颜色 2 2 4 3" xfId="12665"/>
    <cellStyle name="40% - 强调文字颜色 2 2 5" xfId="12666"/>
    <cellStyle name="40% - 强调文字颜色 2 2 6" xfId="12667"/>
    <cellStyle name="40% - 强调文字颜色 2 2 7" xfId="12668"/>
    <cellStyle name="40% - 强调文字颜色 2 2 8" xfId="12669"/>
    <cellStyle name="40% - 强调文字颜色 2 2_审定表" xfId="12670"/>
    <cellStyle name="40% - 强调文字颜色 2 3" xfId="12671"/>
    <cellStyle name="40% - 强调文字颜色 2 3 2" xfId="12672"/>
    <cellStyle name="40% - 强调文字颜色 2 3 2 2" xfId="12673"/>
    <cellStyle name="40% - 强调文字颜色 2 3 2 3" xfId="12674"/>
    <cellStyle name="40% - 强调文字颜色 2 3 3" xfId="12675"/>
    <cellStyle name="40% - 强调文字颜色 2 3 3 2" xfId="12676"/>
    <cellStyle name="40% - 强调文字颜色 2 3 3 3" xfId="12677"/>
    <cellStyle name="40% - 强调文字颜色 2 3 4" xfId="12678"/>
    <cellStyle name="40% - 强调文字颜色 2 3 5" xfId="12679"/>
    <cellStyle name="40% - 强调文字颜色 2 3 6" xfId="12680"/>
    <cellStyle name="40% - 强调文字颜色 2 3_审定表" xfId="12681"/>
    <cellStyle name="40% - 强调文字颜色 2 4" xfId="12682"/>
    <cellStyle name="40% - 强调文字颜色 2 4 2" xfId="12683"/>
    <cellStyle name="40% - 强调文字颜色 2 4 2 2" xfId="12684"/>
    <cellStyle name="40% - 强调文字颜色 2 4 2 3" xfId="12685"/>
    <cellStyle name="40% - 强调文字颜色 2 4 3" xfId="12686"/>
    <cellStyle name="40% - 强调文字颜色 2 4 3 2" xfId="12687"/>
    <cellStyle name="40% - 强调文字颜色 2 4 3 3" xfId="12688"/>
    <cellStyle name="40% - 强调文字颜色 2 4 4" xfId="12689"/>
    <cellStyle name="40% - 强调文字颜色 2 4 5" xfId="12690"/>
    <cellStyle name="40% - 强调文字颜色 2 4 6" xfId="12691"/>
    <cellStyle name="40% - 强调文字颜色 2 4_审定表" xfId="12692"/>
    <cellStyle name="40% - 强调文字颜色 2 5" xfId="12693"/>
    <cellStyle name="40% - 强调文字颜色 2 5 2" xfId="12694"/>
    <cellStyle name="40% - 强调文字颜色 2 5 2 2" xfId="12695"/>
    <cellStyle name="40% - 强调文字颜色 2 5 2 3" xfId="12696"/>
    <cellStyle name="40% - 强调文字颜色 2 5 3" xfId="12697"/>
    <cellStyle name="40% - 强调文字颜色 2 5 3 2" xfId="12698"/>
    <cellStyle name="40% - 强调文字颜色 2 5 3 3" xfId="12699"/>
    <cellStyle name="40% - 强调文字颜色 2 5 4" xfId="12700"/>
    <cellStyle name="40% - 强调文字颜色 2 5 5" xfId="12701"/>
    <cellStyle name="40% - 强调文字颜色 2 5 6" xfId="12702"/>
    <cellStyle name="40% - 强调文字颜色 2 5_审定表" xfId="12703"/>
    <cellStyle name="40% - 强调文字颜色 2 6" xfId="12704"/>
    <cellStyle name="40% - 强调文字颜色 2 6 2" xfId="12705"/>
    <cellStyle name="40% - 强调文字颜色 2 6 2 2" xfId="12706"/>
    <cellStyle name="40% - 强调文字颜色 2 6 2 3" xfId="12707"/>
    <cellStyle name="40% - 强调文字颜色 2 6 3" xfId="12708"/>
    <cellStyle name="40% - 强调文字颜色 2 7" xfId="12709"/>
    <cellStyle name="40% - 强调文字颜色 2 7 2" xfId="12710"/>
    <cellStyle name="40% - 强调文字颜色 2 7 2 2" xfId="12711"/>
    <cellStyle name="40% - 强调文字颜色 2 7 2 3" xfId="12712"/>
    <cellStyle name="40% - 强调文字颜色 2 7 3" xfId="12713"/>
    <cellStyle name="40% - 强调文字颜色 2 8" xfId="12714"/>
    <cellStyle name="40% - 强调文字颜色 2 8 2" xfId="12715"/>
    <cellStyle name="40% - 强调文字颜色 2 8 2 2" xfId="12716"/>
    <cellStyle name="40% - 强调文字颜色 2 8 2 3" xfId="12717"/>
    <cellStyle name="40% - 强调文字颜色 2 8 3" xfId="12718"/>
    <cellStyle name="40% - 强调文字颜色 2 9" xfId="12719"/>
    <cellStyle name="40% - 强调文字颜色 2 9 2" xfId="12720"/>
    <cellStyle name="40% - 强调文字颜色 2 9 2 2" xfId="12721"/>
    <cellStyle name="40% - 强调文字颜色 2 9 2 3" xfId="12722"/>
    <cellStyle name="40% - 强调文字颜色 2 9 3" xfId="12723"/>
    <cellStyle name="40% - 强调文字颜色 3 10" xfId="12724"/>
    <cellStyle name="40% - 强调文字颜色 3 10 2" xfId="12725"/>
    <cellStyle name="40% - 强调文字颜色 3 10 2 2" xfId="12726"/>
    <cellStyle name="40% - 强调文字颜色 3 10 2 3" xfId="12727"/>
    <cellStyle name="40% - 强调文字颜色 3 10 3" xfId="12728"/>
    <cellStyle name="40% - 强调文字颜色 3 11" xfId="12729"/>
    <cellStyle name="40% - 强调文字颜色 3 11 2" xfId="12730"/>
    <cellStyle name="40% - 强调文字颜色 3 11 2 2" xfId="12731"/>
    <cellStyle name="40% - 强调文字颜色 3 11 2 3" xfId="12732"/>
    <cellStyle name="40% - 强调文字颜色 3 11 3" xfId="12733"/>
    <cellStyle name="40% - 强调文字颜色 3 12" xfId="12734"/>
    <cellStyle name="40% - 强调文字颜色 3 12 2" xfId="12735"/>
    <cellStyle name="40% - 强调文字颜色 3 12 2 2" xfId="12736"/>
    <cellStyle name="40% - 强调文字颜色 3 12 2 3" xfId="12737"/>
    <cellStyle name="40% - 强调文字颜色 3 12 3" xfId="12738"/>
    <cellStyle name="40% - 强调文字颜色 3 13" xfId="12739"/>
    <cellStyle name="40% - 强调文字颜色 3 14" xfId="12740"/>
    <cellStyle name="40% - 强调文字颜色 3 2" xfId="12741"/>
    <cellStyle name="40% - 强调文字颜色 3 2 2" xfId="12742"/>
    <cellStyle name="40% - 强调文字颜色 3 2 2 2" xfId="12743"/>
    <cellStyle name="40% - 强调文字颜色 3 2 2 2 2" xfId="12744"/>
    <cellStyle name="40% - 强调文字颜色 3 2 2 2 3" xfId="12745"/>
    <cellStyle name="40% - 强调文字颜色 3 2 2 3" xfId="12746"/>
    <cellStyle name="40% - 强调文字颜色 3 2 2 4" xfId="12747"/>
    <cellStyle name="40% - 强调文字颜色 3 2 3" xfId="12748"/>
    <cellStyle name="40% - 强调文字颜色 3 2 3 2" xfId="12749"/>
    <cellStyle name="40% - 强调文字颜色 3 2 4" xfId="12750"/>
    <cellStyle name="40% - 强调文字颜色 3 2 4 2" xfId="12751"/>
    <cellStyle name="40% - 强调文字颜色 3 2 4 3" xfId="12752"/>
    <cellStyle name="40% - 强调文字颜色 3 2 5" xfId="12753"/>
    <cellStyle name="40% - 强调文字颜色 3 2 6" xfId="12754"/>
    <cellStyle name="40% - 强调文字颜色 3 2 7" xfId="12755"/>
    <cellStyle name="40% - 强调文字颜色 3 2 8" xfId="12756"/>
    <cellStyle name="40% - 强调文字颜色 3 2_审定表" xfId="12757"/>
    <cellStyle name="40% - 强调文字颜色 3 3" xfId="12758"/>
    <cellStyle name="40% - 强调文字颜色 3 3 2" xfId="12759"/>
    <cellStyle name="40% - 强调文字颜色 3 3 2 2" xfId="12760"/>
    <cellStyle name="40% - 强调文字颜色 3 3 2 3" xfId="12761"/>
    <cellStyle name="40% - 强调文字颜色 3 3 3" xfId="12762"/>
    <cellStyle name="40% - 强调文字颜色 3 3 3 2" xfId="12763"/>
    <cellStyle name="40% - 强调文字颜色 3 3 3 3" xfId="12764"/>
    <cellStyle name="40% - 强调文字颜色 3 3 4" xfId="12765"/>
    <cellStyle name="40% - 强调文字颜色 3 3 5" xfId="12766"/>
    <cellStyle name="40% - 强调文字颜色 3 3 6" xfId="12767"/>
    <cellStyle name="40% - 强调文字颜色 3 3_审定表" xfId="12768"/>
    <cellStyle name="40% - 强调文字颜色 3 4" xfId="12769"/>
    <cellStyle name="40% - 强调文字颜色 3 4 2" xfId="12770"/>
    <cellStyle name="40% - 强调文字颜色 3 4 2 2" xfId="12771"/>
    <cellStyle name="40% - 强调文字颜色 3 4 2 3" xfId="12772"/>
    <cellStyle name="40% - 强调文字颜色 3 4 3" xfId="12773"/>
    <cellStyle name="40% - 强调文字颜色 3 4 3 2" xfId="12774"/>
    <cellStyle name="40% - 强调文字颜色 3 4 3 3" xfId="12775"/>
    <cellStyle name="40% - 强调文字颜色 3 4 4" xfId="12776"/>
    <cellStyle name="40% - 强调文字颜色 3 4 5" xfId="12777"/>
    <cellStyle name="40% - 强调文字颜色 3 4 6" xfId="12778"/>
    <cellStyle name="40% - 强调文字颜色 3 4_审定表" xfId="12779"/>
    <cellStyle name="40% - 强调文字颜色 3 5" xfId="12780"/>
    <cellStyle name="40% - 强调文字颜色 3 5 2" xfId="12781"/>
    <cellStyle name="40% - 强调文字颜色 3 5 2 2" xfId="12782"/>
    <cellStyle name="40% - 强调文字颜色 3 5 2 3" xfId="12783"/>
    <cellStyle name="40% - 强调文字颜色 3 5 3" xfId="12784"/>
    <cellStyle name="40% - 强调文字颜色 3 5 3 2" xfId="12785"/>
    <cellStyle name="40% - 强调文字颜色 3 5 3 3" xfId="12786"/>
    <cellStyle name="40% - 强调文字颜色 3 5 4" xfId="12787"/>
    <cellStyle name="40% - 强调文字颜色 3 5 5" xfId="12788"/>
    <cellStyle name="40% - 强调文字颜色 3 5 6" xfId="12789"/>
    <cellStyle name="40% - 强调文字颜色 3 5_审定表" xfId="12790"/>
    <cellStyle name="40% - 强调文字颜色 3 6" xfId="12791"/>
    <cellStyle name="40% - 强调文字颜色 3 6 2" xfId="12792"/>
    <cellStyle name="40% - 强调文字颜色 3 6 2 2" xfId="12793"/>
    <cellStyle name="40% - 强调文字颜色 3 6 2 3" xfId="12794"/>
    <cellStyle name="40% - 强调文字颜色 3 6 3" xfId="12795"/>
    <cellStyle name="40% - 强调文字颜色 3 7" xfId="12796"/>
    <cellStyle name="40% - 强调文字颜色 3 7 2" xfId="12797"/>
    <cellStyle name="40% - 强调文字颜色 3 7 2 2" xfId="12798"/>
    <cellStyle name="40% - 强调文字颜色 3 7 2 3" xfId="12799"/>
    <cellStyle name="40% - 强调文字颜色 3 7 3" xfId="12800"/>
    <cellStyle name="40% - 强调文字颜色 3 8" xfId="12801"/>
    <cellStyle name="40% - 强调文字颜色 3 8 2" xfId="12802"/>
    <cellStyle name="40% - 强调文字颜色 3 8 2 2" xfId="12803"/>
    <cellStyle name="40% - 强调文字颜色 3 8 2 3" xfId="12804"/>
    <cellStyle name="40% - 强调文字颜色 3 8 3" xfId="12805"/>
    <cellStyle name="40% - 强调文字颜色 3 9" xfId="12806"/>
    <cellStyle name="40% - 强调文字颜色 3 9 2" xfId="12807"/>
    <cellStyle name="40% - 强调文字颜色 3 9 2 2" xfId="12808"/>
    <cellStyle name="40% - 强调文字颜色 3 9 2 3" xfId="12809"/>
    <cellStyle name="40% - 强调文字颜色 3 9 3" xfId="12810"/>
    <cellStyle name="40% - 强调文字颜色 4 10" xfId="12811"/>
    <cellStyle name="40% - 强调文字颜色 4 10 2" xfId="12812"/>
    <cellStyle name="40% - 强调文字颜色 4 10 2 2" xfId="12813"/>
    <cellStyle name="40% - 强调文字颜色 4 10 2 3" xfId="12814"/>
    <cellStyle name="40% - 强调文字颜色 4 10 3" xfId="12815"/>
    <cellStyle name="40% - 强调文字颜色 4 11" xfId="12816"/>
    <cellStyle name="40% - 强调文字颜色 4 11 2" xfId="12817"/>
    <cellStyle name="40% - 强调文字颜色 4 11 2 2" xfId="12818"/>
    <cellStyle name="40% - 强调文字颜色 4 11 2 3" xfId="12819"/>
    <cellStyle name="40% - 强调文字颜色 4 11 3" xfId="12820"/>
    <cellStyle name="40% - 强调文字颜色 4 12" xfId="12821"/>
    <cellStyle name="40% - 强调文字颜色 4 12 2" xfId="12822"/>
    <cellStyle name="40% - 强调文字颜色 4 12 2 2" xfId="12823"/>
    <cellStyle name="40% - 强调文字颜色 4 12 2 3" xfId="12824"/>
    <cellStyle name="40% - 强调文字颜色 4 12 3" xfId="12825"/>
    <cellStyle name="40% - 强调文字颜色 4 13" xfId="12826"/>
    <cellStyle name="40% - 强调文字颜色 4 14" xfId="12827"/>
    <cellStyle name="40% - 强调文字颜色 4 2" xfId="12828"/>
    <cellStyle name="40% - 强调文字颜色 4 2 2" xfId="12829"/>
    <cellStyle name="40% - 强调文字颜色 4 2 2 2" xfId="12830"/>
    <cellStyle name="40% - 强调文字颜色 4 2 2 2 2" xfId="12831"/>
    <cellStyle name="40% - 强调文字颜色 4 2 2 2 3" xfId="12832"/>
    <cellStyle name="40% - 强调文字颜色 4 2 2 3" xfId="12833"/>
    <cellStyle name="40% - 强调文字颜色 4 2 2 4" xfId="12834"/>
    <cellStyle name="40% - 强调文字颜色 4 2 3" xfId="12835"/>
    <cellStyle name="40% - 强调文字颜色 4 2 3 2" xfId="12836"/>
    <cellStyle name="40% - 强调文字颜色 4 2 4" xfId="12837"/>
    <cellStyle name="40% - 强调文字颜色 4 2 4 2" xfId="12838"/>
    <cellStyle name="40% - 强调文字颜色 4 2 4 3" xfId="12839"/>
    <cellStyle name="40% - 强调文字颜色 4 2 5" xfId="12840"/>
    <cellStyle name="40% - 强调文字颜色 4 2 6" xfId="12841"/>
    <cellStyle name="40% - 强调文字颜色 4 2 7" xfId="12842"/>
    <cellStyle name="40% - 强调文字颜色 4 2 8" xfId="12843"/>
    <cellStyle name="40% - 强调文字颜色 4 2_审定表" xfId="12844"/>
    <cellStyle name="40% - 强调文字颜色 4 3" xfId="12845"/>
    <cellStyle name="40% - 强调文字颜色 4 3 2" xfId="12846"/>
    <cellStyle name="40% - 强调文字颜色 4 3 2 2" xfId="12847"/>
    <cellStyle name="40% - 强调文字颜色 4 3 2 3" xfId="12848"/>
    <cellStyle name="40% - 强调文字颜色 4 3 3" xfId="12849"/>
    <cellStyle name="40% - 强调文字颜色 4 3 3 2" xfId="12850"/>
    <cellStyle name="40% - 强调文字颜色 4 3 3 3" xfId="12851"/>
    <cellStyle name="40% - 强调文字颜色 4 3 4" xfId="12852"/>
    <cellStyle name="40% - 强调文字颜色 4 3 5" xfId="12853"/>
    <cellStyle name="40% - 强调文字颜色 4 3 6" xfId="12854"/>
    <cellStyle name="40% - 强调文字颜色 4 3_审定表" xfId="12855"/>
    <cellStyle name="40% - 强调文字颜色 4 4" xfId="12856"/>
    <cellStyle name="40% - 强调文字颜色 4 4 2" xfId="12857"/>
    <cellStyle name="40% - 强调文字颜色 4 4 2 2" xfId="12858"/>
    <cellStyle name="40% - 强调文字颜色 4 4 2 3" xfId="12859"/>
    <cellStyle name="40% - 强调文字颜色 4 4 3" xfId="12860"/>
    <cellStyle name="40% - 强调文字颜色 4 4 3 2" xfId="12861"/>
    <cellStyle name="40% - 强调文字颜色 4 4 3 3" xfId="12862"/>
    <cellStyle name="40% - 强调文字颜色 4 4 4" xfId="12863"/>
    <cellStyle name="40% - 强调文字颜色 4 4 5" xfId="12864"/>
    <cellStyle name="40% - 强调文字颜色 4 4 6" xfId="12865"/>
    <cellStyle name="40% - 强调文字颜色 4 4_审定表" xfId="12866"/>
    <cellStyle name="40% - 强调文字颜色 4 5" xfId="12867"/>
    <cellStyle name="40% - 强调文字颜色 4 5 2" xfId="12868"/>
    <cellStyle name="40% - 强调文字颜色 4 5 2 2" xfId="12869"/>
    <cellStyle name="40% - 强调文字颜色 4 5 2 3" xfId="12870"/>
    <cellStyle name="40% - 强调文字颜色 4 5 3" xfId="12871"/>
    <cellStyle name="40% - 强调文字颜色 4 5 3 2" xfId="12872"/>
    <cellStyle name="40% - 强调文字颜色 4 5 3 3" xfId="12873"/>
    <cellStyle name="40% - 强调文字颜色 4 5 4" xfId="12874"/>
    <cellStyle name="40% - 强调文字颜色 4 5 5" xfId="12875"/>
    <cellStyle name="40% - 强调文字颜色 4 5 6" xfId="12876"/>
    <cellStyle name="40% - 强调文字颜色 4 5_审定表" xfId="12877"/>
    <cellStyle name="40% - 强调文字颜色 4 6" xfId="12878"/>
    <cellStyle name="40% - 强调文字颜色 4 6 2" xfId="12879"/>
    <cellStyle name="40% - 强调文字颜色 4 6 2 2" xfId="12880"/>
    <cellStyle name="40% - 强调文字颜色 4 6 2 3" xfId="12881"/>
    <cellStyle name="40% - 强调文字颜色 4 6 3" xfId="12882"/>
    <cellStyle name="40% - 强调文字颜色 4 7" xfId="12883"/>
    <cellStyle name="40% - 强调文字颜色 4 7 2" xfId="12884"/>
    <cellStyle name="40% - 强调文字颜色 4 7 2 2" xfId="12885"/>
    <cellStyle name="40% - 强调文字颜色 4 7 2 3" xfId="12886"/>
    <cellStyle name="40% - 强调文字颜色 4 7 3" xfId="12887"/>
    <cellStyle name="40% - 强调文字颜色 4 8" xfId="12888"/>
    <cellStyle name="40% - 强调文字颜色 4 8 2" xfId="12889"/>
    <cellStyle name="40% - 强调文字颜色 4 8 2 2" xfId="12890"/>
    <cellStyle name="40% - 强调文字颜色 4 8 2 3" xfId="12891"/>
    <cellStyle name="40% - 强调文字颜色 4 8 3" xfId="12892"/>
    <cellStyle name="40% - 强调文字颜色 4 9" xfId="12893"/>
    <cellStyle name="40% - 强调文字颜色 4 9 2" xfId="12894"/>
    <cellStyle name="40% - 强调文字颜色 4 9 2 2" xfId="12895"/>
    <cellStyle name="40% - 强调文字颜色 4 9 2 3" xfId="12896"/>
    <cellStyle name="40% - 强调文字颜色 4 9 3" xfId="12897"/>
    <cellStyle name="40% - 强调文字颜色 5 10" xfId="12898"/>
    <cellStyle name="40% - 强调文字颜色 5 10 2" xfId="12899"/>
    <cellStyle name="40% - 强调文字颜色 5 10 2 2" xfId="12900"/>
    <cellStyle name="40% - 强调文字颜色 5 10 2 3" xfId="12901"/>
    <cellStyle name="40% - 强调文字颜色 5 10 3" xfId="12902"/>
    <cellStyle name="40% - 强调文字颜色 5 11" xfId="12903"/>
    <cellStyle name="40% - 强调文字颜色 5 11 2" xfId="12904"/>
    <cellStyle name="40% - 强调文字颜色 5 11 2 2" xfId="12905"/>
    <cellStyle name="40% - 强调文字颜色 5 11 2 3" xfId="12906"/>
    <cellStyle name="40% - 强调文字颜色 5 11 3" xfId="12907"/>
    <cellStyle name="40% - 强调文字颜色 5 12" xfId="12908"/>
    <cellStyle name="40% - 强调文字颜色 5 12 2" xfId="12909"/>
    <cellStyle name="40% - 强调文字颜色 5 12 2 2" xfId="12910"/>
    <cellStyle name="40% - 强调文字颜色 5 12 2 3" xfId="12911"/>
    <cellStyle name="40% - 强调文字颜色 5 12 3" xfId="12912"/>
    <cellStyle name="40% - 强调文字颜色 5 13" xfId="12913"/>
    <cellStyle name="40% - 强调文字颜色 5 2" xfId="12914"/>
    <cellStyle name="40% - 强调文字颜色 5 2 2" xfId="12915"/>
    <cellStyle name="40% - 强调文字颜色 5 2 2 2" xfId="12916"/>
    <cellStyle name="40% - 强调文字颜色 5 2 2 2 2" xfId="12917"/>
    <cellStyle name="40% - 强调文字颜色 5 2 2 2 3" xfId="12918"/>
    <cellStyle name="40% - 强调文字颜色 5 2 2 3" xfId="12919"/>
    <cellStyle name="40% - 强调文字颜色 5 2 2 4" xfId="12920"/>
    <cellStyle name="40% - 强调文字颜色 5 2 3" xfId="12921"/>
    <cellStyle name="40% - 强调文字颜色 5 2 3 2" xfId="12922"/>
    <cellStyle name="40% - 强调文字颜色 5 2 4" xfId="12923"/>
    <cellStyle name="40% - 强调文字颜色 5 2 4 2" xfId="12924"/>
    <cellStyle name="40% - 强调文字颜色 5 2 4 3" xfId="12925"/>
    <cellStyle name="40% - 强调文字颜色 5 2 5" xfId="12926"/>
    <cellStyle name="40% - 强调文字颜色 5 2 6" xfId="12927"/>
    <cellStyle name="40% - 强调文字颜色 5 2 7" xfId="12928"/>
    <cellStyle name="40% - 强调文字颜色 5 2 8" xfId="12929"/>
    <cellStyle name="40% - 强调文字颜色 5 2_审定表" xfId="12930"/>
    <cellStyle name="40% - 强调文字颜色 5 3" xfId="12931"/>
    <cellStyle name="40% - 强调文字颜色 5 3 2" xfId="12932"/>
    <cellStyle name="40% - 强调文字颜色 5 3 2 2" xfId="12933"/>
    <cellStyle name="40% - 强调文字颜色 5 3 2 3" xfId="12934"/>
    <cellStyle name="40% - 强调文字颜色 5 3 3" xfId="12935"/>
    <cellStyle name="40% - 强调文字颜色 5 3 3 2" xfId="12936"/>
    <cellStyle name="40% - 强调文字颜色 5 3 3 3" xfId="12937"/>
    <cellStyle name="40% - 强调文字颜色 5 3 4" xfId="12938"/>
    <cellStyle name="40% - 强调文字颜色 5 3 5" xfId="12939"/>
    <cellStyle name="40% - 强调文字颜色 5 3 6" xfId="12940"/>
    <cellStyle name="40% - 强调文字颜色 5 3_审定表" xfId="12941"/>
    <cellStyle name="40% - 强调文字颜色 5 4" xfId="12942"/>
    <cellStyle name="40% - 强调文字颜色 5 4 2" xfId="12943"/>
    <cellStyle name="40% - 强调文字颜色 5 4 2 2" xfId="12944"/>
    <cellStyle name="40% - 强调文字颜色 5 4 2 3" xfId="12945"/>
    <cellStyle name="40% - 强调文字颜色 5 4 3" xfId="12946"/>
    <cellStyle name="40% - 强调文字颜色 5 4 3 2" xfId="12947"/>
    <cellStyle name="40% - 强调文字颜色 5 4 3 3" xfId="12948"/>
    <cellStyle name="40% - 强调文字颜色 5 4 4" xfId="12949"/>
    <cellStyle name="40% - 强调文字颜色 5 4 5" xfId="12950"/>
    <cellStyle name="40% - 强调文字颜色 5 4 6" xfId="12951"/>
    <cellStyle name="40% - 强调文字颜色 5 4_审定表" xfId="12952"/>
    <cellStyle name="40% - 强调文字颜色 5 5" xfId="12953"/>
    <cellStyle name="40% - 强调文字颜色 5 5 2" xfId="12954"/>
    <cellStyle name="40% - 强调文字颜色 5 5 2 2" xfId="12955"/>
    <cellStyle name="40% - 强调文字颜色 5 5 2 3" xfId="12956"/>
    <cellStyle name="40% - 强调文字颜色 5 5 3" xfId="12957"/>
    <cellStyle name="40% - 强调文字颜色 5 5 3 2" xfId="12958"/>
    <cellStyle name="40% - 强调文字颜色 5 5 3 3" xfId="12959"/>
    <cellStyle name="40% - 强调文字颜色 5 5 4" xfId="12960"/>
    <cellStyle name="40% - 强调文字颜色 5 5 5" xfId="12961"/>
    <cellStyle name="40% - 强调文字颜色 5 5 6" xfId="12962"/>
    <cellStyle name="40% - 强调文字颜色 5 5_审定表" xfId="12963"/>
    <cellStyle name="40% - 强调文字颜色 5 6" xfId="12964"/>
    <cellStyle name="40% - 强调文字颜色 5 6 2" xfId="12965"/>
    <cellStyle name="40% - 强调文字颜色 5 6 2 2" xfId="12966"/>
    <cellStyle name="40% - 强调文字颜色 5 6 2 3" xfId="12967"/>
    <cellStyle name="40% - 强调文字颜色 5 6 3" xfId="12968"/>
    <cellStyle name="40% - 强调文字颜色 5 7" xfId="12969"/>
    <cellStyle name="40% - 强调文字颜色 5 7 2" xfId="12970"/>
    <cellStyle name="40% - 强调文字颜色 5 7 2 2" xfId="12971"/>
    <cellStyle name="40% - 强调文字颜色 5 7 2 3" xfId="12972"/>
    <cellStyle name="40% - 强调文字颜色 5 7 3" xfId="12973"/>
    <cellStyle name="40% - 强调文字颜色 5 8" xfId="12974"/>
    <cellStyle name="40% - 强调文字颜色 5 8 2" xfId="12975"/>
    <cellStyle name="40% - 强调文字颜色 5 8 2 2" xfId="12976"/>
    <cellStyle name="40% - 强调文字颜色 5 8 2 3" xfId="12977"/>
    <cellStyle name="40% - 强调文字颜色 5 8 3" xfId="12978"/>
    <cellStyle name="40% - 强调文字颜色 5 9" xfId="12979"/>
    <cellStyle name="40% - 强调文字颜色 5 9 2" xfId="12980"/>
    <cellStyle name="40% - 强调文字颜色 5 9 2 2" xfId="12981"/>
    <cellStyle name="40% - 强调文字颜色 5 9 2 3" xfId="12982"/>
    <cellStyle name="40% - 强调文字颜色 5 9 3" xfId="12983"/>
    <cellStyle name="40% - 强调文字颜色 6 10" xfId="12984"/>
    <cellStyle name="40% - 强调文字颜色 6 10 2" xfId="12985"/>
    <cellStyle name="40% - 强调文字颜色 6 10 2 2" xfId="12986"/>
    <cellStyle name="40% - 强调文字颜色 6 10 2 3" xfId="12987"/>
    <cellStyle name="40% - 强调文字颜色 6 10 3" xfId="12988"/>
    <cellStyle name="40% - 强调文字颜色 6 11" xfId="12989"/>
    <cellStyle name="40% - 强调文字颜色 6 11 2" xfId="12990"/>
    <cellStyle name="40% - 强调文字颜色 6 11 2 2" xfId="12991"/>
    <cellStyle name="40% - 强调文字颜色 6 11 2 3" xfId="12992"/>
    <cellStyle name="40% - 强调文字颜色 6 11 3" xfId="12993"/>
    <cellStyle name="40% - 强调文字颜色 6 12" xfId="12994"/>
    <cellStyle name="40% - 强调文字颜色 6 12 2" xfId="12995"/>
    <cellStyle name="40% - 强调文字颜色 6 12 2 2" xfId="12996"/>
    <cellStyle name="40% - 强调文字颜色 6 12 2 3" xfId="12997"/>
    <cellStyle name="40% - 强调文字颜色 6 12 3" xfId="12998"/>
    <cellStyle name="40% - 强调文字颜色 6 13" xfId="12999"/>
    <cellStyle name="40% - 强调文字颜色 6 14" xfId="13000"/>
    <cellStyle name="40% - 强调文字颜色 6 2" xfId="13001"/>
    <cellStyle name="40% - 强调文字颜色 6 2 2" xfId="13002"/>
    <cellStyle name="40% - 强调文字颜色 6 2 2 2" xfId="13003"/>
    <cellStyle name="40% - 强调文字颜色 6 2 2 2 2" xfId="13004"/>
    <cellStyle name="40% - 强调文字颜色 6 2 2 2 3" xfId="13005"/>
    <cellStyle name="40% - 强调文字颜色 6 2 2 3" xfId="13006"/>
    <cellStyle name="40% - 强调文字颜色 6 2 2 4" xfId="13007"/>
    <cellStyle name="40% - 强调文字颜色 6 2 3" xfId="13008"/>
    <cellStyle name="40% - 强调文字颜色 6 2 3 2" xfId="13009"/>
    <cellStyle name="40% - 强调文字颜色 6 2 4" xfId="13010"/>
    <cellStyle name="40% - 强调文字颜色 6 2 4 2" xfId="13011"/>
    <cellStyle name="40% - 强调文字颜色 6 2 4 3" xfId="13012"/>
    <cellStyle name="40% - 强调文字颜色 6 2 5" xfId="13013"/>
    <cellStyle name="40% - 强调文字颜色 6 2 6" xfId="13014"/>
    <cellStyle name="40% - 强调文字颜色 6 2 7" xfId="13015"/>
    <cellStyle name="40% - 强调文字颜色 6 2 8" xfId="13016"/>
    <cellStyle name="40% - 强调文字颜色 6 2_审定表" xfId="13017"/>
    <cellStyle name="40% - 强调文字颜色 6 3" xfId="13018"/>
    <cellStyle name="40% - 强调文字颜色 6 3 2" xfId="13019"/>
    <cellStyle name="40% - 强调文字颜色 6 3 2 2" xfId="13020"/>
    <cellStyle name="40% - 强调文字颜色 6 3 2 3" xfId="13021"/>
    <cellStyle name="40% - 强调文字颜色 6 3 3" xfId="13022"/>
    <cellStyle name="40% - 强调文字颜色 6 3 3 2" xfId="13023"/>
    <cellStyle name="40% - 强调文字颜色 6 3 3 3" xfId="13024"/>
    <cellStyle name="40% - 强调文字颜色 6 3 4" xfId="13025"/>
    <cellStyle name="40% - 强调文字颜色 6 3 5" xfId="13026"/>
    <cellStyle name="40% - 强调文字颜色 6 3 6" xfId="13027"/>
    <cellStyle name="40% - 强调文字颜色 6 3_审定表" xfId="13028"/>
    <cellStyle name="40% - 强调文字颜色 6 4" xfId="13029"/>
    <cellStyle name="40% - 强调文字颜色 6 4 2" xfId="13030"/>
    <cellStyle name="40% - 强调文字颜色 6 4 2 2" xfId="13031"/>
    <cellStyle name="40% - 强调文字颜色 6 4 2 3" xfId="13032"/>
    <cellStyle name="40% - 强调文字颜色 6 4 3" xfId="13033"/>
    <cellStyle name="40% - 强调文字颜色 6 4 3 2" xfId="13034"/>
    <cellStyle name="40% - 强调文字颜色 6 4 3 3" xfId="13035"/>
    <cellStyle name="40% - 强调文字颜色 6 4 4" xfId="13036"/>
    <cellStyle name="40% - 强调文字颜色 6 4 5" xfId="13037"/>
    <cellStyle name="40% - 强调文字颜色 6 4 6" xfId="13038"/>
    <cellStyle name="40% - 强调文字颜色 6 4_审定表" xfId="13039"/>
    <cellStyle name="40% - 强调文字颜色 6 5" xfId="13040"/>
    <cellStyle name="40% - 强调文字颜色 6 5 2" xfId="13041"/>
    <cellStyle name="40% - 强调文字颜色 6 5 2 2" xfId="13042"/>
    <cellStyle name="40% - 强调文字颜色 6 5 2 3" xfId="13043"/>
    <cellStyle name="40% - 强调文字颜色 6 5 3" xfId="13044"/>
    <cellStyle name="40% - 强调文字颜色 6 5 3 2" xfId="13045"/>
    <cellStyle name="40% - 强调文字颜色 6 5 3 3" xfId="13046"/>
    <cellStyle name="40% - 强调文字颜色 6 5 4" xfId="13047"/>
    <cellStyle name="40% - 强调文字颜色 6 5 5" xfId="13048"/>
    <cellStyle name="40% - 强调文字颜色 6 5 6" xfId="13049"/>
    <cellStyle name="40% - 强调文字颜色 6 5_审定表" xfId="13050"/>
    <cellStyle name="40% - 强调文字颜色 6 6" xfId="13051"/>
    <cellStyle name="40% - 强调文字颜色 6 6 2" xfId="13052"/>
    <cellStyle name="40% - 强调文字颜色 6 6 2 2" xfId="13053"/>
    <cellStyle name="40% - 强调文字颜色 6 6 2 3" xfId="13054"/>
    <cellStyle name="40% - 强调文字颜色 6 6 3" xfId="13055"/>
    <cellStyle name="40% - 强调文字颜色 6 7" xfId="13056"/>
    <cellStyle name="40% - 强调文字颜色 6 7 2" xfId="13057"/>
    <cellStyle name="40% - 强调文字颜色 6 7 2 2" xfId="13058"/>
    <cellStyle name="40% - 强调文字颜色 6 7 2 3" xfId="13059"/>
    <cellStyle name="40% - 强调文字颜色 6 7 3" xfId="13060"/>
    <cellStyle name="40% - 强调文字颜色 6 8" xfId="13061"/>
    <cellStyle name="40% - 强调文字颜色 6 8 2" xfId="13062"/>
    <cellStyle name="40% - 强调文字颜色 6 8 2 2" xfId="13063"/>
    <cellStyle name="40% - 强调文字颜色 6 8 2 3" xfId="13064"/>
    <cellStyle name="40% - 强调文字颜色 6 8 3" xfId="13065"/>
    <cellStyle name="40% - 强调文字颜色 6 9" xfId="13066"/>
    <cellStyle name="40% - 强调文字颜色 6 9 2" xfId="13067"/>
    <cellStyle name="40% - 强调文字颜色 6 9 2 2" xfId="13068"/>
    <cellStyle name="40% - 强调文字颜色 6 9 2 3" xfId="13069"/>
    <cellStyle name="40% - 强调文字颜色 6 9 3" xfId="13070"/>
    <cellStyle name="60% - Accent1" xfId="13071"/>
    <cellStyle name="60% - Accent1 2" xfId="13072"/>
    <cellStyle name="60% - Accent1 2 2" xfId="13073"/>
    <cellStyle name="60% - Accent1 2 2 2" xfId="13074"/>
    <cellStyle name="60% - Accent1 2 3" xfId="13075"/>
    <cellStyle name="60% - Accent1 3" xfId="13076"/>
    <cellStyle name="60% - Accent1 3 2" xfId="13077"/>
    <cellStyle name="60% - Accent1 4" xfId="13078"/>
    <cellStyle name="60% - Accent1 5" xfId="13079"/>
    <cellStyle name="60% - Accent2" xfId="13080"/>
    <cellStyle name="60% - Accent2 2" xfId="13081"/>
    <cellStyle name="60% - Accent2 2 2" xfId="13082"/>
    <cellStyle name="60% - Accent2 2 2 2" xfId="13083"/>
    <cellStyle name="60% - Accent2 2 3" xfId="13084"/>
    <cellStyle name="60% - Accent2 3" xfId="13085"/>
    <cellStyle name="60% - Accent2 4" xfId="13086"/>
    <cellStyle name="60% - Accent3" xfId="13087"/>
    <cellStyle name="60% - Accent3 2" xfId="13088"/>
    <cellStyle name="60% - Accent3 2 2" xfId="13089"/>
    <cellStyle name="60% - Accent3 2 2 2" xfId="13090"/>
    <cellStyle name="60% - Accent3 2 3" xfId="13091"/>
    <cellStyle name="60% - Accent3 3" xfId="13092"/>
    <cellStyle name="60% - Accent3 3 2" xfId="13093"/>
    <cellStyle name="60% - Accent3 3 3" xfId="13094"/>
    <cellStyle name="60% - Accent3 4" xfId="13095"/>
    <cellStyle name="60% - Accent3 5" xfId="13096"/>
    <cellStyle name="60% - Accent4" xfId="13097"/>
    <cellStyle name="60% - Accent4 2" xfId="13098"/>
    <cellStyle name="60% - Accent4 2 2" xfId="13099"/>
    <cellStyle name="60% - Accent4 2 2 2" xfId="13100"/>
    <cellStyle name="60% - Accent4 2 3" xfId="13101"/>
    <cellStyle name="60% - Accent4 3" xfId="13102"/>
    <cellStyle name="60% - Accent4 3 2" xfId="13103"/>
    <cellStyle name="60% - Accent4 3 3" xfId="13104"/>
    <cellStyle name="60% - Accent4 4" xfId="13105"/>
    <cellStyle name="60% - Accent4 5" xfId="13106"/>
    <cellStyle name="60% - Accent5" xfId="13107"/>
    <cellStyle name="60% - Accent5 2" xfId="13108"/>
    <cellStyle name="60% - Accent5 2 2" xfId="13109"/>
    <cellStyle name="60% - Accent5 2 2 2" xfId="13110"/>
    <cellStyle name="60% - Accent5 2 3" xfId="13111"/>
    <cellStyle name="60% - Accent5 3" xfId="13112"/>
    <cellStyle name="60% - Accent5 4" xfId="13113"/>
    <cellStyle name="60% - Accent6" xfId="13114"/>
    <cellStyle name="60% - Accent6 2" xfId="13115"/>
    <cellStyle name="60% - Accent6 2 2" xfId="13116"/>
    <cellStyle name="60% - Accent6 2 2 2" xfId="13117"/>
    <cellStyle name="60% - Accent6 2 3" xfId="13118"/>
    <cellStyle name="60% - Accent6 3" xfId="13119"/>
    <cellStyle name="60% - Accent6 3 2" xfId="13120"/>
    <cellStyle name="60% - Accent6 3 3" xfId="13121"/>
    <cellStyle name="60% - Accent6 4" xfId="13122"/>
    <cellStyle name="60% - Accent6 5" xfId="13123"/>
    <cellStyle name="60% - 輔色1" xfId="13124"/>
    <cellStyle name="60% - 輔色2" xfId="13125"/>
    <cellStyle name="60% - 輔色3" xfId="13126"/>
    <cellStyle name="60% - 輔色4" xfId="13127"/>
    <cellStyle name="60% - 輔色5" xfId="13128"/>
    <cellStyle name="60% - 輔色6" xfId="13129"/>
    <cellStyle name="60% - 强调文字颜色 1 10" xfId="13130"/>
    <cellStyle name="60% - 强调文字颜色 1 10 2" xfId="13131"/>
    <cellStyle name="60% - 强调文字颜色 1 10 2 2" xfId="13132"/>
    <cellStyle name="60% - 强调文字颜色 1 10 2 3" xfId="13133"/>
    <cellStyle name="60% - 强调文字颜色 1 10 3" xfId="13134"/>
    <cellStyle name="60% - 强调文字颜色 1 11" xfId="13135"/>
    <cellStyle name="60% - 强调文字颜色 1 11 2" xfId="13136"/>
    <cellStyle name="60% - 强调文字颜色 1 11 2 2" xfId="13137"/>
    <cellStyle name="60% - 强调文字颜色 1 11 2 3" xfId="13138"/>
    <cellStyle name="60% - 强调文字颜色 1 11 3" xfId="13139"/>
    <cellStyle name="60% - 强调文字颜色 1 12" xfId="13140"/>
    <cellStyle name="60% - 强调文字颜色 1 12 2" xfId="13141"/>
    <cellStyle name="60% - 强调文字颜色 1 12 2 2" xfId="13142"/>
    <cellStyle name="60% - 强调文字颜色 1 12 2 3" xfId="13143"/>
    <cellStyle name="60% - 强调文字颜色 1 12 3" xfId="13144"/>
    <cellStyle name="60% - 强调文字颜色 1 13" xfId="13145"/>
    <cellStyle name="60% - 强调文字颜色 1 14" xfId="13146"/>
    <cellStyle name="60% - 强调文字颜色 1 2" xfId="13147"/>
    <cellStyle name="60% - 强调文字颜色 1 2 2" xfId="13148"/>
    <cellStyle name="60% - 强调文字颜色 1 2 2 2" xfId="13149"/>
    <cellStyle name="60% - 强调文字颜色 1 2 2 2 2" xfId="13150"/>
    <cellStyle name="60% - 强调文字颜色 1 2 2 2 3" xfId="13151"/>
    <cellStyle name="60% - 强调文字颜色 1 2 2 3" xfId="13152"/>
    <cellStyle name="60% - 强调文字颜色 1 2 3" xfId="13153"/>
    <cellStyle name="60% - 强调文字颜色 1 2 3 2" xfId="13154"/>
    <cellStyle name="60% - 强调文字颜色 1 2 4" xfId="13155"/>
    <cellStyle name="60% - 强调文字颜色 1 2 4 2" xfId="13156"/>
    <cellStyle name="60% - 强调文字颜色 1 2 4 3" xfId="13157"/>
    <cellStyle name="60% - 强调文字颜色 1 2 5" xfId="13158"/>
    <cellStyle name="60% - 强调文字颜色 1 2 6" xfId="13159"/>
    <cellStyle name="60% - 强调文字颜色 1 2 7" xfId="13160"/>
    <cellStyle name="60% - 强调文字颜色 1 2 8" xfId="13161"/>
    <cellStyle name="60% - 强调文字颜色 1 2_审定表" xfId="13162"/>
    <cellStyle name="60% - 强调文字颜色 1 3" xfId="13163"/>
    <cellStyle name="60% - 强调文字颜色 1 3 2" xfId="13164"/>
    <cellStyle name="60% - 强调文字颜色 1 3 2 2" xfId="13165"/>
    <cellStyle name="60% - 强调文字颜色 1 3 2 3" xfId="13166"/>
    <cellStyle name="60% - 强调文字颜色 1 3 3" xfId="13167"/>
    <cellStyle name="60% - 强调文字颜色 1 3 3 2" xfId="13168"/>
    <cellStyle name="60% - 强调文字颜色 1 3 3 3" xfId="13169"/>
    <cellStyle name="60% - 强调文字颜色 1 3 4" xfId="13170"/>
    <cellStyle name="60% - 强调文字颜色 1 3 5" xfId="13171"/>
    <cellStyle name="60% - 强调文字颜色 1 3 6" xfId="13172"/>
    <cellStyle name="60% - 强调文字颜色 1 3_审定表" xfId="13173"/>
    <cellStyle name="60% - 强调文字颜色 1 4" xfId="13174"/>
    <cellStyle name="60% - 强调文字颜色 1 4 2" xfId="13175"/>
    <cellStyle name="60% - 强调文字颜色 1 4 2 2" xfId="13176"/>
    <cellStyle name="60% - 强调文字颜色 1 4 2 3" xfId="13177"/>
    <cellStyle name="60% - 强调文字颜色 1 4 3" xfId="13178"/>
    <cellStyle name="60% - 强调文字颜色 1 4 3 2" xfId="13179"/>
    <cellStyle name="60% - 强调文字颜色 1 4 3 3" xfId="13180"/>
    <cellStyle name="60% - 强调文字颜色 1 4 4" xfId="13181"/>
    <cellStyle name="60% - 强调文字颜色 1 4 5" xfId="13182"/>
    <cellStyle name="60% - 强调文字颜色 1 4 6" xfId="13183"/>
    <cellStyle name="60% - 强调文字颜色 1 4_审定表" xfId="13184"/>
    <cellStyle name="60% - 强调文字颜色 1 5" xfId="13185"/>
    <cellStyle name="60% - 强调文字颜色 1 5 2" xfId="13186"/>
    <cellStyle name="60% - 强调文字颜色 1 5 2 2" xfId="13187"/>
    <cellStyle name="60% - 强调文字颜色 1 5 2 3" xfId="13188"/>
    <cellStyle name="60% - 强调文字颜色 1 5 3" xfId="13189"/>
    <cellStyle name="60% - 强调文字颜色 1 5 3 2" xfId="13190"/>
    <cellStyle name="60% - 强调文字颜色 1 5 3 3" xfId="13191"/>
    <cellStyle name="60% - 强调文字颜色 1 5 4" xfId="13192"/>
    <cellStyle name="60% - 强调文字颜色 1 5 5" xfId="13193"/>
    <cellStyle name="60% - 强调文字颜色 1 5 6" xfId="13194"/>
    <cellStyle name="60% - 强调文字颜色 1 5_审定表" xfId="13195"/>
    <cellStyle name="60% - 强调文字颜色 1 6" xfId="13196"/>
    <cellStyle name="60% - 强调文字颜色 1 6 2" xfId="13197"/>
    <cellStyle name="60% - 强调文字颜色 1 6 2 2" xfId="13198"/>
    <cellStyle name="60% - 强调文字颜色 1 6 2 3" xfId="13199"/>
    <cellStyle name="60% - 强调文字颜色 1 6 3" xfId="13200"/>
    <cellStyle name="60% - 强调文字颜色 1 7" xfId="13201"/>
    <cellStyle name="60% - 强调文字颜色 1 7 2" xfId="13202"/>
    <cellStyle name="60% - 强调文字颜色 1 7 2 2" xfId="13203"/>
    <cellStyle name="60% - 强调文字颜色 1 7 2 3" xfId="13204"/>
    <cellStyle name="60% - 强调文字颜色 1 7 3" xfId="13205"/>
    <cellStyle name="60% - 强调文字颜色 1 8" xfId="13206"/>
    <cellStyle name="60% - 强调文字颜色 1 8 2" xfId="13207"/>
    <cellStyle name="60% - 强调文字颜色 1 8 2 2" xfId="13208"/>
    <cellStyle name="60% - 强调文字颜色 1 8 2 3" xfId="13209"/>
    <cellStyle name="60% - 强调文字颜色 1 8 3" xfId="13210"/>
    <cellStyle name="60% - 强调文字颜色 1 9" xfId="13211"/>
    <cellStyle name="60% - 强调文字颜色 1 9 2" xfId="13212"/>
    <cellStyle name="60% - 强调文字颜色 1 9 2 2" xfId="13213"/>
    <cellStyle name="60% - 强调文字颜色 1 9 2 3" xfId="13214"/>
    <cellStyle name="60% - 强调文字颜色 1 9 3" xfId="13215"/>
    <cellStyle name="60% - 强调文字颜色 2 10" xfId="13216"/>
    <cellStyle name="60% - 强调文字颜色 2 10 2" xfId="13217"/>
    <cellStyle name="60% - 强调文字颜色 2 10 2 2" xfId="13218"/>
    <cellStyle name="60% - 强调文字颜色 2 10 2 3" xfId="13219"/>
    <cellStyle name="60% - 强调文字颜色 2 10 3" xfId="13220"/>
    <cellStyle name="60% - 强调文字颜色 2 11" xfId="13221"/>
    <cellStyle name="60% - 强调文字颜色 2 11 2" xfId="13222"/>
    <cellStyle name="60% - 强调文字颜色 2 11 2 2" xfId="13223"/>
    <cellStyle name="60% - 强调文字颜色 2 11 2 3" xfId="13224"/>
    <cellStyle name="60% - 强调文字颜色 2 11 3" xfId="13225"/>
    <cellStyle name="60% - 强调文字颜色 2 12" xfId="13226"/>
    <cellStyle name="60% - 强调文字颜色 2 12 2" xfId="13227"/>
    <cellStyle name="60% - 强调文字颜色 2 12 2 2" xfId="13228"/>
    <cellStyle name="60% - 强调文字颜色 2 12 2 3" xfId="13229"/>
    <cellStyle name="60% - 强调文字颜色 2 12 3" xfId="13230"/>
    <cellStyle name="60% - 强调文字颜色 2 13" xfId="13231"/>
    <cellStyle name="60% - 强调文字颜色 2 2" xfId="13232"/>
    <cellStyle name="60% - 强调文字颜色 2 2 2" xfId="13233"/>
    <cellStyle name="60% - 强调文字颜色 2 2 2 2" xfId="13234"/>
    <cellStyle name="60% - 强调文字颜色 2 2 2 2 2" xfId="13235"/>
    <cellStyle name="60% - 强调文字颜色 2 2 2 2 3" xfId="13236"/>
    <cellStyle name="60% - 强调文字颜色 2 2 2 3" xfId="13237"/>
    <cellStyle name="60% - 强调文字颜色 2 2 3" xfId="13238"/>
    <cellStyle name="60% - 强调文字颜色 2 2 3 2" xfId="13239"/>
    <cellStyle name="60% - 强调文字颜色 2 2 4" xfId="13240"/>
    <cellStyle name="60% - 强调文字颜色 2 2 4 2" xfId="13241"/>
    <cellStyle name="60% - 强调文字颜色 2 2 4 3" xfId="13242"/>
    <cellStyle name="60% - 强调文字颜色 2 2 5" xfId="13243"/>
    <cellStyle name="60% - 强调文字颜色 2 2 6" xfId="13244"/>
    <cellStyle name="60% - 强调文字颜色 2 2 7" xfId="13245"/>
    <cellStyle name="60% - 强调文字颜色 2 2 8" xfId="13246"/>
    <cellStyle name="60% - 强调文字颜色 2 2_审定表" xfId="13247"/>
    <cellStyle name="60% - 强调文字颜色 2 3" xfId="13248"/>
    <cellStyle name="60% - 强调文字颜色 2 3 2" xfId="13249"/>
    <cellStyle name="60% - 强调文字颜色 2 3 2 2" xfId="13250"/>
    <cellStyle name="60% - 强调文字颜色 2 3 2 3" xfId="13251"/>
    <cellStyle name="60% - 强调文字颜色 2 3 3" xfId="13252"/>
    <cellStyle name="60% - 强调文字颜色 2 3 3 2" xfId="13253"/>
    <cellStyle name="60% - 强调文字颜色 2 3 3 3" xfId="13254"/>
    <cellStyle name="60% - 强调文字颜色 2 3 4" xfId="13255"/>
    <cellStyle name="60% - 强调文字颜色 2 3 5" xfId="13256"/>
    <cellStyle name="60% - 强调文字颜色 2 3 6" xfId="13257"/>
    <cellStyle name="60% - 强调文字颜色 2 3_审定表" xfId="13258"/>
    <cellStyle name="60% - 强调文字颜色 2 4" xfId="13259"/>
    <cellStyle name="60% - 强调文字颜色 2 4 2" xfId="13260"/>
    <cellStyle name="60% - 强调文字颜色 2 4 2 2" xfId="13261"/>
    <cellStyle name="60% - 强调文字颜色 2 4 2 3" xfId="13262"/>
    <cellStyle name="60% - 强调文字颜色 2 4 3" xfId="13263"/>
    <cellStyle name="60% - 强调文字颜色 2 4 3 2" xfId="13264"/>
    <cellStyle name="60% - 强调文字颜色 2 4 3 3" xfId="13265"/>
    <cellStyle name="60% - 强调文字颜色 2 4 4" xfId="13266"/>
    <cellStyle name="60% - 强调文字颜色 2 4 5" xfId="13267"/>
    <cellStyle name="60% - 强调文字颜色 2 4 6" xfId="13268"/>
    <cellStyle name="60% - 强调文字颜色 2 4_审定表" xfId="13269"/>
    <cellStyle name="60% - 强调文字颜色 2 5" xfId="13270"/>
    <cellStyle name="60% - 强调文字颜色 2 5 2" xfId="13271"/>
    <cellStyle name="60% - 强调文字颜色 2 5 2 2" xfId="13272"/>
    <cellStyle name="60% - 强调文字颜色 2 5 2 3" xfId="13273"/>
    <cellStyle name="60% - 强调文字颜色 2 5 3" xfId="13274"/>
    <cellStyle name="60% - 强调文字颜色 2 5 3 2" xfId="13275"/>
    <cellStyle name="60% - 强调文字颜色 2 5 3 3" xfId="13276"/>
    <cellStyle name="60% - 强调文字颜色 2 5 4" xfId="13277"/>
    <cellStyle name="60% - 强调文字颜色 2 5 5" xfId="13278"/>
    <cellStyle name="60% - 强调文字颜色 2 5 6" xfId="13279"/>
    <cellStyle name="60% - 强调文字颜色 2 5_审定表" xfId="13280"/>
    <cellStyle name="60% - 强调文字颜色 2 6" xfId="13281"/>
    <cellStyle name="60% - 强调文字颜色 2 6 2" xfId="13282"/>
    <cellStyle name="60% - 强调文字颜色 2 6 2 2" xfId="13283"/>
    <cellStyle name="60% - 强调文字颜色 2 6 2 3" xfId="13284"/>
    <cellStyle name="60% - 强调文字颜色 2 6 3" xfId="13285"/>
    <cellStyle name="60% - 强调文字颜色 2 7" xfId="13286"/>
    <cellStyle name="60% - 强调文字颜色 2 7 2" xfId="13287"/>
    <cellStyle name="60% - 强调文字颜色 2 7 2 2" xfId="13288"/>
    <cellStyle name="60% - 强调文字颜色 2 7 2 3" xfId="13289"/>
    <cellStyle name="60% - 强调文字颜色 2 7 3" xfId="13290"/>
    <cellStyle name="60% - 强调文字颜色 2 8" xfId="13291"/>
    <cellStyle name="60% - 强调文字颜色 2 8 2" xfId="13292"/>
    <cellStyle name="60% - 强调文字颜色 2 8 2 2" xfId="13293"/>
    <cellStyle name="60% - 强调文字颜色 2 8 2 3" xfId="13294"/>
    <cellStyle name="60% - 强调文字颜色 2 8 3" xfId="13295"/>
    <cellStyle name="60% - 强调文字颜色 2 9" xfId="13296"/>
    <cellStyle name="60% - 强调文字颜色 2 9 2" xfId="13297"/>
    <cellStyle name="60% - 强调文字颜色 2 9 2 2" xfId="13298"/>
    <cellStyle name="60% - 强调文字颜色 2 9 2 3" xfId="13299"/>
    <cellStyle name="60% - 强调文字颜色 2 9 3" xfId="13300"/>
    <cellStyle name="60% - 强调文字颜色 3 10" xfId="13301"/>
    <cellStyle name="60% - 强调文字颜色 3 10 2" xfId="13302"/>
    <cellStyle name="60% - 强调文字颜色 3 10 2 2" xfId="13303"/>
    <cellStyle name="60% - 强调文字颜色 3 10 2 3" xfId="13304"/>
    <cellStyle name="60% - 强调文字颜色 3 10 3" xfId="13305"/>
    <cellStyle name="60% - 强调文字颜色 3 11" xfId="13306"/>
    <cellStyle name="60% - 强调文字颜色 3 11 2" xfId="13307"/>
    <cellStyle name="60% - 强调文字颜色 3 11 2 2" xfId="13308"/>
    <cellStyle name="60% - 强调文字颜色 3 11 2 3" xfId="13309"/>
    <cellStyle name="60% - 强调文字颜色 3 11 3" xfId="13310"/>
    <cellStyle name="60% - 强调文字颜色 3 12" xfId="13311"/>
    <cellStyle name="60% - 强调文字颜色 3 12 2" xfId="13312"/>
    <cellStyle name="60% - 强调文字颜色 3 12 2 2" xfId="13313"/>
    <cellStyle name="60% - 强调文字颜色 3 12 2 3" xfId="13314"/>
    <cellStyle name="60% - 强调文字颜色 3 12 3" xfId="13315"/>
    <cellStyle name="60% - 强调文字颜色 3 13" xfId="13316"/>
    <cellStyle name="60% - 强调文字颜色 3 14" xfId="13317"/>
    <cellStyle name="60% - 强调文字颜色 3 2" xfId="13318"/>
    <cellStyle name="60% - 强调文字颜色 3 2 2" xfId="13319"/>
    <cellStyle name="60% - 强调文字颜色 3 2 2 2" xfId="13320"/>
    <cellStyle name="60% - 强调文字颜色 3 2 2 2 2" xfId="13321"/>
    <cellStyle name="60% - 强调文字颜色 3 2 2 2 3" xfId="13322"/>
    <cellStyle name="60% - 强调文字颜色 3 2 2 3" xfId="13323"/>
    <cellStyle name="60% - 强调文字颜色 3 2 3" xfId="13324"/>
    <cellStyle name="60% - 强调文字颜色 3 2 3 2" xfId="13325"/>
    <cellStyle name="60% - 强调文字颜色 3 2 4" xfId="13326"/>
    <cellStyle name="60% - 强调文字颜色 3 2 4 2" xfId="13327"/>
    <cellStyle name="60% - 强调文字颜色 3 2 4 3" xfId="13328"/>
    <cellStyle name="60% - 强调文字颜色 3 2 5" xfId="13329"/>
    <cellStyle name="60% - 强调文字颜色 3 2 6" xfId="13330"/>
    <cellStyle name="60% - 强调文字颜色 3 2 7" xfId="13331"/>
    <cellStyle name="60% - 强调文字颜色 3 2 8" xfId="13332"/>
    <cellStyle name="60% - 强调文字颜色 3 2_审定表" xfId="13333"/>
    <cellStyle name="60% - 强调文字颜色 3 3" xfId="13334"/>
    <cellStyle name="60% - 强调文字颜色 3 3 2" xfId="13335"/>
    <cellStyle name="60% - 强调文字颜色 3 3 2 2" xfId="13336"/>
    <cellStyle name="60% - 强调文字颜色 3 3 2 3" xfId="13337"/>
    <cellStyle name="60% - 强调文字颜色 3 3 3" xfId="13338"/>
    <cellStyle name="60% - 强调文字颜色 3 3 3 2" xfId="13339"/>
    <cellStyle name="60% - 强调文字颜色 3 3 3 3" xfId="13340"/>
    <cellStyle name="60% - 强调文字颜色 3 3 4" xfId="13341"/>
    <cellStyle name="60% - 强调文字颜色 3 3 5" xfId="13342"/>
    <cellStyle name="60% - 强调文字颜色 3 3 6" xfId="13343"/>
    <cellStyle name="60% - 强调文字颜色 3 3_审定表" xfId="13344"/>
    <cellStyle name="60% - 强调文字颜色 3 4" xfId="13345"/>
    <cellStyle name="60% - 强调文字颜色 3 4 2" xfId="13346"/>
    <cellStyle name="60% - 强调文字颜色 3 4 2 2" xfId="13347"/>
    <cellStyle name="60% - 强调文字颜色 3 4 2 3" xfId="13348"/>
    <cellStyle name="60% - 强调文字颜色 3 4 3" xfId="13349"/>
    <cellStyle name="60% - 强调文字颜色 3 4 3 2" xfId="13350"/>
    <cellStyle name="60% - 强调文字颜色 3 4 3 3" xfId="13351"/>
    <cellStyle name="60% - 强调文字颜色 3 4 4" xfId="13352"/>
    <cellStyle name="60% - 强调文字颜色 3 4 5" xfId="13353"/>
    <cellStyle name="60% - 强调文字颜色 3 4 6" xfId="13354"/>
    <cellStyle name="60% - 强调文字颜色 3 4_审定表" xfId="13355"/>
    <cellStyle name="60% - 强调文字颜色 3 5" xfId="13356"/>
    <cellStyle name="60% - 强调文字颜色 3 5 2" xfId="13357"/>
    <cellStyle name="60% - 强调文字颜色 3 5 2 2" xfId="13358"/>
    <cellStyle name="60% - 强调文字颜色 3 5 2 3" xfId="13359"/>
    <cellStyle name="60% - 强调文字颜色 3 5 3" xfId="13360"/>
    <cellStyle name="60% - 强调文字颜色 3 5 3 2" xfId="13361"/>
    <cellStyle name="60% - 强调文字颜色 3 5 3 3" xfId="13362"/>
    <cellStyle name="60% - 强调文字颜色 3 5 4" xfId="13363"/>
    <cellStyle name="60% - 强调文字颜色 3 5 5" xfId="13364"/>
    <cellStyle name="60% - 强调文字颜色 3 5 6" xfId="13365"/>
    <cellStyle name="60% - 强调文字颜色 3 5_审定表" xfId="13366"/>
    <cellStyle name="60% - 强调文字颜色 3 6" xfId="13367"/>
    <cellStyle name="60% - 强调文字颜色 3 6 2" xfId="13368"/>
    <cellStyle name="60% - 强调文字颜色 3 6 2 2" xfId="13369"/>
    <cellStyle name="60% - 强调文字颜色 3 6 2 3" xfId="13370"/>
    <cellStyle name="60% - 强调文字颜色 3 6 3" xfId="13371"/>
    <cellStyle name="60% - 强调文字颜色 3 7" xfId="13372"/>
    <cellStyle name="60% - 强调文字颜色 3 7 2" xfId="13373"/>
    <cellStyle name="60% - 强调文字颜色 3 7 2 2" xfId="13374"/>
    <cellStyle name="60% - 强调文字颜色 3 7 2 3" xfId="13375"/>
    <cellStyle name="60% - 强调文字颜色 3 7 3" xfId="13376"/>
    <cellStyle name="60% - 强调文字颜色 3 8" xfId="13377"/>
    <cellStyle name="60% - 强调文字颜色 3 8 2" xfId="13378"/>
    <cellStyle name="60% - 强调文字颜色 3 8 2 2" xfId="13379"/>
    <cellStyle name="60% - 强调文字颜色 3 8 2 3" xfId="13380"/>
    <cellStyle name="60% - 强调文字颜色 3 8 3" xfId="13381"/>
    <cellStyle name="60% - 强调文字颜色 3 9" xfId="13382"/>
    <cellStyle name="60% - 强调文字颜色 3 9 2" xfId="13383"/>
    <cellStyle name="60% - 强调文字颜色 3 9 2 2" xfId="13384"/>
    <cellStyle name="60% - 强调文字颜色 3 9 2 3" xfId="13385"/>
    <cellStyle name="60% - 强调文字颜色 3 9 3" xfId="13386"/>
    <cellStyle name="60% - 强调文字颜色 4 10" xfId="13387"/>
    <cellStyle name="60% - 强调文字颜色 4 10 2" xfId="13388"/>
    <cellStyle name="60% - 强调文字颜色 4 10 2 2" xfId="13389"/>
    <cellStyle name="60% - 强调文字颜色 4 10 2 3" xfId="13390"/>
    <cellStyle name="60% - 强调文字颜色 4 10 3" xfId="13391"/>
    <cellStyle name="60% - 强调文字颜色 4 11" xfId="13392"/>
    <cellStyle name="60% - 强调文字颜色 4 11 2" xfId="13393"/>
    <cellStyle name="60% - 强调文字颜色 4 11 2 2" xfId="13394"/>
    <cellStyle name="60% - 强调文字颜色 4 11 2 3" xfId="13395"/>
    <cellStyle name="60% - 强调文字颜色 4 11 3" xfId="13396"/>
    <cellStyle name="60% - 强调文字颜色 4 12" xfId="13397"/>
    <cellStyle name="60% - 强调文字颜色 4 12 2" xfId="13398"/>
    <cellStyle name="60% - 强调文字颜色 4 12 2 2" xfId="13399"/>
    <cellStyle name="60% - 强调文字颜色 4 12 2 3" xfId="13400"/>
    <cellStyle name="60% - 强调文字颜色 4 12 3" xfId="13401"/>
    <cellStyle name="60% - 强调文字颜色 4 13" xfId="13402"/>
    <cellStyle name="60% - 强调文字颜色 4 14" xfId="13403"/>
    <cellStyle name="60% - 强调文字颜色 4 2" xfId="13404"/>
    <cellStyle name="60% - 强调文字颜色 4 2 2" xfId="13405"/>
    <cellStyle name="60% - 强调文字颜色 4 2 2 2" xfId="13406"/>
    <cellStyle name="60% - 强调文字颜色 4 2 2 2 2" xfId="13407"/>
    <cellStyle name="60% - 强调文字颜色 4 2 2 2 3" xfId="13408"/>
    <cellStyle name="60% - 强调文字颜色 4 2 2 3" xfId="13409"/>
    <cellStyle name="60% - 强调文字颜色 4 2 3" xfId="13410"/>
    <cellStyle name="60% - 强调文字颜色 4 2 3 2" xfId="13411"/>
    <cellStyle name="60% - 强调文字颜色 4 2 4" xfId="13412"/>
    <cellStyle name="60% - 强调文字颜色 4 2 4 2" xfId="13413"/>
    <cellStyle name="60% - 强调文字颜色 4 2 4 3" xfId="13414"/>
    <cellStyle name="60% - 强调文字颜色 4 2 5" xfId="13415"/>
    <cellStyle name="60% - 强调文字颜色 4 2 6" xfId="13416"/>
    <cellStyle name="60% - 强调文字颜色 4 2 7" xfId="13417"/>
    <cellStyle name="60% - 强调文字颜色 4 2 8" xfId="13418"/>
    <cellStyle name="60% - 强调文字颜色 4 2_审定表" xfId="13419"/>
    <cellStyle name="60% - 强调文字颜色 4 3" xfId="13420"/>
    <cellStyle name="60% - 强调文字颜色 4 3 2" xfId="13421"/>
    <cellStyle name="60% - 强调文字颜色 4 3 2 2" xfId="13422"/>
    <cellStyle name="60% - 强调文字颜色 4 3 2 3" xfId="13423"/>
    <cellStyle name="60% - 强调文字颜色 4 3 3" xfId="13424"/>
    <cellStyle name="60% - 强调文字颜色 4 3 3 2" xfId="13425"/>
    <cellStyle name="60% - 强调文字颜色 4 3 3 3" xfId="13426"/>
    <cellStyle name="60% - 强调文字颜色 4 3 4" xfId="13427"/>
    <cellStyle name="60% - 强调文字颜色 4 3 5" xfId="13428"/>
    <cellStyle name="60% - 强调文字颜色 4 3 6" xfId="13429"/>
    <cellStyle name="60% - 强调文字颜色 4 3_审定表" xfId="13430"/>
    <cellStyle name="60% - 强调文字颜色 4 4" xfId="13431"/>
    <cellStyle name="60% - 强调文字颜色 4 4 2" xfId="13432"/>
    <cellStyle name="60% - 强调文字颜色 4 4 2 2" xfId="13433"/>
    <cellStyle name="60% - 强调文字颜色 4 4 2 3" xfId="13434"/>
    <cellStyle name="60% - 强调文字颜色 4 4 3" xfId="13435"/>
    <cellStyle name="60% - 强调文字颜色 4 4 3 2" xfId="13436"/>
    <cellStyle name="60% - 强调文字颜色 4 4 3 3" xfId="13437"/>
    <cellStyle name="60% - 强调文字颜色 4 4 4" xfId="13438"/>
    <cellStyle name="60% - 强调文字颜色 4 4 5" xfId="13439"/>
    <cellStyle name="60% - 强调文字颜色 4 4 6" xfId="13440"/>
    <cellStyle name="60% - 强调文字颜色 4 4_审定表" xfId="13441"/>
    <cellStyle name="60% - 强调文字颜色 4 5" xfId="13442"/>
    <cellStyle name="60% - 强调文字颜色 4 5 2" xfId="13443"/>
    <cellStyle name="60% - 强调文字颜色 4 5 2 2" xfId="13444"/>
    <cellStyle name="60% - 强调文字颜色 4 5 2 3" xfId="13445"/>
    <cellStyle name="60% - 强调文字颜色 4 5 3" xfId="13446"/>
    <cellStyle name="60% - 强调文字颜色 4 5 3 2" xfId="13447"/>
    <cellStyle name="60% - 强调文字颜色 4 5 3 3" xfId="13448"/>
    <cellStyle name="60% - 强调文字颜色 4 5 4" xfId="13449"/>
    <cellStyle name="60% - 强调文字颜色 4 5 5" xfId="13450"/>
    <cellStyle name="60% - 强调文字颜色 4 5 6" xfId="13451"/>
    <cellStyle name="60% - 强调文字颜色 4 5_审定表" xfId="13452"/>
    <cellStyle name="60% - 强调文字颜色 4 6" xfId="13453"/>
    <cellStyle name="60% - 强调文字颜色 4 6 2" xfId="13454"/>
    <cellStyle name="60% - 强调文字颜色 4 6 2 2" xfId="13455"/>
    <cellStyle name="60% - 强调文字颜色 4 6 2 3" xfId="13456"/>
    <cellStyle name="60% - 强调文字颜色 4 6 3" xfId="13457"/>
    <cellStyle name="60% - 强调文字颜色 4 7" xfId="13458"/>
    <cellStyle name="60% - 强调文字颜色 4 7 2" xfId="13459"/>
    <cellStyle name="60% - 强调文字颜色 4 7 2 2" xfId="13460"/>
    <cellStyle name="60% - 强调文字颜色 4 7 2 3" xfId="13461"/>
    <cellStyle name="60% - 强调文字颜色 4 7 3" xfId="13462"/>
    <cellStyle name="60% - 强调文字颜色 4 8" xfId="13463"/>
    <cellStyle name="60% - 强调文字颜色 4 8 2" xfId="13464"/>
    <cellStyle name="60% - 强调文字颜色 4 8 2 2" xfId="13465"/>
    <cellStyle name="60% - 强调文字颜色 4 8 2 3" xfId="13466"/>
    <cellStyle name="60% - 强调文字颜色 4 8 3" xfId="13467"/>
    <cellStyle name="60% - 强调文字颜色 4 9" xfId="13468"/>
    <cellStyle name="60% - 强调文字颜色 4 9 2" xfId="13469"/>
    <cellStyle name="60% - 强调文字颜色 4 9 2 2" xfId="13470"/>
    <cellStyle name="60% - 强调文字颜色 4 9 2 3" xfId="13471"/>
    <cellStyle name="60% - 强调文字颜色 4 9 3" xfId="13472"/>
    <cellStyle name="60% - 强调文字颜色 5 10" xfId="13473"/>
    <cellStyle name="60% - 强调文字颜色 5 10 2" xfId="13474"/>
    <cellStyle name="60% - 强调文字颜色 5 10 2 2" xfId="13475"/>
    <cellStyle name="60% - 强调文字颜色 5 10 2 3" xfId="13476"/>
    <cellStyle name="60% - 强调文字颜色 5 10 3" xfId="13477"/>
    <cellStyle name="60% - 强调文字颜色 5 11" xfId="13478"/>
    <cellStyle name="60% - 强调文字颜色 5 11 2" xfId="13479"/>
    <cellStyle name="60% - 强调文字颜色 5 11 2 2" xfId="13480"/>
    <cellStyle name="60% - 强调文字颜色 5 11 2 3" xfId="13481"/>
    <cellStyle name="60% - 强调文字颜色 5 11 3" xfId="13482"/>
    <cellStyle name="60% - 强调文字颜色 5 12" xfId="13483"/>
    <cellStyle name="60% - 强调文字颜色 5 12 2" xfId="13484"/>
    <cellStyle name="60% - 强调文字颜色 5 12 2 2" xfId="13485"/>
    <cellStyle name="60% - 强调文字颜色 5 12 2 3" xfId="13486"/>
    <cellStyle name="60% - 强调文字颜色 5 12 3" xfId="13487"/>
    <cellStyle name="60% - 强调文字颜色 5 13" xfId="13488"/>
    <cellStyle name="60% - 强调文字颜色 5 2" xfId="13489"/>
    <cellStyle name="60% - 强调文字颜色 5 2 2" xfId="13490"/>
    <cellStyle name="60% - 强调文字颜色 5 2 2 2" xfId="13491"/>
    <cellStyle name="60% - 强调文字颜色 5 2 2 2 2" xfId="13492"/>
    <cellStyle name="60% - 强调文字颜色 5 2 2 2 3" xfId="13493"/>
    <cellStyle name="60% - 强调文字颜色 5 2 2 3" xfId="13494"/>
    <cellStyle name="60% - 强调文字颜色 5 2 3" xfId="13495"/>
    <cellStyle name="60% - 强调文字颜色 5 2 3 2" xfId="13496"/>
    <cellStyle name="60% - 强调文字颜色 5 2 4" xfId="13497"/>
    <cellStyle name="60% - 强调文字颜色 5 2 4 2" xfId="13498"/>
    <cellStyle name="60% - 强调文字颜色 5 2 4 3" xfId="13499"/>
    <cellStyle name="60% - 强调文字颜色 5 2 5" xfId="13500"/>
    <cellStyle name="60% - 强调文字颜色 5 2 6" xfId="13501"/>
    <cellStyle name="60% - 强调文字颜色 5 2 7" xfId="13502"/>
    <cellStyle name="60% - 强调文字颜色 5 2 8" xfId="13503"/>
    <cellStyle name="60% - 强调文字颜色 5 2_审定表" xfId="13504"/>
    <cellStyle name="60% - 强调文字颜色 5 3" xfId="13505"/>
    <cellStyle name="60% - 强调文字颜色 5 3 2" xfId="13506"/>
    <cellStyle name="60% - 强调文字颜色 5 3 2 2" xfId="13507"/>
    <cellStyle name="60% - 强调文字颜色 5 3 2 3" xfId="13508"/>
    <cellStyle name="60% - 强调文字颜色 5 3 3" xfId="13509"/>
    <cellStyle name="60% - 强调文字颜色 5 3 3 2" xfId="13510"/>
    <cellStyle name="60% - 强调文字颜色 5 3 3 3" xfId="13511"/>
    <cellStyle name="60% - 强调文字颜色 5 3 4" xfId="13512"/>
    <cellStyle name="60% - 强调文字颜色 5 3 5" xfId="13513"/>
    <cellStyle name="60% - 强调文字颜色 5 3 6" xfId="13514"/>
    <cellStyle name="60% - 强调文字颜色 5 3_审定表" xfId="13515"/>
    <cellStyle name="60% - 强调文字颜色 5 4" xfId="13516"/>
    <cellStyle name="60% - 强调文字颜色 5 4 2" xfId="13517"/>
    <cellStyle name="60% - 强调文字颜色 5 4 2 2" xfId="13518"/>
    <cellStyle name="60% - 强调文字颜色 5 4 2 3" xfId="13519"/>
    <cellStyle name="60% - 强调文字颜色 5 4 3" xfId="13520"/>
    <cellStyle name="60% - 强调文字颜色 5 4 3 2" xfId="13521"/>
    <cellStyle name="60% - 强调文字颜色 5 4 3 3" xfId="13522"/>
    <cellStyle name="60% - 强调文字颜色 5 4 4" xfId="13523"/>
    <cellStyle name="60% - 强调文字颜色 5 4 5" xfId="13524"/>
    <cellStyle name="60% - 强调文字颜色 5 4 6" xfId="13525"/>
    <cellStyle name="60% - 强调文字颜色 5 4_审定表" xfId="13526"/>
    <cellStyle name="60% - 强调文字颜色 5 5" xfId="13527"/>
    <cellStyle name="60% - 强调文字颜色 5 5 2" xfId="13528"/>
    <cellStyle name="60% - 强调文字颜色 5 5 2 2" xfId="13529"/>
    <cellStyle name="60% - 强调文字颜色 5 5 2 3" xfId="13530"/>
    <cellStyle name="60% - 强调文字颜色 5 5 3" xfId="13531"/>
    <cellStyle name="60% - 强调文字颜色 5 5 3 2" xfId="13532"/>
    <cellStyle name="60% - 强调文字颜色 5 5 3 3" xfId="13533"/>
    <cellStyle name="60% - 强调文字颜色 5 5 4" xfId="13534"/>
    <cellStyle name="60% - 强调文字颜色 5 5 5" xfId="13535"/>
    <cellStyle name="60% - 强调文字颜色 5 5 6" xfId="13536"/>
    <cellStyle name="60% - 强调文字颜色 5 5_审定表" xfId="13537"/>
    <cellStyle name="60% - 强调文字颜色 5 6" xfId="13538"/>
    <cellStyle name="60% - 强调文字颜色 5 6 2" xfId="13539"/>
    <cellStyle name="60% - 强调文字颜色 5 6 2 2" xfId="13540"/>
    <cellStyle name="60% - 强调文字颜色 5 6 2 3" xfId="13541"/>
    <cellStyle name="60% - 强调文字颜色 5 6 3" xfId="13542"/>
    <cellStyle name="60% - 强调文字颜色 5 7" xfId="13543"/>
    <cellStyle name="60% - 强调文字颜色 5 7 2" xfId="13544"/>
    <cellStyle name="60% - 强调文字颜色 5 7 2 2" xfId="13545"/>
    <cellStyle name="60% - 强调文字颜色 5 7 2 3" xfId="13546"/>
    <cellStyle name="60% - 强调文字颜色 5 7 3" xfId="13547"/>
    <cellStyle name="60% - 强调文字颜色 5 8" xfId="13548"/>
    <cellStyle name="60% - 强调文字颜色 5 8 2" xfId="13549"/>
    <cellStyle name="60% - 强调文字颜色 5 8 2 2" xfId="13550"/>
    <cellStyle name="60% - 强调文字颜色 5 8 2 3" xfId="13551"/>
    <cellStyle name="60% - 强调文字颜色 5 8 3" xfId="13552"/>
    <cellStyle name="60% - 强调文字颜色 5 9" xfId="13553"/>
    <cellStyle name="60% - 强调文字颜色 5 9 2" xfId="13554"/>
    <cellStyle name="60% - 强调文字颜色 5 9 2 2" xfId="13555"/>
    <cellStyle name="60% - 强调文字颜色 5 9 2 3" xfId="13556"/>
    <cellStyle name="60% - 强调文字颜色 5 9 3" xfId="13557"/>
    <cellStyle name="60% - 强调文字颜色 6 10" xfId="13558"/>
    <cellStyle name="60% - 强调文字颜色 6 10 2" xfId="13559"/>
    <cellStyle name="60% - 强调文字颜色 6 10 2 2" xfId="13560"/>
    <cellStyle name="60% - 强调文字颜色 6 10 2 3" xfId="13561"/>
    <cellStyle name="60% - 强调文字颜色 6 10 3" xfId="13562"/>
    <cellStyle name="60% - 强调文字颜色 6 11" xfId="13563"/>
    <cellStyle name="60% - 强调文字颜色 6 11 2" xfId="13564"/>
    <cellStyle name="60% - 强调文字颜色 6 11 2 2" xfId="13565"/>
    <cellStyle name="60% - 强调文字颜色 6 11 2 3" xfId="13566"/>
    <cellStyle name="60% - 强调文字颜色 6 11 3" xfId="13567"/>
    <cellStyle name="60% - 强调文字颜色 6 12" xfId="13568"/>
    <cellStyle name="60% - 强调文字颜色 6 12 2" xfId="13569"/>
    <cellStyle name="60% - 强调文字颜色 6 12 2 2" xfId="13570"/>
    <cellStyle name="60% - 强调文字颜色 6 12 2 3" xfId="13571"/>
    <cellStyle name="60% - 强调文字颜色 6 12 3" xfId="13572"/>
    <cellStyle name="60% - 强调文字颜色 6 13" xfId="13573"/>
    <cellStyle name="60% - 强调文字颜色 6 14" xfId="13574"/>
    <cellStyle name="60% - 强调文字颜色 6 2" xfId="13575"/>
    <cellStyle name="60% - 强调文字颜色 6 2 2" xfId="13576"/>
    <cellStyle name="60% - 强调文字颜色 6 2 2 2" xfId="13577"/>
    <cellStyle name="60% - 强调文字颜色 6 2 2 2 2" xfId="13578"/>
    <cellStyle name="60% - 强调文字颜色 6 2 2 2 3" xfId="13579"/>
    <cellStyle name="60% - 强调文字颜色 6 2 2 3" xfId="13580"/>
    <cellStyle name="60% - 强调文字颜色 6 2 3" xfId="13581"/>
    <cellStyle name="60% - 强调文字颜色 6 2 3 2" xfId="13582"/>
    <cellStyle name="60% - 强调文字颜色 6 2 4" xfId="13583"/>
    <cellStyle name="60% - 强调文字颜色 6 2 4 2" xfId="13584"/>
    <cellStyle name="60% - 强调文字颜色 6 2 4 3" xfId="13585"/>
    <cellStyle name="60% - 强调文字颜色 6 2 5" xfId="13586"/>
    <cellStyle name="60% - 强调文字颜色 6 2 6" xfId="13587"/>
    <cellStyle name="60% - 强调文字颜色 6 2 7" xfId="13588"/>
    <cellStyle name="60% - 强调文字颜色 6 2 8" xfId="13589"/>
    <cellStyle name="60% - 强调文字颜色 6 2_审定表" xfId="13590"/>
    <cellStyle name="60% - 强调文字颜色 6 3" xfId="13591"/>
    <cellStyle name="60% - 强调文字颜色 6 3 2" xfId="13592"/>
    <cellStyle name="60% - 强调文字颜色 6 3 2 2" xfId="13593"/>
    <cellStyle name="60% - 强调文字颜色 6 3 2 3" xfId="13594"/>
    <cellStyle name="60% - 强调文字颜色 6 3 3" xfId="13595"/>
    <cellStyle name="60% - 强调文字颜色 6 3 3 2" xfId="13596"/>
    <cellStyle name="60% - 强调文字颜色 6 3 3 3" xfId="13597"/>
    <cellStyle name="60% - 强调文字颜色 6 3 4" xfId="13598"/>
    <cellStyle name="60% - 强调文字颜色 6 3 5" xfId="13599"/>
    <cellStyle name="60% - 强调文字颜色 6 3 6" xfId="13600"/>
    <cellStyle name="60% - 强调文字颜色 6 3_审定表" xfId="13601"/>
    <cellStyle name="60% - 强调文字颜色 6 4" xfId="13602"/>
    <cellStyle name="60% - 强调文字颜色 6 4 2" xfId="13603"/>
    <cellStyle name="60% - 强调文字颜色 6 4 2 2" xfId="13604"/>
    <cellStyle name="60% - 强调文字颜色 6 4 2 3" xfId="13605"/>
    <cellStyle name="60% - 强调文字颜色 6 4 3" xfId="13606"/>
    <cellStyle name="60% - 强调文字颜色 6 4 3 2" xfId="13607"/>
    <cellStyle name="60% - 强调文字颜色 6 4 3 3" xfId="13608"/>
    <cellStyle name="60% - 强调文字颜色 6 4 4" xfId="13609"/>
    <cellStyle name="60% - 强调文字颜色 6 4 5" xfId="13610"/>
    <cellStyle name="60% - 强调文字颜色 6 4 6" xfId="13611"/>
    <cellStyle name="60% - 强调文字颜色 6 4_审定表" xfId="13612"/>
    <cellStyle name="60% - 强调文字颜色 6 5" xfId="13613"/>
    <cellStyle name="60% - 强调文字颜色 6 5 2" xfId="13614"/>
    <cellStyle name="60% - 强调文字颜色 6 5 2 2" xfId="13615"/>
    <cellStyle name="60% - 强调文字颜色 6 5 2 3" xfId="13616"/>
    <cellStyle name="60% - 强调文字颜色 6 5 3" xfId="13617"/>
    <cellStyle name="60% - 强调文字颜色 6 5 3 2" xfId="13618"/>
    <cellStyle name="60% - 强调文字颜色 6 5 3 3" xfId="13619"/>
    <cellStyle name="60% - 强调文字颜色 6 5 4" xfId="13620"/>
    <cellStyle name="60% - 强调文字颜色 6 5 5" xfId="13621"/>
    <cellStyle name="60% - 强调文字颜色 6 5 6" xfId="13622"/>
    <cellStyle name="60% - 强调文字颜色 6 5_审定表" xfId="13623"/>
    <cellStyle name="60% - 强调文字颜色 6 6" xfId="13624"/>
    <cellStyle name="60% - 强调文字颜色 6 6 2" xfId="13625"/>
    <cellStyle name="60% - 强调文字颜色 6 6 2 2" xfId="13626"/>
    <cellStyle name="60% - 强调文字颜色 6 6 2 3" xfId="13627"/>
    <cellStyle name="60% - 强调文字颜色 6 6 3" xfId="13628"/>
    <cellStyle name="60% - 强调文字颜色 6 7" xfId="13629"/>
    <cellStyle name="60% - 强调文字颜色 6 7 2" xfId="13630"/>
    <cellStyle name="60% - 强调文字颜色 6 7 2 2" xfId="13631"/>
    <cellStyle name="60% - 强调文字颜色 6 7 2 3" xfId="13632"/>
    <cellStyle name="60% - 强调文字颜色 6 7 3" xfId="13633"/>
    <cellStyle name="60% - 强调文字颜色 6 8" xfId="13634"/>
    <cellStyle name="60% - 强调文字颜色 6 8 2" xfId="13635"/>
    <cellStyle name="60% - 强调文字颜色 6 8 2 2" xfId="13636"/>
    <cellStyle name="60% - 强调文字颜色 6 8 2 3" xfId="13637"/>
    <cellStyle name="60% - 强调文字颜色 6 8 3" xfId="13638"/>
    <cellStyle name="60% - 强调文字颜色 6 9" xfId="13639"/>
    <cellStyle name="60% - 强调文字颜色 6 9 2" xfId="13640"/>
    <cellStyle name="60% - 强调文字颜色 6 9 2 2" xfId="13641"/>
    <cellStyle name="60% - 强调文字颜色 6 9 2 3" xfId="13642"/>
    <cellStyle name="60% - 强调文字颜色 6 9 3" xfId="13643"/>
    <cellStyle name="6mal" xfId="13644"/>
    <cellStyle name="6mal 2" xfId="13645"/>
    <cellStyle name="6mal 2 2" xfId="13646"/>
    <cellStyle name="6mal 2 3" xfId="13647"/>
    <cellStyle name="6mal 3" xfId="13648"/>
    <cellStyle name="6mal 4" xfId="13649"/>
    <cellStyle name="75" xfId="13650"/>
    <cellStyle name="9" xfId="13651"/>
    <cellStyle name="9 2" xfId="13652"/>
    <cellStyle name="9 2 2" xfId="13653"/>
    <cellStyle name="9 2 3" xfId="13654"/>
    <cellStyle name="9 3" xfId="13655"/>
    <cellStyle name="9 4" xfId="13656"/>
    <cellStyle name="9_020100二局股份公司" xfId="13657"/>
    <cellStyle name="9_020100二局股份公司 2" xfId="13658"/>
    <cellStyle name="9_020100二局股份公司 2 2" xfId="13659"/>
    <cellStyle name="9_020100二局股份公司 2 3" xfId="13660"/>
    <cellStyle name="9_020100二局股份公司 3" xfId="13661"/>
    <cellStyle name="9_020100二局股份公司 4" xfId="13662"/>
    <cellStyle name="9_020100二局股份公司_2" xfId="13663"/>
    <cellStyle name="9_020100二局股份公司_2 2" xfId="13664"/>
    <cellStyle name="9_020100二局股份公司_2 2 2" xfId="13665"/>
    <cellStyle name="9_020100二局股份公司_2 2 3" xfId="13666"/>
    <cellStyle name="9_020100二局股份公司_2 3" xfId="13667"/>
    <cellStyle name="9_020100二局股份公司_2 4" xfId="13668"/>
    <cellStyle name="9_0201B二局股份公司评估表0604" xfId="13669"/>
    <cellStyle name="9_0201B二局股份公司评估表0604 2" xfId="13670"/>
    <cellStyle name="9_0201B二局股份公司评估表0604 2 2" xfId="13671"/>
    <cellStyle name="9_0201B二局股份公司评估表0604 2 3" xfId="13672"/>
    <cellStyle name="9_0201B二局股份公司评估表0604 3" xfId="13673"/>
    <cellStyle name="9_0201B二局股份公司评估表0604 4" xfId="13674"/>
    <cellStyle name="9_二局股份公司报表" xfId="13675"/>
    <cellStyle name="9_二局股份公司报表 2" xfId="13676"/>
    <cellStyle name="9_二局股份公司报表 2 2" xfId="13677"/>
    <cellStyle name="9_二局股份公司报表 2 3" xfId="13678"/>
    <cellStyle name="9_二局股份公司报表 3" xfId="13679"/>
    <cellStyle name="9_二局股份公司报表 4" xfId="13680"/>
    <cellStyle name="9_房开" xfId="13681"/>
    <cellStyle name="9_房开 2" xfId="13682"/>
    <cellStyle name="9_房开 2 2" xfId="13683"/>
    <cellStyle name="9_房开 2 3" xfId="13684"/>
    <cellStyle name="9_房开 3" xfId="13685"/>
    <cellStyle name="9_房开 4" xfId="13686"/>
    <cellStyle name="9_中铁工程总公司收益法0821" xfId="13687"/>
    <cellStyle name="9_中铁工程总公司收益法0821 2" xfId="13688"/>
    <cellStyle name="9_中铁工程总公司收益法0821 2 2" xfId="13689"/>
    <cellStyle name="9_中铁工程总公司收益法0821 2 3" xfId="13690"/>
    <cellStyle name="9_中铁工程总公司收益法0821 3" xfId="13691"/>
    <cellStyle name="9_中铁工程总公司收益法0821 4" xfId="13692"/>
    <cellStyle name="9_中铁工程总公司收益法0821 5" xfId="13693"/>
    <cellStyle name="99/12/31" xfId="13694"/>
    <cellStyle name="99/12/31 10" xfId="13695"/>
    <cellStyle name="99/12/31 2" xfId="13696"/>
    <cellStyle name="99/12/31 2 2" xfId="13697"/>
    <cellStyle name="99/12/31 2 2 2" xfId="13698"/>
    <cellStyle name="99/12/31 2 2 2 2" xfId="13699"/>
    <cellStyle name="99/12/31 2 2 2 3" xfId="13700"/>
    <cellStyle name="99/12/31 2 2 3" xfId="13701"/>
    <cellStyle name="99/12/31 2 3" xfId="13702"/>
    <cellStyle name="99/12/31 2 3 2" xfId="13703"/>
    <cellStyle name="99/12/31 2 3 3" xfId="13704"/>
    <cellStyle name="99/12/31 2 4" xfId="13705"/>
    <cellStyle name="99/12/31 2 5" xfId="13706"/>
    <cellStyle name="99/12/31 2 6" xfId="13707"/>
    <cellStyle name="99/12/31 3" xfId="13708"/>
    <cellStyle name="99/12/31 3 2" xfId="13709"/>
    <cellStyle name="99/12/31 3 2 2" xfId="13710"/>
    <cellStyle name="99/12/31 3 2 3" xfId="13711"/>
    <cellStyle name="99/12/31 3 3" xfId="13712"/>
    <cellStyle name="99/12/31 3 3 2" xfId="13713"/>
    <cellStyle name="99/12/31 3 3 3" xfId="13714"/>
    <cellStyle name="99/12/31 3 4" xfId="13715"/>
    <cellStyle name="99/12/31 4" xfId="13716"/>
    <cellStyle name="99/12/31 4 2" xfId="13717"/>
    <cellStyle name="99/12/31 4 2 2" xfId="13718"/>
    <cellStyle name="99/12/31 4 2 3" xfId="13719"/>
    <cellStyle name="99/12/31 4 3" xfId="13720"/>
    <cellStyle name="99/12/31 4 3 2" xfId="13721"/>
    <cellStyle name="99/12/31 4 3 3" xfId="13722"/>
    <cellStyle name="99/12/31 4 4" xfId="13723"/>
    <cellStyle name="99/12/31 5" xfId="13724"/>
    <cellStyle name="99/12/31 5 2" xfId="13725"/>
    <cellStyle name="99/12/31 5 3" xfId="13726"/>
    <cellStyle name="99/12/31 6" xfId="13727"/>
    <cellStyle name="99/12/31 7" xfId="13728"/>
    <cellStyle name="99/12/31 8" xfId="13729"/>
    <cellStyle name="99/12/31 9" xfId="13730"/>
    <cellStyle name="99/12/31_附注" xfId="13731"/>
    <cellStyle name="â" xfId="13732"/>
    <cellStyle name="â 2" xfId="13733"/>
    <cellStyle name="A4 Small 210 x 297 mm" xfId="13734"/>
    <cellStyle name="A4 Small 210 x 297 mm 2" xfId="13735"/>
    <cellStyle name="AA FRAME" xfId="13736"/>
    <cellStyle name="AA FRAME 10" xfId="13737"/>
    <cellStyle name="AA FRAME 10 2" xfId="13738"/>
    <cellStyle name="AA FRAME 10 3" xfId="13739"/>
    <cellStyle name="AA FRAME 11" xfId="13740"/>
    <cellStyle name="AA FRAME 11 2" xfId="13741"/>
    <cellStyle name="AA FRAME 11 3" xfId="13742"/>
    <cellStyle name="AA FRAME 12" xfId="13743"/>
    <cellStyle name="AA FRAME 12 2" xfId="13744"/>
    <cellStyle name="AA FRAME 12 3" xfId="13745"/>
    <cellStyle name="AA FRAME 13" xfId="13746"/>
    <cellStyle name="AA FRAME 13 2" xfId="13747"/>
    <cellStyle name="AA FRAME 13 3" xfId="13748"/>
    <cellStyle name="AA FRAME 14" xfId="13749"/>
    <cellStyle name="AA FRAME 14 2" xfId="13750"/>
    <cellStyle name="AA FRAME 14 3" xfId="13751"/>
    <cellStyle name="AA FRAME 15" xfId="13752"/>
    <cellStyle name="AA FRAME 16" xfId="13753"/>
    <cellStyle name="AA FRAME 17" xfId="13754"/>
    <cellStyle name="AA FRAME 18" xfId="13755"/>
    <cellStyle name="AA FRAME 2" xfId="13756"/>
    <cellStyle name="AA FRAME 2 10" xfId="13757"/>
    <cellStyle name="AA FRAME 2 10 2" xfId="13758"/>
    <cellStyle name="AA FRAME 2 10 3" xfId="13759"/>
    <cellStyle name="AA FRAME 2 11" xfId="13760"/>
    <cellStyle name="AA FRAME 2 11 2" xfId="13761"/>
    <cellStyle name="AA FRAME 2 11 3" xfId="13762"/>
    <cellStyle name="AA FRAME 2 12" xfId="13763"/>
    <cellStyle name="AA FRAME 2 13" xfId="13764"/>
    <cellStyle name="AA FRAME 2 14" xfId="13765"/>
    <cellStyle name="AA FRAME 2 15" xfId="13766"/>
    <cellStyle name="AA FRAME 2 2" xfId="13767"/>
    <cellStyle name="AA FRAME 2 2 10" xfId="13768"/>
    <cellStyle name="AA FRAME 2 2 10 2" xfId="13769"/>
    <cellStyle name="AA FRAME 2 2 10 3" xfId="13770"/>
    <cellStyle name="AA FRAME 2 2 11" xfId="13771"/>
    <cellStyle name="AA FRAME 2 2 12" xfId="13772"/>
    <cellStyle name="AA FRAME 2 2 2" xfId="13773"/>
    <cellStyle name="AA FRAME 2 2 2 2" xfId="13774"/>
    <cellStyle name="AA FRAME 2 2 2 3" xfId="13775"/>
    <cellStyle name="AA FRAME 2 2 3" xfId="13776"/>
    <cellStyle name="AA FRAME 2 2 3 2" xfId="13777"/>
    <cellStyle name="AA FRAME 2 2 3 3" xfId="13778"/>
    <cellStyle name="AA FRAME 2 2 4" xfId="13779"/>
    <cellStyle name="AA FRAME 2 2 4 2" xfId="13780"/>
    <cellStyle name="AA FRAME 2 2 4 3" xfId="13781"/>
    <cellStyle name="AA FRAME 2 2 5" xfId="13782"/>
    <cellStyle name="AA FRAME 2 2 5 2" xfId="13783"/>
    <cellStyle name="AA FRAME 2 2 5 3" xfId="13784"/>
    <cellStyle name="AA FRAME 2 2 6" xfId="13785"/>
    <cellStyle name="AA FRAME 2 2 6 2" xfId="13786"/>
    <cellStyle name="AA FRAME 2 2 6 3" xfId="13787"/>
    <cellStyle name="AA FRAME 2 2 7" xfId="13788"/>
    <cellStyle name="AA FRAME 2 2 7 2" xfId="13789"/>
    <cellStyle name="AA FRAME 2 2 7 3" xfId="13790"/>
    <cellStyle name="AA FRAME 2 2 8" xfId="13791"/>
    <cellStyle name="AA FRAME 2 2 8 2" xfId="13792"/>
    <cellStyle name="AA FRAME 2 2 8 3" xfId="13793"/>
    <cellStyle name="AA FRAME 2 2 9" xfId="13794"/>
    <cellStyle name="AA FRAME 2 2 9 2" xfId="13795"/>
    <cellStyle name="AA FRAME 2 2 9 3" xfId="13796"/>
    <cellStyle name="AA FRAME 2 3" xfId="13797"/>
    <cellStyle name="AA FRAME 2 3 2" xfId="13798"/>
    <cellStyle name="AA FRAME 2 3 3" xfId="13799"/>
    <cellStyle name="AA FRAME 2 4" xfId="13800"/>
    <cellStyle name="AA FRAME 2 4 2" xfId="13801"/>
    <cellStyle name="AA FRAME 2 4 3" xfId="13802"/>
    <cellStyle name="AA FRAME 2 5" xfId="13803"/>
    <cellStyle name="AA FRAME 2 5 2" xfId="13804"/>
    <cellStyle name="AA FRAME 2 5 3" xfId="13805"/>
    <cellStyle name="AA FRAME 2 6" xfId="13806"/>
    <cellStyle name="AA FRAME 2 6 2" xfId="13807"/>
    <cellStyle name="AA FRAME 2 6 3" xfId="13808"/>
    <cellStyle name="AA FRAME 2 7" xfId="13809"/>
    <cellStyle name="AA FRAME 2 7 2" xfId="13810"/>
    <cellStyle name="AA FRAME 2 7 3" xfId="13811"/>
    <cellStyle name="AA FRAME 2 8" xfId="13812"/>
    <cellStyle name="AA FRAME 2 8 2" xfId="13813"/>
    <cellStyle name="AA FRAME 2 8 3" xfId="13814"/>
    <cellStyle name="AA FRAME 2 9" xfId="13815"/>
    <cellStyle name="AA FRAME 2 9 2" xfId="13816"/>
    <cellStyle name="AA FRAME 2 9 3" xfId="13817"/>
    <cellStyle name="AA FRAME 3" xfId="13818"/>
    <cellStyle name="AA FRAME 3 10" xfId="13819"/>
    <cellStyle name="AA FRAME 3 10 2" xfId="13820"/>
    <cellStyle name="AA FRAME 3 10 3" xfId="13821"/>
    <cellStyle name="AA FRAME 3 11" xfId="13822"/>
    <cellStyle name="AA FRAME 3 12" xfId="13823"/>
    <cellStyle name="AA FRAME 3 2" xfId="13824"/>
    <cellStyle name="AA FRAME 3 2 2" xfId="13825"/>
    <cellStyle name="AA FRAME 3 2 3" xfId="13826"/>
    <cellStyle name="AA FRAME 3 3" xfId="13827"/>
    <cellStyle name="AA FRAME 3 3 2" xfId="13828"/>
    <cellStyle name="AA FRAME 3 3 3" xfId="13829"/>
    <cellStyle name="AA FRAME 3 4" xfId="13830"/>
    <cellStyle name="AA FRAME 3 4 2" xfId="13831"/>
    <cellStyle name="AA FRAME 3 4 3" xfId="13832"/>
    <cellStyle name="AA FRAME 3 5" xfId="13833"/>
    <cellStyle name="AA FRAME 3 5 2" xfId="13834"/>
    <cellStyle name="AA FRAME 3 5 3" xfId="13835"/>
    <cellStyle name="AA FRAME 3 6" xfId="13836"/>
    <cellStyle name="AA FRAME 3 6 2" xfId="13837"/>
    <cellStyle name="AA FRAME 3 6 3" xfId="13838"/>
    <cellStyle name="AA FRAME 3 7" xfId="13839"/>
    <cellStyle name="AA FRAME 3 7 2" xfId="13840"/>
    <cellStyle name="AA FRAME 3 7 3" xfId="13841"/>
    <cellStyle name="AA FRAME 3 8" xfId="13842"/>
    <cellStyle name="AA FRAME 3 8 2" xfId="13843"/>
    <cellStyle name="AA FRAME 3 8 3" xfId="13844"/>
    <cellStyle name="AA FRAME 3 9" xfId="13845"/>
    <cellStyle name="AA FRAME 3 9 2" xfId="13846"/>
    <cellStyle name="AA FRAME 3 9 3" xfId="13847"/>
    <cellStyle name="AA FRAME 4" xfId="13848"/>
    <cellStyle name="AA FRAME 4 10" xfId="13849"/>
    <cellStyle name="AA FRAME 4 10 2" xfId="13850"/>
    <cellStyle name="AA FRAME 4 10 3" xfId="13851"/>
    <cellStyle name="AA FRAME 4 11" xfId="13852"/>
    <cellStyle name="AA FRAME 4 12" xfId="13853"/>
    <cellStyle name="AA FRAME 4 2" xfId="13854"/>
    <cellStyle name="AA FRAME 4 2 2" xfId="13855"/>
    <cellStyle name="AA FRAME 4 2 3" xfId="13856"/>
    <cellStyle name="AA FRAME 4 3" xfId="13857"/>
    <cellStyle name="AA FRAME 4 3 2" xfId="13858"/>
    <cellStyle name="AA FRAME 4 3 3" xfId="13859"/>
    <cellStyle name="AA FRAME 4 4" xfId="13860"/>
    <cellStyle name="AA FRAME 4 4 2" xfId="13861"/>
    <cellStyle name="AA FRAME 4 4 3" xfId="13862"/>
    <cellStyle name="AA FRAME 4 5" xfId="13863"/>
    <cellStyle name="AA FRAME 4 5 2" xfId="13864"/>
    <cellStyle name="AA FRAME 4 5 3" xfId="13865"/>
    <cellStyle name="AA FRAME 4 6" xfId="13866"/>
    <cellStyle name="AA FRAME 4 6 2" xfId="13867"/>
    <cellStyle name="AA FRAME 4 6 3" xfId="13868"/>
    <cellStyle name="AA FRAME 4 7" xfId="13869"/>
    <cellStyle name="AA FRAME 4 7 2" xfId="13870"/>
    <cellStyle name="AA FRAME 4 7 3" xfId="13871"/>
    <cellStyle name="AA FRAME 4 8" xfId="13872"/>
    <cellStyle name="AA FRAME 4 8 2" xfId="13873"/>
    <cellStyle name="AA FRAME 4 8 3" xfId="13874"/>
    <cellStyle name="AA FRAME 4 9" xfId="13875"/>
    <cellStyle name="AA FRAME 4 9 2" xfId="13876"/>
    <cellStyle name="AA FRAME 4 9 3" xfId="13877"/>
    <cellStyle name="AA FRAME 5" xfId="13878"/>
    <cellStyle name="AA FRAME 5 10" xfId="13879"/>
    <cellStyle name="AA FRAME 5 10 2" xfId="13880"/>
    <cellStyle name="AA FRAME 5 10 3" xfId="13881"/>
    <cellStyle name="AA FRAME 5 11" xfId="13882"/>
    <cellStyle name="AA FRAME 5 12" xfId="13883"/>
    <cellStyle name="AA FRAME 5 2" xfId="13884"/>
    <cellStyle name="AA FRAME 5 2 2" xfId="13885"/>
    <cellStyle name="AA FRAME 5 2 3" xfId="13886"/>
    <cellStyle name="AA FRAME 5 3" xfId="13887"/>
    <cellStyle name="AA FRAME 5 3 2" xfId="13888"/>
    <cellStyle name="AA FRAME 5 3 3" xfId="13889"/>
    <cellStyle name="AA FRAME 5 4" xfId="13890"/>
    <cellStyle name="AA FRAME 5 4 2" xfId="13891"/>
    <cellStyle name="AA FRAME 5 4 3" xfId="13892"/>
    <cellStyle name="AA FRAME 5 5" xfId="13893"/>
    <cellStyle name="AA FRAME 5 5 2" xfId="13894"/>
    <cellStyle name="AA FRAME 5 5 3" xfId="13895"/>
    <cellStyle name="AA FRAME 5 6" xfId="13896"/>
    <cellStyle name="AA FRAME 5 6 2" xfId="13897"/>
    <cellStyle name="AA FRAME 5 6 3" xfId="13898"/>
    <cellStyle name="AA FRAME 5 7" xfId="13899"/>
    <cellStyle name="AA FRAME 5 7 2" xfId="13900"/>
    <cellStyle name="AA FRAME 5 7 3" xfId="13901"/>
    <cellStyle name="AA FRAME 5 8" xfId="13902"/>
    <cellStyle name="AA FRAME 5 8 2" xfId="13903"/>
    <cellStyle name="AA FRAME 5 8 3" xfId="13904"/>
    <cellStyle name="AA FRAME 5 9" xfId="13905"/>
    <cellStyle name="AA FRAME 5 9 2" xfId="13906"/>
    <cellStyle name="AA FRAME 5 9 3" xfId="13907"/>
    <cellStyle name="AA FRAME 6" xfId="13908"/>
    <cellStyle name="AA FRAME 6 2" xfId="13909"/>
    <cellStyle name="AA FRAME 6 3" xfId="13910"/>
    <cellStyle name="AA FRAME 7" xfId="13911"/>
    <cellStyle name="AA FRAME 7 2" xfId="13912"/>
    <cellStyle name="AA FRAME 7 3" xfId="13913"/>
    <cellStyle name="AA FRAME 8" xfId="13914"/>
    <cellStyle name="AA FRAME 8 2" xfId="13915"/>
    <cellStyle name="AA FRAME 8 3" xfId="13916"/>
    <cellStyle name="AA FRAME 9" xfId="13917"/>
    <cellStyle name="AA FRAME 9 2" xfId="13918"/>
    <cellStyle name="AA FRAME 9 3" xfId="13919"/>
    <cellStyle name="AA HEADING" xfId="13920"/>
    <cellStyle name="AA HEADING 2" xfId="13921"/>
    <cellStyle name="AA HEADING 2 2" xfId="13922"/>
    <cellStyle name="AA HEADING 2 3" xfId="13923"/>
    <cellStyle name="AA HEADING 3" xfId="13924"/>
    <cellStyle name="AA HEADING 4" xfId="13925"/>
    <cellStyle name="AA HEADING 5" xfId="13926"/>
    <cellStyle name="AA HEADING 6" xfId="13927"/>
    <cellStyle name="AA INITIALS" xfId="13928"/>
    <cellStyle name="AA INITIALS 2" xfId="13929"/>
    <cellStyle name="AA INITIALS 2 2" xfId="13930"/>
    <cellStyle name="AA INITIALS 2 2 2" xfId="13931"/>
    <cellStyle name="AA INITIALS 2 3" xfId="13932"/>
    <cellStyle name="AA INITIALS 2 4" xfId="13933"/>
    <cellStyle name="AA INITIALS 3" xfId="13934"/>
    <cellStyle name="AA INITIALS 3 2" xfId="13935"/>
    <cellStyle name="AA INITIALS 4" xfId="13936"/>
    <cellStyle name="AA INITIALS 4 2" xfId="13937"/>
    <cellStyle name="AA INITIALS 5" xfId="13938"/>
    <cellStyle name="AA INITIALS 5 2" xfId="13939"/>
    <cellStyle name="AA INITIALS 6" xfId="13940"/>
    <cellStyle name="AA INITIALS 7" xfId="13941"/>
    <cellStyle name="AA INPUT" xfId="13942"/>
    <cellStyle name="AA INPUT 2" xfId="13943"/>
    <cellStyle name="AA INPUT 2 2" xfId="13944"/>
    <cellStyle name="AA INPUT 2 3" xfId="13945"/>
    <cellStyle name="AA INPUT 3" xfId="13946"/>
    <cellStyle name="AA INPUT 4" xfId="13947"/>
    <cellStyle name="AA INPUT 5" xfId="13948"/>
    <cellStyle name="AA INPUT 6" xfId="13949"/>
    <cellStyle name="AA LOCK" xfId="13950"/>
    <cellStyle name="AA LOCK 2" xfId="13951"/>
    <cellStyle name="AA LOCK 2 2" xfId="13952"/>
    <cellStyle name="AA LOCK 2 3" xfId="13953"/>
    <cellStyle name="AA LOCK 3" xfId="13954"/>
    <cellStyle name="AA LOCK 4" xfId="13955"/>
    <cellStyle name="AA LOCK 5" xfId="13956"/>
    <cellStyle name="AA LOCK 6" xfId="13957"/>
    <cellStyle name="AA MGR NAME" xfId="13958"/>
    <cellStyle name="AA MGR NAME 2" xfId="13959"/>
    <cellStyle name="AA MGR NAME 2 2" xfId="13960"/>
    <cellStyle name="AA MGR NAME 2 3" xfId="13961"/>
    <cellStyle name="AA MGR NAME 3" xfId="13962"/>
    <cellStyle name="AA MGR NAME 4" xfId="13963"/>
    <cellStyle name="AA MGR NAME 5" xfId="13964"/>
    <cellStyle name="AA MGR NAME 6" xfId="13965"/>
    <cellStyle name="AA NORMAL" xfId="13966"/>
    <cellStyle name="AA NORMAL 2" xfId="13967"/>
    <cellStyle name="AA NORMAL 2 2" xfId="13968"/>
    <cellStyle name="AA NORMAL 2 3" xfId="13969"/>
    <cellStyle name="AA NORMAL 3" xfId="13970"/>
    <cellStyle name="AA NORMAL 4" xfId="13971"/>
    <cellStyle name="AA NORMAL 5" xfId="13972"/>
    <cellStyle name="AA NORMAL 6" xfId="13973"/>
    <cellStyle name="AA NUMBER" xfId="13974"/>
    <cellStyle name="AA NUMBER 2" xfId="13975"/>
    <cellStyle name="AA NUMBER 2 2" xfId="13976"/>
    <cellStyle name="AA NUMBER 2 3" xfId="13977"/>
    <cellStyle name="AA NUMBER 3" xfId="13978"/>
    <cellStyle name="AA NUMBER 4" xfId="13979"/>
    <cellStyle name="AA NUMBER 5" xfId="13980"/>
    <cellStyle name="AA NUMBER 6" xfId="13981"/>
    <cellStyle name="AA NUMBER2" xfId="13982"/>
    <cellStyle name="AA NUMBER2 2" xfId="13983"/>
    <cellStyle name="AA NUMBER2 2 2" xfId="13984"/>
    <cellStyle name="AA NUMBER2 2 3" xfId="13985"/>
    <cellStyle name="AA NUMBER2 3" xfId="13986"/>
    <cellStyle name="AA NUMBER2 4" xfId="13987"/>
    <cellStyle name="AA NUMBER2 5" xfId="13988"/>
    <cellStyle name="AA NUMBER2 6" xfId="13989"/>
    <cellStyle name="AA QUESTION" xfId="13990"/>
    <cellStyle name="AA QUESTION 2" xfId="13991"/>
    <cellStyle name="AA QUESTION 2 2" xfId="13992"/>
    <cellStyle name="AA QUESTION 2 3" xfId="13993"/>
    <cellStyle name="AA QUESTION 3" xfId="13994"/>
    <cellStyle name="AA QUESTION 4" xfId="13995"/>
    <cellStyle name="AA QUESTION 5" xfId="13996"/>
    <cellStyle name="AA QUESTION 6" xfId="13997"/>
    <cellStyle name="AA SHADE" xfId="13998"/>
    <cellStyle name="AA SHADE 2" xfId="13999"/>
    <cellStyle name="AA SHADE 2 2" xfId="14000"/>
    <cellStyle name="AA SHADE 2 3" xfId="14001"/>
    <cellStyle name="AA SHADE 3" xfId="14002"/>
    <cellStyle name="AA SHADE 4" xfId="14003"/>
    <cellStyle name="AA SHADE 5" xfId="14004"/>
    <cellStyle name="AA SHADE 6" xfId="14005"/>
    <cellStyle name="Accent1" xfId="14006"/>
    <cellStyle name="Accent1 - 20%" xfId="14007"/>
    <cellStyle name="Accent1 - 20% 2" xfId="14008"/>
    <cellStyle name="Accent1 - 20% 3" xfId="14009"/>
    <cellStyle name="Accent1 - 20% 4" xfId="14010"/>
    <cellStyle name="Accent1 - 20% 4 2" xfId="14011"/>
    <cellStyle name="Accent1 - 20% 4 3" xfId="14012"/>
    <cellStyle name="Accent1 - 20% 5" xfId="14013"/>
    <cellStyle name="Accent1 - 20% 6" xfId="14014"/>
    <cellStyle name="Accent1 - 20% 7" xfId="14015"/>
    <cellStyle name="Accent1 - 40%" xfId="14016"/>
    <cellStyle name="Accent1 - 40% 2" xfId="14017"/>
    <cellStyle name="Accent1 - 40% 3" xfId="14018"/>
    <cellStyle name="Accent1 - 40% 4" xfId="14019"/>
    <cellStyle name="Accent1 - 40% 4 2" xfId="14020"/>
    <cellStyle name="Accent1 - 40% 4 3" xfId="14021"/>
    <cellStyle name="Accent1 - 40% 5" xfId="14022"/>
    <cellStyle name="Accent1 - 40% 6" xfId="14023"/>
    <cellStyle name="Accent1 - 40% 7" xfId="14024"/>
    <cellStyle name="Accent1 - 60%" xfId="14025"/>
    <cellStyle name="Accent1 - 60% 2" xfId="14026"/>
    <cellStyle name="Accent1 - 60% 3" xfId="14027"/>
    <cellStyle name="Accent1 - 60% 3 2" xfId="14028"/>
    <cellStyle name="Accent1 - 60% 3 3" xfId="14029"/>
    <cellStyle name="Accent1 - 60% 4" xfId="14030"/>
    <cellStyle name="Accent1 - 60% 5" xfId="14031"/>
    <cellStyle name="Accent1 - 60% 6" xfId="14032"/>
    <cellStyle name="Accent1 - 60% 7" xfId="14033"/>
    <cellStyle name="Accent1 10" xfId="14034"/>
    <cellStyle name="Accent1 11" xfId="14035"/>
    <cellStyle name="Accent1 12" xfId="14036"/>
    <cellStyle name="Accent1 13" xfId="14037"/>
    <cellStyle name="Accent1 14" xfId="14038"/>
    <cellStyle name="Accent1 15" xfId="14039"/>
    <cellStyle name="Accent1 16" xfId="14040"/>
    <cellStyle name="Accent1 17" xfId="14041"/>
    <cellStyle name="Accent1 18" xfId="14042"/>
    <cellStyle name="Accent1 19" xfId="14043"/>
    <cellStyle name="Accent1 2" xfId="14044"/>
    <cellStyle name="Accent1 2 2" xfId="14045"/>
    <cellStyle name="Accent1 2 3" xfId="14046"/>
    <cellStyle name="Accent1 20" xfId="14047"/>
    <cellStyle name="Accent1 21" xfId="14048"/>
    <cellStyle name="Accent1 22" xfId="14049"/>
    <cellStyle name="Accent1 23" xfId="14050"/>
    <cellStyle name="Accent1 24" xfId="14051"/>
    <cellStyle name="Accent1 25" xfId="14052"/>
    <cellStyle name="Accent1 26" xfId="14053"/>
    <cellStyle name="Accent1 27" xfId="14054"/>
    <cellStyle name="Accent1 28" xfId="14055"/>
    <cellStyle name="Accent1 29" xfId="14056"/>
    <cellStyle name="Accent1 3" xfId="14057"/>
    <cellStyle name="Accent1 3 2" xfId="14058"/>
    <cellStyle name="Accent1 3 2 2" xfId="14059"/>
    <cellStyle name="Accent1 3 2 3" xfId="14060"/>
    <cellStyle name="Accent1 30" xfId="14061"/>
    <cellStyle name="Accent1 31" xfId="14062"/>
    <cellStyle name="Accent1 32" xfId="14063"/>
    <cellStyle name="Accent1 33" xfId="14064"/>
    <cellStyle name="Accent1 34" xfId="14065"/>
    <cellStyle name="Accent1 35" xfId="14066"/>
    <cellStyle name="Accent1 36" xfId="14067"/>
    <cellStyle name="Accent1 37" xfId="14068"/>
    <cellStyle name="Accent1 38" xfId="14069"/>
    <cellStyle name="Accent1 39" xfId="14070"/>
    <cellStyle name="Accent1 4" xfId="14071"/>
    <cellStyle name="Accent1 4 2" xfId="14072"/>
    <cellStyle name="Accent1 4 3" xfId="14073"/>
    <cellStyle name="Accent1 40" xfId="14074"/>
    <cellStyle name="Accent1 41" xfId="14075"/>
    <cellStyle name="Accent1 42" xfId="14076"/>
    <cellStyle name="Accent1 43" xfId="14077"/>
    <cellStyle name="Accent1 44" xfId="14078"/>
    <cellStyle name="Accent1 45" xfId="14079"/>
    <cellStyle name="Accent1 46" xfId="14080"/>
    <cellStyle name="Accent1 47" xfId="14081"/>
    <cellStyle name="Accent1 48" xfId="14082"/>
    <cellStyle name="Accent1 49" xfId="14083"/>
    <cellStyle name="Accent1 5" xfId="14084"/>
    <cellStyle name="Accent1 50" xfId="14085"/>
    <cellStyle name="Accent1 51" xfId="14086"/>
    <cellStyle name="Accent1 52" xfId="14087"/>
    <cellStyle name="Accent1 53" xfId="14088"/>
    <cellStyle name="Accent1 54" xfId="14089"/>
    <cellStyle name="Accent1 55" xfId="14090"/>
    <cellStyle name="Accent1 56" xfId="14091"/>
    <cellStyle name="Accent1 57" xfId="14092"/>
    <cellStyle name="Accent1 58" xfId="14093"/>
    <cellStyle name="Accent1 59" xfId="14094"/>
    <cellStyle name="Accent1 6" xfId="14095"/>
    <cellStyle name="Accent1 60" xfId="14096"/>
    <cellStyle name="Accent1 61" xfId="14097"/>
    <cellStyle name="Accent1 62" xfId="14098"/>
    <cellStyle name="Accent1 63" xfId="14099"/>
    <cellStyle name="Accent1 64" xfId="14100"/>
    <cellStyle name="Accent1 65" xfId="14101"/>
    <cellStyle name="Accent1 66" xfId="14102"/>
    <cellStyle name="Accent1 67" xfId="14103"/>
    <cellStyle name="Accent1 68" xfId="14104"/>
    <cellStyle name="Accent1 69" xfId="14105"/>
    <cellStyle name="Accent1 7" xfId="14106"/>
    <cellStyle name="Accent1 7 2" xfId="14107"/>
    <cellStyle name="Accent1 70" xfId="14108"/>
    <cellStyle name="Accent1 71" xfId="14109"/>
    <cellStyle name="Accent1 72" xfId="14110"/>
    <cellStyle name="Accent1 73" xfId="14111"/>
    <cellStyle name="Accent1 74" xfId="14112"/>
    <cellStyle name="Accent1 75" xfId="14113"/>
    <cellStyle name="Accent1 76" xfId="14114"/>
    <cellStyle name="Accent1 77" xfId="14115"/>
    <cellStyle name="Accent1 78" xfId="14116"/>
    <cellStyle name="Accent1 79" xfId="14117"/>
    <cellStyle name="Accent1 8" xfId="14118"/>
    <cellStyle name="Accent1 80" xfId="14119"/>
    <cellStyle name="Accent1 9" xfId="14120"/>
    <cellStyle name="Accent1_02大力矿业" xfId="14121"/>
    <cellStyle name="Accent2" xfId="14122"/>
    <cellStyle name="Accent2 - 20%" xfId="14123"/>
    <cellStyle name="Accent2 - 20% 2" xfId="14124"/>
    <cellStyle name="Accent2 - 20% 3" xfId="14125"/>
    <cellStyle name="Accent2 - 20% 4" xfId="14126"/>
    <cellStyle name="Accent2 - 20% 4 2" xfId="14127"/>
    <cellStyle name="Accent2 - 20% 4 3" xfId="14128"/>
    <cellStyle name="Accent2 - 20% 5" xfId="14129"/>
    <cellStyle name="Accent2 - 20% 6" xfId="14130"/>
    <cellStyle name="Accent2 - 20% 7" xfId="14131"/>
    <cellStyle name="Accent2 - 40%" xfId="14132"/>
    <cellStyle name="Accent2 - 40% 2" xfId="14133"/>
    <cellStyle name="Accent2 - 40% 3" xfId="14134"/>
    <cellStyle name="Accent2 - 40% 4" xfId="14135"/>
    <cellStyle name="Accent2 - 40% 4 2" xfId="14136"/>
    <cellStyle name="Accent2 - 40% 4 3" xfId="14137"/>
    <cellStyle name="Accent2 - 40% 5" xfId="14138"/>
    <cellStyle name="Accent2 - 40% 6" xfId="14139"/>
    <cellStyle name="Accent2 - 40% 7" xfId="14140"/>
    <cellStyle name="Accent2 - 60%" xfId="14141"/>
    <cellStyle name="Accent2 - 60% 2" xfId="14142"/>
    <cellStyle name="Accent2 - 60% 3" xfId="14143"/>
    <cellStyle name="Accent2 - 60% 3 2" xfId="14144"/>
    <cellStyle name="Accent2 - 60% 3 3" xfId="14145"/>
    <cellStyle name="Accent2 - 60% 4" xfId="14146"/>
    <cellStyle name="Accent2 - 60% 5" xfId="14147"/>
    <cellStyle name="Accent2 - 60% 6" xfId="14148"/>
    <cellStyle name="Accent2 - 60% 7" xfId="14149"/>
    <cellStyle name="Accent2 10" xfId="14150"/>
    <cellStyle name="Accent2 11" xfId="14151"/>
    <cellStyle name="Accent2 12" xfId="14152"/>
    <cellStyle name="Accent2 13" xfId="14153"/>
    <cellStyle name="Accent2 14" xfId="14154"/>
    <cellStyle name="Accent2 15" xfId="14155"/>
    <cellStyle name="Accent2 16" xfId="14156"/>
    <cellStyle name="Accent2 17" xfId="14157"/>
    <cellStyle name="Accent2 18" xfId="14158"/>
    <cellStyle name="Accent2 19" xfId="14159"/>
    <cellStyle name="Accent2 2" xfId="14160"/>
    <cellStyle name="Accent2 2 2" xfId="14161"/>
    <cellStyle name="Accent2 20" xfId="14162"/>
    <cellStyle name="Accent2 21" xfId="14163"/>
    <cellStyle name="Accent2 22" xfId="14164"/>
    <cellStyle name="Accent2 23" xfId="14165"/>
    <cellStyle name="Accent2 24" xfId="14166"/>
    <cellStyle name="Accent2 25" xfId="14167"/>
    <cellStyle name="Accent2 26" xfId="14168"/>
    <cellStyle name="Accent2 27" xfId="14169"/>
    <cellStyle name="Accent2 28" xfId="14170"/>
    <cellStyle name="Accent2 29" xfId="14171"/>
    <cellStyle name="Accent2 3" xfId="14172"/>
    <cellStyle name="Accent2 3 2" xfId="14173"/>
    <cellStyle name="Accent2 30" xfId="14174"/>
    <cellStyle name="Accent2 31" xfId="14175"/>
    <cellStyle name="Accent2 32" xfId="14176"/>
    <cellStyle name="Accent2 33" xfId="14177"/>
    <cellStyle name="Accent2 34" xfId="14178"/>
    <cellStyle name="Accent2 35" xfId="14179"/>
    <cellStyle name="Accent2 36" xfId="14180"/>
    <cellStyle name="Accent2 37" xfId="14181"/>
    <cellStyle name="Accent2 38" xfId="14182"/>
    <cellStyle name="Accent2 39" xfId="14183"/>
    <cellStyle name="Accent2 4" xfId="14184"/>
    <cellStyle name="Accent2 4 2" xfId="14185"/>
    <cellStyle name="Accent2 4 3" xfId="14186"/>
    <cellStyle name="Accent2 40" xfId="14187"/>
    <cellStyle name="Accent2 41" xfId="14188"/>
    <cellStyle name="Accent2 42" xfId="14189"/>
    <cellStyle name="Accent2 43" xfId="14190"/>
    <cellStyle name="Accent2 44" xfId="14191"/>
    <cellStyle name="Accent2 45" xfId="14192"/>
    <cellStyle name="Accent2 46" xfId="14193"/>
    <cellStyle name="Accent2 47" xfId="14194"/>
    <cellStyle name="Accent2 48" xfId="14195"/>
    <cellStyle name="Accent2 49" xfId="14196"/>
    <cellStyle name="Accent2 5" xfId="14197"/>
    <cellStyle name="Accent2 50" xfId="14198"/>
    <cellStyle name="Accent2 51" xfId="14199"/>
    <cellStyle name="Accent2 52" xfId="14200"/>
    <cellStyle name="Accent2 53" xfId="14201"/>
    <cellStyle name="Accent2 54" xfId="14202"/>
    <cellStyle name="Accent2 55" xfId="14203"/>
    <cellStyle name="Accent2 56" xfId="14204"/>
    <cellStyle name="Accent2 57" xfId="14205"/>
    <cellStyle name="Accent2 58" xfId="14206"/>
    <cellStyle name="Accent2 59" xfId="14207"/>
    <cellStyle name="Accent2 6" xfId="14208"/>
    <cellStyle name="Accent2 60" xfId="14209"/>
    <cellStyle name="Accent2 61" xfId="14210"/>
    <cellStyle name="Accent2 62" xfId="14211"/>
    <cellStyle name="Accent2 63" xfId="14212"/>
    <cellStyle name="Accent2 64" xfId="14213"/>
    <cellStyle name="Accent2 65" xfId="14214"/>
    <cellStyle name="Accent2 66" xfId="14215"/>
    <cellStyle name="Accent2 67" xfId="14216"/>
    <cellStyle name="Accent2 68" xfId="14217"/>
    <cellStyle name="Accent2 69" xfId="14218"/>
    <cellStyle name="Accent2 7" xfId="14219"/>
    <cellStyle name="Accent2 7 2" xfId="14220"/>
    <cellStyle name="Accent2 70" xfId="14221"/>
    <cellStyle name="Accent2 71" xfId="14222"/>
    <cellStyle name="Accent2 72" xfId="14223"/>
    <cellStyle name="Accent2 73" xfId="14224"/>
    <cellStyle name="Accent2 74" xfId="14225"/>
    <cellStyle name="Accent2 75" xfId="14226"/>
    <cellStyle name="Accent2 76" xfId="14227"/>
    <cellStyle name="Accent2 77" xfId="14228"/>
    <cellStyle name="Accent2 78" xfId="14229"/>
    <cellStyle name="Accent2 79" xfId="14230"/>
    <cellStyle name="Accent2 8" xfId="14231"/>
    <cellStyle name="Accent2 80" xfId="14232"/>
    <cellStyle name="Accent2 9" xfId="14233"/>
    <cellStyle name="Accent2_02大力矿业" xfId="14234"/>
    <cellStyle name="Accent3" xfId="14235"/>
    <cellStyle name="Accent3 - 20%" xfId="14236"/>
    <cellStyle name="Accent3 - 20% 2" xfId="14237"/>
    <cellStyle name="Accent3 - 20% 3" xfId="14238"/>
    <cellStyle name="Accent3 - 20% 4" xfId="14239"/>
    <cellStyle name="Accent3 - 20% 4 2" xfId="14240"/>
    <cellStyle name="Accent3 - 20% 4 3" xfId="14241"/>
    <cellStyle name="Accent3 - 20% 5" xfId="14242"/>
    <cellStyle name="Accent3 - 20% 6" xfId="14243"/>
    <cellStyle name="Accent3 - 20% 7" xfId="14244"/>
    <cellStyle name="Accent3 - 40%" xfId="14245"/>
    <cellStyle name="Accent3 - 40% 2" xfId="14246"/>
    <cellStyle name="Accent3 - 40% 3" xfId="14247"/>
    <cellStyle name="Accent3 - 40% 4" xfId="14248"/>
    <cellStyle name="Accent3 - 40% 4 2" xfId="14249"/>
    <cellStyle name="Accent3 - 40% 4 3" xfId="14250"/>
    <cellStyle name="Accent3 - 40% 5" xfId="14251"/>
    <cellStyle name="Accent3 - 40% 6" xfId="14252"/>
    <cellStyle name="Accent3 - 40% 7" xfId="14253"/>
    <cellStyle name="Accent3 - 60%" xfId="14254"/>
    <cellStyle name="Accent3 - 60% 2" xfId="14255"/>
    <cellStyle name="Accent3 - 60% 3" xfId="14256"/>
    <cellStyle name="Accent3 - 60% 3 2" xfId="14257"/>
    <cellStyle name="Accent3 - 60% 3 3" xfId="14258"/>
    <cellStyle name="Accent3 - 60% 4" xfId="14259"/>
    <cellStyle name="Accent3 - 60% 5" xfId="14260"/>
    <cellStyle name="Accent3 - 60% 6" xfId="14261"/>
    <cellStyle name="Accent3 - 60% 7" xfId="14262"/>
    <cellStyle name="Accent3 10" xfId="14263"/>
    <cellStyle name="Accent3 11" xfId="14264"/>
    <cellStyle name="Accent3 12" xfId="14265"/>
    <cellStyle name="Accent3 13" xfId="14266"/>
    <cellStyle name="Accent3 14" xfId="14267"/>
    <cellStyle name="Accent3 15" xfId="14268"/>
    <cellStyle name="Accent3 16" xfId="14269"/>
    <cellStyle name="Accent3 17" xfId="14270"/>
    <cellStyle name="Accent3 18" xfId="14271"/>
    <cellStyle name="Accent3 19" xfId="14272"/>
    <cellStyle name="Accent3 2" xfId="14273"/>
    <cellStyle name="Accent3 2 2" xfId="14274"/>
    <cellStyle name="Accent3 20" xfId="14275"/>
    <cellStyle name="Accent3 21" xfId="14276"/>
    <cellStyle name="Accent3 22" xfId="14277"/>
    <cellStyle name="Accent3 23" xfId="14278"/>
    <cellStyle name="Accent3 24" xfId="14279"/>
    <cellStyle name="Accent3 25" xfId="14280"/>
    <cellStyle name="Accent3 26" xfId="14281"/>
    <cellStyle name="Accent3 27" xfId="14282"/>
    <cellStyle name="Accent3 28" xfId="14283"/>
    <cellStyle name="Accent3 29" xfId="14284"/>
    <cellStyle name="Accent3 3" xfId="14285"/>
    <cellStyle name="Accent3 3 2" xfId="14286"/>
    <cellStyle name="Accent3 30" xfId="14287"/>
    <cellStyle name="Accent3 31" xfId="14288"/>
    <cellStyle name="Accent3 32" xfId="14289"/>
    <cellStyle name="Accent3 33" xfId="14290"/>
    <cellStyle name="Accent3 34" xfId="14291"/>
    <cellStyle name="Accent3 35" xfId="14292"/>
    <cellStyle name="Accent3 36" xfId="14293"/>
    <cellStyle name="Accent3 37" xfId="14294"/>
    <cellStyle name="Accent3 38" xfId="14295"/>
    <cellStyle name="Accent3 39" xfId="14296"/>
    <cellStyle name="Accent3 4" xfId="14297"/>
    <cellStyle name="Accent3 4 2" xfId="14298"/>
    <cellStyle name="Accent3 4 3" xfId="14299"/>
    <cellStyle name="Accent3 40" xfId="14300"/>
    <cellStyle name="Accent3 41" xfId="14301"/>
    <cellStyle name="Accent3 42" xfId="14302"/>
    <cellStyle name="Accent3 43" xfId="14303"/>
    <cellStyle name="Accent3 44" xfId="14304"/>
    <cellStyle name="Accent3 45" xfId="14305"/>
    <cellStyle name="Accent3 46" xfId="14306"/>
    <cellStyle name="Accent3 47" xfId="14307"/>
    <cellStyle name="Accent3 48" xfId="14308"/>
    <cellStyle name="Accent3 49" xfId="14309"/>
    <cellStyle name="Accent3 5" xfId="14310"/>
    <cellStyle name="Accent3 50" xfId="14311"/>
    <cellStyle name="Accent3 51" xfId="14312"/>
    <cellStyle name="Accent3 52" xfId="14313"/>
    <cellStyle name="Accent3 53" xfId="14314"/>
    <cellStyle name="Accent3 54" xfId="14315"/>
    <cellStyle name="Accent3 55" xfId="14316"/>
    <cellStyle name="Accent3 56" xfId="14317"/>
    <cellStyle name="Accent3 57" xfId="14318"/>
    <cellStyle name="Accent3 58" xfId="14319"/>
    <cellStyle name="Accent3 59" xfId="14320"/>
    <cellStyle name="Accent3 6" xfId="14321"/>
    <cellStyle name="Accent3 60" xfId="14322"/>
    <cellStyle name="Accent3 61" xfId="14323"/>
    <cellStyle name="Accent3 62" xfId="14324"/>
    <cellStyle name="Accent3 63" xfId="14325"/>
    <cellStyle name="Accent3 64" xfId="14326"/>
    <cellStyle name="Accent3 65" xfId="14327"/>
    <cellStyle name="Accent3 66" xfId="14328"/>
    <cellStyle name="Accent3 67" xfId="14329"/>
    <cellStyle name="Accent3 68" xfId="14330"/>
    <cellStyle name="Accent3 69" xfId="14331"/>
    <cellStyle name="Accent3 7" xfId="14332"/>
    <cellStyle name="Accent3 7 2" xfId="14333"/>
    <cellStyle name="Accent3 70" xfId="14334"/>
    <cellStyle name="Accent3 71" xfId="14335"/>
    <cellStyle name="Accent3 72" xfId="14336"/>
    <cellStyle name="Accent3 73" xfId="14337"/>
    <cellStyle name="Accent3 74" xfId="14338"/>
    <cellStyle name="Accent3 75" xfId="14339"/>
    <cellStyle name="Accent3 76" xfId="14340"/>
    <cellStyle name="Accent3 77" xfId="14341"/>
    <cellStyle name="Accent3 78" xfId="14342"/>
    <cellStyle name="Accent3 79" xfId="14343"/>
    <cellStyle name="Accent3 8" xfId="14344"/>
    <cellStyle name="Accent3 80" xfId="14345"/>
    <cellStyle name="Accent3 9" xfId="14346"/>
    <cellStyle name="Accent3_02大力矿业" xfId="14347"/>
    <cellStyle name="Accent4" xfId="14348"/>
    <cellStyle name="Accent4 - 20%" xfId="14349"/>
    <cellStyle name="Accent4 - 20% 2" xfId="14350"/>
    <cellStyle name="Accent4 - 20% 3" xfId="14351"/>
    <cellStyle name="Accent4 - 20% 4" xfId="14352"/>
    <cellStyle name="Accent4 - 20% 4 2" xfId="14353"/>
    <cellStyle name="Accent4 - 20% 4 3" xfId="14354"/>
    <cellStyle name="Accent4 - 20% 5" xfId="14355"/>
    <cellStyle name="Accent4 - 20% 6" xfId="14356"/>
    <cellStyle name="Accent4 - 20% 7" xfId="14357"/>
    <cellStyle name="Accent4 - 40%" xfId="14358"/>
    <cellStyle name="Accent4 - 40% 2" xfId="14359"/>
    <cellStyle name="Accent4 - 40% 3" xfId="14360"/>
    <cellStyle name="Accent4 - 40% 4" xfId="14361"/>
    <cellStyle name="Accent4 - 40% 4 2" xfId="14362"/>
    <cellStyle name="Accent4 - 40% 4 3" xfId="14363"/>
    <cellStyle name="Accent4 - 40% 5" xfId="14364"/>
    <cellStyle name="Accent4 - 40% 6" xfId="14365"/>
    <cellStyle name="Accent4 - 40% 7" xfId="14366"/>
    <cellStyle name="Accent4 - 60%" xfId="14367"/>
    <cellStyle name="Accent4 - 60% 2" xfId="14368"/>
    <cellStyle name="Accent4 - 60% 3" xfId="14369"/>
    <cellStyle name="Accent4 - 60% 3 2" xfId="14370"/>
    <cellStyle name="Accent4 - 60% 3 3" xfId="14371"/>
    <cellStyle name="Accent4 - 60% 4" xfId="14372"/>
    <cellStyle name="Accent4 - 60% 5" xfId="14373"/>
    <cellStyle name="Accent4 - 60% 6" xfId="14374"/>
    <cellStyle name="Accent4 - 60% 7" xfId="14375"/>
    <cellStyle name="Accent4 10" xfId="14376"/>
    <cellStyle name="Accent4 11" xfId="14377"/>
    <cellStyle name="Accent4 12" xfId="14378"/>
    <cellStyle name="Accent4 13" xfId="14379"/>
    <cellStyle name="Accent4 14" xfId="14380"/>
    <cellStyle name="Accent4 15" xfId="14381"/>
    <cellStyle name="Accent4 16" xfId="14382"/>
    <cellStyle name="Accent4 17" xfId="14383"/>
    <cellStyle name="Accent4 18" xfId="14384"/>
    <cellStyle name="Accent4 19" xfId="14385"/>
    <cellStyle name="Accent4 2" xfId="14386"/>
    <cellStyle name="Accent4 2 2" xfId="14387"/>
    <cellStyle name="Accent4 2 3" xfId="14388"/>
    <cellStyle name="Accent4 20" xfId="14389"/>
    <cellStyle name="Accent4 21" xfId="14390"/>
    <cellStyle name="Accent4 22" xfId="14391"/>
    <cellStyle name="Accent4 23" xfId="14392"/>
    <cellStyle name="Accent4 24" xfId="14393"/>
    <cellStyle name="Accent4 25" xfId="14394"/>
    <cellStyle name="Accent4 26" xfId="14395"/>
    <cellStyle name="Accent4 27" xfId="14396"/>
    <cellStyle name="Accent4 28" xfId="14397"/>
    <cellStyle name="Accent4 29" xfId="14398"/>
    <cellStyle name="Accent4 3" xfId="14399"/>
    <cellStyle name="Accent4 3 2" xfId="14400"/>
    <cellStyle name="Accent4 3 2 2" xfId="14401"/>
    <cellStyle name="Accent4 3 2 3" xfId="14402"/>
    <cellStyle name="Accent4 30" xfId="14403"/>
    <cellStyle name="Accent4 31" xfId="14404"/>
    <cellStyle name="Accent4 32" xfId="14405"/>
    <cellStyle name="Accent4 33" xfId="14406"/>
    <cellStyle name="Accent4 34" xfId="14407"/>
    <cellStyle name="Accent4 35" xfId="14408"/>
    <cellStyle name="Accent4 36" xfId="14409"/>
    <cellStyle name="Accent4 37" xfId="14410"/>
    <cellStyle name="Accent4 38" xfId="14411"/>
    <cellStyle name="Accent4 39" xfId="14412"/>
    <cellStyle name="Accent4 4" xfId="14413"/>
    <cellStyle name="Accent4 4 2" xfId="14414"/>
    <cellStyle name="Accent4 4 3" xfId="14415"/>
    <cellStyle name="Accent4 40" xfId="14416"/>
    <cellStyle name="Accent4 41" xfId="14417"/>
    <cellStyle name="Accent4 42" xfId="14418"/>
    <cellStyle name="Accent4 43" xfId="14419"/>
    <cellStyle name="Accent4 44" xfId="14420"/>
    <cellStyle name="Accent4 45" xfId="14421"/>
    <cellStyle name="Accent4 46" xfId="14422"/>
    <cellStyle name="Accent4 47" xfId="14423"/>
    <cellStyle name="Accent4 48" xfId="14424"/>
    <cellStyle name="Accent4 49" xfId="14425"/>
    <cellStyle name="Accent4 5" xfId="14426"/>
    <cellStyle name="Accent4 50" xfId="14427"/>
    <cellStyle name="Accent4 51" xfId="14428"/>
    <cellStyle name="Accent4 52" xfId="14429"/>
    <cellStyle name="Accent4 53" xfId="14430"/>
    <cellStyle name="Accent4 54" xfId="14431"/>
    <cellStyle name="Accent4 55" xfId="14432"/>
    <cellStyle name="Accent4 56" xfId="14433"/>
    <cellStyle name="Accent4 57" xfId="14434"/>
    <cellStyle name="Accent4 58" xfId="14435"/>
    <cellStyle name="Accent4 59" xfId="14436"/>
    <cellStyle name="Accent4 6" xfId="14437"/>
    <cellStyle name="Accent4 60" xfId="14438"/>
    <cellStyle name="Accent4 61" xfId="14439"/>
    <cellStyle name="Accent4 62" xfId="14440"/>
    <cellStyle name="Accent4 63" xfId="14441"/>
    <cellStyle name="Accent4 64" xfId="14442"/>
    <cellStyle name="Accent4 65" xfId="14443"/>
    <cellStyle name="Accent4 66" xfId="14444"/>
    <cellStyle name="Accent4 67" xfId="14445"/>
    <cellStyle name="Accent4 68" xfId="14446"/>
    <cellStyle name="Accent4 69" xfId="14447"/>
    <cellStyle name="Accent4 7" xfId="14448"/>
    <cellStyle name="Accent4 7 2" xfId="14449"/>
    <cellStyle name="Accent4 70" xfId="14450"/>
    <cellStyle name="Accent4 71" xfId="14451"/>
    <cellStyle name="Accent4 72" xfId="14452"/>
    <cellStyle name="Accent4 73" xfId="14453"/>
    <cellStyle name="Accent4 74" xfId="14454"/>
    <cellStyle name="Accent4 75" xfId="14455"/>
    <cellStyle name="Accent4 76" xfId="14456"/>
    <cellStyle name="Accent4 77" xfId="14457"/>
    <cellStyle name="Accent4 78" xfId="14458"/>
    <cellStyle name="Accent4 79" xfId="14459"/>
    <cellStyle name="Accent4 8" xfId="14460"/>
    <cellStyle name="Accent4 80" xfId="14461"/>
    <cellStyle name="Accent4 9" xfId="14462"/>
    <cellStyle name="Accent4_02大力矿业" xfId="14463"/>
    <cellStyle name="Accent5" xfId="14464"/>
    <cellStyle name="Accent5 - 20%" xfId="14465"/>
    <cellStyle name="Accent5 - 20% 2" xfId="14466"/>
    <cellStyle name="Accent5 - 20% 3" xfId="14467"/>
    <cellStyle name="Accent5 - 20% 4" xfId="14468"/>
    <cellStyle name="Accent5 - 20% 4 2" xfId="14469"/>
    <cellStyle name="Accent5 - 20% 4 3" xfId="14470"/>
    <cellStyle name="Accent5 - 20% 5" xfId="14471"/>
    <cellStyle name="Accent5 - 20% 6" xfId="14472"/>
    <cellStyle name="Accent5 - 20% 7" xfId="14473"/>
    <cellStyle name="Accent5 - 40%" xfId="14474"/>
    <cellStyle name="Accent5 - 40% 2" xfId="14475"/>
    <cellStyle name="Accent5 - 40% 3" xfId="14476"/>
    <cellStyle name="Accent5 - 40% 4" xfId="14477"/>
    <cellStyle name="Accent5 - 40% 4 2" xfId="14478"/>
    <cellStyle name="Accent5 - 40% 4 3" xfId="14479"/>
    <cellStyle name="Accent5 - 40% 5" xfId="14480"/>
    <cellStyle name="Accent5 - 40% 6" xfId="14481"/>
    <cellStyle name="Accent5 - 40% 7" xfId="14482"/>
    <cellStyle name="Accent5 - 60%" xfId="14483"/>
    <cellStyle name="Accent5 - 60% 2" xfId="14484"/>
    <cellStyle name="Accent5 - 60% 3" xfId="14485"/>
    <cellStyle name="Accent5 - 60% 3 2" xfId="14486"/>
    <cellStyle name="Accent5 - 60% 3 3" xfId="14487"/>
    <cellStyle name="Accent5 - 60% 4" xfId="14488"/>
    <cellStyle name="Accent5 - 60% 5" xfId="14489"/>
    <cellStyle name="Accent5 - 60% 6" xfId="14490"/>
    <cellStyle name="Accent5 - 60% 7" xfId="14491"/>
    <cellStyle name="Accent5 10" xfId="14492"/>
    <cellStyle name="Accent5 11" xfId="14493"/>
    <cellStyle name="Accent5 12" xfId="14494"/>
    <cellStyle name="Accent5 13" xfId="14495"/>
    <cellStyle name="Accent5 14" xfId="14496"/>
    <cellStyle name="Accent5 15" xfId="14497"/>
    <cellStyle name="Accent5 16" xfId="14498"/>
    <cellStyle name="Accent5 17" xfId="14499"/>
    <cellStyle name="Accent5 18" xfId="14500"/>
    <cellStyle name="Accent5 19" xfId="14501"/>
    <cellStyle name="Accent5 2" xfId="14502"/>
    <cellStyle name="Accent5 2 2" xfId="14503"/>
    <cellStyle name="Accent5 20" xfId="14504"/>
    <cellStyle name="Accent5 21" xfId="14505"/>
    <cellStyle name="Accent5 22" xfId="14506"/>
    <cellStyle name="Accent5 23" xfId="14507"/>
    <cellStyle name="Accent5 24" xfId="14508"/>
    <cellStyle name="Accent5 25" xfId="14509"/>
    <cellStyle name="Accent5 26" xfId="14510"/>
    <cellStyle name="Accent5 27" xfId="14511"/>
    <cellStyle name="Accent5 28" xfId="14512"/>
    <cellStyle name="Accent5 29" xfId="14513"/>
    <cellStyle name="Accent5 3" xfId="14514"/>
    <cellStyle name="Accent5 3 2" xfId="14515"/>
    <cellStyle name="Accent5 30" xfId="14516"/>
    <cellStyle name="Accent5 31" xfId="14517"/>
    <cellStyle name="Accent5 32" xfId="14518"/>
    <cellStyle name="Accent5 33" xfId="14519"/>
    <cellStyle name="Accent5 34" xfId="14520"/>
    <cellStyle name="Accent5 35" xfId="14521"/>
    <cellStyle name="Accent5 36" xfId="14522"/>
    <cellStyle name="Accent5 37" xfId="14523"/>
    <cellStyle name="Accent5 38" xfId="14524"/>
    <cellStyle name="Accent5 39" xfId="14525"/>
    <cellStyle name="Accent5 4" xfId="14526"/>
    <cellStyle name="Accent5 4 2" xfId="14527"/>
    <cellStyle name="Accent5 4 3" xfId="14528"/>
    <cellStyle name="Accent5 40" xfId="14529"/>
    <cellStyle name="Accent5 41" xfId="14530"/>
    <cellStyle name="Accent5 42" xfId="14531"/>
    <cellStyle name="Accent5 43" xfId="14532"/>
    <cellStyle name="Accent5 44" xfId="14533"/>
    <cellStyle name="Accent5 45" xfId="14534"/>
    <cellStyle name="Accent5 46" xfId="14535"/>
    <cellStyle name="Accent5 47" xfId="14536"/>
    <cellStyle name="Accent5 48" xfId="14537"/>
    <cellStyle name="Accent5 49" xfId="14538"/>
    <cellStyle name="Accent5 5" xfId="14539"/>
    <cellStyle name="Accent5 50" xfId="14540"/>
    <cellStyle name="Accent5 51" xfId="14541"/>
    <cellStyle name="Accent5 52" xfId="14542"/>
    <cellStyle name="Accent5 53" xfId="14543"/>
    <cellStyle name="Accent5 54" xfId="14544"/>
    <cellStyle name="Accent5 55" xfId="14545"/>
    <cellStyle name="Accent5 56" xfId="14546"/>
    <cellStyle name="Accent5 57" xfId="14547"/>
    <cellStyle name="Accent5 58" xfId="14548"/>
    <cellStyle name="Accent5 59" xfId="14549"/>
    <cellStyle name="Accent5 6" xfId="14550"/>
    <cellStyle name="Accent5 60" xfId="14551"/>
    <cellStyle name="Accent5 61" xfId="14552"/>
    <cellStyle name="Accent5 62" xfId="14553"/>
    <cellStyle name="Accent5 63" xfId="14554"/>
    <cellStyle name="Accent5 64" xfId="14555"/>
    <cellStyle name="Accent5 65" xfId="14556"/>
    <cellStyle name="Accent5 66" xfId="14557"/>
    <cellStyle name="Accent5 67" xfId="14558"/>
    <cellStyle name="Accent5 68" xfId="14559"/>
    <cellStyle name="Accent5 69" xfId="14560"/>
    <cellStyle name="Accent5 7" xfId="14561"/>
    <cellStyle name="Accent5 7 2" xfId="14562"/>
    <cellStyle name="Accent5 70" xfId="14563"/>
    <cellStyle name="Accent5 71" xfId="14564"/>
    <cellStyle name="Accent5 72" xfId="14565"/>
    <cellStyle name="Accent5 73" xfId="14566"/>
    <cellStyle name="Accent5 74" xfId="14567"/>
    <cellStyle name="Accent5 75" xfId="14568"/>
    <cellStyle name="Accent5 76" xfId="14569"/>
    <cellStyle name="Accent5 77" xfId="14570"/>
    <cellStyle name="Accent5 78" xfId="14571"/>
    <cellStyle name="Accent5 79" xfId="14572"/>
    <cellStyle name="Accent5 8" xfId="14573"/>
    <cellStyle name="Accent5 80" xfId="14574"/>
    <cellStyle name="Accent5 9" xfId="14575"/>
    <cellStyle name="Accent5_02大力矿业" xfId="14576"/>
    <cellStyle name="Accent6" xfId="14577"/>
    <cellStyle name="Accent6 - 20%" xfId="14578"/>
    <cellStyle name="Accent6 - 20% 2" xfId="14579"/>
    <cellStyle name="Accent6 - 20% 3" xfId="14580"/>
    <cellStyle name="Accent6 - 20% 4" xfId="14581"/>
    <cellStyle name="Accent6 - 20% 4 2" xfId="14582"/>
    <cellStyle name="Accent6 - 20% 4 3" xfId="14583"/>
    <cellStyle name="Accent6 - 20% 5" xfId="14584"/>
    <cellStyle name="Accent6 - 20% 6" xfId="14585"/>
    <cellStyle name="Accent6 - 20% 7" xfId="14586"/>
    <cellStyle name="Accent6 - 40%" xfId="14587"/>
    <cellStyle name="Accent6 - 40% 2" xfId="14588"/>
    <cellStyle name="Accent6 - 40% 3" xfId="14589"/>
    <cellStyle name="Accent6 - 40% 4" xfId="14590"/>
    <cellStyle name="Accent6 - 40% 4 2" xfId="14591"/>
    <cellStyle name="Accent6 - 40% 4 3" xfId="14592"/>
    <cellStyle name="Accent6 - 40% 5" xfId="14593"/>
    <cellStyle name="Accent6 - 40% 6" xfId="14594"/>
    <cellStyle name="Accent6 - 40% 7" xfId="14595"/>
    <cellStyle name="Accent6 - 60%" xfId="14596"/>
    <cellStyle name="Accent6 - 60% 2" xfId="14597"/>
    <cellStyle name="Accent6 - 60% 3" xfId="14598"/>
    <cellStyle name="Accent6 - 60% 3 2" xfId="14599"/>
    <cellStyle name="Accent6 - 60% 3 3" xfId="14600"/>
    <cellStyle name="Accent6 - 60% 4" xfId="14601"/>
    <cellStyle name="Accent6 - 60% 5" xfId="14602"/>
    <cellStyle name="Accent6 - 60% 6" xfId="14603"/>
    <cellStyle name="Accent6 - 60% 7" xfId="14604"/>
    <cellStyle name="Accent6 10" xfId="14605"/>
    <cellStyle name="Accent6 11" xfId="14606"/>
    <cellStyle name="Accent6 12" xfId="14607"/>
    <cellStyle name="Accent6 13" xfId="14608"/>
    <cellStyle name="Accent6 14" xfId="14609"/>
    <cellStyle name="Accent6 15" xfId="14610"/>
    <cellStyle name="Accent6 16" xfId="14611"/>
    <cellStyle name="Accent6 17" xfId="14612"/>
    <cellStyle name="Accent6 18" xfId="14613"/>
    <cellStyle name="Accent6 19" xfId="14614"/>
    <cellStyle name="Accent6 2" xfId="14615"/>
    <cellStyle name="Accent6 2 2" xfId="14616"/>
    <cellStyle name="Accent6 20" xfId="14617"/>
    <cellStyle name="Accent6 21" xfId="14618"/>
    <cellStyle name="Accent6 22" xfId="14619"/>
    <cellStyle name="Accent6 23" xfId="14620"/>
    <cellStyle name="Accent6 24" xfId="14621"/>
    <cellStyle name="Accent6 25" xfId="14622"/>
    <cellStyle name="Accent6 26" xfId="14623"/>
    <cellStyle name="Accent6 27" xfId="14624"/>
    <cellStyle name="Accent6 28" xfId="14625"/>
    <cellStyle name="Accent6 29" xfId="14626"/>
    <cellStyle name="Accent6 3" xfId="14627"/>
    <cellStyle name="Accent6 3 2" xfId="14628"/>
    <cellStyle name="Accent6 30" xfId="14629"/>
    <cellStyle name="Accent6 31" xfId="14630"/>
    <cellStyle name="Accent6 32" xfId="14631"/>
    <cellStyle name="Accent6 33" xfId="14632"/>
    <cellStyle name="Accent6 34" xfId="14633"/>
    <cellStyle name="Accent6 35" xfId="14634"/>
    <cellStyle name="Accent6 36" xfId="14635"/>
    <cellStyle name="Accent6 37" xfId="14636"/>
    <cellStyle name="Accent6 38" xfId="14637"/>
    <cellStyle name="Accent6 39" xfId="14638"/>
    <cellStyle name="Accent6 4" xfId="14639"/>
    <cellStyle name="Accent6 4 2" xfId="14640"/>
    <cellStyle name="Accent6 4 3" xfId="14641"/>
    <cellStyle name="Accent6 40" xfId="14642"/>
    <cellStyle name="Accent6 41" xfId="14643"/>
    <cellStyle name="Accent6 42" xfId="14644"/>
    <cellStyle name="Accent6 43" xfId="14645"/>
    <cellStyle name="Accent6 44" xfId="14646"/>
    <cellStyle name="Accent6 45" xfId="14647"/>
    <cellStyle name="Accent6 46" xfId="14648"/>
    <cellStyle name="Accent6 47" xfId="14649"/>
    <cellStyle name="Accent6 48" xfId="14650"/>
    <cellStyle name="Accent6 49" xfId="14651"/>
    <cellStyle name="Accent6 5" xfId="14652"/>
    <cellStyle name="Accent6 50" xfId="14653"/>
    <cellStyle name="Accent6 51" xfId="14654"/>
    <cellStyle name="Accent6 52" xfId="14655"/>
    <cellStyle name="Accent6 53" xfId="14656"/>
    <cellStyle name="Accent6 54" xfId="14657"/>
    <cellStyle name="Accent6 55" xfId="14658"/>
    <cellStyle name="Accent6 56" xfId="14659"/>
    <cellStyle name="Accent6 57" xfId="14660"/>
    <cellStyle name="Accent6 58" xfId="14661"/>
    <cellStyle name="Accent6 59" xfId="14662"/>
    <cellStyle name="Accent6 6" xfId="14663"/>
    <cellStyle name="Accent6 60" xfId="14664"/>
    <cellStyle name="Accent6 61" xfId="14665"/>
    <cellStyle name="Accent6 62" xfId="14666"/>
    <cellStyle name="Accent6 63" xfId="14667"/>
    <cellStyle name="Accent6 64" xfId="14668"/>
    <cellStyle name="Accent6 65" xfId="14669"/>
    <cellStyle name="Accent6 66" xfId="14670"/>
    <cellStyle name="Accent6 67" xfId="14671"/>
    <cellStyle name="Accent6 68" xfId="14672"/>
    <cellStyle name="Accent6 69" xfId="14673"/>
    <cellStyle name="Accent6 7" xfId="14674"/>
    <cellStyle name="Accent6 7 2" xfId="14675"/>
    <cellStyle name="Accent6 70" xfId="14676"/>
    <cellStyle name="Accent6 71" xfId="14677"/>
    <cellStyle name="Accent6 72" xfId="14678"/>
    <cellStyle name="Accent6 73" xfId="14679"/>
    <cellStyle name="Accent6 74" xfId="14680"/>
    <cellStyle name="Accent6 75" xfId="14681"/>
    <cellStyle name="Accent6 76" xfId="14682"/>
    <cellStyle name="Accent6 77" xfId="14683"/>
    <cellStyle name="Accent6 78" xfId="14684"/>
    <cellStyle name="Accent6 79" xfId="14685"/>
    <cellStyle name="Accent6 8" xfId="14686"/>
    <cellStyle name="Accent6 80" xfId="14687"/>
    <cellStyle name="Accent6 9" xfId="14688"/>
    <cellStyle name="Accent6_02大力矿业" xfId="14689"/>
    <cellStyle name="accounting" xfId="14690"/>
    <cellStyle name="accounting 2" xfId="14691"/>
    <cellStyle name="accounting 2 2" xfId="14692"/>
    <cellStyle name="accounting 2 3" xfId="14693"/>
    <cellStyle name="accounting 3" xfId="14694"/>
    <cellStyle name="accounting 4" xfId="14695"/>
    <cellStyle name="accounting 5" xfId="14696"/>
    <cellStyle name="accounting 6" xfId="14697"/>
    <cellStyle name="accounting 7" xfId="14698"/>
    <cellStyle name="add" xfId="14699"/>
    <cellStyle name="add 2" xfId="14700"/>
    <cellStyle name="ÁÈµú»Õ_95" xfId="14701"/>
    <cellStyle name="ÆÕÍ¨_98-02" xfId="14702"/>
    <cellStyle name="ÀH«áªº¶W³sµ²" xfId="14703"/>
    <cellStyle name="ÀH«áªº¶W³sµ² 2" xfId="14704"/>
    <cellStyle name="ÀH«áªº¶W³sµ² 3" xfId="14705"/>
    <cellStyle name="ÀH«áªº¶W³sµ² 4" xfId="14706"/>
    <cellStyle name="Angus" xfId="14707"/>
    <cellStyle name="args.style" xfId="14708"/>
    <cellStyle name="args.style 2" xfId="14709"/>
    <cellStyle name="args.style 2 2" xfId="14710"/>
    <cellStyle name="args.style 2 3" xfId="14711"/>
    <cellStyle name="args.style 3" xfId="14712"/>
    <cellStyle name="args.style 4" xfId="14713"/>
    <cellStyle name="args.style 5" xfId="14714"/>
    <cellStyle name="args.style 6" xfId="14715"/>
    <cellStyle name="args.style 7" xfId="14716"/>
    <cellStyle name="AUD 0" xfId="14717"/>
    <cellStyle name="AUD 0 2" xfId="14718"/>
    <cellStyle name="AUD 0 2 2" xfId="14719"/>
    <cellStyle name="AUD 0 2 3" xfId="14720"/>
    <cellStyle name="AUD 0 3" xfId="14721"/>
    <cellStyle name="AUD 0 4" xfId="14722"/>
    <cellStyle name="AUD 2" xfId="14723"/>
    <cellStyle name="AUD 2 2" xfId="14724"/>
    <cellStyle name="AUD 2 2 2" xfId="14725"/>
    <cellStyle name="AUD 2 2 3" xfId="14726"/>
    <cellStyle name="AUD 2 3" xfId="14727"/>
    <cellStyle name="AUD 2 4" xfId="14728"/>
    <cellStyle name="AutoFormat-Optionen" xfId="14729"/>
    <cellStyle name="b" xfId="14730"/>
    <cellStyle name="b 2" xfId="14731"/>
    <cellStyle name="b 2 2" xfId="14732"/>
    <cellStyle name="b 2 3" xfId="14733"/>
    <cellStyle name="b 2 4" xfId="14734"/>
    <cellStyle name="b 2 5" xfId="14735"/>
    <cellStyle name="b 3" xfId="14736"/>
    <cellStyle name="b 4" xfId="14737"/>
    <cellStyle name="b 5" xfId="14738"/>
    <cellStyle name="b 6" xfId="14739"/>
    <cellStyle name="b_“应付职工薪酬”增减变动明细表" xfId="14740"/>
    <cellStyle name="b_“应付职工薪酬”增减变动明细表 2" xfId="14741"/>
    <cellStyle name="background" xfId="14742"/>
    <cellStyle name="background 2" xfId="14743"/>
    <cellStyle name="background 2 2" xfId="14744"/>
    <cellStyle name="background 3" xfId="14745"/>
    <cellStyle name="background 4" xfId="14746"/>
    <cellStyle name="background 5" xfId="14747"/>
    <cellStyle name="background 6" xfId="14748"/>
    <cellStyle name="background 7" xfId="14749"/>
    <cellStyle name="background 8" xfId="14750"/>
    <cellStyle name="Bad" xfId="14751"/>
    <cellStyle name="Bad 2" xfId="14752"/>
    <cellStyle name="Bad 2 2" xfId="14753"/>
    <cellStyle name="Bad 3" xfId="14754"/>
    <cellStyle name="Bad 4" xfId="14755"/>
    <cellStyle name="banner" xfId="14756"/>
    <cellStyle name="banner 2" xfId="14757"/>
    <cellStyle name="banner 3" xfId="14758"/>
    <cellStyle name="banner 4" xfId="14759"/>
    <cellStyle name="bl" xfId="14760"/>
    <cellStyle name="bl 2" xfId="14761"/>
    <cellStyle name="bl 2 2" xfId="14762"/>
    <cellStyle name="bl 2 3" xfId="14763"/>
    <cellStyle name="bl 3" xfId="14764"/>
    <cellStyle name="bl 4" xfId="14765"/>
    <cellStyle name="Black" xfId="14766"/>
    <cellStyle name="Black 2" xfId="14767"/>
    <cellStyle name="Black 2 2" xfId="14768"/>
    <cellStyle name="Black 2 3" xfId="14769"/>
    <cellStyle name="Black 3" xfId="14770"/>
    <cellStyle name="Black 4" xfId="14771"/>
    <cellStyle name="Black 5" xfId="14772"/>
    <cellStyle name="Black 6" xfId="14773"/>
    <cellStyle name="Black 7" xfId="14774"/>
    <cellStyle name="blp_column_header" xfId="14775"/>
    <cellStyle name="Blue" xfId="14776"/>
    <cellStyle name="Blue 2" xfId="14777"/>
    <cellStyle name="Blue 2 2" xfId="14778"/>
    <cellStyle name="Blue 2 3" xfId="14779"/>
    <cellStyle name="Blue 3" xfId="14780"/>
    <cellStyle name="Blue 3 2" xfId="14781"/>
    <cellStyle name="Blue 3 3" xfId="14782"/>
    <cellStyle name="Blue 4" xfId="14783"/>
    <cellStyle name="Blue 5" xfId="14784"/>
    <cellStyle name="Body" xfId="14785"/>
    <cellStyle name="Body 2" xfId="14786"/>
    <cellStyle name="Body 2 2" xfId="14787"/>
    <cellStyle name="Body 3" xfId="14788"/>
    <cellStyle name="Body 3 2" xfId="14789"/>
    <cellStyle name="Body 3 3" xfId="14790"/>
    <cellStyle name="Body 4" xfId="14791"/>
    <cellStyle name="Body 5" xfId="14792"/>
    <cellStyle name="Bold/Border" xfId="14793"/>
    <cellStyle name="Bold/Border 2" xfId="14794"/>
    <cellStyle name="Bold/Border 2 2" xfId="14795"/>
    <cellStyle name="Bold/Border 2 3" xfId="14796"/>
    <cellStyle name="Bold/Border 2 4" xfId="14797"/>
    <cellStyle name="Bold/Border 2 5" xfId="14798"/>
    <cellStyle name="Bold/Border 3" xfId="14799"/>
    <cellStyle name="Bold/Border 3 2" xfId="14800"/>
    <cellStyle name="Bold/Border 3 3" xfId="14801"/>
    <cellStyle name="Bold/Border 3 4" xfId="14802"/>
    <cellStyle name="Bold/Border 4" xfId="14803"/>
    <cellStyle name="Bold/Border 5" xfId="14804"/>
    <cellStyle name="Bold/Border 6" xfId="14805"/>
    <cellStyle name="Bold/Border 7" xfId="14806"/>
    <cellStyle name="Bold/Border 8" xfId="14807"/>
    <cellStyle name="Border" xfId="14808"/>
    <cellStyle name="Border 2" xfId="14809"/>
    <cellStyle name="Border 2 2" xfId="14810"/>
    <cellStyle name="Border 2 3" xfId="14811"/>
    <cellStyle name="Border 2 4" xfId="14812"/>
    <cellStyle name="Border 3" xfId="14813"/>
    <cellStyle name="Border 3 2" xfId="14814"/>
    <cellStyle name="Border 4" xfId="14815"/>
    <cellStyle name="Border 4 2" xfId="14816"/>
    <cellStyle name="Border 5" xfId="14817"/>
    <cellStyle name="Border 5 2" xfId="14818"/>
    <cellStyle name="Border 6" xfId="14819"/>
    <cellStyle name="Border 6 2" xfId="14820"/>
    <cellStyle name="Border 7" xfId="14821"/>
    <cellStyle name="Border 8" xfId="14822"/>
    <cellStyle name="BS" xfId="14823"/>
    <cellStyle name="Bullet" xfId="14824"/>
    <cellStyle name="Bullet 2" xfId="14825"/>
    <cellStyle name="Bullet 2 2" xfId="14826"/>
    <cellStyle name="Bullet 2 3" xfId="14827"/>
    <cellStyle name="Bullet 3" xfId="14828"/>
    <cellStyle name="Bullet 4" xfId="14829"/>
    <cellStyle name="Bullet 5" xfId="14830"/>
    <cellStyle name="c" xfId="14831"/>
    <cellStyle name="c 2" xfId="14832"/>
    <cellStyle name="c 2 2" xfId="14833"/>
    <cellStyle name="c 2 3" xfId="14834"/>
    <cellStyle name="c 3" xfId="14835"/>
    <cellStyle name="c 4" xfId="14836"/>
    <cellStyle name="C:\Data\MS\Excel" xfId="14837"/>
    <cellStyle name="c_1028ERP明细估值(DCF)尽职调查表(金嗓子)" xfId="14838"/>
    <cellStyle name="c_1028ERP明细估值(DCF)尽职调查表(金嗓子) 2" xfId="14839"/>
    <cellStyle name="c_1028ERP明细估值(DCF)尽职调查表(金嗓子) 2 2" xfId="14840"/>
    <cellStyle name="c_1028ERP明细估值(DCF)尽职调查表(金嗓子) 2 3" xfId="14841"/>
    <cellStyle name="c_1028ERP明细估值(DCF)尽职调查表(金嗓子) 3" xfId="14842"/>
    <cellStyle name="c_1028ERP明细估值(DCF)尽职调查表(金嗓子) 4" xfId="14843"/>
    <cellStyle name="c_EVP3.01" xfId="14844"/>
    <cellStyle name="c_EVP3.01 2" xfId="14845"/>
    <cellStyle name="c_EVP3.01 2 2" xfId="14846"/>
    <cellStyle name="c_EVP3.01 2 3" xfId="14847"/>
    <cellStyle name="c_EVP3.01 3" xfId="14848"/>
    <cellStyle name="c_EVP3.01 4" xfId="14849"/>
    <cellStyle name="c_GB MODEL 082803 V1" xfId="14850"/>
    <cellStyle name="c_GB MODEL 082803 V1 2" xfId="14851"/>
    <cellStyle name="c_GB MODEL 082803 V1 2 2" xfId="14852"/>
    <cellStyle name="c_GB MODEL 082803 V1 2 3" xfId="14853"/>
    <cellStyle name="c_GB MODEL 082803 V1 3" xfId="14854"/>
    <cellStyle name="c_GB MODEL 082803 V1 4" xfId="14855"/>
    <cellStyle name="c_GB MODEL 083103 PRC  V3 w product mix change" xfId="14856"/>
    <cellStyle name="c_GB MODEL 083103 PRC  V3 w product mix change 2" xfId="14857"/>
    <cellStyle name="c_GB MODEL 083103 PRC  V3 w product mix change 2 2" xfId="14858"/>
    <cellStyle name="c_GB MODEL 083103 PRC  V3 w product mix change 2 3" xfId="14859"/>
    <cellStyle name="c_GB MODEL 083103 PRC  V3 w product mix change 3" xfId="14860"/>
    <cellStyle name="c_GB MODEL 083103 PRC  V3 w product mix change 4" xfId="14861"/>
    <cellStyle name="c_GB model V5.2 0914" xfId="14862"/>
    <cellStyle name="c_GB model V5.2 0914 2" xfId="14863"/>
    <cellStyle name="c_GB model V5.2 0914 2 2" xfId="14864"/>
    <cellStyle name="c_GB model V5.2 0914 2 3" xfId="14865"/>
    <cellStyle name="c_GB model V5.2 0914 3" xfId="14866"/>
    <cellStyle name="c_GB model V5.2 0914 4" xfId="14867"/>
    <cellStyle name="c_GB model V7 0914" xfId="14868"/>
    <cellStyle name="c_GB model V7 0914 2" xfId="14869"/>
    <cellStyle name="c_GB model V7 0914 2 2" xfId="14870"/>
    <cellStyle name="c_GB model V7 0914 2 3" xfId="14871"/>
    <cellStyle name="c_GB model V7 0914 3" xfId="14872"/>
    <cellStyle name="c_GB model V7 0914 4" xfId="14873"/>
    <cellStyle name="c_GB model V7 0921" xfId="14874"/>
    <cellStyle name="c_GB model V7 0921 2" xfId="14875"/>
    <cellStyle name="c_GB model V7 0921 2 2" xfId="14876"/>
    <cellStyle name="c_GB model V7 0921 2 3" xfId="14877"/>
    <cellStyle name="c_GB model V7 0921 3" xfId="14878"/>
    <cellStyle name="c_GB model V7 0921 4" xfId="14879"/>
    <cellStyle name="c_铝厂" xfId="14880"/>
    <cellStyle name="c_铝厂 2" xfId="14881"/>
    <cellStyle name="c_铝厂 2 2" xfId="14882"/>
    <cellStyle name="c_铝厂 2 3" xfId="14883"/>
    <cellStyle name="c_铝厂 3" xfId="14884"/>
    <cellStyle name="c_铝厂 4" xfId="14885"/>
    <cellStyle name="c_铝厂现金流1122B" xfId="14886"/>
    <cellStyle name="c_铝厂现金流1122B 2" xfId="14887"/>
    <cellStyle name="c_铝厂现金流1122B 2 2" xfId="14888"/>
    <cellStyle name="c_铝厂现金流1122B 2 3" xfId="14889"/>
    <cellStyle name="c_铝厂现金流1122B 3" xfId="14890"/>
    <cellStyle name="c_铝厂现金流1122B 4" xfId="14891"/>
    <cellStyle name="c_铝厂现金流1125" xfId="14892"/>
    <cellStyle name="c_铝厂现金流1125 2" xfId="14893"/>
    <cellStyle name="c_铝厂现金流1125 2 2" xfId="14894"/>
    <cellStyle name="c_铝厂现金流1125 2 3" xfId="14895"/>
    <cellStyle name="c_铝厂现金流1125 3" xfId="14896"/>
    <cellStyle name="c_铝厂现金流1125 4" xfId="14897"/>
    <cellStyle name="c_现金流" xfId="14898"/>
    <cellStyle name="c_现金流 2" xfId="14899"/>
    <cellStyle name="c_现金流 2 2" xfId="14900"/>
    <cellStyle name="c_现金流 2 3" xfId="14901"/>
    <cellStyle name="c_现金流 3" xfId="14902"/>
    <cellStyle name="c_现金流 4" xfId="14903"/>
    <cellStyle name="Ç§·ÖÎ»[0]_06" xfId="14904"/>
    <cellStyle name="Ç§·ÖÎ»_06" xfId="14905"/>
    <cellStyle name="Ç§Î»[0]_pldt" xfId="14906"/>
    <cellStyle name="Ç§Î»_pldt" xfId="14907"/>
    <cellStyle name="Ç§Î»·Ö¸ô[0]_0012A3" xfId="14908"/>
    <cellStyle name="Ç§Î»·Ö¸ô_0012A3" xfId="14909"/>
    <cellStyle name="calc" xfId="14910"/>
    <cellStyle name="calc 2" xfId="14911"/>
    <cellStyle name="calc 2 2" xfId="14912"/>
    <cellStyle name="calc 2 2 2" xfId="14913"/>
    <cellStyle name="calc 2 2 3" xfId="14914"/>
    <cellStyle name="calc 2 2 4" xfId="14915"/>
    <cellStyle name="calc 2 2 5" xfId="14916"/>
    <cellStyle name="calc 2 3" xfId="14917"/>
    <cellStyle name="calc 2 4" xfId="14918"/>
    <cellStyle name="calc 2 5" xfId="14919"/>
    <cellStyle name="calc 2 6" xfId="14920"/>
    <cellStyle name="calc 2 7" xfId="14921"/>
    <cellStyle name="calc 3" xfId="14922"/>
    <cellStyle name="calc 4" xfId="14923"/>
    <cellStyle name="calc 5" xfId="14924"/>
    <cellStyle name="calc 6" xfId="14925"/>
    <cellStyle name="calc 7" xfId="14926"/>
    <cellStyle name="calc 8" xfId="14927"/>
    <cellStyle name="calc 9" xfId="14928"/>
    <cellStyle name="Calc Currency (0)" xfId="14929"/>
    <cellStyle name="Calc Currency (0) 2" xfId="14930"/>
    <cellStyle name="Calc Currency (0) 2 2" xfId="14931"/>
    <cellStyle name="Calc Currency (0) 2 2 2" xfId="14932"/>
    <cellStyle name="Calc Currency (0) 2 2 3" xfId="14933"/>
    <cellStyle name="Calc Currency (0) 2 3" xfId="14934"/>
    <cellStyle name="Calc Currency (0) 2 3 2" xfId="14935"/>
    <cellStyle name="Calc Currency (0) 2 3 3" xfId="14936"/>
    <cellStyle name="Calc Currency (0) 2 4" xfId="14937"/>
    <cellStyle name="Calc Currency (0) 2 5" xfId="14938"/>
    <cellStyle name="Calc Currency (0) 2 6" xfId="14939"/>
    <cellStyle name="Calc Currency (0) 3" xfId="14940"/>
    <cellStyle name="Calc Currency (0) 3 2" xfId="14941"/>
    <cellStyle name="Calc Currency (0) 3 2 2" xfId="14942"/>
    <cellStyle name="Calc Currency (0) 3 3" xfId="14943"/>
    <cellStyle name="Calc Currency (0) 3 3 2" xfId="14944"/>
    <cellStyle name="Calc Currency (0) 3 3 3" xfId="14945"/>
    <cellStyle name="Calc Currency (0) 3 4" xfId="14946"/>
    <cellStyle name="Calc Currency (0) 3 5" xfId="14947"/>
    <cellStyle name="Calc Currency (0) 4" xfId="14948"/>
    <cellStyle name="Calc Currency (0) 4 2" xfId="14949"/>
    <cellStyle name="Calc Currency (0) 4 2 2" xfId="14950"/>
    <cellStyle name="Calc Currency (0) 4 3" xfId="14951"/>
    <cellStyle name="Calc Currency (0) 4 3 2" xfId="14952"/>
    <cellStyle name="Calc Currency (0) 4 3 3" xfId="14953"/>
    <cellStyle name="Calc Currency (0) 4 4" xfId="14954"/>
    <cellStyle name="Calc Currency (0) 4 5" xfId="14955"/>
    <cellStyle name="Calc Currency (0) 5" xfId="14956"/>
    <cellStyle name="Calc Currency (0) 5 2" xfId="14957"/>
    <cellStyle name="Calc Currency (0) 5 3" xfId="14958"/>
    <cellStyle name="Calc Currency (0) 5 4" xfId="14959"/>
    <cellStyle name="Calc Currency (0) 6" xfId="14960"/>
    <cellStyle name="Calc Currency (0) 7" xfId="14961"/>
    <cellStyle name="Calc Currency (0) 8" xfId="14962"/>
    <cellStyle name="Calc Currency (0) 9" xfId="14963"/>
    <cellStyle name="Calc Currency (0)__dxn_tempBook1" xfId="14964"/>
    <cellStyle name="Calc Currency (2)" xfId="14965"/>
    <cellStyle name="Calc Currency (2) 2" xfId="14966"/>
    <cellStyle name="Calc Currency (2) 2 2" xfId="14967"/>
    <cellStyle name="Calc Currency (2) 2 3" xfId="14968"/>
    <cellStyle name="Calc Currency (2) 2 4" xfId="14969"/>
    <cellStyle name="Calc Currency (2) 3" xfId="14970"/>
    <cellStyle name="Calc Currency (2) 4" xfId="14971"/>
    <cellStyle name="Calc Currency (2) 5" xfId="14972"/>
    <cellStyle name="Calc Currency (2) 6" xfId="14973"/>
    <cellStyle name="Calc Currency (2) 7" xfId="14974"/>
    <cellStyle name="Calc Currency (2) 8" xfId="14975"/>
    <cellStyle name="Calc Currency (2)_EC-1" xfId="14976"/>
    <cellStyle name="Calc Percent (0)" xfId="14977"/>
    <cellStyle name="Calc Percent (0) 2" xfId="14978"/>
    <cellStyle name="Calc Percent (0) 2 2" xfId="14979"/>
    <cellStyle name="Calc Percent (0) 2 3" xfId="14980"/>
    <cellStyle name="Calc Percent (0) 3" xfId="14981"/>
    <cellStyle name="Calc Percent (0) 4" xfId="14982"/>
    <cellStyle name="Calc Percent (0) 5" xfId="14983"/>
    <cellStyle name="Calc Percent (0) 6" xfId="14984"/>
    <cellStyle name="Calc Percent (0) 7" xfId="14985"/>
    <cellStyle name="Calc Percent (0) 8" xfId="14986"/>
    <cellStyle name="Calc Percent (0)_EC-1" xfId="14987"/>
    <cellStyle name="Calc Percent (1)" xfId="14988"/>
    <cellStyle name="Calc Percent (1) 2" xfId="14989"/>
    <cellStyle name="Calc Percent (1) 2 2" xfId="14990"/>
    <cellStyle name="Calc Percent (1) 2 3" xfId="14991"/>
    <cellStyle name="Calc Percent (1) 3" xfId="14992"/>
    <cellStyle name="Calc Percent (1) 4" xfId="14993"/>
    <cellStyle name="Calc Percent (1) 5" xfId="14994"/>
    <cellStyle name="Calc Percent (1) 6" xfId="14995"/>
    <cellStyle name="Calc Percent (1) 7" xfId="14996"/>
    <cellStyle name="Calc Percent (1) 8" xfId="14997"/>
    <cellStyle name="Calc Percent (1)_EC-1" xfId="14998"/>
    <cellStyle name="Calc Percent (2)" xfId="14999"/>
    <cellStyle name="Calc Percent (2) 2" xfId="15000"/>
    <cellStyle name="Calc Percent (2) 2 2" xfId="15001"/>
    <cellStyle name="Calc Percent (2) 2 3" xfId="15002"/>
    <cellStyle name="Calc Percent (2) 3" xfId="15003"/>
    <cellStyle name="Calc Percent (2) 4" xfId="15004"/>
    <cellStyle name="Calc Percent (2) 5" xfId="15005"/>
    <cellStyle name="Calc Percent (2) 6" xfId="15006"/>
    <cellStyle name="Calc Percent (2) 7" xfId="15007"/>
    <cellStyle name="Calc Percent (2) 8" xfId="15008"/>
    <cellStyle name="Calc Percent (2)_EC-1" xfId="15009"/>
    <cellStyle name="Calc Units (0)" xfId="15010"/>
    <cellStyle name="Calc Units (0) 2" xfId="15011"/>
    <cellStyle name="Calc Units (0) 2 2" xfId="15012"/>
    <cellStyle name="Calc Units (0) 2 3" xfId="15013"/>
    <cellStyle name="Calc Units (0) 3" xfId="15014"/>
    <cellStyle name="Calc Units (0) 4" xfId="15015"/>
    <cellStyle name="Calc Units (0) 5" xfId="15016"/>
    <cellStyle name="Calc Units (0) 6" xfId="15017"/>
    <cellStyle name="Calc Units (0) 7" xfId="15018"/>
    <cellStyle name="Calc Units (0) 8" xfId="15019"/>
    <cellStyle name="Calc Units (0)_EC-1" xfId="15020"/>
    <cellStyle name="Calc Units (1)" xfId="15021"/>
    <cellStyle name="Calc Units (1) 2" xfId="15022"/>
    <cellStyle name="Calc Units (1) 2 2" xfId="15023"/>
    <cellStyle name="Calc Units (1) 2 3" xfId="15024"/>
    <cellStyle name="Calc Units (1) 3" xfId="15025"/>
    <cellStyle name="Calc Units (1) 4" xfId="15026"/>
    <cellStyle name="Calc Units (1) 5" xfId="15027"/>
    <cellStyle name="Calc Units (1) 6" xfId="15028"/>
    <cellStyle name="Calc Units (1) 7" xfId="15029"/>
    <cellStyle name="Calc Units (1) 8" xfId="15030"/>
    <cellStyle name="Calc Units (1)_EC-1" xfId="15031"/>
    <cellStyle name="Calc Units (2)" xfId="15032"/>
    <cellStyle name="Calc Units (2) 2" xfId="15033"/>
    <cellStyle name="Calc Units (2) 2 2" xfId="15034"/>
    <cellStyle name="Calc Units (2) 2 3" xfId="15035"/>
    <cellStyle name="Calc Units (2) 2 4" xfId="15036"/>
    <cellStyle name="Calc Units (2) 3" xfId="15037"/>
    <cellStyle name="Calc Units (2) 4" xfId="15038"/>
    <cellStyle name="Calc Units (2) 5" xfId="15039"/>
    <cellStyle name="Calc Units (2) 6" xfId="15040"/>
    <cellStyle name="Calc Units (2) 7" xfId="15041"/>
    <cellStyle name="Calc Units (2) 8" xfId="15042"/>
    <cellStyle name="Calc Units (2)_EC-1" xfId="15043"/>
    <cellStyle name="calculated" xfId="15044"/>
    <cellStyle name="calculated 2" xfId="15045"/>
    <cellStyle name="calculated 2 2" xfId="15046"/>
    <cellStyle name="calculated 3" xfId="15047"/>
    <cellStyle name="calculated 4" xfId="15048"/>
    <cellStyle name="calculated 5" xfId="15049"/>
    <cellStyle name="calculated 6" xfId="15050"/>
    <cellStyle name="calculated 7" xfId="15051"/>
    <cellStyle name="calculated 8" xfId="15052"/>
    <cellStyle name="Calculation" xfId="15053"/>
    <cellStyle name="Calculation 10" xfId="15054"/>
    <cellStyle name="Calculation 10 2" xfId="15055"/>
    <cellStyle name="Calculation 11" xfId="15056"/>
    <cellStyle name="Calculation 11 2" xfId="15057"/>
    <cellStyle name="Calculation 12" xfId="15058"/>
    <cellStyle name="Calculation 12 2" xfId="15059"/>
    <cellStyle name="Calculation 13" xfId="15060"/>
    <cellStyle name="Calculation 2" xfId="15061"/>
    <cellStyle name="Calculation 2 10" xfId="15062"/>
    <cellStyle name="Calculation 2 10 2" xfId="15063"/>
    <cellStyle name="Calculation 2 2" xfId="15064"/>
    <cellStyle name="Calculation 2 3" xfId="15065"/>
    <cellStyle name="Calculation 2 4" xfId="15066"/>
    <cellStyle name="Calculation 2 4 2" xfId="15067"/>
    <cellStyle name="Calculation 2 5" xfId="15068"/>
    <cellStyle name="Calculation 2 5 2" xfId="15069"/>
    <cellStyle name="Calculation 2 6" xfId="15070"/>
    <cellStyle name="Calculation 2 6 2" xfId="15071"/>
    <cellStyle name="Calculation 2 7" xfId="15072"/>
    <cellStyle name="Calculation 2 7 2" xfId="15073"/>
    <cellStyle name="Calculation 2 8" xfId="15074"/>
    <cellStyle name="Calculation 2 8 2" xfId="15075"/>
    <cellStyle name="Calculation 2 9" xfId="15076"/>
    <cellStyle name="Calculation 2 9 2" xfId="15077"/>
    <cellStyle name="Calculation 3" xfId="15078"/>
    <cellStyle name="Calculation 3 10" xfId="15079"/>
    <cellStyle name="Calculation 3 10 2" xfId="15080"/>
    <cellStyle name="Calculation 3 2" xfId="15081"/>
    <cellStyle name="Calculation 3 3" xfId="15082"/>
    <cellStyle name="Calculation 3 3 2" xfId="15083"/>
    <cellStyle name="Calculation 3 4" xfId="15084"/>
    <cellStyle name="Calculation 3 4 2" xfId="15085"/>
    <cellStyle name="Calculation 3 5" xfId="15086"/>
    <cellStyle name="Calculation 3 5 2" xfId="15087"/>
    <cellStyle name="Calculation 3 6" xfId="15088"/>
    <cellStyle name="Calculation 3 6 2" xfId="15089"/>
    <cellStyle name="Calculation 3 7" xfId="15090"/>
    <cellStyle name="Calculation 3 7 2" xfId="15091"/>
    <cellStyle name="Calculation 3 8" xfId="15092"/>
    <cellStyle name="Calculation 3 8 2" xfId="15093"/>
    <cellStyle name="Calculation 3 9" xfId="15094"/>
    <cellStyle name="Calculation 3 9 2" xfId="15095"/>
    <cellStyle name="Calculation 4" xfId="15096"/>
    <cellStyle name="Calculation 5" xfId="15097"/>
    <cellStyle name="Calculation 6" xfId="15098"/>
    <cellStyle name="Calculation 6 2" xfId="15099"/>
    <cellStyle name="Calculation 7" xfId="15100"/>
    <cellStyle name="Calculation 7 2" xfId="15101"/>
    <cellStyle name="Calculation 8" xfId="15102"/>
    <cellStyle name="Calculation 8 2" xfId="15103"/>
    <cellStyle name="Calculation 9" xfId="15104"/>
    <cellStyle name="Calculation 9 2" xfId="15105"/>
    <cellStyle name="category" xfId="15106"/>
    <cellStyle name="category 2" xfId="15107"/>
    <cellStyle name="category 2 2" xfId="15108"/>
    <cellStyle name="category 2 3" xfId="15109"/>
    <cellStyle name="category 3" xfId="15110"/>
    <cellStyle name="category 4" xfId="15111"/>
    <cellStyle name="category 5" xfId="15112"/>
    <cellStyle name="category 6" xfId="15113"/>
    <cellStyle name="category 7" xfId="15114"/>
    <cellStyle name="cell" xfId="15115"/>
    <cellStyle name="cell 10" xfId="15116"/>
    <cellStyle name="cell 10 2" xfId="15117"/>
    <cellStyle name="cell 10 3" xfId="15118"/>
    <cellStyle name="cell 11" xfId="15119"/>
    <cellStyle name="cell 12" xfId="15120"/>
    <cellStyle name="cell 2" xfId="15121"/>
    <cellStyle name="cell 2 2" xfId="15122"/>
    <cellStyle name="cell 2 3" xfId="15123"/>
    <cellStyle name="cell 3" xfId="15124"/>
    <cellStyle name="cell 3 2" xfId="15125"/>
    <cellStyle name="cell 3 3" xfId="15126"/>
    <cellStyle name="cell 4" xfId="15127"/>
    <cellStyle name="cell 4 2" xfId="15128"/>
    <cellStyle name="cell 4 3" xfId="15129"/>
    <cellStyle name="cell 5" xfId="15130"/>
    <cellStyle name="cell 5 2" xfId="15131"/>
    <cellStyle name="cell 5 3" xfId="15132"/>
    <cellStyle name="cell 6" xfId="15133"/>
    <cellStyle name="cell 6 2" xfId="15134"/>
    <cellStyle name="cell 6 3" xfId="15135"/>
    <cellStyle name="cell 7" xfId="15136"/>
    <cellStyle name="cell 7 2" xfId="15137"/>
    <cellStyle name="cell 7 3" xfId="15138"/>
    <cellStyle name="cell 8" xfId="15139"/>
    <cellStyle name="cell 8 2" xfId="15140"/>
    <cellStyle name="cell 8 3" xfId="15141"/>
    <cellStyle name="cell 9" xfId="15142"/>
    <cellStyle name="cell 9 2" xfId="15143"/>
    <cellStyle name="cell 9 3" xfId="15144"/>
    <cellStyle name="Centred across" xfId="15145"/>
    <cellStyle name="Centred across 2" xfId="15146"/>
    <cellStyle name="Centred across 2 2" xfId="15147"/>
    <cellStyle name="Centred across 2 3" xfId="15148"/>
    <cellStyle name="Centred across 3" xfId="15149"/>
    <cellStyle name="Centred across 4" xfId="15150"/>
    <cellStyle name="Check Cell" xfId="15151"/>
    <cellStyle name="Check Cell 2" xfId="15152"/>
    <cellStyle name="Check Cell 2 2" xfId="15153"/>
    <cellStyle name="Check Cell 3" xfId="15154"/>
    <cellStyle name="Check Cell 4" xfId="15155"/>
    <cellStyle name="Client:    NeoTech Consultancy Limited" xfId="15156"/>
    <cellStyle name="Client:    NeoTech Consultancy Limited 2" xfId="15157"/>
    <cellStyle name="Code" xfId="15158"/>
    <cellStyle name="Code 2" xfId="15159"/>
    <cellStyle name="Code 2 2" xfId="15160"/>
    <cellStyle name="Code 2 3" xfId="15161"/>
    <cellStyle name="Code 3" xfId="15162"/>
    <cellStyle name="Code 4" xfId="15163"/>
    <cellStyle name="Col Heads" xfId="15164"/>
    <cellStyle name="Col Heads 10" xfId="15165"/>
    <cellStyle name="Col Heads 11" xfId="15166"/>
    <cellStyle name="Col Heads 12" xfId="15167"/>
    <cellStyle name="Col Heads 2" xfId="15168"/>
    <cellStyle name="Col Heads 2 2" xfId="15169"/>
    <cellStyle name="Col Heads 2 3" xfId="15170"/>
    <cellStyle name="Col Heads 2 4" xfId="15171"/>
    <cellStyle name="Col Heads 2 4 2" xfId="15172"/>
    <cellStyle name="Col Heads 2 5" xfId="15173"/>
    <cellStyle name="Col Heads 3" xfId="15174"/>
    <cellStyle name="Col Heads 3 2" xfId="15175"/>
    <cellStyle name="Col Heads 3 3" xfId="15176"/>
    <cellStyle name="Col Heads 3 4" xfId="15177"/>
    <cellStyle name="Col Heads 3 5" xfId="15178"/>
    <cellStyle name="Col Heads 4" xfId="15179"/>
    <cellStyle name="Col Heads 4 2" xfId="15180"/>
    <cellStyle name="Col Heads 4 3" xfId="15181"/>
    <cellStyle name="Col Heads 4 4" xfId="15182"/>
    <cellStyle name="Col Heads 4 5" xfId="15183"/>
    <cellStyle name="Col Heads 5" xfId="15184"/>
    <cellStyle name="Col Heads 5 2" xfId="15185"/>
    <cellStyle name="Col Heads 5 3" xfId="15186"/>
    <cellStyle name="Col Heads 6" xfId="15187"/>
    <cellStyle name="Col Heads 6 2" xfId="15188"/>
    <cellStyle name="Col Heads 6 3" xfId="15189"/>
    <cellStyle name="Col Heads 7" xfId="15190"/>
    <cellStyle name="Col Heads 7 2" xfId="15191"/>
    <cellStyle name="Col Heads 8" xfId="15192"/>
    <cellStyle name="Col Heads 9" xfId="15193"/>
    <cellStyle name="Collegamento ipertestuale" xfId="15194"/>
    <cellStyle name="Collegamento ipertestuale 2" xfId="15195"/>
    <cellStyle name="Collegamento ipertestuale 3" xfId="15196"/>
    <cellStyle name="ColLevel_0" xfId="15197"/>
    <cellStyle name="Column Headings" xfId="15198"/>
    <cellStyle name="Column Headings 2" xfId="15199"/>
    <cellStyle name="Column Headings 2 2" xfId="15200"/>
    <cellStyle name="Column Headings 2 3" xfId="15201"/>
    <cellStyle name="Column Headings 3" xfId="15202"/>
    <cellStyle name="Column Headings 4" xfId="15203"/>
    <cellStyle name="Column Headings 5" xfId="15204"/>
    <cellStyle name="Column Headings 6" xfId="15205"/>
    <cellStyle name="Column Headings 7" xfId="15206"/>
    <cellStyle name="Column$Headings" xfId="15207"/>
    <cellStyle name="Column$Headings 2" xfId="15208"/>
    <cellStyle name="Column$Headings 2 2" xfId="15209"/>
    <cellStyle name="Column$Headings 2 3" xfId="15210"/>
    <cellStyle name="Column$Headings 3" xfId="15211"/>
    <cellStyle name="Column$Headings 4" xfId="15212"/>
    <cellStyle name="Column$Headings 5" xfId="15213"/>
    <cellStyle name="Column$Headings 6" xfId="15214"/>
    <cellStyle name="Column$Headings 7" xfId="15215"/>
    <cellStyle name="Column_Title" xfId="15216"/>
    <cellStyle name="Comma  - Style1" xfId="15217"/>
    <cellStyle name="Comma  - Style1 2" xfId="15218"/>
    <cellStyle name="Comma  - Style1 2 2" xfId="15219"/>
    <cellStyle name="Comma  - Style1 2 3" xfId="15220"/>
    <cellStyle name="Comma  - Style1 3" xfId="15221"/>
    <cellStyle name="Comma  - Style1 4" xfId="15222"/>
    <cellStyle name="Comma  - Style1 5" xfId="15223"/>
    <cellStyle name="Comma  - Style1 6" xfId="15224"/>
    <cellStyle name="Comma  - Style1 7" xfId="15225"/>
    <cellStyle name="Comma  - Style2" xfId="15226"/>
    <cellStyle name="Comma  - Style2 2" xfId="15227"/>
    <cellStyle name="Comma  - Style2 2 2" xfId="15228"/>
    <cellStyle name="Comma  - Style2 2 3" xfId="15229"/>
    <cellStyle name="Comma  - Style2 3" xfId="15230"/>
    <cellStyle name="Comma  - Style2 4" xfId="15231"/>
    <cellStyle name="Comma  - Style2 5" xfId="15232"/>
    <cellStyle name="Comma  - Style2 6" xfId="15233"/>
    <cellStyle name="Comma  - Style2 7" xfId="15234"/>
    <cellStyle name="Comma  - Style3" xfId="15235"/>
    <cellStyle name="Comma  - Style3 2" xfId="15236"/>
    <cellStyle name="Comma  - Style3 2 2" xfId="15237"/>
    <cellStyle name="Comma  - Style3 2 3" xfId="15238"/>
    <cellStyle name="Comma  - Style3 3" xfId="15239"/>
    <cellStyle name="Comma  - Style3 4" xfId="15240"/>
    <cellStyle name="Comma  - Style3 5" xfId="15241"/>
    <cellStyle name="Comma  - Style3 6" xfId="15242"/>
    <cellStyle name="Comma  - Style3 7" xfId="15243"/>
    <cellStyle name="Comma  - Style4" xfId="15244"/>
    <cellStyle name="Comma  - Style4 2" xfId="15245"/>
    <cellStyle name="Comma  - Style4 2 2" xfId="15246"/>
    <cellStyle name="Comma  - Style4 2 3" xfId="15247"/>
    <cellStyle name="Comma  - Style4 3" xfId="15248"/>
    <cellStyle name="Comma  - Style4 4" xfId="15249"/>
    <cellStyle name="Comma  - Style4 5" xfId="15250"/>
    <cellStyle name="Comma  - Style4 6" xfId="15251"/>
    <cellStyle name="Comma  - Style4 7" xfId="15252"/>
    <cellStyle name="Comma  - Style5" xfId="15253"/>
    <cellStyle name="Comma  - Style5 2" xfId="15254"/>
    <cellStyle name="Comma  - Style5 2 2" xfId="15255"/>
    <cellStyle name="Comma  - Style5 2 3" xfId="15256"/>
    <cellStyle name="Comma  - Style5 3" xfId="15257"/>
    <cellStyle name="Comma  - Style5 4" xfId="15258"/>
    <cellStyle name="Comma  - Style5 5" xfId="15259"/>
    <cellStyle name="Comma  - Style5 6" xfId="15260"/>
    <cellStyle name="Comma  - Style5 7" xfId="15261"/>
    <cellStyle name="Comma  - Style6" xfId="15262"/>
    <cellStyle name="Comma  - Style6 2" xfId="15263"/>
    <cellStyle name="Comma  - Style6 2 2" xfId="15264"/>
    <cellStyle name="Comma  - Style6 2 3" xfId="15265"/>
    <cellStyle name="Comma  - Style6 3" xfId="15266"/>
    <cellStyle name="Comma  - Style6 4" xfId="15267"/>
    <cellStyle name="Comma  - Style6 5" xfId="15268"/>
    <cellStyle name="Comma  - Style6 6" xfId="15269"/>
    <cellStyle name="Comma  - Style6 7" xfId="15270"/>
    <cellStyle name="Comma  - Style7" xfId="15271"/>
    <cellStyle name="Comma  - Style7 2" xfId="15272"/>
    <cellStyle name="Comma  - Style7 2 2" xfId="15273"/>
    <cellStyle name="Comma  - Style7 2 3" xfId="15274"/>
    <cellStyle name="Comma  - Style7 3" xfId="15275"/>
    <cellStyle name="Comma  - Style7 4" xfId="15276"/>
    <cellStyle name="Comma  - Style7 5" xfId="15277"/>
    <cellStyle name="Comma  - Style7 6" xfId="15278"/>
    <cellStyle name="Comma  - Style7 7" xfId="15279"/>
    <cellStyle name="Comma  - Style8" xfId="15280"/>
    <cellStyle name="Comma  - Style8 2" xfId="15281"/>
    <cellStyle name="Comma  - Style8 2 2" xfId="15282"/>
    <cellStyle name="Comma  - Style8 2 3" xfId="15283"/>
    <cellStyle name="Comma  - Style8 3" xfId="15284"/>
    <cellStyle name="Comma  - Style8 4" xfId="15285"/>
    <cellStyle name="Comma  - Style8 5" xfId="15286"/>
    <cellStyle name="Comma  - Style8 6" xfId="15287"/>
    <cellStyle name="Comma  - Style8 7" xfId="15288"/>
    <cellStyle name="Comma - 0 decimal places" xfId="15289"/>
    <cellStyle name="Comma - 2 decimal places" xfId="15290"/>
    <cellStyle name="Comma [0]" xfId="15291"/>
    <cellStyle name="Comma [0] 2" xfId="15292"/>
    <cellStyle name="Comma [0] 2 2" xfId="15293"/>
    <cellStyle name="Comma [0] 2 3" xfId="15294"/>
    <cellStyle name="Comma [0] 3" xfId="15295"/>
    <cellStyle name="Comma [0] 4" xfId="15296"/>
    <cellStyle name="Comma [0] 5" xfId="15297"/>
    <cellStyle name="Comma [0] 6" xfId="15298"/>
    <cellStyle name="Comma [0]_ SG&amp;A Bridge " xfId="15299"/>
    <cellStyle name="Comma [00]" xfId="15300"/>
    <cellStyle name="Comma [00] 2" xfId="15301"/>
    <cellStyle name="Comma [00] 2 2" xfId="15302"/>
    <cellStyle name="Comma [00] 2 2 2" xfId="15303"/>
    <cellStyle name="Comma [00] 2 2 3" xfId="15304"/>
    <cellStyle name="Comma [00] 2 3" xfId="15305"/>
    <cellStyle name="Comma [00] 3" xfId="15306"/>
    <cellStyle name="Comma [00] 3 2" xfId="15307"/>
    <cellStyle name="Comma [00] 3 3" xfId="15308"/>
    <cellStyle name="Comma [00] 3 4" xfId="15309"/>
    <cellStyle name="Comma [00] 4" xfId="15310"/>
    <cellStyle name="Comma [00] 4 2" xfId="15311"/>
    <cellStyle name="Comma [00] 4 3" xfId="15312"/>
    <cellStyle name="Comma [00] 4 4" xfId="15313"/>
    <cellStyle name="Comma [00] 5" xfId="15314"/>
    <cellStyle name="Comma [00] 6" xfId="15315"/>
    <cellStyle name="Comma [00] 7" xfId="15316"/>
    <cellStyle name="Comma [00] 8" xfId="15317"/>
    <cellStyle name="Comma [00]_EC-1" xfId="15318"/>
    <cellStyle name="Comma 10" xfId="15319"/>
    <cellStyle name="Comma 10 2" xfId="15320"/>
    <cellStyle name="Comma 11" xfId="15321"/>
    <cellStyle name="Comma 11 2" xfId="15322"/>
    <cellStyle name="Comma 12" xfId="15323"/>
    <cellStyle name="Comma 12 2" xfId="15324"/>
    <cellStyle name="Comma 13" xfId="15325"/>
    <cellStyle name="Comma 13 2" xfId="15326"/>
    <cellStyle name="Comma 14" xfId="15327"/>
    <cellStyle name="Comma 14 2" xfId="15328"/>
    <cellStyle name="Comma 15" xfId="15329"/>
    <cellStyle name="Comma 15 2" xfId="15330"/>
    <cellStyle name="Comma 16" xfId="15331"/>
    <cellStyle name="Comma 16 2" xfId="15332"/>
    <cellStyle name="Comma 17" xfId="15333"/>
    <cellStyle name="Comma 17 2" xfId="15334"/>
    <cellStyle name="Comma 18" xfId="15335"/>
    <cellStyle name="Comma 19" xfId="15336"/>
    <cellStyle name="Comma 19 2" xfId="15337"/>
    <cellStyle name="Comma 2" xfId="15338"/>
    <cellStyle name="Comma 2 2" xfId="15339"/>
    <cellStyle name="Comma 2 2 2" xfId="15340"/>
    <cellStyle name="Comma 2 3" xfId="15341"/>
    <cellStyle name="Comma 2 3 2" xfId="15342"/>
    <cellStyle name="Comma 2 4" xfId="15343"/>
    <cellStyle name="Comma 2 5" xfId="15344"/>
    <cellStyle name="Comma 2 6" xfId="15345"/>
    <cellStyle name="Comma 2 7" xfId="15346"/>
    <cellStyle name="Comma 20" xfId="15347"/>
    <cellStyle name="Comma 20 2" xfId="15348"/>
    <cellStyle name="Comma 21" xfId="15349"/>
    <cellStyle name="Comma 21 2" xfId="15350"/>
    <cellStyle name="Comma 22" xfId="15351"/>
    <cellStyle name="Comma 22 2" xfId="15352"/>
    <cellStyle name="Comma 23" xfId="15353"/>
    <cellStyle name="Comma 23 2" xfId="15354"/>
    <cellStyle name="Comma 24" xfId="15355"/>
    <cellStyle name="Comma 24 2" xfId="15356"/>
    <cellStyle name="Comma 25" xfId="15357"/>
    <cellStyle name="Comma 25 2" xfId="15358"/>
    <cellStyle name="Comma 26" xfId="15359"/>
    <cellStyle name="Comma 26 2" xfId="15360"/>
    <cellStyle name="Comma 27" xfId="15361"/>
    <cellStyle name="Comma 27 2" xfId="15362"/>
    <cellStyle name="Comma 28" xfId="15363"/>
    <cellStyle name="Comma 28 2" xfId="15364"/>
    <cellStyle name="Comma 29" xfId="15365"/>
    <cellStyle name="Comma 29 2" xfId="15366"/>
    <cellStyle name="Comma 29 3" xfId="15367"/>
    <cellStyle name="Comma 3" xfId="15368"/>
    <cellStyle name="Comma 3 2" xfId="15369"/>
    <cellStyle name="Comma 3 2 2" xfId="15370"/>
    <cellStyle name="Comma 3 3" xfId="15371"/>
    <cellStyle name="Comma 3 4" xfId="15372"/>
    <cellStyle name="Comma 30" xfId="15373"/>
    <cellStyle name="Comma 30 2" xfId="15374"/>
    <cellStyle name="Comma 31" xfId="15375"/>
    <cellStyle name="Comma 31 2" xfId="15376"/>
    <cellStyle name="Comma 32" xfId="15377"/>
    <cellStyle name="Comma 32 2" xfId="15378"/>
    <cellStyle name="Comma 33" xfId="15379"/>
    <cellStyle name="Comma 33 2" xfId="15380"/>
    <cellStyle name="Comma 34" xfId="15381"/>
    <cellStyle name="Comma 34 2" xfId="15382"/>
    <cellStyle name="Comma 35" xfId="15383"/>
    <cellStyle name="Comma 35 2" xfId="15384"/>
    <cellStyle name="Comma 36" xfId="15385"/>
    <cellStyle name="Comma 36 2" xfId="15386"/>
    <cellStyle name="Comma 36 3" xfId="15387"/>
    <cellStyle name="Comma 37" xfId="15388"/>
    <cellStyle name="Comma 37 2" xfId="15389"/>
    <cellStyle name="Comma 38" xfId="15390"/>
    <cellStyle name="Comma 38 2" xfId="15391"/>
    <cellStyle name="Comma 39" xfId="15392"/>
    <cellStyle name="Comma 39 2" xfId="15393"/>
    <cellStyle name="Comma 4" xfId="15394"/>
    <cellStyle name="Comma 4 2" xfId="15395"/>
    <cellStyle name="Comma 4 3" xfId="15396"/>
    <cellStyle name="Comma 4 4" xfId="15397"/>
    <cellStyle name="Comma 40" xfId="15398"/>
    <cellStyle name="Comma 40 2" xfId="15399"/>
    <cellStyle name="Comma 41" xfId="15400"/>
    <cellStyle name="Comma 41 2" xfId="15401"/>
    <cellStyle name="Comma 41 3" xfId="15402"/>
    <cellStyle name="Comma 42" xfId="15403"/>
    <cellStyle name="Comma 42 2" xfId="15404"/>
    <cellStyle name="Comma 43" xfId="15405"/>
    <cellStyle name="Comma 43 2" xfId="15406"/>
    <cellStyle name="Comma 43 3" xfId="15407"/>
    <cellStyle name="Comma 44" xfId="15408"/>
    <cellStyle name="Comma 44 2" xfId="15409"/>
    <cellStyle name="Comma 44 3" xfId="15410"/>
    <cellStyle name="Comma 45" xfId="15411"/>
    <cellStyle name="Comma 45 2" xfId="15412"/>
    <cellStyle name="Comma 46" xfId="15413"/>
    <cellStyle name="Comma 46 2" xfId="15414"/>
    <cellStyle name="Comma 47" xfId="15415"/>
    <cellStyle name="Comma 48" xfId="15416"/>
    <cellStyle name="Comma 49" xfId="15417"/>
    <cellStyle name="Comma 5" xfId="15418"/>
    <cellStyle name="Comma 5 2" xfId="15419"/>
    <cellStyle name="Comma 5 3" xfId="15420"/>
    <cellStyle name="Comma 5 4" xfId="15421"/>
    <cellStyle name="Comma 50" xfId="15422"/>
    <cellStyle name="Comma 51" xfId="15423"/>
    <cellStyle name="Comma 52" xfId="15424"/>
    <cellStyle name="Comma 53" xfId="15425"/>
    <cellStyle name="Comma 54" xfId="15426"/>
    <cellStyle name="Comma 6" xfId="15427"/>
    <cellStyle name="Comma 6 2" xfId="15428"/>
    <cellStyle name="Comma 6 3" xfId="15429"/>
    <cellStyle name="Comma 7" xfId="15430"/>
    <cellStyle name="Comma 7 2" xfId="15431"/>
    <cellStyle name="Comma 7 3" xfId="15432"/>
    <cellStyle name="Comma 7 4" xfId="15433"/>
    <cellStyle name="Comma 8" xfId="15434"/>
    <cellStyle name="Comma 8 2" xfId="15435"/>
    <cellStyle name="Comma 8 3" xfId="15436"/>
    <cellStyle name="Comma 9" xfId="15437"/>
    <cellStyle name="Comma 9 2" xfId="15438"/>
    <cellStyle name="comma zerodec" xfId="15439"/>
    <cellStyle name="comma zerodec 2" xfId="15440"/>
    <cellStyle name="comma zerodec 2 2" xfId="15441"/>
    <cellStyle name="comma zerodec 2 2 2" xfId="15442"/>
    <cellStyle name="comma zerodec 2 3" xfId="15443"/>
    <cellStyle name="comma zerodec 2 4" xfId="15444"/>
    <cellStyle name="comma zerodec 2 5" xfId="15445"/>
    <cellStyle name="comma zerodec 3" xfId="15446"/>
    <cellStyle name="comma zerodec 3 2" xfId="15447"/>
    <cellStyle name="comma zerodec 4" xfId="15448"/>
    <cellStyle name="comma zerodec 5" xfId="15449"/>
    <cellStyle name="comma zerodec 6" xfId="15450"/>
    <cellStyle name="comma zerodec 7" xfId="15451"/>
    <cellStyle name="comma zerodec 8" xfId="15452"/>
    <cellStyle name="comma zerodec 9" xfId="15453"/>
    <cellStyle name="Comma,0" xfId="15454"/>
    <cellStyle name="Comma,0 2" xfId="15455"/>
    <cellStyle name="Comma,0 2 2" xfId="15456"/>
    <cellStyle name="Comma,0 2 3" xfId="15457"/>
    <cellStyle name="Comma,0 3" xfId="15458"/>
    <cellStyle name="Comma,0 3 2" xfId="15459"/>
    <cellStyle name="Comma,0 3 2 2" xfId="15460"/>
    <cellStyle name="Comma,0 3 2 3" xfId="15461"/>
    <cellStyle name="Comma,0 3 3" xfId="15462"/>
    <cellStyle name="Comma,0 4" xfId="15463"/>
    <cellStyle name="Comma,0 4 2" xfId="15464"/>
    <cellStyle name="Comma,0 4 3" xfId="15465"/>
    <cellStyle name="Comma,0 5" xfId="15466"/>
    <cellStyle name="Comma,0 6" xfId="15467"/>
    <cellStyle name="Comma,0 7" xfId="15468"/>
    <cellStyle name="Comma,0 8" xfId="15469"/>
    <cellStyle name="Comma,1" xfId="15470"/>
    <cellStyle name="Comma,1 10" xfId="15471"/>
    <cellStyle name="Comma,1 11" xfId="15472"/>
    <cellStyle name="Comma,1 12" xfId="15473"/>
    <cellStyle name="Comma,1 13" xfId="15474"/>
    <cellStyle name="Comma,1 14" xfId="15475"/>
    <cellStyle name="Comma,1 2" xfId="15476"/>
    <cellStyle name="Comma,1 2 2" xfId="15477"/>
    <cellStyle name="Comma,1 2 2 2" xfId="15478"/>
    <cellStyle name="Comma,1 2 2 3" xfId="15479"/>
    <cellStyle name="Comma,1 2 2 4" xfId="15480"/>
    <cellStyle name="Comma,1 2 3" xfId="15481"/>
    <cellStyle name="Comma,1 2 4" xfId="15482"/>
    <cellStyle name="Comma,1 2 5" xfId="15483"/>
    <cellStyle name="Comma,1 3" xfId="15484"/>
    <cellStyle name="Comma,1 3 2" xfId="15485"/>
    <cellStyle name="Comma,1 3 3" xfId="15486"/>
    <cellStyle name="Comma,1 3 4" xfId="15487"/>
    <cellStyle name="Comma,1 4" xfId="15488"/>
    <cellStyle name="Comma,1 4 2" xfId="15489"/>
    <cellStyle name="Comma,1 4 3" xfId="15490"/>
    <cellStyle name="Comma,1 4 4" xfId="15491"/>
    <cellStyle name="Comma,1 5" xfId="15492"/>
    <cellStyle name="Comma,1 6" xfId="15493"/>
    <cellStyle name="Comma,1 7" xfId="15494"/>
    <cellStyle name="Comma,1 8" xfId="15495"/>
    <cellStyle name="Comma,1 9" xfId="15496"/>
    <cellStyle name="Comma,2" xfId="15497"/>
    <cellStyle name="Comma,2 2" xfId="15498"/>
    <cellStyle name="Comma,2 2 2" xfId="15499"/>
    <cellStyle name="Comma,2 2 3" xfId="15500"/>
    <cellStyle name="Comma,2 3" xfId="15501"/>
    <cellStyle name="Comma,2 3 2" xfId="15502"/>
    <cellStyle name="Comma,2 3 2 2" xfId="15503"/>
    <cellStyle name="Comma,2 3 2 3" xfId="15504"/>
    <cellStyle name="Comma,2 3 3" xfId="15505"/>
    <cellStyle name="Comma,2 4" xfId="15506"/>
    <cellStyle name="Comma,2 4 2" xfId="15507"/>
    <cellStyle name="Comma,2 4 3" xfId="15508"/>
    <cellStyle name="Comma,2 5" xfId="15509"/>
    <cellStyle name="Comma,2 6" xfId="15510"/>
    <cellStyle name="Comma,2 7" xfId="15511"/>
    <cellStyle name="Comma,2 8" xfId="15512"/>
    <cellStyle name="Comma[0]" xfId="15513"/>
    <cellStyle name="Comma[0] 2" xfId="15514"/>
    <cellStyle name="Comma[0] 2 2" xfId="15515"/>
    <cellStyle name="Comma[0] 3" xfId="15516"/>
    <cellStyle name="Comma[0] 4" xfId="15517"/>
    <cellStyle name="Comma[0] 5" xfId="15518"/>
    <cellStyle name="Comma[2]" xfId="15519"/>
    <cellStyle name="Comma[2] 10" xfId="15520"/>
    <cellStyle name="Comma[2] 11" xfId="15521"/>
    <cellStyle name="Comma[2] 12" xfId="15522"/>
    <cellStyle name="Comma[2] 2" xfId="15523"/>
    <cellStyle name="Comma[2] 2 2" xfId="15524"/>
    <cellStyle name="Comma[2] 2 2 2" xfId="15525"/>
    <cellStyle name="Comma[2] 2 2 3" xfId="15526"/>
    <cellStyle name="Comma[2] 2 2 4" xfId="15527"/>
    <cellStyle name="Comma[2] 2 3" xfId="15528"/>
    <cellStyle name="Comma[2] 2 4" xfId="15529"/>
    <cellStyle name="Comma[2] 3" xfId="15530"/>
    <cellStyle name="Comma[2] 3 2" xfId="15531"/>
    <cellStyle name="Comma[2] 3 2 2" xfId="15532"/>
    <cellStyle name="Comma[2] 3 2 3" xfId="15533"/>
    <cellStyle name="Comma[2] 3 3" xfId="15534"/>
    <cellStyle name="Comma[2] 3 4" xfId="15535"/>
    <cellStyle name="Comma[2] 4" xfId="15536"/>
    <cellStyle name="Comma[2] 4 2" xfId="15537"/>
    <cellStyle name="Comma[2] 4 3" xfId="15538"/>
    <cellStyle name="Comma[2] 4 4" xfId="15539"/>
    <cellStyle name="Comma[2] 5" xfId="15540"/>
    <cellStyle name="Comma[2] 6" xfId="15541"/>
    <cellStyle name="Comma[2] 7" xfId="15542"/>
    <cellStyle name="Comma[2] 8" xfId="15543"/>
    <cellStyle name="Comma[2] 9" xfId="15544"/>
    <cellStyle name="Comma_ SG&amp;A Bridge " xfId="15545"/>
    <cellStyle name="Comma0" xfId="15546"/>
    <cellStyle name="Comma0 - Modelo1" xfId="15547"/>
    <cellStyle name="Comma0 - Modelo1 2" xfId="15548"/>
    <cellStyle name="Comma0 - Modelo1 2 2" xfId="15549"/>
    <cellStyle name="Comma0 - Modelo1 3" xfId="15550"/>
    <cellStyle name="Comma0 - Modelo1 4" xfId="15551"/>
    <cellStyle name="Comma0 - Modelo1 5" xfId="15552"/>
    <cellStyle name="Comma0 - Style1" xfId="15553"/>
    <cellStyle name="Comma0 - Style1 2" xfId="15554"/>
    <cellStyle name="Comma0 - Style1 2 2" xfId="15555"/>
    <cellStyle name="Comma0 - Style1 2 3" xfId="15556"/>
    <cellStyle name="Comma0 - Style1 3" xfId="15557"/>
    <cellStyle name="Comma0 - Style1 4" xfId="15558"/>
    <cellStyle name="Comma0 10" xfId="15559"/>
    <cellStyle name="Comma0 11" xfId="15560"/>
    <cellStyle name="Comma0 12" xfId="15561"/>
    <cellStyle name="Comma0 13" xfId="15562"/>
    <cellStyle name="Comma0 14" xfId="15563"/>
    <cellStyle name="Comma0 15" xfId="15564"/>
    <cellStyle name="Comma0 16" xfId="15565"/>
    <cellStyle name="Comma0 17" xfId="15566"/>
    <cellStyle name="Comma0 18" xfId="15567"/>
    <cellStyle name="Comma0 19" xfId="15568"/>
    <cellStyle name="Comma0 2" xfId="15569"/>
    <cellStyle name="Comma0 2 2" xfId="15570"/>
    <cellStyle name="Comma0 2 3" xfId="15571"/>
    <cellStyle name="Comma0 20" xfId="15572"/>
    <cellStyle name="Comma0 21" xfId="15573"/>
    <cellStyle name="Comma0 22" xfId="15574"/>
    <cellStyle name="Comma0 23" xfId="15575"/>
    <cellStyle name="Comma0 24" xfId="15576"/>
    <cellStyle name="Comma0 25" xfId="15577"/>
    <cellStyle name="Comma0 26" xfId="15578"/>
    <cellStyle name="Comma0 27" xfId="15579"/>
    <cellStyle name="Comma0 28" xfId="15580"/>
    <cellStyle name="Comma0 29" xfId="15581"/>
    <cellStyle name="Comma0 3" xfId="15582"/>
    <cellStyle name="Comma0 3 2" xfId="15583"/>
    <cellStyle name="Comma0 3 2 2" xfId="15584"/>
    <cellStyle name="Comma0 3 3" xfId="15585"/>
    <cellStyle name="Comma0 3 4" xfId="15586"/>
    <cellStyle name="Comma0 30" xfId="15587"/>
    <cellStyle name="Comma0 31" xfId="15588"/>
    <cellStyle name="Comma0 32" xfId="15589"/>
    <cellStyle name="Comma0 33" xfId="15590"/>
    <cellStyle name="Comma0 34" xfId="15591"/>
    <cellStyle name="Comma0 35" xfId="15592"/>
    <cellStyle name="Comma0 36" xfId="15593"/>
    <cellStyle name="Comma0 37" xfId="15594"/>
    <cellStyle name="Comma0 38" xfId="15595"/>
    <cellStyle name="Comma0 39" xfId="15596"/>
    <cellStyle name="Comma0 4" xfId="15597"/>
    <cellStyle name="Comma0 4 2" xfId="15598"/>
    <cellStyle name="Comma0 4 2 2" xfId="15599"/>
    <cellStyle name="Comma0 4 2 3" xfId="15600"/>
    <cellStyle name="Comma0 4 3" xfId="15601"/>
    <cellStyle name="Comma0 4 4" xfId="15602"/>
    <cellStyle name="Comma0 40" xfId="15603"/>
    <cellStyle name="Comma0 41" xfId="15604"/>
    <cellStyle name="Comma0 42" xfId="15605"/>
    <cellStyle name="Comma0 43" xfId="15606"/>
    <cellStyle name="Comma0 44" xfId="15607"/>
    <cellStyle name="Comma0 45" xfId="15608"/>
    <cellStyle name="Comma0 46" xfId="15609"/>
    <cellStyle name="Comma0 47" xfId="15610"/>
    <cellStyle name="Comma0 48" xfId="15611"/>
    <cellStyle name="Comma0 49" xfId="15612"/>
    <cellStyle name="Comma0 5" xfId="15613"/>
    <cellStyle name="Comma0 5 2" xfId="15614"/>
    <cellStyle name="Comma0 5 3" xfId="15615"/>
    <cellStyle name="Comma0 5 4" xfId="15616"/>
    <cellStyle name="Comma0 50" xfId="15617"/>
    <cellStyle name="Comma0 51" xfId="15618"/>
    <cellStyle name="Comma0 52" xfId="15619"/>
    <cellStyle name="Comma0 53" xfId="15620"/>
    <cellStyle name="Comma0 54" xfId="15621"/>
    <cellStyle name="Comma0 55" xfId="15622"/>
    <cellStyle name="Comma0 56" xfId="15623"/>
    <cellStyle name="Comma0 57" xfId="15624"/>
    <cellStyle name="Comma0 58" xfId="15625"/>
    <cellStyle name="Comma0 59" xfId="15626"/>
    <cellStyle name="Comma0 6" xfId="15627"/>
    <cellStyle name="Comma0 60" xfId="15628"/>
    <cellStyle name="Comma0 61" xfId="15629"/>
    <cellStyle name="Comma0 62" xfId="15630"/>
    <cellStyle name="Comma0 63" xfId="15631"/>
    <cellStyle name="Comma0 64" xfId="15632"/>
    <cellStyle name="Comma0 65" xfId="15633"/>
    <cellStyle name="Comma0 66" xfId="15634"/>
    <cellStyle name="Comma0 67" xfId="15635"/>
    <cellStyle name="Comma0 68" xfId="15636"/>
    <cellStyle name="Comma0 69" xfId="15637"/>
    <cellStyle name="Comma0 7" xfId="15638"/>
    <cellStyle name="Comma0 7 2" xfId="15639"/>
    <cellStyle name="Comma0 70" xfId="15640"/>
    <cellStyle name="Comma0 71" xfId="15641"/>
    <cellStyle name="Comma0 72" xfId="15642"/>
    <cellStyle name="Comma0 73" xfId="15643"/>
    <cellStyle name="Comma0 74" xfId="15644"/>
    <cellStyle name="Comma0 75" xfId="15645"/>
    <cellStyle name="Comma0 76" xfId="15646"/>
    <cellStyle name="Comma0 77" xfId="15647"/>
    <cellStyle name="Comma0 78" xfId="15648"/>
    <cellStyle name="Comma0 79" xfId="15649"/>
    <cellStyle name="Comma0 8" xfId="15650"/>
    <cellStyle name="Comma0 8 2" xfId="15651"/>
    <cellStyle name="Comma0 8 3" xfId="15652"/>
    <cellStyle name="Comma0 9" xfId="15653"/>
    <cellStyle name="Comma1" xfId="15654"/>
    <cellStyle name="Comma1 - Modelo2" xfId="15655"/>
    <cellStyle name="Comma1 - Modelo2 2" xfId="15656"/>
    <cellStyle name="Comma1 - Modelo2 2 2" xfId="15657"/>
    <cellStyle name="Comma1 - Modelo2 3" xfId="15658"/>
    <cellStyle name="Comma1 - Modelo2 4" xfId="15659"/>
    <cellStyle name="Comma1 - Modelo2 5" xfId="15660"/>
    <cellStyle name="Comma1 - Style2" xfId="15661"/>
    <cellStyle name="Comma1 - Style2 2" xfId="15662"/>
    <cellStyle name="Comma1 - Style2 2 2" xfId="15663"/>
    <cellStyle name="Comma1 - Style2 2 3" xfId="15664"/>
    <cellStyle name="Comma1 - Style2 3" xfId="15665"/>
    <cellStyle name="Comma1 - Style2 4" xfId="15666"/>
    <cellStyle name="Comma1 10" xfId="15667"/>
    <cellStyle name="Comma1 11" xfId="15668"/>
    <cellStyle name="Comma1 12" xfId="15669"/>
    <cellStyle name="Comma1 13" xfId="15670"/>
    <cellStyle name="Comma1 14" xfId="15671"/>
    <cellStyle name="Comma1 15" xfId="15672"/>
    <cellStyle name="Comma1 16" xfId="15673"/>
    <cellStyle name="Comma1 17" xfId="15674"/>
    <cellStyle name="Comma1 18" xfId="15675"/>
    <cellStyle name="Comma1 19" xfId="15676"/>
    <cellStyle name="Comma1 2" xfId="15677"/>
    <cellStyle name="Comma1 2 2" xfId="15678"/>
    <cellStyle name="Comma1 2 3" xfId="15679"/>
    <cellStyle name="Comma1 3" xfId="15680"/>
    <cellStyle name="Comma1 3 2" xfId="15681"/>
    <cellStyle name="Comma1 3 2 2" xfId="15682"/>
    <cellStyle name="Comma1 3 3" xfId="15683"/>
    <cellStyle name="Comma1 3 4" xfId="15684"/>
    <cellStyle name="Comma1 4" xfId="15685"/>
    <cellStyle name="Comma1 4 2" xfId="15686"/>
    <cellStyle name="Comma1 4 3" xfId="15687"/>
    <cellStyle name="Comma1 4 4" xfId="15688"/>
    <cellStyle name="Comma1 5" xfId="15689"/>
    <cellStyle name="Comma1 6" xfId="15690"/>
    <cellStyle name="Comma1 7" xfId="15691"/>
    <cellStyle name="Comma1 7 2" xfId="15692"/>
    <cellStyle name="Comma1 8" xfId="15693"/>
    <cellStyle name="Comma1 9" xfId="15694"/>
    <cellStyle name="Comma2" xfId="15695"/>
    <cellStyle name="Comma2 2" xfId="15696"/>
    <cellStyle name="Comma2 2 2" xfId="15697"/>
    <cellStyle name="Comma2 2 3" xfId="15698"/>
    <cellStyle name="Comma2 3" xfId="15699"/>
    <cellStyle name="Comma2 4" xfId="15700"/>
    <cellStyle name="comma-d" xfId="15701"/>
    <cellStyle name="comma-d 2" xfId="15702"/>
    <cellStyle name="comma-d 2 2" xfId="15703"/>
    <cellStyle name="comma-d 2 3" xfId="15704"/>
    <cellStyle name="comma-d 2 4" xfId="15705"/>
    <cellStyle name="comma-d 3" xfId="15706"/>
    <cellStyle name="comma-d 4" xfId="15707"/>
    <cellStyle name="comma-d 5" xfId="15708"/>
    <cellStyle name="comma-d 6" xfId="15709"/>
    <cellStyle name="comma-d 7" xfId="15710"/>
    <cellStyle name="comma-d 8" xfId="15711"/>
    <cellStyle name="ContentsHyperlink" xfId="15712"/>
    <cellStyle name="ContentsHyperlink 2" xfId="15713"/>
    <cellStyle name="ContentsHyperlink 3" xfId="15714"/>
    <cellStyle name="ContentsHyperlink 3 2" xfId="15715"/>
    <cellStyle name="ContentsHyperlink 3 3" xfId="15716"/>
    <cellStyle name="Copied" xfId="15717"/>
    <cellStyle name="Copied 2" xfId="15718"/>
    <cellStyle name="Copied 3" xfId="15719"/>
    <cellStyle name="Copied 4" xfId="15720"/>
    <cellStyle name="Copied 5" xfId="15721"/>
    <cellStyle name="Copied 6" xfId="15722"/>
    <cellStyle name="Copied 7" xfId="15723"/>
    <cellStyle name="Copied 8" xfId="15724"/>
    <cellStyle name="Copied 9" xfId="15725"/>
    <cellStyle name="COST1" xfId="15726"/>
    <cellStyle name="COST1 2" xfId="15727"/>
    <cellStyle name="COST1 3" xfId="15728"/>
    <cellStyle name="COST1 4" xfId="15729"/>
    <cellStyle name="COST1 5" xfId="15730"/>
    <cellStyle name="COST1 6" xfId="15731"/>
    <cellStyle name="COST1 7" xfId="15732"/>
    <cellStyle name="COST1 8" xfId="15733"/>
    <cellStyle name="COST1 9" xfId="15734"/>
    <cellStyle name="cr" xfId="15735"/>
    <cellStyle name="cr 2" xfId="15736"/>
    <cellStyle name="cr 2 2" xfId="15737"/>
    <cellStyle name="cr 2 3" xfId="15738"/>
    <cellStyle name="cr 3" xfId="15739"/>
    <cellStyle name="cr 3 2" xfId="15740"/>
    <cellStyle name="cr 4" xfId="15741"/>
    <cellStyle name="cr 4 2" xfId="15742"/>
    <cellStyle name="cr 5" xfId="15743"/>
    <cellStyle name="cr 6" xfId="15744"/>
    <cellStyle name="cu" xfId="15745"/>
    <cellStyle name="cu 2" xfId="15746"/>
    <cellStyle name="cu 2 2" xfId="15747"/>
    <cellStyle name="cu 2 2 2" xfId="15748"/>
    <cellStyle name="cu 2 2 3" xfId="15749"/>
    <cellStyle name="cu 2 3" xfId="15750"/>
    <cellStyle name="cu 2 3 2" xfId="15751"/>
    <cellStyle name="cu 2 3 3" xfId="15752"/>
    <cellStyle name="cu 2 4" xfId="15753"/>
    <cellStyle name="cu 2 5" xfId="15754"/>
    <cellStyle name="cu 2 6" xfId="15755"/>
    <cellStyle name="cu 2 7" xfId="15756"/>
    <cellStyle name="cu 3" xfId="15757"/>
    <cellStyle name="cu 3 2" xfId="15758"/>
    <cellStyle name="cu 3 2 2" xfId="15759"/>
    <cellStyle name="cu 3 2 3" xfId="15760"/>
    <cellStyle name="cu 3 3" xfId="15761"/>
    <cellStyle name="cu 3 4" xfId="15762"/>
    <cellStyle name="cu 3 5" xfId="15763"/>
    <cellStyle name="cu 4" xfId="15764"/>
    <cellStyle name="cu 4 2" xfId="15765"/>
    <cellStyle name="cu 4 3" xfId="15766"/>
    <cellStyle name="cu 4 4" xfId="15767"/>
    <cellStyle name="cu 5" xfId="15768"/>
    <cellStyle name="cu 5 2" xfId="15769"/>
    <cellStyle name="cu 6" xfId="15770"/>
    <cellStyle name="cu 7" xfId="15771"/>
    <cellStyle name="cu 8" xfId="15772"/>
    <cellStyle name="Currency - 0 decimal places" xfId="15773"/>
    <cellStyle name="Currency - 2 decimal places" xfId="15774"/>
    <cellStyle name="Currency $" xfId="15775"/>
    <cellStyle name="Currency $ 2" xfId="15776"/>
    <cellStyle name="Currency $ 2 2" xfId="15777"/>
    <cellStyle name="Currency $ 2 3" xfId="15778"/>
    <cellStyle name="Currency $ 3" xfId="15779"/>
    <cellStyle name="Currency $ 4" xfId="15780"/>
    <cellStyle name="Currency (0.00)" xfId="15781"/>
    <cellStyle name="Currency (0.00) 2" xfId="15782"/>
    <cellStyle name="Currency (0.00) 3" xfId="15783"/>
    <cellStyle name="Currency [0]" xfId="15784"/>
    <cellStyle name="Currency [0] 2" xfId="15785"/>
    <cellStyle name="Currency [0] 2 2" xfId="15786"/>
    <cellStyle name="Currency [0] 2 3" xfId="15787"/>
    <cellStyle name="Currency [0] 3" xfId="15788"/>
    <cellStyle name="Currency [0] 4" xfId="15789"/>
    <cellStyle name="Currency [0] 5" xfId="15790"/>
    <cellStyle name="Currency [0] 6" xfId="15791"/>
    <cellStyle name="Currency [0]_ rislugp" xfId="15792"/>
    <cellStyle name="Currency [00]" xfId="15793"/>
    <cellStyle name="Currency [00] 2" xfId="15794"/>
    <cellStyle name="Currency [00] 2 2" xfId="15795"/>
    <cellStyle name="Currency [00] 2 2 2" xfId="15796"/>
    <cellStyle name="Currency [00] 2 2 3" xfId="15797"/>
    <cellStyle name="Currency [00] 2 3" xfId="15798"/>
    <cellStyle name="Currency [00] 3" xfId="15799"/>
    <cellStyle name="Currency [00] 3 2" xfId="15800"/>
    <cellStyle name="Currency [00] 3 3" xfId="15801"/>
    <cellStyle name="Currency [00] 3 4" xfId="15802"/>
    <cellStyle name="Currency [00] 4" xfId="15803"/>
    <cellStyle name="Currency [00] 4 2" xfId="15804"/>
    <cellStyle name="Currency [00] 4 3" xfId="15805"/>
    <cellStyle name="Currency [00] 4 4" xfId="15806"/>
    <cellStyle name="Currency [00] 5" xfId="15807"/>
    <cellStyle name="Currency [00] 6" xfId="15808"/>
    <cellStyle name="Currency [00] 7" xfId="15809"/>
    <cellStyle name="Currency [00] 8" xfId="15810"/>
    <cellStyle name="Currency [00]_EC-1" xfId="15811"/>
    <cellStyle name="Currency £000's" xfId="15812"/>
    <cellStyle name="Currency 2" xfId="15813"/>
    <cellStyle name="Currency 2 2" xfId="15814"/>
    <cellStyle name="Currency 2 3" xfId="15815"/>
    <cellStyle name="Currency 3" xfId="15816"/>
    <cellStyle name="Currency 4" xfId="15817"/>
    <cellStyle name="Currency 4 2" xfId="15818"/>
    <cellStyle name="Currency 5" xfId="15819"/>
    <cellStyle name="Currency 6" xfId="15820"/>
    <cellStyle name="Currency 7" xfId="15821"/>
    <cellStyle name="Currency 8" xfId="15822"/>
    <cellStyle name="Currency$[0]" xfId="15823"/>
    <cellStyle name="Currency$[0] 10" xfId="15824"/>
    <cellStyle name="Currency$[0] 2" xfId="15825"/>
    <cellStyle name="Currency$[0] 2 2" xfId="15826"/>
    <cellStyle name="Currency$[0] 2 3" xfId="15827"/>
    <cellStyle name="Currency$[0] 2 4" xfId="15828"/>
    <cellStyle name="Currency$[0] 3" xfId="15829"/>
    <cellStyle name="Currency$[0] 3 2" xfId="15830"/>
    <cellStyle name="Currency$[0] 3 2 2" xfId="15831"/>
    <cellStyle name="Currency$[0] 3 2 3" xfId="15832"/>
    <cellStyle name="Currency$[0] 3 3" xfId="15833"/>
    <cellStyle name="Currency$[0] 3 4" xfId="15834"/>
    <cellStyle name="Currency$[0] 4" xfId="15835"/>
    <cellStyle name="Currency$[0] 4 2" xfId="15836"/>
    <cellStyle name="Currency$[0] 4 3" xfId="15837"/>
    <cellStyle name="Currency$[0] 5" xfId="15838"/>
    <cellStyle name="Currency$[0] 6" xfId="15839"/>
    <cellStyle name="Currency$[0] 7" xfId="15840"/>
    <cellStyle name="Currency$[0] 8" xfId="15841"/>
    <cellStyle name="Currency$[0] 9" xfId="15842"/>
    <cellStyle name="Currency$[2]" xfId="15843"/>
    <cellStyle name="Currency$[2] 10" xfId="15844"/>
    <cellStyle name="Currency$[2] 2" xfId="15845"/>
    <cellStyle name="Currency$[2] 2 2" xfId="15846"/>
    <cellStyle name="Currency$[2] 2 3" xfId="15847"/>
    <cellStyle name="Currency$[2] 2 4" xfId="15848"/>
    <cellStyle name="Currency$[2] 3" xfId="15849"/>
    <cellStyle name="Currency$[2] 3 2" xfId="15850"/>
    <cellStyle name="Currency$[2] 3 2 2" xfId="15851"/>
    <cellStyle name="Currency$[2] 3 2 3" xfId="15852"/>
    <cellStyle name="Currency$[2] 3 3" xfId="15853"/>
    <cellStyle name="Currency$[2] 3 4" xfId="15854"/>
    <cellStyle name="Currency$[2] 4" xfId="15855"/>
    <cellStyle name="Currency$[2] 4 2" xfId="15856"/>
    <cellStyle name="Currency$[2] 4 3" xfId="15857"/>
    <cellStyle name="Currency$[2] 5" xfId="15858"/>
    <cellStyle name="Currency$[2] 6" xfId="15859"/>
    <cellStyle name="Currency$[2] 7" xfId="15860"/>
    <cellStyle name="Currency$[2] 8" xfId="15861"/>
    <cellStyle name="Currency$[2] 9" xfId="15862"/>
    <cellStyle name="Currency,0" xfId="15863"/>
    <cellStyle name="Currency,0 10" xfId="15864"/>
    <cellStyle name="Currency,0 11" xfId="15865"/>
    <cellStyle name="Currency,0 2" xfId="15866"/>
    <cellStyle name="Currency,0 2 2" xfId="15867"/>
    <cellStyle name="Currency,0 2 2 2" xfId="15868"/>
    <cellStyle name="Currency,0 2 2 3" xfId="15869"/>
    <cellStyle name="Currency,0 2 3" xfId="15870"/>
    <cellStyle name="Currency,0 3" xfId="15871"/>
    <cellStyle name="Currency,0 3 2" xfId="15872"/>
    <cellStyle name="Currency,0 3 3" xfId="15873"/>
    <cellStyle name="Currency,0 3 4" xfId="15874"/>
    <cellStyle name="Currency,0 4" xfId="15875"/>
    <cellStyle name="Currency,0 4 2" xfId="15876"/>
    <cellStyle name="Currency,0 4 3" xfId="15877"/>
    <cellStyle name="Currency,0 4 4" xfId="15878"/>
    <cellStyle name="Currency,0 4 5" xfId="15879"/>
    <cellStyle name="Currency,0 5" xfId="15880"/>
    <cellStyle name="Currency,0 6" xfId="15881"/>
    <cellStyle name="Currency,0 7" xfId="15882"/>
    <cellStyle name="Currency,0 8" xfId="15883"/>
    <cellStyle name="Currency,0 9" xfId="15884"/>
    <cellStyle name="Currency,2" xfId="15885"/>
    <cellStyle name="Currency,2 10" xfId="15886"/>
    <cellStyle name="Currency,2 11" xfId="15887"/>
    <cellStyle name="Currency,2 2" xfId="15888"/>
    <cellStyle name="Currency,2 2 2" xfId="15889"/>
    <cellStyle name="Currency,2 2 2 2" xfId="15890"/>
    <cellStyle name="Currency,2 2 2 3" xfId="15891"/>
    <cellStyle name="Currency,2 2 3" xfId="15892"/>
    <cellStyle name="Currency,2 3" xfId="15893"/>
    <cellStyle name="Currency,2 3 2" xfId="15894"/>
    <cellStyle name="Currency,2 3 3" xfId="15895"/>
    <cellStyle name="Currency,2 3 4" xfId="15896"/>
    <cellStyle name="Currency,2 4" xfId="15897"/>
    <cellStyle name="Currency,2 4 2" xfId="15898"/>
    <cellStyle name="Currency,2 4 3" xfId="15899"/>
    <cellStyle name="Currency,2 4 4" xfId="15900"/>
    <cellStyle name="Currency,2 4 5" xfId="15901"/>
    <cellStyle name="Currency,2 5" xfId="15902"/>
    <cellStyle name="Currency,2 6" xfId="15903"/>
    <cellStyle name="Currency,2 7" xfId="15904"/>
    <cellStyle name="Currency,2 8" xfId="15905"/>
    <cellStyle name="Currency,2 9" xfId="15906"/>
    <cellStyle name="Currency[2]" xfId="15907"/>
    <cellStyle name="Currency[2] 2" xfId="15908"/>
    <cellStyle name="Currency[2] 2 2" xfId="15909"/>
    <cellStyle name="Currency[2] 2 3" xfId="15910"/>
    <cellStyle name="Currency[2] 3" xfId="15911"/>
    <cellStyle name="Currency[2] 4" xfId="15912"/>
    <cellStyle name="Currency[2] 5" xfId="15913"/>
    <cellStyle name="Currency\[0]" xfId="15914"/>
    <cellStyle name="Currency\[0] 10" xfId="15915"/>
    <cellStyle name="Currency\[0] 2" xfId="15916"/>
    <cellStyle name="Currency\[0] 2 2" xfId="15917"/>
    <cellStyle name="Currency\[0] 2 3" xfId="15918"/>
    <cellStyle name="Currency\[0] 2 4" xfId="15919"/>
    <cellStyle name="Currency\[0] 3" xfId="15920"/>
    <cellStyle name="Currency\[0] 3 2" xfId="15921"/>
    <cellStyle name="Currency\[0] 3 2 2" xfId="15922"/>
    <cellStyle name="Currency\[0] 3 2 3" xfId="15923"/>
    <cellStyle name="Currency\[0] 3 3" xfId="15924"/>
    <cellStyle name="Currency\[0] 3 4" xfId="15925"/>
    <cellStyle name="Currency\[0] 4" xfId="15926"/>
    <cellStyle name="Currency\[0] 4 2" xfId="15927"/>
    <cellStyle name="Currency\[0] 4 3" xfId="15928"/>
    <cellStyle name="Currency\[0] 5" xfId="15929"/>
    <cellStyle name="Currency\[0] 6" xfId="15930"/>
    <cellStyle name="Currency\[0] 7" xfId="15931"/>
    <cellStyle name="Currency\[0] 8" xfId="15932"/>
    <cellStyle name="Currency\[0] 9" xfId="15933"/>
    <cellStyle name="Currency_ rislugp" xfId="15934"/>
    <cellStyle name="Currency0" xfId="15935"/>
    <cellStyle name="Currency0 2" xfId="15936"/>
    <cellStyle name="Currency0 2 2" xfId="15937"/>
    <cellStyle name="Currency0 2 3" xfId="15938"/>
    <cellStyle name="Currency0 3" xfId="15939"/>
    <cellStyle name="Currency0 3 2" xfId="15940"/>
    <cellStyle name="Currency0 3 3" xfId="15941"/>
    <cellStyle name="Currency0 3 4" xfId="15942"/>
    <cellStyle name="Currency0 4" xfId="15943"/>
    <cellStyle name="Currency0 4 2" xfId="15944"/>
    <cellStyle name="Currency0 4 3" xfId="15945"/>
    <cellStyle name="Currency0 4 4" xfId="15946"/>
    <cellStyle name="Currency0 5" xfId="15947"/>
    <cellStyle name="Currency0 6" xfId="15948"/>
    <cellStyle name="Currency0 7" xfId="15949"/>
    <cellStyle name="Currency0 8" xfId="15950"/>
    <cellStyle name="Currency0 9" xfId="15951"/>
    <cellStyle name="Currency1" xfId="15952"/>
    <cellStyle name="Currency1 2" xfId="15953"/>
    <cellStyle name="Currency1 2 2" xfId="15954"/>
    <cellStyle name="Currency1 2 2 2" xfId="15955"/>
    <cellStyle name="Currency1 2 3" xfId="15956"/>
    <cellStyle name="Currency1 2 4" xfId="15957"/>
    <cellStyle name="Currency1 2 5" xfId="15958"/>
    <cellStyle name="Currency1 3" xfId="15959"/>
    <cellStyle name="Currency1 3 2" xfId="15960"/>
    <cellStyle name="Currency1 4" xfId="15961"/>
    <cellStyle name="Currency1 5" xfId="15962"/>
    <cellStyle name="Currency1 6" xfId="15963"/>
    <cellStyle name="Currency1 7" xfId="15964"/>
    <cellStyle name="Currency1 8" xfId="15965"/>
    <cellStyle name="Currency1 9" xfId="15966"/>
    <cellStyle name="custom" xfId="15967"/>
    <cellStyle name="d" xfId="15968"/>
    <cellStyle name="d 2" xfId="15969"/>
    <cellStyle name="d 2 2" xfId="15970"/>
    <cellStyle name="d 2 3" xfId="15971"/>
    <cellStyle name="d 3" xfId="15972"/>
    <cellStyle name="d 4" xfId="15973"/>
    <cellStyle name="d 5" xfId="15974"/>
    <cellStyle name="d." xfId="15975"/>
    <cellStyle name="d. 2" xfId="15976"/>
    <cellStyle name="d. 2 2" xfId="15977"/>
    <cellStyle name="d. 2 3" xfId="15978"/>
    <cellStyle name="d. 3" xfId="15979"/>
    <cellStyle name="d. 4" xfId="15980"/>
    <cellStyle name="d. 5" xfId="15981"/>
    <cellStyle name="d1" xfId="15982"/>
    <cellStyle name="d1 2" xfId="15983"/>
    <cellStyle name="d1 2 2" xfId="15984"/>
    <cellStyle name="d1 2 3" xfId="15985"/>
    <cellStyle name="d1 3" xfId="15986"/>
    <cellStyle name="d1 4" xfId="15987"/>
    <cellStyle name="d1 5" xfId="15988"/>
    <cellStyle name="d2" xfId="15989"/>
    <cellStyle name="d2 2" xfId="15990"/>
    <cellStyle name="d2 2 2" xfId="15991"/>
    <cellStyle name="d2 2 3" xfId="15992"/>
    <cellStyle name="d2 3" xfId="15993"/>
    <cellStyle name="d2 4" xfId="15994"/>
    <cellStyle name="d3" xfId="15995"/>
    <cellStyle name="d3 2" xfId="15996"/>
    <cellStyle name="d3 2 2" xfId="15997"/>
    <cellStyle name="d3 2 3" xfId="15998"/>
    <cellStyle name="d3 3" xfId="15999"/>
    <cellStyle name="d3 4" xfId="16000"/>
    <cellStyle name="d3 5" xfId="16001"/>
    <cellStyle name="Dash" xfId="16002"/>
    <cellStyle name="Dash 2" xfId="16003"/>
    <cellStyle name="Dash 2 2" xfId="16004"/>
    <cellStyle name="Dash 2 3" xfId="16005"/>
    <cellStyle name="Dash 3" xfId="16006"/>
    <cellStyle name="Dash 4" xfId="16007"/>
    <cellStyle name="Dash 5" xfId="16008"/>
    <cellStyle name="data" xfId="16009"/>
    <cellStyle name="data 10" xfId="16010"/>
    <cellStyle name="data 10 2" xfId="16011"/>
    <cellStyle name="data 11" xfId="16012"/>
    <cellStyle name="data 11 2" xfId="16013"/>
    <cellStyle name="data 12" xfId="16014"/>
    <cellStyle name="data 12 2" xfId="16015"/>
    <cellStyle name="data 13" xfId="16016"/>
    <cellStyle name="data 13 2" xfId="16017"/>
    <cellStyle name="data 14" xfId="16018"/>
    <cellStyle name="data 14 2" xfId="16019"/>
    <cellStyle name="data 15" xfId="16020"/>
    <cellStyle name="data 15 2" xfId="16021"/>
    <cellStyle name="data 16" xfId="16022"/>
    <cellStyle name="data 17" xfId="16023"/>
    <cellStyle name="data 18" xfId="16024"/>
    <cellStyle name="data 2" xfId="16025"/>
    <cellStyle name="data 2 10" xfId="16026"/>
    <cellStyle name="data 2 10 2" xfId="16027"/>
    <cellStyle name="Data 2 11" xfId="16028"/>
    <cellStyle name="data 2 12" xfId="16029"/>
    <cellStyle name="data 2 13" xfId="16030"/>
    <cellStyle name="data 2 2" xfId="16031"/>
    <cellStyle name="data 2 2 2" xfId="16032"/>
    <cellStyle name="data 2 3" xfId="16033"/>
    <cellStyle name="data 2 3 2" xfId="16034"/>
    <cellStyle name="data 2 4" xfId="16035"/>
    <cellStyle name="data 2 4 2" xfId="16036"/>
    <cellStyle name="data 2 5" xfId="16037"/>
    <cellStyle name="data 2 5 2" xfId="16038"/>
    <cellStyle name="data 2 6" xfId="16039"/>
    <cellStyle name="data 2 6 2" xfId="16040"/>
    <cellStyle name="data 2 7" xfId="16041"/>
    <cellStyle name="data 2 7 2" xfId="16042"/>
    <cellStyle name="data 2 8" xfId="16043"/>
    <cellStyle name="data 2 8 2" xfId="16044"/>
    <cellStyle name="data 2 9" xfId="16045"/>
    <cellStyle name="data 2 9 2" xfId="16046"/>
    <cellStyle name="data 3" xfId="16047"/>
    <cellStyle name="data 3 10" xfId="16048"/>
    <cellStyle name="data 3 10 2" xfId="16049"/>
    <cellStyle name="data 3 11" xfId="16050"/>
    <cellStyle name="data 3 2" xfId="16051"/>
    <cellStyle name="data 3 2 2" xfId="16052"/>
    <cellStyle name="data 3 3" xfId="16053"/>
    <cellStyle name="data 3 3 2" xfId="16054"/>
    <cellStyle name="data 3 4" xfId="16055"/>
    <cellStyle name="data 3 4 2" xfId="16056"/>
    <cellStyle name="data 3 5" xfId="16057"/>
    <cellStyle name="data 3 5 2" xfId="16058"/>
    <cellStyle name="data 3 6" xfId="16059"/>
    <cellStyle name="data 3 6 2" xfId="16060"/>
    <cellStyle name="data 3 7" xfId="16061"/>
    <cellStyle name="data 3 7 2" xfId="16062"/>
    <cellStyle name="data 3 8" xfId="16063"/>
    <cellStyle name="data 3 8 2" xfId="16064"/>
    <cellStyle name="data 3 9" xfId="16065"/>
    <cellStyle name="data 3 9 2" xfId="16066"/>
    <cellStyle name="data 4" xfId="16067"/>
    <cellStyle name="data 4 10" xfId="16068"/>
    <cellStyle name="data 4 10 2" xfId="16069"/>
    <cellStyle name="data 4 11" xfId="16070"/>
    <cellStyle name="data 4 2" xfId="16071"/>
    <cellStyle name="data 4 2 2" xfId="16072"/>
    <cellStyle name="data 4 3" xfId="16073"/>
    <cellStyle name="data 4 3 2" xfId="16074"/>
    <cellStyle name="data 4 4" xfId="16075"/>
    <cellStyle name="data 4 4 2" xfId="16076"/>
    <cellStyle name="data 4 5" xfId="16077"/>
    <cellStyle name="data 4 5 2" xfId="16078"/>
    <cellStyle name="data 4 6" xfId="16079"/>
    <cellStyle name="data 4 6 2" xfId="16080"/>
    <cellStyle name="data 4 7" xfId="16081"/>
    <cellStyle name="data 4 7 2" xfId="16082"/>
    <cellStyle name="data 4 8" xfId="16083"/>
    <cellStyle name="data 4 8 2" xfId="16084"/>
    <cellStyle name="data 4 9" xfId="16085"/>
    <cellStyle name="data 4 9 2" xfId="16086"/>
    <cellStyle name="data 5" xfId="16087"/>
    <cellStyle name="data 5 10" xfId="16088"/>
    <cellStyle name="data 5 10 2" xfId="16089"/>
    <cellStyle name="data 5 11" xfId="16090"/>
    <cellStyle name="data 5 2" xfId="16091"/>
    <cellStyle name="data 5 2 2" xfId="16092"/>
    <cellStyle name="data 5 3" xfId="16093"/>
    <cellStyle name="data 5 3 2" xfId="16094"/>
    <cellStyle name="data 5 4" xfId="16095"/>
    <cellStyle name="data 5 4 2" xfId="16096"/>
    <cellStyle name="data 5 5" xfId="16097"/>
    <cellStyle name="data 5 5 2" xfId="16098"/>
    <cellStyle name="data 5 6" xfId="16099"/>
    <cellStyle name="data 5 6 2" xfId="16100"/>
    <cellStyle name="data 5 7" xfId="16101"/>
    <cellStyle name="data 5 7 2" xfId="16102"/>
    <cellStyle name="data 5 8" xfId="16103"/>
    <cellStyle name="data 5 8 2" xfId="16104"/>
    <cellStyle name="data 5 9" xfId="16105"/>
    <cellStyle name="data 5 9 2" xfId="16106"/>
    <cellStyle name="data 6" xfId="16107"/>
    <cellStyle name="data 6 10" xfId="16108"/>
    <cellStyle name="data 6 10 2" xfId="16109"/>
    <cellStyle name="data 6 11" xfId="16110"/>
    <cellStyle name="data 6 2" xfId="16111"/>
    <cellStyle name="data 6 2 2" xfId="16112"/>
    <cellStyle name="data 6 3" xfId="16113"/>
    <cellStyle name="data 6 3 2" xfId="16114"/>
    <cellStyle name="data 6 4" xfId="16115"/>
    <cellStyle name="data 6 4 2" xfId="16116"/>
    <cellStyle name="data 6 5" xfId="16117"/>
    <cellStyle name="data 6 5 2" xfId="16118"/>
    <cellStyle name="data 6 6" xfId="16119"/>
    <cellStyle name="data 6 6 2" xfId="16120"/>
    <cellStyle name="data 6 7" xfId="16121"/>
    <cellStyle name="data 6 7 2" xfId="16122"/>
    <cellStyle name="data 6 8" xfId="16123"/>
    <cellStyle name="data 6 8 2" xfId="16124"/>
    <cellStyle name="data 6 9" xfId="16125"/>
    <cellStyle name="data 6 9 2" xfId="16126"/>
    <cellStyle name="data 7" xfId="16127"/>
    <cellStyle name="data 7 2" xfId="16128"/>
    <cellStyle name="data 8" xfId="16129"/>
    <cellStyle name="data 8 2" xfId="16130"/>
    <cellStyle name="data 9" xfId="16131"/>
    <cellStyle name="data 9 2" xfId="16132"/>
    <cellStyle name="Date" xfId="16133"/>
    <cellStyle name="Date 2" xfId="16134"/>
    <cellStyle name="Date 2 2" xfId="16135"/>
    <cellStyle name="Date 2 3" xfId="16136"/>
    <cellStyle name="Date 2 4" xfId="16137"/>
    <cellStyle name="Date 3" xfId="16138"/>
    <cellStyle name="Date 4" xfId="16139"/>
    <cellStyle name="Date 5" xfId="16140"/>
    <cellStyle name="Date 6" xfId="16141"/>
    <cellStyle name="Date 7" xfId="16142"/>
    <cellStyle name="Date 8" xfId="16143"/>
    <cellStyle name="Date 9" xfId="16144"/>
    <cellStyle name="Date Short" xfId="16145"/>
    <cellStyle name="Date Short 2" xfId="16146"/>
    <cellStyle name="Date Short 2 2" xfId="16147"/>
    <cellStyle name="Date Short 2 3" xfId="16148"/>
    <cellStyle name="Date Short 3" xfId="16149"/>
    <cellStyle name="Date Short 4" xfId="16150"/>
    <cellStyle name="Date Short 5" xfId="16151"/>
    <cellStyle name="Date Short 6" xfId="16152"/>
    <cellStyle name="Date Short 7" xfId="16153"/>
    <cellStyle name="Date_ A1-货币资金审定表" xfId="16154"/>
    <cellStyle name="datetime" xfId="16155"/>
    <cellStyle name="datetime 2" xfId="16156"/>
    <cellStyle name="datetime 2 2" xfId="16157"/>
    <cellStyle name="datetime 2 2 2" xfId="16158"/>
    <cellStyle name="datetime 2 2 3" xfId="16159"/>
    <cellStyle name="datetime 2 3" xfId="16160"/>
    <cellStyle name="datetime 3" xfId="16161"/>
    <cellStyle name="datetime 3 2" xfId="16162"/>
    <cellStyle name="datetime 3 3" xfId="16163"/>
    <cellStyle name="datetime 3 4" xfId="16164"/>
    <cellStyle name="datetime 4" xfId="16165"/>
    <cellStyle name="datetime 4 2" xfId="16166"/>
    <cellStyle name="datetime 4 3" xfId="16167"/>
    <cellStyle name="datetime 5" xfId="16168"/>
    <cellStyle name="datetime 6" xfId="16169"/>
    <cellStyle name="datetime 7" xfId="16170"/>
    <cellStyle name="Datum" xfId="16171"/>
    <cellStyle name="Datum 2" xfId="16172"/>
    <cellStyle name="Datum 3" xfId="16173"/>
    <cellStyle name="Datum 4" xfId="16174"/>
    <cellStyle name="Datum 5" xfId="16175"/>
    <cellStyle name="Debit" xfId="16176"/>
    <cellStyle name="Debit 2" xfId="16177"/>
    <cellStyle name="Debit 2 2" xfId="16178"/>
    <cellStyle name="Debit 3" xfId="16179"/>
    <cellStyle name="Debit 3 2" xfId="16180"/>
    <cellStyle name="Debit 4" xfId="16181"/>
    <cellStyle name="Debit 5" xfId="16182"/>
    <cellStyle name="Debit 6" xfId="16183"/>
    <cellStyle name="Debit 7" xfId="16184"/>
    <cellStyle name="Debit 8" xfId="16185"/>
    <cellStyle name="Dezi +1_-" xfId="16186"/>
    <cellStyle name="Dezi 0_-" xfId="16187"/>
    <cellStyle name="Dezi 1_-" xfId="16188"/>
    <cellStyle name="Dezi 2_-" xfId="16189"/>
    <cellStyle name="Dezi 3_-" xfId="16190"/>
    <cellStyle name="Dezimal (4)" xfId="16191"/>
    <cellStyle name="Dezimal (4) 2" xfId="16192"/>
    <cellStyle name="Dezimal (4) 3" xfId="16193"/>
    <cellStyle name="Dezimal (4) 4" xfId="16194"/>
    <cellStyle name="Dezimal (4) 5" xfId="16195"/>
    <cellStyle name="Dezimal (6)" xfId="16196"/>
    <cellStyle name="Dezimal (6) 2" xfId="16197"/>
    <cellStyle name="Dezimal (6) 3" xfId="16198"/>
    <cellStyle name="Dezimal (6) 4" xfId="16199"/>
    <cellStyle name="Dezimal (6) 5" xfId="16200"/>
    <cellStyle name="Dezimal [0]_BS Variances Analysis FY20001" xfId="16201"/>
    <cellStyle name="Dezimal_BS Variances Analysis FY20001" xfId="16202"/>
    <cellStyle name="Dia" xfId="16203"/>
    <cellStyle name="Dia 2" xfId="16204"/>
    <cellStyle name="Dia 2 2" xfId="16205"/>
    <cellStyle name="Dia 3" xfId="16206"/>
    <cellStyle name="Dia 3 2" xfId="16207"/>
    <cellStyle name="Dia 3 3" xfId="16208"/>
    <cellStyle name="Dia 4" xfId="16209"/>
    <cellStyle name="Dollar (zero dec)" xfId="16210"/>
    <cellStyle name="Dollar (zero dec) 2" xfId="16211"/>
    <cellStyle name="Dollar (zero dec) 2 2" xfId="16212"/>
    <cellStyle name="Dollar (zero dec) 2 2 2" xfId="16213"/>
    <cellStyle name="Dollar (zero dec) 2 3" xfId="16214"/>
    <cellStyle name="Dollar (zero dec) 2 4" xfId="16215"/>
    <cellStyle name="Dollar (zero dec) 2 5" xfId="16216"/>
    <cellStyle name="Dollar (zero dec) 3" xfId="16217"/>
    <cellStyle name="Dollar (zero dec) 3 2" xfId="16218"/>
    <cellStyle name="Dollar (zero dec) 4" xfId="16219"/>
    <cellStyle name="Dollar (zero dec) 5" xfId="16220"/>
    <cellStyle name="Dollar (zero dec) 6" xfId="16221"/>
    <cellStyle name="Dollar (zero dec) 7" xfId="16222"/>
    <cellStyle name="Dollar (zero dec) 8" xfId="16223"/>
    <cellStyle name="Dollar (zero dec) 9" xfId="16224"/>
    <cellStyle name="DQ" xfId="16225"/>
    <cellStyle name="DQ 2" xfId="16226"/>
    <cellStyle name="DQ 2 2" xfId="16227"/>
    <cellStyle name="DQ 2 3" xfId="16228"/>
    <cellStyle name="DQ 3" xfId="16229"/>
    <cellStyle name="DQ 3 2" xfId="16230"/>
    <cellStyle name="DQ 3 3" xfId="16231"/>
    <cellStyle name="DQ 4" xfId="16232"/>
    <cellStyle name="DQ 5" xfId="16233"/>
    <cellStyle name="du" xfId="16234"/>
    <cellStyle name="du 2" xfId="16235"/>
    <cellStyle name="du 2 2" xfId="16236"/>
    <cellStyle name="du 2 2 2" xfId="16237"/>
    <cellStyle name="du 2 2 3" xfId="16238"/>
    <cellStyle name="du 2 3" xfId="16239"/>
    <cellStyle name="du 2 4" xfId="16240"/>
    <cellStyle name="du 2 5" xfId="16241"/>
    <cellStyle name="du 3" xfId="16242"/>
    <cellStyle name="du 3 2" xfId="16243"/>
    <cellStyle name="du 3 2 2" xfId="16244"/>
    <cellStyle name="du 3 3" xfId="16245"/>
    <cellStyle name="du 3 4" xfId="16246"/>
    <cellStyle name="du 3 5" xfId="16247"/>
    <cellStyle name="du 4" xfId="16248"/>
    <cellStyle name="du 4 2" xfId="16249"/>
    <cellStyle name="du 5" xfId="16250"/>
    <cellStyle name="du 6" xfId="16251"/>
    <cellStyle name="E&amp;Y House" xfId="16252"/>
    <cellStyle name="E&amp;Y House 2" xfId="16253"/>
    <cellStyle name="E&amp;Y House 2 2" xfId="16254"/>
    <cellStyle name="E&amp;Y House 3" xfId="16255"/>
    <cellStyle name="E&amp;Y House 4" xfId="16256"/>
    <cellStyle name="E&amp;Y House 5" xfId="16257"/>
    <cellStyle name="E&amp;Y House 6" xfId="16258"/>
    <cellStyle name="E&amp;Y House 7" xfId="16259"/>
    <cellStyle name="E&amp;Y House 8" xfId="16260"/>
    <cellStyle name="E&amp;Y House 9" xfId="16261"/>
    <cellStyle name="Emphasis 1" xfId="16262"/>
    <cellStyle name="Emphasis 1 2" xfId="16263"/>
    <cellStyle name="Emphasis 2" xfId="16264"/>
    <cellStyle name="Emphasis 2 2" xfId="16265"/>
    <cellStyle name="Emphasis 3" xfId="16266"/>
    <cellStyle name="Emphasis 3 2" xfId="16267"/>
    <cellStyle name="Encabez1" xfId="16268"/>
    <cellStyle name="Encabez1 2" xfId="16269"/>
    <cellStyle name="Encabez1 2 2" xfId="16270"/>
    <cellStyle name="Encabez1 3" xfId="16271"/>
    <cellStyle name="Encabez1 3 2" xfId="16272"/>
    <cellStyle name="Encabez1 3 3" xfId="16273"/>
    <cellStyle name="Encabez1 4" xfId="16274"/>
    <cellStyle name="Encabez2" xfId="16275"/>
    <cellStyle name="Encabez2 2" xfId="16276"/>
    <cellStyle name="Encabez2 2 2" xfId="16277"/>
    <cellStyle name="Encabez2 3" xfId="16278"/>
    <cellStyle name="Encabez2 3 2" xfId="16279"/>
    <cellStyle name="Encabez2 3 3" xfId="16280"/>
    <cellStyle name="Encabez2 4" xfId="16281"/>
    <cellStyle name="Enter Currency (0)" xfId="16282"/>
    <cellStyle name="Enter Currency (0) 2" xfId="16283"/>
    <cellStyle name="Enter Currency (0) 2 2" xfId="16284"/>
    <cellStyle name="Enter Currency (0) 2 3" xfId="16285"/>
    <cellStyle name="Enter Currency (0) 3" xfId="16286"/>
    <cellStyle name="Enter Currency (0) 4" xfId="16287"/>
    <cellStyle name="Enter Currency (0) 5" xfId="16288"/>
    <cellStyle name="Enter Currency (0) 6" xfId="16289"/>
    <cellStyle name="Enter Currency (0) 7" xfId="16290"/>
    <cellStyle name="Enter Currency (0) 8" xfId="16291"/>
    <cellStyle name="Enter Currency (0)_EC-1" xfId="16292"/>
    <cellStyle name="Enter Currency (2)" xfId="16293"/>
    <cellStyle name="Enter Currency (2) 2" xfId="16294"/>
    <cellStyle name="Enter Currency (2) 2 2" xfId="16295"/>
    <cellStyle name="Enter Currency (2) 2 3" xfId="16296"/>
    <cellStyle name="Enter Currency (2) 2 4" xfId="16297"/>
    <cellStyle name="Enter Currency (2) 3" xfId="16298"/>
    <cellStyle name="Enter Currency (2) 4" xfId="16299"/>
    <cellStyle name="Enter Currency (2) 5" xfId="16300"/>
    <cellStyle name="Enter Currency (2) 6" xfId="16301"/>
    <cellStyle name="Enter Currency (2) 7" xfId="16302"/>
    <cellStyle name="Enter Currency (2) 8" xfId="16303"/>
    <cellStyle name="Enter Currency (2)_EC-1" xfId="16304"/>
    <cellStyle name="Enter Units (0)" xfId="16305"/>
    <cellStyle name="Enter Units (0) 2" xfId="16306"/>
    <cellStyle name="Enter Units (0) 2 2" xfId="16307"/>
    <cellStyle name="Enter Units (0) 2 3" xfId="16308"/>
    <cellStyle name="Enter Units (0) 3" xfId="16309"/>
    <cellStyle name="Enter Units (0) 4" xfId="16310"/>
    <cellStyle name="Enter Units (0) 5" xfId="16311"/>
    <cellStyle name="Enter Units (0) 6" xfId="16312"/>
    <cellStyle name="Enter Units (0) 7" xfId="16313"/>
    <cellStyle name="Enter Units (0) 8" xfId="16314"/>
    <cellStyle name="Enter Units (0)_EC-1" xfId="16315"/>
    <cellStyle name="Enter Units (1)" xfId="16316"/>
    <cellStyle name="Enter Units (1) 2" xfId="16317"/>
    <cellStyle name="Enter Units (1) 2 2" xfId="16318"/>
    <cellStyle name="Enter Units (1) 2 3" xfId="16319"/>
    <cellStyle name="Enter Units (1) 3" xfId="16320"/>
    <cellStyle name="Enter Units (1) 4" xfId="16321"/>
    <cellStyle name="Enter Units (1) 5" xfId="16322"/>
    <cellStyle name="Enter Units (1) 6" xfId="16323"/>
    <cellStyle name="Enter Units (1) 7" xfId="16324"/>
    <cellStyle name="Enter Units (1) 8" xfId="16325"/>
    <cellStyle name="Enter Units (1)_EC-1" xfId="16326"/>
    <cellStyle name="Enter Units (2)" xfId="16327"/>
    <cellStyle name="Enter Units (2) 2" xfId="16328"/>
    <cellStyle name="Enter Units (2) 2 2" xfId="16329"/>
    <cellStyle name="Enter Units (2) 2 3" xfId="16330"/>
    <cellStyle name="Enter Units (2) 2 4" xfId="16331"/>
    <cellStyle name="Enter Units (2) 3" xfId="16332"/>
    <cellStyle name="Enter Units (2) 4" xfId="16333"/>
    <cellStyle name="Enter Units (2) 5" xfId="16334"/>
    <cellStyle name="Enter Units (2) 6" xfId="16335"/>
    <cellStyle name="Enter Units (2) 7" xfId="16336"/>
    <cellStyle name="Enter Units (2) 8" xfId="16337"/>
    <cellStyle name="Enter Units (2)_EC-1" xfId="16338"/>
    <cellStyle name="Entered" xfId="16339"/>
    <cellStyle name="Entered 2" xfId="16340"/>
    <cellStyle name="Entered 3" xfId="16341"/>
    <cellStyle name="Entered 4" xfId="16342"/>
    <cellStyle name="Entered 5" xfId="16343"/>
    <cellStyle name="Entered 6" xfId="16344"/>
    <cellStyle name="Entered 7" xfId="16345"/>
    <cellStyle name="Entered 8" xfId="16346"/>
    <cellStyle name="Entered 9" xfId="16347"/>
    <cellStyle name="entry" xfId="16348"/>
    <cellStyle name="entry 2" xfId="16349"/>
    <cellStyle name="entry 2 2" xfId="16350"/>
    <cellStyle name="entry 2 3" xfId="16351"/>
    <cellStyle name="entry 3" xfId="16352"/>
    <cellStyle name="entry 4" xfId="16353"/>
    <cellStyle name="entry 5" xfId="16354"/>
    <cellStyle name="entry 6" xfId="16355"/>
    <cellStyle name="entry 7" xfId="16356"/>
    <cellStyle name="entry box" xfId="16357"/>
    <cellStyle name="entry box 10" xfId="16358"/>
    <cellStyle name="entry box 11" xfId="16359"/>
    <cellStyle name="entry box 12" xfId="16360"/>
    <cellStyle name="entry box 2" xfId="16361"/>
    <cellStyle name="entry box 2 10" xfId="16362"/>
    <cellStyle name="entry box 2 10 2" xfId="16363"/>
    <cellStyle name="entry box 2 10 3" xfId="16364"/>
    <cellStyle name="entry box 2 11" xfId="16365"/>
    <cellStyle name="entry box 2 12" xfId="16366"/>
    <cellStyle name="entry box 2 13" xfId="16367"/>
    <cellStyle name="entry box 2 14" xfId="16368"/>
    <cellStyle name="entry box 2 2" xfId="16369"/>
    <cellStyle name="entry box 2 2 2" xfId="16370"/>
    <cellStyle name="entry box 2 2 3" xfId="16371"/>
    <cellStyle name="entry box 2 3" xfId="16372"/>
    <cellStyle name="entry box 2 3 2" xfId="16373"/>
    <cellStyle name="entry box 2 3 3" xfId="16374"/>
    <cellStyle name="entry box 2 4" xfId="16375"/>
    <cellStyle name="entry box 2 4 2" xfId="16376"/>
    <cellStyle name="entry box 2 4 3" xfId="16377"/>
    <cellStyle name="entry box 2 5" xfId="16378"/>
    <cellStyle name="entry box 2 5 2" xfId="16379"/>
    <cellStyle name="entry box 2 5 3" xfId="16380"/>
    <cellStyle name="entry box 2 6" xfId="16381"/>
    <cellStyle name="entry box 2 6 2" xfId="16382"/>
    <cellStyle name="entry box 2 6 3" xfId="16383"/>
    <cellStyle name="entry box 2 7" xfId="16384"/>
    <cellStyle name="entry box 2 7 2" xfId="16385"/>
    <cellStyle name="entry box 2 7 3" xfId="16386"/>
    <cellStyle name="entry box 2 8" xfId="16387"/>
    <cellStyle name="entry box 2 8 2" xfId="16388"/>
    <cellStyle name="entry box 2 8 3" xfId="16389"/>
    <cellStyle name="entry box 2 9" xfId="16390"/>
    <cellStyle name="entry box 2 9 2" xfId="16391"/>
    <cellStyle name="entry box 2 9 3" xfId="16392"/>
    <cellStyle name="entry box 3" xfId="16393"/>
    <cellStyle name="entry box 3 10" xfId="16394"/>
    <cellStyle name="entry box 3 10 2" xfId="16395"/>
    <cellStyle name="entry box 3 10 3" xfId="16396"/>
    <cellStyle name="entry box 3 11" xfId="16397"/>
    <cellStyle name="entry box 3 12" xfId="16398"/>
    <cellStyle name="entry box 3 2" xfId="16399"/>
    <cellStyle name="entry box 3 2 2" xfId="16400"/>
    <cellStyle name="entry box 3 2 3" xfId="16401"/>
    <cellStyle name="entry box 3 3" xfId="16402"/>
    <cellStyle name="entry box 3 3 2" xfId="16403"/>
    <cellStyle name="entry box 3 3 3" xfId="16404"/>
    <cellStyle name="entry box 3 4" xfId="16405"/>
    <cellStyle name="entry box 3 4 2" xfId="16406"/>
    <cellStyle name="entry box 3 4 3" xfId="16407"/>
    <cellStyle name="entry box 3 5" xfId="16408"/>
    <cellStyle name="entry box 3 5 2" xfId="16409"/>
    <cellStyle name="entry box 3 5 3" xfId="16410"/>
    <cellStyle name="entry box 3 6" xfId="16411"/>
    <cellStyle name="entry box 3 6 2" xfId="16412"/>
    <cellStyle name="entry box 3 6 3" xfId="16413"/>
    <cellStyle name="entry box 3 7" xfId="16414"/>
    <cellStyle name="entry box 3 7 2" xfId="16415"/>
    <cellStyle name="entry box 3 7 3" xfId="16416"/>
    <cellStyle name="entry box 3 8" xfId="16417"/>
    <cellStyle name="entry box 3 8 2" xfId="16418"/>
    <cellStyle name="entry box 3 8 3" xfId="16419"/>
    <cellStyle name="entry box 3 9" xfId="16420"/>
    <cellStyle name="entry box 3 9 2" xfId="16421"/>
    <cellStyle name="entry box 3 9 3" xfId="16422"/>
    <cellStyle name="entry box 4" xfId="16423"/>
    <cellStyle name="entry box 4 10" xfId="16424"/>
    <cellStyle name="entry box 4 10 2" xfId="16425"/>
    <cellStyle name="entry box 4 10 3" xfId="16426"/>
    <cellStyle name="entry box 4 11" xfId="16427"/>
    <cellStyle name="entry box 4 12" xfId="16428"/>
    <cellStyle name="entry box 4 2" xfId="16429"/>
    <cellStyle name="entry box 4 2 2" xfId="16430"/>
    <cellStyle name="entry box 4 2 3" xfId="16431"/>
    <cellStyle name="entry box 4 3" xfId="16432"/>
    <cellStyle name="entry box 4 3 2" xfId="16433"/>
    <cellStyle name="entry box 4 3 3" xfId="16434"/>
    <cellStyle name="entry box 4 4" xfId="16435"/>
    <cellStyle name="entry box 4 4 2" xfId="16436"/>
    <cellStyle name="entry box 4 4 3" xfId="16437"/>
    <cellStyle name="entry box 4 5" xfId="16438"/>
    <cellStyle name="entry box 4 5 2" xfId="16439"/>
    <cellStyle name="entry box 4 5 3" xfId="16440"/>
    <cellStyle name="entry box 4 6" xfId="16441"/>
    <cellStyle name="entry box 4 6 2" xfId="16442"/>
    <cellStyle name="entry box 4 6 3" xfId="16443"/>
    <cellStyle name="entry box 4 7" xfId="16444"/>
    <cellStyle name="entry box 4 7 2" xfId="16445"/>
    <cellStyle name="entry box 4 7 3" xfId="16446"/>
    <cellStyle name="entry box 4 8" xfId="16447"/>
    <cellStyle name="entry box 4 8 2" xfId="16448"/>
    <cellStyle name="entry box 4 8 3" xfId="16449"/>
    <cellStyle name="entry box 4 9" xfId="16450"/>
    <cellStyle name="entry box 4 9 2" xfId="16451"/>
    <cellStyle name="entry box 4 9 3" xfId="16452"/>
    <cellStyle name="entry box 5" xfId="16453"/>
    <cellStyle name="entry box 5 10" xfId="16454"/>
    <cellStyle name="entry box 5 10 2" xfId="16455"/>
    <cellStyle name="entry box 5 10 3" xfId="16456"/>
    <cellStyle name="entry box 5 11" xfId="16457"/>
    <cellStyle name="entry box 5 12" xfId="16458"/>
    <cellStyle name="entry box 5 2" xfId="16459"/>
    <cellStyle name="entry box 5 2 2" xfId="16460"/>
    <cellStyle name="entry box 5 2 3" xfId="16461"/>
    <cellStyle name="entry box 5 3" xfId="16462"/>
    <cellStyle name="entry box 5 3 2" xfId="16463"/>
    <cellStyle name="entry box 5 3 3" xfId="16464"/>
    <cellStyle name="entry box 5 4" xfId="16465"/>
    <cellStyle name="entry box 5 4 2" xfId="16466"/>
    <cellStyle name="entry box 5 4 3" xfId="16467"/>
    <cellStyle name="entry box 5 5" xfId="16468"/>
    <cellStyle name="entry box 5 5 2" xfId="16469"/>
    <cellStyle name="entry box 5 5 3" xfId="16470"/>
    <cellStyle name="entry box 5 6" xfId="16471"/>
    <cellStyle name="entry box 5 6 2" xfId="16472"/>
    <cellStyle name="entry box 5 6 3" xfId="16473"/>
    <cellStyle name="entry box 5 7" xfId="16474"/>
    <cellStyle name="entry box 5 7 2" xfId="16475"/>
    <cellStyle name="entry box 5 7 3" xfId="16476"/>
    <cellStyle name="entry box 5 8" xfId="16477"/>
    <cellStyle name="entry box 5 8 2" xfId="16478"/>
    <cellStyle name="entry box 5 8 3" xfId="16479"/>
    <cellStyle name="entry box 5 9" xfId="16480"/>
    <cellStyle name="entry box 5 9 2" xfId="16481"/>
    <cellStyle name="entry box 5 9 3" xfId="16482"/>
    <cellStyle name="entry box 6" xfId="16483"/>
    <cellStyle name="entry box 6 10" xfId="16484"/>
    <cellStyle name="entry box 6 10 2" xfId="16485"/>
    <cellStyle name="entry box 6 10 3" xfId="16486"/>
    <cellStyle name="entry box 6 11" xfId="16487"/>
    <cellStyle name="entry box 6 12" xfId="16488"/>
    <cellStyle name="entry box 6 2" xfId="16489"/>
    <cellStyle name="entry box 6 2 2" xfId="16490"/>
    <cellStyle name="entry box 6 2 3" xfId="16491"/>
    <cellStyle name="entry box 6 3" xfId="16492"/>
    <cellStyle name="entry box 6 3 2" xfId="16493"/>
    <cellStyle name="entry box 6 3 3" xfId="16494"/>
    <cellStyle name="entry box 6 4" xfId="16495"/>
    <cellStyle name="entry box 6 4 2" xfId="16496"/>
    <cellStyle name="entry box 6 4 3" xfId="16497"/>
    <cellStyle name="entry box 6 5" xfId="16498"/>
    <cellStyle name="entry box 6 5 2" xfId="16499"/>
    <cellStyle name="entry box 6 5 3" xfId="16500"/>
    <cellStyle name="entry box 6 6" xfId="16501"/>
    <cellStyle name="entry box 6 6 2" xfId="16502"/>
    <cellStyle name="entry box 6 6 3" xfId="16503"/>
    <cellStyle name="entry box 6 7" xfId="16504"/>
    <cellStyle name="entry box 6 7 2" xfId="16505"/>
    <cellStyle name="entry box 6 7 3" xfId="16506"/>
    <cellStyle name="entry box 6 8" xfId="16507"/>
    <cellStyle name="entry box 6 8 2" xfId="16508"/>
    <cellStyle name="entry box 6 8 3" xfId="16509"/>
    <cellStyle name="entry box 6 9" xfId="16510"/>
    <cellStyle name="entry box 6 9 2" xfId="16511"/>
    <cellStyle name="entry box 6 9 3" xfId="16512"/>
    <cellStyle name="entry box 7" xfId="16513"/>
    <cellStyle name="entry box 7 10" xfId="16514"/>
    <cellStyle name="entry box 7 10 2" xfId="16515"/>
    <cellStyle name="entry box 7 10 3" xfId="16516"/>
    <cellStyle name="entry box 7 11" xfId="16517"/>
    <cellStyle name="entry box 7 11 2" xfId="16518"/>
    <cellStyle name="entry box 7 11 3" xfId="16519"/>
    <cellStyle name="entry box 7 12" xfId="16520"/>
    <cellStyle name="entry box 7 13" xfId="16521"/>
    <cellStyle name="entry box 7 2" xfId="16522"/>
    <cellStyle name="entry box 7 2 2" xfId="16523"/>
    <cellStyle name="entry box 7 2 3" xfId="16524"/>
    <cellStyle name="entry box 7 3" xfId="16525"/>
    <cellStyle name="entry box 7 3 2" xfId="16526"/>
    <cellStyle name="entry box 7 3 3" xfId="16527"/>
    <cellStyle name="entry box 7 4" xfId="16528"/>
    <cellStyle name="entry box 7 4 2" xfId="16529"/>
    <cellStyle name="entry box 7 4 3" xfId="16530"/>
    <cellStyle name="entry box 7 5" xfId="16531"/>
    <cellStyle name="entry box 7 5 2" xfId="16532"/>
    <cellStyle name="entry box 7 5 3" xfId="16533"/>
    <cellStyle name="entry box 7 6" xfId="16534"/>
    <cellStyle name="entry box 7 6 2" xfId="16535"/>
    <cellStyle name="entry box 7 6 3" xfId="16536"/>
    <cellStyle name="entry box 7 7" xfId="16537"/>
    <cellStyle name="entry box 7 7 2" xfId="16538"/>
    <cellStyle name="entry box 7 7 3" xfId="16539"/>
    <cellStyle name="entry box 7 8" xfId="16540"/>
    <cellStyle name="entry box 7 8 2" xfId="16541"/>
    <cellStyle name="entry box 7 8 3" xfId="16542"/>
    <cellStyle name="entry box 7 9" xfId="16543"/>
    <cellStyle name="entry box 7 9 2" xfId="16544"/>
    <cellStyle name="entry box 7 9 3" xfId="16545"/>
    <cellStyle name="entry box 8" xfId="16546"/>
    <cellStyle name="entry box 8 10" xfId="16547"/>
    <cellStyle name="entry box 8 10 2" xfId="16548"/>
    <cellStyle name="entry box 8 10 3" xfId="16549"/>
    <cellStyle name="entry box 8 11" xfId="16550"/>
    <cellStyle name="entry box 8 11 2" xfId="16551"/>
    <cellStyle name="entry box 8 11 3" xfId="16552"/>
    <cellStyle name="entry box 8 12" xfId="16553"/>
    <cellStyle name="entry box 8 13" xfId="16554"/>
    <cellStyle name="entry box 8 2" xfId="16555"/>
    <cellStyle name="entry box 8 2 2" xfId="16556"/>
    <cellStyle name="entry box 8 2 3" xfId="16557"/>
    <cellStyle name="entry box 8 3" xfId="16558"/>
    <cellStyle name="entry box 8 3 2" xfId="16559"/>
    <cellStyle name="entry box 8 3 3" xfId="16560"/>
    <cellStyle name="entry box 8 4" xfId="16561"/>
    <cellStyle name="entry box 8 4 2" xfId="16562"/>
    <cellStyle name="entry box 8 4 3" xfId="16563"/>
    <cellStyle name="entry box 8 5" xfId="16564"/>
    <cellStyle name="entry box 8 5 2" xfId="16565"/>
    <cellStyle name="entry box 8 5 3" xfId="16566"/>
    <cellStyle name="entry box 8 6" xfId="16567"/>
    <cellStyle name="entry box 8 6 2" xfId="16568"/>
    <cellStyle name="entry box 8 6 3" xfId="16569"/>
    <cellStyle name="entry box 8 7" xfId="16570"/>
    <cellStyle name="entry box 8 7 2" xfId="16571"/>
    <cellStyle name="entry box 8 7 3" xfId="16572"/>
    <cellStyle name="entry box 8 8" xfId="16573"/>
    <cellStyle name="entry box 8 8 2" xfId="16574"/>
    <cellStyle name="entry box 8 8 3" xfId="16575"/>
    <cellStyle name="entry box 8 9" xfId="16576"/>
    <cellStyle name="entry box 8 9 2" xfId="16577"/>
    <cellStyle name="entry box 8 9 3" xfId="16578"/>
    <cellStyle name="entry box 9" xfId="16579"/>
    <cellStyle name="entry box 9 2" xfId="16580"/>
    <cellStyle name="entry box 9 3" xfId="16581"/>
    <cellStyle name="entry_简版程序" xfId="16582"/>
    <cellStyle name="EPS" xfId="16583"/>
    <cellStyle name="EPS 2" xfId="16584"/>
    <cellStyle name="EPS 2 2" xfId="16585"/>
    <cellStyle name="EPS 2 3" xfId="16586"/>
    <cellStyle name="EPS 3" xfId="16587"/>
    <cellStyle name="EPS 4" xfId="16588"/>
    <cellStyle name="EPS 5" xfId="16589"/>
    <cellStyle name="Euro" xfId="16590"/>
    <cellStyle name="Euro 2" xfId="16591"/>
    <cellStyle name="Euro 2 2" xfId="16592"/>
    <cellStyle name="Euro 2 2 2" xfId="16593"/>
    <cellStyle name="Euro 2 2 3" xfId="16594"/>
    <cellStyle name="Euro 2 2 4" xfId="16595"/>
    <cellStyle name="Euro 2 2 5" xfId="16596"/>
    <cellStyle name="Euro 2 3" xfId="16597"/>
    <cellStyle name="Euro 2 3 2" xfId="16598"/>
    <cellStyle name="Euro 2 3 3" xfId="16599"/>
    <cellStyle name="Euro 2 4" xfId="16600"/>
    <cellStyle name="Euro 2 5" xfId="16601"/>
    <cellStyle name="Euro 2 6" xfId="16602"/>
    <cellStyle name="Euro 3" xfId="16603"/>
    <cellStyle name="Euro 3 2" xfId="16604"/>
    <cellStyle name="Euro 3 2 2" xfId="16605"/>
    <cellStyle name="Euro 3 2 3" xfId="16606"/>
    <cellStyle name="Euro 3 3" xfId="16607"/>
    <cellStyle name="Euro 3 4" xfId="16608"/>
    <cellStyle name="Euro 4" xfId="16609"/>
    <cellStyle name="Euro 4 2" xfId="16610"/>
    <cellStyle name="Euro 4 3" xfId="16611"/>
    <cellStyle name="Euro 4 4" xfId="16612"/>
    <cellStyle name="Euro 4 5" xfId="16613"/>
    <cellStyle name="Euro 5" xfId="16614"/>
    <cellStyle name="Euro 6" xfId="16615"/>
    <cellStyle name="Euro 7" xfId="16616"/>
    <cellStyle name="Euro 8" xfId="16617"/>
    <cellStyle name="Euro 9" xfId="16618"/>
    <cellStyle name="Euro_EB-5" xfId="16619"/>
    <cellStyle name="Explanatory Text" xfId="16620"/>
    <cellStyle name="Explanatory Text 2" xfId="16621"/>
    <cellStyle name="Explanatory Text 2 2" xfId="16622"/>
    <cellStyle name="Explanatory Text 3" xfId="16623"/>
    <cellStyle name="Explanatory Text 4" xfId="16624"/>
    <cellStyle name="EY House" xfId="16625"/>
    <cellStyle name="EY House 2" xfId="16626"/>
    <cellStyle name="EY House 2 2" xfId="16627"/>
    <cellStyle name="EY House 2 3" xfId="16628"/>
    <cellStyle name="EY House 3" xfId="16629"/>
    <cellStyle name="EY House 4" xfId="16630"/>
    <cellStyle name="EY House 5" xfId="16631"/>
    <cellStyle name="EY House 6" xfId="16632"/>
    <cellStyle name="EY House 7" xfId="16633"/>
    <cellStyle name="e鯪9Y_x000b_" xfId="16634"/>
    <cellStyle name="e鯪9Y_x000b_ 2" xfId="16635"/>
    <cellStyle name="e鯪9Y_x000b_ 3" xfId="16636"/>
    <cellStyle name="e鯪9Y_x000b_ 3 2" xfId="16637"/>
    <cellStyle name="e鯪9Y_x000b_ 3 3" xfId="16638"/>
    <cellStyle name="e鯪9Y_x000b_ 4" xfId="16639"/>
    <cellStyle name="e鯪9Y_x000b_ 5" xfId="16640"/>
    <cellStyle name="e鯪9Y_x000b_ 6" xfId="16641"/>
    <cellStyle name="e鯪9Y_x000b_ 7" xfId="16642"/>
    <cellStyle name="e鯪9Y_x000b_ 8" xfId="16643"/>
    <cellStyle name="F2" xfId="16644"/>
    <cellStyle name="F2 2" xfId="16645"/>
    <cellStyle name="F2 2 2" xfId="16646"/>
    <cellStyle name="F2 2 3" xfId="16647"/>
    <cellStyle name="F2 3" xfId="16648"/>
    <cellStyle name="F2 3 2" xfId="16649"/>
    <cellStyle name="F2 3 3" xfId="16650"/>
    <cellStyle name="F2 3 4" xfId="16651"/>
    <cellStyle name="F2 4" xfId="16652"/>
    <cellStyle name="F2 5" xfId="16653"/>
    <cellStyle name="F2 6" xfId="16654"/>
    <cellStyle name="F2 7" xfId="16655"/>
    <cellStyle name="F2 8" xfId="16656"/>
    <cellStyle name="F2_EC-1" xfId="16657"/>
    <cellStyle name="F3" xfId="16658"/>
    <cellStyle name="F3 2" xfId="16659"/>
    <cellStyle name="F3 2 2" xfId="16660"/>
    <cellStyle name="F3 2 3" xfId="16661"/>
    <cellStyle name="F3 3" xfId="16662"/>
    <cellStyle name="F3 3 2" xfId="16663"/>
    <cellStyle name="F3 3 3" xfId="16664"/>
    <cellStyle name="F3 3 4" xfId="16665"/>
    <cellStyle name="F3 4" xfId="16666"/>
    <cellStyle name="F3 5" xfId="16667"/>
    <cellStyle name="F3 6" xfId="16668"/>
    <cellStyle name="F3 7" xfId="16669"/>
    <cellStyle name="F3 8" xfId="16670"/>
    <cellStyle name="F3_EC-1" xfId="16671"/>
    <cellStyle name="F4" xfId="16672"/>
    <cellStyle name="F4 2" xfId="16673"/>
    <cellStyle name="F4 2 2" xfId="16674"/>
    <cellStyle name="F4 2 3" xfId="16675"/>
    <cellStyle name="F4 3" xfId="16676"/>
    <cellStyle name="F4 3 2" xfId="16677"/>
    <cellStyle name="F4 3 3" xfId="16678"/>
    <cellStyle name="F4 3 4" xfId="16679"/>
    <cellStyle name="F4 4" xfId="16680"/>
    <cellStyle name="F4 5" xfId="16681"/>
    <cellStyle name="F4 6" xfId="16682"/>
    <cellStyle name="F4 7" xfId="16683"/>
    <cellStyle name="F4 8" xfId="16684"/>
    <cellStyle name="F4_EC-1" xfId="16685"/>
    <cellStyle name="F5" xfId="16686"/>
    <cellStyle name="F5 2" xfId="16687"/>
    <cellStyle name="F5 2 2" xfId="16688"/>
    <cellStyle name="F5 2 3" xfId="16689"/>
    <cellStyle name="F5 3" xfId="16690"/>
    <cellStyle name="F5 3 2" xfId="16691"/>
    <cellStyle name="F5 3 3" xfId="16692"/>
    <cellStyle name="F5 3 4" xfId="16693"/>
    <cellStyle name="F5 4" xfId="16694"/>
    <cellStyle name="F5 5" xfId="16695"/>
    <cellStyle name="F5 6" xfId="16696"/>
    <cellStyle name="F5 7" xfId="16697"/>
    <cellStyle name="F5 8" xfId="16698"/>
    <cellStyle name="F5_EC-1" xfId="16699"/>
    <cellStyle name="F6" xfId="16700"/>
    <cellStyle name="F6 2" xfId="16701"/>
    <cellStyle name="F6 2 2" xfId="16702"/>
    <cellStyle name="F6 2 3" xfId="16703"/>
    <cellStyle name="F6 3" xfId="16704"/>
    <cellStyle name="F6 3 2" xfId="16705"/>
    <cellStyle name="F6 3 3" xfId="16706"/>
    <cellStyle name="F6 3 4" xfId="16707"/>
    <cellStyle name="F6 4" xfId="16708"/>
    <cellStyle name="F6 5" xfId="16709"/>
    <cellStyle name="F6 6" xfId="16710"/>
    <cellStyle name="F6 7" xfId="16711"/>
    <cellStyle name="F6 8" xfId="16712"/>
    <cellStyle name="F6_EC-1" xfId="16713"/>
    <cellStyle name="F7" xfId="16714"/>
    <cellStyle name="F7 2" xfId="16715"/>
    <cellStyle name="F7 2 2" xfId="16716"/>
    <cellStyle name="F7 2 3" xfId="16717"/>
    <cellStyle name="F7 3" xfId="16718"/>
    <cellStyle name="F7 3 2" xfId="16719"/>
    <cellStyle name="F7 3 3" xfId="16720"/>
    <cellStyle name="F7 3 4" xfId="16721"/>
    <cellStyle name="F7 4" xfId="16722"/>
    <cellStyle name="F7 5" xfId="16723"/>
    <cellStyle name="F7 6" xfId="16724"/>
    <cellStyle name="F7 7" xfId="16725"/>
    <cellStyle name="F7 8" xfId="16726"/>
    <cellStyle name="F7_EC-1" xfId="16727"/>
    <cellStyle name="F8" xfId="16728"/>
    <cellStyle name="F8 2" xfId="16729"/>
    <cellStyle name="F8 2 2" xfId="16730"/>
    <cellStyle name="F8 2 3" xfId="16731"/>
    <cellStyle name="F8 3" xfId="16732"/>
    <cellStyle name="F8 3 2" xfId="16733"/>
    <cellStyle name="F8 3 3" xfId="16734"/>
    <cellStyle name="F8 3 4" xfId="16735"/>
    <cellStyle name="F8 4" xfId="16736"/>
    <cellStyle name="F8 5" xfId="16737"/>
    <cellStyle name="F8 6" xfId="16738"/>
    <cellStyle name="F8 7" xfId="16739"/>
    <cellStyle name="F8 8" xfId="16740"/>
    <cellStyle name="F8_EC-1" xfId="16741"/>
    <cellStyle name="fa_data_bold_1_grouped" xfId="16742"/>
    <cellStyle name="Fijo" xfId="16743"/>
    <cellStyle name="Fijo 2" xfId="16744"/>
    <cellStyle name="Fijo 2 2" xfId="16745"/>
    <cellStyle name="Fijo 3" xfId="16746"/>
    <cellStyle name="Fijo 3 2" xfId="16747"/>
    <cellStyle name="Fijo 3 3" xfId="16748"/>
    <cellStyle name="Fijo 4" xfId="16749"/>
    <cellStyle name="Financiero" xfId="16750"/>
    <cellStyle name="Financiero 2" xfId="16751"/>
    <cellStyle name="Financiero 2 2" xfId="16752"/>
    <cellStyle name="Financiero 3" xfId="16753"/>
    <cellStyle name="Financiero 3 2" xfId="16754"/>
    <cellStyle name="Financiero 3 3" xfId="16755"/>
    <cellStyle name="Financiero 4" xfId="16756"/>
    <cellStyle name="Fixed" xfId="16757"/>
    <cellStyle name="Fixed 2" xfId="16758"/>
    <cellStyle name="Fixed 2 2" xfId="16759"/>
    <cellStyle name="Fixed 3" xfId="16760"/>
    <cellStyle name="Fixed 4" xfId="16761"/>
    <cellStyle name="Fixed 5" xfId="16762"/>
    <cellStyle name="Fixed 6" xfId="16763"/>
    <cellStyle name="Fixed 7" xfId="16764"/>
    <cellStyle name="Fixed_EC-1" xfId="16765"/>
    <cellStyle name="Fixed0" xfId="16766"/>
    <cellStyle name="Fixed0 2" xfId="16767"/>
    <cellStyle name="Fixed0 2 2" xfId="16768"/>
    <cellStyle name="Fixed0 2 3" xfId="16769"/>
    <cellStyle name="Fixed0 3" xfId="16770"/>
    <cellStyle name="Fixed0 4" xfId="16771"/>
    <cellStyle name="Fixed1" xfId="16772"/>
    <cellStyle name="Fixed1 2" xfId="16773"/>
    <cellStyle name="Fixed1 2 2" xfId="16774"/>
    <cellStyle name="Fixed1 2 3" xfId="16775"/>
    <cellStyle name="Fixed1 3" xfId="16776"/>
    <cellStyle name="Fixed1 4" xfId="16777"/>
    <cellStyle name="ƒnƒCƒp[ƒŠƒ“ƒN" xfId="16778"/>
    <cellStyle name="Followed Hyperlink" xfId="16779"/>
    <cellStyle name="Followed Hyperlink 2" xfId="16780"/>
    <cellStyle name="Followed Hyperlink 2 2" xfId="16781"/>
    <cellStyle name="Followed Hyperlink 2 3" xfId="16782"/>
    <cellStyle name="Followed Hyperlink 2 4" xfId="16783"/>
    <cellStyle name="Followed Hyperlink 3" xfId="16784"/>
    <cellStyle name="Format Number Column" xfId="16785"/>
    <cellStyle name="Format Number Column 2" xfId="16786"/>
    <cellStyle name="Format Number Column 2 2" xfId="16787"/>
    <cellStyle name="Format Number Column 2 3" xfId="16788"/>
    <cellStyle name="Format Number Column 3" xfId="16789"/>
    <cellStyle name="Format Number Column 4" xfId="16790"/>
    <cellStyle name="Format Number Column 5" xfId="16791"/>
    <cellStyle name="Format Number Column 6" xfId="16792"/>
    <cellStyle name="Format Number Column 7" xfId="16793"/>
    <cellStyle name="Fr. +0_-" xfId="16794"/>
    <cellStyle name="Fr. 0_-" xfId="16795"/>
    <cellStyle name="Fr. 2_-" xfId="16796"/>
    <cellStyle name="g" xfId="16797"/>
    <cellStyle name="g 2" xfId="16798"/>
    <cellStyle name="g 2 2" xfId="16799"/>
    <cellStyle name="g 2 2 2" xfId="16800"/>
    <cellStyle name="g 2 3" xfId="16801"/>
    <cellStyle name="g 3" xfId="16802"/>
    <cellStyle name="gcd" xfId="16803"/>
    <cellStyle name="gcd 2" xfId="16804"/>
    <cellStyle name="gcd 2 2" xfId="16805"/>
    <cellStyle name="gcd 2 3" xfId="16806"/>
    <cellStyle name="gcd 3" xfId="16807"/>
    <cellStyle name="gcd 4" xfId="16808"/>
    <cellStyle name="gcd 5" xfId="16809"/>
    <cellStyle name="gcd 6" xfId="16810"/>
    <cellStyle name="gcd 7" xfId="16811"/>
    <cellStyle name="Good" xfId="16812"/>
    <cellStyle name="Good 2" xfId="16813"/>
    <cellStyle name="Good 2 2" xfId="16814"/>
    <cellStyle name="Good 3" xfId="16815"/>
    <cellStyle name="Good 4" xfId="16816"/>
    <cellStyle name="Grey" xfId="16817"/>
    <cellStyle name="Grey 2" xfId="16818"/>
    <cellStyle name="Grey 2 2" xfId="16819"/>
    <cellStyle name="Grey 2 2 2" xfId="16820"/>
    <cellStyle name="Grey 2 2 3" xfId="16821"/>
    <cellStyle name="Grey 2 2 4" xfId="16822"/>
    <cellStyle name="Grey 2 3" xfId="16823"/>
    <cellStyle name="Grey 2 4" xfId="16824"/>
    <cellStyle name="Grey 3" xfId="16825"/>
    <cellStyle name="Grey 3 2" xfId="16826"/>
    <cellStyle name="Grey 3 2 2" xfId="16827"/>
    <cellStyle name="Grey 3 2 3" xfId="16828"/>
    <cellStyle name="Grey 4" xfId="16829"/>
    <cellStyle name="Grey 5" xfId="16830"/>
    <cellStyle name="Grey 6" xfId="16831"/>
    <cellStyle name="Grey 7" xfId="16832"/>
    <cellStyle name="Grey 8" xfId="16833"/>
    <cellStyle name="hatched" xfId="16834"/>
    <cellStyle name="hatched 10" xfId="16835"/>
    <cellStyle name="hatched 10 2" xfId="16836"/>
    <cellStyle name="hatched 10 3" xfId="16837"/>
    <cellStyle name="hatched 11" xfId="16838"/>
    <cellStyle name="hatched 11 2" xfId="16839"/>
    <cellStyle name="hatched 11 3" xfId="16840"/>
    <cellStyle name="hatched 12" xfId="16841"/>
    <cellStyle name="hatched 13" xfId="16842"/>
    <cellStyle name="hatched 2" xfId="16843"/>
    <cellStyle name="hatched 2 10" xfId="16844"/>
    <cellStyle name="hatched 2 10 2" xfId="16845"/>
    <cellStyle name="hatched 2 10 3" xfId="16846"/>
    <cellStyle name="hatched 2 11" xfId="16847"/>
    <cellStyle name="hatched 2 12" xfId="16848"/>
    <cellStyle name="hatched 2 2" xfId="16849"/>
    <cellStyle name="hatched 2 2 2" xfId="16850"/>
    <cellStyle name="hatched 2 2 3" xfId="16851"/>
    <cellStyle name="hatched 2 3" xfId="16852"/>
    <cellStyle name="hatched 2 3 2" xfId="16853"/>
    <cellStyle name="hatched 2 3 3" xfId="16854"/>
    <cellStyle name="hatched 2 4" xfId="16855"/>
    <cellStyle name="hatched 2 4 2" xfId="16856"/>
    <cellStyle name="hatched 2 4 3" xfId="16857"/>
    <cellStyle name="hatched 2 5" xfId="16858"/>
    <cellStyle name="hatched 2 5 2" xfId="16859"/>
    <cellStyle name="hatched 2 5 3" xfId="16860"/>
    <cellStyle name="hatched 2 6" xfId="16861"/>
    <cellStyle name="hatched 2 6 2" xfId="16862"/>
    <cellStyle name="hatched 2 6 3" xfId="16863"/>
    <cellStyle name="hatched 2 7" xfId="16864"/>
    <cellStyle name="hatched 2 7 2" xfId="16865"/>
    <cellStyle name="hatched 2 7 3" xfId="16866"/>
    <cellStyle name="hatched 2 8" xfId="16867"/>
    <cellStyle name="hatched 2 8 2" xfId="16868"/>
    <cellStyle name="hatched 2 8 3" xfId="16869"/>
    <cellStyle name="hatched 2 9" xfId="16870"/>
    <cellStyle name="hatched 2 9 2" xfId="16871"/>
    <cellStyle name="hatched 2 9 3" xfId="16872"/>
    <cellStyle name="hatched 3" xfId="16873"/>
    <cellStyle name="hatched 3 2" xfId="16874"/>
    <cellStyle name="hatched 3 3" xfId="16875"/>
    <cellStyle name="hatched 4" xfId="16876"/>
    <cellStyle name="hatched 4 2" xfId="16877"/>
    <cellStyle name="hatched 4 3" xfId="16878"/>
    <cellStyle name="hatched 5" xfId="16879"/>
    <cellStyle name="hatched 5 2" xfId="16880"/>
    <cellStyle name="hatched 5 3" xfId="16881"/>
    <cellStyle name="hatched 6" xfId="16882"/>
    <cellStyle name="hatched 6 2" xfId="16883"/>
    <cellStyle name="hatched 6 3" xfId="16884"/>
    <cellStyle name="hatched 7" xfId="16885"/>
    <cellStyle name="hatched 7 2" xfId="16886"/>
    <cellStyle name="hatched 7 3" xfId="16887"/>
    <cellStyle name="hatched 8" xfId="16888"/>
    <cellStyle name="hatched 8 2" xfId="16889"/>
    <cellStyle name="hatched 8 3" xfId="16890"/>
    <cellStyle name="hatched 9" xfId="16891"/>
    <cellStyle name="hatched 9 2" xfId="16892"/>
    <cellStyle name="hatched 9 3" xfId="16893"/>
    <cellStyle name="HEADER" xfId="16894"/>
    <cellStyle name="HEADER 2" xfId="16895"/>
    <cellStyle name="HEADER 2 2" xfId="16896"/>
    <cellStyle name="HEADER 2 3" xfId="16897"/>
    <cellStyle name="HEADER 3" xfId="16898"/>
    <cellStyle name="HEADER 4" xfId="16899"/>
    <cellStyle name="HEADER 5" xfId="16900"/>
    <cellStyle name="HEADER 6" xfId="16901"/>
    <cellStyle name="HEADER 7" xfId="16902"/>
    <cellStyle name="Header1" xfId="16903"/>
    <cellStyle name="Header1 2" xfId="16904"/>
    <cellStyle name="Header1 2 2" xfId="16905"/>
    <cellStyle name="Header1 2 3" xfId="16906"/>
    <cellStyle name="Header1 2 4" xfId="16907"/>
    <cellStyle name="Header1 2 5" xfId="16908"/>
    <cellStyle name="Header1 3" xfId="16909"/>
    <cellStyle name="Header1 3 2" xfId="16910"/>
    <cellStyle name="Header1 3 3" xfId="16911"/>
    <cellStyle name="Header1 3 4" xfId="16912"/>
    <cellStyle name="Header1 3 5" xfId="16913"/>
    <cellStyle name="Header1 4" xfId="16914"/>
    <cellStyle name="Header1 4 2" xfId="16915"/>
    <cellStyle name="Header1 4 3" xfId="16916"/>
    <cellStyle name="Header1 4 4" xfId="16917"/>
    <cellStyle name="Header1 5" xfId="16918"/>
    <cellStyle name="Header1 6" xfId="16919"/>
    <cellStyle name="Header2" xfId="16920"/>
    <cellStyle name="Header2 2" xfId="16921"/>
    <cellStyle name="Header2 2 10" xfId="16922"/>
    <cellStyle name="Header2 2 10 2" xfId="16923"/>
    <cellStyle name="Header2 2 10 3" xfId="16924"/>
    <cellStyle name="Header2 2 11" xfId="16925"/>
    <cellStyle name="Header2 2 11 2" xfId="16926"/>
    <cellStyle name="Header2 2 11 3" xfId="16927"/>
    <cellStyle name="Header2 2 12" xfId="16928"/>
    <cellStyle name="Header2 2 13" xfId="16929"/>
    <cellStyle name="Header2 2 2" xfId="16930"/>
    <cellStyle name="Header2 2 2 2" xfId="16931"/>
    <cellStyle name="Header2 2 2 3" xfId="16932"/>
    <cellStyle name="Header2 2 3" xfId="16933"/>
    <cellStyle name="Header2 2 3 2" xfId="16934"/>
    <cellStyle name="Header2 2 3 3" xfId="16935"/>
    <cellStyle name="Header2 2 4" xfId="16936"/>
    <cellStyle name="Header2 2 4 2" xfId="16937"/>
    <cellStyle name="Header2 2 4 3" xfId="16938"/>
    <cellStyle name="Header2 2 5" xfId="16939"/>
    <cellStyle name="Header2 2 5 2" xfId="16940"/>
    <cellStyle name="Header2 2 5 3" xfId="16941"/>
    <cellStyle name="Header2 2 6" xfId="16942"/>
    <cellStyle name="Header2 2 6 2" xfId="16943"/>
    <cellStyle name="Header2 2 6 3" xfId="16944"/>
    <cellStyle name="Header2 2 7" xfId="16945"/>
    <cellStyle name="Header2 2 7 2" xfId="16946"/>
    <cellStyle name="Header2 2 7 3" xfId="16947"/>
    <cellStyle name="Header2 2 8" xfId="16948"/>
    <cellStyle name="Header2 2 8 2" xfId="16949"/>
    <cellStyle name="Header2 2 8 3" xfId="16950"/>
    <cellStyle name="Header2 2 9" xfId="16951"/>
    <cellStyle name="Header2 2 9 2" xfId="16952"/>
    <cellStyle name="Header2 2 9 3" xfId="16953"/>
    <cellStyle name="Header2 3" xfId="16954"/>
    <cellStyle name="Header2 3 10" xfId="16955"/>
    <cellStyle name="Header2 3 10 2" xfId="16956"/>
    <cellStyle name="Header2 3 10 3" xfId="16957"/>
    <cellStyle name="Header2 3 11" xfId="16958"/>
    <cellStyle name="Header2 3 11 2" xfId="16959"/>
    <cellStyle name="Header2 3 11 3" xfId="16960"/>
    <cellStyle name="Header2 3 12" xfId="16961"/>
    <cellStyle name="Header2 3 13" xfId="16962"/>
    <cellStyle name="Header2 3 2" xfId="16963"/>
    <cellStyle name="Header2 3 2 2" xfId="16964"/>
    <cellStyle name="Header2 3 2 3" xfId="16965"/>
    <cellStyle name="Header2 3 3" xfId="16966"/>
    <cellStyle name="Header2 3 3 2" xfId="16967"/>
    <cellStyle name="Header2 3 3 3" xfId="16968"/>
    <cellStyle name="Header2 3 4" xfId="16969"/>
    <cellStyle name="Header2 3 4 2" xfId="16970"/>
    <cellStyle name="Header2 3 4 3" xfId="16971"/>
    <cellStyle name="Header2 3 5" xfId="16972"/>
    <cellStyle name="Header2 3 5 2" xfId="16973"/>
    <cellStyle name="Header2 3 5 3" xfId="16974"/>
    <cellStyle name="Header2 3 6" xfId="16975"/>
    <cellStyle name="Header2 3 6 2" xfId="16976"/>
    <cellStyle name="Header2 3 6 3" xfId="16977"/>
    <cellStyle name="Header2 3 7" xfId="16978"/>
    <cellStyle name="Header2 3 7 2" xfId="16979"/>
    <cellStyle name="Header2 3 7 3" xfId="16980"/>
    <cellStyle name="Header2 3 8" xfId="16981"/>
    <cellStyle name="Header2 3 8 2" xfId="16982"/>
    <cellStyle name="Header2 3 8 3" xfId="16983"/>
    <cellStyle name="Header2 3 9" xfId="16984"/>
    <cellStyle name="Header2 3 9 2" xfId="16985"/>
    <cellStyle name="Header2 3 9 3" xfId="16986"/>
    <cellStyle name="Header2 4" xfId="16987"/>
    <cellStyle name="Header2 4 10" xfId="16988"/>
    <cellStyle name="Header2 4 10 2" xfId="16989"/>
    <cellStyle name="Header2 4 10 3" xfId="16990"/>
    <cellStyle name="Header2 4 11" xfId="16991"/>
    <cellStyle name="Header2 4 11 2" xfId="16992"/>
    <cellStyle name="Header2 4 11 3" xfId="16993"/>
    <cellStyle name="Header2 4 12" xfId="16994"/>
    <cellStyle name="Header2 4 13" xfId="16995"/>
    <cellStyle name="Header2 4 2" xfId="16996"/>
    <cellStyle name="Header2 4 2 2" xfId="16997"/>
    <cellStyle name="Header2 4 2 3" xfId="16998"/>
    <cellStyle name="Header2 4 3" xfId="16999"/>
    <cellStyle name="Header2 4 3 2" xfId="17000"/>
    <cellStyle name="Header2 4 3 3" xfId="17001"/>
    <cellStyle name="Header2 4 4" xfId="17002"/>
    <cellStyle name="Header2 4 4 2" xfId="17003"/>
    <cellStyle name="Header2 4 4 3" xfId="17004"/>
    <cellStyle name="Header2 4 5" xfId="17005"/>
    <cellStyle name="Header2 4 5 2" xfId="17006"/>
    <cellStyle name="Header2 4 5 3" xfId="17007"/>
    <cellStyle name="Header2 4 6" xfId="17008"/>
    <cellStyle name="Header2 4 6 2" xfId="17009"/>
    <cellStyle name="Header2 4 6 3" xfId="17010"/>
    <cellStyle name="Header2 4 7" xfId="17011"/>
    <cellStyle name="Header2 4 7 2" xfId="17012"/>
    <cellStyle name="Header2 4 7 3" xfId="17013"/>
    <cellStyle name="Header2 4 8" xfId="17014"/>
    <cellStyle name="Header2 4 8 2" xfId="17015"/>
    <cellStyle name="Header2 4 8 3" xfId="17016"/>
    <cellStyle name="Header2 4 9" xfId="17017"/>
    <cellStyle name="Header2 4 9 2" xfId="17018"/>
    <cellStyle name="Header2 4 9 3" xfId="17019"/>
    <cellStyle name="Header2 5" xfId="17020"/>
    <cellStyle name="Header2 5 10" xfId="17021"/>
    <cellStyle name="Header2 5 10 2" xfId="17022"/>
    <cellStyle name="Header2 5 10 3" xfId="17023"/>
    <cellStyle name="Header2 5 11" xfId="17024"/>
    <cellStyle name="Header2 5 11 2" xfId="17025"/>
    <cellStyle name="Header2 5 11 3" xfId="17026"/>
    <cellStyle name="Header2 5 12" xfId="17027"/>
    <cellStyle name="Header2 5 13" xfId="17028"/>
    <cellStyle name="Header2 5 2" xfId="17029"/>
    <cellStyle name="Header2 5 2 2" xfId="17030"/>
    <cellStyle name="Header2 5 2 3" xfId="17031"/>
    <cellStyle name="Header2 5 3" xfId="17032"/>
    <cellStyle name="Header2 5 3 2" xfId="17033"/>
    <cellStyle name="Header2 5 3 3" xfId="17034"/>
    <cellStyle name="Header2 5 4" xfId="17035"/>
    <cellStyle name="Header2 5 4 2" xfId="17036"/>
    <cellStyle name="Header2 5 4 3" xfId="17037"/>
    <cellStyle name="Header2 5 5" xfId="17038"/>
    <cellStyle name="Header2 5 5 2" xfId="17039"/>
    <cellStyle name="Header2 5 5 3" xfId="17040"/>
    <cellStyle name="Header2 5 6" xfId="17041"/>
    <cellStyle name="Header2 5 6 2" xfId="17042"/>
    <cellStyle name="Header2 5 6 3" xfId="17043"/>
    <cellStyle name="Header2 5 7" xfId="17044"/>
    <cellStyle name="Header2 5 7 2" xfId="17045"/>
    <cellStyle name="Header2 5 7 3" xfId="17046"/>
    <cellStyle name="Header2 5 8" xfId="17047"/>
    <cellStyle name="Header2 5 8 2" xfId="17048"/>
    <cellStyle name="Header2 5 8 3" xfId="17049"/>
    <cellStyle name="Header2 5 9" xfId="17050"/>
    <cellStyle name="Header2 5 9 2" xfId="17051"/>
    <cellStyle name="Header2 5 9 3" xfId="17052"/>
    <cellStyle name="Header2 6" xfId="17053"/>
    <cellStyle name="Header2 6 2" xfId="17054"/>
    <cellStyle name="Header2 6 3" xfId="17055"/>
    <cellStyle name="Header2 7" xfId="17056"/>
    <cellStyle name="Header2 8" xfId="17057"/>
    <cellStyle name="Header2 9" xfId="17058"/>
    <cellStyle name="Header2_附注" xfId="17059"/>
    <cellStyle name="Heading" xfId="17060"/>
    <cellStyle name="Heading 1" xfId="17061"/>
    <cellStyle name="Heading 1 2" xfId="17062"/>
    <cellStyle name="Heading 1 2 2" xfId="17063"/>
    <cellStyle name="Heading 1 3" xfId="17064"/>
    <cellStyle name="Heading 1 4" xfId="17065"/>
    <cellStyle name="Heading 1 5" xfId="17066"/>
    <cellStyle name="Heading 1 6" xfId="17067"/>
    <cellStyle name="Heading 1 7" xfId="17068"/>
    <cellStyle name="Heading 10" xfId="17069"/>
    <cellStyle name="Heading 2" xfId="17070"/>
    <cellStyle name="Heading 2 2" xfId="17071"/>
    <cellStyle name="Heading 2 2 2" xfId="17072"/>
    <cellStyle name="Heading 2 3" xfId="17073"/>
    <cellStyle name="Heading 2 4" xfId="17074"/>
    <cellStyle name="Heading 2 5" xfId="17075"/>
    <cellStyle name="Heading 2 6" xfId="17076"/>
    <cellStyle name="Heading 2 7" xfId="17077"/>
    <cellStyle name="Heading 2 8" xfId="17078"/>
    <cellStyle name="Heading 3" xfId="17079"/>
    <cellStyle name="Heading 3 2" xfId="17080"/>
    <cellStyle name="Heading 3 2 2" xfId="17081"/>
    <cellStyle name="Heading 3 3" xfId="17082"/>
    <cellStyle name="Heading 3 4" xfId="17083"/>
    <cellStyle name="Heading 4" xfId="17084"/>
    <cellStyle name="Heading 4 2" xfId="17085"/>
    <cellStyle name="Heading 4 2 2" xfId="17086"/>
    <cellStyle name="Heading 4 3" xfId="17087"/>
    <cellStyle name="Heading 4 4" xfId="17088"/>
    <cellStyle name="Heading 5" xfId="17089"/>
    <cellStyle name="Heading 5 2" xfId="17090"/>
    <cellStyle name="Heading 6" xfId="17091"/>
    <cellStyle name="Heading 7" xfId="17092"/>
    <cellStyle name="Heading 8" xfId="17093"/>
    <cellStyle name="Heading 9" xfId="17094"/>
    <cellStyle name="Heading1" xfId="17095"/>
    <cellStyle name="Heading1 10" xfId="17096"/>
    <cellStyle name="Heading1 10 2" xfId="17097"/>
    <cellStyle name="Heading1 10 3" xfId="17098"/>
    <cellStyle name="Heading1 11" xfId="17099"/>
    <cellStyle name="Heading1 11 2" xfId="17100"/>
    <cellStyle name="Heading1 11 3" xfId="17101"/>
    <cellStyle name="Heading1 12" xfId="17102"/>
    <cellStyle name="Heading1 12 2" xfId="17103"/>
    <cellStyle name="Heading1 12 3" xfId="17104"/>
    <cellStyle name="Heading1 13" xfId="17105"/>
    <cellStyle name="Heading1 13 2" xfId="17106"/>
    <cellStyle name="Heading1 13 3" xfId="17107"/>
    <cellStyle name="Heading1 14" xfId="17108"/>
    <cellStyle name="Heading1 14 2" xfId="17109"/>
    <cellStyle name="Heading1 14 3" xfId="17110"/>
    <cellStyle name="Heading1 15" xfId="17111"/>
    <cellStyle name="Heading1 15 2" xfId="17112"/>
    <cellStyle name="Heading1 15 3" xfId="17113"/>
    <cellStyle name="Heading1 16" xfId="17114"/>
    <cellStyle name="Heading1 16 2" xfId="17115"/>
    <cellStyle name="Heading1 16 3" xfId="17116"/>
    <cellStyle name="Heading1 17" xfId="17117"/>
    <cellStyle name="Heading1 17 2" xfId="17118"/>
    <cellStyle name="Heading1 17 3" xfId="17119"/>
    <cellStyle name="Heading1 18" xfId="17120"/>
    <cellStyle name="Heading1 19" xfId="17121"/>
    <cellStyle name="Heading1 2" xfId="17122"/>
    <cellStyle name="Heading1 2 2" xfId="17123"/>
    <cellStyle name="Heading1 2 3" xfId="17124"/>
    <cellStyle name="Heading1 2 4" xfId="17125"/>
    <cellStyle name="Heading1 2 5" xfId="17126"/>
    <cellStyle name="Heading1 2 6" xfId="17127"/>
    <cellStyle name="Heading1 20" xfId="17128"/>
    <cellStyle name="Heading1 21" xfId="17129"/>
    <cellStyle name="Heading1 3" xfId="17130"/>
    <cellStyle name="Heading1 3 10" xfId="17131"/>
    <cellStyle name="Heading1 3 10 2" xfId="17132"/>
    <cellStyle name="Heading1 3 10 3" xfId="17133"/>
    <cellStyle name="Heading1 3 11" xfId="17134"/>
    <cellStyle name="Heading1 3 11 2" xfId="17135"/>
    <cellStyle name="Heading1 3 11 3" xfId="17136"/>
    <cellStyle name="Heading1 3 12" xfId="17137"/>
    <cellStyle name="Heading1 3 2" xfId="17138"/>
    <cellStyle name="Heading1 3 2 2" xfId="17139"/>
    <cellStyle name="Heading1 3 2 3" xfId="17140"/>
    <cellStyle name="Heading1 3 3" xfId="17141"/>
    <cellStyle name="Heading1 3 3 2" xfId="17142"/>
    <cellStyle name="Heading1 3 3 3" xfId="17143"/>
    <cellStyle name="Heading1 3 4" xfId="17144"/>
    <cellStyle name="Heading1 3 4 2" xfId="17145"/>
    <cellStyle name="Heading1 3 4 3" xfId="17146"/>
    <cellStyle name="Heading1 3 5" xfId="17147"/>
    <cellStyle name="Heading1 3 5 2" xfId="17148"/>
    <cellStyle name="Heading1 3 5 3" xfId="17149"/>
    <cellStyle name="Heading1 3 6" xfId="17150"/>
    <cellStyle name="Heading1 3 6 2" xfId="17151"/>
    <cellStyle name="Heading1 3 6 3" xfId="17152"/>
    <cellStyle name="Heading1 3 7" xfId="17153"/>
    <cellStyle name="Heading1 3 7 2" xfId="17154"/>
    <cellStyle name="Heading1 3 7 3" xfId="17155"/>
    <cellStyle name="Heading1 3 8" xfId="17156"/>
    <cellStyle name="Heading1 3 8 2" xfId="17157"/>
    <cellStyle name="Heading1 3 8 3" xfId="17158"/>
    <cellStyle name="Heading1 3 9" xfId="17159"/>
    <cellStyle name="Heading1 3 9 2" xfId="17160"/>
    <cellStyle name="Heading1 3 9 3" xfId="17161"/>
    <cellStyle name="Heading1 4" xfId="17162"/>
    <cellStyle name="Heading1 4 10" xfId="17163"/>
    <cellStyle name="Heading1 4 10 2" xfId="17164"/>
    <cellStyle name="Heading1 4 10 3" xfId="17165"/>
    <cellStyle name="Heading1 4 11" xfId="17166"/>
    <cellStyle name="Heading1 4 11 2" xfId="17167"/>
    <cellStyle name="Heading1 4 11 3" xfId="17168"/>
    <cellStyle name="Heading1 4 12" xfId="17169"/>
    <cellStyle name="Heading1 4 13" xfId="17170"/>
    <cellStyle name="Heading1 4 2" xfId="17171"/>
    <cellStyle name="Heading1 4 2 2" xfId="17172"/>
    <cellStyle name="Heading1 4 2 3" xfId="17173"/>
    <cellStyle name="Heading1 4 3" xfId="17174"/>
    <cellStyle name="Heading1 4 3 2" xfId="17175"/>
    <cellStyle name="Heading1 4 3 3" xfId="17176"/>
    <cellStyle name="Heading1 4 4" xfId="17177"/>
    <cellStyle name="Heading1 4 4 2" xfId="17178"/>
    <cellStyle name="Heading1 4 4 3" xfId="17179"/>
    <cellStyle name="Heading1 4 5" xfId="17180"/>
    <cellStyle name="Heading1 4 5 2" xfId="17181"/>
    <cellStyle name="Heading1 4 5 3" xfId="17182"/>
    <cellStyle name="Heading1 4 6" xfId="17183"/>
    <cellStyle name="Heading1 4 6 2" xfId="17184"/>
    <cellStyle name="Heading1 4 6 3" xfId="17185"/>
    <cellStyle name="Heading1 4 7" xfId="17186"/>
    <cellStyle name="Heading1 4 7 2" xfId="17187"/>
    <cellStyle name="Heading1 4 7 3" xfId="17188"/>
    <cellStyle name="Heading1 4 8" xfId="17189"/>
    <cellStyle name="Heading1 4 8 2" xfId="17190"/>
    <cellStyle name="Heading1 4 8 3" xfId="17191"/>
    <cellStyle name="Heading1 4 9" xfId="17192"/>
    <cellStyle name="Heading1 4 9 2" xfId="17193"/>
    <cellStyle name="Heading1 4 9 3" xfId="17194"/>
    <cellStyle name="Heading1 5" xfId="17195"/>
    <cellStyle name="Heading1 5 10" xfId="17196"/>
    <cellStyle name="Heading1 5 10 2" xfId="17197"/>
    <cellStyle name="Heading1 5 10 3" xfId="17198"/>
    <cellStyle name="Heading1 5 11" xfId="17199"/>
    <cellStyle name="Heading1 5 11 2" xfId="17200"/>
    <cellStyle name="Heading1 5 11 3" xfId="17201"/>
    <cellStyle name="Heading1 5 12" xfId="17202"/>
    <cellStyle name="Heading1 5 13" xfId="17203"/>
    <cellStyle name="Heading1 5 2" xfId="17204"/>
    <cellStyle name="Heading1 5 2 2" xfId="17205"/>
    <cellStyle name="Heading1 5 2 3" xfId="17206"/>
    <cellStyle name="Heading1 5 3" xfId="17207"/>
    <cellStyle name="Heading1 5 3 2" xfId="17208"/>
    <cellStyle name="Heading1 5 3 3" xfId="17209"/>
    <cellStyle name="Heading1 5 4" xfId="17210"/>
    <cellStyle name="Heading1 5 4 2" xfId="17211"/>
    <cellStyle name="Heading1 5 4 3" xfId="17212"/>
    <cellStyle name="Heading1 5 5" xfId="17213"/>
    <cellStyle name="Heading1 5 5 2" xfId="17214"/>
    <cellStyle name="Heading1 5 5 3" xfId="17215"/>
    <cellStyle name="Heading1 5 6" xfId="17216"/>
    <cellStyle name="Heading1 5 6 2" xfId="17217"/>
    <cellStyle name="Heading1 5 6 3" xfId="17218"/>
    <cellStyle name="Heading1 5 7" xfId="17219"/>
    <cellStyle name="Heading1 5 7 2" xfId="17220"/>
    <cellStyle name="Heading1 5 7 3" xfId="17221"/>
    <cellStyle name="Heading1 5 8" xfId="17222"/>
    <cellStyle name="Heading1 5 8 2" xfId="17223"/>
    <cellStyle name="Heading1 5 8 3" xfId="17224"/>
    <cellStyle name="Heading1 5 9" xfId="17225"/>
    <cellStyle name="Heading1 5 9 2" xfId="17226"/>
    <cellStyle name="Heading1 5 9 3" xfId="17227"/>
    <cellStyle name="Heading1 6" xfId="17228"/>
    <cellStyle name="Heading1 6 10" xfId="17229"/>
    <cellStyle name="Heading1 6 10 2" xfId="17230"/>
    <cellStyle name="Heading1 6 10 3" xfId="17231"/>
    <cellStyle name="Heading1 6 11" xfId="17232"/>
    <cellStyle name="Heading1 6 11 2" xfId="17233"/>
    <cellStyle name="Heading1 6 11 3" xfId="17234"/>
    <cellStyle name="Heading1 6 12" xfId="17235"/>
    <cellStyle name="Heading1 6 13" xfId="17236"/>
    <cellStyle name="Heading1 6 2" xfId="17237"/>
    <cellStyle name="Heading1 6 2 2" xfId="17238"/>
    <cellStyle name="Heading1 6 2 3" xfId="17239"/>
    <cellStyle name="Heading1 6 3" xfId="17240"/>
    <cellStyle name="Heading1 6 3 2" xfId="17241"/>
    <cellStyle name="Heading1 6 3 3" xfId="17242"/>
    <cellStyle name="Heading1 6 4" xfId="17243"/>
    <cellStyle name="Heading1 6 4 2" xfId="17244"/>
    <cellStyle name="Heading1 6 4 3" xfId="17245"/>
    <cellStyle name="Heading1 6 5" xfId="17246"/>
    <cellStyle name="Heading1 6 5 2" xfId="17247"/>
    <cellStyle name="Heading1 6 5 3" xfId="17248"/>
    <cellStyle name="Heading1 6 6" xfId="17249"/>
    <cellStyle name="Heading1 6 6 2" xfId="17250"/>
    <cellStyle name="Heading1 6 6 3" xfId="17251"/>
    <cellStyle name="Heading1 6 7" xfId="17252"/>
    <cellStyle name="Heading1 6 7 2" xfId="17253"/>
    <cellStyle name="Heading1 6 7 3" xfId="17254"/>
    <cellStyle name="Heading1 6 8" xfId="17255"/>
    <cellStyle name="Heading1 6 8 2" xfId="17256"/>
    <cellStyle name="Heading1 6 8 3" xfId="17257"/>
    <cellStyle name="Heading1 6 9" xfId="17258"/>
    <cellStyle name="Heading1 6 9 2" xfId="17259"/>
    <cellStyle name="Heading1 6 9 3" xfId="17260"/>
    <cellStyle name="Heading1 7" xfId="17261"/>
    <cellStyle name="Heading1 7 10" xfId="17262"/>
    <cellStyle name="Heading1 7 10 2" xfId="17263"/>
    <cellStyle name="Heading1 7 10 3" xfId="17264"/>
    <cellStyle name="Heading1 7 11" xfId="17265"/>
    <cellStyle name="Heading1 7 11 2" xfId="17266"/>
    <cellStyle name="Heading1 7 11 3" xfId="17267"/>
    <cellStyle name="Heading1 7 12" xfId="17268"/>
    <cellStyle name="Heading1 7 13" xfId="17269"/>
    <cellStyle name="Heading1 7 2" xfId="17270"/>
    <cellStyle name="Heading1 7 2 2" xfId="17271"/>
    <cellStyle name="Heading1 7 2 3" xfId="17272"/>
    <cellStyle name="Heading1 7 3" xfId="17273"/>
    <cellStyle name="Heading1 7 3 2" xfId="17274"/>
    <cellStyle name="Heading1 7 3 3" xfId="17275"/>
    <cellStyle name="Heading1 7 4" xfId="17276"/>
    <cellStyle name="Heading1 7 4 2" xfId="17277"/>
    <cellStyle name="Heading1 7 4 3" xfId="17278"/>
    <cellStyle name="Heading1 7 5" xfId="17279"/>
    <cellStyle name="Heading1 7 5 2" xfId="17280"/>
    <cellStyle name="Heading1 7 5 3" xfId="17281"/>
    <cellStyle name="Heading1 7 6" xfId="17282"/>
    <cellStyle name="Heading1 7 6 2" xfId="17283"/>
    <cellStyle name="Heading1 7 6 3" xfId="17284"/>
    <cellStyle name="Heading1 7 7" xfId="17285"/>
    <cellStyle name="Heading1 7 7 2" xfId="17286"/>
    <cellStyle name="Heading1 7 7 3" xfId="17287"/>
    <cellStyle name="Heading1 7 8" xfId="17288"/>
    <cellStyle name="Heading1 7 8 2" xfId="17289"/>
    <cellStyle name="Heading1 7 8 3" xfId="17290"/>
    <cellStyle name="Heading1 7 9" xfId="17291"/>
    <cellStyle name="Heading1 7 9 2" xfId="17292"/>
    <cellStyle name="Heading1 7 9 3" xfId="17293"/>
    <cellStyle name="Heading1 8" xfId="17294"/>
    <cellStyle name="Heading1 8 2" xfId="17295"/>
    <cellStyle name="Heading1 8 3" xfId="17296"/>
    <cellStyle name="Heading1 9" xfId="17297"/>
    <cellStyle name="Heading1 9 2" xfId="17298"/>
    <cellStyle name="Heading1 9 3" xfId="17299"/>
    <cellStyle name="Heading1_EC-1" xfId="17300"/>
    <cellStyle name="Heading2" xfId="17301"/>
    <cellStyle name="Heading2 2" xfId="17302"/>
    <cellStyle name="Heading2 2 2" xfId="17303"/>
    <cellStyle name="Heading2 3" xfId="17304"/>
    <cellStyle name="Heading2 4" xfId="17305"/>
    <cellStyle name="Heading2 5" xfId="17306"/>
    <cellStyle name="Heading2 6" xfId="17307"/>
    <cellStyle name="Heading2 7" xfId="17308"/>
    <cellStyle name="Heading2_EC-1" xfId="17309"/>
    <cellStyle name="Heading3" xfId="17310"/>
    <cellStyle name="Heading4" xfId="17311"/>
    <cellStyle name="HEADINGS" xfId="17312"/>
    <cellStyle name="HEADINGS 2" xfId="17313"/>
    <cellStyle name="HEADINGSTOP" xfId="17314"/>
    <cellStyle name="hhh" xfId="17315"/>
    <cellStyle name="Hide" xfId="17316"/>
    <cellStyle name="Hide 2" xfId="17317"/>
    <cellStyle name="Hide 2 2" xfId="17318"/>
    <cellStyle name="Hide 2 3" xfId="17319"/>
    <cellStyle name="Hide 3" xfId="17320"/>
    <cellStyle name="Hide 4" xfId="17321"/>
    <cellStyle name="Hide 5" xfId="17322"/>
    <cellStyle name="Hipervínculo" xfId="17323"/>
    <cellStyle name="Hipervínculo 2" xfId="17324"/>
    <cellStyle name="Hipervínculo 3" xfId="17325"/>
    <cellStyle name="Hipervínculo visitado" xfId="17326"/>
    <cellStyle name="Hipervínculo visitado 2" xfId="17327"/>
    <cellStyle name="Hipervínculo visitado 3" xfId="17328"/>
    <cellStyle name="Hipervínculo_固定资产清单" xfId="17329"/>
    <cellStyle name="Hyperlink" xfId="17330"/>
    <cellStyle name="Hyperlink 2" xfId="17331"/>
    <cellStyle name="Hyperlink 2 2" xfId="17332"/>
    <cellStyle name="Hyperlink 2 3" xfId="17333"/>
    <cellStyle name="Hyperlink 2 4" xfId="17334"/>
    <cellStyle name="Hyperlink 3" xfId="17335"/>
    <cellStyle name="Î¡Ýá [0]_95" xfId="17336"/>
    <cellStyle name="Î¡Ýá_95" xfId="17337"/>
    <cellStyle name="indent_1" xfId="17338"/>
    <cellStyle name="input" xfId="17339"/>
    <cellStyle name="Input [yellow]" xfId="17340"/>
    <cellStyle name="Input [yellow] 10" xfId="17341"/>
    <cellStyle name="Input [yellow] 10 2" xfId="17342"/>
    <cellStyle name="Input [yellow] 10 3" xfId="17343"/>
    <cellStyle name="Input [yellow] 11" xfId="17344"/>
    <cellStyle name="Input [yellow] 12" xfId="17345"/>
    <cellStyle name="Input [yellow] 13" xfId="17346"/>
    <cellStyle name="Input [yellow] 14" xfId="17347"/>
    <cellStyle name="Input [yellow] 15" xfId="17348"/>
    <cellStyle name="Input [yellow] 2" xfId="17349"/>
    <cellStyle name="Input [yellow] 2 10" xfId="17350"/>
    <cellStyle name="Input [yellow] 2 10 2" xfId="17351"/>
    <cellStyle name="Input [yellow] 2 10 3" xfId="17352"/>
    <cellStyle name="Input [yellow] 2 11" xfId="17353"/>
    <cellStyle name="Input [yellow] 2 11 2" xfId="17354"/>
    <cellStyle name="Input [yellow] 2 11 3" xfId="17355"/>
    <cellStyle name="Input [yellow] 2 12" xfId="17356"/>
    <cellStyle name="Input [yellow] 2 13" xfId="17357"/>
    <cellStyle name="Input [yellow] 2 14" xfId="17358"/>
    <cellStyle name="Input [yellow] 2 2" xfId="17359"/>
    <cellStyle name="Input [yellow] 2 2 10" xfId="17360"/>
    <cellStyle name="Input [yellow] 2 2 10 2" xfId="17361"/>
    <cellStyle name="Input [yellow] 2 2 10 3" xfId="17362"/>
    <cellStyle name="Input [yellow] 2 2 11" xfId="17363"/>
    <cellStyle name="Input [yellow] 2 2 12" xfId="17364"/>
    <cellStyle name="Input [yellow] 2 2 13" xfId="17365"/>
    <cellStyle name="Input [yellow] 2 2 14" xfId="17366"/>
    <cellStyle name="Input [yellow] 2 2 2" xfId="17367"/>
    <cellStyle name="Input [yellow] 2 2 2 2" xfId="17368"/>
    <cellStyle name="Input [yellow] 2 2 2 3" xfId="17369"/>
    <cellStyle name="Input [yellow] 2 2 3" xfId="17370"/>
    <cellStyle name="Input [yellow] 2 2 3 2" xfId="17371"/>
    <cellStyle name="Input [yellow] 2 2 3 3" xfId="17372"/>
    <cellStyle name="Input [yellow] 2 2 4" xfId="17373"/>
    <cellStyle name="Input [yellow] 2 2 4 2" xfId="17374"/>
    <cellStyle name="Input [yellow] 2 2 4 3" xfId="17375"/>
    <cellStyle name="Input [yellow] 2 2 5" xfId="17376"/>
    <cellStyle name="Input [yellow] 2 2 5 2" xfId="17377"/>
    <cellStyle name="Input [yellow] 2 2 5 3" xfId="17378"/>
    <cellStyle name="Input [yellow] 2 2 6" xfId="17379"/>
    <cellStyle name="Input [yellow] 2 2 6 2" xfId="17380"/>
    <cellStyle name="Input [yellow] 2 2 6 3" xfId="17381"/>
    <cellStyle name="Input [yellow] 2 2 7" xfId="17382"/>
    <cellStyle name="Input [yellow] 2 2 7 2" xfId="17383"/>
    <cellStyle name="Input [yellow] 2 2 7 3" xfId="17384"/>
    <cellStyle name="Input [yellow] 2 2 8" xfId="17385"/>
    <cellStyle name="Input [yellow] 2 2 8 2" xfId="17386"/>
    <cellStyle name="Input [yellow] 2 2 8 3" xfId="17387"/>
    <cellStyle name="Input [yellow] 2 2 9" xfId="17388"/>
    <cellStyle name="Input [yellow] 2 2 9 2" xfId="17389"/>
    <cellStyle name="Input [yellow] 2 2 9 3" xfId="17390"/>
    <cellStyle name="Input [yellow] 2 3" xfId="17391"/>
    <cellStyle name="Input [yellow] 2 3 2" xfId="17392"/>
    <cellStyle name="Input [yellow] 2 3 3" xfId="17393"/>
    <cellStyle name="Input [yellow] 2 4" xfId="17394"/>
    <cellStyle name="Input [yellow] 2 4 2" xfId="17395"/>
    <cellStyle name="Input [yellow] 2 4 3" xfId="17396"/>
    <cellStyle name="Input [yellow] 2 5" xfId="17397"/>
    <cellStyle name="Input [yellow] 2 5 2" xfId="17398"/>
    <cellStyle name="Input [yellow] 2 5 3" xfId="17399"/>
    <cellStyle name="Input [yellow] 2 6" xfId="17400"/>
    <cellStyle name="Input [yellow] 2 6 2" xfId="17401"/>
    <cellStyle name="Input [yellow] 2 6 3" xfId="17402"/>
    <cellStyle name="Input [yellow] 2 7" xfId="17403"/>
    <cellStyle name="Input [yellow] 2 7 2" xfId="17404"/>
    <cellStyle name="Input [yellow] 2 7 3" xfId="17405"/>
    <cellStyle name="Input [yellow] 2 8" xfId="17406"/>
    <cellStyle name="Input [yellow] 2 8 2" xfId="17407"/>
    <cellStyle name="Input [yellow] 2 8 3" xfId="17408"/>
    <cellStyle name="Input [yellow] 2 9" xfId="17409"/>
    <cellStyle name="Input [yellow] 2 9 2" xfId="17410"/>
    <cellStyle name="Input [yellow] 2 9 3" xfId="17411"/>
    <cellStyle name="Input [yellow] 3" xfId="17412"/>
    <cellStyle name="Input [yellow] 3 10" xfId="17413"/>
    <cellStyle name="Input [yellow] 3 10 2" xfId="17414"/>
    <cellStyle name="Input [yellow] 3 10 3" xfId="17415"/>
    <cellStyle name="Input [yellow] 3 11" xfId="17416"/>
    <cellStyle name="Input [yellow] 3 12" xfId="17417"/>
    <cellStyle name="Input [yellow] 3 13" xfId="17418"/>
    <cellStyle name="Input [yellow] 3 14" xfId="17419"/>
    <cellStyle name="Input [yellow] 3 2" xfId="17420"/>
    <cellStyle name="Input [yellow] 3 2 2" xfId="17421"/>
    <cellStyle name="Input [yellow] 3 2 3" xfId="17422"/>
    <cellStyle name="Input [yellow] 3 2 4" xfId="17423"/>
    <cellStyle name="Input [yellow] 3 3" xfId="17424"/>
    <cellStyle name="Input [yellow] 3 3 2" xfId="17425"/>
    <cellStyle name="Input [yellow] 3 3 3" xfId="17426"/>
    <cellStyle name="Input [yellow] 3 4" xfId="17427"/>
    <cellStyle name="Input [yellow] 3 4 2" xfId="17428"/>
    <cellStyle name="Input [yellow] 3 4 3" xfId="17429"/>
    <cellStyle name="Input [yellow] 3 5" xfId="17430"/>
    <cellStyle name="Input [yellow] 3 5 2" xfId="17431"/>
    <cellStyle name="Input [yellow] 3 5 3" xfId="17432"/>
    <cellStyle name="Input [yellow] 3 6" xfId="17433"/>
    <cellStyle name="Input [yellow] 3 6 2" xfId="17434"/>
    <cellStyle name="Input [yellow] 3 6 3" xfId="17435"/>
    <cellStyle name="Input [yellow] 3 7" xfId="17436"/>
    <cellStyle name="Input [yellow] 3 7 2" xfId="17437"/>
    <cellStyle name="Input [yellow] 3 7 3" xfId="17438"/>
    <cellStyle name="Input [yellow] 3 8" xfId="17439"/>
    <cellStyle name="Input [yellow] 3 8 2" xfId="17440"/>
    <cellStyle name="Input [yellow] 3 8 3" xfId="17441"/>
    <cellStyle name="Input [yellow] 3 9" xfId="17442"/>
    <cellStyle name="Input [yellow] 3 9 2" xfId="17443"/>
    <cellStyle name="Input [yellow] 3 9 3" xfId="17444"/>
    <cellStyle name="Input [yellow] 4" xfId="17445"/>
    <cellStyle name="Input [yellow] 4 10" xfId="17446"/>
    <cellStyle name="Input [yellow] 4 10 2" xfId="17447"/>
    <cellStyle name="Input [yellow] 4 10 3" xfId="17448"/>
    <cellStyle name="Input [yellow] 4 11" xfId="17449"/>
    <cellStyle name="Input [yellow] 4 11 2" xfId="17450"/>
    <cellStyle name="Input [yellow] 4 11 3" xfId="17451"/>
    <cellStyle name="Input [yellow] 4 12" xfId="17452"/>
    <cellStyle name="Input [yellow] 4 13" xfId="17453"/>
    <cellStyle name="Input [yellow] 4 2" xfId="17454"/>
    <cellStyle name="Input [yellow] 4 2 10" xfId="17455"/>
    <cellStyle name="Input [yellow] 4 2 10 2" xfId="17456"/>
    <cellStyle name="Input [yellow] 4 2 10 3" xfId="17457"/>
    <cellStyle name="Input [yellow] 4 2 11" xfId="17458"/>
    <cellStyle name="Input [yellow] 4 2 12" xfId="17459"/>
    <cellStyle name="Input [yellow] 4 2 2" xfId="17460"/>
    <cellStyle name="Input [yellow] 4 2 2 2" xfId="17461"/>
    <cellStyle name="Input [yellow] 4 2 2 3" xfId="17462"/>
    <cellStyle name="Input [yellow] 4 2 3" xfId="17463"/>
    <cellStyle name="Input [yellow] 4 2 3 2" xfId="17464"/>
    <cellStyle name="Input [yellow] 4 2 3 3" xfId="17465"/>
    <cellStyle name="Input [yellow] 4 2 4" xfId="17466"/>
    <cellStyle name="Input [yellow] 4 2 4 2" xfId="17467"/>
    <cellStyle name="Input [yellow] 4 2 4 3" xfId="17468"/>
    <cellStyle name="Input [yellow] 4 2 5" xfId="17469"/>
    <cellStyle name="Input [yellow] 4 2 5 2" xfId="17470"/>
    <cellStyle name="Input [yellow] 4 2 5 3" xfId="17471"/>
    <cellStyle name="Input [yellow] 4 2 6" xfId="17472"/>
    <cellStyle name="Input [yellow] 4 2 6 2" xfId="17473"/>
    <cellStyle name="Input [yellow] 4 2 6 3" xfId="17474"/>
    <cellStyle name="Input [yellow] 4 2 7" xfId="17475"/>
    <cellStyle name="Input [yellow] 4 2 7 2" xfId="17476"/>
    <cellStyle name="Input [yellow] 4 2 7 3" xfId="17477"/>
    <cellStyle name="Input [yellow] 4 2 8" xfId="17478"/>
    <cellStyle name="Input [yellow] 4 2 8 2" xfId="17479"/>
    <cellStyle name="Input [yellow] 4 2 8 3" xfId="17480"/>
    <cellStyle name="Input [yellow] 4 2 9" xfId="17481"/>
    <cellStyle name="Input [yellow] 4 2 9 2" xfId="17482"/>
    <cellStyle name="Input [yellow] 4 2 9 3" xfId="17483"/>
    <cellStyle name="Input [yellow] 4 3" xfId="17484"/>
    <cellStyle name="Input [yellow] 4 3 2" xfId="17485"/>
    <cellStyle name="Input [yellow] 4 3 3" xfId="17486"/>
    <cellStyle name="Input [yellow] 4 4" xfId="17487"/>
    <cellStyle name="Input [yellow] 4 4 2" xfId="17488"/>
    <cellStyle name="Input [yellow] 4 4 3" xfId="17489"/>
    <cellStyle name="Input [yellow] 4 5" xfId="17490"/>
    <cellStyle name="Input [yellow] 4 5 2" xfId="17491"/>
    <cellStyle name="Input [yellow] 4 5 3" xfId="17492"/>
    <cellStyle name="Input [yellow] 4 6" xfId="17493"/>
    <cellStyle name="Input [yellow] 4 6 2" xfId="17494"/>
    <cellStyle name="Input [yellow] 4 6 3" xfId="17495"/>
    <cellStyle name="Input [yellow] 4 7" xfId="17496"/>
    <cellStyle name="Input [yellow] 4 7 2" xfId="17497"/>
    <cellStyle name="Input [yellow] 4 7 3" xfId="17498"/>
    <cellStyle name="Input [yellow] 4 8" xfId="17499"/>
    <cellStyle name="Input [yellow] 4 8 2" xfId="17500"/>
    <cellStyle name="Input [yellow] 4 8 3" xfId="17501"/>
    <cellStyle name="Input [yellow] 4 9" xfId="17502"/>
    <cellStyle name="Input [yellow] 4 9 2" xfId="17503"/>
    <cellStyle name="Input [yellow] 4 9 3" xfId="17504"/>
    <cellStyle name="Input [yellow] 5" xfId="17505"/>
    <cellStyle name="Input [yellow] 5 10" xfId="17506"/>
    <cellStyle name="Input [yellow] 5 10 2" xfId="17507"/>
    <cellStyle name="Input [yellow] 5 10 3" xfId="17508"/>
    <cellStyle name="Input [yellow] 5 11" xfId="17509"/>
    <cellStyle name="Input [yellow] 5 12" xfId="17510"/>
    <cellStyle name="Input [yellow] 5 2" xfId="17511"/>
    <cellStyle name="Input [yellow] 5 2 2" xfId="17512"/>
    <cellStyle name="Input [yellow] 5 2 3" xfId="17513"/>
    <cellStyle name="Input [yellow] 5 3" xfId="17514"/>
    <cellStyle name="Input [yellow] 5 3 2" xfId="17515"/>
    <cellStyle name="Input [yellow] 5 3 3" xfId="17516"/>
    <cellStyle name="Input [yellow] 5 4" xfId="17517"/>
    <cellStyle name="Input [yellow] 5 4 2" xfId="17518"/>
    <cellStyle name="Input [yellow] 5 4 3" xfId="17519"/>
    <cellStyle name="Input [yellow] 5 5" xfId="17520"/>
    <cellStyle name="Input [yellow] 5 5 2" xfId="17521"/>
    <cellStyle name="Input [yellow] 5 5 3" xfId="17522"/>
    <cellStyle name="Input [yellow] 5 6" xfId="17523"/>
    <cellStyle name="Input [yellow] 5 6 2" xfId="17524"/>
    <cellStyle name="Input [yellow] 5 6 3" xfId="17525"/>
    <cellStyle name="Input [yellow] 5 7" xfId="17526"/>
    <cellStyle name="Input [yellow] 5 7 2" xfId="17527"/>
    <cellStyle name="Input [yellow] 5 7 3" xfId="17528"/>
    <cellStyle name="Input [yellow] 5 8" xfId="17529"/>
    <cellStyle name="Input [yellow] 5 8 2" xfId="17530"/>
    <cellStyle name="Input [yellow] 5 8 3" xfId="17531"/>
    <cellStyle name="Input [yellow] 5 9" xfId="17532"/>
    <cellStyle name="Input [yellow] 5 9 2" xfId="17533"/>
    <cellStyle name="Input [yellow] 5 9 3" xfId="17534"/>
    <cellStyle name="Input [yellow] 6" xfId="17535"/>
    <cellStyle name="Input [yellow] 6 10" xfId="17536"/>
    <cellStyle name="Input [yellow] 6 10 2" xfId="17537"/>
    <cellStyle name="Input [yellow] 6 10 3" xfId="17538"/>
    <cellStyle name="Input [yellow] 6 11" xfId="17539"/>
    <cellStyle name="Input [yellow] 6 12" xfId="17540"/>
    <cellStyle name="Input [yellow] 6 2" xfId="17541"/>
    <cellStyle name="Input [yellow] 6 2 2" xfId="17542"/>
    <cellStyle name="Input [yellow] 6 2 3" xfId="17543"/>
    <cellStyle name="Input [yellow] 6 3" xfId="17544"/>
    <cellStyle name="Input [yellow] 6 3 2" xfId="17545"/>
    <cellStyle name="Input [yellow] 6 3 3" xfId="17546"/>
    <cellStyle name="Input [yellow] 6 4" xfId="17547"/>
    <cellStyle name="Input [yellow] 6 4 2" xfId="17548"/>
    <cellStyle name="Input [yellow] 6 4 3" xfId="17549"/>
    <cellStyle name="Input [yellow] 6 5" xfId="17550"/>
    <cellStyle name="Input [yellow] 6 5 2" xfId="17551"/>
    <cellStyle name="Input [yellow] 6 5 3" xfId="17552"/>
    <cellStyle name="Input [yellow] 6 6" xfId="17553"/>
    <cellStyle name="Input [yellow] 6 6 2" xfId="17554"/>
    <cellStyle name="Input [yellow] 6 6 3" xfId="17555"/>
    <cellStyle name="Input [yellow] 6 7" xfId="17556"/>
    <cellStyle name="Input [yellow] 6 7 2" xfId="17557"/>
    <cellStyle name="Input [yellow] 6 7 3" xfId="17558"/>
    <cellStyle name="Input [yellow] 6 8" xfId="17559"/>
    <cellStyle name="Input [yellow] 6 8 2" xfId="17560"/>
    <cellStyle name="Input [yellow] 6 8 3" xfId="17561"/>
    <cellStyle name="Input [yellow] 6 9" xfId="17562"/>
    <cellStyle name="Input [yellow] 6 9 2" xfId="17563"/>
    <cellStyle name="Input [yellow] 6 9 3" xfId="17564"/>
    <cellStyle name="Input [yellow] 7" xfId="17565"/>
    <cellStyle name="Input [yellow] 7 10" xfId="17566"/>
    <cellStyle name="Input [yellow] 7 10 2" xfId="17567"/>
    <cellStyle name="Input [yellow] 7 10 3" xfId="17568"/>
    <cellStyle name="Input [yellow] 7 11" xfId="17569"/>
    <cellStyle name="Input [yellow] 7 12" xfId="17570"/>
    <cellStyle name="Input [yellow] 7 2" xfId="17571"/>
    <cellStyle name="Input [yellow] 7 2 2" xfId="17572"/>
    <cellStyle name="Input [yellow] 7 2 3" xfId="17573"/>
    <cellStyle name="Input [yellow] 7 3" xfId="17574"/>
    <cellStyle name="Input [yellow] 7 3 2" xfId="17575"/>
    <cellStyle name="Input [yellow] 7 3 3" xfId="17576"/>
    <cellStyle name="Input [yellow] 7 4" xfId="17577"/>
    <cellStyle name="Input [yellow] 7 4 2" xfId="17578"/>
    <cellStyle name="Input [yellow] 7 4 3" xfId="17579"/>
    <cellStyle name="Input [yellow] 7 5" xfId="17580"/>
    <cellStyle name="Input [yellow] 7 5 2" xfId="17581"/>
    <cellStyle name="Input [yellow] 7 5 3" xfId="17582"/>
    <cellStyle name="Input [yellow] 7 6" xfId="17583"/>
    <cellStyle name="Input [yellow] 7 6 2" xfId="17584"/>
    <cellStyle name="Input [yellow] 7 6 3" xfId="17585"/>
    <cellStyle name="Input [yellow] 7 7" xfId="17586"/>
    <cellStyle name="Input [yellow] 7 7 2" xfId="17587"/>
    <cellStyle name="Input [yellow] 7 7 3" xfId="17588"/>
    <cellStyle name="Input [yellow] 7 8" xfId="17589"/>
    <cellStyle name="Input [yellow] 7 8 2" xfId="17590"/>
    <cellStyle name="Input [yellow] 7 8 3" xfId="17591"/>
    <cellStyle name="Input [yellow] 7 9" xfId="17592"/>
    <cellStyle name="Input [yellow] 7 9 2" xfId="17593"/>
    <cellStyle name="Input [yellow] 7 9 3" xfId="17594"/>
    <cellStyle name="Input [yellow] 8" xfId="17595"/>
    <cellStyle name="Input [yellow] 8 10" xfId="17596"/>
    <cellStyle name="Input [yellow] 8 10 2" xfId="17597"/>
    <cellStyle name="Input [yellow] 8 10 3" xfId="17598"/>
    <cellStyle name="Input [yellow] 8 11" xfId="17599"/>
    <cellStyle name="Input [yellow] 8 11 2" xfId="17600"/>
    <cellStyle name="Input [yellow] 8 11 3" xfId="17601"/>
    <cellStyle name="Input [yellow] 8 12" xfId="17602"/>
    <cellStyle name="Input [yellow] 8 13" xfId="17603"/>
    <cellStyle name="Input [yellow] 8 2" xfId="17604"/>
    <cellStyle name="Input [yellow] 8 2 2" xfId="17605"/>
    <cellStyle name="Input [yellow] 8 2 3" xfId="17606"/>
    <cellStyle name="Input [yellow] 8 3" xfId="17607"/>
    <cellStyle name="Input [yellow] 8 3 2" xfId="17608"/>
    <cellStyle name="Input [yellow] 8 3 3" xfId="17609"/>
    <cellStyle name="Input [yellow] 8 4" xfId="17610"/>
    <cellStyle name="Input [yellow] 8 4 2" xfId="17611"/>
    <cellStyle name="Input [yellow] 8 4 3" xfId="17612"/>
    <cellStyle name="Input [yellow] 8 5" xfId="17613"/>
    <cellStyle name="Input [yellow] 8 5 2" xfId="17614"/>
    <cellStyle name="Input [yellow] 8 5 3" xfId="17615"/>
    <cellStyle name="Input [yellow] 8 6" xfId="17616"/>
    <cellStyle name="Input [yellow] 8 6 2" xfId="17617"/>
    <cellStyle name="Input [yellow] 8 6 3" xfId="17618"/>
    <cellStyle name="Input [yellow] 8 7" xfId="17619"/>
    <cellStyle name="Input [yellow] 8 7 2" xfId="17620"/>
    <cellStyle name="Input [yellow] 8 7 3" xfId="17621"/>
    <cellStyle name="Input [yellow] 8 8" xfId="17622"/>
    <cellStyle name="Input [yellow] 8 8 2" xfId="17623"/>
    <cellStyle name="Input [yellow] 8 8 3" xfId="17624"/>
    <cellStyle name="Input [yellow] 8 9" xfId="17625"/>
    <cellStyle name="Input [yellow] 8 9 2" xfId="17626"/>
    <cellStyle name="Input [yellow] 8 9 3" xfId="17627"/>
    <cellStyle name="Input [yellow] 9" xfId="17628"/>
    <cellStyle name="Input [yellow] 9 10" xfId="17629"/>
    <cellStyle name="Input [yellow] 9 10 2" xfId="17630"/>
    <cellStyle name="Input [yellow] 9 10 3" xfId="17631"/>
    <cellStyle name="Input [yellow] 9 11" xfId="17632"/>
    <cellStyle name="Input [yellow] 9 11 2" xfId="17633"/>
    <cellStyle name="Input [yellow] 9 11 3" xfId="17634"/>
    <cellStyle name="Input [yellow] 9 12" xfId="17635"/>
    <cellStyle name="Input [yellow] 9 13" xfId="17636"/>
    <cellStyle name="Input [yellow] 9 2" xfId="17637"/>
    <cellStyle name="Input [yellow] 9 2 2" xfId="17638"/>
    <cellStyle name="Input [yellow] 9 2 3" xfId="17639"/>
    <cellStyle name="Input [yellow] 9 3" xfId="17640"/>
    <cellStyle name="Input [yellow] 9 3 2" xfId="17641"/>
    <cellStyle name="Input [yellow] 9 3 3" xfId="17642"/>
    <cellStyle name="Input [yellow] 9 4" xfId="17643"/>
    <cellStyle name="Input [yellow] 9 4 2" xfId="17644"/>
    <cellStyle name="Input [yellow] 9 4 3" xfId="17645"/>
    <cellStyle name="Input [yellow] 9 5" xfId="17646"/>
    <cellStyle name="Input [yellow] 9 5 2" xfId="17647"/>
    <cellStyle name="Input [yellow] 9 5 3" xfId="17648"/>
    <cellStyle name="Input [yellow] 9 6" xfId="17649"/>
    <cellStyle name="Input [yellow] 9 6 2" xfId="17650"/>
    <cellStyle name="Input [yellow] 9 6 3" xfId="17651"/>
    <cellStyle name="Input [yellow] 9 7" xfId="17652"/>
    <cellStyle name="Input [yellow] 9 7 2" xfId="17653"/>
    <cellStyle name="Input [yellow] 9 7 3" xfId="17654"/>
    <cellStyle name="Input [yellow] 9 8" xfId="17655"/>
    <cellStyle name="Input [yellow] 9 8 2" xfId="17656"/>
    <cellStyle name="Input [yellow] 9 8 3" xfId="17657"/>
    <cellStyle name="Input [yellow] 9 9" xfId="17658"/>
    <cellStyle name="Input [yellow] 9 9 2" xfId="17659"/>
    <cellStyle name="Input [yellow] 9 9 3" xfId="17660"/>
    <cellStyle name="Input 10" xfId="17661"/>
    <cellStyle name="Input 10 10" xfId="17662"/>
    <cellStyle name="Input 10 10 2" xfId="17663"/>
    <cellStyle name="Input 10 11" xfId="17664"/>
    <cellStyle name="Input 10 11 2" xfId="17665"/>
    <cellStyle name="Input 10 12" xfId="17666"/>
    <cellStyle name="Input 10 2" xfId="17667"/>
    <cellStyle name="Input 10 2 10" xfId="17668"/>
    <cellStyle name="Input 10 2 10 2" xfId="17669"/>
    <cellStyle name="Input 10 2 11" xfId="17670"/>
    <cellStyle name="Input 10 2 2" xfId="17671"/>
    <cellStyle name="Input 10 2 2 2" xfId="17672"/>
    <cellStyle name="Input 10 2 3" xfId="17673"/>
    <cellStyle name="Input 10 2 3 2" xfId="17674"/>
    <cellStyle name="Input 10 2 4" xfId="17675"/>
    <cellStyle name="Input 10 2 4 2" xfId="17676"/>
    <cellStyle name="Input 10 2 5" xfId="17677"/>
    <cellStyle name="Input 10 2 5 2" xfId="17678"/>
    <cellStyle name="Input 10 2 6" xfId="17679"/>
    <cellStyle name="Input 10 2 6 2" xfId="17680"/>
    <cellStyle name="Input 10 2 7" xfId="17681"/>
    <cellStyle name="Input 10 2 7 2" xfId="17682"/>
    <cellStyle name="Input 10 2 8" xfId="17683"/>
    <cellStyle name="Input 10 2 8 2" xfId="17684"/>
    <cellStyle name="Input 10 2 9" xfId="17685"/>
    <cellStyle name="Input 10 2 9 2" xfId="17686"/>
    <cellStyle name="Input 10 3" xfId="17687"/>
    <cellStyle name="Input 10 3 2" xfId="17688"/>
    <cellStyle name="Input 10 4" xfId="17689"/>
    <cellStyle name="Input 10 4 2" xfId="17690"/>
    <cellStyle name="Input 10 5" xfId="17691"/>
    <cellStyle name="Input 10 5 2" xfId="17692"/>
    <cellStyle name="Input 10 6" xfId="17693"/>
    <cellStyle name="Input 10 6 2" xfId="17694"/>
    <cellStyle name="Input 10 7" xfId="17695"/>
    <cellStyle name="Input 10 7 2" xfId="17696"/>
    <cellStyle name="Input 10 8" xfId="17697"/>
    <cellStyle name="Input 10 8 2" xfId="17698"/>
    <cellStyle name="Input 10 9" xfId="17699"/>
    <cellStyle name="Input 10 9 2" xfId="17700"/>
    <cellStyle name="Input 100" xfId="17701"/>
    <cellStyle name="Input 100 10" xfId="17702"/>
    <cellStyle name="Input 100 10 2" xfId="17703"/>
    <cellStyle name="Input 100 11" xfId="17704"/>
    <cellStyle name="Input 100 2" xfId="17705"/>
    <cellStyle name="Input 100 2 2" xfId="17706"/>
    <cellStyle name="Input 100 3" xfId="17707"/>
    <cellStyle name="Input 100 3 2" xfId="17708"/>
    <cellStyle name="Input 100 4" xfId="17709"/>
    <cellStyle name="Input 100 4 2" xfId="17710"/>
    <cellStyle name="Input 100 5" xfId="17711"/>
    <cellStyle name="Input 100 5 2" xfId="17712"/>
    <cellStyle name="Input 100 6" xfId="17713"/>
    <cellStyle name="Input 100 6 2" xfId="17714"/>
    <cellStyle name="Input 100 7" xfId="17715"/>
    <cellStyle name="Input 100 7 2" xfId="17716"/>
    <cellStyle name="Input 100 8" xfId="17717"/>
    <cellStyle name="Input 100 8 2" xfId="17718"/>
    <cellStyle name="Input 100 9" xfId="17719"/>
    <cellStyle name="Input 100 9 2" xfId="17720"/>
    <cellStyle name="Input 101" xfId="17721"/>
    <cellStyle name="Input 101 10" xfId="17722"/>
    <cellStyle name="Input 101 10 2" xfId="17723"/>
    <cellStyle name="Input 101 11" xfId="17724"/>
    <cellStyle name="Input 101 2" xfId="17725"/>
    <cellStyle name="Input 101 2 2" xfId="17726"/>
    <cellStyle name="Input 101 3" xfId="17727"/>
    <cellStyle name="Input 101 3 2" xfId="17728"/>
    <cellStyle name="Input 101 4" xfId="17729"/>
    <cellStyle name="Input 101 4 2" xfId="17730"/>
    <cellStyle name="Input 101 5" xfId="17731"/>
    <cellStyle name="Input 101 5 2" xfId="17732"/>
    <cellStyle name="Input 101 6" xfId="17733"/>
    <cellStyle name="Input 101 6 2" xfId="17734"/>
    <cellStyle name="Input 101 7" xfId="17735"/>
    <cellStyle name="Input 101 7 2" xfId="17736"/>
    <cellStyle name="Input 101 8" xfId="17737"/>
    <cellStyle name="Input 101 8 2" xfId="17738"/>
    <cellStyle name="Input 101 9" xfId="17739"/>
    <cellStyle name="Input 101 9 2" xfId="17740"/>
    <cellStyle name="Input 102" xfId="17741"/>
    <cellStyle name="Input 102 10" xfId="17742"/>
    <cellStyle name="Input 102 10 2" xfId="17743"/>
    <cellStyle name="Input 102 11" xfId="17744"/>
    <cellStyle name="Input 102 2" xfId="17745"/>
    <cellStyle name="Input 102 2 2" xfId="17746"/>
    <cellStyle name="Input 102 3" xfId="17747"/>
    <cellStyle name="Input 102 3 2" xfId="17748"/>
    <cellStyle name="Input 102 4" xfId="17749"/>
    <cellStyle name="Input 102 4 2" xfId="17750"/>
    <cellStyle name="Input 102 5" xfId="17751"/>
    <cellStyle name="Input 102 5 2" xfId="17752"/>
    <cellStyle name="Input 102 6" xfId="17753"/>
    <cellStyle name="Input 102 6 2" xfId="17754"/>
    <cellStyle name="Input 102 7" xfId="17755"/>
    <cellStyle name="Input 102 7 2" xfId="17756"/>
    <cellStyle name="Input 102 8" xfId="17757"/>
    <cellStyle name="Input 102 8 2" xfId="17758"/>
    <cellStyle name="Input 102 9" xfId="17759"/>
    <cellStyle name="Input 102 9 2" xfId="17760"/>
    <cellStyle name="Input 103" xfId="17761"/>
    <cellStyle name="Input 103 10" xfId="17762"/>
    <cellStyle name="Input 103 10 2" xfId="17763"/>
    <cellStyle name="Input 103 11" xfId="17764"/>
    <cellStyle name="Input 103 2" xfId="17765"/>
    <cellStyle name="Input 103 2 2" xfId="17766"/>
    <cellStyle name="Input 103 3" xfId="17767"/>
    <cellStyle name="Input 103 3 2" xfId="17768"/>
    <cellStyle name="Input 103 4" xfId="17769"/>
    <cellStyle name="Input 103 4 2" xfId="17770"/>
    <cellStyle name="Input 103 5" xfId="17771"/>
    <cellStyle name="Input 103 5 2" xfId="17772"/>
    <cellStyle name="Input 103 6" xfId="17773"/>
    <cellStyle name="Input 103 6 2" xfId="17774"/>
    <cellStyle name="Input 103 7" xfId="17775"/>
    <cellStyle name="Input 103 7 2" xfId="17776"/>
    <cellStyle name="Input 103 8" xfId="17777"/>
    <cellStyle name="Input 103 8 2" xfId="17778"/>
    <cellStyle name="Input 103 9" xfId="17779"/>
    <cellStyle name="Input 103 9 2" xfId="17780"/>
    <cellStyle name="Input 104" xfId="17781"/>
    <cellStyle name="Input 104 10" xfId="17782"/>
    <cellStyle name="Input 104 10 2" xfId="17783"/>
    <cellStyle name="Input 104 11" xfId="17784"/>
    <cellStyle name="Input 104 2" xfId="17785"/>
    <cellStyle name="Input 104 2 2" xfId="17786"/>
    <cellStyle name="Input 104 3" xfId="17787"/>
    <cellStyle name="Input 104 3 2" xfId="17788"/>
    <cellStyle name="Input 104 4" xfId="17789"/>
    <cellStyle name="Input 104 4 2" xfId="17790"/>
    <cellStyle name="Input 104 5" xfId="17791"/>
    <cellStyle name="Input 104 5 2" xfId="17792"/>
    <cellStyle name="Input 104 6" xfId="17793"/>
    <cellStyle name="Input 104 6 2" xfId="17794"/>
    <cellStyle name="Input 104 7" xfId="17795"/>
    <cellStyle name="Input 104 7 2" xfId="17796"/>
    <cellStyle name="Input 104 8" xfId="17797"/>
    <cellStyle name="Input 104 8 2" xfId="17798"/>
    <cellStyle name="Input 104 9" xfId="17799"/>
    <cellStyle name="Input 104 9 2" xfId="17800"/>
    <cellStyle name="Input 105" xfId="17801"/>
    <cellStyle name="Input 105 10" xfId="17802"/>
    <cellStyle name="Input 105 10 2" xfId="17803"/>
    <cellStyle name="Input 105 11" xfId="17804"/>
    <cellStyle name="Input 105 2" xfId="17805"/>
    <cellStyle name="Input 105 2 2" xfId="17806"/>
    <cellStyle name="Input 105 3" xfId="17807"/>
    <cellStyle name="Input 105 3 2" xfId="17808"/>
    <cellStyle name="Input 105 4" xfId="17809"/>
    <cellStyle name="Input 105 4 2" xfId="17810"/>
    <cellStyle name="Input 105 5" xfId="17811"/>
    <cellStyle name="Input 105 5 2" xfId="17812"/>
    <cellStyle name="Input 105 6" xfId="17813"/>
    <cellStyle name="Input 105 6 2" xfId="17814"/>
    <cellStyle name="Input 105 7" xfId="17815"/>
    <cellStyle name="Input 105 7 2" xfId="17816"/>
    <cellStyle name="Input 105 8" xfId="17817"/>
    <cellStyle name="Input 105 8 2" xfId="17818"/>
    <cellStyle name="Input 105 9" xfId="17819"/>
    <cellStyle name="Input 105 9 2" xfId="17820"/>
    <cellStyle name="Input 106" xfId="17821"/>
    <cellStyle name="Input 106 10" xfId="17822"/>
    <cellStyle name="Input 106 10 2" xfId="17823"/>
    <cellStyle name="Input 106 11" xfId="17824"/>
    <cellStyle name="Input 106 2" xfId="17825"/>
    <cellStyle name="Input 106 2 2" xfId="17826"/>
    <cellStyle name="Input 106 3" xfId="17827"/>
    <cellStyle name="Input 106 3 2" xfId="17828"/>
    <cellStyle name="Input 106 4" xfId="17829"/>
    <cellStyle name="Input 106 4 2" xfId="17830"/>
    <cellStyle name="Input 106 5" xfId="17831"/>
    <cellStyle name="Input 106 5 2" xfId="17832"/>
    <cellStyle name="Input 106 6" xfId="17833"/>
    <cellStyle name="Input 106 6 2" xfId="17834"/>
    <cellStyle name="Input 106 7" xfId="17835"/>
    <cellStyle name="Input 106 7 2" xfId="17836"/>
    <cellStyle name="Input 106 8" xfId="17837"/>
    <cellStyle name="Input 106 8 2" xfId="17838"/>
    <cellStyle name="Input 106 9" xfId="17839"/>
    <cellStyle name="Input 106 9 2" xfId="17840"/>
    <cellStyle name="Input 107" xfId="17841"/>
    <cellStyle name="Input 107 10" xfId="17842"/>
    <cellStyle name="Input 107 10 2" xfId="17843"/>
    <cellStyle name="Input 107 11" xfId="17844"/>
    <cellStyle name="Input 107 2" xfId="17845"/>
    <cellStyle name="Input 107 2 2" xfId="17846"/>
    <cellStyle name="Input 107 3" xfId="17847"/>
    <cellStyle name="Input 107 3 2" xfId="17848"/>
    <cellStyle name="Input 107 4" xfId="17849"/>
    <cellStyle name="Input 107 4 2" xfId="17850"/>
    <cellStyle name="Input 107 5" xfId="17851"/>
    <cellStyle name="Input 107 5 2" xfId="17852"/>
    <cellStyle name="Input 107 6" xfId="17853"/>
    <cellStyle name="Input 107 6 2" xfId="17854"/>
    <cellStyle name="Input 107 7" xfId="17855"/>
    <cellStyle name="Input 107 7 2" xfId="17856"/>
    <cellStyle name="Input 107 8" xfId="17857"/>
    <cellStyle name="Input 107 8 2" xfId="17858"/>
    <cellStyle name="Input 107 9" xfId="17859"/>
    <cellStyle name="Input 107 9 2" xfId="17860"/>
    <cellStyle name="Input 108" xfId="17861"/>
    <cellStyle name="Input 108 10" xfId="17862"/>
    <cellStyle name="Input 108 10 2" xfId="17863"/>
    <cellStyle name="Input 108 11" xfId="17864"/>
    <cellStyle name="Input 108 2" xfId="17865"/>
    <cellStyle name="Input 108 2 2" xfId="17866"/>
    <cellStyle name="Input 108 3" xfId="17867"/>
    <cellStyle name="Input 108 3 2" xfId="17868"/>
    <cellStyle name="Input 108 4" xfId="17869"/>
    <cellStyle name="Input 108 4 2" xfId="17870"/>
    <cellStyle name="Input 108 5" xfId="17871"/>
    <cellStyle name="Input 108 5 2" xfId="17872"/>
    <cellStyle name="Input 108 6" xfId="17873"/>
    <cellStyle name="Input 108 6 2" xfId="17874"/>
    <cellStyle name="Input 108 7" xfId="17875"/>
    <cellStyle name="Input 108 7 2" xfId="17876"/>
    <cellStyle name="Input 108 8" xfId="17877"/>
    <cellStyle name="Input 108 8 2" xfId="17878"/>
    <cellStyle name="Input 108 9" xfId="17879"/>
    <cellStyle name="Input 108 9 2" xfId="17880"/>
    <cellStyle name="Input 109" xfId="17881"/>
    <cellStyle name="Input 109 10" xfId="17882"/>
    <cellStyle name="Input 109 10 2" xfId="17883"/>
    <cellStyle name="Input 109 11" xfId="17884"/>
    <cellStyle name="Input 109 2" xfId="17885"/>
    <cellStyle name="Input 109 2 2" xfId="17886"/>
    <cellStyle name="Input 109 3" xfId="17887"/>
    <cellStyle name="Input 109 3 2" xfId="17888"/>
    <cellStyle name="Input 109 4" xfId="17889"/>
    <cellStyle name="Input 109 4 2" xfId="17890"/>
    <cellStyle name="Input 109 5" xfId="17891"/>
    <cellStyle name="Input 109 5 2" xfId="17892"/>
    <cellStyle name="Input 109 6" xfId="17893"/>
    <cellStyle name="Input 109 6 2" xfId="17894"/>
    <cellStyle name="Input 109 7" xfId="17895"/>
    <cellStyle name="Input 109 7 2" xfId="17896"/>
    <cellStyle name="Input 109 8" xfId="17897"/>
    <cellStyle name="Input 109 8 2" xfId="17898"/>
    <cellStyle name="Input 109 9" xfId="17899"/>
    <cellStyle name="Input 109 9 2" xfId="17900"/>
    <cellStyle name="Input 11" xfId="17901"/>
    <cellStyle name="Input 11 10" xfId="17902"/>
    <cellStyle name="Input 11 10 2" xfId="17903"/>
    <cellStyle name="Input 11 11" xfId="17904"/>
    <cellStyle name="Input 11 11 2" xfId="17905"/>
    <cellStyle name="Input 11 12" xfId="17906"/>
    <cellStyle name="Input 11 2" xfId="17907"/>
    <cellStyle name="Input 11 2 10" xfId="17908"/>
    <cellStyle name="Input 11 2 10 2" xfId="17909"/>
    <cellStyle name="Input 11 2 11" xfId="17910"/>
    <cellStyle name="Input 11 2 2" xfId="17911"/>
    <cellStyle name="Input 11 2 2 2" xfId="17912"/>
    <cellStyle name="Input 11 2 3" xfId="17913"/>
    <cellStyle name="Input 11 2 3 2" xfId="17914"/>
    <cellStyle name="Input 11 2 4" xfId="17915"/>
    <cellStyle name="Input 11 2 4 2" xfId="17916"/>
    <cellStyle name="Input 11 2 5" xfId="17917"/>
    <cellStyle name="Input 11 2 5 2" xfId="17918"/>
    <cellStyle name="Input 11 2 6" xfId="17919"/>
    <cellStyle name="Input 11 2 6 2" xfId="17920"/>
    <cellStyle name="Input 11 2 7" xfId="17921"/>
    <cellStyle name="Input 11 2 7 2" xfId="17922"/>
    <cellStyle name="Input 11 2 8" xfId="17923"/>
    <cellStyle name="Input 11 2 8 2" xfId="17924"/>
    <cellStyle name="Input 11 2 9" xfId="17925"/>
    <cellStyle name="Input 11 2 9 2" xfId="17926"/>
    <cellStyle name="Input 11 3" xfId="17927"/>
    <cellStyle name="Input 11 3 2" xfId="17928"/>
    <cellStyle name="Input 11 4" xfId="17929"/>
    <cellStyle name="Input 11 4 2" xfId="17930"/>
    <cellStyle name="Input 11 5" xfId="17931"/>
    <cellStyle name="Input 11 5 2" xfId="17932"/>
    <cellStyle name="Input 11 6" xfId="17933"/>
    <cellStyle name="Input 11 6 2" xfId="17934"/>
    <cellStyle name="Input 11 7" xfId="17935"/>
    <cellStyle name="Input 11 7 2" xfId="17936"/>
    <cellStyle name="Input 11 8" xfId="17937"/>
    <cellStyle name="Input 11 8 2" xfId="17938"/>
    <cellStyle name="Input 11 9" xfId="17939"/>
    <cellStyle name="Input 11 9 2" xfId="17940"/>
    <cellStyle name="Input 110" xfId="17941"/>
    <cellStyle name="Input 110 10" xfId="17942"/>
    <cellStyle name="Input 110 10 2" xfId="17943"/>
    <cellStyle name="Input 110 11" xfId="17944"/>
    <cellStyle name="Input 110 2" xfId="17945"/>
    <cellStyle name="Input 110 2 2" xfId="17946"/>
    <cellStyle name="Input 110 3" xfId="17947"/>
    <cellStyle name="Input 110 3 2" xfId="17948"/>
    <cellStyle name="Input 110 4" xfId="17949"/>
    <cellStyle name="Input 110 4 2" xfId="17950"/>
    <cellStyle name="Input 110 5" xfId="17951"/>
    <cellStyle name="Input 110 5 2" xfId="17952"/>
    <cellStyle name="Input 110 6" xfId="17953"/>
    <cellStyle name="Input 110 6 2" xfId="17954"/>
    <cellStyle name="Input 110 7" xfId="17955"/>
    <cellStyle name="Input 110 7 2" xfId="17956"/>
    <cellStyle name="Input 110 8" xfId="17957"/>
    <cellStyle name="Input 110 8 2" xfId="17958"/>
    <cellStyle name="Input 110 9" xfId="17959"/>
    <cellStyle name="Input 110 9 2" xfId="17960"/>
    <cellStyle name="Input 111" xfId="17961"/>
    <cellStyle name="Input 111 10" xfId="17962"/>
    <cellStyle name="Input 111 10 2" xfId="17963"/>
    <cellStyle name="Input 111 11" xfId="17964"/>
    <cellStyle name="Input 111 2" xfId="17965"/>
    <cellStyle name="Input 111 2 2" xfId="17966"/>
    <cellStyle name="Input 111 3" xfId="17967"/>
    <cellStyle name="Input 111 3 2" xfId="17968"/>
    <cellStyle name="Input 111 4" xfId="17969"/>
    <cellStyle name="Input 111 4 2" xfId="17970"/>
    <cellStyle name="Input 111 5" xfId="17971"/>
    <cellStyle name="Input 111 5 2" xfId="17972"/>
    <cellStyle name="Input 111 6" xfId="17973"/>
    <cellStyle name="Input 111 6 2" xfId="17974"/>
    <cellStyle name="Input 111 7" xfId="17975"/>
    <cellStyle name="Input 111 7 2" xfId="17976"/>
    <cellStyle name="Input 111 8" xfId="17977"/>
    <cellStyle name="Input 111 8 2" xfId="17978"/>
    <cellStyle name="Input 111 9" xfId="17979"/>
    <cellStyle name="Input 111 9 2" xfId="17980"/>
    <cellStyle name="Input 112" xfId="17981"/>
    <cellStyle name="Input 112 10" xfId="17982"/>
    <cellStyle name="Input 112 10 2" xfId="17983"/>
    <cellStyle name="Input 112 11" xfId="17984"/>
    <cellStyle name="Input 112 2" xfId="17985"/>
    <cellStyle name="Input 112 2 2" xfId="17986"/>
    <cellStyle name="Input 112 3" xfId="17987"/>
    <cellStyle name="Input 112 3 2" xfId="17988"/>
    <cellStyle name="Input 112 4" xfId="17989"/>
    <cellStyle name="Input 112 4 2" xfId="17990"/>
    <cellStyle name="Input 112 5" xfId="17991"/>
    <cellStyle name="Input 112 5 2" xfId="17992"/>
    <cellStyle name="Input 112 6" xfId="17993"/>
    <cellStyle name="Input 112 6 2" xfId="17994"/>
    <cellStyle name="Input 112 7" xfId="17995"/>
    <cellStyle name="Input 112 7 2" xfId="17996"/>
    <cellStyle name="Input 112 8" xfId="17997"/>
    <cellStyle name="Input 112 8 2" xfId="17998"/>
    <cellStyle name="Input 112 9" xfId="17999"/>
    <cellStyle name="Input 112 9 2" xfId="18000"/>
    <cellStyle name="Input 113" xfId="18001"/>
    <cellStyle name="Input 113 10" xfId="18002"/>
    <cellStyle name="Input 113 10 2" xfId="18003"/>
    <cellStyle name="Input 113 11" xfId="18004"/>
    <cellStyle name="Input 113 2" xfId="18005"/>
    <cellStyle name="Input 113 2 2" xfId="18006"/>
    <cellStyle name="Input 113 3" xfId="18007"/>
    <cellStyle name="Input 113 3 2" xfId="18008"/>
    <cellStyle name="Input 113 4" xfId="18009"/>
    <cellStyle name="Input 113 4 2" xfId="18010"/>
    <cellStyle name="Input 113 5" xfId="18011"/>
    <cellStyle name="Input 113 5 2" xfId="18012"/>
    <cellStyle name="Input 113 6" xfId="18013"/>
    <cellStyle name="Input 113 6 2" xfId="18014"/>
    <cellStyle name="Input 113 7" xfId="18015"/>
    <cellStyle name="Input 113 7 2" xfId="18016"/>
    <cellStyle name="Input 113 8" xfId="18017"/>
    <cellStyle name="Input 113 8 2" xfId="18018"/>
    <cellStyle name="Input 113 9" xfId="18019"/>
    <cellStyle name="Input 113 9 2" xfId="18020"/>
    <cellStyle name="Input 114" xfId="18021"/>
    <cellStyle name="Input 114 10" xfId="18022"/>
    <cellStyle name="Input 114 10 2" xfId="18023"/>
    <cellStyle name="Input 114 11" xfId="18024"/>
    <cellStyle name="Input 114 2" xfId="18025"/>
    <cellStyle name="Input 114 2 2" xfId="18026"/>
    <cellStyle name="Input 114 3" xfId="18027"/>
    <cellStyle name="Input 114 3 2" xfId="18028"/>
    <cellStyle name="Input 114 4" xfId="18029"/>
    <cellStyle name="Input 114 4 2" xfId="18030"/>
    <cellStyle name="Input 114 5" xfId="18031"/>
    <cellStyle name="Input 114 5 2" xfId="18032"/>
    <cellStyle name="Input 114 6" xfId="18033"/>
    <cellStyle name="Input 114 6 2" xfId="18034"/>
    <cellStyle name="Input 114 7" xfId="18035"/>
    <cellStyle name="Input 114 7 2" xfId="18036"/>
    <cellStyle name="Input 114 8" xfId="18037"/>
    <cellStyle name="Input 114 8 2" xfId="18038"/>
    <cellStyle name="Input 114 9" xfId="18039"/>
    <cellStyle name="Input 114 9 2" xfId="18040"/>
    <cellStyle name="Input 115" xfId="18041"/>
    <cellStyle name="Input 115 10" xfId="18042"/>
    <cellStyle name="Input 115 10 2" xfId="18043"/>
    <cellStyle name="Input 115 11" xfId="18044"/>
    <cellStyle name="Input 115 2" xfId="18045"/>
    <cellStyle name="Input 115 2 2" xfId="18046"/>
    <cellStyle name="Input 115 3" xfId="18047"/>
    <cellStyle name="Input 115 3 2" xfId="18048"/>
    <cellStyle name="Input 115 4" xfId="18049"/>
    <cellStyle name="Input 115 4 2" xfId="18050"/>
    <cellStyle name="Input 115 5" xfId="18051"/>
    <cellStyle name="Input 115 5 2" xfId="18052"/>
    <cellStyle name="Input 115 6" xfId="18053"/>
    <cellStyle name="Input 115 6 2" xfId="18054"/>
    <cellStyle name="Input 115 7" xfId="18055"/>
    <cellStyle name="Input 115 7 2" xfId="18056"/>
    <cellStyle name="Input 115 8" xfId="18057"/>
    <cellStyle name="Input 115 8 2" xfId="18058"/>
    <cellStyle name="Input 115 9" xfId="18059"/>
    <cellStyle name="Input 115 9 2" xfId="18060"/>
    <cellStyle name="Input 116" xfId="18061"/>
    <cellStyle name="Input 116 10" xfId="18062"/>
    <cellStyle name="Input 116 10 2" xfId="18063"/>
    <cellStyle name="Input 116 11" xfId="18064"/>
    <cellStyle name="Input 116 2" xfId="18065"/>
    <cellStyle name="Input 116 2 2" xfId="18066"/>
    <cellStyle name="Input 116 3" xfId="18067"/>
    <cellStyle name="Input 116 3 2" xfId="18068"/>
    <cellStyle name="Input 116 4" xfId="18069"/>
    <cellStyle name="Input 116 4 2" xfId="18070"/>
    <cellStyle name="Input 116 5" xfId="18071"/>
    <cellStyle name="Input 116 5 2" xfId="18072"/>
    <cellStyle name="Input 116 6" xfId="18073"/>
    <cellStyle name="Input 116 6 2" xfId="18074"/>
    <cellStyle name="Input 116 7" xfId="18075"/>
    <cellStyle name="Input 116 7 2" xfId="18076"/>
    <cellStyle name="Input 116 8" xfId="18077"/>
    <cellStyle name="Input 116 8 2" xfId="18078"/>
    <cellStyle name="Input 116 9" xfId="18079"/>
    <cellStyle name="Input 116 9 2" xfId="18080"/>
    <cellStyle name="Input 117" xfId="18081"/>
    <cellStyle name="Input 117 10" xfId="18082"/>
    <cellStyle name="Input 117 10 2" xfId="18083"/>
    <cellStyle name="Input 117 11" xfId="18084"/>
    <cellStyle name="Input 117 2" xfId="18085"/>
    <cellStyle name="Input 117 2 2" xfId="18086"/>
    <cellStyle name="Input 117 3" xfId="18087"/>
    <cellStyle name="Input 117 3 2" xfId="18088"/>
    <cellStyle name="Input 117 4" xfId="18089"/>
    <cellStyle name="Input 117 4 2" xfId="18090"/>
    <cellStyle name="Input 117 5" xfId="18091"/>
    <cellStyle name="Input 117 5 2" xfId="18092"/>
    <cellStyle name="Input 117 6" xfId="18093"/>
    <cellStyle name="Input 117 6 2" xfId="18094"/>
    <cellStyle name="Input 117 7" xfId="18095"/>
    <cellStyle name="Input 117 7 2" xfId="18096"/>
    <cellStyle name="Input 117 8" xfId="18097"/>
    <cellStyle name="Input 117 8 2" xfId="18098"/>
    <cellStyle name="Input 117 9" xfId="18099"/>
    <cellStyle name="Input 117 9 2" xfId="18100"/>
    <cellStyle name="Input 118" xfId="18101"/>
    <cellStyle name="Input 118 10" xfId="18102"/>
    <cellStyle name="Input 118 10 2" xfId="18103"/>
    <cellStyle name="Input 118 11" xfId="18104"/>
    <cellStyle name="Input 118 2" xfId="18105"/>
    <cellStyle name="Input 118 2 2" xfId="18106"/>
    <cellStyle name="Input 118 3" xfId="18107"/>
    <cellStyle name="Input 118 3 2" xfId="18108"/>
    <cellStyle name="Input 118 4" xfId="18109"/>
    <cellStyle name="Input 118 4 2" xfId="18110"/>
    <cellStyle name="Input 118 5" xfId="18111"/>
    <cellStyle name="Input 118 5 2" xfId="18112"/>
    <cellStyle name="Input 118 6" xfId="18113"/>
    <cellStyle name="Input 118 6 2" xfId="18114"/>
    <cellStyle name="Input 118 7" xfId="18115"/>
    <cellStyle name="Input 118 7 2" xfId="18116"/>
    <cellStyle name="Input 118 8" xfId="18117"/>
    <cellStyle name="Input 118 8 2" xfId="18118"/>
    <cellStyle name="Input 118 9" xfId="18119"/>
    <cellStyle name="Input 118 9 2" xfId="18120"/>
    <cellStyle name="Input 119" xfId="18121"/>
    <cellStyle name="Input 119 10" xfId="18122"/>
    <cellStyle name="Input 119 10 2" xfId="18123"/>
    <cellStyle name="Input 119 11" xfId="18124"/>
    <cellStyle name="Input 119 2" xfId="18125"/>
    <cellStyle name="Input 119 2 2" xfId="18126"/>
    <cellStyle name="Input 119 3" xfId="18127"/>
    <cellStyle name="Input 119 3 2" xfId="18128"/>
    <cellStyle name="Input 119 4" xfId="18129"/>
    <cellStyle name="Input 119 4 2" xfId="18130"/>
    <cellStyle name="Input 119 5" xfId="18131"/>
    <cellStyle name="Input 119 5 2" xfId="18132"/>
    <cellStyle name="Input 119 6" xfId="18133"/>
    <cellStyle name="Input 119 6 2" xfId="18134"/>
    <cellStyle name="Input 119 7" xfId="18135"/>
    <cellStyle name="Input 119 7 2" xfId="18136"/>
    <cellStyle name="Input 119 8" xfId="18137"/>
    <cellStyle name="Input 119 8 2" xfId="18138"/>
    <cellStyle name="Input 119 9" xfId="18139"/>
    <cellStyle name="Input 119 9 2" xfId="18140"/>
    <cellStyle name="Input 12" xfId="18141"/>
    <cellStyle name="Input 12 10" xfId="18142"/>
    <cellStyle name="Input 12 10 2" xfId="18143"/>
    <cellStyle name="Input 12 11" xfId="18144"/>
    <cellStyle name="Input 12 11 2" xfId="18145"/>
    <cellStyle name="Input 12 12" xfId="18146"/>
    <cellStyle name="Input 12 2" xfId="18147"/>
    <cellStyle name="Input 12 2 10" xfId="18148"/>
    <cellStyle name="Input 12 2 10 2" xfId="18149"/>
    <cellStyle name="Input 12 2 11" xfId="18150"/>
    <cellStyle name="Input 12 2 2" xfId="18151"/>
    <cellStyle name="Input 12 2 2 2" xfId="18152"/>
    <cellStyle name="Input 12 2 3" xfId="18153"/>
    <cellStyle name="Input 12 2 3 2" xfId="18154"/>
    <cellStyle name="Input 12 2 4" xfId="18155"/>
    <cellStyle name="Input 12 2 4 2" xfId="18156"/>
    <cellStyle name="Input 12 2 5" xfId="18157"/>
    <cellStyle name="Input 12 2 5 2" xfId="18158"/>
    <cellStyle name="Input 12 2 6" xfId="18159"/>
    <cellStyle name="Input 12 2 6 2" xfId="18160"/>
    <cellStyle name="Input 12 2 7" xfId="18161"/>
    <cellStyle name="Input 12 2 7 2" xfId="18162"/>
    <cellStyle name="Input 12 2 8" xfId="18163"/>
    <cellStyle name="Input 12 2 8 2" xfId="18164"/>
    <cellStyle name="Input 12 2 9" xfId="18165"/>
    <cellStyle name="Input 12 2 9 2" xfId="18166"/>
    <cellStyle name="Input 12 3" xfId="18167"/>
    <cellStyle name="Input 12 3 2" xfId="18168"/>
    <cellStyle name="Input 12 4" xfId="18169"/>
    <cellStyle name="Input 12 4 2" xfId="18170"/>
    <cellStyle name="Input 12 5" xfId="18171"/>
    <cellStyle name="Input 12 5 2" xfId="18172"/>
    <cellStyle name="Input 12 6" xfId="18173"/>
    <cellStyle name="Input 12 6 2" xfId="18174"/>
    <cellStyle name="Input 12 7" xfId="18175"/>
    <cellStyle name="Input 12 7 2" xfId="18176"/>
    <cellStyle name="Input 12 8" xfId="18177"/>
    <cellStyle name="Input 12 8 2" xfId="18178"/>
    <cellStyle name="Input 12 9" xfId="18179"/>
    <cellStyle name="Input 12 9 2" xfId="18180"/>
    <cellStyle name="Input 120" xfId="18181"/>
    <cellStyle name="Input 120 10" xfId="18182"/>
    <cellStyle name="Input 120 10 2" xfId="18183"/>
    <cellStyle name="Input 120 11" xfId="18184"/>
    <cellStyle name="Input 120 2" xfId="18185"/>
    <cellStyle name="Input 120 2 2" xfId="18186"/>
    <cellStyle name="Input 120 3" xfId="18187"/>
    <cellStyle name="Input 120 3 2" xfId="18188"/>
    <cellStyle name="Input 120 4" xfId="18189"/>
    <cellStyle name="Input 120 4 2" xfId="18190"/>
    <cellStyle name="Input 120 5" xfId="18191"/>
    <cellStyle name="Input 120 5 2" xfId="18192"/>
    <cellStyle name="Input 120 6" xfId="18193"/>
    <cellStyle name="Input 120 6 2" xfId="18194"/>
    <cellStyle name="Input 120 7" xfId="18195"/>
    <cellStyle name="Input 120 7 2" xfId="18196"/>
    <cellStyle name="Input 120 8" xfId="18197"/>
    <cellStyle name="Input 120 8 2" xfId="18198"/>
    <cellStyle name="Input 120 9" xfId="18199"/>
    <cellStyle name="Input 120 9 2" xfId="18200"/>
    <cellStyle name="Input 121" xfId="18201"/>
    <cellStyle name="Input 121 10" xfId="18202"/>
    <cellStyle name="Input 121 10 2" xfId="18203"/>
    <cellStyle name="Input 121 11" xfId="18204"/>
    <cellStyle name="Input 121 2" xfId="18205"/>
    <cellStyle name="Input 121 2 2" xfId="18206"/>
    <cellStyle name="Input 121 3" xfId="18207"/>
    <cellStyle name="Input 121 3 2" xfId="18208"/>
    <cellStyle name="Input 121 4" xfId="18209"/>
    <cellStyle name="Input 121 4 2" xfId="18210"/>
    <cellStyle name="Input 121 5" xfId="18211"/>
    <cellStyle name="Input 121 5 2" xfId="18212"/>
    <cellStyle name="Input 121 6" xfId="18213"/>
    <cellStyle name="Input 121 6 2" xfId="18214"/>
    <cellStyle name="Input 121 7" xfId="18215"/>
    <cellStyle name="Input 121 7 2" xfId="18216"/>
    <cellStyle name="Input 121 8" xfId="18217"/>
    <cellStyle name="Input 121 8 2" xfId="18218"/>
    <cellStyle name="Input 121 9" xfId="18219"/>
    <cellStyle name="Input 121 9 2" xfId="18220"/>
    <cellStyle name="Input 122" xfId="18221"/>
    <cellStyle name="Input 122 10" xfId="18222"/>
    <cellStyle name="Input 122 10 2" xfId="18223"/>
    <cellStyle name="Input 122 11" xfId="18224"/>
    <cellStyle name="Input 122 2" xfId="18225"/>
    <cellStyle name="Input 122 2 2" xfId="18226"/>
    <cellStyle name="Input 122 3" xfId="18227"/>
    <cellStyle name="Input 122 3 2" xfId="18228"/>
    <cellStyle name="Input 122 4" xfId="18229"/>
    <cellStyle name="Input 122 4 2" xfId="18230"/>
    <cellStyle name="Input 122 5" xfId="18231"/>
    <cellStyle name="Input 122 5 2" xfId="18232"/>
    <cellStyle name="Input 122 6" xfId="18233"/>
    <cellStyle name="Input 122 6 2" xfId="18234"/>
    <cellStyle name="Input 122 7" xfId="18235"/>
    <cellStyle name="Input 122 7 2" xfId="18236"/>
    <cellStyle name="Input 122 8" xfId="18237"/>
    <cellStyle name="Input 122 8 2" xfId="18238"/>
    <cellStyle name="Input 122 9" xfId="18239"/>
    <cellStyle name="Input 122 9 2" xfId="18240"/>
    <cellStyle name="Input 123" xfId="18241"/>
    <cellStyle name="Input 123 10" xfId="18242"/>
    <cellStyle name="Input 123 10 2" xfId="18243"/>
    <cellStyle name="Input 123 11" xfId="18244"/>
    <cellStyle name="Input 123 2" xfId="18245"/>
    <cellStyle name="Input 123 2 2" xfId="18246"/>
    <cellStyle name="Input 123 3" xfId="18247"/>
    <cellStyle name="Input 123 3 2" xfId="18248"/>
    <cellStyle name="Input 123 4" xfId="18249"/>
    <cellStyle name="Input 123 4 2" xfId="18250"/>
    <cellStyle name="Input 123 5" xfId="18251"/>
    <cellStyle name="Input 123 5 2" xfId="18252"/>
    <cellStyle name="Input 123 6" xfId="18253"/>
    <cellStyle name="Input 123 6 2" xfId="18254"/>
    <cellStyle name="Input 123 7" xfId="18255"/>
    <cellStyle name="Input 123 7 2" xfId="18256"/>
    <cellStyle name="Input 123 8" xfId="18257"/>
    <cellStyle name="Input 123 8 2" xfId="18258"/>
    <cellStyle name="Input 123 9" xfId="18259"/>
    <cellStyle name="Input 123 9 2" xfId="18260"/>
    <cellStyle name="Input 124" xfId="18261"/>
    <cellStyle name="Input 124 10" xfId="18262"/>
    <cellStyle name="Input 124 10 2" xfId="18263"/>
    <cellStyle name="Input 124 11" xfId="18264"/>
    <cellStyle name="Input 124 2" xfId="18265"/>
    <cellStyle name="Input 124 2 2" xfId="18266"/>
    <cellStyle name="Input 124 3" xfId="18267"/>
    <cellStyle name="Input 124 3 2" xfId="18268"/>
    <cellStyle name="Input 124 4" xfId="18269"/>
    <cellStyle name="Input 124 4 2" xfId="18270"/>
    <cellStyle name="Input 124 5" xfId="18271"/>
    <cellStyle name="Input 124 5 2" xfId="18272"/>
    <cellStyle name="Input 124 6" xfId="18273"/>
    <cellStyle name="Input 124 6 2" xfId="18274"/>
    <cellStyle name="Input 124 7" xfId="18275"/>
    <cellStyle name="Input 124 7 2" xfId="18276"/>
    <cellStyle name="Input 124 8" xfId="18277"/>
    <cellStyle name="Input 124 8 2" xfId="18278"/>
    <cellStyle name="Input 124 9" xfId="18279"/>
    <cellStyle name="Input 124 9 2" xfId="18280"/>
    <cellStyle name="Input 125" xfId="18281"/>
    <cellStyle name="Input 125 10" xfId="18282"/>
    <cellStyle name="Input 125 10 2" xfId="18283"/>
    <cellStyle name="Input 125 11" xfId="18284"/>
    <cellStyle name="Input 125 2" xfId="18285"/>
    <cellStyle name="Input 125 2 2" xfId="18286"/>
    <cellStyle name="Input 125 3" xfId="18287"/>
    <cellStyle name="Input 125 3 2" xfId="18288"/>
    <cellStyle name="Input 125 4" xfId="18289"/>
    <cellStyle name="Input 125 4 2" xfId="18290"/>
    <cellStyle name="Input 125 5" xfId="18291"/>
    <cellStyle name="Input 125 5 2" xfId="18292"/>
    <cellStyle name="Input 125 6" xfId="18293"/>
    <cellStyle name="Input 125 6 2" xfId="18294"/>
    <cellStyle name="Input 125 7" xfId="18295"/>
    <cellStyle name="Input 125 7 2" xfId="18296"/>
    <cellStyle name="Input 125 8" xfId="18297"/>
    <cellStyle name="Input 125 8 2" xfId="18298"/>
    <cellStyle name="Input 125 9" xfId="18299"/>
    <cellStyle name="Input 125 9 2" xfId="18300"/>
    <cellStyle name="Input 126" xfId="18301"/>
    <cellStyle name="Input 126 10" xfId="18302"/>
    <cellStyle name="Input 126 10 2" xfId="18303"/>
    <cellStyle name="Input 126 11" xfId="18304"/>
    <cellStyle name="Input 126 2" xfId="18305"/>
    <cellStyle name="Input 126 2 2" xfId="18306"/>
    <cellStyle name="Input 126 3" xfId="18307"/>
    <cellStyle name="Input 126 3 2" xfId="18308"/>
    <cellStyle name="Input 126 4" xfId="18309"/>
    <cellStyle name="Input 126 4 2" xfId="18310"/>
    <cellStyle name="Input 126 5" xfId="18311"/>
    <cellStyle name="Input 126 5 2" xfId="18312"/>
    <cellStyle name="Input 126 6" xfId="18313"/>
    <cellStyle name="Input 126 6 2" xfId="18314"/>
    <cellStyle name="Input 126 7" xfId="18315"/>
    <cellStyle name="Input 126 7 2" xfId="18316"/>
    <cellStyle name="Input 126 8" xfId="18317"/>
    <cellStyle name="Input 126 8 2" xfId="18318"/>
    <cellStyle name="Input 126 9" xfId="18319"/>
    <cellStyle name="Input 126 9 2" xfId="18320"/>
    <cellStyle name="Input 127" xfId="18321"/>
    <cellStyle name="Input 127 10" xfId="18322"/>
    <cellStyle name="Input 127 10 2" xfId="18323"/>
    <cellStyle name="Input 127 11" xfId="18324"/>
    <cellStyle name="Input 127 2" xfId="18325"/>
    <cellStyle name="Input 127 2 2" xfId="18326"/>
    <cellStyle name="Input 127 3" xfId="18327"/>
    <cellStyle name="Input 127 3 2" xfId="18328"/>
    <cellStyle name="Input 127 4" xfId="18329"/>
    <cellStyle name="Input 127 4 2" xfId="18330"/>
    <cellStyle name="Input 127 5" xfId="18331"/>
    <cellStyle name="Input 127 5 2" xfId="18332"/>
    <cellStyle name="Input 127 6" xfId="18333"/>
    <cellStyle name="Input 127 6 2" xfId="18334"/>
    <cellStyle name="Input 127 7" xfId="18335"/>
    <cellStyle name="Input 127 7 2" xfId="18336"/>
    <cellStyle name="Input 127 8" xfId="18337"/>
    <cellStyle name="Input 127 8 2" xfId="18338"/>
    <cellStyle name="Input 127 9" xfId="18339"/>
    <cellStyle name="Input 127 9 2" xfId="18340"/>
    <cellStyle name="input 128" xfId="18341"/>
    <cellStyle name="input 128 2" xfId="18342"/>
    <cellStyle name="input 129" xfId="18343"/>
    <cellStyle name="input 129 2" xfId="18344"/>
    <cellStyle name="Input 13" xfId="18345"/>
    <cellStyle name="Input 13 10" xfId="18346"/>
    <cellStyle name="Input 13 10 2" xfId="18347"/>
    <cellStyle name="Input 13 11" xfId="18348"/>
    <cellStyle name="Input 13 11 2" xfId="18349"/>
    <cellStyle name="Input 13 12" xfId="18350"/>
    <cellStyle name="Input 13 2" xfId="18351"/>
    <cellStyle name="Input 13 2 10" xfId="18352"/>
    <cellStyle name="Input 13 2 10 2" xfId="18353"/>
    <cellStyle name="Input 13 2 11" xfId="18354"/>
    <cellStyle name="Input 13 2 2" xfId="18355"/>
    <cellStyle name="Input 13 2 2 2" xfId="18356"/>
    <cellStyle name="Input 13 2 3" xfId="18357"/>
    <cellStyle name="Input 13 2 3 2" xfId="18358"/>
    <cellStyle name="Input 13 2 4" xfId="18359"/>
    <cellStyle name="Input 13 2 4 2" xfId="18360"/>
    <cellStyle name="Input 13 2 5" xfId="18361"/>
    <cellStyle name="Input 13 2 5 2" xfId="18362"/>
    <cellStyle name="Input 13 2 6" xfId="18363"/>
    <cellStyle name="Input 13 2 6 2" xfId="18364"/>
    <cellStyle name="Input 13 2 7" xfId="18365"/>
    <cellStyle name="Input 13 2 7 2" xfId="18366"/>
    <cellStyle name="Input 13 2 8" xfId="18367"/>
    <cellStyle name="Input 13 2 8 2" xfId="18368"/>
    <cellStyle name="Input 13 2 9" xfId="18369"/>
    <cellStyle name="Input 13 2 9 2" xfId="18370"/>
    <cellStyle name="Input 13 3" xfId="18371"/>
    <cellStyle name="Input 13 3 2" xfId="18372"/>
    <cellStyle name="Input 13 4" xfId="18373"/>
    <cellStyle name="Input 13 4 2" xfId="18374"/>
    <cellStyle name="Input 13 5" xfId="18375"/>
    <cellStyle name="Input 13 5 2" xfId="18376"/>
    <cellStyle name="Input 13 6" xfId="18377"/>
    <cellStyle name="Input 13 6 2" xfId="18378"/>
    <cellStyle name="Input 13 7" xfId="18379"/>
    <cellStyle name="Input 13 7 2" xfId="18380"/>
    <cellStyle name="Input 13 8" xfId="18381"/>
    <cellStyle name="Input 13 8 2" xfId="18382"/>
    <cellStyle name="Input 13 9" xfId="18383"/>
    <cellStyle name="Input 13 9 2" xfId="18384"/>
    <cellStyle name="input 130" xfId="18385"/>
    <cellStyle name="input 130 2" xfId="18386"/>
    <cellStyle name="input 131" xfId="18387"/>
    <cellStyle name="input 131 2" xfId="18388"/>
    <cellStyle name="input 132" xfId="18389"/>
    <cellStyle name="input 132 2" xfId="18390"/>
    <cellStyle name="input 133" xfId="18391"/>
    <cellStyle name="input 133 2" xfId="18392"/>
    <cellStyle name="input 134" xfId="18393"/>
    <cellStyle name="input 134 2" xfId="18394"/>
    <cellStyle name="input 135" xfId="18395"/>
    <cellStyle name="input 135 2" xfId="18396"/>
    <cellStyle name="input 136" xfId="18397"/>
    <cellStyle name="input 136 2" xfId="18398"/>
    <cellStyle name="input 137" xfId="18399"/>
    <cellStyle name="input 137 2" xfId="18400"/>
    <cellStyle name="input 138" xfId="18401"/>
    <cellStyle name="input 138 2" xfId="18402"/>
    <cellStyle name="Input 139" xfId="18403"/>
    <cellStyle name="Input 14" xfId="18404"/>
    <cellStyle name="Input 14 10" xfId="18405"/>
    <cellStyle name="Input 14 10 2" xfId="18406"/>
    <cellStyle name="Input 14 11" xfId="18407"/>
    <cellStyle name="Input 14 11 2" xfId="18408"/>
    <cellStyle name="Input 14 12" xfId="18409"/>
    <cellStyle name="Input 14 2" xfId="18410"/>
    <cellStyle name="Input 14 2 10" xfId="18411"/>
    <cellStyle name="Input 14 2 10 2" xfId="18412"/>
    <cellStyle name="Input 14 2 11" xfId="18413"/>
    <cellStyle name="Input 14 2 2" xfId="18414"/>
    <cellStyle name="Input 14 2 2 2" xfId="18415"/>
    <cellStyle name="Input 14 2 3" xfId="18416"/>
    <cellStyle name="Input 14 2 3 2" xfId="18417"/>
    <cellStyle name="Input 14 2 4" xfId="18418"/>
    <cellStyle name="Input 14 2 4 2" xfId="18419"/>
    <cellStyle name="Input 14 2 5" xfId="18420"/>
    <cellStyle name="Input 14 2 5 2" xfId="18421"/>
    <cellStyle name="Input 14 2 6" xfId="18422"/>
    <cellStyle name="Input 14 2 6 2" xfId="18423"/>
    <cellStyle name="Input 14 2 7" xfId="18424"/>
    <cellStyle name="Input 14 2 7 2" xfId="18425"/>
    <cellStyle name="Input 14 2 8" xfId="18426"/>
    <cellStyle name="Input 14 2 8 2" xfId="18427"/>
    <cellStyle name="Input 14 2 9" xfId="18428"/>
    <cellStyle name="Input 14 2 9 2" xfId="18429"/>
    <cellStyle name="Input 14 3" xfId="18430"/>
    <cellStyle name="Input 14 3 2" xfId="18431"/>
    <cellStyle name="Input 14 4" xfId="18432"/>
    <cellStyle name="Input 14 4 2" xfId="18433"/>
    <cellStyle name="Input 14 5" xfId="18434"/>
    <cellStyle name="Input 14 5 2" xfId="18435"/>
    <cellStyle name="Input 14 6" xfId="18436"/>
    <cellStyle name="Input 14 6 2" xfId="18437"/>
    <cellStyle name="Input 14 7" xfId="18438"/>
    <cellStyle name="Input 14 7 2" xfId="18439"/>
    <cellStyle name="Input 14 8" xfId="18440"/>
    <cellStyle name="Input 14 8 2" xfId="18441"/>
    <cellStyle name="Input 14 9" xfId="18442"/>
    <cellStyle name="Input 14 9 2" xfId="18443"/>
    <cellStyle name="Input 140" xfId="18444"/>
    <cellStyle name="Input 141" xfId="18445"/>
    <cellStyle name="input 142" xfId="18446"/>
    <cellStyle name="input 143" xfId="18447"/>
    <cellStyle name="input 144" xfId="18448"/>
    <cellStyle name="input 145" xfId="18449"/>
    <cellStyle name="Input 15" xfId="18450"/>
    <cellStyle name="Input 15 10" xfId="18451"/>
    <cellStyle name="Input 15 10 2" xfId="18452"/>
    <cellStyle name="Input 15 11" xfId="18453"/>
    <cellStyle name="Input 15 11 2" xfId="18454"/>
    <cellStyle name="Input 15 12" xfId="18455"/>
    <cellStyle name="Input 15 2" xfId="18456"/>
    <cellStyle name="Input 15 2 10" xfId="18457"/>
    <cellStyle name="Input 15 2 10 2" xfId="18458"/>
    <cellStyle name="Input 15 2 11" xfId="18459"/>
    <cellStyle name="Input 15 2 2" xfId="18460"/>
    <cellStyle name="Input 15 2 2 2" xfId="18461"/>
    <cellStyle name="Input 15 2 3" xfId="18462"/>
    <cellStyle name="Input 15 2 3 2" xfId="18463"/>
    <cellStyle name="Input 15 2 4" xfId="18464"/>
    <cellStyle name="Input 15 2 4 2" xfId="18465"/>
    <cellStyle name="Input 15 2 5" xfId="18466"/>
    <cellStyle name="Input 15 2 5 2" xfId="18467"/>
    <cellStyle name="Input 15 2 6" xfId="18468"/>
    <cellStyle name="Input 15 2 6 2" xfId="18469"/>
    <cellStyle name="Input 15 2 7" xfId="18470"/>
    <cellStyle name="Input 15 2 7 2" xfId="18471"/>
    <cellStyle name="Input 15 2 8" xfId="18472"/>
    <cellStyle name="Input 15 2 8 2" xfId="18473"/>
    <cellStyle name="Input 15 2 9" xfId="18474"/>
    <cellStyle name="Input 15 2 9 2" xfId="18475"/>
    <cellStyle name="Input 15 3" xfId="18476"/>
    <cellStyle name="Input 15 3 2" xfId="18477"/>
    <cellStyle name="Input 15 4" xfId="18478"/>
    <cellStyle name="Input 15 4 2" xfId="18479"/>
    <cellStyle name="Input 15 5" xfId="18480"/>
    <cellStyle name="Input 15 5 2" xfId="18481"/>
    <cellStyle name="Input 15 6" xfId="18482"/>
    <cellStyle name="Input 15 6 2" xfId="18483"/>
    <cellStyle name="Input 15 7" xfId="18484"/>
    <cellStyle name="Input 15 7 2" xfId="18485"/>
    <cellStyle name="Input 15 8" xfId="18486"/>
    <cellStyle name="Input 15 8 2" xfId="18487"/>
    <cellStyle name="Input 15 9" xfId="18488"/>
    <cellStyle name="Input 15 9 2" xfId="18489"/>
    <cellStyle name="Input 16" xfId="18490"/>
    <cellStyle name="Input 16 10" xfId="18491"/>
    <cellStyle name="Input 16 10 2" xfId="18492"/>
    <cellStyle name="Input 16 11" xfId="18493"/>
    <cellStyle name="Input 16 11 2" xfId="18494"/>
    <cellStyle name="Input 16 12" xfId="18495"/>
    <cellStyle name="Input 16 2" xfId="18496"/>
    <cellStyle name="Input 16 2 10" xfId="18497"/>
    <cellStyle name="Input 16 2 10 2" xfId="18498"/>
    <cellStyle name="Input 16 2 11" xfId="18499"/>
    <cellStyle name="Input 16 2 2" xfId="18500"/>
    <cellStyle name="Input 16 2 2 2" xfId="18501"/>
    <cellStyle name="Input 16 2 3" xfId="18502"/>
    <cellStyle name="Input 16 2 3 2" xfId="18503"/>
    <cellStyle name="Input 16 2 4" xfId="18504"/>
    <cellStyle name="Input 16 2 4 2" xfId="18505"/>
    <cellStyle name="Input 16 2 5" xfId="18506"/>
    <cellStyle name="Input 16 2 5 2" xfId="18507"/>
    <cellStyle name="Input 16 2 6" xfId="18508"/>
    <cellStyle name="Input 16 2 6 2" xfId="18509"/>
    <cellStyle name="Input 16 2 7" xfId="18510"/>
    <cellStyle name="Input 16 2 7 2" xfId="18511"/>
    <cellStyle name="Input 16 2 8" xfId="18512"/>
    <cellStyle name="Input 16 2 8 2" xfId="18513"/>
    <cellStyle name="Input 16 2 9" xfId="18514"/>
    <cellStyle name="Input 16 2 9 2" xfId="18515"/>
    <cellStyle name="Input 16 3" xfId="18516"/>
    <cellStyle name="Input 16 3 2" xfId="18517"/>
    <cellStyle name="Input 16 4" xfId="18518"/>
    <cellStyle name="Input 16 4 2" xfId="18519"/>
    <cellStyle name="Input 16 5" xfId="18520"/>
    <cellStyle name="Input 16 5 2" xfId="18521"/>
    <cellStyle name="Input 16 6" xfId="18522"/>
    <cellStyle name="Input 16 6 2" xfId="18523"/>
    <cellStyle name="Input 16 7" xfId="18524"/>
    <cellStyle name="Input 16 7 2" xfId="18525"/>
    <cellStyle name="Input 16 8" xfId="18526"/>
    <cellStyle name="Input 16 8 2" xfId="18527"/>
    <cellStyle name="Input 16 9" xfId="18528"/>
    <cellStyle name="Input 16 9 2" xfId="18529"/>
    <cellStyle name="Input 17" xfId="18530"/>
    <cellStyle name="Input 17 10" xfId="18531"/>
    <cellStyle name="Input 17 10 2" xfId="18532"/>
    <cellStyle name="Input 17 11" xfId="18533"/>
    <cellStyle name="Input 17 11 2" xfId="18534"/>
    <cellStyle name="Input 17 12" xfId="18535"/>
    <cellStyle name="Input 17 2" xfId="18536"/>
    <cellStyle name="Input 17 2 10" xfId="18537"/>
    <cellStyle name="Input 17 2 10 2" xfId="18538"/>
    <cellStyle name="Input 17 2 11" xfId="18539"/>
    <cellStyle name="Input 17 2 2" xfId="18540"/>
    <cellStyle name="Input 17 2 2 2" xfId="18541"/>
    <cellStyle name="Input 17 2 3" xfId="18542"/>
    <cellStyle name="Input 17 2 3 2" xfId="18543"/>
    <cellStyle name="Input 17 2 4" xfId="18544"/>
    <cellStyle name="Input 17 2 4 2" xfId="18545"/>
    <cellStyle name="Input 17 2 5" xfId="18546"/>
    <cellStyle name="Input 17 2 5 2" xfId="18547"/>
    <cellStyle name="Input 17 2 6" xfId="18548"/>
    <cellStyle name="Input 17 2 6 2" xfId="18549"/>
    <cellStyle name="Input 17 2 7" xfId="18550"/>
    <cellStyle name="Input 17 2 7 2" xfId="18551"/>
    <cellStyle name="Input 17 2 8" xfId="18552"/>
    <cellStyle name="Input 17 2 8 2" xfId="18553"/>
    <cellStyle name="Input 17 2 9" xfId="18554"/>
    <cellStyle name="Input 17 2 9 2" xfId="18555"/>
    <cellStyle name="Input 17 3" xfId="18556"/>
    <cellStyle name="Input 17 3 2" xfId="18557"/>
    <cellStyle name="Input 17 4" xfId="18558"/>
    <cellStyle name="Input 17 4 2" xfId="18559"/>
    <cellStyle name="Input 17 5" xfId="18560"/>
    <cellStyle name="Input 17 5 2" xfId="18561"/>
    <cellStyle name="Input 17 6" xfId="18562"/>
    <cellStyle name="Input 17 6 2" xfId="18563"/>
    <cellStyle name="Input 17 7" xfId="18564"/>
    <cellStyle name="Input 17 7 2" xfId="18565"/>
    <cellStyle name="Input 17 8" xfId="18566"/>
    <cellStyle name="Input 17 8 2" xfId="18567"/>
    <cellStyle name="Input 17 9" xfId="18568"/>
    <cellStyle name="Input 17 9 2" xfId="18569"/>
    <cellStyle name="Input 18" xfId="18570"/>
    <cellStyle name="Input 18 10" xfId="18571"/>
    <cellStyle name="Input 18 10 2" xfId="18572"/>
    <cellStyle name="Input 18 11" xfId="18573"/>
    <cellStyle name="Input 18 11 2" xfId="18574"/>
    <cellStyle name="Input 18 12" xfId="18575"/>
    <cellStyle name="Input 18 2" xfId="18576"/>
    <cellStyle name="Input 18 2 10" xfId="18577"/>
    <cellStyle name="Input 18 2 10 2" xfId="18578"/>
    <cellStyle name="Input 18 2 11" xfId="18579"/>
    <cellStyle name="Input 18 2 2" xfId="18580"/>
    <cellStyle name="Input 18 2 2 2" xfId="18581"/>
    <cellStyle name="Input 18 2 3" xfId="18582"/>
    <cellStyle name="Input 18 2 3 2" xfId="18583"/>
    <cellStyle name="Input 18 2 4" xfId="18584"/>
    <cellStyle name="Input 18 2 4 2" xfId="18585"/>
    <cellStyle name="Input 18 2 5" xfId="18586"/>
    <cellStyle name="Input 18 2 5 2" xfId="18587"/>
    <cellStyle name="Input 18 2 6" xfId="18588"/>
    <cellStyle name="Input 18 2 6 2" xfId="18589"/>
    <cellStyle name="Input 18 2 7" xfId="18590"/>
    <cellStyle name="Input 18 2 7 2" xfId="18591"/>
    <cellStyle name="Input 18 2 8" xfId="18592"/>
    <cellStyle name="Input 18 2 8 2" xfId="18593"/>
    <cellStyle name="Input 18 2 9" xfId="18594"/>
    <cellStyle name="Input 18 2 9 2" xfId="18595"/>
    <cellStyle name="Input 18 3" xfId="18596"/>
    <cellStyle name="Input 18 3 2" xfId="18597"/>
    <cellStyle name="Input 18 4" xfId="18598"/>
    <cellStyle name="Input 18 4 2" xfId="18599"/>
    <cellStyle name="Input 18 5" xfId="18600"/>
    <cellStyle name="Input 18 5 2" xfId="18601"/>
    <cellStyle name="Input 18 6" xfId="18602"/>
    <cellStyle name="Input 18 6 2" xfId="18603"/>
    <cellStyle name="Input 18 7" xfId="18604"/>
    <cellStyle name="Input 18 7 2" xfId="18605"/>
    <cellStyle name="Input 18 8" xfId="18606"/>
    <cellStyle name="Input 18 8 2" xfId="18607"/>
    <cellStyle name="Input 18 9" xfId="18608"/>
    <cellStyle name="Input 18 9 2" xfId="18609"/>
    <cellStyle name="Input 19" xfId="18610"/>
    <cellStyle name="Input 19 10" xfId="18611"/>
    <cellStyle name="Input 19 10 2" xfId="18612"/>
    <cellStyle name="Input 19 11" xfId="18613"/>
    <cellStyle name="Input 19 11 2" xfId="18614"/>
    <cellStyle name="Input 19 12" xfId="18615"/>
    <cellStyle name="Input 19 2" xfId="18616"/>
    <cellStyle name="Input 19 2 10" xfId="18617"/>
    <cellStyle name="Input 19 2 10 2" xfId="18618"/>
    <cellStyle name="Input 19 2 11" xfId="18619"/>
    <cellStyle name="Input 19 2 2" xfId="18620"/>
    <cellStyle name="Input 19 2 2 2" xfId="18621"/>
    <cellStyle name="Input 19 2 3" xfId="18622"/>
    <cellStyle name="Input 19 2 3 2" xfId="18623"/>
    <cellStyle name="Input 19 2 4" xfId="18624"/>
    <cellStyle name="Input 19 2 4 2" xfId="18625"/>
    <cellStyle name="Input 19 2 5" xfId="18626"/>
    <cellStyle name="Input 19 2 5 2" xfId="18627"/>
    <cellStyle name="Input 19 2 6" xfId="18628"/>
    <cellStyle name="Input 19 2 6 2" xfId="18629"/>
    <cellStyle name="Input 19 2 7" xfId="18630"/>
    <cellStyle name="Input 19 2 7 2" xfId="18631"/>
    <cellStyle name="Input 19 2 8" xfId="18632"/>
    <cellStyle name="Input 19 2 8 2" xfId="18633"/>
    <cellStyle name="Input 19 2 9" xfId="18634"/>
    <cellStyle name="Input 19 2 9 2" xfId="18635"/>
    <cellStyle name="Input 19 3" xfId="18636"/>
    <cellStyle name="Input 19 3 2" xfId="18637"/>
    <cellStyle name="Input 19 4" xfId="18638"/>
    <cellStyle name="Input 19 4 2" xfId="18639"/>
    <cellStyle name="Input 19 5" xfId="18640"/>
    <cellStyle name="Input 19 5 2" xfId="18641"/>
    <cellStyle name="Input 19 6" xfId="18642"/>
    <cellStyle name="Input 19 6 2" xfId="18643"/>
    <cellStyle name="Input 19 7" xfId="18644"/>
    <cellStyle name="Input 19 7 2" xfId="18645"/>
    <cellStyle name="Input 19 8" xfId="18646"/>
    <cellStyle name="Input 19 8 2" xfId="18647"/>
    <cellStyle name="Input 19 9" xfId="18648"/>
    <cellStyle name="Input 19 9 2" xfId="18649"/>
    <cellStyle name="input 2" xfId="18650"/>
    <cellStyle name="Input 2 10" xfId="18651"/>
    <cellStyle name="Input 2 10 2" xfId="18652"/>
    <cellStyle name="Input 2 11" xfId="18653"/>
    <cellStyle name="Input 2 11 2" xfId="18654"/>
    <cellStyle name="input 2 12" xfId="18655"/>
    <cellStyle name="Input 2 2" xfId="18656"/>
    <cellStyle name="Input 2 2 10" xfId="18657"/>
    <cellStyle name="Input 2 2 10 2" xfId="18658"/>
    <cellStyle name="Input 2 2 2" xfId="18659"/>
    <cellStyle name="Input 2 2 2 2" xfId="18660"/>
    <cellStyle name="Input 2 2 3" xfId="18661"/>
    <cellStyle name="Input 2 2 3 2" xfId="18662"/>
    <cellStyle name="Input 2 2 4" xfId="18663"/>
    <cellStyle name="Input 2 2 4 2" xfId="18664"/>
    <cellStyle name="Input 2 2 5" xfId="18665"/>
    <cellStyle name="Input 2 2 5 2" xfId="18666"/>
    <cellStyle name="Input 2 2 6" xfId="18667"/>
    <cellStyle name="Input 2 2 6 2" xfId="18668"/>
    <cellStyle name="Input 2 2 7" xfId="18669"/>
    <cellStyle name="Input 2 2 7 2" xfId="18670"/>
    <cellStyle name="Input 2 2 8" xfId="18671"/>
    <cellStyle name="Input 2 2 8 2" xfId="18672"/>
    <cellStyle name="Input 2 2 9" xfId="18673"/>
    <cellStyle name="Input 2 2 9 2" xfId="18674"/>
    <cellStyle name="Input 2 3" xfId="18675"/>
    <cellStyle name="Input 2 4" xfId="18676"/>
    <cellStyle name="Input 2 4 2" xfId="18677"/>
    <cellStyle name="Input 2 5" xfId="18678"/>
    <cellStyle name="Input 2 5 2" xfId="18679"/>
    <cellStyle name="Input 2 6" xfId="18680"/>
    <cellStyle name="Input 2 6 2" xfId="18681"/>
    <cellStyle name="Input 2 7" xfId="18682"/>
    <cellStyle name="Input 2 7 2" xfId="18683"/>
    <cellStyle name="Input 2 8" xfId="18684"/>
    <cellStyle name="Input 2 8 2" xfId="18685"/>
    <cellStyle name="Input 2 9" xfId="18686"/>
    <cellStyle name="Input 2 9 2" xfId="18687"/>
    <cellStyle name="Input 20" xfId="18688"/>
    <cellStyle name="Input 20 10" xfId="18689"/>
    <cellStyle name="Input 20 10 2" xfId="18690"/>
    <cellStyle name="Input 20 11" xfId="18691"/>
    <cellStyle name="Input 20 11 2" xfId="18692"/>
    <cellStyle name="Input 20 12" xfId="18693"/>
    <cellStyle name="Input 20 2" xfId="18694"/>
    <cellStyle name="Input 20 2 10" xfId="18695"/>
    <cellStyle name="Input 20 2 10 2" xfId="18696"/>
    <cellStyle name="Input 20 2 11" xfId="18697"/>
    <cellStyle name="Input 20 2 2" xfId="18698"/>
    <cellStyle name="Input 20 2 2 2" xfId="18699"/>
    <cellStyle name="Input 20 2 3" xfId="18700"/>
    <cellStyle name="Input 20 2 3 2" xfId="18701"/>
    <cellStyle name="Input 20 2 4" xfId="18702"/>
    <cellStyle name="Input 20 2 4 2" xfId="18703"/>
    <cellStyle name="Input 20 2 5" xfId="18704"/>
    <cellStyle name="Input 20 2 5 2" xfId="18705"/>
    <cellStyle name="Input 20 2 6" xfId="18706"/>
    <cellStyle name="Input 20 2 6 2" xfId="18707"/>
    <cellStyle name="Input 20 2 7" xfId="18708"/>
    <cellStyle name="Input 20 2 7 2" xfId="18709"/>
    <cellStyle name="Input 20 2 8" xfId="18710"/>
    <cellStyle name="Input 20 2 8 2" xfId="18711"/>
    <cellStyle name="Input 20 2 9" xfId="18712"/>
    <cellStyle name="Input 20 2 9 2" xfId="18713"/>
    <cellStyle name="Input 20 3" xfId="18714"/>
    <cellStyle name="Input 20 3 2" xfId="18715"/>
    <cellStyle name="Input 20 4" xfId="18716"/>
    <cellStyle name="Input 20 4 2" xfId="18717"/>
    <cellStyle name="Input 20 5" xfId="18718"/>
    <cellStyle name="Input 20 5 2" xfId="18719"/>
    <cellStyle name="Input 20 6" xfId="18720"/>
    <cellStyle name="Input 20 6 2" xfId="18721"/>
    <cellStyle name="Input 20 7" xfId="18722"/>
    <cellStyle name="Input 20 7 2" xfId="18723"/>
    <cellStyle name="Input 20 8" xfId="18724"/>
    <cellStyle name="Input 20 8 2" xfId="18725"/>
    <cellStyle name="Input 20 9" xfId="18726"/>
    <cellStyle name="Input 20 9 2" xfId="18727"/>
    <cellStyle name="Input 21" xfId="18728"/>
    <cellStyle name="Input 21 10" xfId="18729"/>
    <cellStyle name="Input 21 10 2" xfId="18730"/>
    <cellStyle name="Input 21 11" xfId="18731"/>
    <cellStyle name="Input 21 11 2" xfId="18732"/>
    <cellStyle name="Input 21 12" xfId="18733"/>
    <cellStyle name="Input 21 2" xfId="18734"/>
    <cellStyle name="Input 21 2 10" xfId="18735"/>
    <cellStyle name="Input 21 2 10 2" xfId="18736"/>
    <cellStyle name="Input 21 2 11" xfId="18737"/>
    <cellStyle name="Input 21 2 2" xfId="18738"/>
    <cellStyle name="Input 21 2 2 2" xfId="18739"/>
    <cellStyle name="Input 21 2 3" xfId="18740"/>
    <cellStyle name="Input 21 2 3 2" xfId="18741"/>
    <cellStyle name="Input 21 2 4" xfId="18742"/>
    <cellStyle name="Input 21 2 4 2" xfId="18743"/>
    <cellStyle name="Input 21 2 5" xfId="18744"/>
    <cellStyle name="Input 21 2 5 2" xfId="18745"/>
    <cellStyle name="Input 21 2 6" xfId="18746"/>
    <cellStyle name="Input 21 2 6 2" xfId="18747"/>
    <cellStyle name="Input 21 2 7" xfId="18748"/>
    <cellStyle name="Input 21 2 7 2" xfId="18749"/>
    <cellStyle name="Input 21 2 8" xfId="18750"/>
    <cellStyle name="Input 21 2 8 2" xfId="18751"/>
    <cellStyle name="Input 21 2 9" xfId="18752"/>
    <cellStyle name="Input 21 2 9 2" xfId="18753"/>
    <cellStyle name="Input 21 3" xfId="18754"/>
    <cellStyle name="Input 21 3 2" xfId="18755"/>
    <cellStyle name="Input 21 4" xfId="18756"/>
    <cellStyle name="Input 21 4 2" xfId="18757"/>
    <cellStyle name="Input 21 5" xfId="18758"/>
    <cellStyle name="Input 21 5 2" xfId="18759"/>
    <cellStyle name="Input 21 6" xfId="18760"/>
    <cellStyle name="Input 21 6 2" xfId="18761"/>
    <cellStyle name="Input 21 7" xfId="18762"/>
    <cellStyle name="Input 21 7 2" xfId="18763"/>
    <cellStyle name="Input 21 8" xfId="18764"/>
    <cellStyle name="Input 21 8 2" xfId="18765"/>
    <cellStyle name="Input 21 9" xfId="18766"/>
    <cellStyle name="Input 21 9 2" xfId="18767"/>
    <cellStyle name="Input 22" xfId="18768"/>
    <cellStyle name="Input 22 10" xfId="18769"/>
    <cellStyle name="Input 22 10 2" xfId="18770"/>
    <cellStyle name="Input 22 11" xfId="18771"/>
    <cellStyle name="Input 22 11 2" xfId="18772"/>
    <cellStyle name="Input 22 12" xfId="18773"/>
    <cellStyle name="Input 22 2" xfId="18774"/>
    <cellStyle name="Input 22 2 10" xfId="18775"/>
    <cellStyle name="Input 22 2 10 2" xfId="18776"/>
    <cellStyle name="Input 22 2 11" xfId="18777"/>
    <cellStyle name="Input 22 2 2" xfId="18778"/>
    <cellStyle name="Input 22 2 2 2" xfId="18779"/>
    <cellStyle name="Input 22 2 3" xfId="18780"/>
    <cellStyle name="Input 22 2 3 2" xfId="18781"/>
    <cellStyle name="Input 22 2 4" xfId="18782"/>
    <cellStyle name="Input 22 2 4 2" xfId="18783"/>
    <cellStyle name="Input 22 2 5" xfId="18784"/>
    <cellStyle name="Input 22 2 5 2" xfId="18785"/>
    <cellStyle name="Input 22 2 6" xfId="18786"/>
    <cellStyle name="Input 22 2 6 2" xfId="18787"/>
    <cellStyle name="Input 22 2 7" xfId="18788"/>
    <cellStyle name="Input 22 2 7 2" xfId="18789"/>
    <cellStyle name="Input 22 2 8" xfId="18790"/>
    <cellStyle name="Input 22 2 8 2" xfId="18791"/>
    <cellStyle name="Input 22 2 9" xfId="18792"/>
    <cellStyle name="Input 22 2 9 2" xfId="18793"/>
    <cellStyle name="Input 22 3" xfId="18794"/>
    <cellStyle name="Input 22 3 2" xfId="18795"/>
    <cellStyle name="Input 22 4" xfId="18796"/>
    <cellStyle name="Input 22 4 2" xfId="18797"/>
    <cellStyle name="Input 22 5" xfId="18798"/>
    <cellStyle name="Input 22 5 2" xfId="18799"/>
    <cellStyle name="Input 22 6" xfId="18800"/>
    <cellStyle name="Input 22 6 2" xfId="18801"/>
    <cellStyle name="Input 22 7" xfId="18802"/>
    <cellStyle name="Input 22 7 2" xfId="18803"/>
    <cellStyle name="Input 22 8" xfId="18804"/>
    <cellStyle name="Input 22 8 2" xfId="18805"/>
    <cellStyle name="Input 22 9" xfId="18806"/>
    <cellStyle name="Input 22 9 2" xfId="18807"/>
    <cellStyle name="Input 23" xfId="18808"/>
    <cellStyle name="Input 23 10" xfId="18809"/>
    <cellStyle name="Input 23 10 2" xfId="18810"/>
    <cellStyle name="Input 23 11" xfId="18811"/>
    <cellStyle name="Input 23 11 2" xfId="18812"/>
    <cellStyle name="Input 23 12" xfId="18813"/>
    <cellStyle name="Input 23 2" xfId="18814"/>
    <cellStyle name="Input 23 2 10" xfId="18815"/>
    <cellStyle name="Input 23 2 10 2" xfId="18816"/>
    <cellStyle name="Input 23 2 11" xfId="18817"/>
    <cellStyle name="Input 23 2 2" xfId="18818"/>
    <cellStyle name="Input 23 2 2 2" xfId="18819"/>
    <cellStyle name="Input 23 2 3" xfId="18820"/>
    <cellStyle name="Input 23 2 3 2" xfId="18821"/>
    <cellStyle name="Input 23 2 4" xfId="18822"/>
    <cellStyle name="Input 23 2 4 2" xfId="18823"/>
    <cellStyle name="Input 23 2 5" xfId="18824"/>
    <cellStyle name="Input 23 2 5 2" xfId="18825"/>
    <cellStyle name="Input 23 2 6" xfId="18826"/>
    <cellStyle name="Input 23 2 6 2" xfId="18827"/>
    <cellStyle name="Input 23 2 7" xfId="18828"/>
    <cellStyle name="Input 23 2 7 2" xfId="18829"/>
    <cellStyle name="Input 23 2 8" xfId="18830"/>
    <cellStyle name="Input 23 2 8 2" xfId="18831"/>
    <cellStyle name="Input 23 2 9" xfId="18832"/>
    <cellStyle name="Input 23 2 9 2" xfId="18833"/>
    <cellStyle name="Input 23 3" xfId="18834"/>
    <cellStyle name="Input 23 3 2" xfId="18835"/>
    <cellStyle name="Input 23 4" xfId="18836"/>
    <cellStyle name="Input 23 4 2" xfId="18837"/>
    <cellStyle name="Input 23 5" xfId="18838"/>
    <cellStyle name="Input 23 5 2" xfId="18839"/>
    <cellStyle name="Input 23 6" xfId="18840"/>
    <cellStyle name="Input 23 6 2" xfId="18841"/>
    <cellStyle name="Input 23 7" xfId="18842"/>
    <cellStyle name="Input 23 7 2" xfId="18843"/>
    <cellStyle name="Input 23 8" xfId="18844"/>
    <cellStyle name="Input 23 8 2" xfId="18845"/>
    <cellStyle name="Input 23 9" xfId="18846"/>
    <cellStyle name="Input 23 9 2" xfId="18847"/>
    <cellStyle name="Input 24" xfId="18848"/>
    <cellStyle name="Input 24 10" xfId="18849"/>
    <cellStyle name="Input 24 10 2" xfId="18850"/>
    <cellStyle name="Input 24 11" xfId="18851"/>
    <cellStyle name="Input 24 11 2" xfId="18852"/>
    <cellStyle name="Input 24 12" xfId="18853"/>
    <cellStyle name="Input 24 2" xfId="18854"/>
    <cellStyle name="Input 24 2 10" xfId="18855"/>
    <cellStyle name="Input 24 2 10 2" xfId="18856"/>
    <cellStyle name="Input 24 2 11" xfId="18857"/>
    <cellStyle name="Input 24 2 2" xfId="18858"/>
    <cellStyle name="Input 24 2 2 2" xfId="18859"/>
    <cellStyle name="Input 24 2 3" xfId="18860"/>
    <cellStyle name="Input 24 2 3 2" xfId="18861"/>
    <cellStyle name="Input 24 2 4" xfId="18862"/>
    <cellStyle name="Input 24 2 4 2" xfId="18863"/>
    <cellStyle name="Input 24 2 5" xfId="18864"/>
    <cellStyle name="Input 24 2 5 2" xfId="18865"/>
    <cellStyle name="Input 24 2 6" xfId="18866"/>
    <cellStyle name="Input 24 2 6 2" xfId="18867"/>
    <cellStyle name="Input 24 2 7" xfId="18868"/>
    <cellStyle name="Input 24 2 7 2" xfId="18869"/>
    <cellStyle name="Input 24 2 8" xfId="18870"/>
    <cellStyle name="Input 24 2 8 2" xfId="18871"/>
    <cellStyle name="Input 24 2 9" xfId="18872"/>
    <cellStyle name="Input 24 2 9 2" xfId="18873"/>
    <cellStyle name="Input 24 3" xfId="18874"/>
    <cellStyle name="Input 24 3 2" xfId="18875"/>
    <cellStyle name="Input 24 4" xfId="18876"/>
    <cellStyle name="Input 24 4 2" xfId="18877"/>
    <cellStyle name="Input 24 5" xfId="18878"/>
    <cellStyle name="Input 24 5 2" xfId="18879"/>
    <cellStyle name="Input 24 6" xfId="18880"/>
    <cellStyle name="Input 24 6 2" xfId="18881"/>
    <cellStyle name="Input 24 7" xfId="18882"/>
    <cellStyle name="Input 24 7 2" xfId="18883"/>
    <cellStyle name="Input 24 8" xfId="18884"/>
    <cellStyle name="Input 24 8 2" xfId="18885"/>
    <cellStyle name="Input 24 9" xfId="18886"/>
    <cellStyle name="Input 24 9 2" xfId="18887"/>
    <cellStyle name="Input 25" xfId="18888"/>
    <cellStyle name="Input 25 10" xfId="18889"/>
    <cellStyle name="Input 25 10 2" xfId="18890"/>
    <cellStyle name="Input 25 11" xfId="18891"/>
    <cellStyle name="Input 25 11 2" xfId="18892"/>
    <cellStyle name="Input 25 12" xfId="18893"/>
    <cellStyle name="Input 25 2" xfId="18894"/>
    <cellStyle name="Input 25 2 10" xfId="18895"/>
    <cellStyle name="Input 25 2 10 2" xfId="18896"/>
    <cellStyle name="Input 25 2 11" xfId="18897"/>
    <cellStyle name="Input 25 2 2" xfId="18898"/>
    <cellStyle name="Input 25 2 2 2" xfId="18899"/>
    <cellStyle name="Input 25 2 3" xfId="18900"/>
    <cellStyle name="Input 25 2 3 2" xfId="18901"/>
    <cellStyle name="Input 25 2 4" xfId="18902"/>
    <cellStyle name="Input 25 2 4 2" xfId="18903"/>
    <cellStyle name="Input 25 2 5" xfId="18904"/>
    <cellStyle name="Input 25 2 5 2" xfId="18905"/>
    <cellStyle name="Input 25 2 6" xfId="18906"/>
    <cellStyle name="Input 25 2 6 2" xfId="18907"/>
    <cellStyle name="Input 25 2 7" xfId="18908"/>
    <cellStyle name="Input 25 2 7 2" xfId="18909"/>
    <cellStyle name="Input 25 2 8" xfId="18910"/>
    <cellStyle name="Input 25 2 8 2" xfId="18911"/>
    <cellStyle name="Input 25 2 9" xfId="18912"/>
    <cellStyle name="Input 25 2 9 2" xfId="18913"/>
    <cellStyle name="Input 25 3" xfId="18914"/>
    <cellStyle name="Input 25 3 2" xfId="18915"/>
    <cellStyle name="Input 25 4" xfId="18916"/>
    <cellStyle name="Input 25 4 2" xfId="18917"/>
    <cellStyle name="Input 25 5" xfId="18918"/>
    <cellStyle name="Input 25 5 2" xfId="18919"/>
    <cellStyle name="Input 25 6" xfId="18920"/>
    <cellStyle name="Input 25 6 2" xfId="18921"/>
    <cellStyle name="Input 25 7" xfId="18922"/>
    <cellStyle name="Input 25 7 2" xfId="18923"/>
    <cellStyle name="Input 25 8" xfId="18924"/>
    <cellStyle name="Input 25 8 2" xfId="18925"/>
    <cellStyle name="Input 25 9" xfId="18926"/>
    <cellStyle name="Input 25 9 2" xfId="18927"/>
    <cellStyle name="Input 26" xfId="18928"/>
    <cellStyle name="Input 26 10" xfId="18929"/>
    <cellStyle name="Input 26 10 2" xfId="18930"/>
    <cellStyle name="Input 26 11" xfId="18931"/>
    <cellStyle name="Input 26 11 2" xfId="18932"/>
    <cellStyle name="Input 26 12" xfId="18933"/>
    <cellStyle name="Input 26 2" xfId="18934"/>
    <cellStyle name="Input 26 2 10" xfId="18935"/>
    <cellStyle name="Input 26 2 10 2" xfId="18936"/>
    <cellStyle name="Input 26 2 11" xfId="18937"/>
    <cellStyle name="Input 26 2 2" xfId="18938"/>
    <cellStyle name="Input 26 2 2 2" xfId="18939"/>
    <cellStyle name="Input 26 2 3" xfId="18940"/>
    <cellStyle name="Input 26 2 3 2" xfId="18941"/>
    <cellStyle name="Input 26 2 4" xfId="18942"/>
    <cellStyle name="Input 26 2 4 2" xfId="18943"/>
    <cellStyle name="Input 26 2 5" xfId="18944"/>
    <cellStyle name="Input 26 2 5 2" xfId="18945"/>
    <cellStyle name="Input 26 2 6" xfId="18946"/>
    <cellStyle name="Input 26 2 6 2" xfId="18947"/>
    <cellStyle name="Input 26 2 7" xfId="18948"/>
    <cellStyle name="Input 26 2 7 2" xfId="18949"/>
    <cellStyle name="Input 26 2 8" xfId="18950"/>
    <cellStyle name="Input 26 2 8 2" xfId="18951"/>
    <cellStyle name="Input 26 2 9" xfId="18952"/>
    <cellStyle name="Input 26 2 9 2" xfId="18953"/>
    <cellStyle name="Input 26 3" xfId="18954"/>
    <cellStyle name="Input 26 3 2" xfId="18955"/>
    <cellStyle name="Input 26 4" xfId="18956"/>
    <cellStyle name="Input 26 4 2" xfId="18957"/>
    <cellStyle name="Input 26 5" xfId="18958"/>
    <cellStyle name="Input 26 5 2" xfId="18959"/>
    <cellStyle name="Input 26 6" xfId="18960"/>
    <cellStyle name="Input 26 6 2" xfId="18961"/>
    <cellStyle name="Input 26 7" xfId="18962"/>
    <cellStyle name="Input 26 7 2" xfId="18963"/>
    <cellStyle name="Input 26 8" xfId="18964"/>
    <cellStyle name="Input 26 8 2" xfId="18965"/>
    <cellStyle name="Input 26 9" xfId="18966"/>
    <cellStyle name="Input 26 9 2" xfId="18967"/>
    <cellStyle name="Input 27" xfId="18968"/>
    <cellStyle name="Input 27 10" xfId="18969"/>
    <cellStyle name="Input 27 10 2" xfId="18970"/>
    <cellStyle name="Input 27 11" xfId="18971"/>
    <cellStyle name="Input 27 11 2" xfId="18972"/>
    <cellStyle name="Input 27 12" xfId="18973"/>
    <cellStyle name="Input 27 2" xfId="18974"/>
    <cellStyle name="Input 27 2 10" xfId="18975"/>
    <cellStyle name="Input 27 2 10 2" xfId="18976"/>
    <cellStyle name="Input 27 2 11" xfId="18977"/>
    <cellStyle name="Input 27 2 2" xfId="18978"/>
    <cellStyle name="Input 27 2 2 2" xfId="18979"/>
    <cellStyle name="Input 27 2 3" xfId="18980"/>
    <cellStyle name="Input 27 2 3 2" xfId="18981"/>
    <cellStyle name="Input 27 2 4" xfId="18982"/>
    <cellStyle name="Input 27 2 4 2" xfId="18983"/>
    <cellStyle name="Input 27 2 5" xfId="18984"/>
    <cellStyle name="Input 27 2 5 2" xfId="18985"/>
    <cellStyle name="Input 27 2 6" xfId="18986"/>
    <cellStyle name="Input 27 2 6 2" xfId="18987"/>
    <cellStyle name="Input 27 2 7" xfId="18988"/>
    <cellStyle name="Input 27 2 7 2" xfId="18989"/>
    <cellStyle name="Input 27 2 8" xfId="18990"/>
    <cellStyle name="Input 27 2 8 2" xfId="18991"/>
    <cellStyle name="Input 27 2 9" xfId="18992"/>
    <cellStyle name="Input 27 2 9 2" xfId="18993"/>
    <cellStyle name="Input 27 3" xfId="18994"/>
    <cellStyle name="Input 27 3 2" xfId="18995"/>
    <cellStyle name="Input 27 4" xfId="18996"/>
    <cellStyle name="Input 27 4 2" xfId="18997"/>
    <cellStyle name="Input 27 5" xfId="18998"/>
    <cellStyle name="Input 27 5 2" xfId="18999"/>
    <cellStyle name="Input 27 6" xfId="19000"/>
    <cellStyle name="Input 27 6 2" xfId="19001"/>
    <cellStyle name="Input 27 7" xfId="19002"/>
    <cellStyle name="Input 27 7 2" xfId="19003"/>
    <cellStyle name="Input 27 8" xfId="19004"/>
    <cellStyle name="Input 27 8 2" xfId="19005"/>
    <cellStyle name="Input 27 9" xfId="19006"/>
    <cellStyle name="Input 27 9 2" xfId="19007"/>
    <cellStyle name="Input 28" xfId="19008"/>
    <cellStyle name="Input 28 10" xfId="19009"/>
    <cellStyle name="Input 28 10 2" xfId="19010"/>
    <cellStyle name="Input 28 11" xfId="19011"/>
    <cellStyle name="Input 28 11 2" xfId="19012"/>
    <cellStyle name="Input 28 12" xfId="19013"/>
    <cellStyle name="Input 28 2" xfId="19014"/>
    <cellStyle name="Input 28 2 10" xfId="19015"/>
    <cellStyle name="Input 28 2 10 2" xfId="19016"/>
    <cellStyle name="Input 28 2 11" xfId="19017"/>
    <cellStyle name="Input 28 2 2" xfId="19018"/>
    <cellStyle name="Input 28 2 2 2" xfId="19019"/>
    <cellStyle name="Input 28 2 3" xfId="19020"/>
    <cellStyle name="Input 28 2 3 2" xfId="19021"/>
    <cellStyle name="Input 28 2 4" xfId="19022"/>
    <cellStyle name="Input 28 2 4 2" xfId="19023"/>
    <cellStyle name="Input 28 2 5" xfId="19024"/>
    <cellStyle name="Input 28 2 5 2" xfId="19025"/>
    <cellStyle name="Input 28 2 6" xfId="19026"/>
    <cellStyle name="Input 28 2 6 2" xfId="19027"/>
    <cellStyle name="Input 28 2 7" xfId="19028"/>
    <cellStyle name="Input 28 2 7 2" xfId="19029"/>
    <cellStyle name="Input 28 2 8" xfId="19030"/>
    <cellStyle name="Input 28 2 8 2" xfId="19031"/>
    <cellStyle name="Input 28 2 9" xfId="19032"/>
    <cellStyle name="Input 28 2 9 2" xfId="19033"/>
    <cellStyle name="Input 28 3" xfId="19034"/>
    <cellStyle name="Input 28 3 2" xfId="19035"/>
    <cellStyle name="Input 28 4" xfId="19036"/>
    <cellStyle name="Input 28 4 2" xfId="19037"/>
    <cellStyle name="Input 28 5" xfId="19038"/>
    <cellStyle name="Input 28 5 2" xfId="19039"/>
    <cellStyle name="Input 28 6" xfId="19040"/>
    <cellStyle name="Input 28 6 2" xfId="19041"/>
    <cellStyle name="Input 28 7" xfId="19042"/>
    <cellStyle name="Input 28 7 2" xfId="19043"/>
    <cellStyle name="Input 28 8" xfId="19044"/>
    <cellStyle name="Input 28 8 2" xfId="19045"/>
    <cellStyle name="Input 28 9" xfId="19046"/>
    <cellStyle name="Input 28 9 2" xfId="19047"/>
    <cellStyle name="Input 29" xfId="19048"/>
    <cellStyle name="Input 29 10" xfId="19049"/>
    <cellStyle name="Input 29 10 2" xfId="19050"/>
    <cellStyle name="Input 29 11" xfId="19051"/>
    <cellStyle name="Input 29 11 2" xfId="19052"/>
    <cellStyle name="Input 29 12" xfId="19053"/>
    <cellStyle name="Input 29 2" xfId="19054"/>
    <cellStyle name="Input 29 2 10" xfId="19055"/>
    <cellStyle name="Input 29 2 10 2" xfId="19056"/>
    <cellStyle name="Input 29 2 11" xfId="19057"/>
    <cellStyle name="Input 29 2 2" xfId="19058"/>
    <cellStyle name="Input 29 2 2 2" xfId="19059"/>
    <cellStyle name="Input 29 2 3" xfId="19060"/>
    <cellStyle name="Input 29 2 3 2" xfId="19061"/>
    <cellStyle name="Input 29 2 4" xfId="19062"/>
    <cellStyle name="Input 29 2 4 2" xfId="19063"/>
    <cellStyle name="Input 29 2 5" xfId="19064"/>
    <cellStyle name="Input 29 2 5 2" xfId="19065"/>
    <cellStyle name="Input 29 2 6" xfId="19066"/>
    <cellStyle name="Input 29 2 6 2" xfId="19067"/>
    <cellStyle name="Input 29 2 7" xfId="19068"/>
    <cellStyle name="Input 29 2 7 2" xfId="19069"/>
    <cellStyle name="Input 29 2 8" xfId="19070"/>
    <cellStyle name="Input 29 2 8 2" xfId="19071"/>
    <cellStyle name="Input 29 2 9" xfId="19072"/>
    <cellStyle name="Input 29 2 9 2" xfId="19073"/>
    <cellStyle name="Input 29 3" xfId="19074"/>
    <cellStyle name="Input 29 3 2" xfId="19075"/>
    <cellStyle name="Input 29 4" xfId="19076"/>
    <cellStyle name="Input 29 4 2" xfId="19077"/>
    <cellStyle name="Input 29 5" xfId="19078"/>
    <cellStyle name="Input 29 5 2" xfId="19079"/>
    <cellStyle name="Input 29 6" xfId="19080"/>
    <cellStyle name="Input 29 6 2" xfId="19081"/>
    <cellStyle name="Input 29 7" xfId="19082"/>
    <cellStyle name="Input 29 7 2" xfId="19083"/>
    <cellStyle name="Input 29 8" xfId="19084"/>
    <cellStyle name="Input 29 8 2" xfId="19085"/>
    <cellStyle name="Input 29 9" xfId="19086"/>
    <cellStyle name="Input 29 9 2" xfId="19087"/>
    <cellStyle name="input 3" xfId="19088"/>
    <cellStyle name="Input 3 10" xfId="19089"/>
    <cellStyle name="Input 3 10 2" xfId="19090"/>
    <cellStyle name="Input 3 11" xfId="19091"/>
    <cellStyle name="Input 3 11 2" xfId="19092"/>
    <cellStyle name="input 3 12" xfId="19093"/>
    <cellStyle name="input 3 13" xfId="19094"/>
    <cellStyle name="Input 3 2" xfId="19095"/>
    <cellStyle name="Input 3 2 10" xfId="19096"/>
    <cellStyle name="Input 3 2 10 2" xfId="19097"/>
    <cellStyle name="Input 3 2 11" xfId="19098"/>
    <cellStyle name="Input 3 2 12" xfId="19099"/>
    <cellStyle name="Input 3 2 2" xfId="19100"/>
    <cellStyle name="Input 3 2 2 2" xfId="19101"/>
    <cellStyle name="Input 3 2 3" xfId="19102"/>
    <cellStyle name="Input 3 2 3 2" xfId="19103"/>
    <cellStyle name="Input 3 2 4" xfId="19104"/>
    <cellStyle name="Input 3 2 4 2" xfId="19105"/>
    <cellStyle name="Input 3 2 5" xfId="19106"/>
    <cellStyle name="Input 3 2 5 2" xfId="19107"/>
    <cellStyle name="Input 3 2 6" xfId="19108"/>
    <cellStyle name="Input 3 2 6 2" xfId="19109"/>
    <cellStyle name="Input 3 2 7" xfId="19110"/>
    <cellStyle name="Input 3 2 7 2" xfId="19111"/>
    <cellStyle name="Input 3 2 8" xfId="19112"/>
    <cellStyle name="Input 3 2 8 2" xfId="19113"/>
    <cellStyle name="Input 3 2 9" xfId="19114"/>
    <cellStyle name="Input 3 2 9 2" xfId="19115"/>
    <cellStyle name="Input 3 3" xfId="19116"/>
    <cellStyle name="Input 3 3 2" xfId="19117"/>
    <cellStyle name="Input 3 4" xfId="19118"/>
    <cellStyle name="Input 3 4 2" xfId="19119"/>
    <cellStyle name="Input 3 5" xfId="19120"/>
    <cellStyle name="Input 3 5 2" xfId="19121"/>
    <cellStyle name="Input 3 6" xfId="19122"/>
    <cellStyle name="Input 3 6 2" xfId="19123"/>
    <cellStyle name="Input 3 7" xfId="19124"/>
    <cellStyle name="Input 3 7 2" xfId="19125"/>
    <cellStyle name="Input 3 8" xfId="19126"/>
    <cellStyle name="Input 3 8 2" xfId="19127"/>
    <cellStyle name="Input 3 9" xfId="19128"/>
    <cellStyle name="Input 3 9 2" xfId="19129"/>
    <cellStyle name="input 30" xfId="19130"/>
    <cellStyle name="input 30 10" xfId="19131"/>
    <cellStyle name="input 30 10 2" xfId="19132"/>
    <cellStyle name="input 30 11" xfId="19133"/>
    <cellStyle name="input 30 2" xfId="19134"/>
    <cellStyle name="input 30 2 2" xfId="19135"/>
    <cellStyle name="input 30 3" xfId="19136"/>
    <cellStyle name="input 30 3 2" xfId="19137"/>
    <cellStyle name="input 30 4" xfId="19138"/>
    <cellStyle name="input 30 4 2" xfId="19139"/>
    <cellStyle name="input 30 5" xfId="19140"/>
    <cellStyle name="input 30 5 2" xfId="19141"/>
    <cellStyle name="input 30 6" xfId="19142"/>
    <cellStyle name="input 30 6 2" xfId="19143"/>
    <cellStyle name="input 30 7" xfId="19144"/>
    <cellStyle name="input 30 7 2" xfId="19145"/>
    <cellStyle name="input 30 8" xfId="19146"/>
    <cellStyle name="input 30 8 2" xfId="19147"/>
    <cellStyle name="input 30 9" xfId="19148"/>
    <cellStyle name="input 30 9 2" xfId="19149"/>
    <cellStyle name="input 31" xfId="19150"/>
    <cellStyle name="input 31 10" xfId="19151"/>
    <cellStyle name="input 31 10 2" xfId="19152"/>
    <cellStyle name="input 31 11" xfId="19153"/>
    <cellStyle name="input 31 2" xfId="19154"/>
    <cellStyle name="input 31 2 2" xfId="19155"/>
    <cellStyle name="input 31 3" xfId="19156"/>
    <cellStyle name="input 31 3 2" xfId="19157"/>
    <cellStyle name="input 31 4" xfId="19158"/>
    <cellStyle name="input 31 4 2" xfId="19159"/>
    <cellStyle name="input 31 5" xfId="19160"/>
    <cellStyle name="input 31 5 2" xfId="19161"/>
    <cellStyle name="input 31 6" xfId="19162"/>
    <cellStyle name="input 31 6 2" xfId="19163"/>
    <cellStyle name="input 31 7" xfId="19164"/>
    <cellStyle name="input 31 7 2" xfId="19165"/>
    <cellStyle name="input 31 8" xfId="19166"/>
    <cellStyle name="input 31 8 2" xfId="19167"/>
    <cellStyle name="input 31 9" xfId="19168"/>
    <cellStyle name="input 31 9 2" xfId="19169"/>
    <cellStyle name="input 32" xfId="19170"/>
    <cellStyle name="input 32 10" xfId="19171"/>
    <cellStyle name="input 32 10 2" xfId="19172"/>
    <cellStyle name="input 32 11" xfId="19173"/>
    <cellStyle name="input 32 2" xfId="19174"/>
    <cellStyle name="input 32 2 2" xfId="19175"/>
    <cellStyle name="input 32 3" xfId="19176"/>
    <cellStyle name="input 32 3 2" xfId="19177"/>
    <cellStyle name="input 32 4" xfId="19178"/>
    <cellStyle name="input 32 4 2" xfId="19179"/>
    <cellStyle name="input 32 5" xfId="19180"/>
    <cellStyle name="input 32 5 2" xfId="19181"/>
    <cellStyle name="input 32 6" xfId="19182"/>
    <cellStyle name="input 32 6 2" xfId="19183"/>
    <cellStyle name="input 32 7" xfId="19184"/>
    <cellStyle name="input 32 7 2" xfId="19185"/>
    <cellStyle name="input 32 8" xfId="19186"/>
    <cellStyle name="input 32 8 2" xfId="19187"/>
    <cellStyle name="input 32 9" xfId="19188"/>
    <cellStyle name="input 32 9 2" xfId="19189"/>
    <cellStyle name="input 33" xfId="19190"/>
    <cellStyle name="input 33 10" xfId="19191"/>
    <cellStyle name="input 33 10 2" xfId="19192"/>
    <cellStyle name="input 33 11" xfId="19193"/>
    <cellStyle name="input 33 2" xfId="19194"/>
    <cellStyle name="input 33 2 2" xfId="19195"/>
    <cellStyle name="input 33 3" xfId="19196"/>
    <cellStyle name="input 33 3 2" xfId="19197"/>
    <cellStyle name="input 33 4" xfId="19198"/>
    <cellStyle name="input 33 4 2" xfId="19199"/>
    <cellStyle name="input 33 5" xfId="19200"/>
    <cellStyle name="input 33 5 2" xfId="19201"/>
    <cellStyle name="input 33 6" xfId="19202"/>
    <cellStyle name="input 33 6 2" xfId="19203"/>
    <cellStyle name="input 33 7" xfId="19204"/>
    <cellStyle name="input 33 7 2" xfId="19205"/>
    <cellStyle name="input 33 8" xfId="19206"/>
    <cellStyle name="input 33 8 2" xfId="19207"/>
    <cellStyle name="input 33 9" xfId="19208"/>
    <cellStyle name="input 33 9 2" xfId="19209"/>
    <cellStyle name="input 34" xfId="19210"/>
    <cellStyle name="input 34 10" xfId="19211"/>
    <cellStyle name="input 34 10 2" xfId="19212"/>
    <cellStyle name="input 34 11" xfId="19213"/>
    <cellStyle name="input 34 2" xfId="19214"/>
    <cellStyle name="input 34 2 2" xfId="19215"/>
    <cellStyle name="input 34 3" xfId="19216"/>
    <cellStyle name="input 34 3 2" xfId="19217"/>
    <cellStyle name="input 34 4" xfId="19218"/>
    <cellStyle name="input 34 4 2" xfId="19219"/>
    <cellStyle name="input 34 5" xfId="19220"/>
    <cellStyle name="input 34 5 2" xfId="19221"/>
    <cellStyle name="input 34 6" xfId="19222"/>
    <cellStyle name="input 34 6 2" xfId="19223"/>
    <cellStyle name="input 34 7" xfId="19224"/>
    <cellStyle name="input 34 7 2" xfId="19225"/>
    <cellStyle name="input 34 8" xfId="19226"/>
    <cellStyle name="input 34 8 2" xfId="19227"/>
    <cellStyle name="input 34 9" xfId="19228"/>
    <cellStyle name="input 34 9 2" xfId="19229"/>
    <cellStyle name="input 35" xfId="19230"/>
    <cellStyle name="input 35 10" xfId="19231"/>
    <cellStyle name="input 35 10 2" xfId="19232"/>
    <cellStyle name="input 35 11" xfId="19233"/>
    <cellStyle name="input 35 11 2" xfId="19234"/>
    <cellStyle name="input 35 12" xfId="19235"/>
    <cellStyle name="input 35 2" xfId="19236"/>
    <cellStyle name="input 35 2 10" xfId="19237"/>
    <cellStyle name="input 35 2 10 2" xfId="19238"/>
    <cellStyle name="input 35 2 11" xfId="19239"/>
    <cellStyle name="input 35 2 2" xfId="19240"/>
    <cellStyle name="input 35 2 2 2" xfId="19241"/>
    <cellStyle name="input 35 2 3" xfId="19242"/>
    <cellStyle name="input 35 2 3 2" xfId="19243"/>
    <cellStyle name="input 35 2 4" xfId="19244"/>
    <cellStyle name="input 35 2 4 2" xfId="19245"/>
    <cellStyle name="input 35 2 5" xfId="19246"/>
    <cellStyle name="input 35 2 5 2" xfId="19247"/>
    <cellStyle name="input 35 2 6" xfId="19248"/>
    <cellStyle name="input 35 2 6 2" xfId="19249"/>
    <cellStyle name="input 35 2 7" xfId="19250"/>
    <cellStyle name="input 35 2 7 2" xfId="19251"/>
    <cellStyle name="input 35 2 8" xfId="19252"/>
    <cellStyle name="input 35 2 8 2" xfId="19253"/>
    <cellStyle name="input 35 2 9" xfId="19254"/>
    <cellStyle name="input 35 2 9 2" xfId="19255"/>
    <cellStyle name="input 35 3" xfId="19256"/>
    <cellStyle name="input 35 3 2" xfId="19257"/>
    <cellStyle name="input 35 4" xfId="19258"/>
    <cellStyle name="input 35 4 2" xfId="19259"/>
    <cellStyle name="input 35 5" xfId="19260"/>
    <cellStyle name="input 35 5 2" xfId="19261"/>
    <cellStyle name="input 35 6" xfId="19262"/>
    <cellStyle name="input 35 6 2" xfId="19263"/>
    <cellStyle name="input 35 7" xfId="19264"/>
    <cellStyle name="input 35 7 2" xfId="19265"/>
    <cellStyle name="input 35 8" xfId="19266"/>
    <cellStyle name="input 35 8 2" xfId="19267"/>
    <cellStyle name="input 35 9" xfId="19268"/>
    <cellStyle name="input 35 9 2" xfId="19269"/>
    <cellStyle name="input 36" xfId="19270"/>
    <cellStyle name="input 36 10" xfId="19271"/>
    <cellStyle name="input 36 10 2" xfId="19272"/>
    <cellStyle name="input 36 11" xfId="19273"/>
    <cellStyle name="input 36 2" xfId="19274"/>
    <cellStyle name="input 36 2 2" xfId="19275"/>
    <cellStyle name="input 36 3" xfId="19276"/>
    <cellStyle name="input 36 3 2" xfId="19277"/>
    <cellStyle name="input 36 4" xfId="19278"/>
    <cellStyle name="input 36 4 2" xfId="19279"/>
    <cellStyle name="input 36 5" xfId="19280"/>
    <cellStyle name="input 36 5 2" xfId="19281"/>
    <cellStyle name="input 36 6" xfId="19282"/>
    <cellStyle name="input 36 6 2" xfId="19283"/>
    <cellStyle name="input 36 7" xfId="19284"/>
    <cellStyle name="input 36 7 2" xfId="19285"/>
    <cellStyle name="input 36 8" xfId="19286"/>
    <cellStyle name="input 36 8 2" xfId="19287"/>
    <cellStyle name="input 36 9" xfId="19288"/>
    <cellStyle name="input 36 9 2" xfId="19289"/>
    <cellStyle name="input 37" xfId="19290"/>
    <cellStyle name="input 37 10" xfId="19291"/>
    <cellStyle name="input 37 10 2" xfId="19292"/>
    <cellStyle name="input 37 11" xfId="19293"/>
    <cellStyle name="input 37 2" xfId="19294"/>
    <cellStyle name="input 37 2 2" xfId="19295"/>
    <cellStyle name="input 37 3" xfId="19296"/>
    <cellStyle name="input 37 3 2" xfId="19297"/>
    <cellStyle name="input 37 4" xfId="19298"/>
    <cellStyle name="input 37 4 2" xfId="19299"/>
    <cellStyle name="input 37 5" xfId="19300"/>
    <cellStyle name="input 37 5 2" xfId="19301"/>
    <cellStyle name="input 37 6" xfId="19302"/>
    <cellStyle name="input 37 6 2" xfId="19303"/>
    <cellStyle name="input 37 7" xfId="19304"/>
    <cellStyle name="input 37 7 2" xfId="19305"/>
    <cellStyle name="input 37 8" xfId="19306"/>
    <cellStyle name="input 37 8 2" xfId="19307"/>
    <cellStyle name="input 37 9" xfId="19308"/>
    <cellStyle name="input 37 9 2" xfId="19309"/>
    <cellStyle name="input 38" xfId="19310"/>
    <cellStyle name="input 38 10" xfId="19311"/>
    <cellStyle name="input 38 10 2" xfId="19312"/>
    <cellStyle name="input 38 11" xfId="19313"/>
    <cellStyle name="input 38 2" xfId="19314"/>
    <cellStyle name="input 38 2 2" xfId="19315"/>
    <cellStyle name="input 38 3" xfId="19316"/>
    <cellStyle name="input 38 3 2" xfId="19317"/>
    <cellStyle name="input 38 4" xfId="19318"/>
    <cellStyle name="input 38 4 2" xfId="19319"/>
    <cellStyle name="input 38 5" xfId="19320"/>
    <cellStyle name="input 38 5 2" xfId="19321"/>
    <cellStyle name="input 38 6" xfId="19322"/>
    <cellStyle name="input 38 6 2" xfId="19323"/>
    <cellStyle name="input 38 7" xfId="19324"/>
    <cellStyle name="input 38 7 2" xfId="19325"/>
    <cellStyle name="input 38 8" xfId="19326"/>
    <cellStyle name="input 38 8 2" xfId="19327"/>
    <cellStyle name="input 38 9" xfId="19328"/>
    <cellStyle name="input 38 9 2" xfId="19329"/>
    <cellStyle name="input 39" xfId="19330"/>
    <cellStyle name="input 39 10" xfId="19331"/>
    <cellStyle name="input 39 10 2" xfId="19332"/>
    <cellStyle name="input 39 11" xfId="19333"/>
    <cellStyle name="input 39 2" xfId="19334"/>
    <cellStyle name="input 39 2 2" xfId="19335"/>
    <cellStyle name="input 39 3" xfId="19336"/>
    <cellStyle name="input 39 3 2" xfId="19337"/>
    <cellStyle name="input 39 4" xfId="19338"/>
    <cellStyle name="input 39 4 2" xfId="19339"/>
    <cellStyle name="input 39 5" xfId="19340"/>
    <cellStyle name="input 39 5 2" xfId="19341"/>
    <cellStyle name="input 39 6" xfId="19342"/>
    <cellStyle name="input 39 6 2" xfId="19343"/>
    <cellStyle name="input 39 7" xfId="19344"/>
    <cellStyle name="input 39 7 2" xfId="19345"/>
    <cellStyle name="input 39 8" xfId="19346"/>
    <cellStyle name="input 39 8 2" xfId="19347"/>
    <cellStyle name="input 39 9" xfId="19348"/>
    <cellStyle name="input 39 9 2" xfId="19349"/>
    <cellStyle name="Input 4" xfId="19350"/>
    <cellStyle name="Input 4 10" xfId="19351"/>
    <cellStyle name="Input 4 10 2" xfId="19352"/>
    <cellStyle name="Input 4 11" xfId="19353"/>
    <cellStyle name="Input 4 11 2" xfId="19354"/>
    <cellStyle name="Input 4 2" xfId="19355"/>
    <cellStyle name="Input 4 2 10" xfId="19356"/>
    <cellStyle name="Input 4 2 10 2" xfId="19357"/>
    <cellStyle name="Input 4 2 11" xfId="19358"/>
    <cellStyle name="Input 4 2 2" xfId="19359"/>
    <cellStyle name="Input 4 2 2 2" xfId="19360"/>
    <cellStyle name="Input 4 2 3" xfId="19361"/>
    <cellStyle name="Input 4 2 3 2" xfId="19362"/>
    <cellStyle name="Input 4 2 4" xfId="19363"/>
    <cellStyle name="Input 4 2 4 2" xfId="19364"/>
    <cellStyle name="Input 4 2 5" xfId="19365"/>
    <cellStyle name="Input 4 2 5 2" xfId="19366"/>
    <cellStyle name="Input 4 2 6" xfId="19367"/>
    <cellStyle name="Input 4 2 6 2" xfId="19368"/>
    <cellStyle name="Input 4 2 7" xfId="19369"/>
    <cellStyle name="Input 4 2 7 2" xfId="19370"/>
    <cellStyle name="Input 4 2 8" xfId="19371"/>
    <cellStyle name="Input 4 2 8 2" xfId="19372"/>
    <cellStyle name="Input 4 2 9" xfId="19373"/>
    <cellStyle name="Input 4 2 9 2" xfId="19374"/>
    <cellStyle name="Input 4 3" xfId="19375"/>
    <cellStyle name="Input 4 3 2" xfId="19376"/>
    <cellStyle name="Input 4 4" xfId="19377"/>
    <cellStyle name="Input 4 4 2" xfId="19378"/>
    <cellStyle name="Input 4 5" xfId="19379"/>
    <cellStyle name="Input 4 5 2" xfId="19380"/>
    <cellStyle name="Input 4 6" xfId="19381"/>
    <cellStyle name="Input 4 6 2" xfId="19382"/>
    <cellStyle name="Input 4 7" xfId="19383"/>
    <cellStyle name="Input 4 7 2" xfId="19384"/>
    <cellStyle name="Input 4 8" xfId="19385"/>
    <cellStyle name="Input 4 8 2" xfId="19386"/>
    <cellStyle name="Input 4 9" xfId="19387"/>
    <cellStyle name="Input 4 9 2" xfId="19388"/>
    <cellStyle name="input 40" xfId="19389"/>
    <cellStyle name="input 40 10" xfId="19390"/>
    <cellStyle name="input 40 10 2" xfId="19391"/>
    <cellStyle name="input 40 11" xfId="19392"/>
    <cellStyle name="input 40 2" xfId="19393"/>
    <cellStyle name="input 40 2 2" xfId="19394"/>
    <cellStyle name="input 40 3" xfId="19395"/>
    <cellStyle name="input 40 3 2" xfId="19396"/>
    <cellStyle name="input 40 4" xfId="19397"/>
    <cellStyle name="input 40 4 2" xfId="19398"/>
    <cellStyle name="input 40 5" xfId="19399"/>
    <cellStyle name="input 40 5 2" xfId="19400"/>
    <cellStyle name="input 40 6" xfId="19401"/>
    <cellStyle name="input 40 6 2" xfId="19402"/>
    <cellStyle name="input 40 7" xfId="19403"/>
    <cellStyle name="input 40 7 2" xfId="19404"/>
    <cellStyle name="input 40 8" xfId="19405"/>
    <cellStyle name="input 40 8 2" xfId="19406"/>
    <cellStyle name="input 40 9" xfId="19407"/>
    <cellStyle name="input 40 9 2" xfId="19408"/>
    <cellStyle name="input 41" xfId="19409"/>
    <cellStyle name="input 41 10" xfId="19410"/>
    <cellStyle name="input 41 10 2" xfId="19411"/>
    <cellStyle name="input 41 11" xfId="19412"/>
    <cellStyle name="input 41 2" xfId="19413"/>
    <cellStyle name="input 41 2 2" xfId="19414"/>
    <cellStyle name="input 41 3" xfId="19415"/>
    <cellStyle name="input 41 3 2" xfId="19416"/>
    <cellStyle name="input 41 4" xfId="19417"/>
    <cellStyle name="input 41 4 2" xfId="19418"/>
    <cellStyle name="input 41 5" xfId="19419"/>
    <cellStyle name="input 41 5 2" xfId="19420"/>
    <cellStyle name="input 41 6" xfId="19421"/>
    <cellStyle name="input 41 6 2" xfId="19422"/>
    <cellStyle name="input 41 7" xfId="19423"/>
    <cellStyle name="input 41 7 2" xfId="19424"/>
    <cellStyle name="input 41 8" xfId="19425"/>
    <cellStyle name="input 41 8 2" xfId="19426"/>
    <cellStyle name="input 41 9" xfId="19427"/>
    <cellStyle name="input 41 9 2" xfId="19428"/>
    <cellStyle name="input 42" xfId="19429"/>
    <cellStyle name="input 42 10" xfId="19430"/>
    <cellStyle name="input 42 10 2" xfId="19431"/>
    <cellStyle name="input 42 11" xfId="19432"/>
    <cellStyle name="input 42 2" xfId="19433"/>
    <cellStyle name="input 42 2 2" xfId="19434"/>
    <cellStyle name="input 42 3" xfId="19435"/>
    <cellStyle name="input 42 3 2" xfId="19436"/>
    <cellStyle name="input 42 4" xfId="19437"/>
    <cellStyle name="input 42 4 2" xfId="19438"/>
    <cellStyle name="input 42 5" xfId="19439"/>
    <cellStyle name="input 42 5 2" xfId="19440"/>
    <cellStyle name="input 42 6" xfId="19441"/>
    <cellStyle name="input 42 6 2" xfId="19442"/>
    <cellStyle name="input 42 7" xfId="19443"/>
    <cellStyle name="input 42 7 2" xfId="19444"/>
    <cellStyle name="input 42 8" xfId="19445"/>
    <cellStyle name="input 42 8 2" xfId="19446"/>
    <cellStyle name="input 42 9" xfId="19447"/>
    <cellStyle name="input 42 9 2" xfId="19448"/>
    <cellStyle name="input 43" xfId="19449"/>
    <cellStyle name="input 43 10" xfId="19450"/>
    <cellStyle name="input 43 10 2" xfId="19451"/>
    <cellStyle name="input 43 11" xfId="19452"/>
    <cellStyle name="input 43 2" xfId="19453"/>
    <cellStyle name="input 43 2 2" xfId="19454"/>
    <cellStyle name="input 43 3" xfId="19455"/>
    <cellStyle name="input 43 3 2" xfId="19456"/>
    <cellStyle name="input 43 4" xfId="19457"/>
    <cellStyle name="input 43 4 2" xfId="19458"/>
    <cellStyle name="input 43 5" xfId="19459"/>
    <cellStyle name="input 43 5 2" xfId="19460"/>
    <cellStyle name="input 43 6" xfId="19461"/>
    <cellStyle name="input 43 6 2" xfId="19462"/>
    <cellStyle name="input 43 7" xfId="19463"/>
    <cellStyle name="input 43 7 2" xfId="19464"/>
    <cellStyle name="input 43 8" xfId="19465"/>
    <cellStyle name="input 43 8 2" xfId="19466"/>
    <cellStyle name="input 43 9" xfId="19467"/>
    <cellStyle name="input 43 9 2" xfId="19468"/>
    <cellStyle name="input 44" xfId="19469"/>
    <cellStyle name="input 44 10" xfId="19470"/>
    <cellStyle name="input 44 10 2" xfId="19471"/>
    <cellStyle name="input 44 11" xfId="19472"/>
    <cellStyle name="input 44 2" xfId="19473"/>
    <cellStyle name="input 44 2 2" xfId="19474"/>
    <cellStyle name="input 44 3" xfId="19475"/>
    <cellStyle name="input 44 3 2" xfId="19476"/>
    <cellStyle name="input 44 4" xfId="19477"/>
    <cellStyle name="input 44 4 2" xfId="19478"/>
    <cellStyle name="input 44 5" xfId="19479"/>
    <cellStyle name="input 44 5 2" xfId="19480"/>
    <cellStyle name="input 44 6" xfId="19481"/>
    <cellStyle name="input 44 6 2" xfId="19482"/>
    <cellStyle name="input 44 7" xfId="19483"/>
    <cellStyle name="input 44 7 2" xfId="19484"/>
    <cellStyle name="input 44 8" xfId="19485"/>
    <cellStyle name="input 44 8 2" xfId="19486"/>
    <cellStyle name="input 44 9" xfId="19487"/>
    <cellStyle name="input 44 9 2" xfId="19488"/>
    <cellStyle name="input 45" xfId="19489"/>
    <cellStyle name="input 45 10" xfId="19490"/>
    <cellStyle name="input 45 10 2" xfId="19491"/>
    <cellStyle name="input 45 11" xfId="19492"/>
    <cellStyle name="input 45 2" xfId="19493"/>
    <cellStyle name="input 45 2 2" xfId="19494"/>
    <cellStyle name="input 45 3" xfId="19495"/>
    <cellStyle name="input 45 3 2" xfId="19496"/>
    <cellStyle name="input 45 4" xfId="19497"/>
    <cellStyle name="input 45 4 2" xfId="19498"/>
    <cellStyle name="input 45 5" xfId="19499"/>
    <cellStyle name="input 45 5 2" xfId="19500"/>
    <cellStyle name="input 45 6" xfId="19501"/>
    <cellStyle name="input 45 6 2" xfId="19502"/>
    <cellStyle name="input 45 7" xfId="19503"/>
    <cellStyle name="input 45 7 2" xfId="19504"/>
    <cellStyle name="input 45 8" xfId="19505"/>
    <cellStyle name="input 45 8 2" xfId="19506"/>
    <cellStyle name="input 45 9" xfId="19507"/>
    <cellStyle name="input 45 9 2" xfId="19508"/>
    <cellStyle name="input 46" xfId="19509"/>
    <cellStyle name="input 46 10" xfId="19510"/>
    <cellStyle name="input 46 10 2" xfId="19511"/>
    <cellStyle name="input 46 11" xfId="19512"/>
    <cellStyle name="input 46 2" xfId="19513"/>
    <cellStyle name="input 46 2 2" xfId="19514"/>
    <cellStyle name="input 46 3" xfId="19515"/>
    <cellStyle name="input 46 3 2" xfId="19516"/>
    <cellStyle name="input 46 4" xfId="19517"/>
    <cellStyle name="input 46 4 2" xfId="19518"/>
    <cellStyle name="input 46 5" xfId="19519"/>
    <cellStyle name="input 46 5 2" xfId="19520"/>
    <cellStyle name="input 46 6" xfId="19521"/>
    <cellStyle name="input 46 6 2" xfId="19522"/>
    <cellStyle name="input 46 7" xfId="19523"/>
    <cellStyle name="input 46 7 2" xfId="19524"/>
    <cellStyle name="input 46 8" xfId="19525"/>
    <cellStyle name="input 46 8 2" xfId="19526"/>
    <cellStyle name="input 46 9" xfId="19527"/>
    <cellStyle name="input 46 9 2" xfId="19528"/>
    <cellStyle name="input 47" xfId="19529"/>
    <cellStyle name="input 47 10" xfId="19530"/>
    <cellStyle name="input 47 10 2" xfId="19531"/>
    <cellStyle name="input 47 11" xfId="19532"/>
    <cellStyle name="input 47 2" xfId="19533"/>
    <cellStyle name="input 47 2 2" xfId="19534"/>
    <cellStyle name="input 47 3" xfId="19535"/>
    <cellStyle name="input 47 3 2" xfId="19536"/>
    <cellStyle name="input 47 4" xfId="19537"/>
    <cellStyle name="input 47 4 2" xfId="19538"/>
    <cellStyle name="input 47 5" xfId="19539"/>
    <cellStyle name="input 47 5 2" xfId="19540"/>
    <cellStyle name="input 47 6" xfId="19541"/>
    <cellStyle name="input 47 6 2" xfId="19542"/>
    <cellStyle name="input 47 7" xfId="19543"/>
    <cellStyle name="input 47 7 2" xfId="19544"/>
    <cellStyle name="input 47 8" xfId="19545"/>
    <cellStyle name="input 47 8 2" xfId="19546"/>
    <cellStyle name="input 47 9" xfId="19547"/>
    <cellStyle name="input 47 9 2" xfId="19548"/>
    <cellStyle name="input 48" xfId="19549"/>
    <cellStyle name="input 48 10" xfId="19550"/>
    <cellStyle name="input 48 10 2" xfId="19551"/>
    <cellStyle name="input 48 11" xfId="19552"/>
    <cellStyle name="input 48 2" xfId="19553"/>
    <cellStyle name="input 48 2 2" xfId="19554"/>
    <cellStyle name="input 48 3" xfId="19555"/>
    <cellStyle name="input 48 3 2" xfId="19556"/>
    <cellStyle name="input 48 4" xfId="19557"/>
    <cellStyle name="input 48 4 2" xfId="19558"/>
    <cellStyle name="input 48 5" xfId="19559"/>
    <cellStyle name="input 48 5 2" xfId="19560"/>
    <cellStyle name="input 48 6" xfId="19561"/>
    <cellStyle name="input 48 6 2" xfId="19562"/>
    <cellStyle name="input 48 7" xfId="19563"/>
    <cellStyle name="input 48 7 2" xfId="19564"/>
    <cellStyle name="input 48 8" xfId="19565"/>
    <cellStyle name="input 48 8 2" xfId="19566"/>
    <cellStyle name="input 48 9" xfId="19567"/>
    <cellStyle name="input 48 9 2" xfId="19568"/>
    <cellStyle name="input 49" xfId="19569"/>
    <cellStyle name="input 49 10" xfId="19570"/>
    <cellStyle name="input 49 10 2" xfId="19571"/>
    <cellStyle name="input 49 11" xfId="19572"/>
    <cellStyle name="input 49 2" xfId="19573"/>
    <cellStyle name="input 49 2 2" xfId="19574"/>
    <cellStyle name="input 49 3" xfId="19575"/>
    <cellStyle name="input 49 3 2" xfId="19576"/>
    <cellStyle name="input 49 4" xfId="19577"/>
    <cellStyle name="input 49 4 2" xfId="19578"/>
    <cellStyle name="input 49 5" xfId="19579"/>
    <cellStyle name="input 49 5 2" xfId="19580"/>
    <cellStyle name="input 49 6" xfId="19581"/>
    <cellStyle name="input 49 6 2" xfId="19582"/>
    <cellStyle name="input 49 7" xfId="19583"/>
    <cellStyle name="input 49 7 2" xfId="19584"/>
    <cellStyle name="input 49 8" xfId="19585"/>
    <cellStyle name="input 49 8 2" xfId="19586"/>
    <cellStyle name="input 49 9" xfId="19587"/>
    <cellStyle name="input 49 9 2" xfId="19588"/>
    <cellStyle name="Input 5" xfId="19589"/>
    <cellStyle name="Input 5 10" xfId="19590"/>
    <cellStyle name="Input 5 10 2" xfId="19591"/>
    <cellStyle name="Input 5 11" xfId="19592"/>
    <cellStyle name="Input 5 11 2" xfId="19593"/>
    <cellStyle name="Input 5 2" xfId="19594"/>
    <cellStyle name="Input 5 2 10" xfId="19595"/>
    <cellStyle name="Input 5 2 10 2" xfId="19596"/>
    <cellStyle name="Input 5 2 11" xfId="19597"/>
    <cellStyle name="Input 5 2 2" xfId="19598"/>
    <cellStyle name="Input 5 2 2 2" xfId="19599"/>
    <cellStyle name="Input 5 2 3" xfId="19600"/>
    <cellStyle name="Input 5 2 3 2" xfId="19601"/>
    <cellStyle name="Input 5 2 4" xfId="19602"/>
    <cellStyle name="Input 5 2 4 2" xfId="19603"/>
    <cellStyle name="Input 5 2 5" xfId="19604"/>
    <cellStyle name="Input 5 2 5 2" xfId="19605"/>
    <cellStyle name="Input 5 2 6" xfId="19606"/>
    <cellStyle name="Input 5 2 6 2" xfId="19607"/>
    <cellStyle name="Input 5 2 7" xfId="19608"/>
    <cellStyle name="Input 5 2 7 2" xfId="19609"/>
    <cellStyle name="Input 5 2 8" xfId="19610"/>
    <cellStyle name="Input 5 2 8 2" xfId="19611"/>
    <cellStyle name="Input 5 2 9" xfId="19612"/>
    <cellStyle name="Input 5 2 9 2" xfId="19613"/>
    <cellStyle name="Input 5 3" xfId="19614"/>
    <cellStyle name="Input 5 3 2" xfId="19615"/>
    <cellStyle name="Input 5 4" xfId="19616"/>
    <cellStyle name="Input 5 4 2" xfId="19617"/>
    <cellStyle name="Input 5 5" xfId="19618"/>
    <cellStyle name="Input 5 5 2" xfId="19619"/>
    <cellStyle name="Input 5 6" xfId="19620"/>
    <cellStyle name="Input 5 6 2" xfId="19621"/>
    <cellStyle name="Input 5 7" xfId="19622"/>
    <cellStyle name="Input 5 7 2" xfId="19623"/>
    <cellStyle name="Input 5 8" xfId="19624"/>
    <cellStyle name="Input 5 8 2" xfId="19625"/>
    <cellStyle name="Input 5 9" xfId="19626"/>
    <cellStyle name="Input 5 9 2" xfId="19627"/>
    <cellStyle name="input 50" xfId="19628"/>
    <cellStyle name="input 50 10" xfId="19629"/>
    <cellStyle name="input 50 10 2" xfId="19630"/>
    <cellStyle name="input 50 11" xfId="19631"/>
    <cellStyle name="input 50 2" xfId="19632"/>
    <cellStyle name="input 50 2 2" xfId="19633"/>
    <cellStyle name="input 50 3" xfId="19634"/>
    <cellStyle name="input 50 3 2" xfId="19635"/>
    <cellStyle name="input 50 4" xfId="19636"/>
    <cellStyle name="input 50 4 2" xfId="19637"/>
    <cellStyle name="input 50 5" xfId="19638"/>
    <cellStyle name="input 50 5 2" xfId="19639"/>
    <cellStyle name="input 50 6" xfId="19640"/>
    <cellStyle name="input 50 6 2" xfId="19641"/>
    <cellStyle name="input 50 7" xfId="19642"/>
    <cellStyle name="input 50 7 2" xfId="19643"/>
    <cellStyle name="input 50 8" xfId="19644"/>
    <cellStyle name="input 50 8 2" xfId="19645"/>
    <cellStyle name="input 50 9" xfId="19646"/>
    <cellStyle name="input 50 9 2" xfId="19647"/>
    <cellStyle name="input 51" xfId="19648"/>
    <cellStyle name="input 51 10" xfId="19649"/>
    <cellStyle name="input 51 10 2" xfId="19650"/>
    <cellStyle name="input 51 11" xfId="19651"/>
    <cellStyle name="input 51 2" xfId="19652"/>
    <cellStyle name="input 51 2 2" xfId="19653"/>
    <cellStyle name="input 51 3" xfId="19654"/>
    <cellStyle name="input 51 3 2" xfId="19655"/>
    <cellStyle name="input 51 4" xfId="19656"/>
    <cellStyle name="input 51 4 2" xfId="19657"/>
    <cellStyle name="input 51 5" xfId="19658"/>
    <cellStyle name="input 51 5 2" xfId="19659"/>
    <cellStyle name="input 51 6" xfId="19660"/>
    <cellStyle name="input 51 6 2" xfId="19661"/>
    <cellStyle name="input 51 7" xfId="19662"/>
    <cellStyle name="input 51 7 2" xfId="19663"/>
    <cellStyle name="input 51 8" xfId="19664"/>
    <cellStyle name="input 51 8 2" xfId="19665"/>
    <cellStyle name="input 51 9" xfId="19666"/>
    <cellStyle name="input 51 9 2" xfId="19667"/>
    <cellStyle name="input 52" xfId="19668"/>
    <cellStyle name="input 52 10" xfId="19669"/>
    <cellStyle name="input 52 10 2" xfId="19670"/>
    <cellStyle name="input 52 11" xfId="19671"/>
    <cellStyle name="input 52 2" xfId="19672"/>
    <cellStyle name="input 52 2 2" xfId="19673"/>
    <cellStyle name="input 52 3" xfId="19674"/>
    <cellStyle name="input 52 3 2" xfId="19675"/>
    <cellStyle name="input 52 4" xfId="19676"/>
    <cellStyle name="input 52 4 2" xfId="19677"/>
    <cellStyle name="input 52 5" xfId="19678"/>
    <cellStyle name="input 52 5 2" xfId="19679"/>
    <cellStyle name="input 52 6" xfId="19680"/>
    <cellStyle name="input 52 6 2" xfId="19681"/>
    <cellStyle name="input 52 7" xfId="19682"/>
    <cellStyle name="input 52 7 2" xfId="19683"/>
    <cellStyle name="input 52 8" xfId="19684"/>
    <cellStyle name="input 52 8 2" xfId="19685"/>
    <cellStyle name="input 52 9" xfId="19686"/>
    <cellStyle name="input 52 9 2" xfId="19687"/>
    <cellStyle name="input 53" xfId="19688"/>
    <cellStyle name="input 53 10" xfId="19689"/>
    <cellStyle name="input 53 10 2" xfId="19690"/>
    <cellStyle name="input 53 11" xfId="19691"/>
    <cellStyle name="input 53 2" xfId="19692"/>
    <cellStyle name="input 53 2 2" xfId="19693"/>
    <cellStyle name="input 53 3" xfId="19694"/>
    <cellStyle name="input 53 3 2" xfId="19695"/>
    <cellStyle name="input 53 4" xfId="19696"/>
    <cellStyle name="input 53 4 2" xfId="19697"/>
    <cellStyle name="input 53 5" xfId="19698"/>
    <cellStyle name="input 53 5 2" xfId="19699"/>
    <cellStyle name="input 53 6" xfId="19700"/>
    <cellStyle name="input 53 6 2" xfId="19701"/>
    <cellStyle name="input 53 7" xfId="19702"/>
    <cellStyle name="input 53 7 2" xfId="19703"/>
    <cellStyle name="input 53 8" xfId="19704"/>
    <cellStyle name="input 53 8 2" xfId="19705"/>
    <cellStyle name="input 53 9" xfId="19706"/>
    <cellStyle name="input 53 9 2" xfId="19707"/>
    <cellStyle name="input 54" xfId="19708"/>
    <cellStyle name="input 54 10" xfId="19709"/>
    <cellStyle name="input 54 10 2" xfId="19710"/>
    <cellStyle name="input 54 11" xfId="19711"/>
    <cellStyle name="input 54 2" xfId="19712"/>
    <cellStyle name="input 54 2 2" xfId="19713"/>
    <cellStyle name="input 54 3" xfId="19714"/>
    <cellStyle name="input 54 3 2" xfId="19715"/>
    <cellStyle name="input 54 4" xfId="19716"/>
    <cellStyle name="input 54 4 2" xfId="19717"/>
    <cellStyle name="input 54 5" xfId="19718"/>
    <cellStyle name="input 54 5 2" xfId="19719"/>
    <cellStyle name="input 54 6" xfId="19720"/>
    <cellStyle name="input 54 6 2" xfId="19721"/>
    <cellStyle name="input 54 7" xfId="19722"/>
    <cellStyle name="input 54 7 2" xfId="19723"/>
    <cellStyle name="input 54 8" xfId="19724"/>
    <cellStyle name="input 54 8 2" xfId="19725"/>
    <cellStyle name="input 54 9" xfId="19726"/>
    <cellStyle name="input 54 9 2" xfId="19727"/>
    <cellStyle name="input 55" xfId="19728"/>
    <cellStyle name="input 55 10" xfId="19729"/>
    <cellStyle name="input 55 10 2" xfId="19730"/>
    <cellStyle name="input 55 11" xfId="19731"/>
    <cellStyle name="input 55 2" xfId="19732"/>
    <cellStyle name="input 55 2 2" xfId="19733"/>
    <cellStyle name="input 55 3" xfId="19734"/>
    <cellStyle name="input 55 3 2" xfId="19735"/>
    <cellStyle name="input 55 4" xfId="19736"/>
    <cellStyle name="input 55 4 2" xfId="19737"/>
    <cellStyle name="input 55 5" xfId="19738"/>
    <cellStyle name="input 55 5 2" xfId="19739"/>
    <cellStyle name="input 55 6" xfId="19740"/>
    <cellStyle name="input 55 6 2" xfId="19741"/>
    <cellStyle name="input 55 7" xfId="19742"/>
    <cellStyle name="input 55 7 2" xfId="19743"/>
    <cellStyle name="input 55 8" xfId="19744"/>
    <cellStyle name="input 55 8 2" xfId="19745"/>
    <cellStyle name="input 55 9" xfId="19746"/>
    <cellStyle name="input 55 9 2" xfId="19747"/>
    <cellStyle name="input 56" xfId="19748"/>
    <cellStyle name="input 56 10" xfId="19749"/>
    <cellStyle name="input 56 10 2" xfId="19750"/>
    <cellStyle name="input 56 11" xfId="19751"/>
    <cellStyle name="input 56 2" xfId="19752"/>
    <cellStyle name="input 56 2 2" xfId="19753"/>
    <cellStyle name="input 56 3" xfId="19754"/>
    <cellStyle name="input 56 3 2" xfId="19755"/>
    <cellStyle name="input 56 4" xfId="19756"/>
    <cellStyle name="input 56 4 2" xfId="19757"/>
    <cellStyle name="input 56 5" xfId="19758"/>
    <cellStyle name="input 56 5 2" xfId="19759"/>
    <cellStyle name="input 56 6" xfId="19760"/>
    <cellStyle name="input 56 6 2" xfId="19761"/>
    <cellStyle name="input 56 7" xfId="19762"/>
    <cellStyle name="input 56 7 2" xfId="19763"/>
    <cellStyle name="input 56 8" xfId="19764"/>
    <cellStyle name="input 56 8 2" xfId="19765"/>
    <cellStyle name="input 56 9" xfId="19766"/>
    <cellStyle name="input 56 9 2" xfId="19767"/>
    <cellStyle name="input 57" xfId="19768"/>
    <cellStyle name="input 57 10" xfId="19769"/>
    <cellStyle name="input 57 10 2" xfId="19770"/>
    <cellStyle name="input 57 11" xfId="19771"/>
    <cellStyle name="input 57 2" xfId="19772"/>
    <cellStyle name="input 57 2 2" xfId="19773"/>
    <cellStyle name="input 57 3" xfId="19774"/>
    <cellStyle name="input 57 3 2" xfId="19775"/>
    <cellStyle name="input 57 4" xfId="19776"/>
    <cellStyle name="input 57 4 2" xfId="19777"/>
    <cellStyle name="input 57 5" xfId="19778"/>
    <cellStyle name="input 57 5 2" xfId="19779"/>
    <cellStyle name="input 57 6" xfId="19780"/>
    <cellStyle name="input 57 6 2" xfId="19781"/>
    <cellStyle name="input 57 7" xfId="19782"/>
    <cellStyle name="input 57 7 2" xfId="19783"/>
    <cellStyle name="input 57 8" xfId="19784"/>
    <cellStyle name="input 57 8 2" xfId="19785"/>
    <cellStyle name="input 57 9" xfId="19786"/>
    <cellStyle name="input 57 9 2" xfId="19787"/>
    <cellStyle name="input 58" xfId="19788"/>
    <cellStyle name="input 58 10" xfId="19789"/>
    <cellStyle name="input 58 10 2" xfId="19790"/>
    <cellStyle name="input 58 11" xfId="19791"/>
    <cellStyle name="input 58 2" xfId="19792"/>
    <cellStyle name="input 58 2 2" xfId="19793"/>
    <cellStyle name="input 58 3" xfId="19794"/>
    <cellStyle name="input 58 3 2" xfId="19795"/>
    <cellStyle name="input 58 4" xfId="19796"/>
    <cellStyle name="input 58 4 2" xfId="19797"/>
    <cellStyle name="input 58 5" xfId="19798"/>
    <cellStyle name="input 58 5 2" xfId="19799"/>
    <cellStyle name="input 58 6" xfId="19800"/>
    <cellStyle name="input 58 6 2" xfId="19801"/>
    <cellStyle name="input 58 7" xfId="19802"/>
    <cellStyle name="input 58 7 2" xfId="19803"/>
    <cellStyle name="input 58 8" xfId="19804"/>
    <cellStyle name="input 58 8 2" xfId="19805"/>
    <cellStyle name="input 58 9" xfId="19806"/>
    <cellStyle name="input 58 9 2" xfId="19807"/>
    <cellStyle name="input 59" xfId="19808"/>
    <cellStyle name="input 59 10" xfId="19809"/>
    <cellStyle name="input 59 10 2" xfId="19810"/>
    <cellStyle name="input 59 11" xfId="19811"/>
    <cellStyle name="input 59 2" xfId="19812"/>
    <cellStyle name="input 59 2 2" xfId="19813"/>
    <cellStyle name="input 59 3" xfId="19814"/>
    <cellStyle name="input 59 3 2" xfId="19815"/>
    <cellStyle name="input 59 4" xfId="19816"/>
    <cellStyle name="input 59 4 2" xfId="19817"/>
    <cellStyle name="input 59 5" xfId="19818"/>
    <cellStyle name="input 59 5 2" xfId="19819"/>
    <cellStyle name="input 59 6" xfId="19820"/>
    <cellStyle name="input 59 6 2" xfId="19821"/>
    <cellStyle name="input 59 7" xfId="19822"/>
    <cellStyle name="input 59 7 2" xfId="19823"/>
    <cellStyle name="input 59 8" xfId="19824"/>
    <cellStyle name="input 59 8 2" xfId="19825"/>
    <cellStyle name="input 59 9" xfId="19826"/>
    <cellStyle name="input 59 9 2" xfId="19827"/>
    <cellStyle name="Input 6" xfId="19828"/>
    <cellStyle name="Input 6 10" xfId="19829"/>
    <cellStyle name="Input 6 10 2" xfId="19830"/>
    <cellStyle name="Input 6 11" xfId="19831"/>
    <cellStyle name="Input 6 11 2" xfId="19832"/>
    <cellStyle name="Input 6 12" xfId="19833"/>
    <cellStyle name="input 6 13" xfId="19834"/>
    <cellStyle name="input 6 14" xfId="19835"/>
    <cellStyle name="Input 6 2" xfId="19836"/>
    <cellStyle name="Input 6 2 10" xfId="19837"/>
    <cellStyle name="Input 6 2 10 2" xfId="19838"/>
    <cellStyle name="Input 6 2 11" xfId="19839"/>
    <cellStyle name="Input 6 2 2" xfId="19840"/>
    <cellStyle name="Input 6 2 2 2" xfId="19841"/>
    <cellStyle name="Input 6 2 3" xfId="19842"/>
    <cellStyle name="Input 6 2 3 2" xfId="19843"/>
    <cellStyle name="Input 6 2 4" xfId="19844"/>
    <cellStyle name="Input 6 2 4 2" xfId="19845"/>
    <cellStyle name="Input 6 2 5" xfId="19846"/>
    <cellStyle name="Input 6 2 5 2" xfId="19847"/>
    <cellStyle name="Input 6 2 6" xfId="19848"/>
    <cellStyle name="Input 6 2 6 2" xfId="19849"/>
    <cellStyle name="Input 6 2 7" xfId="19850"/>
    <cellStyle name="Input 6 2 7 2" xfId="19851"/>
    <cellStyle name="Input 6 2 8" xfId="19852"/>
    <cellStyle name="Input 6 2 8 2" xfId="19853"/>
    <cellStyle name="Input 6 2 9" xfId="19854"/>
    <cellStyle name="Input 6 2 9 2" xfId="19855"/>
    <cellStyle name="Input 6 3" xfId="19856"/>
    <cellStyle name="Input 6 3 2" xfId="19857"/>
    <cellStyle name="Input 6 4" xfId="19858"/>
    <cellStyle name="Input 6 4 2" xfId="19859"/>
    <cellStyle name="Input 6 5" xfId="19860"/>
    <cellStyle name="Input 6 5 2" xfId="19861"/>
    <cellStyle name="Input 6 6" xfId="19862"/>
    <cellStyle name="Input 6 6 2" xfId="19863"/>
    <cellStyle name="Input 6 7" xfId="19864"/>
    <cellStyle name="Input 6 7 2" xfId="19865"/>
    <cellStyle name="Input 6 8" xfId="19866"/>
    <cellStyle name="Input 6 8 2" xfId="19867"/>
    <cellStyle name="Input 6 9" xfId="19868"/>
    <cellStyle name="Input 6 9 2" xfId="19869"/>
    <cellStyle name="input 60" xfId="19870"/>
    <cellStyle name="input 60 10" xfId="19871"/>
    <cellStyle name="input 60 10 2" xfId="19872"/>
    <cellStyle name="input 60 11" xfId="19873"/>
    <cellStyle name="input 60 2" xfId="19874"/>
    <cellStyle name="input 60 2 2" xfId="19875"/>
    <cellStyle name="input 60 3" xfId="19876"/>
    <cellStyle name="input 60 3 2" xfId="19877"/>
    <cellStyle name="input 60 4" xfId="19878"/>
    <cellStyle name="input 60 4 2" xfId="19879"/>
    <cellStyle name="input 60 5" xfId="19880"/>
    <cellStyle name="input 60 5 2" xfId="19881"/>
    <cellStyle name="input 60 6" xfId="19882"/>
    <cellStyle name="input 60 6 2" xfId="19883"/>
    <cellStyle name="input 60 7" xfId="19884"/>
    <cellStyle name="input 60 7 2" xfId="19885"/>
    <cellStyle name="input 60 8" xfId="19886"/>
    <cellStyle name="input 60 8 2" xfId="19887"/>
    <cellStyle name="input 60 9" xfId="19888"/>
    <cellStyle name="input 60 9 2" xfId="19889"/>
    <cellStyle name="input 61" xfId="19890"/>
    <cellStyle name="input 61 10" xfId="19891"/>
    <cellStyle name="input 61 10 2" xfId="19892"/>
    <cellStyle name="input 61 11" xfId="19893"/>
    <cellStyle name="input 61 2" xfId="19894"/>
    <cellStyle name="input 61 2 2" xfId="19895"/>
    <cellStyle name="input 61 3" xfId="19896"/>
    <cellStyle name="input 61 3 2" xfId="19897"/>
    <cellStyle name="input 61 4" xfId="19898"/>
    <cellStyle name="input 61 4 2" xfId="19899"/>
    <cellStyle name="input 61 5" xfId="19900"/>
    <cellStyle name="input 61 5 2" xfId="19901"/>
    <cellStyle name="input 61 6" xfId="19902"/>
    <cellStyle name="input 61 6 2" xfId="19903"/>
    <cellStyle name="input 61 7" xfId="19904"/>
    <cellStyle name="input 61 7 2" xfId="19905"/>
    <cellStyle name="input 61 8" xfId="19906"/>
    <cellStyle name="input 61 8 2" xfId="19907"/>
    <cellStyle name="input 61 9" xfId="19908"/>
    <cellStyle name="input 61 9 2" xfId="19909"/>
    <cellStyle name="input 62" xfId="19910"/>
    <cellStyle name="input 62 10" xfId="19911"/>
    <cellStyle name="input 62 10 2" xfId="19912"/>
    <cellStyle name="input 62 11" xfId="19913"/>
    <cellStyle name="input 62 2" xfId="19914"/>
    <cellStyle name="input 62 2 2" xfId="19915"/>
    <cellStyle name="input 62 3" xfId="19916"/>
    <cellStyle name="input 62 3 2" xfId="19917"/>
    <cellStyle name="input 62 4" xfId="19918"/>
    <cellStyle name="input 62 4 2" xfId="19919"/>
    <cellStyle name="input 62 5" xfId="19920"/>
    <cellStyle name="input 62 5 2" xfId="19921"/>
    <cellStyle name="input 62 6" xfId="19922"/>
    <cellStyle name="input 62 6 2" xfId="19923"/>
    <cellStyle name="input 62 7" xfId="19924"/>
    <cellStyle name="input 62 7 2" xfId="19925"/>
    <cellStyle name="input 62 8" xfId="19926"/>
    <cellStyle name="input 62 8 2" xfId="19927"/>
    <cellStyle name="input 62 9" xfId="19928"/>
    <cellStyle name="input 62 9 2" xfId="19929"/>
    <cellStyle name="input 63" xfId="19930"/>
    <cellStyle name="input 63 10" xfId="19931"/>
    <cellStyle name="input 63 10 2" xfId="19932"/>
    <cellStyle name="input 63 11" xfId="19933"/>
    <cellStyle name="input 63 2" xfId="19934"/>
    <cellStyle name="input 63 2 2" xfId="19935"/>
    <cellStyle name="input 63 3" xfId="19936"/>
    <cellStyle name="input 63 3 2" xfId="19937"/>
    <cellStyle name="input 63 4" xfId="19938"/>
    <cellStyle name="input 63 4 2" xfId="19939"/>
    <cellStyle name="input 63 5" xfId="19940"/>
    <cellStyle name="input 63 5 2" xfId="19941"/>
    <cellStyle name="input 63 6" xfId="19942"/>
    <cellStyle name="input 63 6 2" xfId="19943"/>
    <cellStyle name="input 63 7" xfId="19944"/>
    <cellStyle name="input 63 7 2" xfId="19945"/>
    <cellStyle name="input 63 8" xfId="19946"/>
    <cellStyle name="input 63 8 2" xfId="19947"/>
    <cellStyle name="input 63 9" xfId="19948"/>
    <cellStyle name="input 63 9 2" xfId="19949"/>
    <cellStyle name="input 64" xfId="19950"/>
    <cellStyle name="input 64 10" xfId="19951"/>
    <cellStyle name="input 64 10 2" xfId="19952"/>
    <cellStyle name="input 64 11" xfId="19953"/>
    <cellStyle name="input 64 2" xfId="19954"/>
    <cellStyle name="input 64 2 2" xfId="19955"/>
    <cellStyle name="input 64 3" xfId="19956"/>
    <cellStyle name="input 64 3 2" xfId="19957"/>
    <cellStyle name="input 64 4" xfId="19958"/>
    <cellStyle name="input 64 4 2" xfId="19959"/>
    <cellStyle name="input 64 5" xfId="19960"/>
    <cellStyle name="input 64 5 2" xfId="19961"/>
    <cellStyle name="input 64 6" xfId="19962"/>
    <cellStyle name="input 64 6 2" xfId="19963"/>
    <cellStyle name="input 64 7" xfId="19964"/>
    <cellStyle name="input 64 7 2" xfId="19965"/>
    <cellStyle name="input 64 8" xfId="19966"/>
    <cellStyle name="input 64 8 2" xfId="19967"/>
    <cellStyle name="input 64 9" xfId="19968"/>
    <cellStyle name="input 64 9 2" xfId="19969"/>
    <cellStyle name="input 65" xfId="19970"/>
    <cellStyle name="input 65 10" xfId="19971"/>
    <cellStyle name="input 65 10 2" xfId="19972"/>
    <cellStyle name="input 65 11" xfId="19973"/>
    <cellStyle name="input 65 2" xfId="19974"/>
    <cellStyle name="input 65 2 2" xfId="19975"/>
    <cellStyle name="input 65 3" xfId="19976"/>
    <cellStyle name="input 65 3 2" xfId="19977"/>
    <cellStyle name="input 65 4" xfId="19978"/>
    <cellStyle name="input 65 4 2" xfId="19979"/>
    <cellStyle name="input 65 5" xfId="19980"/>
    <cellStyle name="input 65 5 2" xfId="19981"/>
    <cellStyle name="input 65 6" xfId="19982"/>
    <cellStyle name="input 65 6 2" xfId="19983"/>
    <cellStyle name="input 65 7" xfId="19984"/>
    <cellStyle name="input 65 7 2" xfId="19985"/>
    <cellStyle name="input 65 8" xfId="19986"/>
    <cellStyle name="input 65 8 2" xfId="19987"/>
    <cellStyle name="input 65 9" xfId="19988"/>
    <cellStyle name="input 65 9 2" xfId="19989"/>
    <cellStyle name="input 66" xfId="19990"/>
    <cellStyle name="input 66 10" xfId="19991"/>
    <cellStyle name="input 66 10 2" xfId="19992"/>
    <cellStyle name="input 66 11" xfId="19993"/>
    <cellStyle name="input 66 2" xfId="19994"/>
    <cellStyle name="input 66 2 2" xfId="19995"/>
    <cellStyle name="input 66 3" xfId="19996"/>
    <cellStyle name="input 66 3 2" xfId="19997"/>
    <cellStyle name="input 66 4" xfId="19998"/>
    <cellStyle name="input 66 4 2" xfId="19999"/>
    <cellStyle name="input 66 5" xfId="20000"/>
    <cellStyle name="input 66 5 2" xfId="20001"/>
    <cellStyle name="input 66 6" xfId="20002"/>
    <cellStyle name="input 66 6 2" xfId="20003"/>
    <cellStyle name="input 66 7" xfId="20004"/>
    <cellStyle name="input 66 7 2" xfId="20005"/>
    <cellStyle name="input 66 8" xfId="20006"/>
    <cellStyle name="input 66 8 2" xfId="20007"/>
    <cellStyle name="input 66 9" xfId="20008"/>
    <cellStyle name="input 66 9 2" xfId="20009"/>
    <cellStyle name="input 67" xfId="20010"/>
    <cellStyle name="input 67 10" xfId="20011"/>
    <cellStyle name="input 67 10 2" xfId="20012"/>
    <cellStyle name="input 67 11" xfId="20013"/>
    <cellStyle name="input 67 2" xfId="20014"/>
    <cellStyle name="input 67 2 2" xfId="20015"/>
    <cellStyle name="input 67 3" xfId="20016"/>
    <cellStyle name="input 67 3 2" xfId="20017"/>
    <cellStyle name="input 67 4" xfId="20018"/>
    <cellStyle name="input 67 4 2" xfId="20019"/>
    <cellStyle name="input 67 5" xfId="20020"/>
    <cellStyle name="input 67 5 2" xfId="20021"/>
    <cellStyle name="input 67 6" xfId="20022"/>
    <cellStyle name="input 67 6 2" xfId="20023"/>
    <cellStyle name="input 67 7" xfId="20024"/>
    <cellStyle name="input 67 7 2" xfId="20025"/>
    <cellStyle name="input 67 8" xfId="20026"/>
    <cellStyle name="input 67 8 2" xfId="20027"/>
    <cellStyle name="input 67 9" xfId="20028"/>
    <cellStyle name="input 67 9 2" xfId="20029"/>
    <cellStyle name="input 68" xfId="20030"/>
    <cellStyle name="input 68 10" xfId="20031"/>
    <cellStyle name="input 68 10 2" xfId="20032"/>
    <cellStyle name="input 68 11" xfId="20033"/>
    <cellStyle name="input 68 2" xfId="20034"/>
    <cellStyle name="input 68 2 2" xfId="20035"/>
    <cellStyle name="input 68 3" xfId="20036"/>
    <cellStyle name="input 68 3 2" xfId="20037"/>
    <cellStyle name="input 68 4" xfId="20038"/>
    <cellStyle name="input 68 4 2" xfId="20039"/>
    <cellStyle name="input 68 5" xfId="20040"/>
    <cellStyle name="input 68 5 2" xfId="20041"/>
    <cellStyle name="input 68 6" xfId="20042"/>
    <cellStyle name="input 68 6 2" xfId="20043"/>
    <cellStyle name="input 68 7" xfId="20044"/>
    <cellStyle name="input 68 7 2" xfId="20045"/>
    <cellStyle name="input 68 8" xfId="20046"/>
    <cellStyle name="input 68 8 2" xfId="20047"/>
    <cellStyle name="input 68 9" xfId="20048"/>
    <cellStyle name="input 68 9 2" xfId="20049"/>
    <cellStyle name="input 69" xfId="20050"/>
    <cellStyle name="input 69 10" xfId="20051"/>
    <cellStyle name="input 69 10 2" xfId="20052"/>
    <cellStyle name="input 69 11" xfId="20053"/>
    <cellStyle name="input 69 2" xfId="20054"/>
    <cellStyle name="input 69 2 2" xfId="20055"/>
    <cellStyle name="input 69 3" xfId="20056"/>
    <cellStyle name="input 69 3 2" xfId="20057"/>
    <cellStyle name="input 69 4" xfId="20058"/>
    <cellStyle name="input 69 4 2" xfId="20059"/>
    <cellStyle name="input 69 5" xfId="20060"/>
    <cellStyle name="input 69 5 2" xfId="20061"/>
    <cellStyle name="input 69 6" xfId="20062"/>
    <cellStyle name="input 69 6 2" xfId="20063"/>
    <cellStyle name="input 69 7" xfId="20064"/>
    <cellStyle name="input 69 7 2" xfId="20065"/>
    <cellStyle name="input 69 8" xfId="20066"/>
    <cellStyle name="input 69 8 2" xfId="20067"/>
    <cellStyle name="input 69 9" xfId="20068"/>
    <cellStyle name="input 69 9 2" xfId="20069"/>
    <cellStyle name="input 7" xfId="20070"/>
    <cellStyle name="Input 7 10" xfId="20071"/>
    <cellStyle name="Input 7 10 2" xfId="20072"/>
    <cellStyle name="Input 7 11" xfId="20073"/>
    <cellStyle name="Input 7 11 2" xfId="20074"/>
    <cellStyle name="Input 7 12" xfId="20075"/>
    <cellStyle name="input 7 13" xfId="20076"/>
    <cellStyle name="input 7 14" xfId="20077"/>
    <cellStyle name="Input 7 2" xfId="20078"/>
    <cellStyle name="Input 7 2 10" xfId="20079"/>
    <cellStyle name="Input 7 2 10 2" xfId="20080"/>
    <cellStyle name="Input 7 2 11" xfId="20081"/>
    <cellStyle name="Input 7 2 2" xfId="20082"/>
    <cellStyle name="Input 7 2 2 2" xfId="20083"/>
    <cellStyle name="Input 7 2 3" xfId="20084"/>
    <cellStyle name="Input 7 2 3 2" xfId="20085"/>
    <cellStyle name="Input 7 2 4" xfId="20086"/>
    <cellStyle name="Input 7 2 4 2" xfId="20087"/>
    <cellStyle name="Input 7 2 5" xfId="20088"/>
    <cellStyle name="Input 7 2 5 2" xfId="20089"/>
    <cellStyle name="Input 7 2 6" xfId="20090"/>
    <cellStyle name="Input 7 2 6 2" xfId="20091"/>
    <cellStyle name="Input 7 2 7" xfId="20092"/>
    <cellStyle name="Input 7 2 7 2" xfId="20093"/>
    <cellStyle name="Input 7 2 8" xfId="20094"/>
    <cellStyle name="Input 7 2 8 2" xfId="20095"/>
    <cellStyle name="Input 7 2 9" xfId="20096"/>
    <cellStyle name="Input 7 2 9 2" xfId="20097"/>
    <cellStyle name="Input 7 3" xfId="20098"/>
    <cellStyle name="Input 7 3 2" xfId="20099"/>
    <cellStyle name="Input 7 4" xfId="20100"/>
    <cellStyle name="Input 7 4 2" xfId="20101"/>
    <cellStyle name="Input 7 5" xfId="20102"/>
    <cellStyle name="Input 7 5 2" xfId="20103"/>
    <cellStyle name="Input 7 6" xfId="20104"/>
    <cellStyle name="Input 7 6 2" xfId="20105"/>
    <cellStyle name="Input 7 7" xfId="20106"/>
    <cellStyle name="Input 7 7 2" xfId="20107"/>
    <cellStyle name="Input 7 8" xfId="20108"/>
    <cellStyle name="Input 7 8 2" xfId="20109"/>
    <cellStyle name="Input 7 9" xfId="20110"/>
    <cellStyle name="Input 7 9 2" xfId="20111"/>
    <cellStyle name="Input 70" xfId="20112"/>
    <cellStyle name="Input 70 10" xfId="20113"/>
    <cellStyle name="Input 70 10 2" xfId="20114"/>
    <cellStyle name="Input 70 11" xfId="20115"/>
    <cellStyle name="Input 70 2" xfId="20116"/>
    <cellStyle name="Input 70 2 2" xfId="20117"/>
    <cellStyle name="Input 70 3" xfId="20118"/>
    <cellStyle name="Input 70 3 2" xfId="20119"/>
    <cellStyle name="Input 70 4" xfId="20120"/>
    <cellStyle name="Input 70 4 2" xfId="20121"/>
    <cellStyle name="Input 70 5" xfId="20122"/>
    <cellStyle name="Input 70 5 2" xfId="20123"/>
    <cellStyle name="Input 70 6" xfId="20124"/>
    <cellStyle name="Input 70 6 2" xfId="20125"/>
    <cellStyle name="Input 70 7" xfId="20126"/>
    <cellStyle name="Input 70 7 2" xfId="20127"/>
    <cellStyle name="Input 70 8" xfId="20128"/>
    <cellStyle name="Input 70 8 2" xfId="20129"/>
    <cellStyle name="Input 70 9" xfId="20130"/>
    <cellStyle name="Input 70 9 2" xfId="20131"/>
    <cellStyle name="Input 71" xfId="20132"/>
    <cellStyle name="Input 71 10" xfId="20133"/>
    <cellStyle name="Input 71 10 2" xfId="20134"/>
    <cellStyle name="Input 71 11" xfId="20135"/>
    <cellStyle name="Input 71 2" xfId="20136"/>
    <cellStyle name="Input 71 2 2" xfId="20137"/>
    <cellStyle name="Input 71 3" xfId="20138"/>
    <cellStyle name="Input 71 3 2" xfId="20139"/>
    <cellStyle name="Input 71 4" xfId="20140"/>
    <cellStyle name="Input 71 4 2" xfId="20141"/>
    <cellStyle name="Input 71 5" xfId="20142"/>
    <cellStyle name="Input 71 5 2" xfId="20143"/>
    <cellStyle name="Input 71 6" xfId="20144"/>
    <cellStyle name="Input 71 6 2" xfId="20145"/>
    <cellStyle name="Input 71 7" xfId="20146"/>
    <cellStyle name="Input 71 7 2" xfId="20147"/>
    <cellStyle name="Input 71 8" xfId="20148"/>
    <cellStyle name="Input 71 8 2" xfId="20149"/>
    <cellStyle name="Input 71 9" xfId="20150"/>
    <cellStyle name="Input 71 9 2" xfId="20151"/>
    <cellStyle name="Input 72" xfId="20152"/>
    <cellStyle name="Input 72 10" xfId="20153"/>
    <cellStyle name="Input 72 10 2" xfId="20154"/>
    <cellStyle name="Input 72 11" xfId="20155"/>
    <cellStyle name="Input 72 2" xfId="20156"/>
    <cellStyle name="Input 72 2 2" xfId="20157"/>
    <cellStyle name="Input 72 3" xfId="20158"/>
    <cellStyle name="Input 72 3 2" xfId="20159"/>
    <cellStyle name="Input 72 4" xfId="20160"/>
    <cellStyle name="Input 72 4 2" xfId="20161"/>
    <cellStyle name="Input 72 5" xfId="20162"/>
    <cellStyle name="Input 72 5 2" xfId="20163"/>
    <cellStyle name="Input 72 6" xfId="20164"/>
    <cellStyle name="Input 72 6 2" xfId="20165"/>
    <cellStyle name="Input 72 7" xfId="20166"/>
    <cellStyle name="Input 72 7 2" xfId="20167"/>
    <cellStyle name="Input 72 8" xfId="20168"/>
    <cellStyle name="Input 72 8 2" xfId="20169"/>
    <cellStyle name="Input 72 9" xfId="20170"/>
    <cellStyle name="Input 72 9 2" xfId="20171"/>
    <cellStyle name="Input 73" xfId="20172"/>
    <cellStyle name="Input 73 10" xfId="20173"/>
    <cellStyle name="Input 73 10 2" xfId="20174"/>
    <cellStyle name="Input 73 11" xfId="20175"/>
    <cellStyle name="Input 73 2" xfId="20176"/>
    <cellStyle name="Input 73 2 2" xfId="20177"/>
    <cellStyle name="Input 73 3" xfId="20178"/>
    <cellStyle name="Input 73 3 2" xfId="20179"/>
    <cellStyle name="Input 73 4" xfId="20180"/>
    <cellStyle name="Input 73 4 2" xfId="20181"/>
    <cellStyle name="Input 73 5" xfId="20182"/>
    <cellStyle name="Input 73 5 2" xfId="20183"/>
    <cellStyle name="Input 73 6" xfId="20184"/>
    <cellStyle name="Input 73 6 2" xfId="20185"/>
    <cellStyle name="Input 73 7" xfId="20186"/>
    <cellStyle name="Input 73 7 2" xfId="20187"/>
    <cellStyle name="Input 73 8" xfId="20188"/>
    <cellStyle name="Input 73 8 2" xfId="20189"/>
    <cellStyle name="Input 73 9" xfId="20190"/>
    <cellStyle name="Input 73 9 2" xfId="20191"/>
    <cellStyle name="Input 74" xfId="20192"/>
    <cellStyle name="Input 74 10" xfId="20193"/>
    <cellStyle name="Input 74 10 2" xfId="20194"/>
    <cellStyle name="Input 74 11" xfId="20195"/>
    <cellStyle name="Input 74 2" xfId="20196"/>
    <cellStyle name="Input 74 2 2" xfId="20197"/>
    <cellStyle name="Input 74 3" xfId="20198"/>
    <cellStyle name="Input 74 3 2" xfId="20199"/>
    <cellStyle name="Input 74 4" xfId="20200"/>
    <cellStyle name="Input 74 4 2" xfId="20201"/>
    <cellStyle name="Input 74 5" xfId="20202"/>
    <cellStyle name="Input 74 5 2" xfId="20203"/>
    <cellStyle name="Input 74 6" xfId="20204"/>
    <cellStyle name="Input 74 6 2" xfId="20205"/>
    <cellStyle name="Input 74 7" xfId="20206"/>
    <cellStyle name="Input 74 7 2" xfId="20207"/>
    <cellStyle name="Input 74 8" xfId="20208"/>
    <cellStyle name="Input 74 8 2" xfId="20209"/>
    <cellStyle name="Input 74 9" xfId="20210"/>
    <cellStyle name="Input 74 9 2" xfId="20211"/>
    <cellStyle name="Input 75" xfId="20212"/>
    <cellStyle name="Input 75 10" xfId="20213"/>
    <cellStyle name="Input 75 10 2" xfId="20214"/>
    <cellStyle name="Input 75 11" xfId="20215"/>
    <cellStyle name="Input 75 2" xfId="20216"/>
    <cellStyle name="Input 75 2 2" xfId="20217"/>
    <cellStyle name="Input 75 3" xfId="20218"/>
    <cellStyle name="Input 75 3 2" xfId="20219"/>
    <cellStyle name="Input 75 4" xfId="20220"/>
    <cellStyle name="Input 75 4 2" xfId="20221"/>
    <cellStyle name="Input 75 5" xfId="20222"/>
    <cellStyle name="Input 75 5 2" xfId="20223"/>
    <cellStyle name="Input 75 6" xfId="20224"/>
    <cellStyle name="Input 75 6 2" xfId="20225"/>
    <cellStyle name="Input 75 7" xfId="20226"/>
    <cellStyle name="Input 75 7 2" xfId="20227"/>
    <cellStyle name="Input 75 8" xfId="20228"/>
    <cellStyle name="Input 75 8 2" xfId="20229"/>
    <cellStyle name="Input 75 9" xfId="20230"/>
    <cellStyle name="Input 75 9 2" xfId="20231"/>
    <cellStyle name="Input 76" xfId="20232"/>
    <cellStyle name="Input 76 10" xfId="20233"/>
    <cellStyle name="Input 76 10 2" xfId="20234"/>
    <cellStyle name="Input 76 11" xfId="20235"/>
    <cellStyle name="Input 76 2" xfId="20236"/>
    <cellStyle name="Input 76 2 2" xfId="20237"/>
    <cellStyle name="Input 76 3" xfId="20238"/>
    <cellStyle name="Input 76 3 2" xfId="20239"/>
    <cellStyle name="Input 76 4" xfId="20240"/>
    <cellStyle name="Input 76 4 2" xfId="20241"/>
    <cellStyle name="Input 76 5" xfId="20242"/>
    <cellStyle name="Input 76 5 2" xfId="20243"/>
    <cellStyle name="Input 76 6" xfId="20244"/>
    <cellStyle name="Input 76 6 2" xfId="20245"/>
    <cellStyle name="Input 76 7" xfId="20246"/>
    <cellStyle name="Input 76 7 2" xfId="20247"/>
    <cellStyle name="Input 76 8" xfId="20248"/>
    <cellStyle name="Input 76 8 2" xfId="20249"/>
    <cellStyle name="Input 76 9" xfId="20250"/>
    <cellStyle name="Input 76 9 2" xfId="20251"/>
    <cellStyle name="Input 77" xfId="20252"/>
    <cellStyle name="Input 77 10" xfId="20253"/>
    <cellStyle name="Input 77 10 2" xfId="20254"/>
    <cellStyle name="Input 77 11" xfId="20255"/>
    <cellStyle name="Input 77 2" xfId="20256"/>
    <cellStyle name="Input 77 2 2" xfId="20257"/>
    <cellStyle name="Input 77 3" xfId="20258"/>
    <cellStyle name="Input 77 3 2" xfId="20259"/>
    <cellStyle name="Input 77 4" xfId="20260"/>
    <cellStyle name="Input 77 4 2" xfId="20261"/>
    <cellStyle name="Input 77 5" xfId="20262"/>
    <cellStyle name="Input 77 5 2" xfId="20263"/>
    <cellStyle name="Input 77 6" xfId="20264"/>
    <cellStyle name="Input 77 6 2" xfId="20265"/>
    <cellStyle name="Input 77 7" xfId="20266"/>
    <cellStyle name="Input 77 7 2" xfId="20267"/>
    <cellStyle name="Input 77 8" xfId="20268"/>
    <cellStyle name="Input 77 8 2" xfId="20269"/>
    <cellStyle name="Input 77 9" xfId="20270"/>
    <cellStyle name="Input 77 9 2" xfId="20271"/>
    <cellStyle name="Input 78" xfId="20272"/>
    <cellStyle name="Input 78 10" xfId="20273"/>
    <cellStyle name="Input 78 10 2" xfId="20274"/>
    <cellStyle name="Input 78 11" xfId="20275"/>
    <cellStyle name="Input 78 2" xfId="20276"/>
    <cellStyle name="Input 78 2 2" xfId="20277"/>
    <cellStyle name="Input 78 3" xfId="20278"/>
    <cellStyle name="Input 78 3 2" xfId="20279"/>
    <cellStyle name="Input 78 4" xfId="20280"/>
    <cellStyle name="Input 78 4 2" xfId="20281"/>
    <cellStyle name="Input 78 5" xfId="20282"/>
    <cellStyle name="Input 78 5 2" xfId="20283"/>
    <cellStyle name="Input 78 6" xfId="20284"/>
    <cellStyle name="Input 78 6 2" xfId="20285"/>
    <cellStyle name="Input 78 7" xfId="20286"/>
    <cellStyle name="Input 78 7 2" xfId="20287"/>
    <cellStyle name="Input 78 8" xfId="20288"/>
    <cellStyle name="Input 78 8 2" xfId="20289"/>
    <cellStyle name="Input 78 9" xfId="20290"/>
    <cellStyle name="Input 78 9 2" xfId="20291"/>
    <cellStyle name="Input 79" xfId="20292"/>
    <cellStyle name="Input 79 10" xfId="20293"/>
    <cellStyle name="Input 79 10 2" xfId="20294"/>
    <cellStyle name="Input 79 11" xfId="20295"/>
    <cellStyle name="Input 79 2" xfId="20296"/>
    <cellStyle name="Input 79 2 2" xfId="20297"/>
    <cellStyle name="Input 79 3" xfId="20298"/>
    <cellStyle name="Input 79 3 2" xfId="20299"/>
    <cellStyle name="Input 79 4" xfId="20300"/>
    <cellStyle name="Input 79 4 2" xfId="20301"/>
    <cellStyle name="Input 79 5" xfId="20302"/>
    <cellStyle name="Input 79 5 2" xfId="20303"/>
    <cellStyle name="Input 79 6" xfId="20304"/>
    <cellStyle name="Input 79 6 2" xfId="20305"/>
    <cellStyle name="Input 79 7" xfId="20306"/>
    <cellStyle name="Input 79 7 2" xfId="20307"/>
    <cellStyle name="Input 79 8" xfId="20308"/>
    <cellStyle name="Input 79 8 2" xfId="20309"/>
    <cellStyle name="Input 79 9" xfId="20310"/>
    <cellStyle name="Input 79 9 2" xfId="20311"/>
    <cellStyle name="input 8" xfId="20312"/>
    <cellStyle name="Input 8 10" xfId="20313"/>
    <cellStyle name="Input 8 10 2" xfId="20314"/>
    <cellStyle name="Input 8 11" xfId="20315"/>
    <cellStyle name="Input 8 11 2" xfId="20316"/>
    <cellStyle name="Input 8 12" xfId="20317"/>
    <cellStyle name="Input 8 13" xfId="20318"/>
    <cellStyle name="Input 8 14" xfId="20319"/>
    <cellStyle name="Input 8 15" xfId="20320"/>
    <cellStyle name="Input 8 2" xfId="20321"/>
    <cellStyle name="Input 8 2 10" xfId="20322"/>
    <cellStyle name="Input 8 2 10 2" xfId="20323"/>
    <cellStyle name="Input 8 2 11" xfId="20324"/>
    <cellStyle name="Input 8 2 2" xfId="20325"/>
    <cellStyle name="Input 8 2 2 2" xfId="20326"/>
    <cellStyle name="Input 8 2 3" xfId="20327"/>
    <cellStyle name="Input 8 2 3 2" xfId="20328"/>
    <cellStyle name="Input 8 2 4" xfId="20329"/>
    <cellStyle name="Input 8 2 4 2" xfId="20330"/>
    <cellStyle name="Input 8 2 5" xfId="20331"/>
    <cellStyle name="Input 8 2 5 2" xfId="20332"/>
    <cellStyle name="Input 8 2 6" xfId="20333"/>
    <cellStyle name="Input 8 2 6 2" xfId="20334"/>
    <cellStyle name="Input 8 2 7" xfId="20335"/>
    <cellStyle name="Input 8 2 7 2" xfId="20336"/>
    <cellStyle name="Input 8 2 8" xfId="20337"/>
    <cellStyle name="Input 8 2 8 2" xfId="20338"/>
    <cellStyle name="Input 8 2 9" xfId="20339"/>
    <cellStyle name="Input 8 2 9 2" xfId="20340"/>
    <cellStyle name="Input 8 3" xfId="20341"/>
    <cellStyle name="Input 8 3 2" xfId="20342"/>
    <cellStyle name="Input 8 4" xfId="20343"/>
    <cellStyle name="Input 8 4 2" xfId="20344"/>
    <cellStyle name="Input 8 5" xfId="20345"/>
    <cellStyle name="Input 8 5 2" xfId="20346"/>
    <cellStyle name="Input 8 6" xfId="20347"/>
    <cellStyle name="Input 8 6 2" xfId="20348"/>
    <cellStyle name="Input 8 7" xfId="20349"/>
    <cellStyle name="Input 8 7 2" xfId="20350"/>
    <cellStyle name="Input 8 8" xfId="20351"/>
    <cellStyle name="Input 8 8 2" xfId="20352"/>
    <cellStyle name="Input 8 9" xfId="20353"/>
    <cellStyle name="Input 8 9 2" xfId="20354"/>
    <cellStyle name="Input 80" xfId="20355"/>
    <cellStyle name="Input 80 10" xfId="20356"/>
    <cellStyle name="Input 80 10 2" xfId="20357"/>
    <cellStyle name="Input 80 11" xfId="20358"/>
    <cellStyle name="Input 80 2" xfId="20359"/>
    <cellStyle name="Input 80 2 2" xfId="20360"/>
    <cellStyle name="Input 80 3" xfId="20361"/>
    <cellStyle name="Input 80 3 2" xfId="20362"/>
    <cellStyle name="Input 80 4" xfId="20363"/>
    <cellStyle name="Input 80 4 2" xfId="20364"/>
    <cellStyle name="Input 80 5" xfId="20365"/>
    <cellStyle name="Input 80 5 2" xfId="20366"/>
    <cellStyle name="Input 80 6" xfId="20367"/>
    <cellStyle name="Input 80 6 2" xfId="20368"/>
    <cellStyle name="Input 80 7" xfId="20369"/>
    <cellStyle name="Input 80 7 2" xfId="20370"/>
    <cellStyle name="Input 80 8" xfId="20371"/>
    <cellStyle name="Input 80 8 2" xfId="20372"/>
    <cellStyle name="Input 80 9" xfId="20373"/>
    <cellStyle name="Input 80 9 2" xfId="20374"/>
    <cellStyle name="Input 81" xfId="20375"/>
    <cellStyle name="Input 81 10" xfId="20376"/>
    <cellStyle name="Input 81 10 2" xfId="20377"/>
    <cellStyle name="Input 81 11" xfId="20378"/>
    <cellStyle name="Input 81 2" xfId="20379"/>
    <cellStyle name="Input 81 2 2" xfId="20380"/>
    <cellStyle name="Input 81 3" xfId="20381"/>
    <cellStyle name="Input 81 3 2" xfId="20382"/>
    <cellStyle name="Input 81 4" xfId="20383"/>
    <cellStyle name="Input 81 4 2" xfId="20384"/>
    <cellStyle name="Input 81 5" xfId="20385"/>
    <cellStyle name="Input 81 5 2" xfId="20386"/>
    <cellStyle name="Input 81 6" xfId="20387"/>
    <cellStyle name="Input 81 6 2" xfId="20388"/>
    <cellStyle name="Input 81 7" xfId="20389"/>
    <cellStyle name="Input 81 7 2" xfId="20390"/>
    <cellStyle name="Input 81 8" xfId="20391"/>
    <cellStyle name="Input 81 8 2" xfId="20392"/>
    <cellStyle name="Input 81 9" xfId="20393"/>
    <cellStyle name="Input 81 9 2" xfId="20394"/>
    <cellStyle name="Input 82" xfId="20395"/>
    <cellStyle name="Input 82 10" xfId="20396"/>
    <cellStyle name="Input 82 10 2" xfId="20397"/>
    <cellStyle name="Input 82 11" xfId="20398"/>
    <cellStyle name="Input 82 2" xfId="20399"/>
    <cellStyle name="Input 82 2 2" xfId="20400"/>
    <cellStyle name="Input 82 3" xfId="20401"/>
    <cellStyle name="Input 82 3 2" xfId="20402"/>
    <cellStyle name="Input 82 4" xfId="20403"/>
    <cellStyle name="Input 82 4 2" xfId="20404"/>
    <cellStyle name="Input 82 5" xfId="20405"/>
    <cellStyle name="Input 82 5 2" xfId="20406"/>
    <cellStyle name="Input 82 6" xfId="20407"/>
    <cellStyle name="Input 82 6 2" xfId="20408"/>
    <cellStyle name="Input 82 7" xfId="20409"/>
    <cellStyle name="Input 82 7 2" xfId="20410"/>
    <cellStyle name="Input 82 8" xfId="20411"/>
    <cellStyle name="Input 82 8 2" xfId="20412"/>
    <cellStyle name="Input 82 9" xfId="20413"/>
    <cellStyle name="Input 82 9 2" xfId="20414"/>
    <cellStyle name="Input 83" xfId="20415"/>
    <cellStyle name="Input 83 10" xfId="20416"/>
    <cellStyle name="Input 83 10 2" xfId="20417"/>
    <cellStyle name="Input 83 11" xfId="20418"/>
    <cellStyle name="Input 83 2" xfId="20419"/>
    <cellStyle name="Input 83 2 2" xfId="20420"/>
    <cellStyle name="Input 83 3" xfId="20421"/>
    <cellStyle name="Input 83 3 2" xfId="20422"/>
    <cellStyle name="Input 83 4" xfId="20423"/>
    <cellStyle name="Input 83 4 2" xfId="20424"/>
    <cellStyle name="Input 83 5" xfId="20425"/>
    <cellStyle name="Input 83 5 2" xfId="20426"/>
    <cellStyle name="Input 83 6" xfId="20427"/>
    <cellStyle name="Input 83 6 2" xfId="20428"/>
    <cellStyle name="Input 83 7" xfId="20429"/>
    <cellStyle name="Input 83 7 2" xfId="20430"/>
    <cellStyle name="Input 83 8" xfId="20431"/>
    <cellStyle name="Input 83 8 2" xfId="20432"/>
    <cellStyle name="Input 83 9" xfId="20433"/>
    <cellStyle name="Input 83 9 2" xfId="20434"/>
    <cellStyle name="Input 84" xfId="20435"/>
    <cellStyle name="Input 84 10" xfId="20436"/>
    <cellStyle name="Input 84 10 2" xfId="20437"/>
    <cellStyle name="Input 84 11" xfId="20438"/>
    <cellStyle name="Input 84 2" xfId="20439"/>
    <cellStyle name="Input 84 2 2" xfId="20440"/>
    <cellStyle name="Input 84 3" xfId="20441"/>
    <cellStyle name="Input 84 3 2" xfId="20442"/>
    <cellStyle name="Input 84 4" xfId="20443"/>
    <cellStyle name="Input 84 4 2" xfId="20444"/>
    <cellStyle name="Input 84 5" xfId="20445"/>
    <cellStyle name="Input 84 5 2" xfId="20446"/>
    <cellStyle name="Input 84 6" xfId="20447"/>
    <cellStyle name="Input 84 6 2" xfId="20448"/>
    <cellStyle name="Input 84 7" xfId="20449"/>
    <cellStyle name="Input 84 7 2" xfId="20450"/>
    <cellStyle name="Input 84 8" xfId="20451"/>
    <cellStyle name="Input 84 8 2" xfId="20452"/>
    <cellStyle name="Input 84 9" xfId="20453"/>
    <cellStyle name="Input 84 9 2" xfId="20454"/>
    <cellStyle name="Input 85" xfId="20455"/>
    <cellStyle name="Input 85 10" xfId="20456"/>
    <cellStyle name="Input 85 10 2" xfId="20457"/>
    <cellStyle name="Input 85 11" xfId="20458"/>
    <cellStyle name="Input 85 2" xfId="20459"/>
    <cellStyle name="Input 85 2 2" xfId="20460"/>
    <cellStyle name="Input 85 3" xfId="20461"/>
    <cellStyle name="Input 85 3 2" xfId="20462"/>
    <cellStyle name="Input 85 4" xfId="20463"/>
    <cellStyle name="Input 85 4 2" xfId="20464"/>
    <cellStyle name="Input 85 5" xfId="20465"/>
    <cellStyle name="Input 85 5 2" xfId="20466"/>
    <cellStyle name="Input 85 6" xfId="20467"/>
    <cellStyle name="Input 85 6 2" xfId="20468"/>
    <cellStyle name="Input 85 7" xfId="20469"/>
    <cellStyle name="Input 85 7 2" xfId="20470"/>
    <cellStyle name="Input 85 8" xfId="20471"/>
    <cellStyle name="Input 85 8 2" xfId="20472"/>
    <cellStyle name="Input 85 9" xfId="20473"/>
    <cellStyle name="Input 85 9 2" xfId="20474"/>
    <cellStyle name="Input 86" xfId="20475"/>
    <cellStyle name="Input 86 10" xfId="20476"/>
    <cellStyle name="Input 86 10 2" xfId="20477"/>
    <cellStyle name="Input 86 11" xfId="20478"/>
    <cellStyle name="Input 86 2" xfId="20479"/>
    <cellStyle name="Input 86 2 2" xfId="20480"/>
    <cellStyle name="Input 86 3" xfId="20481"/>
    <cellStyle name="Input 86 3 2" xfId="20482"/>
    <cellStyle name="Input 86 4" xfId="20483"/>
    <cellStyle name="Input 86 4 2" xfId="20484"/>
    <cellStyle name="Input 86 5" xfId="20485"/>
    <cellStyle name="Input 86 5 2" xfId="20486"/>
    <cellStyle name="Input 86 6" xfId="20487"/>
    <cellStyle name="Input 86 6 2" xfId="20488"/>
    <cellStyle name="Input 86 7" xfId="20489"/>
    <cellStyle name="Input 86 7 2" xfId="20490"/>
    <cellStyle name="Input 86 8" xfId="20491"/>
    <cellStyle name="Input 86 8 2" xfId="20492"/>
    <cellStyle name="Input 86 9" xfId="20493"/>
    <cellStyle name="Input 86 9 2" xfId="20494"/>
    <cellStyle name="Input 87" xfId="20495"/>
    <cellStyle name="Input 87 10" xfId="20496"/>
    <cellStyle name="Input 87 10 2" xfId="20497"/>
    <cellStyle name="Input 87 11" xfId="20498"/>
    <cellStyle name="Input 87 2" xfId="20499"/>
    <cellStyle name="Input 87 2 2" xfId="20500"/>
    <cellStyle name="Input 87 3" xfId="20501"/>
    <cellStyle name="Input 87 3 2" xfId="20502"/>
    <cellStyle name="Input 87 4" xfId="20503"/>
    <cellStyle name="Input 87 4 2" xfId="20504"/>
    <cellStyle name="Input 87 5" xfId="20505"/>
    <cellStyle name="Input 87 5 2" xfId="20506"/>
    <cellStyle name="Input 87 6" xfId="20507"/>
    <cellStyle name="Input 87 6 2" xfId="20508"/>
    <cellStyle name="Input 87 7" xfId="20509"/>
    <cellStyle name="Input 87 7 2" xfId="20510"/>
    <cellStyle name="Input 87 8" xfId="20511"/>
    <cellStyle name="Input 87 8 2" xfId="20512"/>
    <cellStyle name="Input 87 9" xfId="20513"/>
    <cellStyle name="Input 87 9 2" xfId="20514"/>
    <cellStyle name="Input 88" xfId="20515"/>
    <cellStyle name="Input 88 10" xfId="20516"/>
    <cellStyle name="Input 88 10 2" xfId="20517"/>
    <cellStyle name="Input 88 11" xfId="20518"/>
    <cellStyle name="Input 88 2" xfId="20519"/>
    <cellStyle name="Input 88 2 2" xfId="20520"/>
    <cellStyle name="Input 88 3" xfId="20521"/>
    <cellStyle name="Input 88 3 2" xfId="20522"/>
    <cellStyle name="Input 88 4" xfId="20523"/>
    <cellStyle name="Input 88 4 2" xfId="20524"/>
    <cellStyle name="Input 88 5" xfId="20525"/>
    <cellStyle name="Input 88 5 2" xfId="20526"/>
    <cellStyle name="Input 88 6" xfId="20527"/>
    <cellStyle name="Input 88 6 2" xfId="20528"/>
    <cellStyle name="Input 88 7" xfId="20529"/>
    <cellStyle name="Input 88 7 2" xfId="20530"/>
    <cellStyle name="Input 88 8" xfId="20531"/>
    <cellStyle name="Input 88 8 2" xfId="20532"/>
    <cellStyle name="Input 88 9" xfId="20533"/>
    <cellStyle name="Input 88 9 2" xfId="20534"/>
    <cellStyle name="input 89" xfId="20535"/>
    <cellStyle name="input 89 10" xfId="20536"/>
    <cellStyle name="input 89 10 2" xfId="20537"/>
    <cellStyle name="input 89 11" xfId="20538"/>
    <cellStyle name="input 89 2" xfId="20539"/>
    <cellStyle name="input 89 2 2" xfId="20540"/>
    <cellStyle name="input 89 3" xfId="20541"/>
    <cellStyle name="input 89 3 2" xfId="20542"/>
    <cellStyle name="input 89 4" xfId="20543"/>
    <cellStyle name="input 89 4 2" xfId="20544"/>
    <cellStyle name="input 89 5" xfId="20545"/>
    <cellStyle name="input 89 5 2" xfId="20546"/>
    <cellStyle name="input 89 6" xfId="20547"/>
    <cellStyle name="input 89 6 2" xfId="20548"/>
    <cellStyle name="input 89 7" xfId="20549"/>
    <cellStyle name="input 89 7 2" xfId="20550"/>
    <cellStyle name="input 89 8" xfId="20551"/>
    <cellStyle name="input 89 8 2" xfId="20552"/>
    <cellStyle name="input 89 9" xfId="20553"/>
    <cellStyle name="input 89 9 2" xfId="20554"/>
    <cellStyle name="Input 9" xfId="20555"/>
    <cellStyle name="Input 9 10" xfId="20556"/>
    <cellStyle name="Input 9 10 2" xfId="20557"/>
    <cellStyle name="Input 9 11" xfId="20558"/>
    <cellStyle name="Input 9 11 2" xfId="20559"/>
    <cellStyle name="Input 9 12" xfId="20560"/>
    <cellStyle name="Input 9 2" xfId="20561"/>
    <cellStyle name="Input 9 2 10" xfId="20562"/>
    <cellStyle name="Input 9 2 10 2" xfId="20563"/>
    <cellStyle name="Input 9 2 11" xfId="20564"/>
    <cellStyle name="Input 9 2 2" xfId="20565"/>
    <cellStyle name="Input 9 2 2 2" xfId="20566"/>
    <cellStyle name="Input 9 2 3" xfId="20567"/>
    <cellStyle name="Input 9 2 3 2" xfId="20568"/>
    <cellStyle name="Input 9 2 4" xfId="20569"/>
    <cellStyle name="Input 9 2 4 2" xfId="20570"/>
    <cellStyle name="Input 9 2 5" xfId="20571"/>
    <cellStyle name="Input 9 2 5 2" xfId="20572"/>
    <cellStyle name="Input 9 2 6" xfId="20573"/>
    <cellStyle name="Input 9 2 6 2" xfId="20574"/>
    <cellStyle name="Input 9 2 7" xfId="20575"/>
    <cellStyle name="Input 9 2 7 2" xfId="20576"/>
    <cellStyle name="Input 9 2 8" xfId="20577"/>
    <cellStyle name="Input 9 2 8 2" xfId="20578"/>
    <cellStyle name="Input 9 2 9" xfId="20579"/>
    <cellStyle name="Input 9 2 9 2" xfId="20580"/>
    <cellStyle name="Input 9 3" xfId="20581"/>
    <cellStyle name="Input 9 3 2" xfId="20582"/>
    <cellStyle name="Input 9 4" xfId="20583"/>
    <cellStyle name="Input 9 4 2" xfId="20584"/>
    <cellStyle name="Input 9 5" xfId="20585"/>
    <cellStyle name="Input 9 5 2" xfId="20586"/>
    <cellStyle name="Input 9 6" xfId="20587"/>
    <cellStyle name="Input 9 6 2" xfId="20588"/>
    <cellStyle name="Input 9 7" xfId="20589"/>
    <cellStyle name="Input 9 7 2" xfId="20590"/>
    <cellStyle name="Input 9 8" xfId="20591"/>
    <cellStyle name="Input 9 8 2" xfId="20592"/>
    <cellStyle name="Input 9 9" xfId="20593"/>
    <cellStyle name="Input 9 9 2" xfId="20594"/>
    <cellStyle name="input 90" xfId="20595"/>
    <cellStyle name="input 90 10" xfId="20596"/>
    <cellStyle name="input 90 10 2" xfId="20597"/>
    <cellStyle name="input 90 11" xfId="20598"/>
    <cellStyle name="input 90 2" xfId="20599"/>
    <cellStyle name="input 90 2 2" xfId="20600"/>
    <cellStyle name="input 90 3" xfId="20601"/>
    <cellStyle name="input 90 3 2" xfId="20602"/>
    <cellStyle name="input 90 4" xfId="20603"/>
    <cellStyle name="input 90 4 2" xfId="20604"/>
    <cellStyle name="input 90 5" xfId="20605"/>
    <cellStyle name="input 90 5 2" xfId="20606"/>
    <cellStyle name="input 90 6" xfId="20607"/>
    <cellStyle name="input 90 6 2" xfId="20608"/>
    <cellStyle name="input 90 7" xfId="20609"/>
    <cellStyle name="input 90 7 2" xfId="20610"/>
    <cellStyle name="input 90 8" xfId="20611"/>
    <cellStyle name="input 90 8 2" xfId="20612"/>
    <cellStyle name="input 90 9" xfId="20613"/>
    <cellStyle name="input 90 9 2" xfId="20614"/>
    <cellStyle name="input 91" xfId="20615"/>
    <cellStyle name="input 91 10" xfId="20616"/>
    <cellStyle name="input 91 10 2" xfId="20617"/>
    <cellStyle name="input 91 11" xfId="20618"/>
    <cellStyle name="input 91 2" xfId="20619"/>
    <cellStyle name="input 91 2 2" xfId="20620"/>
    <cellStyle name="input 91 3" xfId="20621"/>
    <cellStyle name="input 91 3 2" xfId="20622"/>
    <cellStyle name="input 91 4" xfId="20623"/>
    <cellStyle name="input 91 4 2" xfId="20624"/>
    <cellStyle name="input 91 5" xfId="20625"/>
    <cellStyle name="input 91 5 2" xfId="20626"/>
    <cellStyle name="input 91 6" xfId="20627"/>
    <cellStyle name="input 91 6 2" xfId="20628"/>
    <cellStyle name="input 91 7" xfId="20629"/>
    <cellStyle name="input 91 7 2" xfId="20630"/>
    <cellStyle name="input 91 8" xfId="20631"/>
    <cellStyle name="input 91 8 2" xfId="20632"/>
    <cellStyle name="input 91 9" xfId="20633"/>
    <cellStyle name="input 91 9 2" xfId="20634"/>
    <cellStyle name="input 92" xfId="20635"/>
    <cellStyle name="input 92 10" xfId="20636"/>
    <cellStyle name="input 92 10 2" xfId="20637"/>
    <cellStyle name="input 92 11" xfId="20638"/>
    <cellStyle name="input 92 2" xfId="20639"/>
    <cellStyle name="input 92 2 2" xfId="20640"/>
    <cellStyle name="input 92 3" xfId="20641"/>
    <cellStyle name="input 92 3 2" xfId="20642"/>
    <cellStyle name="input 92 4" xfId="20643"/>
    <cellStyle name="input 92 4 2" xfId="20644"/>
    <cellStyle name="input 92 5" xfId="20645"/>
    <cellStyle name="input 92 5 2" xfId="20646"/>
    <cellStyle name="input 92 6" xfId="20647"/>
    <cellStyle name="input 92 6 2" xfId="20648"/>
    <cellStyle name="input 92 7" xfId="20649"/>
    <cellStyle name="input 92 7 2" xfId="20650"/>
    <cellStyle name="input 92 8" xfId="20651"/>
    <cellStyle name="input 92 8 2" xfId="20652"/>
    <cellStyle name="input 92 9" xfId="20653"/>
    <cellStyle name="input 92 9 2" xfId="20654"/>
    <cellStyle name="input 93" xfId="20655"/>
    <cellStyle name="input 93 10" xfId="20656"/>
    <cellStyle name="input 93 10 2" xfId="20657"/>
    <cellStyle name="input 93 11" xfId="20658"/>
    <cellStyle name="input 93 2" xfId="20659"/>
    <cellStyle name="input 93 2 2" xfId="20660"/>
    <cellStyle name="input 93 3" xfId="20661"/>
    <cellStyle name="input 93 3 2" xfId="20662"/>
    <cellStyle name="input 93 4" xfId="20663"/>
    <cellStyle name="input 93 4 2" xfId="20664"/>
    <cellStyle name="input 93 5" xfId="20665"/>
    <cellStyle name="input 93 5 2" xfId="20666"/>
    <cellStyle name="input 93 6" xfId="20667"/>
    <cellStyle name="input 93 6 2" xfId="20668"/>
    <cellStyle name="input 93 7" xfId="20669"/>
    <cellStyle name="input 93 7 2" xfId="20670"/>
    <cellStyle name="input 93 8" xfId="20671"/>
    <cellStyle name="input 93 8 2" xfId="20672"/>
    <cellStyle name="input 93 9" xfId="20673"/>
    <cellStyle name="input 93 9 2" xfId="20674"/>
    <cellStyle name="input 94" xfId="20675"/>
    <cellStyle name="input 94 10" xfId="20676"/>
    <cellStyle name="input 94 10 2" xfId="20677"/>
    <cellStyle name="input 94 11" xfId="20678"/>
    <cellStyle name="input 94 2" xfId="20679"/>
    <cellStyle name="input 94 2 2" xfId="20680"/>
    <cellStyle name="input 94 3" xfId="20681"/>
    <cellStyle name="input 94 3 2" xfId="20682"/>
    <cellStyle name="input 94 4" xfId="20683"/>
    <cellStyle name="input 94 4 2" xfId="20684"/>
    <cellStyle name="input 94 5" xfId="20685"/>
    <cellStyle name="input 94 5 2" xfId="20686"/>
    <cellStyle name="input 94 6" xfId="20687"/>
    <cellStyle name="input 94 6 2" xfId="20688"/>
    <cellStyle name="input 94 7" xfId="20689"/>
    <cellStyle name="input 94 7 2" xfId="20690"/>
    <cellStyle name="input 94 8" xfId="20691"/>
    <cellStyle name="input 94 8 2" xfId="20692"/>
    <cellStyle name="input 94 9" xfId="20693"/>
    <cellStyle name="input 94 9 2" xfId="20694"/>
    <cellStyle name="input 95" xfId="20695"/>
    <cellStyle name="input 95 10" xfId="20696"/>
    <cellStyle name="input 95 10 2" xfId="20697"/>
    <cellStyle name="input 95 11" xfId="20698"/>
    <cellStyle name="input 95 2" xfId="20699"/>
    <cellStyle name="input 95 2 2" xfId="20700"/>
    <cellStyle name="input 95 3" xfId="20701"/>
    <cellStyle name="input 95 3 2" xfId="20702"/>
    <cellStyle name="input 95 4" xfId="20703"/>
    <cellStyle name="input 95 4 2" xfId="20704"/>
    <cellStyle name="input 95 5" xfId="20705"/>
    <cellStyle name="input 95 5 2" xfId="20706"/>
    <cellStyle name="input 95 6" xfId="20707"/>
    <cellStyle name="input 95 6 2" xfId="20708"/>
    <cellStyle name="input 95 7" xfId="20709"/>
    <cellStyle name="input 95 7 2" xfId="20710"/>
    <cellStyle name="input 95 8" xfId="20711"/>
    <cellStyle name="input 95 8 2" xfId="20712"/>
    <cellStyle name="input 95 9" xfId="20713"/>
    <cellStyle name="input 95 9 2" xfId="20714"/>
    <cellStyle name="input 96" xfId="20715"/>
    <cellStyle name="input 96 10" xfId="20716"/>
    <cellStyle name="input 96 10 2" xfId="20717"/>
    <cellStyle name="input 96 11" xfId="20718"/>
    <cellStyle name="input 96 2" xfId="20719"/>
    <cellStyle name="input 96 2 2" xfId="20720"/>
    <cellStyle name="input 96 3" xfId="20721"/>
    <cellStyle name="input 96 3 2" xfId="20722"/>
    <cellStyle name="input 96 4" xfId="20723"/>
    <cellStyle name="input 96 4 2" xfId="20724"/>
    <cellStyle name="input 96 5" xfId="20725"/>
    <cellStyle name="input 96 5 2" xfId="20726"/>
    <cellStyle name="input 96 6" xfId="20727"/>
    <cellStyle name="input 96 6 2" xfId="20728"/>
    <cellStyle name="input 96 7" xfId="20729"/>
    <cellStyle name="input 96 7 2" xfId="20730"/>
    <cellStyle name="input 96 8" xfId="20731"/>
    <cellStyle name="input 96 8 2" xfId="20732"/>
    <cellStyle name="input 96 9" xfId="20733"/>
    <cellStyle name="input 96 9 2" xfId="20734"/>
    <cellStyle name="Input 97" xfId="20735"/>
    <cellStyle name="Input 97 10" xfId="20736"/>
    <cellStyle name="Input 97 10 2" xfId="20737"/>
    <cellStyle name="Input 97 11" xfId="20738"/>
    <cellStyle name="Input 97 2" xfId="20739"/>
    <cellStyle name="Input 97 2 2" xfId="20740"/>
    <cellStyle name="Input 97 3" xfId="20741"/>
    <cellStyle name="Input 97 3 2" xfId="20742"/>
    <cellStyle name="Input 97 4" xfId="20743"/>
    <cellStyle name="Input 97 4 2" xfId="20744"/>
    <cellStyle name="Input 97 5" xfId="20745"/>
    <cellStyle name="Input 97 5 2" xfId="20746"/>
    <cellStyle name="Input 97 6" xfId="20747"/>
    <cellStyle name="Input 97 6 2" xfId="20748"/>
    <cellStyle name="Input 97 7" xfId="20749"/>
    <cellStyle name="Input 97 7 2" xfId="20750"/>
    <cellStyle name="Input 97 8" xfId="20751"/>
    <cellStyle name="Input 97 8 2" xfId="20752"/>
    <cellStyle name="Input 97 9" xfId="20753"/>
    <cellStyle name="Input 97 9 2" xfId="20754"/>
    <cellStyle name="Input 98" xfId="20755"/>
    <cellStyle name="Input 98 10" xfId="20756"/>
    <cellStyle name="Input 98 10 2" xfId="20757"/>
    <cellStyle name="Input 98 11" xfId="20758"/>
    <cellStyle name="Input 98 2" xfId="20759"/>
    <cellStyle name="Input 98 2 2" xfId="20760"/>
    <cellStyle name="Input 98 3" xfId="20761"/>
    <cellStyle name="Input 98 3 2" xfId="20762"/>
    <cellStyle name="Input 98 4" xfId="20763"/>
    <cellStyle name="Input 98 4 2" xfId="20764"/>
    <cellStyle name="Input 98 5" xfId="20765"/>
    <cellStyle name="Input 98 5 2" xfId="20766"/>
    <cellStyle name="Input 98 6" xfId="20767"/>
    <cellStyle name="Input 98 6 2" xfId="20768"/>
    <cellStyle name="Input 98 7" xfId="20769"/>
    <cellStyle name="Input 98 7 2" xfId="20770"/>
    <cellStyle name="Input 98 8" xfId="20771"/>
    <cellStyle name="Input 98 8 2" xfId="20772"/>
    <cellStyle name="Input 98 9" xfId="20773"/>
    <cellStyle name="Input 98 9 2" xfId="20774"/>
    <cellStyle name="Input 99" xfId="20775"/>
    <cellStyle name="Input 99 10" xfId="20776"/>
    <cellStyle name="Input 99 10 2" xfId="20777"/>
    <cellStyle name="Input 99 11" xfId="20778"/>
    <cellStyle name="Input 99 2" xfId="20779"/>
    <cellStyle name="Input 99 2 2" xfId="20780"/>
    <cellStyle name="Input 99 3" xfId="20781"/>
    <cellStyle name="Input 99 3 2" xfId="20782"/>
    <cellStyle name="Input 99 4" xfId="20783"/>
    <cellStyle name="Input 99 4 2" xfId="20784"/>
    <cellStyle name="Input 99 5" xfId="20785"/>
    <cellStyle name="Input 99 5 2" xfId="20786"/>
    <cellStyle name="Input 99 6" xfId="20787"/>
    <cellStyle name="Input 99 6 2" xfId="20788"/>
    <cellStyle name="Input 99 7" xfId="20789"/>
    <cellStyle name="Input 99 7 2" xfId="20790"/>
    <cellStyle name="Input 99 8" xfId="20791"/>
    <cellStyle name="Input 99 8 2" xfId="20792"/>
    <cellStyle name="Input 99 9" xfId="20793"/>
    <cellStyle name="Input 99 9 2" xfId="20794"/>
    <cellStyle name="Input Cells" xfId="20795"/>
    <cellStyle name="Input Cells 10" xfId="20796"/>
    <cellStyle name="Input Cells 11" xfId="20797"/>
    <cellStyle name="Input Cells 12" xfId="20798"/>
    <cellStyle name="Input Cells 13" xfId="20799"/>
    <cellStyle name="Input Cells 14" xfId="20800"/>
    <cellStyle name="Input Cells 15" xfId="20801"/>
    <cellStyle name="Input Cells 2" xfId="20802"/>
    <cellStyle name="Input Cells 2 2" xfId="20803"/>
    <cellStyle name="Input Cells 2 2 2" xfId="20804"/>
    <cellStyle name="Input Cells 2 2 2 2" xfId="20805"/>
    <cellStyle name="Input Cells 2 2 2 3" xfId="20806"/>
    <cellStyle name="Input Cells 2 2 2 4" xfId="20807"/>
    <cellStyle name="Input Cells 2 2 3" xfId="20808"/>
    <cellStyle name="Input Cells 2 2 4" xfId="20809"/>
    <cellStyle name="Input Cells 2 2 5" xfId="20810"/>
    <cellStyle name="Input Cells 2 3" xfId="20811"/>
    <cellStyle name="Input Cells 2 3 2" xfId="20812"/>
    <cellStyle name="Input Cells 2 3 3" xfId="20813"/>
    <cellStyle name="Input Cells 2 4" xfId="20814"/>
    <cellStyle name="Input Cells 2 4 2" xfId="20815"/>
    <cellStyle name="Input Cells 2 4 3" xfId="20816"/>
    <cellStyle name="Input Cells 2 5" xfId="20817"/>
    <cellStyle name="Input Cells 2 6" xfId="20818"/>
    <cellStyle name="Input Cells 2 7" xfId="20819"/>
    <cellStyle name="Input Cells 2 8" xfId="20820"/>
    <cellStyle name="Input Cells 3" xfId="20821"/>
    <cellStyle name="Input Cells 3 2" xfId="20822"/>
    <cellStyle name="Input Cells 3 2 2" xfId="20823"/>
    <cellStyle name="Input Cells 3 2 2 2" xfId="20824"/>
    <cellStyle name="Input Cells 3 2 2 3" xfId="20825"/>
    <cellStyle name="Input Cells 3 2 2 4" xfId="20826"/>
    <cellStyle name="Input Cells 3 2 3" xfId="20827"/>
    <cellStyle name="Input Cells 3 2 3 2" xfId="20828"/>
    <cellStyle name="Input Cells 3 2 4" xfId="20829"/>
    <cellStyle name="Input Cells 3 2 5" xfId="20830"/>
    <cellStyle name="Input Cells 3 2 6" xfId="20831"/>
    <cellStyle name="Input Cells 3 3" xfId="20832"/>
    <cellStyle name="Input Cells 3 4" xfId="20833"/>
    <cellStyle name="Input Cells 3 4 2" xfId="20834"/>
    <cellStyle name="Input Cells 3 4 3" xfId="20835"/>
    <cellStyle name="Input Cells 3 5" xfId="20836"/>
    <cellStyle name="Input Cells 3 6" xfId="20837"/>
    <cellStyle name="Input Cells 4" xfId="20838"/>
    <cellStyle name="Input Cells 4 2" xfId="20839"/>
    <cellStyle name="Input Cells 4 2 2" xfId="20840"/>
    <cellStyle name="Input Cells 4 2 2 2" xfId="20841"/>
    <cellStyle name="Input Cells 4 2 2 3" xfId="20842"/>
    <cellStyle name="Input Cells 4 2 2 4" xfId="20843"/>
    <cellStyle name="Input Cells 4 2 3" xfId="20844"/>
    <cellStyle name="Input Cells 4 2 4" xfId="20845"/>
    <cellStyle name="Input Cells 4 2 5" xfId="20846"/>
    <cellStyle name="Input Cells 4 3" xfId="20847"/>
    <cellStyle name="Input Cells 4 4" xfId="20848"/>
    <cellStyle name="Input Cells 4 4 2" xfId="20849"/>
    <cellStyle name="Input Cells 4 4 3" xfId="20850"/>
    <cellStyle name="Input Cells 4 5" xfId="20851"/>
    <cellStyle name="Input Cells 4 6" xfId="20852"/>
    <cellStyle name="Input Cells 5" xfId="20853"/>
    <cellStyle name="Input Cells 5 2" xfId="20854"/>
    <cellStyle name="Input Cells 5 2 2" xfId="20855"/>
    <cellStyle name="Input Cells 5 2 3" xfId="20856"/>
    <cellStyle name="Input Cells 5 2 4" xfId="20857"/>
    <cellStyle name="Input Cells 5 3" xfId="20858"/>
    <cellStyle name="Input Cells 5 4" xfId="20859"/>
    <cellStyle name="Input Cells 5 5" xfId="20860"/>
    <cellStyle name="Input Cells 6" xfId="20861"/>
    <cellStyle name="Input Cells 6 2" xfId="20862"/>
    <cellStyle name="Input Cells 7" xfId="20863"/>
    <cellStyle name="Input Cells 7 2" xfId="20864"/>
    <cellStyle name="Input Cells 7 3" xfId="20865"/>
    <cellStyle name="Input Cells 8" xfId="20866"/>
    <cellStyle name="Input Cells 9" xfId="20867"/>
    <cellStyle name="Input Cells_18纵横工程改" xfId="20868"/>
    <cellStyle name="Input_02大力矿业" xfId="20869"/>
    <cellStyle name="InputArea" xfId="20870"/>
    <cellStyle name="InputArea 2" xfId="20871"/>
    <cellStyle name="InputArea 2 2" xfId="20872"/>
    <cellStyle name="InputArea 2 3" xfId="20873"/>
    <cellStyle name="InputArea 3" xfId="20874"/>
    <cellStyle name="InputArea 3 2" xfId="20875"/>
    <cellStyle name="InputArea 3 2 2" xfId="20876"/>
    <cellStyle name="InputArea 3 2 3" xfId="20877"/>
    <cellStyle name="InputArea 3 3" xfId="20878"/>
    <cellStyle name="InputArea 4" xfId="20879"/>
    <cellStyle name="InputArea 4 2" xfId="20880"/>
    <cellStyle name="InputArea 4 3" xfId="20881"/>
    <cellStyle name="InputArea 5" xfId="20882"/>
    <cellStyle name="InputArea 6" xfId="20883"/>
    <cellStyle name="InputArea 7" xfId="20884"/>
    <cellStyle name="InputArea 8" xfId="20885"/>
    <cellStyle name="InputBlueFont" xfId="20886"/>
    <cellStyle name="InputBlueFont 2" xfId="20887"/>
    <cellStyle name="InputBlueFont 2 2" xfId="20888"/>
    <cellStyle name="InputBlueFont 2 3" xfId="20889"/>
    <cellStyle name="InputBlueFont 3" xfId="20890"/>
    <cellStyle name="InputBlueFont 4" xfId="20891"/>
    <cellStyle name="InputReset" xfId="20892"/>
    <cellStyle name="InputReset 2" xfId="20893"/>
    <cellStyle name="InputReset 2 2" xfId="20894"/>
    <cellStyle name="InputReset 2 3" xfId="20895"/>
    <cellStyle name="InputReset 3" xfId="20896"/>
    <cellStyle name="InputReset 4" xfId="20897"/>
    <cellStyle name="iu" xfId="20898"/>
    <cellStyle name="iu 2" xfId="20899"/>
    <cellStyle name="iu 2 2" xfId="20900"/>
    <cellStyle name="iu 2 3" xfId="20901"/>
    <cellStyle name="iu 3" xfId="20902"/>
    <cellStyle name="iu 4" xfId="20903"/>
    <cellStyle name="jktitle" xfId="20904"/>
    <cellStyle name="jktitle 2" xfId="20905"/>
    <cellStyle name="jktitle 2 2" xfId="20906"/>
    <cellStyle name="jktitle 2 3" xfId="20907"/>
    <cellStyle name="jktitle 2 4" xfId="20908"/>
    <cellStyle name="jktitle 3" xfId="20909"/>
    <cellStyle name="jktitle 3 2" xfId="20910"/>
    <cellStyle name="jktitle 3 3" xfId="20911"/>
    <cellStyle name="jktitle 3 4" xfId="20912"/>
    <cellStyle name="jktitle 3 5" xfId="20913"/>
    <cellStyle name="jktitle 4" xfId="20914"/>
    <cellStyle name="jktitle 5" xfId="20915"/>
    <cellStyle name="jktitle 6" xfId="20916"/>
    <cellStyle name="jktitle 7" xfId="20917"/>
    <cellStyle name="KPMG Heading 1" xfId="20918"/>
    <cellStyle name="KPMG Heading 1 2" xfId="20919"/>
    <cellStyle name="KPMG Heading 1 2 2" xfId="20920"/>
    <cellStyle name="KPMG Heading 1 2 3" xfId="20921"/>
    <cellStyle name="KPMG Heading 1 3" xfId="20922"/>
    <cellStyle name="KPMG Heading 1 4" xfId="20923"/>
    <cellStyle name="KPMG Heading 1 5" xfId="20924"/>
    <cellStyle name="KPMG Heading 1 6" xfId="20925"/>
    <cellStyle name="KPMG Heading 1 7" xfId="20926"/>
    <cellStyle name="KPMG Heading 2" xfId="20927"/>
    <cellStyle name="KPMG Heading 2 2" xfId="20928"/>
    <cellStyle name="KPMG Heading 2 2 2" xfId="20929"/>
    <cellStyle name="KPMG Heading 2 2 3" xfId="20930"/>
    <cellStyle name="KPMG Heading 2 3" xfId="20931"/>
    <cellStyle name="KPMG Heading 2 4" xfId="20932"/>
    <cellStyle name="KPMG Heading 2 5" xfId="20933"/>
    <cellStyle name="KPMG Heading 2 6" xfId="20934"/>
    <cellStyle name="KPMG Heading 2 7" xfId="20935"/>
    <cellStyle name="KPMG Heading 3" xfId="20936"/>
    <cellStyle name="KPMG Heading 3 2" xfId="20937"/>
    <cellStyle name="KPMG Heading 3 2 2" xfId="20938"/>
    <cellStyle name="KPMG Heading 3 2 3" xfId="20939"/>
    <cellStyle name="KPMG Heading 3 3" xfId="20940"/>
    <cellStyle name="KPMG Heading 3 4" xfId="20941"/>
    <cellStyle name="KPMG Heading 3 5" xfId="20942"/>
    <cellStyle name="KPMG Heading 3 6" xfId="20943"/>
    <cellStyle name="KPMG Heading 3 7" xfId="20944"/>
    <cellStyle name="KPMG Heading 4" xfId="20945"/>
    <cellStyle name="KPMG Heading 4 2" xfId="20946"/>
    <cellStyle name="KPMG Heading 4 2 2" xfId="20947"/>
    <cellStyle name="KPMG Heading 4 2 3" xfId="20948"/>
    <cellStyle name="KPMG Heading 4 3" xfId="20949"/>
    <cellStyle name="KPMG Heading 4 4" xfId="20950"/>
    <cellStyle name="KPMG Heading 4 5" xfId="20951"/>
    <cellStyle name="KPMG Heading 4 6" xfId="20952"/>
    <cellStyle name="KPMG Heading 4 7" xfId="20953"/>
    <cellStyle name="KPMG Normal" xfId="20954"/>
    <cellStyle name="KPMG Normal 2" xfId="20955"/>
    <cellStyle name="KPMG Normal 2 2" xfId="20956"/>
    <cellStyle name="KPMG Normal 2 3" xfId="20957"/>
    <cellStyle name="KPMG Normal 3" xfId="20958"/>
    <cellStyle name="KPMG Normal 4" xfId="20959"/>
    <cellStyle name="KPMG Normal 5" xfId="20960"/>
    <cellStyle name="KPMG Normal 6" xfId="20961"/>
    <cellStyle name="KPMG Normal 7" xfId="20962"/>
    <cellStyle name="KPMG Normal Text" xfId="20963"/>
    <cellStyle name="KPMG Normal Text 2" xfId="20964"/>
    <cellStyle name="KPMG Normal Text 2 2" xfId="20965"/>
    <cellStyle name="KPMG Normal Text 2 3" xfId="20966"/>
    <cellStyle name="KPMG Normal Text 3" xfId="20967"/>
    <cellStyle name="KPMG Normal Text 4" xfId="20968"/>
    <cellStyle name="KPMG Normal Text 5" xfId="20969"/>
    <cellStyle name="KPMG Normal Text 6" xfId="20970"/>
    <cellStyle name="KPMG Normal Text 7" xfId="20971"/>
    <cellStyle name="label" xfId="20972"/>
    <cellStyle name="label 2" xfId="20973"/>
    <cellStyle name="label 2 2" xfId="20974"/>
    <cellStyle name="label 3" xfId="20975"/>
    <cellStyle name="label 4" xfId="20976"/>
    <cellStyle name="label 5" xfId="20977"/>
    <cellStyle name="label 6" xfId="20978"/>
    <cellStyle name="label 7" xfId="20979"/>
    <cellStyle name="label 8" xfId="20980"/>
    <cellStyle name="left" xfId="20981"/>
    <cellStyle name="left 2" xfId="20982"/>
    <cellStyle name="left 2 2" xfId="20983"/>
    <cellStyle name="left 2 3" xfId="20984"/>
    <cellStyle name="left 3" xfId="20985"/>
    <cellStyle name="left 3 2" xfId="20986"/>
    <cellStyle name="left 3 3" xfId="20987"/>
    <cellStyle name="left 3 4" xfId="20988"/>
    <cellStyle name="left 4" xfId="20989"/>
    <cellStyle name="left 4 2" xfId="20990"/>
    <cellStyle name="left 4 3" xfId="20991"/>
    <cellStyle name="left 5" xfId="20992"/>
    <cellStyle name="Lien hypertexte" xfId="20993"/>
    <cellStyle name="Lien hypertexte visit?" xfId="20994"/>
    <cellStyle name="Lien hypertexte visite" xfId="20995"/>
    <cellStyle name="Lines Fill" xfId="20996"/>
    <cellStyle name="Lines Fill 2" xfId="20997"/>
    <cellStyle name="Lines Fill 2 2" xfId="20998"/>
    <cellStyle name="Lines Fill 2 3" xfId="20999"/>
    <cellStyle name="Lines Fill 3" xfId="21000"/>
    <cellStyle name="Lines Fill 3 2" xfId="21001"/>
    <cellStyle name="Lines Fill 3 2 2" xfId="21002"/>
    <cellStyle name="Lines Fill 3 2 3" xfId="21003"/>
    <cellStyle name="Lines Fill 3 3" xfId="21004"/>
    <cellStyle name="Lines Fill 4" xfId="21005"/>
    <cellStyle name="Lines Fill 4 2" xfId="21006"/>
    <cellStyle name="Lines Fill 4 3" xfId="21007"/>
    <cellStyle name="Lines Fill 5" xfId="21008"/>
    <cellStyle name="Lines Fill 6" xfId="21009"/>
    <cellStyle name="Lines Fill 7" xfId="21010"/>
    <cellStyle name="Link Currency (0)" xfId="21011"/>
    <cellStyle name="Link Currency (0) 2" xfId="21012"/>
    <cellStyle name="Link Currency (0) 2 2" xfId="21013"/>
    <cellStyle name="Link Currency (0) 2 3" xfId="21014"/>
    <cellStyle name="Link Currency (0) 3" xfId="21015"/>
    <cellStyle name="Link Currency (0) 4" xfId="21016"/>
    <cellStyle name="Link Currency (0) 5" xfId="21017"/>
    <cellStyle name="Link Currency (0) 6" xfId="21018"/>
    <cellStyle name="Link Currency (0) 7" xfId="21019"/>
    <cellStyle name="Link Currency (0) 8" xfId="21020"/>
    <cellStyle name="Link Currency (0)_EC-1" xfId="21021"/>
    <cellStyle name="Link Currency (2)" xfId="21022"/>
    <cellStyle name="Link Currency (2) 2" xfId="21023"/>
    <cellStyle name="Link Currency (2) 2 2" xfId="21024"/>
    <cellStyle name="Link Currency (2) 2 3" xfId="21025"/>
    <cellStyle name="Link Currency (2) 2 4" xfId="21026"/>
    <cellStyle name="Link Currency (2) 3" xfId="21027"/>
    <cellStyle name="Link Currency (2) 4" xfId="21028"/>
    <cellStyle name="Link Currency (2) 5" xfId="21029"/>
    <cellStyle name="Link Currency (2) 6" xfId="21030"/>
    <cellStyle name="Link Currency (2) 7" xfId="21031"/>
    <cellStyle name="Link Currency (2) 8" xfId="21032"/>
    <cellStyle name="Link Currency (2)_EC-1" xfId="21033"/>
    <cellStyle name="Link Units (0)" xfId="21034"/>
    <cellStyle name="Link Units (0) 2" xfId="21035"/>
    <cellStyle name="Link Units (0) 2 2" xfId="21036"/>
    <cellStyle name="Link Units (0) 2 3" xfId="21037"/>
    <cellStyle name="Link Units (0) 3" xfId="21038"/>
    <cellStyle name="Link Units (0) 4" xfId="21039"/>
    <cellStyle name="Link Units (0) 5" xfId="21040"/>
    <cellStyle name="Link Units (0) 6" xfId="21041"/>
    <cellStyle name="Link Units (0) 7" xfId="21042"/>
    <cellStyle name="Link Units (0) 8" xfId="21043"/>
    <cellStyle name="Link Units (0)_EC-1" xfId="21044"/>
    <cellStyle name="Link Units (1)" xfId="21045"/>
    <cellStyle name="Link Units (1) 2" xfId="21046"/>
    <cellStyle name="Link Units (1) 2 2" xfId="21047"/>
    <cellStyle name="Link Units (1) 2 3" xfId="21048"/>
    <cellStyle name="Link Units (1) 3" xfId="21049"/>
    <cellStyle name="Link Units (1) 4" xfId="21050"/>
    <cellStyle name="Link Units (1) 5" xfId="21051"/>
    <cellStyle name="Link Units (1) 6" xfId="21052"/>
    <cellStyle name="Link Units (1) 7" xfId="21053"/>
    <cellStyle name="Link Units (1) 8" xfId="21054"/>
    <cellStyle name="Link Units (1)_EC-1" xfId="21055"/>
    <cellStyle name="Link Units (2)" xfId="21056"/>
    <cellStyle name="Link Units (2) 2" xfId="21057"/>
    <cellStyle name="Link Units (2) 2 2" xfId="21058"/>
    <cellStyle name="Link Units (2) 2 3" xfId="21059"/>
    <cellStyle name="Link Units (2) 2 4" xfId="21060"/>
    <cellStyle name="Link Units (2) 3" xfId="21061"/>
    <cellStyle name="Link Units (2) 4" xfId="21062"/>
    <cellStyle name="Link Units (2) 5" xfId="21063"/>
    <cellStyle name="Link Units (2) 6" xfId="21064"/>
    <cellStyle name="Link Units (2) 7" xfId="21065"/>
    <cellStyle name="Link Units (2) 8" xfId="21066"/>
    <cellStyle name="Link Units (2)_EC-1" xfId="21067"/>
    <cellStyle name="Linked Cell" xfId="21068"/>
    <cellStyle name="Linked Cell 2" xfId="21069"/>
    <cellStyle name="Linked Cell 2 2" xfId="21070"/>
    <cellStyle name="Linked Cell 3" xfId="21071"/>
    <cellStyle name="Linked Cell 4" xfId="21072"/>
    <cellStyle name="Linked Cells" xfId="21073"/>
    <cellStyle name="Linked Cells 10" xfId="21074"/>
    <cellStyle name="Linked Cells 11" xfId="21075"/>
    <cellStyle name="Linked Cells 12" xfId="21076"/>
    <cellStyle name="Linked Cells 13" xfId="21077"/>
    <cellStyle name="Linked Cells 14" xfId="21078"/>
    <cellStyle name="Linked Cells 15" xfId="21079"/>
    <cellStyle name="Linked Cells 2" xfId="21080"/>
    <cellStyle name="Linked Cells 2 2" xfId="21081"/>
    <cellStyle name="Linked Cells 2 2 2" xfId="21082"/>
    <cellStyle name="Linked Cells 2 2 2 2" xfId="21083"/>
    <cellStyle name="Linked Cells 2 2 2 3" xfId="21084"/>
    <cellStyle name="Linked Cells 2 2 2 4" xfId="21085"/>
    <cellStyle name="Linked Cells 2 2 3" xfId="21086"/>
    <cellStyle name="Linked Cells 2 2 4" xfId="21087"/>
    <cellStyle name="Linked Cells 2 2 5" xfId="21088"/>
    <cellStyle name="Linked Cells 2 3" xfId="21089"/>
    <cellStyle name="Linked Cells 2 3 2" xfId="21090"/>
    <cellStyle name="Linked Cells 2 3 3" xfId="21091"/>
    <cellStyle name="Linked Cells 2 4" xfId="21092"/>
    <cellStyle name="Linked Cells 2 4 2" xfId="21093"/>
    <cellStyle name="Linked Cells 2 4 3" xfId="21094"/>
    <cellStyle name="Linked Cells 2 5" xfId="21095"/>
    <cellStyle name="Linked Cells 2 6" xfId="21096"/>
    <cellStyle name="Linked Cells 2 7" xfId="21097"/>
    <cellStyle name="Linked Cells 2 8" xfId="21098"/>
    <cellStyle name="Linked Cells 3" xfId="21099"/>
    <cellStyle name="Linked Cells 3 2" xfId="21100"/>
    <cellStyle name="Linked Cells 3 2 2" xfId="21101"/>
    <cellStyle name="Linked Cells 3 2 2 2" xfId="21102"/>
    <cellStyle name="Linked Cells 3 2 2 3" xfId="21103"/>
    <cellStyle name="Linked Cells 3 2 2 4" xfId="21104"/>
    <cellStyle name="Linked Cells 3 2 3" xfId="21105"/>
    <cellStyle name="Linked Cells 3 2 3 2" xfId="21106"/>
    <cellStyle name="Linked Cells 3 2 4" xfId="21107"/>
    <cellStyle name="Linked Cells 3 2 5" xfId="21108"/>
    <cellStyle name="Linked Cells 3 2 6" xfId="21109"/>
    <cellStyle name="Linked Cells 3 3" xfId="21110"/>
    <cellStyle name="Linked Cells 3 4" xfId="21111"/>
    <cellStyle name="Linked Cells 3 4 2" xfId="21112"/>
    <cellStyle name="Linked Cells 3 4 3" xfId="21113"/>
    <cellStyle name="Linked Cells 3 5" xfId="21114"/>
    <cellStyle name="Linked Cells 3 6" xfId="21115"/>
    <cellStyle name="Linked Cells 4" xfId="21116"/>
    <cellStyle name="Linked Cells 4 2" xfId="21117"/>
    <cellStyle name="Linked Cells 4 2 2" xfId="21118"/>
    <cellStyle name="Linked Cells 4 2 2 2" xfId="21119"/>
    <cellStyle name="Linked Cells 4 2 2 3" xfId="21120"/>
    <cellStyle name="Linked Cells 4 2 2 4" xfId="21121"/>
    <cellStyle name="Linked Cells 4 2 3" xfId="21122"/>
    <cellStyle name="Linked Cells 4 2 4" xfId="21123"/>
    <cellStyle name="Linked Cells 4 2 5" xfId="21124"/>
    <cellStyle name="Linked Cells 4 3" xfId="21125"/>
    <cellStyle name="Linked Cells 4 4" xfId="21126"/>
    <cellStyle name="Linked Cells 4 4 2" xfId="21127"/>
    <cellStyle name="Linked Cells 4 4 3" xfId="21128"/>
    <cellStyle name="Linked Cells 4 5" xfId="21129"/>
    <cellStyle name="Linked Cells 4 6" xfId="21130"/>
    <cellStyle name="Linked Cells 5" xfId="21131"/>
    <cellStyle name="Linked Cells 5 2" xfId="21132"/>
    <cellStyle name="Linked Cells 5 2 2" xfId="21133"/>
    <cellStyle name="Linked Cells 5 2 3" xfId="21134"/>
    <cellStyle name="Linked Cells 5 2 4" xfId="21135"/>
    <cellStyle name="Linked Cells 5 3" xfId="21136"/>
    <cellStyle name="Linked Cells 5 4" xfId="21137"/>
    <cellStyle name="Linked Cells 5 5" xfId="21138"/>
    <cellStyle name="Linked Cells 6" xfId="21139"/>
    <cellStyle name="Linked Cells 6 2" xfId="21140"/>
    <cellStyle name="Linked Cells 7" xfId="21141"/>
    <cellStyle name="Linked Cells 7 2" xfId="21142"/>
    <cellStyle name="Linked Cells 7 3" xfId="21143"/>
    <cellStyle name="Linked Cells 8" xfId="21144"/>
    <cellStyle name="Linked Cells 9" xfId="21145"/>
    <cellStyle name="Linked Cells_18纵横工程改" xfId="21146"/>
    <cellStyle name="Main Title" xfId="21147"/>
    <cellStyle name="Main Title 2" xfId="21148"/>
    <cellStyle name="Main Title 2 2" xfId="21149"/>
    <cellStyle name="Main Title 3" xfId="21150"/>
    <cellStyle name="main_input" xfId="21151"/>
    <cellStyle name="Millares [0]_10 AVERIAS MASIVAS + ANT" xfId="21152"/>
    <cellStyle name="Millares_10 AVERIAS MASIVAS + ANT" xfId="21153"/>
    <cellStyle name="Milliers [0]_!!!GO" xfId="21154"/>
    <cellStyle name="Milliers_!!!GO" xfId="21155"/>
    <cellStyle name="Minor Heading" xfId="21156"/>
    <cellStyle name="Minor Heading 2" xfId="21157"/>
    <cellStyle name="Minus (0)" xfId="21158"/>
    <cellStyle name="Model" xfId="21159"/>
    <cellStyle name="Model 2" xfId="21160"/>
    <cellStyle name="Model 2 2" xfId="21161"/>
    <cellStyle name="Model 2 3" xfId="21162"/>
    <cellStyle name="Model 3" xfId="21163"/>
    <cellStyle name="Model 3 2" xfId="21164"/>
    <cellStyle name="Model 4" xfId="21165"/>
    <cellStyle name="Model 4 2" xfId="21166"/>
    <cellStyle name="Model 5" xfId="21167"/>
    <cellStyle name="Model 5 2" xfId="21168"/>
    <cellStyle name="Model 6" xfId="21169"/>
    <cellStyle name="Model 6 2" xfId="21170"/>
    <cellStyle name="Model 7" xfId="21171"/>
    <cellStyle name="Model 7 2" xfId="21172"/>
    <cellStyle name="Model 8" xfId="21173"/>
    <cellStyle name="Model 9" xfId="21174"/>
    <cellStyle name="Moeda [0]_car" xfId="21175"/>
    <cellStyle name="Moeda_car" xfId="21176"/>
    <cellStyle name="Mon?aire [0]_!!!GO_1ip" xfId="21177"/>
    <cellStyle name="Mon?aire_!!!GO_1te" xfId="21178"/>
    <cellStyle name="Monšaire [0]_AR1194" xfId="21179"/>
    <cellStyle name="Monšaire_AR1194" xfId="21180"/>
    <cellStyle name="Moneda [0]_10 AVERIAS MASIVAS + ANT" xfId="21181"/>
    <cellStyle name="Moneda_10 AVERIAS MASIVAS + ANT" xfId="21182"/>
    <cellStyle name="Monétaire [0]_!!!GO" xfId="21183"/>
    <cellStyle name="Monétaire_!!!GO" xfId="21184"/>
    <cellStyle name="Months" xfId="21185"/>
    <cellStyle name="Months 2" xfId="21186"/>
    <cellStyle name="Mon閠aire [0]_!!!GO" xfId="21187"/>
    <cellStyle name="Mon閠aire_!!!GO" xfId="21188"/>
    <cellStyle name="Multiple" xfId="21189"/>
    <cellStyle name="Multiple 2" xfId="21190"/>
    <cellStyle name="Multiple 2 2" xfId="21191"/>
    <cellStyle name="Multiple 2 3" xfId="21192"/>
    <cellStyle name="Multiple 3" xfId="21193"/>
    <cellStyle name="Multiple 4" xfId="21194"/>
    <cellStyle name="Multiple 5" xfId="21195"/>
    <cellStyle name="n" xfId="21196"/>
    <cellStyle name="N 2" xfId="21197"/>
    <cellStyle name="N 2 2" xfId="21198"/>
    <cellStyle name="N 2 2 2" xfId="21199"/>
    <cellStyle name="N 2 3" xfId="21200"/>
    <cellStyle name="N 2 4" xfId="21201"/>
    <cellStyle name="n 2 5" xfId="21202"/>
    <cellStyle name="n 3" xfId="21203"/>
    <cellStyle name="N 3 2" xfId="21204"/>
    <cellStyle name="N 3 3" xfId="21205"/>
    <cellStyle name="n 4" xfId="21206"/>
    <cellStyle name="N 5" xfId="21207"/>
    <cellStyle name="n 6" xfId="21208"/>
    <cellStyle name="N 7" xfId="21209"/>
    <cellStyle name="n 8" xfId="21210"/>
    <cellStyle name="n 9" xfId="21211"/>
    <cellStyle name="N Hrs" xfId="21212"/>
    <cellStyle name="N Hrs 2" xfId="21213"/>
    <cellStyle name="N Hrs 2 2" xfId="21214"/>
    <cellStyle name="N Hrs 2 3" xfId="21215"/>
    <cellStyle name="N Hrs 3" xfId="21216"/>
    <cellStyle name="N Hrs 4" xfId="21217"/>
    <cellStyle name="N Hrs 5" xfId="21218"/>
    <cellStyle name="N_“应付职工薪酬”增减变动明细表" xfId="21219"/>
    <cellStyle name="N_“应付职工薪酬”增减变动明细表 2" xfId="21220"/>
    <cellStyle name="n_1028ERP明细估值(DCF)尽职调查表(金嗓子)" xfId="21221"/>
    <cellStyle name="n_1028ERP明细估值(DCF)尽职调查表(金嗓子) 2" xfId="21222"/>
    <cellStyle name="n_1028ERP明细估值(DCF)尽职调查表(金嗓子) 2 2" xfId="21223"/>
    <cellStyle name="n_1028ERP明细估值(DCF)尽职调查表(金嗓子) 2 3" xfId="21224"/>
    <cellStyle name="n_1028ERP明细估值(DCF)尽职调查表(金嗓子) 3" xfId="21225"/>
    <cellStyle name="n_1028ERP明细估值(DCF)尽职调查表(金嗓子) 4" xfId="21226"/>
    <cellStyle name="n_EVP3.01" xfId="21227"/>
    <cellStyle name="n_EVP3.01 2" xfId="21228"/>
    <cellStyle name="n_EVP3.01 2 2" xfId="21229"/>
    <cellStyle name="n_EVP3.01 2 3" xfId="21230"/>
    <cellStyle name="n_EVP3.01 3" xfId="21231"/>
    <cellStyle name="n_EVP3.01 4" xfId="21232"/>
    <cellStyle name="n_GB MODEL 082803 V1" xfId="21233"/>
    <cellStyle name="n_GB MODEL 082803 V1 2" xfId="21234"/>
    <cellStyle name="n_GB MODEL 082803 V1 2 2" xfId="21235"/>
    <cellStyle name="n_GB MODEL 082803 V1 2 3" xfId="21236"/>
    <cellStyle name="n_GB MODEL 082803 V1 3" xfId="21237"/>
    <cellStyle name="n_GB MODEL 082803 V1 4" xfId="21238"/>
    <cellStyle name="n_GB MODEL 083103 PRC  V3 w product mix change" xfId="21239"/>
    <cellStyle name="n_GB MODEL 083103 PRC  V3 w product mix change 2" xfId="21240"/>
    <cellStyle name="n_GB MODEL 083103 PRC  V3 w product mix change 2 2" xfId="21241"/>
    <cellStyle name="n_GB MODEL 083103 PRC  V3 w product mix change 2 3" xfId="21242"/>
    <cellStyle name="n_GB MODEL 083103 PRC  V3 w product mix change 3" xfId="21243"/>
    <cellStyle name="n_GB MODEL 083103 PRC  V3 w product mix change 4" xfId="21244"/>
    <cellStyle name="n_GB model V5.2 0914" xfId="21245"/>
    <cellStyle name="n_GB model V5.2 0914 2" xfId="21246"/>
    <cellStyle name="n_GB model V5.2 0914 2 2" xfId="21247"/>
    <cellStyle name="n_GB model V5.2 0914 2 3" xfId="21248"/>
    <cellStyle name="n_GB model V5.2 0914 3" xfId="21249"/>
    <cellStyle name="n_GB model V5.2 0914 4" xfId="21250"/>
    <cellStyle name="n_GB model V7 0914" xfId="21251"/>
    <cellStyle name="n_GB model V7 0914 2" xfId="21252"/>
    <cellStyle name="n_GB model V7 0914 2 2" xfId="21253"/>
    <cellStyle name="n_GB model V7 0914 2 3" xfId="21254"/>
    <cellStyle name="n_GB model V7 0914 3" xfId="21255"/>
    <cellStyle name="n_GB model V7 0914 4" xfId="21256"/>
    <cellStyle name="n_GB model V7 0921" xfId="21257"/>
    <cellStyle name="n_GB model V7 0921 2" xfId="21258"/>
    <cellStyle name="n_GB model V7 0921 2 2" xfId="21259"/>
    <cellStyle name="n_GB model V7 0921 2 3" xfId="21260"/>
    <cellStyle name="n_GB model V7 0921 3" xfId="21261"/>
    <cellStyle name="n_GB model V7 0921 4" xfId="21262"/>
    <cellStyle name="n_铝厂" xfId="21263"/>
    <cellStyle name="n_铝厂 2" xfId="21264"/>
    <cellStyle name="n_铝厂 2 2" xfId="21265"/>
    <cellStyle name="n_铝厂 2 3" xfId="21266"/>
    <cellStyle name="n_铝厂 3" xfId="21267"/>
    <cellStyle name="n_铝厂 4" xfId="21268"/>
    <cellStyle name="n_铝厂现金流1122B" xfId="21269"/>
    <cellStyle name="n_铝厂现金流1122B 2" xfId="21270"/>
    <cellStyle name="n_铝厂现金流1122B 2 2" xfId="21271"/>
    <cellStyle name="n_铝厂现金流1122B 2 3" xfId="21272"/>
    <cellStyle name="n_铝厂现金流1122B 3" xfId="21273"/>
    <cellStyle name="n_铝厂现金流1122B 4" xfId="21274"/>
    <cellStyle name="n_铝厂现金流1125" xfId="21275"/>
    <cellStyle name="n_铝厂现金流1125 2" xfId="21276"/>
    <cellStyle name="n_铝厂现金流1125 2 2" xfId="21277"/>
    <cellStyle name="n_铝厂现金流1125 2 3" xfId="21278"/>
    <cellStyle name="n_铝厂现金流1125 3" xfId="21279"/>
    <cellStyle name="n_铝厂现金流1125 4" xfId="21280"/>
    <cellStyle name="n_现金流" xfId="21281"/>
    <cellStyle name="n_现金流 2" xfId="21282"/>
    <cellStyle name="n_现金流 2 2" xfId="21283"/>
    <cellStyle name="n_现金流 2 3" xfId="21284"/>
    <cellStyle name="n_现金流 3" xfId="21285"/>
    <cellStyle name="n_现金流 4" xfId="21286"/>
    <cellStyle name="Neg_S" xfId="21287"/>
    <cellStyle name="Neutral" xfId="21288"/>
    <cellStyle name="Neutral 2" xfId="21289"/>
    <cellStyle name="Neutral 2 2" xfId="21290"/>
    <cellStyle name="Neutral 3" xfId="21291"/>
    <cellStyle name="Neutral 4" xfId="21292"/>
    <cellStyle name="New Times Roman" xfId="21293"/>
    <cellStyle name="New Times Roman 2" xfId="21294"/>
    <cellStyle name="New Times Roman 2 2" xfId="21295"/>
    <cellStyle name="New Times Roman 2 3" xfId="21296"/>
    <cellStyle name="New Times Roman 3" xfId="21297"/>
    <cellStyle name="New Times Roman 4" xfId="21298"/>
    <cellStyle name="New Times Roman 5" xfId="21299"/>
    <cellStyle name="New Times Roman 6" xfId="21300"/>
    <cellStyle name="New Times Roman 7" xfId="21301"/>
    <cellStyle name="NewStyle" xfId="21302"/>
    <cellStyle name="NewStyle 2" xfId="21303"/>
    <cellStyle name="NewStyle 2 2" xfId="21304"/>
    <cellStyle name="NewStyle 2 3" xfId="21305"/>
    <cellStyle name="NewStyle 3" xfId="21306"/>
    <cellStyle name="NewStyle 3 2" xfId="21307"/>
    <cellStyle name="NewStyle 3 3" xfId="21308"/>
    <cellStyle name="NewStyle 4" xfId="21309"/>
    <cellStyle name="Next holiday" xfId="21310"/>
    <cellStyle name="Next holiday 2" xfId="21311"/>
    <cellStyle name="Next holiday 2 2" xfId="21312"/>
    <cellStyle name="Next holiday 3" xfId="21313"/>
    <cellStyle name="Next holiday 4" xfId="21314"/>
    <cellStyle name="Next holiday 5" xfId="21315"/>
    <cellStyle name="Next holiday 6" xfId="21316"/>
    <cellStyle name="Next holiday 7" xfId="21317"/>
    <cellStyle name="Next holiday 8" xfId="21318"/>
    <cellStyle name="NN.N%" xfId="21319"/>
    <cellStyle name="NN.N% 2" xfId="21320"/>
    <cellStyle name="NN.N% 2 2" xfId="21321"/>
    <cellStyle name="NN.N% 2 3" xfId="21322"/>
    <cellStyle name="NN.N% 3" xfId="21323"/>
    <cellStyle name="NN.N% 4" xfId="21324"/>
    <cellStyle name="NN.N% 5" xfId="21325"/>
    <cellStyle name="no" xfId="21326"/>
    <cellStyle name="no 10" xfId="21327"/>
    <cellStyle name="no 10 2" xfId="21328"/>
    <cellStyle name="no 10 3" xfId="21329"/>
    <cellStyle name="no 11" xfId="21330"/>
    <cellStyle name="no 11 2" xfId="21331"/>
    <cellStyle name="no 11 3" xfId="21332"/>
    <cellStyle name="no 12" xfId="21333"/>
    <cellStyle name="no 13" xfId="21334"/>
    <cellStyle name="no 2" xfId="21335"/>
    <cellStyle name="no 2 10" xfId="21336"/>
    <cellStyle name="no 2 10 2" xfId="21337"/>
    <cellStyle name="no 2 10 3" xfId="21338"/>
    <cellStyle name="no 2 11" xfId="21339"/>
    <cellStyle name="no 2 12" xfId="21340"/>
    <cellStyle name="no 2 2" xfId="21341"/>
    <cellStyle name="no 2 2 2" xfId="21342"/>
    <cellStyle name="no 2 2 3" xfId="21343"/>
    <cellStyle name="no 2 3" xfId="21344"/>
    <cellStyle name="no 2 3 2" xfId="21345"/>
    <cellStyle name="no 2 3 3" xfId="21346"/>
    <cellStyle name="no 2 4" xfId="21347"/>
    <cellStyle name="no 2 4 2" xfId="21348"/>
    <cellStyle name="no 2 4 3" xfId="21349"/>
    <cellStyle name="no 2 5" xfId="21350"/>
    <cellStyle name="no 2 5 2" xfId="21351"/>
    <cellStyle name="no 2 5 3" xfId="21352"/>
    <cellStyle name="no 2 6" xfId="21353"/>
    <cellStyle name="no 2 6 2" xfId="21354"/>
    <cellStyle name="no 2 6 3" xfId="21355"/>
    <cellStyle name="no 2 7" xfId="21356"/>
    <cellStyle name="no 2 7 2" xfId="21357"/>
    <cellStyle name="no 2 7 3" xfId="21358"/>
    <cellStyle name="no 2 8" xfId="21359"/>
    <cellStyle name="no 2 8 2" xfId="21360"/>
    <cellStyle name="no 2 8 3" xfId="21361"/>
    <cellStyle name="no 2 9" xfId="21362"/>
    <cellStyle name="no 2 9 2" xfId="21363"/>
    <cellStyle name="no 2 9 3" xfId="21364"/>
    <cellStyle name="no 3" xfId="21365"/>
    <cellStyle name="no 3 2" xfId="21366"/>
    <cellStyle name="no 3 3" xfId="21367"/>
    <cellStyle name="no 4" xfId="21368"/>
    <cellStyle name="no 4 2" xfId="21369"/>
    <cellStyle name="no 4 3" xfId="21370"/>
    <cellStyle name="no 5" xfId="21371"/>
    <cellStyle name="no 5 2" xfId="21372"/>
    <cellStyle name="no 5 3" xfId="21373"/>
    <cellStyle name="no 6" xfId="21374"/>
    <cellStyle name="no 6 2" xfId="21375"/>
    <cellStyle name="no 6 3" xfId="21376"/>
    <cellStyle name="no 7" xfId="21377"/>
    <cellStyle name="no 7 2" xfId="21378"/>
    <cellStyle name="no 7 3" xfId="21379"/>
    <cellStyle name="no 8" xfId="21380"/>
    <cellStyle name="no 8 2" xfId="21381"/>
    <cellStyle name="no 8 3" xfId="21382"/>
    <cellStyle name="no 9" xfId="21383"/>
    <cellStyle name="no 9 2" xfId="21384"/>
    <cellStyle name="no 9 3" xfId="21385"/>
    <cellStyle name="no dec" xfId="21386"/>
    <cellStyle name="no dec 2" xfId="21387"/>
    <cellStyle name="no dec 2 2" xfId="21388"/>
    <cellStyle name="no dec 2 3" xfId="21389"/>
    <cellStyle name="no dec 3" xfId="21390"/>
    <cellStyle name="no dec 4" xfId="21391"/>
    <cellStyle name="no dec 5" xfId="21392"/>
    <cellStyle name="no dec 6" xfId="21393"/>
    <cellStyle name="no dec 7" xfId="21394"/>
    <cellStyle name="no dec 8" xfId="21395"/>
    <cellStyle name="no dec 9" xfId="21396"/>
    <cellStyle name="Non défini" xfId="21397"/>
    <cellStyle name="Non défini 2" xfId="21398"/>
    <cellStyle name="Non défini 3" xfId="21399"/>
    <cellStyle name="Non défini 4" xfId="21400"/>
    <cellStyle name="Non défini 5" xfId="21401"/>
    <cellStyle name="Non défini 6" xfId="21402"/>
    <cellStyle name="Non défini 7" xfId="21403"/>
    <cellStyle name="Non défini 8" xfId="21404"/>
    <cellStyle name="Non défini 9" xfId="21405"/>
    <cellStyle name="Non d閒ini" xfId="21406"/>
    <cellStyle name="Non d閒ini 2" xfId="21407"/>
    <cellStyle name="Non d閒ini 2 2" xfId="21408"/>
    <cellStyle name="Non d閒ini 3" xfId="21409"/>
    <cellStyle name="Non d閒ini 3 2" xfId="21410"/>
    <cellStyle name="Non d閒ini 3 3" xfId="21411"/>
    <cellStyle name="Non d閒ini 4" xfId="21412"/>
    <cellStyle name="NORAML2" xfId="21413"/>
    <cellStyle name="NORAML2 2" xfId="21414"/>
    <cellStyle name="NORAML2 3" xfId="21415"/>
    <cellStyle name="Normal - Style1" xfId="21416"/>
    <cellStyle name="Normal - Style1 10" xfId="21417"/>
    <cellStyle name="Normal - Style1 10 2" xfId="21418"/>
    <cellStyle name="Normal - Style1 11" xfId="21419"/>
    <cellStyle name="Normal - Style1 12" xfId="21420"/>
    <cellStyle name="Normal - Style1 13" xfId="21421"/>
    <cellStyle name="Normal - Style1 14" xfId="21422"/>
    <cellStyle name="Normal - Style1 2" xfId="21423"/>
    <cellStyle name="Normal - Style1 2 2" xfId="21424"/>
    <cellStyle name="Normal - Style1 2 2 2" xfId="21425"/>
    <cellStyle name="Normal - Style1 2 2 2 2" xfId="21426"/>
    <cellStyle name="Normal - Style1 2 2 3" xfId="21427"/>
    <cellStyle name="Normal - Style1 2 3" xfId="21428"/>
    <cellStyle name="Normal - Style1 2 3 2" xfId="21429"/>
    <cellStyle name="Normal - Style1 2 3 3" xfId="21430"/>
    <cellStyle name="Normal - Style1 2 4" xfId="21431"/>
    <cellStyle name="Normal - Style1 2 4 2" xfId="21432"/>
    <cellStyle name="Normal - Style1 2 4 3" xfId="21433"/>
    <cellStyle name="Normal - Style1 2 5" xfId="21434"/>
    <cellStyle name="Normal - Style1 2 6" xfId="21435"/>
    <cellStyle name="Normal - Style1 2 7" xfId="21436"/>
    <cellStyle name="Normal - Style1 2 8" xfId="21437"/>
    <cellStyle name="Normal - Style1 2_附注" xfId="21438"/>
    <cellStyle name="Normal - Style1 3" xfId="21439"/>
    <cellStyle name="Normal - Style1 3 2" xfId="21440"/>
    <cellStyle name="Normal - Style1 3 2 2" xfId="21441"/>
    <cellStyle name="Normal - Style1 3 2 2 2" xfId="21442"/>
    <cellStyle name="Normal - Style1 3 2 3" xfId="21443"/>
    <cellStyle name="Normal - Style1 3 3" xfId="21444"/>
    <cellStyle name="Normal - Style1 3 3 2" xfId="21445"/>
    <cellStyle name="Normal - Style1 3 3 3" xfId="21446"/>
    <cellStyle name="Normal - Style1 3 3 4" xfId="21447"/>
    <cellStyle name="Normal - Style1 3 3 5" xfId="21448"/>
    <cellStyle name="Normal - Style1 3 4" xfId="21449"/>
    <cellStyle name="Normal - Style1 3 5" xfId="21450"/>
    <cellStyle name="Normal - Style1 3 6" xfId="21451"/>
    <cellStyle name="Normal - Style1 4" xfId="21452"/>
    <cellStyle name="Normal - Style1 4 2" xfId="21453"/>
    <cellStyle name="Normal - Style1 4 2 2" xfId="21454"/>
    <cellStyle name="Normal - Style1 4 2 2 2" xfId="21455"/>
    <cellStyle name="Normal - Style1 4 2 3" xfId="21456"/>
    <cellStyle name="Normal - Style1 4 3" xfId="21457"/>
    <cellStyle name="Normal - Style1 4 3 2" xfId="21458"/>
    <cellStyle name="Normal - Style1 4 3 3" xfId="21459"/>
    <cellStyle name="Normal - Style1 4 3 4" xfId="21460"/>
    <cellStyle name="Normal - Style1 4 3 5" xfId="21461"/>
    <cellStyle name="Normal - Style1 4 4" xfId="21462"/>
    <cellStyle name="Normal - Style1 4 5" xfId="21463"/>
    <cellStyle name="Normal - Style1 4 6" xfId="21464"/>
    <cellStyle name="Normal - Style1 5" xfId="21465"/>
    <cellStyle name="Normal - Style1 5 2" xfId="21466"/>
    <cellStyle name="Normal - Style1 5 2 2" xfId="21467"/>
    <cellStyle name="Normal - Style1 5 3" xfId="21468"/>
    <cellStyle name="Normal - Style1 5 4" xfId="21469"/>
    <cellStyle name="Normal - Style1 5 5" xfId="21470"/>
    <cellStyle name="Normal - Style1 6" xfId="21471"/>
    <cellStyle name="Normal - Style1 6 2" xfId="21472"/>
    <cellStyle name="Normal - Style1 7" xfId="21473"/>
    <cellStyle name="Normal - Style1 8" xfId="21474"/>
    <cellStyle name="Normal - Style1 9" xfId="21475"/>
    <cellStyle name="Normal - Style1__dxn_tempBook1" xfId="21476"/>
    <cellStyle name="Normal 10" xfId="21477"/>
    <cellStyle name="Normal 10 2" xfId="21478"/>
    <cellStyle name="Normal 10 3" xfId="21479"/>
    <cellStyle name="Normal 11" xfId="21480"/>
    <cellStyle name="Normal 11 2" xfId="21481"/>
    <cellStyle name="Normal 11 3" xfId="21482"/>
    <cellStyle name="Normal 12" xfId="21483"/>
    <cellStyle name="Normal 12 2" xfId="21484"/>
    <cellStyle name="Normal 12 3" xfId="21485"/>
    <cellStyle name="Normal 13" xfId="21486"/>
    <cellStyle name="Normal 13 2" xfId="21487"/>
    <cellStyle name="Normal 13 3" xfId="21488"/>
    <cellStyle name="Normal 14" xfId="21489"/>
    <cellStyle name="Normal 14 2" xfId="21490"/>
    <cellStyle name="Normal 14 3" xfId="21491"/>
    <cellStyle name="Normal 15" xfId="21492"/>
    <cellStyle name="Normal 15 2" xfId="21493"/>
    <cellStyle name="Normal 15 3" xfId="21494"/>
    <cellStyle name="Normal 16" xfId="21495"/>
    <cellStyle name="Normal 16 2" xfId="21496"/>
    <cellStyle name="Normal 16 3" xfId="21497"/>
    <cellStyle name="Normal 17" xfId="21498"/>
    <cellStyle name="Normal 17 2" xfId="21499"/>
    <cellStyle name="Normal 17 3" xfId="21500"/>
    <cellStyle name="Normál 178" xfId="21501"/>
    <cellStyle name="Normál 178 2" xfId="21502"/>
    <cellStyle name="Normal 18" xfId="21503"/>
    <cellStyle name="Normal 18 2" xfId="21504"/>
    <cellStyle name="Normal 18 3" xfId="21505"/>
    <cellStyle name="Normal 19" xfId="21506"/>
    <cellStyle name="Normal 19 2" xfId="21507"/>
    <cellStyle name="Normal 19 3" xfId="21508"/>
    <cellStyle name="Normal 2" xfId="21509"/>
    <cellStyle name="Normal 2 10" xfId="21510"/>
    <cellStyle name="Normal 2 11" xfId="21511"/>
    <cellStyle name="Normal 2 2" xfId="21512"/>
    <cellStyle name="Normal 2 2 2" xfId="21513"/>
    <cellStyle name="Normal 2 2 3" xfId="21514"/>
    <cellStyle name="Normal 2 3" xfId="21515"/>
    <cellStyle name="Normal 2 3 2" xfId="21516"/>
    <cellStyle name="Normal 2 4" xfId="21517"/>
    <cellStyle name="Normal 2 4 4" xfId="21518"/>
    <cellStyle name="Normal 2 4 4 2" xfId="21519"/>
    <cellStyle name="Normal 2 5" xfId="21520"/>
    <cellStyle name="Normal 2 5 2" xfId="21521"/>
    <cellStyle name="Normal 2 6" xfId="21522"/>
    <cellStyle name="Normal 2 7" xfId="21523"/>
    <cellStyle name="Normal 2 8" xfId="21524"/>
    <cellStyle name="Normal 2 9" xfId="21525"/>
    <cellStyle name="Normal 20" xfId="21526"/>
    <cellStyle name="Normal 20 2" xfId="21527"/>
    <cellStyle name="Normal 20 3" xfId="21528"/>
    <cellStyle name="Normal 21" xfId="21529"/>
    <cellStyle name="Normal 21 2" xfId="21530"/>
    <cellStyle name="Normal 21 3" xfId="21531"/>
    <cellStyle name="Normal 22" xfId="21532"/>
    <cellStyle name="Normal 22 2" xfId="21533"/>
    <cellStyle name="Normal 22 3" xfId="21534"/>
    <cellStyle name="Normal 23" xfId="21535"/>
    <cellStyle name="Normal 23 2" xfId="21536"/>
    <cellStyle name="Normal 23 3" xfId="21537"/>
    <cellStyle name="Normal 24" xfId="21538"/>
    <cellStyle name="Normal 24 2" xfId="21539"/>
    <cellStyle name="Normal 24 3" xfId="21540"/>
    <cellStyle name="Normal 25" xfId="21541"/>
    <cellStyle name="Normal 25 2" xfId="21542"/>
    <cellStyle name="Normal 25 3" xfId="21543"/>
    <cellStyle name="Normal 26" xfId="21544"/>
    <cellStyle name="Normal 26 2" xfId="21545"/>
    <cellStyle name="Normal 26 3" xfId="21546"/>
    <cellStyle name="Normal 27" xfId="21547"/>
    <cellStyle name="Normal 27 2" xfId="21548"/>
    <cellStyle name="Normal 27 3" xfId="21549"/>
    <cellStyle name="Normal 28" xfId="21550"/>
    <cellStyle name="Normal 28 2" xfId="21551"/>
    <cellStyle name="Normal 28 3" xfId="21552"/>
    <cellStyle name="Normal 29" xfId="21553"/>
    <cellStyle name="Normal 29 2" xfId="21554"/>
    <cellStyle name="Normal 29 3" xfId="21555"/>
    <cellStyle name="Normal 3" xfId="21556"/>
    <cellStyle name="Normal 3 2" xfId="21557"/>
    <cellStyle name="Normál 3 2" xfId="21558"/>
    <cellStyle name="Normal 3 2 2" xfId="21559"/>
    <cellStyle name="Normal 3 2 3" xfId="21560"/>
    <cellStyle name="Normal 3 2 4" xfId="21561"/>
    <cellStyle name="Normal 3 3" xfId="21562"/>
    <cellStyle name="Normal 3 4" xfId="21563"/>
    <cellStyle name="Normal 3 5" xfId="21564"/>
    <cellStyle name="Normal 3 6" xfId="21565"/>
    <cellStyle name="Normal 3 7" xfId="21566"/>
    <cellStyle name="Normal 30" xfId="21567"/>
    <cellStyle name="Normal 30 2" xfId="21568"/>
    <cellStyle name="Normal 30 3" xfId="21569"/>
    <cellStyle name="Normal 31" xfId="21570"/>
    <cellStyle name="Normal 31 2" xfId="21571"/>
    <cellStyle name="Normal 31 3" xfId="21572"/>
    <cellStyle name="Normal 32" xfId="21573"/>
    <cellStyle name="Normal 32 2" xfId="21574"/>
    <cellStyle name="Normal 32 3" xfId="21575"/>
    <cellStyle name="Normal 33" xfId="21576"/>
    <cellStyle name="Normal 33 2" xfId="21577"/>
    <cellStyle name="Normal 33 3" xfId="21578"/>
    <cellStyle name="Normal 34" xfId="21579"/>
    <cellStyle name="Normal 34 2" xfId="21580"/>
    <cellStyle name="Normal 34 3" xfId="21581"/>
    <cellStyle name="Normal 35" xfId="21582"/>
    <cellStyle name="Normal 35 2" xfId="21583"/>
    <cellStyle name="Normal 35 3" xfId="21584"/>
    <cellStyle name="Normal 36" xfId="21585"/>
    <cellStyle name="Normal 36 2" xfId="21586"/>
    <cellStyle name="Normal 36 3" xfId="21587"/>
    <cellStyle name="Normal 37" xfId="21588"/>
    <cellStyle name="Normal 37 2" xfId="21589"/>
    <cellStyle name="Normal 37 3" xfId="21590"/>
    <cellStyle name="Normal 38" xfId="21591"/>
    <cellStyle name="Normal 38 2" xfId="21592"/>
    <cellStyle name="Normal 38 3" xfId="21593"/>
    <cellStyle name="Normal 39" xfId="21594"/>
    <cellStyle name="Normal 39 2" xfId="21595"/>
    <cellStyle name="Normal 39 3" xfId="21596"/>
    <cellStyle name="Normal 4" xfId="21597"/>
    <cellStyle name="Normal 4 2" xfId="21598"/>
    <cellStyle name="Normal 4 2 2" xfId="21599"/>
    <cellStyle name="Normal 4 3" xfId="21600"/>
    <cellStyle name="Normal 4 4" xfId="21601"/>
    <cellStyle name="Normal 40" xfId="21602"/>
    <cellStyle name="Normal 40 2" xfId="21603"/>
    <cellStyle name="Normal 40 3" xfId="21604"/>
    <cellStyle name="Normal 41" xfId="21605"/>
    <cellStyle name="Normal 41 2" xfId="21606"/>
    <cellStyle name="Normal 41 3" xfId="21607"/>
    <cellStyle name="Normal 42" xfId="21608"/>
    <cellStyle name="Normal 42 2" xfId="21609"/>
    <cellStyle name="Normal 42 3" xfId="21610"/>
    <cellStyle name="Normal 43" xfId="21611"/>
    <cellStyle name="Normal 43 2" xfId="21612"/>
    <cellStyle name="Normal 43 3" xfId="21613"/>
    <cellStyle name="Normal 44" xfId="21614"/>
    <cellStyle name="Normal 44 2" xfId="21615"/>
    <cellStyle name="Normal 44 3" xfId="21616"/>
    <cellStyle name="Normal 45" xfId="21617"/>
    <cellStyle name="Normal 45 2" xfId="21618"/>
    <cellStyle name="Normal 46" xfId="21619"/>
    <cellStyle name="Normal 46 2" xfId="21620"/>
    <cellStyle name="Normal 46 3" xfId="21621"/>
    <cellStyle name="Normal 47" xfId="21622"/>
    <cellStyle name="Normal 47 2" xfId="21623"/>
    <cellStyle name="Normal 47 3" xfId="21624"/>
    <cellStyle name="Normal 48" xfId="21625"/>
    <cellStyle name="Normal 48 2" xfId="21626"/>
    <cellStyle name="Normal 48 3" xfId="21627"/>
    <cellStyle name="Normal 48 4" xfId="21628"/>
    <cellStyle name="Normal 49" xfId="21629"/>
    <cellStyle name="Normal 49 2" xfId="21630"/>
    <cellStyle name="Normal 49 3" xfId="21631"/>
    <cellStyle name="Normal 5" xfId="21632"/>
    <cellStyle name="Normal 5 2" xfId="21633"/>
    <cellStyle name="Normal 5 2 2" xfId="21634"/>
    <cellStyle name="Normal 5 3" xfId="21635"/>
    <cellStyle name="Normal 50" xfId="21636"/>
    <cellStyle name="Normal 50 2" xfId="21637"/>
    <cellStyle name="Normal 50 3" xfId="21638"/>
    <cellStyle name="Normal 51" xfId="21639"/>
    <cellStyle name="Normal 51 2" xfId="21640"/>
    <cellStyle name="Normal 52" xfId="21641"/>
    <cellStyle name="Normal 52 2" xfId="21642"/>
    <cellStyle name="Normal 53" xfId="21643"/>
    <cellStyle name="Normal 53 2" xfId="21644"/>
    <cellStyle name="Normal 54" xfId="21645"/>
    <cellStyle name="Normal 55" xfId="21646"/>
    <cellStyle name="Normal 56" xfId="21647"/>
    <cellStyle name="Normal 57" xfId="21648"/>
    <cellStyle name="Normal 58" xfId="21649"/>
    <cellStyle name="Normal 59" xfId="21650"/>
    <cellStyle name="Normal 6" xfId="21651"/>
    <cellStyle name="Normal 6 2" xfId="21652"/>
    <cellStyle name="Normal 6 3" xfId="21653"/>
    <cellStyle name="Normal 60" xfId="21654"/>
    <cellStyle name="Normal 61" xfId="21655"/>
    <cellStyle name="Normal 62" xfId="21656"/>
    <cellStyle name="Normal 63" xfId="21657"/>
    <cellStyle name="Normal 64" xfId="21658"/>
    <cellStyle name="Normal 65" xfId="21659"/>
    <cellStyle name="Normal 7" xfId="21660"/>
    <cellStyle name="Normal 7 2" xfId="21661"/>
    <cellStyle name="Normal 7 2 2" xfId="21662"/>
    <cellStyle name="Normal 7 2 3" xfId="21663"/>
    <cellStyle name="Normal 7 3" xfId="21664"/>
    <cellStyle name="Normal 7 4" xfId="21665"/>
    <cellStyle name="Normal 7 5" xfId="21666"/>
    <cellStyle name="Normal 8" xfId="21667"/>
    <cellStyle name="Normal 8 2" xfId="21668"/>
    <cellStyle name="Normal 8 3" xfId="21669"/>
    <cellStyle name="Normal 8 4" xfId="21670"/>
    <cellStyle name="Normal 9" xfId="21671"/>
    <cellStyle name="Normal 9 2" xfId="21672"/>
    <cellStyle name="Normal 9 3" xfId="21673"/>
    <cellStyle name="Normal$" xfId="21674"/>
    <cellStyle name="Normal$ 2" xfId="21675"/>
    <cellStyle name="Normal$ 2 2" xfId="21676"/>
    <cellStyle name="Normal$ 2 3" xfId="21677"/>
    <cellStyle name="Normal$ 3" xfId="21678"/>
    <cellStyle name="Normal$ 4" xfId="21679"/>
    <cellStyle name="Normal$ 5" xfId="21680"/>
    <cellStyle name="Normal_ Cost Centre Code" xfId="21681"/>
    <cellStyle name="Normál_Konszolidáció 2007_01_31" xfId="21682"/>
    <cellStyle name="Normal_Sheet1_Valuer report" xfId="21683"/>
    <cellStyle name="Normál_wpconsolidation1_2004.12.31" xfId="21684"/>
    <cellStyle name="Normal_附1 " xfId="21685"/>
    <cellStyle name="normal1" xfId="21686"/>
    <cellStyle name="Normal1 10" xfId="21687"/>
    <cellStyle name="Normal1 11" xfId="21688"/>
    <cellStyle name="normal1 12" xfId="21689"/>
    <cellStyle name="normal1 13" xfId="21690"/>
    <cellStyle name="normal1 14" xfId="21691"/>
    <cellStyle name="normal1 15" xfId="21692"/>
    <cellStyle name="normal1 2" xfId="21693"/>
    <cellStyle name="normal1 2 2" xfId="21694"/>
    <cellStyle name="Normal1 2 2 2" xfId="21695"/>
    <cellStyle name="normal1 2 2 3" xfId="21696"/>
    <cellStyle name="Normal1 2 3" xfId="21697"/>
    <cellStyle name="normal1 2 4" xfId="21698"/>
    <cellStyle name="normal1 3" xfId="21699"/>
    <cellStyle name="normal1 4" xfId="21700"/>
    <cellStyle name="Normal1 4 2" xfId="21701"/>
    <cellStyle name="normal1 4 3" xfId="21702"/>
    <cellStyle name="Normal1 5" xfId="21703"/>
    <cellStyle name="Normal1 6" xfId="21704"/>
    <cellStyle name="Normal1 7" xfId="21705"/>
    <cellStyle name="Normal1 8" xfId="21706"/>
    <cellStyle name="Normal1 9" xfId="21707"/>
    <cellStyle name="normal1$" xfId="21708"/>
    <cellStyle name="normal1$ 2" xfId="21709"/>
    <cellStyle name="normal1$ 2 2" xfId="21710"/>
    <cellStyle name="normal1$ 2 3" xfId="21711"/>
    <cellStyle name="normal1$ 3" xfId="21712"/>
    <cellStyle name="normal1$ 4" xfId="21713"/>
    <cellStyle name="normal12" xfId="21714"/>
    <cellStyle name="normal12 2" xfId="21715"/>
    <cellStyle name="normal12 3" xfId="21716"/>
    <cellStyle name="normal1R" xfId="21717"/>
    <cellStyle name="normal1R 2" xfId="21718"/>
    <cellStyle name="normal1R 2 2" xfId="21719"/>
    <cellStyle name="normal1R 2 3" xfId="21720"/>
    <cellStyle name="normal1R 3" xfId="21721"/>
    <cellStyle name="normal1R 4" xfId="21722"/>
    <cellStyle name="Normal2" xfId="21723"/>
    <cellStyle name="Normal2 2" xfId="21724"/>
    <cellStyle name="Normal2 2 2" xfId="21725"/>
    <cellStyle name="Normal2 2 3" xfId="21726"/>
    <cellStyle name="Normal2 3" xfId="21727"/>
    <cellStyle name="Normal2 4" xfId="21728"/>
    <cellStyle name="Normal2 5" xfId="21729"/>
    <cellStyle name="Normalny_Arkusz1" xfId="21730"/>
    <cellStyle name="NormalR" xfId="21731"/>
    <cellStyle name="NormalR 2" xfId="21732"/>
    <cellStyle name="NormalR 2 2" xfId="21733"/>
    <cellStyle name="NormalR 2 3" xfId="21734"/>
    <cellStyle name="NormalR 3" xfId="21735"/>
    <cellStyle name="NormalR 4" xfId="21736"/>
    <cellStyle name="NormalR 5" xfId="21737"/>
    <cellStyle name="Note" xfId="21738"/>
    <cellStyle name="Note 10" xfId="21739"/>
    <cellStyle name="Note 10 2" xfId="21740"/>
    <cellStyle name="Note 11" xfId="21741"/>
    <cellStyle name="Note 11 2" xfId="21742"/>
    <cellStyle name="Note 12" xfId="21743"/>
    <cellStyle name="Note 12 2" xfId="21744"/>
    <cellStyle name="Note 13" xfId="21745"/>
    <cellStyle name="Note 13 2" xfId="21746"/>
    <cellStyle name="Note 14" xfId="21747"/>
    <cellStyle name="Note 2" xfId="21748"/>
    <cellStyle name="Note 2 10" xfId="21749"/>
    <cellStyle name="Note 2 10 2" xfId="21750"/>
    <cellStyle name="Note 2 11" xfId="21751"/>
    <cellStyle name="Note 2 11 2" xfId="21752"/>
    <cellStyle name="Note 2 12" xfId="21753"/>
    <cellStyle name="Note 2 12 2" xfId="21754"/>
    <cellStyle name="Note 2 2" xfId="21755"/>
    <cellStyle name="Note 2 2 10" xfId="21756"/>
    <cellStyle name="Note 2 2 10 2" xfId="21757"/>
    <cellStyle name="Note 2 2 11" xfId="21758"/>
    <cellStyle name="Note 2 2 11 2" xfId="21759"/>
    <cellStyle name="Note 2 2 2" xfId="21760"/>
    <cellStyle name="Note 2 2 2 10" xfId="21761"/>
    <cellStyle name="Note 2 2 2 10 2" xfId="21762"/>
    <cellStyle name="Note 2 2 2 11" xfId="21763"/>
    <cellStyle name="Note 2 2 2 2" xfId="21764"/>
    <cellStyle name="Note 2 2 2 2 2" xfId="21765"/>
    <cellStyle name="Note 2 2 2 3" xfId="21766"/>
    <cellStyle name="Note 2 2 2 3 2" xfId="21767"/>
    <cellStyle name="Note 2 2 2 4" xfId="21768"/>
    <cellStyle name="Note 2 2 2 4 2" xfId="21769"/>
    <cellStyle name="Note 2 2 2 5" xfId="21770"/>
    <cellStyle name="Note 2 2 2 5 2" xfId="21771"/>
    <cellStyle name="Note 2 2 2 6" xfId="21772"/>
    <cellStyle name="Note 2 2 2 6 2" xfId="21773"/>
    <cellStyle name="Note 2 2 2 7" xfId="21774"/>
    <cellStyle name="Note 2 2 2 7 2" xfId="21775"/>
    <cellStyle name="Note 2 2 2 8" xfId="21776"/>
    <cellStyle name="Note 2 2 2 8 2" xfId="21777"/>
    <cellStyle name="Note 2 2 2 9" xfId="21778"/>
    <cellStyle name="Note 2 2 2 9 2" xfId="21779"/>
    <cellStyle name="Note 2 2 3" xfId="21780"/>
    <cellStyle name="Note 2 2 3 2" xfId="21781"/>
    <cellStyle name="Note 2 2 4" xfId="21782"/>
    <cellStyle name="Note 2 2 4 2" xfId="21783"/>
    <cellStyle name="Note 2 2 5" xfId="21784"/>
    <cellStyle name="Note 2 2 5 2" xfId="21785"/>
    <cellStyle name="Note 2 2 6" xfId="21786"/>
    <cellStyle name="Note 2 2 6 2" xfId="21787"/>
    <cellStyle name="Note 2 2 7" xfId="21788"/>
    <cellStyle name="Note 2 2 7 2" xfId="21789"/>
    <cellStyle name="Note 2 2 8" xfId="21790"/>
    <cellStyle name="Note 2 2 8 2" xfId="21791"/>
    <cellStyle name="Note 2 2 9" xfId="21792"/>
    <cellStyle name="Note 2 2 9 2" xfId="21793"/>
    <cellStyle name="Note 2 3" xfId="21794"/>
    <cellStyle name="Note 2 3 10" xfId="21795"/>
    <cellStyle name="Note 2 3 10 2" xfId="21796"/>
    <cellStyle name="Note 2 3 2" xfId="21797"/>
    <cellStyle name="Note 2 3 2 2" xfId="21798"/>
    <cellStyle name="Note 2 3 3" xfId="21799"/>
    <cellStyle name="Note 2 3 3 2" xfId="21800"/>
    <cellStyle name="Note 2 3 4" xfId="21801"/>
    <cellStyle name="Note 2 3 4 2" xfId="21802"/>
    <cellStyle name="Note 2 3 5" xfId="21803"/>
    <cellStyle name="Note 2 3 5 2" xfId="21804"/>
    <cellStyle name="Note 2 3 6" xfId="21805"/>
    <cellStyle name="Note 2 3 6 2" xfId="21806"/>
    <cellStyle name="Note 2 3 7" xfId="21807"/>
    <cellStyle name="Note 2 3 7 2" xfId="21808"/>
    <cellStyle name="Note 2 3 8" xfId="21809"/>
    <cellStyle name="Note 2 3 8 2" xfId="21810"/>
    <cellStyle name="Note 2 3 9" xfId="21811"/>
    <cellStyle name="Note 2 3 9 2" xfId="21812"/>
    <cellStyle name="Note 2 4" xfId="21813"/>
    <cellStyle name="Note 2 5" xfId="21814"/>
    <cellStyle name="Note 2 5 2" xfId="21815"/>
    <cellStyle name="Note 2 6" xfId="21816"/>
    <cellStyle name="Note 2 6 2" xfId="21817"/>
    <cellStyle name="Note 2 7" xfId="21818"/>
    <cellStyle name="Note 2 7 2" xfId="21819"/>
    <cellStyle name="Note 2 8" xfId="21820"/>
    <cellStyle name="Note 2 8 2" xfId="21821"/>
    <cellStyle name="Note 2 9" xfId="21822"/>
    <cellStyle name="Note 2 9 2" xfId="21823"/>
    <cellStyle name="Note 3" xfId="21824"/>
    <cellStyle name="Note 3 10" xfId="21825"/>
    <cellStyle name="Note 3 10 2" xfId="21826"/>
    <cellStyle name="Note 3 2" xfId="21827"/>
    <cellStyle name="Note 3 3" xfId="21828"/>
    <cellStyle name="Note 3 4" xfId="21829"/>
    <cellStyle name="Note 3 4 2" xfId="21830"/>
    <cellStyle name="Note 3 5" xfId="21831"/>
    <cellStyle name="Note 3 5 2" xfId="21832"/>
    <cellStyle name="Note 3 6" xfId="21833"/>
    <cellStyle name="Note 3 6 2" xfId="21834"/>
    <cellStyle name="Note 3 7" xfId="21835"/>
    <cellStyle name="Note 3 7 2" xfId="21836"/>
    <cellStyle name="Note 3 8" xfId="21837"/>
    <cellStyle name="Note 3 8 2" xfId="21838"/>
    <cellStyle name="Note 3 9" xfId="21839"/>
    <cellStyle name="Note 3 9 2" xfId="21840"/>
    <cellStyle name="Note 4" xfId="21841"/>
    <cellStyle name="Note 4 10" xfId="21842"/>
    <cellStyle name="Note 4 10 2" xfId="21843"/>
    <cellStyle name="Note 4 2" xfId="21844"/>
    <cellStyle name="Note 4 3" xfId="21845"/>
    <cellStyle name="Note 4 3 2" xfId="21846"/>
    <cellStyle name="Note 4 4" xfId="21847"/>
    <cellStyle name="Note 4 4 2" xfId="21848"/>
    <cellStyle name="Note 4 5" xfId="21849"/>
    <cellStyle name="Note 4 5 2" xfId="21850"/>
    <cellStyle name="Note 4 6" xfId="21851"/>
    <cellStyle name="Note 4 6 2" xfId="21852"/>
    <cellStyle name="Note 4 7" xfId="21853"/>
    <cellStyle name="Note 4 7 2" xfId="21854"/>
    <cellStyle name="Note 4 8" xfId="21855"/>
    <cellStyle name="Note 4 8 2" xfId="21856"/>
    <cellStyle name="Note 4 9" xfId="21857"/>
    <cellStyle name="Note 4 9 2" xfId="21858"/>
    <cellStyle name="Note 5" xfId="21859"/>
    <cellStyle name="Note 5 2" xfId="21860"/>
    <cellStyle name="Note 6" xfId="21861"/>
    <cellStyle name="Note 6 2" xfId="21862"/>
    <cellStyle name="Note 7" xfId="21863"/>
    <cellStyle name="Note 7 2" xfId="21864"/>
    <cellStyle name="Note 8" xfId="21865"/>
    <cellStyle name="Note 9" xfId="21866"/>
    <cellStyle name="NZD 0" xfId="21867"/>
    <cellStyle name="NZD 0 2" xfId="21868"/>
    <cellStyle name="NZD 0 2 2" xfId="21869"/>
    <cellStyle name="NZD 0 2 3" xfId="21870"/>
    <cellStyle name="NZD 0 3" xfId="21871"/>
    <cellStyle name="NZD 0 4" xfId="21872"/>
    <cellStyle name="NZD 2" xfId="21873"/>
    <cellStyle name="NZD 2 2" xfId="21874"/>
    <cellStyle name="NZD 2 2 2" xfId="21875"/>
    <cellStyle name="NZD 2 2 3" xfId="21876"/>
    <cellStyle name="NZD 2 3" xfId="21877"/>
    <cellStyle name="NZD 2 4" xfId="21878"/>
    <cellStyle name="Ø›ŽÅ [0]_06" xfId="21879"/>
    <cellStyle name="Ø›ŽÅ[0]_cashflow" xfId="21880"/>
    <cellStyle name="Ø›ŽÅ_06" xfId="21881"/>
    <cellStyle name="Ò»°ã_ˆó±í¸½±í" xfId="21882"/>
    <cellStyle name="Œ…‹æØ‚è [0.00]_Region Orders (2)" xfId="21883"/>
    <cellStyle name="Œ…‹æØ‚è_Region Orders (2)" xfId="21884"/>
    <cellStyle name="øFòé_BS9701-3" xfId="21885"/>
    <cellStyle name="oft Excel]_x000d__x000a_Comment=open=/f ‚ðw’è‚·‚é‚ÆAƒ†[ƒU[’è‹`ŠÖ”‚ðŠÖ”“\‚è•t‚¯‚Ìˆê——‚É“o˜^‚·‚é‚±‚Æ‚ª‚Å‚«‚Ü‚·B_x000d__x000a_Maximized" xfId="21886"/>
    <cellStyle name="oft Excel]_x000d__x000a_Comment=open=/f ‚ðw’è‚·‚é‚ÆAƒ†[ƒU[’è‹`ŠÖ”‚ðŠÖ”“\‚è•t‚¯‚Ìˆê——‚É“o˜^‚·‚é‚±‚Æ‚ª‚Å‚«‚Ü‚·B_x000d__x000a_Maximized 2" xfId="21887"/>
    <cellStyle name="oft Excel]_x000d__x000a_Comment=open=/f ‚ðw’è‚·‚é‚ÆAƒ†[ƒU[’è‹`ŠÖ”‚ðŠÖ”“\‚è•t‚¯‚Ìˆê——‚É“o˜^‚·‚é‚±‚Æ‚ª‚Å‚«‚Ü‚·B_x000d__x000a_Maximized 2 2" xfId="21888"/>
    <cellStyle name="oft Excel]_x000d__x000a_Comment=open=/f ‚ðw’è‚·‚é‚ÆAƒ†[ƒU[’è‹`ŠÖ”‚ðŠÖ”“\‚è•t‚¯‚Ìˆê——‚É“o˜^‚·‚é‚±‚Æ‚ª‚Å‚«‚Ü‚·B_x000d__x000a_Maximized 2 3" xfId="21889"/>
    <cellStyle name="oft Excel]_x000d__x000a_Comment=open=/f ‚ðw’è‚·‚é‚ÆAƒ†[ƒU[’è‹`ŠÖ”‚ðŠÖ”“\‚è•t‚¯‚Ìˆê——‚É“o˜^‚·‚é‚±‚Æ‚ª‚Å‚«‚Ü‚·B_x000d__x000a_Maximized 3" xfId="21890"/>
    <cellStyle name="oft Excel]_x000d__x000a_Comment=open=/f ‚ðw’è‚·‚é‚ÆAƒ†[ƒU[’è‹`ŠÖ”‚ðŠÖ”“\‚è•t‚¯‚Ìˆê——‚É“o˜^‚·‚é‚±‚Æ‚ª‚Å‚«‚Ü‚·B_x000d__x000a_Maximized 4" xfId="21891"/>
    <cellStyle name="oft Excel]_x000d__x000a_Comment=open=/f ‚ðw’è‚·‚é‚ÆAƒ†[ƒU[’è‹`ŠÖ”‚ðŠÖ”“\‚è•t‚¯‚Ìˆê——‚É“o˜^‚·‚é‚±‚Æ‚ª‚Å‚«‚Ü‚·B_x000d__x000a_Maximized 5" xfId="21892"/>
    <cellStyle name="oft Excel]_x000d__x000a_Comment=open=/f ‚ðw’è‚·‚é‚ÆAƒ†[ƒU[’è‹`ŠÖ”‚ðŠÖ”“\‚è•t‚¯‚Ìˆê——‚É“o˜^‚·‚é‚±‚Æ‚ª‚Å‚«‚Ü‚·B_x000d__x000a_Maximized 6" xfId="21893"/>
    <cellStyle name="oft Excel]_x000d__x000a_Comment=open=/f ‚ðw’è‚·‚é‚ÆAƒ†[ƒU[’è‹`ŠÖ”‚ðŠÖ”“\‚è•t‚¯‚Ìˆê——‚É“o˜^‚·‚é‚±‚Æ‚ª‚Å‚«‚Ü‚·B_x000d__x000a_Maximized 7" xfId="21894"/>
    <cellStyle name="Ohne F" xfId="21895"/>
    <cellStyle name="øj‚¾?_BS9701-3" xfId="21896"/>
    <cellStyle name="ºó¼Ì³¬¼¶Á´½Ó" xfId="21897"/>
    <cellStyle name="ºó¼Ì³¬¼¶Á´½Ó 2" xfId="21898"/>
    <cellStyle name="Output" xfId="21899"/>
    <cellStyle name="Output 10" xfId="21900"/>
    <cellStyle name="Output 10 2" xfId="21901"/>
    <cellStyle name="Output 11" xfId="21902"/>
    <cellStyle name="Output 11 2" xfId="21903"/>
    <cellStyle name="Output 12" xfId="21904"/>
    <cellStyle name="Output 12 2" xfId="21905"/>
    <cellStyle name="Output 13" xfId="21906"/>
    <cellStyle name="Output 2" xfId="21907"/>
    <cellStyle name="Output 2 10" xfId="21908"/>
    <cellStyle name="Output 2 10 2" xfId="21909"/>
    <cellStyle name="Output 2 2" xfId="21910"/>
    <cellStyle name="Output 2 3" xfId="21911"/>
    <cellStyle name="Output 2 4" xfId="21912"/>
    <cellStyle name="Output 2 4 2" xfId="21913"/>
    <cellStyle name="Output 2 5" xfId="21914"/>
    <cellStyle name="Output 2 5 2" xfId="21915"/>
    <cellStyle name="Output 2 6" xfId="21916"/>
    <cellStyle name="Output 2 6 2" xfId="21917"/>
    <cellStyle name="Output 2 7" xfId="21918"/>
    <cellStyle name="Output 2 7 2" xfId="21919"/>
    <cellStyle name="Output 2 8" xfId="21920"/>
    <cellStyle name="Output 2 8 2" xfId="21921"/>
    <cellStyle name="Output 2 9" xfId="21922"/>
    <cellStyle name="Output 2 9 2" xfId="21923"/>
    <cellStyle name="Output 3" xfId="21924"/>
    <cellStyle name="Output 3 10" xfId="21925"/>
    <cellStyle name="Output 3 10 2" xfId="21926"/>
    <cellStyle name="Output 3 2" xfId="21927"/>
    <cellStyle name="Output 3 3" xfId="21928"/>
    <cellStyle name="Output 3 3 2" xfId="21929"/>
    <cellStyle name="Output 3 4" xfId="21930"/>
    <cellStyle name="Output 3 4 2" xfId="21931"/>
    <cellStyle name="Output 3 5" xfId="21932"/>
    <cellStyle name="Output 3 5 2" xfId="21933"/>
    <cellStyle name="Output 3 6" xfId="21934"/>
    <cellStyle name="Output 3 6 2" xfId="21935"/>
    <cellStyle name="Output 3 7" xfId="21936"/>
    <cellStyle name="Output 3 7 2" xfId="21937"/>
    <cellStyle name="Output 3 8" xfId="21938"/>
    <cellStyle name="Output 3 8 2" xfId="21939"/>
    <cellStyle name="Output 3 9" xfId="21940"/>
    <cellStyle name="Output 3 9 2" xfId="21941"/>
    <cellStyle name="Output 4" xfId="21942"/>
    <cellStyle name="Output 5" xfId="21943"/>
    <cellStyle name="Output 6" xfId="21944"/>
    <cellStyle name="Output 6 2" xfId="21945"/>
    <cellStyle name="Output 7" xfId="21946"/>
    <cellStyle name="Output 7 2" xfId="21947"/>
    <cellStyle name="Output 8" xfId="21948"/>
    <cellStyle name="Output 8 2" xfId="21949"/>
    <cellStyle name="Output 9" xfId="21950"/>
    <cellStyle name="Output 9 2" xfId="21951"/>
    <cellStyle name="Output Amounts" xfId="21952"/>
    <cellStyle name="Output Amounts 2" xfId="21953"/>
    <cellStyle name="Output Amounts 2 2" xfId="21954"/>
    <cellStyle name="Output Amounts 2 3" xfId="21955"/>
    <cellStyle name="Output Amounts 3" xfId="21956"/>
    <cellStyle name="Output Amounts 4" xfId="21957"/>
    <cellStyle name="Output Amounts 5" xfId="21958"/>
    <cellStyle name="Output Amounts 6" xfId="21959"/>
    <cellStyle name="Output Amounts 7" xfId="21960"/>
    <cellStyle name="Output Column Headings" xfId="21961"/>
    <cellStyle name="Output Column Headings 2" xfId="21962"/>
    <cellStyle name="Output Column Headings 2 2" xfId="21963"/>
    <cellStyle name="Output Column Headings 2 3" xfId="21964"/>
    <cellStyle name="Output Column Headings 3" xfId="21965"/>
    <cellStyle name="Output Column Headings 4" xfId="21966"/>
    <cellStyle name="Output Column Headings 5" xfId="21967"/>
    <cellStyle name="Output Column Headings 6" xfId="21968"/>
    <cellStyle name="Output Column Headings 7" xfId="21969"/>
    <cellStyle name="Output Line Items" xfId="21970"/>
    <cellStyle name="Output Line Items 2" xfId="21971"/>
    <cellStyle name="Output Line Items 2 2" xfId="21972"/>
    <cellStyle name="Output Line Items 2 3" xfId="21973"/>
    <cellStyle name="Output Line Items 3" xfId="21974"/>
    <cellStyle name="Output Line Items 4" xfId="21975"/>
    <cellStyle name="Output Line Items 5" xfId="21976"/>
    <cellStyle name="Output Line Items 6" xfId="21977"/>
    <cellStyle name="Output Line Items 7" xfId="21978"/>
    <cellStyle name="Output Report Heading" xfId="21979"/>
    <cellStyle name="Output Report Heading 2" xfId="21980"/>
    <cellStyle name="Output Report Title" xfId="21981"/>
    <cellStyle name="Output Report Title 2" xfId="21982"/>
    <cellStyle name="P" xfId="21983"/>
    <cellStyle name="P 10" xfId="21984"/>
    <cellStyle name="P 10 2" xfId="21985"/>
    <cellStyle name="P 11" xfId="21986"/>
    <cellStyle name="P 11 2" xfId="21987"/>
    <cellStyle name="P 12" xfId="21988"/>
    <cellStyle name="P 12 2" xfId="21989"/>
    <cellStyle name="P 13" xfId="21990"/>
    <cellStyle name="P 14" xfId="21991"/>
    <cellStyle name="P 15" xfId="21992"/>
    <cellStyle name="P 2" xfId="21993"/>
    <cellStyle name="P 2 10" xfId="21994"/>
    <cellStyle name="P 2 10 2" xfId="21995"/>
    <cellStyle name="P 2 11" xfId="21996"/>
    <cellStyle name="P 2 12" xfId="21997"/>
    <cellStyle name="P 2 2" xfId="21998"/>
    <cellStyle name="P 2 2 2" xfId="21999"/>
    <cellStyle name="P 2 2 3" xfId="22000"/>
    <cellStyle name="P 2 3" xfId="22001"/>
    <cellStyle name="P 2 3 2" xfId="22002"/>
    <cellStyle name="P 2 4" xfId="22003"/>
    <cellStyle name="P 2 4 2" xfId="22004"/>
    <cellStyle name="P 2 5" xfId="22005"/>
    <cellStyle name="P 2 5 2" xfId="22006"/>
    <cellStyle name="P 2 6" xfId="22007"/>
    <cellStyle name="P 2 6 2" xfId="22008"/>
    <cellStyle name="P 2 7" xfId="22009"/>
    <cellStyle name="P 2 7 2" xfId="22010"/>
    <cellStyle name="P 2 8" xfId="22011"/>
    <cellStyle name="P 2 8 2" xfId="22012"/>
    <cellStyle name="P 2 9" xfId="22013"/>
    <cellStyle name="P 2 9 2" xfId="22014"/>
    <cellStyle name="P 3" xfId="22015"/>
    <cellStyle name="P 3 10" xfId="22016"/>
    <cellStyle name="P 3 10 2" xfId="22017"/>
    <cellStyle name="P 3 11" xfId="22018"/>
    <cellStyle name="P 3 2" xfId="22019"/>
    <cellStyle name="P 3 2 2" xfId="22020"/>
    <cellStyle name="P 3 3" xfId="22021"/>
    <cellStyle name="P 3 3 2" xfId="22022"/>
    <cellStyle name="P 3 4" xfId="22023"/>
    <cellStyle name="P 3 4 2" xfId="22024"/>
    <cellStyle name="P 3 5" xfId="22025"/>
    <cellStyle name="P 3 5 2" xfId="22026"/>
    <cellStyle name="P 3 6" xfId="22027"/>
    <cellStyle name="P 3 6 2" xfId="22028"/>
    <cellStyle name="P 3 7" xfId="22029"/>
    <cellStyle name="P 3 7 2" xfId="22030"/>
    <cellStyle name="P 3 8" xfId="22031"/>
    <cellStyle name="P 3 8 2" xfId="22032"/>
    <cellStyle name="P 3 9" xfId="22033"/>
    <cellStyle name="P 3 9 2" xfId="22034"/>
    <cellStyle name="P 4" xfId="22035"/>
    <cellStyle name="P 4 2" xfId="22036"/>
    <cellStyle name="P 4 3" xfId="22037"/>
    <cellStyle name="P 4 4" xfId="22038"/>
    <cellStyle name="P 5" xfId="22039"/>
    <cellStyle name="P 5 2" xfId="22040"/>
    <cellStyle name="P 6" xfId="22041"/>
    <cellStyle name="P 6 2" xfId="22042"/>
    <cellStyle name="P 7" xfId="22043"/>
    <cellStyle name="P 7 2" xfId="22044"/>
    <cellStyle name="P 8" xfId="22045"/>
    <cellStyle name="P 8 2" xfId="22046"/>
    <cellStyle name="P 9" xfId="22047"/>
    <cellStyle name="P 9 2" xfId="22048"/>
    <cellStyle name="Patterna" xfId="22049"/>
    <cellStyle name="Patterna 2" xfId="22050"/>
    <cellStyle name="Patterna 2 2" xfId="22051"/>
    <cellStyle name="Patterna 2 3" xfId="22052"/>
    <cellStyle name="Patterna 3" xfId="22053"/>
    <cellStyle name="Patterna 4" xfId="22054"/>
    <cellStyle name="Patterna 5" xfId="22055"/>
    <cellStyle name="per.style" xfId="22056"/>
    <cellStyle name="per.style 2" xfId="22057"/>
    <cellStyle name="per.style 2 2" xfId="22058"/>
    <cellStyle name="per.style 2 3" xfId="22059"/>
    <cellStyle name="per.style 3" xfId="22060"/>
    <cellStyle name="per.style 4" xfId="22061"/>
    <cellStyle name="per.style 5" xfId="22062"/>
    <cellStyle name="per.style 6" xfId="22063"/>
    <cellStyle name="per.style 7" xfId="22064"/>
    <cellStyle name="Percent - 1 decimal place" xfId="22065"/>
    <cellStyle name="Percent - 2 decimal places" xfId="22066"/>
    <cellStyle name="Percent (0)" xfId="22067"/>
    <cellStyle name="Percent (0) 2" xfId="22068"/>
    <cellStyle name="Percent (0) 2 2" xfId="22069"/>
    <cellStyle name="Percent (0) 2 3" xfId="22070"/>
    <cellStyle name="Percent (0) 3" xfId="22071"/>
    <cellStyle name="Percent (0) 3 2" xfId="22072"/>
    <cellStyle name="Percent (0) 3 2 2" xfId="22073"/>
    <cellStyle name="Percent (0) 3 2 3" xfId="22074"/>
    <cellStyle name="Percent (0) 3 3" xfId="22075"/>
    <cellStyle name="Percent (0) 4" xfId="22076"/>
    <cellStyle name="Percent (0) 4 2" xfId="22077"/>
    <cellStyle name="Percent (0) 4 3" xfId="22078"/>
    <cellStyle name="Percent (0) 5" xfId="22079"/>
    <cellStyle name="Percent (0) 6" xfId="22080"/>
    <cellStyle name="Percent (0) 7" xfId="22081"/>
    <cellStyle name="Percent [0%]" xfId="22082"/>
    <cellStyle name="Percent [0%] 2" xfId="22083"/>
    <cellStyle name="Percent [0%] 2 2" xfId="22084"/>
    <cellStyle name="Percent [0%] 2 3" xfId="22085"/>
    <cellStyle name="Percent [0%] 3" xfId="22086"/>
    <cellStyle name="Percent [0%] 3 2" xfId="22087"/>
    <cellStyle name="Percent [0%] 3 2 2" xfId="22088"/>
    <cellStyle name="Percent [0%] 3 2 3" xfId="22089"/>
    <cellStyle name="Percent [0%] 3 3" xfId="22090"/>
    <cellStyle name="Percent [0%] 4" xfId="22091"/>
    <cellStyle name="Percent [0%] 4 2" xfId="22092"/>
    <cellStyle name="Percent [0%] 4 3" xfId="22093"/>
    <cellStyle name="Percent [0%] 5" xfId="22094"/>
    <cellStyle name="Percent [0%] 6" xfId="22095"/>
    <cellStyle name="Percent [0%] 7" xfId="22096"/>
    <cellStyle name="Percent [0.00%]" xfId="22097"/>
    <cellStyle name="Percent [0.00%] 2" xfId="22098"/>
    <cellStyle name="Percent [0.00%] 2 2" xfId="22099"/>
    <cellStyle name="Percent [0.00%] 2 3" xfId="22100"/>
    <cellStyle name="Percent [0.00%] 3" xfId="22101"/>
    <cellStyle name="Percent [0.00%] 3 2" xfId="22102"/>
    <cellStyle name="Percent [0.00%] 3 2 2" xfId="22103"/>
    <cellStyle name="Percent [0.00%] 3 2 3" xfId="22104"/>
    <cellStyle name="Percent [0.00%] 3 3" xfId="22105"/>
    <cellStyle name="Percent [0.00%] 4" xfId="22106"/>
    <cellStyle name="Percent [0.00%] 4 2" xfId="22107"/>
    <cellStyle name="Percent [0.00%] 4 3" xfId="22108"/>
    <cellStyle name="Percent [0.00%] 5" xfId="22109"/>
    <cellStyle name="Percent [0.00%] 6" xfId="22110"/>
    <cellStyle name="Percent [0.00%] 7" xfId="22111"/>
    <cellStyle name="Percent [0]" xfId="22112"/>
    <cellStyle name="Percent [0] 2" xfId="22113"/>
    <cellStyle name="Percent [0] 2 2" xfId="22114"/>
    <cellStyle name="Percent [0] 2 2 2" xfId="22115"/>
    <cellStyle name="Percent [0] 2 2 3" xfId="22116"/>
    <cellStyle name="Percent [0] 2 3" xfId="22117"/>
    <cellStyle name="Percent [0] 3" xfId="22118"/>
    <cellStyle name="Percent [0] 3 2" xfId="22119"/>
    <cellStyle name="Percent [0] 3 3" xfId="22120"/>
    <cellStyle name="Percent [0] 3 4" xfId="22121"/>
    <cellStyle name="Percent [0] 4" xfId="22122"/>
    <cellStyle name="Percent [0] 4 2" xfId="22123"/>
    <cellStyle name="Percent [0] 4 3" xfId="22124"/>
    <cellStyle name="Percent [0] 4 4" xfId="22125"/>
    <cellStyle name="Percent [0] 5" xfId="22126"/>
    <cellStyle name="Percent [0] 6" xfId="22127"/>
    <cellStyle name="Percent [0] 7" xfId="22128"/>
    <cellStyle name="Percent [0] 8" xfId="22129"/>
    <cellStyle name="Percent [0]_EC-1" xfId="22130"/>
    <cellStyle name="Percent [00]" xfId="22131"/>
    <cellStyle name="Percent [00] 2" xfId="22132"/>
    <cellStyle name="Percent [00] 2 2" xfId="22133"/>
    <cellStyle name="Percent [00] 2 2 2" xfId="22134"/>
    <cellStyle name="Percent [00] 2 2 3" xfId="22135"/>
    <cellStyle name="Percent [00] 2 3" xfId="22136"/>
    <cellStyle name="Percent [00] 3" xfId="22137"/>
    <cellStyle name="Percent [00] 3 2" xfId="22138"/>
    <cellStyle name="Percent [00] 3 3" xfId="22139"/>
    <cellStyle name="Percent [00] 3 4" xfId="22140"/>
    <cellStyle name="Percent [00] 4" xfId="22141"/>
    <cellStyle name="Percent [00] 4 2" xfId="22142"/>
    <cellStyle name="Percent [00] 4 3" xfId="22143"/>
    <cellStyle name="Percent [00] 4 4" xfId="22144"/>
    <cellStyle name="Percent [00] 5" xfId="22145"/>
    <cellStyle name="Percent [00] 6" xfId="22146"/>
    <cellStyle name="Percent [00] 7" xfId="22147"/>
    <cellStyle name="Percent [00] 8" xfId="22148"/>
    <cellStyle name="Percent [00]_EC-1" xfId="22149"/>
    <cellStyle name="Percent [2]" xfId="22150"/>
    <cellStyle name="Percent [2] 2" xfId="22151"/>
    <cellStyle name="Percent [2] 2 2" xfId="22152"/>
    <cellStyle name="Percent [2] 2 3" xfId="22153"/>
    <cellStyle name="Percent [2] 3" xfId="22154"/>
    <cellStyle name="Percent [2] 3 2" xfId="22155"/>
    <cellStyle name="Percent [2] 3 2 2" xfId="22156"/>
    <cellStyle name="Percent [2] 3 2 3" xfId="22157"/>
    <cellStyle name="Percent [2] 3 3" xfId="22158"/>
    <cellStyle name="Percent [2] 4" xfId="22159"/>
    <cellStyle name="Percent [2] 4 2" xfId="22160"/>
    <cellStyle name="Percent [2] 4 3" xfId="22161"/>
    <cellStyle name="Percent [2] 5" xfId="22162"/>
    <cellStyle name="Percent [2] 6" xfId="22163"/>
    <cellStyle name="Percent [2] 7" xfId="22164"/>
    <cellStyle name="Percent 2" xfId="22165"/>
    <cellStyle name="Percent 2 2" xfId="22166"/>
    <cellStyle name="Percent 3" xfId="22167"/>
    <cellStyle name="Percent 3 2" xfId="22168"/>
    <cellStyle name="Percent 3 3" xfId="22169"/>
    <cellStyle name="Percent 4" xfId="22170"/>
    <cellStyle name="Percent 4 2" xfId="22171"/>
    <cellStyle name="Percent 4 3" xfId="22172"/>
    <cellStyle name="Percent 5" xfId="22173"/>
    <cellStyle name="Percent 5 2" xfId="22174"/>
    <cellStyle name="Percent 5 3" xfId="22175"/>
    <cellStyle name="Percent 5 4" xfId="22176"/>
    <cellStyle name="Percent 6" xfId="22177"/>
    <cellStyle name="Percent 7" xfId="22178"/>
    <cellStyle name="Percent 8" xfId="22179"/>
    <cellStyle name="Percent 9" xfId="22180"/>
    <cellStyle name="Percent[0]" xfId="22181"/>
    <cellStyle name="Percent[0] 10" xfId="22182"/>
    <cellStyle name="Percent[0] 2" xfId="22183"/>
    <cellStyle name="Percent[0] 2 2" xfId="22184"/>
    <cellStyle name="Percent[0] 2 2 2" xfId="22185"/>
    <cellStyle name="Percent[0] 2 2 3" xfId="22186"/>
    <cellStyle name="Percent[0] 2 2 4" xfId="22187"/>
    <cellStyle name="Percent[0] 2 3" xfId="22188"/>
    <cellStyle name="Percent[0] 2 4" xfId="22189"/>
    <cellStyle name="Percent[0] 3" xfId="22190"/>
    <cellStyle name="Percent[0] 3 2" xfId="22191"/>
    <cellStyle name="Percent[0] 3 2 2" xfId="22192"/>
    <cellStyle name="Percent[0] 3 2 3" xfId="22193"/>
    <cellStyle name="Percent[0] 3 3" xfId="22194"/>
    <cellStyle name="Percent[0] 3 4" xfId="22195"/>
    <cellStyle name="Percent[0] 4" xfId="22196"/>
    <cellStyle name="Percent[0] 4 2" xfId="22197"/>
    <cellStyle name="Percent[0] 4 3" xfId="22198"/>
    <cellStyle name="Percent[0] 4 4" xfId="22199"/>
    <cellStyle name="Percent[0] 5" xfId="22200"/>
    <cellStyle name="Percent[0] 6" xfId="22201"/>
    <cellStyle name="Percent[0] 7" xfId="22202"/>
    <cellStyle name="Percent[0] 8" xfId="22203"/>
    <cellStyle name="Percent[0] 9" xfId="22204"/>
    <cellStyle name="Percent[2]" xfId="22205"/>
    <cellStyle name="Percent[2] 10" xfId="22206"/>
    <cellStyle name="Percent[2] 2" xfId="22207"/>
    <cellStyle name="Percent[2] 2 2" xfId="22208"/>
    <cellStyle name="Percent[2] 2 2 2" xfId="22209"/>
    <cellStyle name="Percent[2] 2 2 3" xfId="22210"/>
    <cellStyle name="Percent[2] 2 2 4" xfId="22211"/>
    <cellStyle name="Percent[2] 2 3" xfId="22212"/>
    <cellStyle name="Percent[2] 2 4" xfId="22213"/>
    <cellStyle name="Percent[2] 3" xfId="22214"/>
    <cellStyle name="Percent[2] 3 2" xfId="22215"/>
    <cellStyle name="Percent[2] 3 2 2" xfId="22216"/>
    <cellStyle name="Percent[2] 3 2 3" xfId="22217"/>
    <cellStyle name="Percent[2] 3 3" xfId="22218"/>
    <cellStyle name="Percent[2] 3 4" xfId="22219"/>
    <cellStyle name="Percent[2] 4" xfId="22220"/>
    <cellStyle name="Percent[2] 4 2" xfId="22221"/>
    <cellStyle name="Percent[2] 4 3" xfId="22222"/>
    <cellStyle name="Percent[2] 4 4" xfId="22223"/>
    <cellStyle name="Percent[2] 5" xfId="22224"/>
    <cellStyle name="Percent[2] 6" xfId="22225"/>
    <cellStyle name="Percent[2] 7" xfId="22226"/>
    <cellStyle name="Percent[2] 8" xfId="22227"/>
    <cellStyle name="Percent[2] 9" xfId="22228"/>
    <cellStyle name="Percent_!!!GO" xfId="22229"/>
    <cellStyle name="Percent1" xfId="22230"/>
    <cellStyle name="Percent1 2" xfId="22231"/>
    <cellStyle name="Percent1 2 2" xfId="22232"/>
    <cellStyle name="Percent1 2 3" xfId="22233"/>
    <cellStyle name="Percent1 3" xfId="22234"/>
    <cellStyle name="Percent1 4" xfId="22235"/>
    <cellStyle name="Percent1 5" xfId="22236"/>
    <cellStyle name="Percent2" xfId="22237"/>
    <cellStyle name="Percent2 2" xfId="22238"/>
    <cellStyle name="Percent2 2 2" xfId="22239"/>
    <cellStyle name="Percent2 2 3" xfId="22240"/>
    <cellStyle name="Percent2 3" xfId="22241"/>
    <cellStyle name="Percent2 4" xfId="22242"/>
    <cellStyle name="Percent2 5" xfId="22243"/>
    <cellStyle name="PERCENTAGE" xfId="22244"/>
    <cellStyle name="PERCENTAGE 2" xfId="22245"/>
    <cellStyle name="PERCENTAGE 3" xfId="22246"/>
    <cellStyle name="percentr" xfId="22247"/>
    <cellStyle name="percentr 2" xfId="22248"/>
    <cellStyle name="percentr 2 2" xfId="22249"/>
    <cellStyle name="percentr 2 3" xfId="22250"/>
    <cellStyle name="percentr 3" xfId="22251"/>
    <cellStyle name="percentr 4" xfId="22252"/>
    <cellStyle name="Pourcentage_pldt" xfId="22253"/>
    <cellStyle name="Prefilled" xfId="22254"/>
    <cellStyle name="Prefilled 10" xfId="22255"/>
    <cellStyle name="Prefilled 11" xfId="22256"/>
    <cellStyle name="Prefilled 12" xfId="22257"/>
    <cellStyle name="Prefilled 2" xfId="22258"/>
    <cellStyle name="Prefilled 2 10" xfId="22259"/>
    <cellStyle name="Prefilled 2 10 2" xfId="22260"/>
    <cellStyle name="Prefilled 2 10 3" xfId="22261"/>
    <cellStyle name="Prefilled 2 11" xfId="22262"/>
    <cellStyle name="Prefilled 2 12" xfId="22263"/>
    <cellStyle name="Prefilled 2 13" xfId="22264"/>
    <cellStyle name="Prefilled 2 14" xfId="22265"/>
    <cellStyle name="Prefilled 2 2" xfId="22266"/>
    <cellStyle name="Prefilled 2 2 2" xfId="22267"/>
    <cellStyle name="Prefilled 2 2 3" xfId="22268"/>
    <cellStyle name="Prefilled 2 3" xfId="22269"/>
    <cellStyle name="Prefilled 2 3 2" xfId="22270"/>
    <cellStyle name="Prefilled 2 3 3" xfId="22271"/>
    <cellStyle name="Prefilled 2 4" xfId="22272"/>
    <cellStyle name="Prefilled 2 4 2" xfId="22273"/>
    <cellStyle name="Prefilled 2 4 3" xfId="22274"/>
    <cellStyle name="Prefilled 2 5" xfId="22275"/>
    <cellStyle name="Prefilled 2 5 2" xfId="22276"/>
    <cellStyle name="Prefilled 2 5 3" xfId="22277"/>
    <cellStyle name="Prefilled 2 6" xfId="22278"/>
    <cellStyle name="Prefilled 2 6 2" xfId="22279"/>
    <cellStyle name="Prefilled 2 6 3" xfId="22280"/>
    <cellStyle name="Prefilled 2 7" xfId="22281"/>
    <cellStyle name="Prefilled 2 7 2" xfId="22282"/>
    <cellStyle name="Prefilled 2 7 3" xfId="22283"/>
    <cellStyle name="Prefilled 2 8" xfId="22284"/>
    <cellStyle name="Prefilled 2 8 2" xfId="22285"/>
    <cellStyle name="Prefilled 2 8 3" xfId="22286"/>
    <cellStyle name="Prefilled 2 9" xfId="22287"/>
    <cellStyle name="Prefilled 2 9 2" xfId="22288"/>
    <cellStyle name="Prefilled 2 9 3" xfId="22289"/>
    <cellStyle name="Prefilled 3" xfId="22290"/>
    <cellStyle name="Prefilled 3 10" xfId="22291"/>
    <cellStyle name="Prefilled 3 10 2" xfId="22292"/>
    <cellStyle name="Prefilled 3 10 3" xfId="22293"/>
    <cellStyle name="Prefilled 3 11" xfId="22294"/>
    <cellStyle name="Prefilled 3 12" xfId="22295"/>
    <cellStyle name="Prefilled 3 2" xfId="22296"/>
    <cellStyle name="Prefilled 3 2 2" xfId="22297"/>
    <cellStyle name="Prefilled 3 2 3" xfId="22298"/>
    <cellStyle name="Prefilled 3 3" xfId="22299"/>
    <cellStyle name="Prefilled 3 3 2" xfId="22300"/>
    <cellStyle name="Prefilled 3 3 3" xfId="22301"/>
    <cellStyle name="Prefilled 3 4" xfId="22302"/>
    <cellStyle name="Prefilled 3 4 2" xfId="22303"/>
    <cellStyle name="Prefilled 3 4 3" xfId="22304"/>
    <cellStyle name="Prefilled 3 5" xfId="22305"/>
    <cellStyle name="Prefilled 3 5 2" xfId="22306"/>
    <cellStyle name="Prefilled 3 5 3" xfId="22307"/>
    <cellStyle name="Prefilled 3 6" xfId="22308"/>
    <cellStyle name="Prefilled 3 6 2" xfId="22309"/>
    <cellStyle name="Prefilled 3 6 3" xfId="22310"/>
    <cellStyle name="Prefilled 3 7" xfId="22311"/>
    <cellStyle name="Prefilled 3 7 2" xfId="22312"/>
    <cellStyle name="Prefilled 3 7 3" xfId="22313"/>
    <cellStyle name="Prefilled 3 8" xfId="22314"/>
    <cellStyle name="Prefilled 3 8 2" xfId="22315"/>
    <cellStyle name="Prefilled 3 8 3" xfId="22316"/>
    <cellStyle name="Prefilled 3 9" xfId="22317"/>
    <cellStyle name="Prefilled 3 9 2" xfId="22318"/>
    <cellStyle name="Prefilled 3 9 3" xfId="22319"/>
    <cellStyle name="Prefilled 4" xfId="22320"/>
    <cellStyle name="Prefilled 4 10" xfId="22321"/>
    <cellStyle name="Prefilled 4 10 2" xfId="22322"/>
    <cellStyle name="Prefilled 4 10 3" xfId="22323"/>
    <cellStyle name="Prefilled 4 11" xfId="22324"/>
    <cellStyle name="Prefilled 4 12" xfId="22325"/>
    <cellStyle name="Prefilled 4 2" xfId="22326"/>
    <cellStyle name="Prefilled 4 2 2" xfId="22327"/>
    <cellStyle name="Prefilled 4 2 3" xfId="22328"/>
    <cellStyle name="Prefilled 4 3" xfId="22329"/>
    <cellStyle name="Prefilled 4 3 2" xfId="22330"/>
    <cellStyle name="Prefilled 4 3 3" xfId="22331"/>
    <cellStyle name="Prefilled 4 4" xfId="22332"/>
    <cellStyle name="Prefilled 4 4 2" xfId="22333"/>
    <cellStyle name="Prefilled 4 4 3" xfId="22334"/>
    <cellStyle name="Prefilled 4 5" xfId="22335"/>
    <cellStyle name="Prefilled 4 5 2" xfId="22336"/>
    <cellStyle name="Prefilled 4 5 3" xfId="22337"/>
    <cellStyle name="Prefilled 4 6" xfId="22338"/>
    <cellStyle name="Prefilled 4 6 2" xfId="22339"/>
    <cellStyle name="Prefilled 4 6 3" xfId="22340"/>
    <cellStyle name="Prefilled 4 7" xfId="22341"/>
    <cellStyle name="Prefilled 4 7 2" xfId="22342"/>
    <cellStyle name="Prefilled 4 7 3" xfId="22343"/>
    <cellStyle name="Prefilled 4 8" xfId="22344"/>
    <cellStyle name="Prefilled 4 8 2" xfId="22345"/>
    <cellStyle name="Prefilled 4 8 3" xfId="22346"/>
    <cellStyle name="Prefilled 4 9" xfId="22347"/>
    <cellStyle name="Prefilled 4 9 2" xfId="22348"/>
    <cellStyle name="Prefilled 4 9 3" xfId="22349"/>
    <cellStyle name="Prefilled 5" xfId="22350"/>
    <cellStyle name="Prefilled 5 10" xfId="22351"/>
    <cellStyle name="Prefilled 5 10 2" xfId="22352"/>
    <cellStyle name="Prefilled 5 10 3" xfId="22353"/>
    <cellStyle name="Prefilled 5 11" xfId="22354"/>
    <cellStyle name="Prefilled 5 12" xfId="22355"/>
    <cellStyle name="Prefilled 5 2" xfId="22356"/>
    <cellStyle name="Prefilled 5 2 2" xfId="22357"/>
    <cellStyle name="Prefilled 5 2 3" xfId="22358"/>
    <cellStyle name="Prefilled 5 3" xfId="22359"/>
    <cellStyle name="Prefilled 5 3 2" xfId="22360"/>
    <cellStyle name="Prefilled 5 3 3" xfId="22361"/>
    <cellStyle name="Prefilled 5 4" xfId="22362"/>
    <cellStyle name="Prefilled 5 4 2" xfId="22363"/>
    <cellStyle name="Prefilled 5 4 3" xfId="22364"/>
    <cellStyle name="Prefilled 5 5" xfId="22365"/>
    <cellStyle name="Prefilled 5 5 2" xfId="22366"/>
    <cellStyle name="Prefilled 5 5 3" xfId="22367"/>
    <cellStyle name="Prefilled 5 6" xfId="22368"/>
    <cellStyle name="Prefilled 5 6 2" xfId="22369"/>
    <cellStyle name="Prefilled 5 6 3" xfId="22370"/>
    <cellStyle name="Prefilled 5 7" xfId="22371"/>
    <cellStyle name="Prefilled 5 7 2" xfId="22372"/>
    <cellStyle name="Prefilled 5 7 3" xfId="22373"/>
    <cellStyle name="Prefilled 5 8" xfId="22374"/>
    <cellStyle name="Prefilled 5 8 2" xfId="22375"/>
    <cellStyle name="Prefilled 5 8 3" xfId="22376"/>
    <cellStyle name="Prefilled 5 9" xfId="22377"/>
    <cellStyle name="Prefilled 5 9 2" xfId="22378"/>
    <cellStyle name="Prefilled 5 9 3" xfId="22379"/>
    <cellStyle name="Prefilled 6" xfId="22380"/>
    <cellStyle name="Prefilled 6 10" xfId="22381"/>
    <cellStyle name="Prefilled 6 10 2" xfId="22382"/>
    <cellStyle name="Prefilled 6 10 3" xfId="22383"/>
    <cellStyle name="Prefilled 6 11" xfId="22384"/>
    <cellStyle name="Prefilled 6 12" xfId="22385"/>
    <cellStyle name="Prefilled 6 2" xfId="22386"/>
    <cellStyle name="Prefilled 6 2 2" xfId="22387"/>
    <cellStyle name="Prefilled 6 2 3" xfId="22388"/>
    <cellStyle name="Prefilled 6 3" xfId="22389"/>
    <cellStyle name="Prefilled 6 3 2" xfId="22390"/>
    <cellStyle name="Prefilled 6 3 3" xfId="22391"/>
    <cellStyle name="Prefilled 6 4" xfId="22392"/>
    <cellStyle name="Prefilled 6 4 2" xfId="22393"/>
    <cellStyle name="Prefilled 6 4 3" xfId="22394"/>
    <cellStyle name="Prefilled 6 5" xfId="22395"/>
    <cellStyle name="Prefilled 6 5 2" xfId="22396"/>
    <cellStyle name="Prefilled 6 5 3" xfId="22397"/>
    <cellStyle name="Prefilled 6 6" xfId="22398"/>
    <cellStyle name="Prefilled 6 6 2" xfId="22399"/>
    <cellStyle name="Prefilled 6 6 3" xfId="22400"/>
    <cellStyle name="Prefilled 6 7" xfId="22401"/>
    <cellStyle name="Prefilled 6 7 2" xfId="22402"/>
    <cellStyle name="Prefilled 6 7 3" xfId="22403"/>
    <cellStyle name="Prefilled 6 8" xfId="22404"/>
    <cellStyle name="Prefilled 6 8 2" xfId="22405"/>
    <cellStyle name="Prefilled 6 8 3" xfId="22406"/>
    <cellStyle name="Prefilled 6 9" xfId="22407"/>
    <cellStyle name="Prefilled 6 9 2" xfId="22408"/>
    <cellStyle name="Prefilled 6 9 3" xfId="22409"/>
    <cellStyle name="Prefilled 7" xfId="22410"/>
    <cellStyle name="Prefilled 7 10" xfId="22411"/>
    <cellStyle name="Prefilled 7 10 2" xfId="22412"/>
    <cellStyle name="Prefilled 7 10 3" xfId="22413"/>
    <cellStyle name="Prefilled 7 11" xfId="22414"/>
    <cellStyle name="Prefilled 7 11 2" xfId="22415"/>
    <cellStyle name="Prefilled 7 11 3" xfId="22416"/>
    <cellStyle name="Prefilled 7 12" xfId="22417"/>
    <cellStyle name="Prefilled 7 13" xfId="22418"/>
    <cellStyle name="Prefilled 7 2" xfId="22419"/>
    <cellStyle name="Prefilled 7 2 2" xfId="22420"/>
    <cellStyle name="Prefilled 7 2 3" xfId="22421"/>
    <cellStyle name="Prefilled 7 3" xfId="22422"/>
    <cellStyle name="Prefilled 7 3 2" xfId="22423"/>
    <cellStyle name="Prefilled 7 3 3" xfId="22424"/>
    <cellStyle name="Prefilled 7 4" xfId="22425"/>
    <cellStyle name="Prefilled 7 4 2" xfId="22426"/>
    <cellStyle name="Prefilled 7 4 3" xfId="22427"/>
    <cellStyle name="Prefilled 7 5" xfId="22428"/>
    <cellStyle name="Prefilled 7 5 2" xfId="22429"/>
    <cellStyle name="Prefilled 7 5 3" xfId="22430"/>
    <cellStyle name="Prefilled 7 6" xfId="22431"/>
    <cellStyle name="Prefilled 7 6 2" xfId="22432"/>
    <cellStyle name="Prefilled 7 6 3" xfId="22433"/>
    <cellStyle name="Prefilled 7 7" xfId="22434"/>
    <cellStyle name="Prefilled 7 7 2" xfId="22435"/>
    <cellStyle name="Prefilled 7 7 3" xfId="22436"/>
    <cellStyle name="Prefilled 7 8" xfId="22437"/>
    <cellStyle name="Prefilled 7 8 2" xfId="22438"/>
    <cellStyle name="Prefilled 7 8 3" xfId="22439"/>
    <cellStyle name="Prefilled 7 9" xfId="22440"/>
    <cellStyle name="Prefilled 7 9 2" xfId="22441"/>
    <cellStyle name="Prefilled 7 9 3" xfId="22442"/>
    <cellStyle name="Prefilled 8" xfId="22443"/>
    <cellStyle name="Prefilled 8 10" xfId="22444"/>
    <cellStyle name="Prefilled 8 10 2" xfId="22445"/>
    <cellStyle name="Prefilled 8 10 3" xfId="22446"/>
    <cellStyle name="Prefilled 8 11" xfId="22447"/>
    <cellStyle name="Prefilled 8 11 2" xfId="22448"/>
    <cellStyle name="Prefilled 8 11 3" xfId="22449"/>
    <cellStyle name="Prefilled 8 12" xfId="22450"/>
    <cellStyle name="Prefilled 8 13" xfId="22451"/>
    <cellStyle name="Prefilled 8 2" xfId="22452"/>
    <cellStyle name="Prefilled 8 2 2" xfId="22453"/>
    <cellStyle name="Prefilled 8 2 3" xfId="22454"/>
    <cellStyle name="Prefilled 8 3" xfId="22455"/>
    <cellStyle name="Prefilled 8 3 2" xfId="22456"/>
    <cellStyle name="Prefilled 8 3 3" xfId="22457"/>
    <cellStyle name="Prefilled 8 4" xfId="22458"/>
    <cellStyle name="Prefilled 8 4 2" xfId="22459"/>
    <cellStyle name="Prefilled 8 4 3" xfId="22460"/>
    <cellStyle name="Prefilled 8 5" xfId="22461"/>
    <cellStyle name="Prefilled 8 5 2" xfId="22462"/>
    <cellStyle name="Prefilled 8 5 3" xfId="22463"/>
    <cellStyle name="Prefilled 8 6" xfId="22464"/>
    <cellStyle name="Prefilled 8 6 2" xfId="22465"/>
    <cellStyle name="Prefilled 8 6 3" xfId="22466"/>
    <cellStyle name="Prefilled 8 7" xfId="22467"/>
    <cellStyle name="Prefilled 8 7 2" xfId="22468"/>
    <cellStyle name="Prefilled 8 7 3" xfId="22469"/>
    <cellStyle name="Prefilled 8 8" xfId="22470"/>
    <cellStyle name="Prefilled 8 8 2" xfId="22471"/>
    <cellStyle name="Prefilled 8 8 3" xfId="22472"/>
    <cellStyle name="Prefilled 8 9" xfId="22473"/>
    <cellStyle name="Prefilled 8 9 2" xfId="22474"/>
    <cellStyle name="Prefilled 8 9 3" xfId="22475"/>
    <cellStyle name="Prefilled 9" xfId="22476"/>
    <cellStyle name="Prefilled 9 2" xfId="22477"/>
    <cellStyle name="Prefilled 9 3" xfId="22478"/>
    <cellStyle name="PrePop Currency (0)" xfId="22479"/>
    <cellStyle name="PrePop Currency (0) 2" xfId="22480"/>
    <cellStyle name="PrePop Currency (0) 2 2" xfId="22481"/>
    <cellStyle name="PrePop Currency (0) 2 3" xfId="22482"/>
    <cellStyle name="PrePop Currency (0) 3" xfId="22483"/>
    <cellStyle name="PrePop Currency (0) 4" xfId="22484"/>
    <cellStyle name="PrePop Currency (0) 5" xfId="22485"/>
    <cellStyle name="PrePop Currency (0) 6" xfId="22486"/>
    <cellStyle name="PrePop Currency (0) 7" xfId="22487"/>
    <cellStyle name="PrePop Currency (0) 8" xfId="22488"/>
    <cellStyle name="PrePop Currency (0)_EC-1" xfId="22489"/>
    <cellStyle name="PrePop Currency (2)" xfId="22490"/>
    <cellStyle name="PrePop Currency (2) 2" xfId="22491"/>
    <cellStyle name="PrePop Currency (2) 2 2" xfId="22492"/>
    <cellStyle name="PrePop Currency (2) 2 3" xfId="22493"/>
    <cellStyle name="PrePop Currency (2) 2 4" xfId="22494"/>
    <cellStyle name="PrePop Currency (2) 3" xfId="22495"/>
    <cellStyle name="PrePop Currency (2) 4" xfId="22496"/>
    <cellStyle name="PrePop Currency (2) 5" xfId="22497"/>
    <cellStyle name="PrePop Currency (2) 6" xfId="22498"/>
    <cellStyle name="PrePop Currency (2) 7" xfId="22499"/>
    <cellStyle name="PrePop Currency (2) 8" xfId="22500"/>
    <cellStyle name="PrePop Currency (2)_EC-1" xfId="22501"/>
    <cellStyle name="PrePop Units (0)" xfId="22502"/>
    <cellStyle name="PrePop Units (0) 2" xfId="22503"/>
    <cellStyle name="PrePop Units (0) 2 2" xfId="22504"/>
    <cellStyle name="PrePop Units (0) 2 3" xfId="22505"/>
    <cellStyle name="PrePop Units (0) 3" xfId="22506"/>
    <cellStyle name="PrePop Units (0) 4" xfId="22507"/>
    <cellStyle name="PrePop Units (0) 5" xfId="22508"/>
    <cellStyle name="PrePop Units (0) 6" xfId="22509"/>
    <cellStyle name="PrePop Units (0) 7" xfId="22510"/>
    <cellStyle name="PrePop Units (0) 8" xfId="22511"/>
    <cellStyle name="PrePop Units (0)_EC-1" xfId="22512"/>
    <cellStyle name="PrePop Units (1)" xfId="22513"/>
    <cellStyle name="PrePop Units (1) 2" xfId="22514"/>
    <cellStyle name="PrePop Units (1) 2 2" xfId="22515"/>
    <cellStyle name="PrePop Units (1) 2 3" xfId="22516"/>
    <cellStyle name="PrePop Units (1) 3" xfId="22517"/>
    <cellStyle name="PrePop Units (1) 4" xfId="22518"/>
    <cellStyle name="PrePop Units (1) 5" xfId="22519"/>
    <cellStyle name="PrePop Units (1) 6" xfId="22520"/>
    <cellStyle name="PrePop Units (1) 7" xfId="22521"/>
    <cellStyle name="PrePop Units (1) 8" xfId="22522"/>
    <cellStyle name="PrePop Units (1)_EC-1" xfId="22523"/>
    <cellStyle name="PrePop Units (2)" xfId="22524"/>
    <cellStyle name="PrePop Units (2) 2" xfId="22525"/>
    <cellStyle name="PrePop Units (2) 2 2" xfId="22526"/>
    <cellStyle name="PrePop Units (2) 2 3" xfId="22527"/>
    <cellStyle name="PrePop Units (2) 2 4" xfId="22528"/>
    <cellStyle name="PrePop Units (2) 3" xfId="22529"/>
    <cellStyle name="PrePop Units (2) 4" xfId="22530"/>
    <cellStyle name="PrePop Units (2) 5" xfId="22531"/>
    <cellStyle name="PrePop Units (2) 6" xfId="22532"/>
    <cellStyle name="PrePop Units (2) 7" xfId="22533"/>
    <cellStyle name="PrePop Units (2) 8" xfId="22534"/>
    <cellStyle name="PrePop Units (2)_EC-1" xfId="22535"/>
    <cellStyle name="price" xfId="22536"/>
    <cellStyle name="price 2" xfId="22537"/>
    <cellStyle name="price 2 2" xfId="22538"/>
    <cellStyle name="price 2 3" xfId="22539"/>
    <cellStyle name="price 3" xfId="22540"/>
    <cellStyle name="price 4" xfId="22541"/>
    <cellStyle name="price 5" xfId="22542"/>
    <cellStyle name="price 6" xfId="22543"/>
    <cellStyle name="price 7" xfId="22544"/>
    <cellStyle name="pricing" xfId="22545"/>
    <cellStyle name="pricing 2" xfId="22546"/>
    <cellStyle name="pricing 2 2" xfId="22547"/>
    <cellStyle name="pricing 3" xfId="22548"/>
    <cellStyle name="pricing 4" xfId="22549"/>
    <cellStyle name="pricing 5" xfId="22550"/>
    <cellStyle name="pricing 6" xfId="22551"/>
    <cellStyle name="pricing 7" xfId="22552"/>
    <cellStyle name="pricing 8" xfId="22553"/>
    <cellStyle name="pricing 9" xfId="22554"/>
    <cellStyle name="Protected" xfId="22555"/>
    <cellStyle name="Protected 2" xfId="22556"/>
    <cellStyle name="Protected 2 2" xfId="22557"/>
    <cellStyle name="Protected 2 3" xfId="22558"/>
    <cellStyle name="Protected 3" xfId="22559"/>
    <cellStyle name="Protected 4" xfId="22560"/>
    <cellStyle name="PSChar" xfId="22561"/>
    <cellStyle name="PSChar 2" xfId="22562"/>
    <cellStyle name="PSChar 2 2" xfId="22563"/>
    <cellStyle name="PSChar 2 3" xfId="22564"/>
    <cellStyle name="PSChar 3" xfId="22565"/>
    <cellStyle name="PSChar 3 2" xfId="22566"/>
    <cellStyle name="PSChar 3 3" xfId="22567"/>
    <cellStyle name="PSChar 3 4" xfId="22568"/>
    <cellStyle name="PSChar 4" xfId="22569"/>
    <cellStyle name="PSChar 4 2" xfId="22570"/>
    <cellStyle name="PSChar 4 3" xfId="22571"/>
    <cellStyle name="PSChar 4 4" xfId="22572"/>
    <cellStyle name="PSChar 5" xfId="22573"/>
    <cellStyle name="PSChar 6" xfId="22574"/>
    <cellStyle name="PSChar 7" xfId="22575"/>
    <cellStyle name="PSChar 8" xfId="22576"/>
    <cellStyle name="PSDate" xfId="22577"/>
    <cellStyle name="PSDate 2" xfId="22578"/>
    <cellStyle name="PSDate 2 2" xfId="22579"/>
    <cellStyle name="PSDate 2 3" xfId="22580"/>
    <cellStyle name="PSDate 3" xfId="22581"/>
    <cellStyle name="PSDate 4" xfId="22582"/>
    <cellStyle name="PSDate 5" xfId="22583"/>
    <cellStyle name="PSDec" xfId="22584"/>
    <cellStyle name="PSDec 2" xfId="22585"/>
    <cellStyle name="PSDec 2 2" xfId="22586"/>
    <cellStyle name="PSDec 2 3" xfId="22587"/>
    <cellStyle name="PSDec 3" xfId="22588"/>
    <cellStyle name="PSDec 3 2" xfId="22589"/>
    <cellStyle name="PSDec 3 3" xfId="22590"/>
    <cellStyle name="PSDec 3 4" xfId="22591"/>
    <cellStyle name="PSDec 4" xfId="22592"/>
    <cellStyle name="PSDec 4 2" xfId="22593"/>
    <cellStyle name="PSDec 4 3" xfId="22594"/>
    <cellStyle name="PSDec 4 4" xfId="22595"/>
    <cellStyle name="PSDec 5" xfId="22596"/>
    <cellStyle name="PSDec 6" xfId="22597"/>
    <cellStyle name="PSDec 7" xfId="22598"/>
    <cellStyle name="PSDec 8" xfId="22599"/>
    <cellStyle name="PSHeading" xfId="22600"/>
    <cellStyle name="PSHeading 2" xfId="22601"/>
    <cellStyle name="PSHeading 2 2" xfId="22602"/>
    <cellStyle name="PSHeading 2 3" xfId="22603"/>
    <cellStyle name="PSHeading 2 4" xfId="22604"/>
    <cellStyle name="PSHeading 3" xfId="22605"/>
    <cellStyle name="PSHeading 3 2" xfId="22606"/>
    <cellStyle name="PSHeading 4" xfId="22607"/>
    <cellStyle name="PSHeading 4 2" xfId="22608"/>
    <cellStyle name="PSHeading 5" xfId="22609"/>
    <cellStyle name="PSHeading 5 2" xfId="22610"/>
    <cellStyle name="PSHeading 6" xfId="22611"/>
    <cellStyle name="PSHeading 6 2" xfId="22612"/>
    <cellStyle name="PSHeading 7" xfId="22613"/>
    <cellStyle name="PSHeading 7 2" xfId="22614"/>
    <cellStyle name="PSHeading 8" xfId="22615"/>
    <cellStyle name="PSHeading 9" xfId="22616"/>
    <cellStyle name="PSInt" xfId="22617"/>
    <cellStyle name="PSInt 2" xfId="22618"/>
    <cellStyle name="PSInt 2 2" xfId="22619"/>
    <cellStyle name="PSInt 2 3" xfId="22620"/>
    <cellStyle name="PSInt 3" xfId="22621"/>
    <cellStyle name="PSInt 4" xfId="22622"/>
    <cellStyle name="PSInt 5" xfId="22623"/>
    <cellStyle name="PSSpacer" xfId="22624"/>
    <cellStyle name="PSSpacer 2" xfId="22625"/>
    <cellStyle name="PSSpacer 2 2" xfId="22626"/>
    <cellStyle name="PSSpacer 2 3" xfId="22627"/>
    <cellStyle name="PSSpacer 3" xfId="22628"/>
    <cellStyle name="PSSpacer 4" xfId="22629"/>
    <cellStyle name="PSSpacer 4 2" xfId="22630"/>
    <cellStyle name="PSSpacer 4 3" xfId="22631"/>
    <cellStyle name="PSSpacer 5" xfId="22632"/>
    <cellStyle name="PSSpacer 6" xfId="22633"/>
    <cellStyle name="Q" xfId="22634"/>
    <cellStyle name="Q 10" xfId="22635"/>
    <cellStyle name="Q 10 2" xfId="22636"/>
    <cellStyle name="Q 11" xfId="22637"/>
    <cellStyle name="Q 11 2" xfId="22638"/>
    <cellStyle name="Q 12" xfId="22639"/>
    <cellStyle name="Q 12 2" xfId="22640"/>
    <cellStyle name="Q 13" xfId="22641"/>
    <cellStyle name="Q 2" xfId="22642"/>
    <cellStyle name="Q 2 10" xfId="22643"/>
    <cellStyle name="Q 2 10 2" xfId="22644"/>
    <cellStyle name="Q 2 11" xfId="22645"/>
    <cellStyle name="Q 2 11 2" xfId="22646"/>
    <cellStyle name="Q 2 12" xfId="22647"/>
    <cellStyle name="Q 2 12 2" xfId="22648"/>
    <cellStyle name="Q 2 13" xfId="22649"/>
    <cellStyle name="Q 2 2" xfId="22650"/>
    <cellStyle name="Q 2 2 10" xfId="22651"/>
    <cellStyle name="Q 2 2 10 2" xfId="22652"/>
    <cellStyle name="Q 2 2 11" xfId="22653"/>
    <cellStyle name="Q 2 2 11 2" xfId="22654"/>
    <cellStyle name="Q 2 2 12" xfId="22655"/>
    <cellStyle name="Q 2 2 2" xfId="22656"/>
    <cellStyle name="Q 2 2 2 10" xfId="22657"/>
    <cellStyle name="Q 2 2 2 10 2" xfId="22658"/>
    <cellStyle name="Q 2 2 2 11" xfId="22659"/>
    <cellStyle name="Q 2 2 2 2" xfId="22660"/>
    <cellStyle name="Q 2 2 2 2 2" xfId="22661"/>
    <cellStyle name="Q 2 2 2 3" xfId="22662"/>
    <cellStyle name="Q 2 2 2 3 2" xfId="22663"/>
    <cellStyle name="Q 2 2 2 4" xfId="22664"/>
    <cellStyle name="Q 2 2 2 4 2" xfId="22665"/>
    <cellStyle name="Q 2 2 2 5" xfId="22666"/>
    <cellStyle name="Q 2 2 2 5 2" xfId="22667"/>
    <cellStyle name="Q 2 2 2 6" xfId="22668"/>
    <cellStyle name="Q 2 2 2 6 2" xfId="22669"/>
    <cellStyle name="Q 2 2 2 7" xfId="22670"/>
    <cellStyle name="Q 2 2 2 7 2" xfId="22671"/>
    <cellStyle name="Q 2 2 2 8" xfId="22672"/>
    <cellStyle name="Q 2 2 2 8 2" xfId="22673"/>
    <cellStyle name="Q 2 2 2 9" xfId="22674"/>
    <cellStyle name="Q 2 2 2 9 2" xfId="22675"/>
    <cellStyle name="Q 2 2 3" xfId="22676"/>
    <cellStyle name="Q 2 2 3 2" xfId="22677"/>
    <cellStyle name="Q 2 2 4" xfId="22678"/>
    <cellStyle name="Q 2 2 4 2" xfId="22679"/>
    <cellStyle name="Q 2 2 5" xfId="22680"/>
    <cellStyle name="Q 2 2 5 2" xfId="22681"/>
    <cellStyle name="Q 2 2 6" xfId="22682"/>
    <cellStyle name="Q 2 2 6 2" xfId="22683"/>
    <cellStyle name="Q 2 2 7" xfId="22684"/>
    <cellStyle name="Q 2 2 7 2" xfId="22685"/>
    <cellStyle name="Q 2 2 8" xfId="22686"/>
    <cellStyle name="Q 2 2 8 2" xfId="22687"/>
    <cellStyle name="Q 2 2 9" xfId="22688"/>
    <cellStyle name="Q 2 2 9 2" xfId="22689"/>
    <cellStyle name="Q 2 3" xfId="22690"/>
    <cellStyle name="Q 2 3 10" xfId="22691"/>
    <cellStyle name="Q 2 3 10 2" xfId="22692"/>
    <cellStyle name="Q 2 3 11" xfId="22693"/>
    <cellStyle name="Q 2 3 2" xfId="22694"/>
    <cellStyle name="Q 2 3 2 2" xfId="22695"/>
    <cellStyle name="Q 2 3 3" xfId="22696"/>
    <cellStyle name="Q 2 3 3 2" xfId="22697"/>
    <cellStyle name="Q 2 3 4" xfId="22698"/>
    <cellStyle name="Q 2 3 4 2" xfId="22699"/>
    <cellStyle name="Q 2 3 5" xfId="22700"/>
    <cellStyle name="Q 2 3 5 2" xfId="22701"/>
    <cellStyle name="Q 2 3 6" xfId="22702"/>
    <cellStyle name="Q 2 3 6 2" xfId="22703"/>
    <cellStyle name="Q 2 3 7" xfId="22704"/>
    <cellStyle name="Q 2 3 7 2" xfId="22705"/>
    <cellStyle name="Q 2 3 8" xfId="22706"/>
    <cellStyle name="Q 2 3 8 2" xfId="22707"/>
    <cellStyle name="Q 2 3 9" xfId="22708"/>
    <cellStyle name="Q 2 3 9 2" xfId="22709"/>
    <cellStyle name="Q 2 4" xfId="22710"/>
    <cellStyle name="Q 2 4 2" xfId="22711"/>
    <cellStyle name="Q 2 5" xfId="22712"/>
    <cellStyle name="Q 2 5 2" xfId="22713"/>
    <cellStyle name="Q 2 6" xfId="22714"/>
    <cellStyle name="Q 2 6 2" xfId="22715"/>
    <cellStyle name="Q 2 7" xfId="22716"/>
    <cellStyle name="Q 2 7 2" xfId="22717"/>
    <cellStyle name="Q 2 8" xfId="22718"/>
    <cellStyle name="Q 2 8 2" xfId="22719"/>
    <cellStyle name="Q 2 9" xfId="22720"/>
    <cellStyle name="Q 2 9 2" xfId="22721"/>
    <cellStyle name="Q 3" xfId="22722"/>
    <cellStyle name="Q 3 10" xfId="22723"/>
    <cellStyle name="Q 3 10 2" xfId="22724"/>
    <cellStyle name="Q 3 11" xfId="22725"/>
    <cellStyle name="Q 3 2" xfId="22726"/>
    <cellStyle name="Q 3 2 2" xfId="22727"/>
    <cellStyle name="Q 3 3" xfId="22728"/>
    <cellStyle name="Q 3 3 2" xfId="22729"/>
    <cellStyle name="Q 3 4" xfId="22730"/>
    <cellStyle name="Q 3 4 2" xfId="22731"/>
    <cellStyle name="Q 3 5" xfId="22732"/>
    <cellStyle name="Q 3 5 2" xfId="22733"/>
    <cellStyle name="Q 3 6" xfId="22734"/>
    <cellStyle name="Q 3 6 2" xfId="22735"/>
    <cellStyle name="Q 3 7" xfId="22736"/>
    <cellStyle name="Q 3 7 2" xfId="22737"/>
    <cellStyle name="Q 3 8" xfId="22738"/>
    <cellStyle name="Q 3 8 2" xfId="22739"/>
    <cellStyle name="Q 3 9" xfId="22740"/>
    <cellStyle name="Q 3 9 2" xfId="22741"/>
    <cellStyle name="Q 4" xfId="22742"/>
    <cellStyle name="Q 4 2" xfId="22743"/>
    <cellStyle name="Q 5" xfId="22744"/>
    <cellStyle name="Q 5 2" xfId="22745"/>
    <cellStyle name="Q 6" xfId="22746"/>
    <cellStyle name="Q 6 2" xfId="22747"/>
    <cellStyle name="Q 7" xfId="22748"/>
    <cellStyle name="Q 7 2" xfId="22749"/>
    <cellStyle name="Q 8" xfId="22750"/>
    <cellStyle name="Q 8 2" xfId="22751"/>
    <cellStyle name="Q 9" xfId="22752"/>
    <cellStyle name="Q 9 2" xfId="22753"/>
    <cellStyle name="Q_07新华报表" xfId="22754"/>
    <cellStyle name="Q_07新华报表 10" xfId="22755"/>
    <cellStyle name="Q_07新华报表 10 2" xfId="22756"/>
    <cellStyle name="Q_07新华报表 11" xfId="22757"/>
    <cellStyle name="Q_07新华报表 11 2" xfId="22758"/>
    <cellStyle name="Q_07新华报表 12" xfId="22759"/>
    <cellStyle name="Q_07新华报表 12 2" xfId="22760"/>
    <cellStyle name="Q_07新华报表 13" xfId="22761"/>
    <cellStyle name="Q_07新华报表 2" xfId="22762"/>
    <cellStyle name="Q_07新华报表 2 10" xfId="22763"/>
    <cellStyle name="Q_07新华报表 2 10 2" xfId="22764"/>
    <cellStyle name="Q_07新华报表 2 11" xfId="22765"/>
    <cellStyle name="Q_07新华报表 2 11 2" xfId="22766"/>
    <cellStyle name="Q_07新华报表 2 12" xfId="22767"/>
    <cellStyle name="Q_07新华报表 2 12 2" xfId="22768"/>
    <cellStyle name="Q_07新华报表 2 13" xfId="22769"/>
    <cellStyle name="Q_07新华报表 2 2" xfId="22770"/>
    <cellStyle name="Q_07新华报表 2 2 10" xfId="22771"/>
    <cellStyle name="Q_07新华报表 2 2 10 2" xfId="22772"/>
    <cellStyle name="Q_07新华报表 2 2 11" xfId="22773"/>
    <cellStyle name="Q_07新华报表 2 2 11 2" xfId="22774"/>
    <cellStyle name="Q_07新华报表 2 2 12" xfId="22775"/>
    <cellStyle name="Q_07新华报表 2 2 2" xfId="22776"/>
    <cellStyle name="Q_07新华报表 2 2 2 10" xfId="22777"/>
    <cellStyle name="Q_07新华报表 2 2 2 10 2" xfId="22778"/>
    <cellStyle name="Q_07新华报表 2 2 2 11" xfId="22779"/>
    <cellStyle name="Q_07新华报表 2 2 2 2" xfId="22780"/>
    <cellStyle name="Q_07新华报表 2 2 2 2 2" xfId="22781"/>
    <cellStyle name="Q_07新华报表 2 2 2 3" xfId="22782"/>
    <cellStyle name="Q_07新华报表 2 2 2 3 2" xfId="22783"/>
    <cellStyle name="Q_07新华报表 2 2 2 4" xfId="22784"/>
    <cellStyle name="Q_07新华报表 2 2 2 4 2" xfId="22785"/>
    <cellStyle name="Q_07新华报表 2 2 2 5" xfId="22786"/>
    <cellStyle name="Q_07新华报表 2 2 2 5 2" xfId="22787"/>
    <cellStyle name="Q_07新华报表 2 2 2 6" xfId="22788"/>
    <cellStyle name="Q_07新华报表 2 2 2 6 2" xfId="22789"/>
    <cellStyle name="Q_07新华报表 2 2 2 7" xfId="22790"/>
    <cellStyle name="Q_07新华报表 2 2 2 7 2" xfId="22791"/>
    <cellStyle name="Q_07新华报表 2 2 2 8" xfId="22792"/>
    <cellStyle name="Q_07新华报表 2 2 2 8 2" xfId="22793"/>
    <cellStyle name="Q_07新华报表 2 2 2 9" xfId="22794"/>
    <cellStyle name="Q_07新华报表 2 2 2 9 2" xfId="22795"/>
    <cellStyle name="Q_07新华报表 2 2 3" xfId="22796"/>
    <cellStyle name="Q_07新华报表 2 2 3 2" xfId="22797"/>
    <cellStyle name="Q_07新华报表 2 2 4" xfId="22798"/>
    <cellStyle name="Q_07新华报表 2 2 4 2" xfId="22799"/>
    <cellStyle name="Q_07新华报表 2 2 5" xfId="22800"/>
    <cellStyle name="Q_07新华报表 2 2 5 2" xfId="22801"/>
    <cellStyle name="Q_07新华报表 2 2 6" xfId="22802"/>
    <cellStyle name="Q_07新华报表 2 2 6 2" xfId="22803"/>
    <cellStyle name="Q_07新华报表 2 2 7" xfId="22804"/>
    <cellStyle name="Q_07新华报表 2 2 7 2" xfId="22805"/>
    <cellStyle name="Q_07新华报表 2 2 8" xfId="22806"/>
    <cellStyle name="Q_07新华报表 2 2 8 2" xfId="22807"/>
    <cellStyle name="Q_07新华报表 2 2 9" xfId="22808"/>
    <cellStyle name="Q_07新华报表 2 2 9 2" xfId="22809"/>
    <cellStyle name="Q_07新华报表 2 3" xfId="22810"/>
    <cellStyle name="Q_07新华报表 2 3 10" xfId="22811"/>
    <cellStyle name="Q_07新华报表 2 3 10 2" xfId="22812"/>
    <cellStyle name="Q_07新华报表 2 3 11" xfId="22813"/>
    <cellStyle name="Q_07新华报表 2 3 2" xfId="22814"/>
    <cellStyle name="Q_07新华报表 2 3 2 2" xfId="22815"/>
    <cellStyle name="Q_07新华报表 2 3 3" xfId="22816"/>
    <cellStyle name="Q_07新华报表 2 3 3 2" xfId="22817"/>
    <cellStyle name="Q_07新华报表 2 3 4" xfId="22818"/>
    <cellStyle name="Q_07新华报表 2 3 4 2" xfId="22819"/>
    <cellStyle name="Q_07新华报表 2 3 5" xfId="22820"/>
    <cellStyle name="Q_07新华报表 2 3 5 2" xfId="22821"/>
    <cellStyle name="Q_07新华报表 2 3 6" xfId="22822"/>
    <cellStyle name="Q_07新华报表 2 3 6 2" xfId="22823"/>
    <cellStyle name="Q_07新华报表 2 3 7" xfId="22824"/>
    <cellStyle name="Q_07新华报表 2 3 7 2" xfId="22825"/>
    <cellStyle name="Q_07新华报表 2 3 8" xfId="22826"/>
    <cellStyle name="Q_07新华报表 2 3 8 2" xfId="22827"/>
    <cellStyle name="Q_07新华报表 2 3 9" xfId="22828"/>
    <cellStyle name="Q_07新华报表 2 3 9 2" xfId="22829"/>
    <cellStyle name="Q_07新华报表 2 4" xfId="22830"/>
    <cellStyle name="Q_07新华报表 2 4 2" xfId="22831"/>
    <cellStyle name="Q_07新华报表 2 5" xfId="22832"/>
    <cellStyle name="Q_07新华报表 2 5 2" xfId="22833"/>
    <cellStyle name="Q_07新华报表 2 6" xfId="22834"/>
    <cellStyle name="Q_07新华报表 2 6 2" xfId="22835"/>
    <cellStyle name="Q_07新华报表 2 7" xfId="22836"/>
    <cellStyle name="Q_07新华报表 2 7 2" xfId="22837"/>
    <cellStyle name="Q_07新华报表 2 8" xfId="22838"/>
    <cellStyle name="Q_07新华报表 2 8 2" xfId="22839"/>
    <cellStyle name="Q_07新华报表 2 9" xfId="22840"/>
    <cellStyle name="Q_07新华报表 2 9 2" xfId="22841"/>
    <cellStyle name="Q_07新华报表 3" xfId="22842"/>
    <cellStyle name="Q_07新华报表 3 10" xfId="22843"/>
    <cellStyle name="Q_07新华报表 3 10 2" xfId="22844"/>
    <cellStyle name="Q_07新华报表 3 11" xfId="22845"/>
    <cellStyle name="Q_07新华报表 3 2" xfId="22846"/>
    <cellStyle name="Q_07新华报表 3 2 2" xfId="22847"/>
    <cellStyle name="Q_07新华报表 3 3" xfId="22848"/>
    <cellStyle name="Q_07新华报表 3 3 2" xfId="22849"/>
    <cellStyle name="Q_07新华报表 3 4" xfId="22850"/>
    <cellStyle name="Q_07新华报表 3 4 2" xfId="22851"/>
    <cellStyle name="Q_07新华报表 3 5" xfId="22852"/>
    <cellStyle name="Q_07新华报表 3 5 2" xfId="22853"/>
    <cellStyle name="Q_07新华报表 3 6" xfId="22854"/>
    <cellStyle name="Q_07新华报表 3 6 2" xfId="22855"/>
    <cellStyle name="Q_07新华报表 3 7" xfId="22856"/>
    <cellStyle name="Q_07新华报表 3 7 2" xfId="22857"/>
    <cellStyle name="Q_07新华报表 3 8" xfId="22858"/>
    <cellStyle name="Q_07新华报表 3 8 2" xfId="22859"/>
    <cellStyle name="Q_07新华报表 3 9" xfId="22860"/>
    <cellStyle name="Q_07新华报表 3 9 2" xfId="22861"/>
    <cellStyle name="Q_07新华报表 4" xfId="22862"/>
    <cellStyle name="Q_07新华报表 4 2" xfId="22863"/>
    <cellStyle name="Q_07新华报表 5" xfId="22864"/>
    <cellStyle name="Q_07新华报表 5 2" xfId="22865"/>
    <cellStyle name="Q_07新华报表 6" xfId="22866"/>
    <cellStyle name="Q_07新华报表 6 2" xfId="22867"/>
    <cellStyle name="Q_07新华报表 7" xfId="22868"/>
    <cellStyle name="Q_07新华报表 7 2" xfId="22869"/>
    <cellStyle name="Q_07新华报表 8" xfId="22870"/>
    <cellStyle name="Q_07新华报表 8 2" xfId="22871"/>
    <cellStyle name="Q_07新华报表 9" xfId="22872"/>
    <cellStyle name="Q_07新华报表 9 2" xfId="22873"/>
    <cellStyle name="Q_剥离" xfId="22874"/>
    <cellStyle name="Q_剥离 10" xfId="22875"/>
    <cellStyle name="Q_剥离 10 2" xfId="22876"/>
    <cellStyle name="Q_剥离 11" xfId="22877"/>
    <cellStyle name="Q_剥离 11 2" xfId="22878"/>
    <cellStyle name="Q_剥离 12" xfId="22879"/>
    <cellStyle name="Q_剥离 12 2" xfId="22880"/>
    <cellStyle name="Q_剥离 13" xfId="22881"/>
    <cellStyle name="Q_剥离 2" xfId="22882"/>
    <cellStyle name="Q_剥离 2 10" xfId="22883"/>
    <cellStyle name="Q_剥离 2 10 2" xfId="22884"/>
    <cellStyle name="Q_剥离 2 11" xfId="22885"/>
    <cellStyle name="Q_剥离 2 11 2" xfId="22886"/>
    <cellStyle name="Q_剥离 2 12" xfId="22887"/>
    <cellStyle name="Q_剥离 2 12 2" xfId="22888"/>
    <cellStyle name="Q_剥离 2 13" xfId="22889"/>
    <cellStyle name="Q_剥离 2 2" xfId="22890"/>
    <cellStyle name="Q_剥离 2 2 10" xfId="22891"/>
    <cellStyle name="Q_剥离 2 2 10 2" xfId="22892"/>
    <cellStyle name="Q_剥离 2 2 11" xfId="22893"/>
    <cellStyle name="Q_剥离 2 2 11 2" xfId="22894"/>
    <cellStyle name="Q_剥离 2 2 12" xfId="22895"/>
    <cellStyle name="Q_剥离 2 2 2" xfId="22896"/>
    <cellStyle name="Q_剥离 2 2 2 10" xfId="22897"/>
    <cellStyle name="Q_剥离 2 2 2 10 2" xfId="22898"/>
    <cellStyle name="Q_剥离 2 2 2 11" xfId="22899"/>
    <cellStyle name="Q_剥离 2 2 2 2" xfId="22900"/>
    <cellStyle name="Q_剥离 2 2 2 2 2" xfId="22901"/>
    <cellStyle name="Q_剥离 2 2 2 3" xfId="22902"/>
    <cellStyle name="Q_剥离 2 2 2 3 2" xfId="22903"/>
    <cellStyle name="Q_剥离 2 2 2 4" xfId="22904"/>
    <cellStyle name="Q_剥离 2 2 2 4 2" xfId="22905"/>
    <cellStyle name="Q_剥离 2 2 2 5" xfId="22906"/>
    <cellStyle name="Q_剥离 2 2 2 5 2" xfId="22907"/>
    <cellStyle name="Q_剥离 2 2 2 6" xfId="22908"/>
    <cellStyle name="Q_剥离 2 2 2 6 2" xfId="22909"/>
    <cellStyle name="Q_剥离 2 2 2 7" xfId="22910"/>
    <cellStyle name="Q_剥离 2 2 2 7 2" xfId="22911"/>
    <cellStyle name="Q_剥离 2 2 2 8" xfId="22912"/>
    <cellStyle name="Q_剥离 2 2 2 8 2" xfId="22913"/>
    <cellStyle name="Q_剥离 2 2 2 9" xfId="22914"/>
    <cellStyle name="Q_剥离 2 2 2 9 2" xfId="22915"/>
    <cellStyle name="Q_剥离 2 2 3" xfId="22916"/>
    <cellStyle name="Q_剥离 2 2 3 2" xfId="22917"/>
    <cellStyle name="Q_剥离 2 2 4" xfId="22918"/>
    <cellStyle name="Q_剥离 2 2 4 2" xfId="22919"/>
    <cellStyle name="Q_剥离 2 2 5" xfId="22920"/>
    <cellStyle name="Q_剥离 2 2 5 2" xfId="22921"/>
    <cellStyle name="Q_剥离 2 2 6" xfId="22922"/>
    <cellStyle name="Q_剥离 2 2 6 2" xfId="22923"/>
    <cellStyle name="Q_剥离 2 2 7" xfId="22924"/>
    <cellStyle name="Q_剥离 2 2 7 2" xfId="22925"/>
    <cellStyle name="Q_剥离 2 2 8" xfId="22926"/>
    <cellStyle name="Q_剥离 2 2 8 2" xfId="22927"/>
    <cellStyle name="Q_剥离 2 2 9" xfId="22928"/>
    <cellStyle name="Q_剥离 2 2 9 2" xfId="22929"/>
    <cellStyle name="Q_剥离 2 3" xfId="22930"/>
    <cellStyle name="Q_剥离 2 3 10" xfId="22931"/>
    <cellStyle name="Q_剥离 2 3 10 2" xfId="22932"/>
    <cellStyle name="Q_剥离 2 3 11" xfId="22933"/>
    <cellStyle name="Q_剥离 2 3 2" xfId="22934"/>
    <cellStyle name="Q_剥离 2 3 2 2" xfId="22935"/>
    <cellStyle name="Q_剥离 2 3 3" xfId="22936"/>
    <cellStyle name="Q_剥离 2 3 3 2" xfId="22937"/>
    <cellStyle name="Q_剥离 2 3 4" xfId="22938"/>
    <cellStyle name="Q_剥离 2 3 4 2" xfId="22939"/>
    <cellStyle name="Q_剥离 2 3 5" xfId="22940"/>
    <cellStyle name="Q_剥离 2 3 5 2" xfId="22941"/>
    <cellStyle name="Q_剥离 2 3 6" xfId="22942"/>
    <cellStyle name="Q_剥离 2 3 6 2" xfId="22943"/>
    <cellStyle name="Q_剥离 2 3 7" xfId="22944"/>
    <cellStyle name="Q_剥离 2 3 7 2" xfId="22945"/>
    <cellStyle name="Q_剥离 2 3 8" xfId="22946"/>
    <cellStyle name="Q_剥离 2 3 8 2" xfId="22947"/>
    <cellStyle name="Q_剥离 2 3 9" xfId="22948"/>
    <cellStyle name="Q_剥离 2 3 9 2" xfId="22949"/>
    <cellStyle name="Q_剥离 2 4" xfId="22950"/>
    <cellStyle name="Q_剥离 2 4 2" xfId="22951"/>
    <cellStyle name="Q_剥离 2 5" xfId="22952"/>
    <cellStyle name="Q_剥离 2 5 2" xfId="22953"/>
    <cellStyle name="Q_剥离 2 6" xfId="22954"/>
    <cellStyle name="Q_剥离 2 6 2" xfId="22955"/>
    <cellStyle name="Q_剥离 2 7" xfId="22956"/>
    <cellStyle name="Q_剥离 2 7 2" xfId="22957"/>
    <cellStyle name="Q_剥离 2 8" xfId="22958"/>
    <cellStyle name="Q_剥离 2 8 2" xfId="22959"/>
    <cellStyle name="Q_剥离 2 9" xfId="22960"/>
    <cellStyle name="Q_剥离 2 9 2" xfId="22961"/>
    <cellStyle name="Q_剥离 3" xfId="22962"/>
    <cellStyle name="Q_剥离 3 10" xfId="22963"/>
    <cellStyle name="Q_剥离 3 10 2" xfId="22964"/>
    <cellStyle name="Q_剥离 3 11" xfId="22965"/>
    <cellStyle name="Q_剥离 3 2" xfId="22966"/>
    <cellStyle name="Q_剥离 3 2 2" xfId="22967"/>
    <cellStyle name="Q_剥离 3 3" xfId="22968"/>
    <cellStyle name="Q_剥离 3 3 2" xfId="22969"/>
    <cellStyle name="Q_剥离 3 4" xfId="22970"/>
    <cellStyle name="Q_剥离 3 4 2" xfId="22971"/>
    <cellStyle name="Q_剥离 3 5" xfId="22972"/>
    <cellStyle name="Q_剥离 3 5 2" xfId="22973"/>
    <cellStyle name="Q_剥离 3 6" xfId="22974"/>
    <cellStyle name="Q_剥离 3 6 2" xfId="22975"/>
    <cellStyle name="Q_剥离 3 7" xfId="22976"/>
    <cellStyle name="Q_剥离 3 7 2" xfId="22977"/>
    <cellStyle name="Q_剥离 3 8" xfId="22978"/>
    <cellStyle name="Q_剥离 3 8 2" xfId="22979"/>
    <cellStyle name="Q_剥离 3 9" xfId="22980"/>
    <cellStyle name="Q_剥离 3 9 2" xfId="22981"/>
    <cellStyle name="Q_剥离 4" xfId="22982"/>
    <cellStyle name="Q_剥离 4 2" xfId="22983"/>
    <cellStyle name="Q_剥离 5" xfId="22984"/>
    <cellStyle name="Q_剥离 5 2" xfId="22985"/>
    <cellStyle name="Q_剥离 6" xfId="22986"/>
    <cellStyle name="Q_剥离 6 2" xfId="22987"/>
    <cellStyle name="Q_剥离 7" xfId="22988"/>
    <cellStyle name="Q_剥离 7 2" xfId="22989"/>
    <cellStyle name="Q_剥离 8" xfId="22990"/>
    <cellStyle name="Q_剥离 8 2" xfId="22991"/>
    <cellStyle name="Q_剥离 9" xfId="22992"/>
    <cellStyle name="Q_剥离 9 2" xfId="22993"/>
    <cellStyle name="R" xfId="22994"/>
    <cellStyle name="R 2" xfId="22995"/>
    <cellStyle name="R_“应付职工薪酬”增减变动明细表" xfId="22996"/>
    <cellStyle name="R_“应付职工薪酬”增减变动明细表 2" xfId="22997"/>
    <cellStyle name="Rates" xfId="22998"/>
    <cellStyle name="Rates 2" xfId="22999"/>
    <cellStyle name="Rates 2 2" xfId="23000"/>
    <cellStyle name="Rates 3" xfId="23001"/>
    <cellStyle name="Rates 4" xfId="23002"/>
    <cellStyle name="Rates 5" xfId="23003"/>
    <cellStyle name="Rates 6" xfId="23004"/>
    <cellStyle name="Rates 7" xfId="23005"/>
    <cellStyle name="Rates 8" xfId="23006"/>
    <cellStyle name="realtime" xfId="23007"/>
    <cellStyle name="realtime 2" xfId="23008"/>
    <cellStyle name="realtime 2 2" xfId="23009"/>
    <cellStyle name="realtime 3" xfId="23010"/>
    <cellStyle name="realtime 4" xfId="23011"/>
    <cellStyle name="realtime 5" xfId="23012"/>
    <cellStyle name="realtime 6" xfId="23013"/>
    <cellStyle name="realtime 7" xfId="23014"/>
    <cellStyle name="realtime 8" xfId="23015"/>
    <cellStyle name="Red" xfId="23016"/>
    <cellStyle name="Red 2" xfId="23017"/>
    <cellStyle name="Red 2 2" xfId="23018"/>
    <cellStyle name="Red 2 3" xfId="23019"/>
    <cellStyle name="Red 3" xfId="23020"/>
    <cellStyle name="Red 4" xfId="23021"/>
    <cellStyle name="Red 5" xfId="23022"/>
    <cellStyle name="Red 6" xfId="23023"/>
    <cellStyle name="Red 7" xfId="23024"/>
    <cellStyle name="regstoresfromspecstores" xfId="23025"/>
    <cellStyle name="ReportTitle1" xfId="23026"/>
    <cellStyle name="ReportTitle1 2" xfId="23027"/>
    <cellStyle name="ReportTitle1 2 2" xfId="23028"/>
    <cellStyle name="ReportTitle1 2 3" xfId="23029"/>
    <cellStyle name="ReportTitle1 3" xfId="23030"/>
    <cellStyle name="ReportTitle1 4" xfId="23031"/>
    <cellStyle name="ReportTitle2" xfId="23032"/>
    <cellStyle name="ReportTitle2 2" xfId="23033"/>
    <cellStyle name="ReportTitle2 2 2" xfId="23034"/>
    <cellStyle name="ReportTitle2 2 3" xfId="23035"/>
    <cellStyle name="ReportTitle2 3" xfId="23036"/>
    <cellStyle name="ReportTitle2 4" xfId="23037"/>
    <cellStyle name="result" xfId="23038"/>
    <cellStyle name="result 2" xfId="23039"/>
    <cellStyle name="result 2 2" xfId="23040"/>
    <cellStyle name="result 3" xfId="23041"/>
    <cellStyle name="result 4" xfId="23042"/>
    <cellStyle name="result 5" xfId="23043"/>
    <cellStyle name="result 6" xfId="23044"/>
    <cellStyle name="result 7" xfId="23045"/>
    <cellStyle name="result 8" xfId="23046"/>
    <cellStyle name="revised" xfId="23047"/>
    <cellStyle name="revised 2" xfId="23048"/>
    <cellStyle name="revised 3" xfId="23049"/>
    <cellStyle name="revised 4" xfId="23050"/>
    <cellStyle name="revised 5" xfId="23051"/>
    <cellStyle name="revised 6" xfId="23052"/>
    <cellStyle name="revised 7" xfId="23053"/>
    <cellStyle name="RevList" xfId="23054"/>
    <cellStyle name="RevList 10" xfId="23055"/>
    <cellStyle name="RevList 11" xfId="23056"/>
    <cellStyle name="RevList 12" xfId="23057"/>
    <cellStyle name="RevList 13" xfId="23058"/>
    <cellStyle name="RevList 14" xfId="23059"/>
    <cellStyle name="RevList 2" xfId="23060"/>
    <cellStyle name="RevList 2 2" xfId="23061"/>
    <cellStyle name="RevList 2 2 2" xfId="23062"/>
    <cellStyle name="RevList 2 2 2 2" xfId="23063"/>
    <cellStyle name="RevList 2 2 2 3" xfId="23064"/>
    <cellStyle name="RevList 2 2 2 4" xfId="23065"/>
    <cellStyle name="RevList 2 2 3" xfId="23066"/>
    <cellStyle name="RevList 2 2 4" xfId="23067"/>
    <cellStyle name="RevList 2 2 5" xfId="23068"/>
    <cellStyle name="RevList 2 3" xfId="23069"/>
    <cellStyle name="RevList 2 3 2" xfId="23070"/>
    <cellStyle name="RevList 2 3 3" xfId="23071"/>
    <cellStyle name="RevList 2 4" xfId="23072"/>
    <cellStyle name="RevList 2 4 2" xfId="23073"/>
    <cellStyle name="RevList 2 4 3" xfId="23074"/>
    <cellStyle name="RevList 2 5" xfId="23075"/>
    <cellStyle name="RevList 2 6" xfId="23076"/>
    <cellStyle name="RevList 2 7" xfId="23077"/>
    <cellStyle name="RevList 2 8" xfId="23078"/>
    <cellStyle name="RevList 3" xfId="23079"/>
    <cellStyle name="RevList 3 2" xfId="23080"/>
    <cellStyle name="RevList 3 2 2" xfId="23081"/>
    <cellStyle name="RevList 3 2 2 2" xfId="23082"/>
    <cellStyle name="RevList 3 2 2 3" xfId="23083"/>
    <cellStyle name="RevList 3 2 2 4" xfId="23084"/>
    <cellStyle name="RevList 3 2 3" xfId="23085"/>
    <cellStyle name="RevList 3 2 3 2" xfId="23086"/>
    <cellStyle name="RevList 3 2 4" xfId="23087"/>
    <cellStyle name="RevList 3 2 5" xfId="23088"/>
    <cellStyle name="RevList 3 2 6" xfId="23089"/>
    <cellStyle name="RevList 3 3" xfId="23090"/>
    <cellStyle name="RevList 3 4" xfId="23091"/>
    <cellStyle name="RevList 3 4 2" xfId="23092"/>
    <cellStyle name="RevList 3 4 3" xfId="23093"/>
    <cellStyle name="RevList 3 5" xfId="23094"/>
    <cellStyle name="RevList 3 6" xfId="23095"/>
    <cellStyle name="RevList 4" xfId="23096"/>
    <cellStyle name="RevList 4 2" xfId="23097"/>
    <cellStyle name="RevList 4 2 2" xfId="23098"/>
    <cellStyle name="RevList 4 2 2 2" xfId="23099"/>
    <cellStyle name="RevList 4 2 2 3" xfId="23100"/>
    <cellStyle name="RevList 4 2 2 4" xfId="23101"/>
    <cellStyle name="RevList 4 2 3" xfId="23102"/>
    <cellStyle name="RevList 4 2 4" xfId="23103"/>
    <cellStyle name="RevList 4 2 5" xfId="23104"/>
    <cellStyle name="RevList 4 3" xfId="23105"/>
    <cellStyle name="RevList 4 4" xfId="23106"/>
    <cellStyle name="RevList 4 4 2" xfId="23107"/>
    <cellStyle name="RevList 4 4 3" xfId="23108"/>
    <cellStyle name="RevList 4 5" xfId="23109"/>
    <cellStyle name="RevList 4 6" xfId="23110"/>
    <cellStyle name="RevList 5" xfId="23111"/>
    <cellStyle name="RevList 5 2" xfId="23112"/>
    <cellStyle name="RevList 5 2 2" xfId="23113"/>
    <cellStyle name="RevList 5 2 3" xfId="23114"/>
    <cellStyle name="RevList 5 2 4" xfId="23115"/>
    <cellStyle name="RevList 5 3" xfId="23116"/>
    <cellStyle name="RevList 5 4" xfId="23117"/>
    <cellStyle name="RevList 5 5" xfId="23118"/>
    <cellStyle name="RevList 6" xfId="23119"/>
    <cellStyle name="RevList 6 2" xfId="23120"/>
    <cellStyle name="RevList 6 2 2" xfId="23121"/>
    <cellStyle name="RevList 6 2 3" xfId="23122"/>
    <cellStyle name="RevList 6 3" xfId="23123"/>
    <cellStyle name="RevList 6 4" xfId="23124"/>
    <cellStyle name="RevList 7" xfId="23125"/>
    <cellStyle name="RevList 8" xfId="23126"/>
    <cellStyle name="RevList 9" xfId="23127"/>
    <cellStyle name="RevList_18纵横工程改" xfId="23128"/>
    <cellStyle name="row_def_array" xfId="23129"/>
    <cellStyle name="RowLevel_0" xfId="23130"/>
    <cellStyle name="rt" xfId="23131"/>
    <cellStyle name="rt 2" xfId="23132"/>
    <cellStyle name="rt 2 2" xfId="23133"/>
    <cellStyle name="rt 3" xfId="23134"/>
    <cellStyle name="rt 4" xfId="23135"/>
    <cellStyle name="rt 5" xfId="23136"/>
    <cellStyle name="rt 6" xfId="23137"/>
    <cellStyle name="rt 7" xfId="23138"/>
    <cellStyle name="rt 8" xfId="23139"/>
    <cellStyle name="s" xfId="23140"/>
    <cellStyle name="s 2" xfId="23141"/>
    <cellStyle name="s 2 2" xfId="23142"/>
    <cellStyle name="s 2 2 2" xfId="23143"/>
    <cellStyle name="s 2 3" xfId="23144"/>
    <cellStyle name="s 2 4" xfId="23145"/>
    <cellStyle name="s 2 5" xfId="23146"/>
    <cellStyle name="s 2 6" xfId="23147"/>
    <cellStyle name="s 3" xfId="23148"/>
    <cellStyle name="s 3 2" xfId="23149"/>
    <cellStyle name="s 3 2 2" xfId="23150"/>
    <cellStyle name="s 3 3" xfId="23151"/>
    <cellStyle name="s 4" xfId="23152"/>
    <cellStyle name="s 4 2" xfId="23153"/>
    <cellStyle name="s 5" xfId="23154"/>
    <cellStyle name="s 6" xfId="23155"/>
    <cellStyle name="s]_x000a__x000a_load=_x000a__x000a_run=_x000a__x000a_NullPort=None_x000a__x000a_device=HP LaserJet 4 Plus,HPPCL5MS,LPT1:_x000a__x000a__x000a__x000a_[Desktop]_x000a__x000a_Wallpaper=(无)_x000a__x000a_TileWallpaper=0_x000a_" xfId="23156"/>
    <cellStyle name="s]_x000a__x000a_spooler=yes_x000a__x000a_load=mbtn.exe_x000a__x000a_run=_x000a__x000a_Beep=yes_x000a__x000a_NullPort=None_x000a__x000a_BorderWidth=1_x000a__x000a_CursorBlinkRate=522_x000a__x000a_DoubleClickSpeed=740" xfId="23157"/>
    <cellStyle name="s]_x000d__x000a_load=_x000d__x000a_run=_x000d__x000a_NullPort=None_x000d__x000a_device=HP LaserJet 4 Plus,HPPCL5MS,LPT1:_x000d__x000a__x000d__x000a_[Desktop]_x000d__x000a_Wallpaper=(无)_x000d__x000a_TileWallpaper=0_x000d_" xfId="23158"/>
    <cellStyle name="s]_x000d__x000a_load=_x000d__x000a_run=_x000d__x000a_NullPort=None_x000d__x000a_device=HP LaserJet 4 Plus,HPPCL5MS,LPT1:_x000d__x000a__x000d__x000a_[Desktop]_x000d__x000a_Wallpaper=(无)_x000d__x000a_TileWallpaper=0_x000d_ 2" xfId="23159"/>
    <cellStyle name="s]_x000d__x000a_load=_x000d__x000a_run=_x000d__x000a_NullPort=None_x000d__x000a_device=HP LaserJet 4 Plus,HPPCL5MS,LPT1:_x000d__x000a__x000d__x000a_[Desktop]_x000d__x000a_Wallpaper=(无)_x000d__x000a_TileWallpaper=0_x000d_ 2 2" xfId="23160"/>
    <cellStyle name="s]_x000d__x000a_load=_x000d__x000a_run=_x000d__x000a_NullPort=None_x000d__x000a_device=HP LaserJet 4 Plus,HPPCL5MS,LPT1:_x000d__x000a__x000d__x000a_[Desktop]_x000d__x000a_Wallpaper=(无)_x000d__x000a_TileWallpaper=0_x000d_ 2 3" xfId="23161"/>
    <cellStyle name="s]_x000d__x000a_load=_x000d__x000a_run=_x000d__x000a_NullPort=None_x000d__x000a_device=HP LaserJet 4 Plus,HPPCL5MS,LPT1:_x000d__x000a__x000d__x000a_[Desktop]_x000d__x000a_Wallpaper=(无)_x000d__x000a_TileWallpaper=0_x000d_ 3" xfId="23162"/>
    <cellStyle name="s]_x000d__x000a_load=_x000d__x000a_run=_x000d__x000a_NullPort=None_x000d__x000a_device=HP LaserJet 4 Plus,HPPCL5MS,LPT1:_x000d__x000a__x000d__x000a_[Desktop]_x000d__x000a_Wallpaper=(无)_x000d__x000a_TileWallpaper=0_x000d_ 4" xfId="23163"/>
    <cellStyle name="s]_x000d__x000a_spooler=yes_x000d__x000a_load=mbtn.exe_x000d__x000a_run=_x000d__x000a_Beep=yes_x000d__x000a_NullPort=None_x000d__x000a_BorderWidth=1_x000d__x000a_CursorBlinkRate=522_x000d__x000a_DoubleClickSpeed=740" xfId="23164"/>
    <cellStyle name="s]_x000d__x000a_spooler=yes_x000d__x000a_load=mbtn.exe_x000d__x000a_run=_x000d__x000a_Beep=yes_x000d__x000a_NullPort=None_x000d__x000a_BorderWidth=1_x000d__x000a_CursorBlinkRate=522_x000d__x000a_DoubleClickSpeed=740 2" xfId="23165"/>
    <cellStyle name="s]_x000d__x000a_spooler=yes_x000d__x000a_load=mbtn.exe_x000d__x000a_run=_x000d__x000a_Beep=yes_x000d__x000a_NullPort=None_x000d__x000a_BorderWidth=1_x000d__x000a_CursorBlinkRate=522_x000d__x000a_DoubleClickSpeed=740 3" xfId="23166"/>
    <cellStyle name="s]_x000d__x000a_spooler=yes_x000d__x000a_load=mbtn.exe_x000d__x000a_run=_x000d__x000a_Beep=yes_x000d__x000a_NullPort=None_x000d__x000a_BorderWidth=1_x000d__x000a_CursorBlinkRate=522_x000d__x000a_DoubleClickSpeed=740 3 2" xfId="23167"/>
    <cellStyle name="s]_x000d__x000a_spooler=yes_x000d__x000a_load=mbtn.exe_x000d__x000a_run=_x000d__x000a_Beep=yes_x000d__x000a_NullPort=None_x000d__x000a_BorderWidth=1_x000d__x000a_CursorBlinkRate=522_x000d__x000a_DoubleClickSpeed=740 3 3" xfId="23168"/>
    <cellStyle name="s]_x000d__x000a_spooler=yes_x000d__x000a_load=mbtn.exe_x000d__x000a_run=_x000d__x000a_Beep=yes_x000d__x000a_NullPort=None_x000d__x000a_BorderWidth=1_x000d__x000a_CursorBlinkRate=522_x000d__x000a_DoubleClickSpeed=740 3 4" xfId="23169"/>
    <cellStyle name="s]_x000d__x000a_spooler=yes_x000d__x000a_load=mbtn.exe_x000d__x000a_run=_x000d__x000a_Beep=yes_x000d__x000a_NullPort=None_x000d__x000a_BorderWidth=1_x000d__x000a_CursorBlinkRate=522_x000d__x000a_DoubleClickSpeed=740 4" xfId="23170"/>
    <cellStyle name="s]_x000d__x000a_spooler=yes_x000d__x000a_load=mbtn.exe_x000d__x000a_run=_x000d__x000a_Beep=yes_x000d__x000a_NullPort=None_x000d__x000a_BorderWidth=1_x000d__x000a_CursorBlinkRate=522_x000d__x000a_DoubleClickSpeed=740s" xfId="23171"/>
    <cellStyle name="s]_x000d__x000a_spooler=yes_x000d__x000a_load=mbtn.exe_x000d__x000a_run=_x000d__x000a_Beep=yes_x000d__x000a_NullPort=None_x000d__x000a_BorderWidth=1_x000d__x000a_CursorBlinkRate=522_x000d__x000a_DoubleClickSpeed=740s 2" xfId="23172"/>
    <cellStyle name="s]_x000d__x000a_spooler=yes_x000d__x000a_load=mbtn.exe_x000d__x000a_run=_x000d__x000a_Beep=yes_x000d__x000a_NullPort=None_x000d__x000a_BorderWidth=1_x000d__x000a_CursorBlinkRate=522_x000d__x000a_DoubleClickSpeed=740s 2 2" xfId="23173"/>
    <cellStyle name="s]_x000d__x000a_spooler=yes_x000d__x000a_load=mbtn.exe_x000d__x000a_run=_x000d__x000a_Beep=yes_x000d__x000a_NullPort=None_x000d__x000a_BorderWidth=1_x000d__x000a_CursorBlinkRate=522_x000d__x000a_DoubleClickSpeed=740s 2 3" xfId="23174"/>
    <cellStyle name="s]_x000d__x000a_spooler=yes_x000d__x000a_load=mbtn.exe_x000d__x000a_run=_x000d__x000a_Beep=yes_x000d__x000a_NullPort=None_x000d__x000a_BorderWidth=1_x000d__x000a_CursorBlinkRate=522_x000d__x000a_DoubleClickSpeed=740s 3" xfId="23175"/>
    <cellStyle name="s]_x000d__x000a_spooler=yes_x000d__x000a_load=mbtn.exe_x000d__x000a_run=_x000d__x000a_Beep=yes_x000d__x000a_NullPort=None_x000d__x000a_BorderWidth=1_x000d__x000a_CursorBlinkRate=522_x000d__x000a_DoubleClickSpeed=740s 4" xfId="23176"/>
    <cellStyle name="s_Design Yield" xfId="23177"/>
    <cellStyle name="s_Design Yield 2" xfId="23178"/>
    <cellStyle name="s_Design Yield 2 2" xfId="23179"/>
    <cellStyle name="s_Design Yield 2 2 2" xfId="23180"/>
    <cellStyle name="s_Design Yield 2 3" xfId="23181"/>
    <cellStyle name="s_Design Yield 2 4" xfId="23182"/>
    <cellStyle name="s_Design Yield 2 5" xfId="23183"/>
    <cellStyle name="s_Design Yield 2 6" xfId="23184"/>
    <cellStyle name="s_Design Yield 3" xfId="23185"/>
    <cellStyle name="s_Design Yield 3 2" xfId="23186"/>
    <cellStyle name="s_Design Yield 3 2 2" xfId="23187"/>
    <cellStyle name="s_Design Yield 3 3" xfId="23188"/>
    <cellStyle name="s_Design Yield 4" xfId="23189"/>
    <cellStyle name="s_Design Yield 4 2" xfId="23190"/>
    <cellStyle name="s_Design Yield 5" xfId="23191"/>
    <cellStyle name="s_Design Yield 6" xfId="23192"/>
    <cellStyle name="s_RRC" xfId="23193"/>
    <cellStyle name="s_RRC 2" xfId="23194"/>
    <cellStyle name="s_RRC 2 2" xfId="23195"/>
    <cellStyle name="s_RRC 2 2 2" xfId="23196"/>
    <cellStyle name="s_RRC 2 3" xfId="23197"/>
    <cellStyle name="s_RRC 2 3 2" xfId="23198"/>
    <cellStyle name="s_RRC 2 4" xfId="23199"/>
    <cellStyle name="s_RRC 3" xfId="23200"/>
    <cellStyle name="s_RRC 3 2" xfId="23201"/>
    <cellStyle name="s_RRC 3 2 2" xfId="23202"/>
    <cellStyle name="s_RRC 3 3" xfId="23203"/>
    <cellStyle name="s_RRC 3 4" xfId="23204"/>
    <cellStyle name="s_RRC 4" xfId="23205"/>
    <cellStyle name="s_RRC 4 2" xfId="23206"/>
    <cellStyle name="s_RRC 5" xfId="23207"/>
    <cellStyle name="s_RRC 6" xfId="23208"/>
    <cellStyle name="s_SPRC" xfId="23209"/>
    <cellStyle name="s_SPRC 2" xfId="23210"/>
    <cellStyle name="s_SPRC 2 2" xfId="23211"/>
    <cellStyle name="s_SPRC 2 2 2" xfId="23212"/>
    <cellStyle name="s_SPRC 2 3" xfId="23213"/>
    <cellStyle name="s_SPRC 2 3 2" xfId="23214"/>
    <cellStyle name="s_SPRC 2 4" xfId="23215"/>
    <cellStyle name="s_SPRC 3" xfId="23216"/>
    <cellStyle name="s_SPRC 3 2" xfId="23217"/>
    <cellStyle name="s_SPRC 3 2 2" xfId="23218"/>
    <cellStyle name="s_SPRC 3 3" xfId="23219"/>
    <cellStyle name="s_SPRC 3 4" xfId="23220"/>
    <cellStyle name="s_SPRC 4" xfId="23221"/>
    <cellStyle name="s_SPRC 4 2" xfId="23222"/>
    <cellStyle name="s_SPRC 5" xfId="23223"/>
    <cellStyle name="s_SPRC 6" xfId="23224"/>
    <cellStyle name="S0" xfId="23225"/>
    <cellStyle name="S0 2" xfId="23226"/>
    <cellStyle name="S1" xfId="23227"/>
    <cellStyle name="S1 2" xfId="23228"/>
    <cellStyle name="S2" xfId="23229"/>
    <cellStyle name="S2 2" xfId="23230"/>
    <cellStyle name="S3" xfId="23231"/>
    <cellStyle name="S3 2" xfId="23232"/>
    <cellStyle name="S4" xfId="23233"/>
    <cellStyle name="S4 2" xfId="23234"/>
    <cellStyle name="S5" xfId="23235"/>
    <cellStyle name="S5 2" xfId="23236"/>
    <cellStyle name="S6" xfId="23237"/>
    <cellStyle name="S6 2" xfId="23238"/>
    <cellStyle name="SAPBEXaggData" xfId="23239"/>
    <cellStyle name="SAPBEXaggData 10" xfId="23240"/>
    <cellStyle name="SAPBEXaggData 10 2" xfId="23241"/>
    <cellStyle name="SAPBEXaggData 11" xfId="23242"/>
    <cellStyle name="SAPBEXaggData 11 2" xfId="23243"/>
    <cellStyle name="SAPBEXaggData 12" xfId="23244"/>
    <cellStyle name="SAPBEXaggData 13" xfId="23245"/>
    <cellStyle name="SAPBEXaggData 2" xfId="23246"/>
    <cellStyle name="SAPBEXaggData 2 10" xfId="23247"/>
    <cellStyle name="SAPBEXaggData 2 10 2" xfId="23248"/>
    <cellStyle name="SAPBEXaggData 2 11" xfId="23249"/>
    <cellStyle name="SAPBEXaggData 2 2" xfId="23250"/>
    <cellStyle name="SAPBEXaggData 2 2 2" xfId="23251"/>
    <cellStyle name="SAPBEXaggData 2 3" xfId="23252"/>
    <cellStyle name="SAPBEXaggData 2 3 2" xfId="23253"/>
    <cellStyle name="SAPBEXaggData 2 4" xfId="23254"/>
    <cellStyle name="SAPBEXaggData 2 4 2" xfId="23255"/>
    <cellStyle name="SAPBEXaggData 2 5" xfId="23256"/>
    <cellStyle name="SAPBEXaggData 2 5 2" xfId="23257"/>
    <cellStyle name="SAPBEXaggData 2 6" xfId="23258"/>
    <cellStyle name="SAPBEXaggData 2 6 2" xfId="23259"/>
    <cellStyle name="SAPBEXaggData 2 7" xfId="23260"/>
    <cellStyle name="SAPBEXaggData 2 7 2" xfId="23261"/>
    <cellStyle name="SAPBEXaggData 2 8" xfId="23262"/>
    <cellStyle name="SAPBEXaggData 2 8 2" xfId="23263"/>
    <cellStyle name="SAPBEXaggData 2 9" xfId="23264"/>
    <cellStyle name="SAPBEXaggData 2 9 2" xfId="23265"/>
    <cellStyle name="SAPBEXaggData 3" xfId="23266"/>
    <cellStyle name="SAPBEXaggData 3 2" xfId="23267"/>
    <cellStyle name="SAPBEXaggData 4" xfId="23268"/>
    <cellStyle name="SAPBEXaggData 4 2" xfId="23269"/>
    <cellStyle name="SAPBEXaggData 5" xfId="23270"/>
    <cellStyle name="SAPBEXaggData 5 2" xfId="23271"/>
    <cellStyle name="SAPBEXaggData 6" xfId="23272"/>
    <cellStyle name="SAPBEXaggData 6 2" xfId="23273"/>
    <cellStyle name="SAPBEXaggData 7" xfId="23274"/>
    <cellStyle name="SAPBEXaggData 7 2" xfId="23275"/>
    <cellStyle name="SAPBEXaggData 8" xfId="23276"/>
    <cellStyle name="SAPBEXaggData 8 2" xfId="23277"/>
    <cellStyle name="SAPBEXaggData 9" xfId="23278"/>
    <cellStyle name="SAPBEXaggData 9 2" xfId="23279"/>
    <cellStyle name="SAPBEXaggDataEmph" xfId="23280"/>
    <cellStyle name="SAPBEXaggDataEmph 10" xfId="23281"/>
    <cellStyle name="SAPBEXaggDataEmph 10 2" xfId="23282"/>
    <cellStyle name="SAPBEXaggDataEmph 11" xfId="23283"/>
    <cellStyle name="SAPBEXaggDataEmph 12" xfId="23284"/>
    <cellStyle name="SAPBEXaggDataEmph 2" xfId="23285"/>
    <cellStyle name="SAPBEXaggDataEmph 2 2" xfId="23286"/>
    <cellStyle name="SAPBEXaggDataEmph 3" xfId="23287"/>
    <cellStyle name="SAPBEXaggDataEmph 3 2" xfId="23288"/>
    <cellStyle name="SAPBEXaggDataEmph 4" xfId="23289"/>
    <cellStyle name="SAPBEXaggDataEmph 4 2" xfId="23290"/>
    <cellStyle name="SAPBEXaggDataEmph 5" xfId="23291"/>
    <cellStyle name="SAPBEXaggDataEmph 5 2" xfId="23292"/>
    <cellStyle name="SAPBEXaggDataEmph 6" xfId="23293"/>
    <cellStyle name="SAPBEXaggDataEmph 6 2" xfId="23294"/>
    <cellStyle name="SAPBEXaggDataEmph 7" xfId="23295"/>
    <cellStyle name="SAPBEXaggDataEmph 7 2" xfId="23296"/>
    <cellStyle name="SAPBEXaggDataEmph 8" xfId="23297"/>
    <cellStyle name="SAPBEXaggDataEmph 8 2" xfId="23298"/>
    <cellStyle name="SAPBEXaggDataEmph 9" xfId="23299"/>
    <cellStyle name="SAPBEXaggDataEmph 9 2" xfId="23300"/>
    <cellStyle name="SAPBEXaggItem" xfId="23301"/>
    <cellStyle name="SAPBEXaggItem 10" xfId="23302"/>
    <cellStyle name="SAPBEXaggItem 10 2" xfId="23303"/>
    <cellStyle name="SAPBEXaggItem 11" xfId="23304"/>
    <cellStyle name="SAPBEXaggItem 12" xfId="23305"/>
    <cellStyle name="SAPBEXaggItem 2" xfId="23306"/>
    <cellStyle name="SAPBEXaggItem 2 2" xfId="23307"/>
    <cellStyle name="SAPBEXaggItem 3" xfId="23308"/>
    <cellStyle name="SAPBEXaggItem 3 2" xfId="23309"/>
    <cellStyle name="SAPBEXaggItem 4" xfId="23310"/>
    <cellStyle name="SAPBEXaggItem 4 2" xfId="23311"/>
    <cellStyle name="SAPBEXaggItem 5" xfId="23312"/>
    <cellStyle name="SAPBEXaggItem 5 2" xfId="23313"/>
    <cellStyle name="SAPBEXaggItem 6" xfId="23314"/>
    <cellStyle name="SAPBEXaggItem 6 2" xfId="23315"/>
    <cellStyle name="SAPBEXaggItem 7" xfId="23316"/>
    <cellStyle name="SAPBEXaggItem 7 2" xfId="23317"/>
    <cellStyle name="SAPBEXaggItem 8" xfId="23318"/>
    <cellStyle name="SAPBEXaggItem 8 2" xfId="23319"/>
    <cellStyle name="SAPBEXaggItem 9" xfId="23320"/>
    <cellStyle name="SAPBEXaggItem 9 2" xfId="23321"/>
    <cellStyle name="SAPBEXaggItemX" xfId="23322"/>
    <cellStyle name="SAPBEXaggItemX 10" xfId="23323"/>
    <cellStyle name="SAPBEXaggItemX 10 2" xfId="23324"/>
    <cellStyle name="SAPBEXaggItemX 11" xfId="23325"/>
    <cellStyle name="SAPBEXaggItemX 2" xfId="23326"/>
    <cellStyle name="SAPBEXaggItemX 2 2" xfId="23327"/>
    <cellStyle name="SAPBEXaggItemX 3" xfId="23328"/>
    <cellStyle name="SAPBEXaggItemX 3 2" xfId="23329"/>
    <cellStyle name="SAPBEXaggItemX 4" xfId="23330"/>
    <cellStyle name="SAPBEXaggItemX 4 2" xfId="23331"/>
    <cellStyle name="SAPBEXaggItemX 5" xfId="23332"/>
    <cellStyle name="SAPBEXaggItemX 5 2" xfId="23333"/>
    <cellStyle name="SAPBEXaggItemX 6" xfId="23334"/>
    <cellStyle name="SAPBEXaggItemX 6 2" xfId="23335"/>
    <cellStyle name="SAPBEXaggItemX 7" xfId="23336"/>
    <cellStyle name="SAPBEXaggItemX 7 2" xfId="23337"/>
    <cellStyle name="SAPBEXaggItemX 8" xfId="23338"/>
    <cellStyle name="SAPBEXaggItemX 8 2" xfId="23339"/>
    <cellStyle name="SAPBEXaggItemX 9" xfId="23340"/>
    <cellStyle name="SAPBEXaggItemX 9 2" xfId="23341"/>
    <cellStyle name="SAPBEXchaText" xfId="23342"/>
    <cellStyle name="SAPBEXchaText 2" xfId="23343"/>
    <cellStyle name="SAPBEXchaText 3" xfId="23344"/>
    <cellStyle name="SAPBEXexcBad7" xfId="23345"/>
    <cellStyle name="SAPBEXexcBad7 10" xfId="23346"/>
    <cellStyle name="SAPBEXexcBad7 10 2" xfId="23347"/>
    <cellStyle name="SAPBEXexcBad7 11" xfId="23348"/>
    <cellStyle name="SAPBEXexcBad7 11 2" xfId="23349"/>
    <cellStyle name="SAPBEXexcBad7 12" xfId="23350"/>
    <cellStyle name="SAPBEXexcBad7 13" xfId="23351"/>
    <cellStyle name="SAPBEXexcBad7 2" xfId="23352"/>
    <cellStyle name="SAPBEXexcBad7 2 10" xfId="23353"/>
    <cellStyle name="SAPBEXexcBad7 2 10 2" xfId="23354"/>
    <cellStyle name="SAPBEXexcBad7 2 11" xfId="23355"/>
    <cellStyle name="SAPBEXexcBad7 2 2" xfId="23356"/>
    <cellStyle name="SAPBEXexcBad7 2 2 2" xfId="23357"/>
    <cellStyle name="SAPBEXexcBad7 2 3" xfId="23358"/>
    <cellStyle name="SAPBEXexcBad7 2 3 2" xfId="23359"/>
    <cellStyle name="SAPBEXexcBad7 2 4" xfId="23360"/>
    <cellStyle name="SAPBEXexcBad7 2 4 2" xfId="23361"/>
    <cellStyle name="SAPBEXexcBad7 2 5" xfId="23362"/>
    <cellStyle name="SAPBEXexcBad7 2 5 2" xfId="23363"/>
    <cellStyle name="SAPBEXexcBad7 2 6" xfId="23364"/>
    <cellStyle name="SAPBEXexcBad7 2 6 2" xfId="23365"/>
    <cellStyle name="SAPBEXexcBad7 2 7" xfId="23366"/>
    <cellStyle name="SAPBEXexcBad7 2 7 2" xfId="23367"/>
    <cellStyle name="SAPBEXexcBad7 2 8" xfId="23368"/>
    <cellStyle name="SAPBEXexcBad7 2 8 2" xfId="23369"/>
    <cellStyle name="SAPBEXexcBad7 2 9" xfId="23370"/>
    <cellStyle name="SAPBEXexcBad7 2 9 2" xfId="23371"/>
    <cellStyle name="SAPBEXexcBad7 3" xfId="23372"/>
    <cellStyle name="SAPBEXexcBad7 3 2" xfId="23373"/>
    <cellStyle name="SAPBEXexcBad7 4" xfId="23374"/>
    <cellStyle name="SAPBEXexcBad7 4 2" xfId="23375"/>
    <cellStyle name="SAPBEXexcBad7 5" xfId="23376"/>
    <cellStyle name="SAPBEXexcBad7 5 2" xfId="23377"/>
    <cellStyle name="SAPBEXexcBad7 6" xfId="23378"/>
    <cellStyle name="SAPBEXexcBad7 6 2" xfId="23379"/>
    <cellStyle name="SAPBEXexcBad7 7" xfId="23380"/>
    <cellStyle name="SAPBEXexcBad7 7 2" xfId="23381"/>
    <cellStyle name="SAPBEXexcBad7 8" xfId="23382"/>
    <cellStyle name="SAPBEXexcBad7 8 2" xfId="23383"/>
    <cellStyle name="SAPBEXexcBad7 9" xfId="23384"/>
    <cellStyle name="SAPBEXexcBad7 9 2" xfId="23385"/>
    <cellStyle name="SAPBEXexcBad8" xfId="23386"/>
    <cellStyle name="SAPBEXexcBad8 10" xfId="23387"/>
    <cellStyle name="SAPBEXexcBad8 10 2" xfId="23388"/>
    <cellStyle name="SAPBEXexcBad8 11" xfId="23389"/>
    <cellStyle name="SAPBEXexcBad8 11 2" xfId="23390"/>
    <cellStyle name="SAPBEXexcBad8 12" xfId="23391"/>
    <cellStyle name="SAPBEXexcBad8 13" xfId="23392"/>
    <cellStyle name="SAPBEXexcBad8 2" xfId="23393"/>
    <cellStyle name="SAPBEXexcBad8 2 10" xfId="23394"/>
    <cellStyle name="SAPBEXexcBad8 2 10 2" xfId="23395"/>
    <cellStyle name="SAPBEXexcBad8 2 11" xfId="23396"/>
    <cellStyle name="SAPBEXexcBad8 2 2" xfId="23397"/>
    <cellStyle name="SAPBEXexcBad8 2 2 2" xfId="23398"/>
    <cellStyle name="SAPBEXexcBad8 2 3" xfId="23399"/>
    <cellStyle name="SAPBEXexcBad8 2 3 2" xfId="23400"/>
    <cellStyle name="SAPBEXexcBad8 2 4" xfId="23401"/>
    <cellStyle name="SAPBEXexcBad8 2 4 2" xfId="23402"/>
    <cellStyle name="SAPBEXexcBad8 2 5" xfId="23403"/>
    <cellStyle name="SAPBEXexcBad8 2 5 2" xfId="23404"/>
    <cellStyle name="SAPBEXexcBad8 2 6" xfId="23405"/>
    <cellStyle name="SAPBEXexcBad8 2 6 2" xfId="23406"/>
    <cellStyle name="SAPBEXexcBad8 2 7" xfId="23407"/>
    <cellStyle name="SAPBEXexcBad8 2 7 2" xfId="23408"/>
    <cellStyle name="SAPBEXexcBad8 2 8" xfId="23409"/>
    <cellStyle name="SAPBEXexcBad8 2 8 2" xfId="23410"/>
    <cellStyle name="SAPBEXexcBad8 2 9" xfId="23411"/>
    <cellStyle name="SAPBEXexcBad8 2 9 2" xfId="23412"/>
    <cellStyle name="SAPBEXexcBad8 3" xfId="23413"/>
    <cellStyle name="SAPBEXexcBad8 3 2" xfId="23414"/>
    <cellStyle name="SAPBEXexcBad8 4" xfId="23415"/>
    <cellStyle name="SAPBEXexcBad8 4 2" xfId="23416"/>
    <cellStyle name="SAPBEXexcBad8 5" xfId="23417"/>
    <cellStyle name="SAPBEXexcBad8 5 2" xfId="23418"/>
    <cellStyle name="SAPBEXexcBad8 6" xfId="23419"/>
    <cellStyle name="SAPBEXexcBad8 6 2" xfId="23420"/>
    <cellStyle name="SAPBEXexcBad8 7" xfId="23421"/>
    <cellStyle name="SAPBEXexcBad8 7 2" xfId="23422"/>
    <cellStyle name="SAPBEXexcBad8 8" xfId="23423"/>
    <cellStyle name="SAPBEXexcBad8 8 2" xfId="23424"/>
    <cellStyle name="SAPBEXexcBad8 9" xfId="23425"/>
    <cellStyle name="SAPBEXexcBad8 9 2" xfId="23426"/>
    <cellStyle name="SAPBEXexcBad9" xfId="23427"/>
    <cellStyle name="SAPBEXexcBad9 10" xfId="23428"/>
    <cellStyle name="SAPBEXexcBad9 10 2" xfId="23429"/>
    <cellStyle name="SAPBEXexcBad9 11" xfId="23430"/>
    <cellStyle name="SAPBEXexcBad9 11 2" xfId="23431"/>
    <cellStyle name="SAPBEXexcBad9 12" xfId="23432"/>
    <cellStyle name="SAPBEXexcBad9 13" xfId="23433"/>
    <cellStyle name="SAPBEXexcBad9 2" xfId="23434"/>
    <cellStyle name="SAPBEXexcBad9 2 10" xfId="23435"/>
    <cellStyle name="SAPBEXexcBad9 2 10 2" xfId="23436"/>
    <cellStyle name="SAPBEXexcBad9 2 11" xfId="23437"/>
    <cellStyle name="SAPBEXexcBad9 2 2" xfId="23438"/>
    <cellStyle name="SAPBEXexcBad9 2 2 2" xfId="23439"/>
    <cellStyle name="SAPBEXexcBad9 2 3" xfId="23440"/>
    <cellStyle name="SAPBEXexcBad9 2 3 2" xfId="23441"/>
    <cellStyle name="SAPBEXexcBad9 2 4" xfId="23442"/>
    <cellStyle name="SAPBEXexcBad9 2 4 2" xfId="23443"/>
    <cellStyle name="SAPBEXexcBad9 2 5" xfId="23444"/>
    <cellStyle name="SAPBEXexcBad9 2 5 2" xfId="23445"/>
    <cellStyle name="SAPBEXexcBad9 2 6" xfId="23446"/>
    <cellStyle name="SAPBEXexcBad9 2 6 2" xfId="23447"/>
    <cellStyle name="SAPBEXexcBad9 2 7" xfId="23448"/>
    <cellStyle name="SAPBEXexcBad9 2 7 2" xfId="23449"/>
    <cellStyle name="SAPBEXexcBad9 2 8" xfId="23450"/>
    <cellStyle name="SAPBEXexcBad9 2 8 2" xfId="23451"/>
    <cellStyle name="SAPBEXexcBad9 2 9" xfId="23452"/>
    <cellStyle name="SAPBEXexcBad9 2 9 2" xfId="23453"/>
    <cellStyle name="SAPBEXexcBad9 3" xfId="23454"/>
    <cellStyle name="SAPBEXexcBad9 3 2" xfId="23455"/>
    <cellStyle name="SAPBEXexcBad9 4" xfId="23456"/>
    <cellStyle name="SAPBEXexcBad9 4 2" xfId="23457"/>
    <cellStyle name="SAPBEXexcBad9 5" xfId="23458"/>
    <cellStyle name="SAPBEXexcBad9 5 2" xfId="23459"/>
    <cellStyle name="SAPBEXexcBad9 6" xfId="23460"/>
    <cellStyle name="SAPBEXexcBad9 6 2" xfId="23461"/>
    <cellStyle name="SAPBEXexcBad9 7" xfId="23462"/>
    <cellStyle name="SAPBEXexcBad9 7 2" xfId="23463"/>
    <cellStyle name="SAPBEXexcBad9 8" xfId="23464"/>
    <cellStyle name="SAPBEXexcBad9 8 2" xfId="23465"/>
    <cellStyle name="SAPBEXexcBad9 9" xfId="23466"/>
    <cellStyle name="SAPBEXexcBad9 9 2" xfId="23467"/>
    <cellStyle name="SAPBEXexcCritical4" xfId="23468"/>
    <cellStyle name="SAPBEXexcCritical4 10" xfId="23469"/>
    <cellStyle name="SAPBEXexcCritical4 10 2" xfId="23470"/>
    <cellStyle name="SAPBEXexcCritical4 11" xfId="23471"/>
    <cellStyle name="SAPBEXexcCritical4 11 2" xfId="23472"/>
    <cellStyle name="SAPBEXexcCritical4 12" xfId="23473"/>
    <cellStyle name="SAPBEXexcCritical4 13" xfId="23474"/>
    <cellStyle name="SAPBEXexcCritical4 2" xfId="23475"/>
    <cellStyle name="SAPBEXexcCritical4 2 10" xfId="23476"/>
    <cellStyle name="SAPBEXexcCritical4 2 10 2" xfId="23477"/>
    <cellStyle name="SAPBEXexcCritical4 2 11" xfId="23478"/>
    <cellStyle name="SAPBEXexcCritical4 2 2" xfId="23479"/>
    <cellStyle name="SAPBEXexcCritical4 2 2 2" xfId="23480"/>
    <cellStyle name="SAPBEXexcCritical4 2 3" xfId="23481"/>
    <cellStyle name="SAPBEXexcCritical4 2 3 2" xfId="23482"/>
    <cellStyle name="SAPBEXexcCritical4 2 4" xfId="23483"/>
    <cellStyle name="SAPBEXexcCritical4 2 4 2" xfId="23484"/>
    <cellStyle name="SAPBEXexcCritical4 2 5" xfId="23485"/>
    <cellStyle name="SAPBEXexcCritical4 2 5 2" xfId="23486"/>
    <cellStyle name="SAPBEXexcCritical4 2 6" xfId="23487"/>
    <cellStyle name="SAPBEXexcCritical4 2 6 2" xfId="23488"/>
    <cellStyle name="SAPBEXexcCritical4 2 7" xfId="23489"/>
    <cellStyle name="SAPBEXexcCritical4 2 7 2" xfId="23490"/>
    <cellStyle name="SAPBEXexcCritical4 2 8" xfId="23491"/>
    <cellStyle name="SAPBEXexcCritical4 2 8 2" xfId="23492"/>
    <cellStyle name="SAPBEXexcCritical4 2 9" xfId="23493"/>
    <cellStyle name="SAPBEXexcCritical4 2 9 2" xfId="23494"/>
    <cellStyle name="SAPBEXexcCritical4 3" xfId="23495"/>
    <cellStyle name="SAPBEXexcCritical4 3 2" xfId="23496"/>
    <cellStyle name="SAPBEXexcCritical4 4" xfId="23497"/>
    <cellStyle name="SAPBEXexcCritical4 4 2" xfId="23498"/>
    <cellStyle name="SAPBEXexcCritical4 5" xfId="23499"/>
    <cellStyle name="SAPBEXexcCritical4 5 2" xfId="23500"/>
    <cellStyle name="SAPBEXexcCritical4 6" xfId="23501"/>
    <cellStyle name="SAPBEXexcCritical4 6 2" xfId="23502"/>
    <cellStyle name="SAPBEXexcCritical4 7" xfId="23503"/>
    <cellStyle name="SAPBEXexcCritical4 7 2" xfId="23504"/>
    <cellStyle name="SAPBEXexcCritical4 8" xfId="23505"/>
    <cellStyle name="SAPBEXexcCritical4 8 2" xfId="23506"/>
    <cellStyle name="SAPBEXexcCritical4 9" xfId="23507"/>
    <cellStyle name="SAPBEXexcCritical4 9 2" xfId="23508"/>
    <cellStyle name="SAPBEXexcCritical5" xfId="23509"/>
    <cellStyle name="SAPBEXexcCritical5 10" xfId="23510"/>
    <cellStyle name="SAPBEXexcCritical5 10 2" xfId="23511"/>
    <cellStyle name="SAPBEXexcCritical5 11" xfId="23512"/>
    <cellStyle name="SAPBEXexcCritical5 11 2" xfId="23513"/>
    <cellStyle name="SAPBEXexcCritical5 12" xfId="23514"/>
    <cellStyle name="SAPBEXexcCritical5 13" xfId="23515"/>
    <cellStyle name="SAPBEXexcCritical5 2" xfId="23516"/>
    <cellStyle name="SAPBEXexcCritical5 2 10" xfId="23517"/>
    <cellStyle name="SAPBEXexcCritical5 2 10 2" xfId="23518"/>
    <cellStyle name="SAPBEXexcCritical5 2 11" xfId="23519"/>
    <cellStyle name="SAPBEXexcCritical5 2 2" xfId="23520"/>
    <cellStyle name="SAPBEXexcCritical5 2 2 2" xfId="23521"/>
    <cellStyle name="SAPBEXexcCritical5 2 3" xfId="23522"/>
    <cellStyle name="SAPBEXexcCritical5 2 3 2" xfId="23523"/>
    <cellStyle name="SAPBEXexcCritical5 2 4" xfId="23524"/>
    <cellStyle name="SAPBEXexcCritical5 2 4 2" xfId="23525"/>
    <cellStyle name="SAPBEXexcCritical5 2 5" xfId="23526"/>
    <cellStyle name="SAPBEXexcCritical5 2 5 2" xfId="23527"/>
    <cellStyle name="SAPBEXexcCritical5 2 6" xfId="23528"/>
    <cellStyle name="SAPBEXexcCritical5 2 6 2" xfId="23529"/>
    <cellStyle name="SAPBEXexcCritical5 2 7" xfId="23530"/>
    <cellStyle name="SAPBEXexcCritical5 2 7 2" xfId="23531"/>
    <cellStyle name="SAPBEXexcCritical5 2 8" xfId="23532"/>
    <cellStyle name="SAPBEXexcCritical5 2 8 2" xfId="23533"/>
    <cellStyle name="SAPBEXexcCritical5 2 9" xfId="23534"/>
    <cellStyle name="SAPBEXexcCritical5 2 9 2" xfId="23535"/>
    <cellStyle name="SAPBEXexcCritical5 3" xfId="23536"/>
    <cellStyle name="SAPBEXexcCritical5 3 2" xfId="23537"/>
    <cellStyle name="SAPBEXexcCritical5 4" xfId="23538"/>
    <cellStyle name="SAPBEXexcCritical5 4 2" xfId="23539"/>
    <cellStyle name="SAPBEXexcCritical5 5" xfId="23540"/>
    <cellStyle name="SAPBEXexcCritical5 5 2" xfId="23541"/>
    <cellStyle name="SAPBEXexcCritical5 6" xfId="23542"/>
    <cellStyle name="SAPBEXexcCritical5 6 2" xfId="23543"/>
    <cellStyle name="SAPBEXexcCritical5 7" xfId="23544"/>
    <cellStyle name="SAPBEXexcCritical5 7 2" xfId="23545"/>
    <cellStyle name="SAPBEXexcCritical5 8" xfId="23546"/>
    <cellStyle name="SAPBEXexcCritical5 8 2" xfId="23547"/>
    <cellStyle name="SAPBEXexcCritical5 9" xfId="23548"/>
    <cellStyle name="SAPBEXexcCritical5 9 2" xfId="23549"/>
    <cellStyle name="SAPBEXexcCritical6" xfId="23550"/>
    <cellStyle name="SAPBEXexcCritical6 10" xfId="23551"/>
    <cellStyle name="SAPBEXexcCritical6 10 2" xfId="23552"/>
    <cellStyle name="SAPBEXexcCritical6 11" xfId="23553"/>
    <cellStyle name="SAPBEXexcCritical6 11 2" xfId="23554"/>
    <cellStyle name="SAPBEXexcCritical6 12" xfId="23555"/>
    <cellStyle name="SAPBEXexcCritical6 13" xfId="23556"/>
    <cellStyle name="SAPBEXexcCritical6 2" xfId="23557"/>
    <cellStyle name="SAPBEXexcCritical6 2 10" xfId="23558"/>
    <cellStyle name="SAPBEXexcCritical6 2 10 2" xfId="23559"/>
    <cellStyle name="SAPBEXexcCritical6 2 11" xfId="23560"/>
    <cellStyle name="SAPBEXexcCritical6 2 2" xfId="23561"/>
    <cellStyle name="SAPBEXexcCritical6 2 2 2" xfId="23562"/>
    <cellStyle name="SAPBEXexcCritical6 2 3" xfId="23563"/>
    <cellStyle name="SAPBEXexcCritical6 2 3 2" xfId="23564"/>
    <cellStyle name="SAPBEXexcCritical6 2 4" xfId="23565"/>
    <cellStyle name="SAPBEXexcCritical6 2 4 2" xfId="23566"/>
    <cellStyle name="SAPBEXexcCritical6 2 5" xfId="23567"/>
    <cellStyle name="SAPBEXexcCritical6 2 5 2" xfId="23568"/>
    <cellStyle name="SAPBEXexcCritical6 2 6" xfId="23569"/>
    <cellStyle name="SAPBEXexcCritical6 2 6 2" xfId="23570"/>
    <cellStyle name="SAPBEXexcCritical6 2 7" xfId="23571"/>
    <cellStyle name="SAPBEXexcCritical6 2 7 2" xfId="23572"/>
    <cellStyle name="SAPBEXexcCritical6 2 8" xfId="23573"/>
    <cellStyle name="SAPBEXexcCritical6 2 8 2" xfId="23574"/>
    <cellStyle name="SAPBEXexcCritical6 2 9" xfId="23575"/>
    <cellStyle name="SAPBEXexcCritical6 2 9 2" xfId="23576"/>
    <cellStyle name="SAPBEXexcCritical6 3" xfId="23577"/>
    <cellStyle name="SAPBEXexcCritical6 3 2" xfId="23578"/>
    <cellStyle name="SAPBEXexcCritical6 4" xfId="23579"/>
    <cellStyle name="SAPBEXexcCritical6 4 2" xfId="23580"/>
    <cellStyle name="SAPBEXexcCritical6 5" xfId="23581"/>
    <cellStyle name="SAPBEXexcCritical6 5 2" xfId="23582"/>
    <cellStyle name="SAPBEXexcCritical6 6" xfId="23583"/>
    <cellStyle name="SAPBEXexcCritical6 6 2" xfId="23584"/>
    <cellStyle name="SAPBEXexcCritical6 7" xfId="23585"/>
    <cellStyle name="SAPBEXexcCritical6 7 2" xfId="23586"/>
    <cellStyle name="SAPBEXexcCritical6 8" xfId="23587"/>
    <cellStyle name="SAPBEXexcCritical6 8 2" xfId="23588"/>
    <cellStyle name="SAPBEXexcCritical6 9" xfId="23589"/>
    <cellStyle name="SAPBEXexcCritical6 9 2" xfId="23590"/>
    <cellStyle name="SAPBEXexcGood1" xfId="23591"/>
    <cellStyle name="SAPBEXexcGood1 10" xfId="23592"/>
    <cellStyle name="SAPBEXexcGood1 10 2" xfId="23593"/>
    <cellStyle name="SAPBEXexcGood1 11" xfId="23594"/>
    <cellStyle name="SAPBEXexcGood1 11 2" xfId="23595"/>
    <cellStyle name="SAPBEXexcGood1 12" xfId="23596"/>
    <cellStyle name="SAPBEXexcGood1 13" xfId="23597"/>
    <cellStyle name="SAPBEXexcGood1 2" xfId="23598"/>
    <cellStyle name="SAPBEXexcGood1 2 10" xfId="23599"/>
    <cellStyle name="SAPBEXexcGood1 2 10 2" xfId="23600"/>
    <cellStyle name="SAPBEXexcGood1 2 11" xfId="23601"/>
    <cellStyle name="SAPBEXexcGood1 2 2" xfId="23602"/>
    <cellStyle name="SAPBEXexcGood1 2 2 2" xfId="23603"/>
    <cellStyle name="SAPBEXexcGood1 2 3" xfId="23604"/>
    <cellStyle name="SAPBEXexcGood1 2 3 2" xfId="23605"/>
    <cellStyle name="SAPBEXexcGood1 2 4" xfId="23606"/>
    <cellStyle name="SAPBEXexcGood1 2 4 2" xfId="23607"/>
    <cellStyle name="SAPBEXexcGood1 2 5" xfId="23608"/>
    <cellStyle name="SAPBEXexcGood1 2 5 2" xfId="23609"/>
    <cellStyle name="SAPBEXexcGood1 2 6" xfId="23610"/>
    <cellStyle name="SAPBEXexcGood1 2 6 2" xfId="23611"/>
    <cellStyle name="SAPBEXexcGood1 2 7" xfId="23612"/>
    <cellStyle name="SAPBEXexcGood1 2 7 2" xfId="23613"/>
    <cellStyle name="SAPBEXexcGood1 2 8" xfId="23614"/>
    <cellStyle name="SAPBEXexcGood1 2 8 2" xfId="23615"/>
    <cellStyle name="SAPBEXexcGood1 2 9" xfId="23616"/>
    <cellStyle name="SAPBEXexcGood1 2 9 2" xfId="23617"/>
    <cellStyle name="SAPBEXexcGood1 3" xfId="23618"/>
    <cellStyle name="SAPBEXexcGood1 3 2" xfId="23619"/>
    <cellStyle name="SAPBEXexcGood1 4" xfId="23620"/>
    <cellStyle name="SAPBEXexcGood1 4 2" xfId="23621"/>
    <cellStyle name="SAPBEXexcGood1 5" xfId="23622"/>
    <cellStyle name="SAPBEXexcGood1 5 2" xfId="23623"/>
    <cellStyle name="SAPBEXexcGood1 6" xfId="23624"/>
    <cellStyle name="SAPBEXexcGood1 6 2" xfId="23625"/>
    <cellStyle name="SAPBEXexcGood1 7" xfId="23626"/>
    <cellStyle name="SAPBEXexcGood1 7 2" xfId="23627"/>
    <cellStyle name="SAPBEXexcGood1 8" xfId="23628"/>
    <cellStyle name="SAPBEXexcGood1 8 2" xfId="23629"/>
    <cellStyle name="SAPBEXexcGood1 9" xfId="23630"/>
    <cellStyle name="SAPBEXexcGood1 9 2" xfId="23631"/>
    <cellStyle name="SAPBEXexcGood2" xfId="23632"/>
    <cellStyle name="SAPBEXexcGood2 10" xfId="23633"/>
    <cellStyle name="SAPBEXexcGood2 10 2" xfId="23634"/>
    <cellStyle name="SAPBEXexcGood2 11" xfId="23635"/>
    <cellStyle name="SAPBEXexcGood2 11 2" xfId="23636"/>
    <cellStyle name="SAPBEXexcGood2 12" xfId="23637"/>
    <cellStyle name="SAPBEXexcGood2 13" xfId="23638"/>
    <cellStyle name="SAPBEXexcGood2 2" xfId="23639"/>
    <cellStyle name="SAPBEXexcGood2 2 10" xfId="23640"/>
    <cellStyle name="SAPBEXexcGood2 2 10 2" xfId="23641"/>
    <cellStyle name="SAPBEXexcGood2 2 11" xfId="23642"/>
    <cellStyle name="SAPBEXexcGood2 2 2" xfId="23643"/>
    <cellStyle name="SAPBEXexcGood2 2 2 2" xfId="23644"/>
    <cellStyle name="SAPBEXexcGood2 2 3" xfId="23645"/>
    <cellStyle name="SAPBEXexcGood2 2 3 2" xfId="23646"/>
    <cellStyle name="SAPBEXexcGood2 2 4" xfId="23647"/>
    <cellStyle name="SAPBEXexcGood2 2 4 2" xfId="23648"/>
    <cellStyle name="SAPBEXexcGood2 2 5" xfId="23649"/>
    <cellStyle name="SAPBEXexcGood2 2 5 2" xfId="23650"/>
    <cellStyle name="SAPBEXexcGood2 2 6" xfId="23651"/>
    <cellStyle name="SAPBEXexcGood2 2 6 2" xfId="23652"/>
    <cellStyle name="SAPBEXexcGood2 2 7" xfId="23653"/>
    <cellStyle name="SAPBEXexcGood2 2 7 2" xfId="23654"/>
    <cellStyle name="SAPBEXexcGood2 2 8" xfId="23655"/>
    <cellStyle name="SAPBEXexcGood2 2 8 2" xfId="23656"/>
    <cellStyle name="SAPBEXexcGood2 2 9" xfId="23657"/>
    <cellStyle name="SAPBEXexcGood2 2 9 2" xfId="23658"/>
    <cellStyle name="SAPBEXexcGood2 3" xfId="23659"/>
    <cellStyle name="SAPBEXexcGood2 3 2" xfId="23660"/>
    <cellStyle name="SAPBEXexcGood2 4" xfId="23661"/>
    <cellStyle name="SAPBEXexcGood2 4 2" xfId="23662"/>
    <cellStyle name="SAPBEXexcGood2 5" xfId="23663"/>
    <cellStyle name="SAPBEXexcGood2 5 2" xfId="23664"/>
    <cellStyle name="SAPBEXexcGood2 6" xfId="23665"/>
    <cellStyle name="SAPBEXexcGood2 6 2" xfId="23666"/>
    <cellStyle name="SAPBEXexcGood2 7" xfId="23667"/>
    <cellStyle name="SAPBEXexcGood2 7 2" xfId="23668"/>
    <cellStyle name="SAPBEXexcGood2 8" xfId="23669"/>
    <cellStyle name="SAPBEXexcGood2 8 2" xfId="23670"/>
    <cellStyle name="SAPBEXexcGood2 9" xfId="23671"/>
    <cellStyle name="SAPBEXexcGood2 9 2" xfId="23672"/>
    <cellStyle name="SAPBEXexcGood3" xfId="23673"/>
    <cellStyle name="SAPBEXexcGood3 10" xfId="23674"/>
    <cellStyle name="SAPBEXexcGood3 10 2" xfId="23675"/>
    <cellStyle name="SAPBEXexcGood3 11" xfId="23676"/>
    <cellStyle name="SAPBEXexcGood3 11 2" xfId="23677"/>
    <cellStyle name="SAPBEXexcGood3 12" xfId="23678"/>
    <cellStyle name="SAPBEXexcGood3 13" xfId="23679"/>
    <cellStyle name="SAPBEXexcGood3 2" xfId="23680"/>
    <cellStyle name="SAPBEXexcGood3 2 10" xfId="23681"/>
    <cellStyle name="SAPBEXexcGood3 2 10 2" xfId="23682"/>
    <cellStyle name="SAPBEXexcGood3 2 11" xfId="23683"/>
    <cellStyle name="SAPBEXexcGood3 2 2" xfId="23684"/>
    <cellStyle name="SAPBEXexcGood3 2 2 2" xfId="23685"/>
    <cellStyle name="SAPBEXexcGood3 2 3" xfId="23686"/>
    <cellStyle name="SAPBEXexcGood3 2 3 2" xfId="23687"/>
    <cellStyle name="SAPBEXexcGood3 2 4" xfId="23688"/>
    <cellStyle name="SAPBEXexcGood3 2 4 2" xfId="23689"/>
    <cellStyle name="SAPBEXexcGood3 2 5" xfId="23690"/>
    <cellStyle name="SAPBEXexcGood3 2 5 2" xfId="23691"/>
    <cellStyle name="SAPBEXexcGood3 2 6" xfId="23692"/>
    <cellStyle name="SAPBEXexcGood3 2 6 2" xfId="23693"/>
    <cellStyle name="SAPBEXexcGood3 2 7" xfId="23694"/>
    <cellStyle name="SAPBEXexcGood3 2 7 2" xfId="23695"/>
    <cellStyle name="SAPBEXexcGood3 2 8" xfId="23696"/>
    <cellStyle name="SAPBEXexcGood3 2 8 2" xfId="23697"/>
    <cellStyle name="SAPBEXexcGood3 2 9" xfId="23698"/>
    <cellStyle name="SAPBEXexcGood3 2 9 2" xfId="23699"/>
    <cellStyle name="SAPBEXexcGood3 3" xfId="23700"/>
    <cellStyle name="SAPBEXexcGood3 3 2" xfId="23701"/>
    <cellStyle name="SAPBEXexcGood3 4" xfId="23702"/>
    <cellStyle name="SAPBEXexcGood3 4 2" xfId="23703"/>
    <cellStyle name="SAPBEXexcGood3 5" xfId="23704"/>
    <cellStyle name="SAPBEXexcGood3 5 2" xfId="23705"/>
    <cellStyle name="SAPBEXexcGood3 6" xfId="23706"/>
    <cellStyle name="SAPBEXexcGood3 6 2" xfId="23707"/>
    <cellStyle name="SAPBEXexcGood3 7" xfId="23708"/>
    <cellStyle name="SAPBEXexcGood3 7 2" xfId="23709"/>
    <cellStyle name="SAPBEXexcGood3 8" xfId="23710"/>
    <cellStyle name="SAPBEXexcGood3 8 2" xfId="23711"/>
    <cellStyle name="SAPBEXexcGood3 9" xfId="23712"/>
    <cellStyle name="SAPBEXexcGood3 9 2" xfId="23713"/>
    <cellStyle name="SAPBEXfilterDrill" xfId="23714"/>
    <cellStyle name="SAPBEXfilterDrill 2" xfId="23715"/>
    <cellStyle name="SAPBEXfilterDrill 2 2" xfId="23716"/>
    <cellStyle name="SAPBEXfilterDrill 3" xfId="23717"/>
    <cellStyle name="SAPBEXfilterDrill 3 2" xfId="23718"/>
    <cellStyle name="SAPBEXfilterDrill 4" xfId="23719"/>
    <cellStyle name="SAPBEXfilterDrill 4 2" xfId="23720"/>
    <cellStyle name="SAPBEXfilterDrill 5" xfId="23721"/>
    <cellStyle name="SAPBEXfilterDrill 5 2" xfId="23722"/>
    <cellStyle name="SAPBEXfilterDrill 6" xfId="23723"/>
    <cellStyle name="SAPBEXfilterDrill 7" xfId="23724"/>
    <cellStyle name="SAPBEXfilterItem" xfId="23725"/>
    <cellStyle name="SAPBEXfilterItem 2" xfId="23726"/>
    <cellStyle name="SAPBEXfilterItem 3" xfId="23727"/>
    <cellStyle name="SAPBEXfilterItem 4" xfId="23728"/>
    <cellStyle name="SAPBEXfilterText" xfId="23729"/>
    <cellStyle name="SAPBEXfilterText 2" xfId="23730"/>
    <cellStyle name="SAPBEXfilterText 3" xfId="23731"/>
    <cellStyle name="SAPBEXformats" xfId="23732"/>
    <cellStyle name="SAPBEXformats 10" xfId="23733"/>
    <cellStyle name="SAPBEXformats 10 2" xfId="23734"/>
    <cellStyle name="SAPBEXformats 11" xfId="23735"/>
    <cellStyle name="SAPBEXformats 11 2" xfId="23736"/>
    <cellStyle name="SAPBEXformats 12" xfId="23737"/>
    <cellStyle name="SAPBEXformats 13" xfId="23738"/>
    <cellStyle name="SAPBEXformats 2" xfId="23739"/>
    <cellStyle name="SAPBEXformats 2 10" xfId="23740"/>
    <cellStyle name="SAPBEXformats 2 10 2" xfId="23741"/>
    <cellStyle name="SAPBEXformats 2 11" xfId="23742"/>
    <cellStyle name="SAPBEXformats 2 2" xfId="23743"/>
    <cellStyle name="SAPBEXformats 2 2 2" xfId="23744"/>
    <cellStyle name="SAPBEXformats 2 3" xfId="23745"/>
    <cellStyle name="SAPBEXformats 2 3 2" xfId="23746"/>
    <cellStyle name="SAPBEXformats 2 4" xfId="23747"/>
    <cellStyle name="SAPBEXformats 2 4 2" xfId="23748"/>
    <cellStyle name="SAPBEXformats 2 5" xfId="23749"/>
    <cellStyle name="SAPBEXformats 2 5 2" xfId="23750"/>
    <cellStyle name="SAPBEXformats 2 6" xfId="23751"/>
    <cellStyle name="SAPBEXformats 2 6 2" xfId="23752"/>
    <cellStyle name="SAPBEXformats 2 7" xfId="23753"/>
    <cellStyle name="SAPBEXformats 2 7 2" xfId="23754"/>
    <cellStyle name="SAPBEXformats 2 8" xfId="23755"/>
    <cellStyle name="SAPBEXformats 2 8 2" xfId="23756"/>
    <cellStyle name="SAPBEXformats 2 9" xfId="23757"/>
    <cellStyle name="SAPBEXformats 2 9 2" xfId="23758"/>
    <cellStyle name="SAPBEXformats 3" xfId="23759"/>
    <cellStyle name="SAPBEXformats 3 2" xfId="23760"/>
    <cellStyle name="SAPBEXformats 4" xfId="23761"/>
    <cellStyle name="SAPBEXformats 4 2" xfId="23762"/>
    <cellStyle name="SAPBEXformats 5" xfId="23763"/>
    <cellStyle name="SAPBEXformats 5 2" xfId="23764"/>
    <cellStyle name="SAPBEXformats 6" xfId="23765"/>
    <cellStyle name="SAPBEXformats 6 2" xfId="23766"/>
    <cellStyle name="SAPBEXformats 7" xfId="23767"/>
    <cellStyle name="SAPBEXformats 7 2" xfId="23768"/>
    <cellStyle name="SAPBEXformats 8" xfId="23769"/>
    <cellStyle name="SAPBEXformats 8 2" xfId="23770"/>
    <cellStyle name="SAPBEXformats 9" xfId="23771"/>
    <cellStyle name="SAPBEXformats 9 2" xfId="23772"/>
    <cellStyle name="SAPBEXheaderItem" xfId="23773"/>
    <cellStyle name="SAPBEXheaderItem 2" xfId="23774"/>
    <cellStyle name="SAPBEXheaderItem 3" xfId="23775"/>
    <cellStyle name="SAPBEXheaderItem 4" xfId="23776"/>
    <cellStyle name="SAPBEXheaderText" xfId="23777"/>
    <cellStyle name="SAPBEXheaderText 2" xfId="23778"/>
    <cellStyle name="SAPBEXheaderText 3" xfId="23779"/>
    <cellStyle name="SAPBEXHLevel0" xfId="23780"/>
    <cellStyle name="SAPBEXHLevel0 10" xfId="23781"/>
    <cellStyle name="SAPBEXHLevel0 10 2" xfId="23782"/>
    <cellStyle name="SAPBEXHLevel0 11" xfId="23783"/>
    <cellStyle name="SAPBEXHLevel0 2" xfId="23784"/>
    <cellStyle name="SAPBEXHLevel0 2 2" xfId="23785"/>
    <cellStyle name="SAPBEXHLevel0 3" xfId="23786"/>
    <cellStyle name="SAPBEXHLevel0 3 2" xfId="23787"/>
    <cellStyle name="SAPBEXHLevel0 4" xfId="23788"/>
    <cellStyle name="SAPBEXHLevel0 4 2" xfId="23789"/>
    <cellStyle name="SAPBEXHLevel0 5" xfId="23790"/>
    <cellStyle name="SAPBEXHLevel0 5 2" xfId="23791"/>
    <cellStyle name="SAPBEXHLevel0 6" xfId="23792"/>
    <cellStyle name="SAPBEXHLevel0 6 2" xfId="23793"/>
    <cellStyle name="SAPBEXHLevel0 7" xfId="23794"/>
    <cellStyle name="SAPBEXHLevel0 7 2" xfId="23795"/>
    <cellStyle name="SAPBEXHLevel0 8" xfId="23796"/>
    <cellStyle name="SAPBEXHLevel0 8 2" xfId="23797"/>
    <cellStyle name="SAPBEXHLevel0 9" xfId="23798"/>
    <cellStyle name="SAPBEXHLevel0 9 2" xfId="23799"/>
    <cellStyle name="SAPBEXHLevel0X" xfId="23800"/>
    <cellStyle name="SAPBEXHLevel0X 10" xfId="23801"/>
    <cellStyle name="SAPBEXHLevel0X 10 2" xfId="23802"/>
    <cellStyle name="SAPBEXHLevel0X 11" xfId="23803"/>
    <cellStyle name="SAPBEXHLevel0X 2" xfId="23804"/>
    <cellStyle name="SAPBEXHLevel0X 2 2" xfId="23805"/>
    <cellStyle name="SAPBEXHLevel0X 3" xfId="23806"/>
    <cellStyle name="SAPBEXHLevel0X 3 2" xfId="23807"/>
    <cellStyle name="SAPBEXHLevel0X 4" xfId="23808"/>
    <cellStyle name="SAPBEXHLevel0X 4 2" xfId="23809"/>
    <cellStyle name="SAPBEXHLevel0X 5" xfId="23810"/>
    <cellStyle name="SAPBEXHLevel0X 5 2" xfId="23811"/>
    <cellStyle name="SAPBEXHLevel0X 6" xfId="23812"/>
    <cellStyle name="SAPBEXHLevel0X 6 2" xfId="23813"/>
    <cellStyle name="SAPBEXHLevel0X 7" xfId="23814"/>
    <cellStyle name="SAPBEXHLevel0X 7 2" xfId="23815"/>
    <cellStyle name="SAPBEXHLevel0X 8" xfId="23816"/>
    <cellStyle name="SAPBEXHLevel0X 8 2" xfId="23817"/>
    <cellStyle name="SAPBEXHLevel0X 9" xfId="23818"/>
    <cellStyle name="SAPBEXHLevel0X 9 2" xfId="23819"/>
    <cellStyle name="SAPBEXHLevel1" xfId="23820"/>
    <cellStyle name="SAPBEXHLevel1 10" xfId="23821"/>
    <cellStyle name="SAPBEXHLevel1 10 2" xfId="23822"/>
    <cellStyle name="SAPBEXHLevel1 11" xfId="23823"/>
    <cellStyle name="SAPBEXHLevel1 2" xfId="23824"/>
    <cellStyle name="SAPBEXHLevel1 2 2" xfId="23825"/>
    <cellStyle name="SAPBEXHLevel1 3" xfId="23826"/>
    <cellStyle name="SAPBEXHLevel1 3 2" xfId="23827"/>
    <cellStyle name="SAPBEXHLevel1 4" xfId="23828"/>
    <cellStyle name="SAPBEXHLevel1 4 2" xfId="23829"/>
    <cellStyle name="SAPBEXHLevel1 5" xfId="23830"/>
    <cellStyle name="SAPBEXHLevel1 5 2" xfId="23831"/>
    <cellStyle name="SAPBEXHLevel1 6" xfId="23832"/>
    <cellStyle name="SAPBEXHLevel1 6 2" xfId="23833"/>
    <cellStyle name="SAPBEXHLevel1 7" xfId="23834"/>
    <cellStyle name="SAPBEXHLevel1 7 2" xfId="23835"/>
    <cellStyle name="SAPBEXHLevel1 8" xfId="23836"/>
    <cellStyle name="SAPBEXHLevel1 8 2" xfId="23837"/>
    <cellStyle name="SAPBEXHLevel1 9" xfId="23838"/>
    <cellStyle name="SAPBEXHLevel1 9 2" xfId="23839"/>
    <cellStyle name="SAPBEXHLevel1X" xfId="23840"/>
    <cellStyle name="SAPBEXHLevel1X 10" xfId="23841"/>
    <cellStyle name="SAPBEXHLevel1X 10 2" xfId="23842"/>
    <cellStyle name="SAPBEXHLevel1X 11" xfId="23843"/>
    <cellStyle name="SAPBEXHLevel1X 2" xfId="23844"/>
    <cellStyle name="SAPBEXHLevel1X 2 2" xfId="23845"/>
    <cellStyle name="SAPBEXHLevel1X 3" xfId="23846"/>
    <cellStyle name="SAPBEXHLevel1X 3 2" xfId="23847"/>
    <cellStyle name="SAPBEXHLevel1X 4" xfId="23848"/>
    <cellStyle name="SAPBEXHLevel1X 4 2" xfId="23849"/>
    <cellStyle name="SAPBEXHLevel1X 5" xfId="23850"/>
    <cellStyle name="SAPBEXHLevel1X 5 2" xfId="23851"/>
    <cellStyle name="SAPBEXHLevel1X 6" xfId="23852"/>
    <cellStyle name="SAPBEXHLevel1X 6 2" xfId="23853"/>
    <cellStyle name="SAPBEXHLevel1X 7" xfId="23854"/>
    <cellStyle name="SAPBEXHLevel1X 7 2" xfId="23855"/>
    <cellStyle name="SAPBEXHLevel1X 8" xfId="23856"/>
    <cellStyle name="SAPBEXHLevel1X 8 2" xfId="23857"/>
    <cellStyle name="SAPBEXHLevel1X 9" xfId="23858"/>
    <cellStyle name="SAPBEXHLevel1X 9 2" xfId="23859"/>
    <cellStyle name="SAPBEXHLevel2" xfId="23860"/>
    <cellStyle name="SAPBEXHLevel2 10" xfId="23861"/>
    <cellStyle name="SAPBEXHLevel2 10 2" xfId="23862"/>
    <cellStyle name="SAPBEXHLevel2 11" xfId="23863"/>
    <cellStyle name="SAPBEXHLevel2 2" xfId="23864"/>
    <cellStyle name="SAPBEXHLevel2 2 2" xfId="23865"/>
    <cellStyle name="SAPBEXHLevel2 3" xfId="23866"/>
    <cellStyle name="SAPBEXHLevel2 3 2" xfId="23867"/>
    <cellStyle name="SAPBEXHLevel2 4" xfId="23868"/>
    <cellStyle name="SAPBEXHLevel2 4 2" xfId="23869"/>
    <cellStyle name="SAPBEXHLevel2 5" xfId="23870"/>
    <cellStyle name="SAPBEXHLevel2 5 2" xfId="23871"/>
    <cellStyle name="SAPBEXHLevel2 6" xfId="23872"/>
    <cellStyle name="SAPBEXHLevel2 6 2" xfId="23873"/>
    <cellStyle name="SAPBEXHLevel2 7" xfId="23874"/>
    <cellStyle name="SAPBEXHLevel2 7 2" xfId="23875"/>
    <cellStyle name="SAPBEXHLevel2 8" xfId="23876"/>
    <cellStyle name="SAPBEXHLevel2 8 2" xfId="23877"/>
    <cellStyle name="SAPBEXHLevel2 9" xfId="23878"/>
    <cellStyle name="SAPBEXHLevel2 9 2" xfId="23879"/>
    <cellStyle name="SAPBEXHLevel2X" xfId="23880"/>
    <cellStyle name="SAPBEXHLevel2X 10" xfId="23881"/>
    <cellStyle name="SAPBEXHLevel2X 10 2" xfId="23882"/>
    <cellStyle name="SAPBEXHLevel2X 11" xfId="23883"/>
    <cellStyle name="SAPBEXHLevel2X 2" xfId="23884"/>
    <cellStyle name="SAPBEXHLevel2X 2 2" xfId="23885"/>
    <cellStyle name="SAPBEXHLevel2X 3" xfId="23886"/>
    <cellStyle name="SAPBEXHLevel2X 3 2" xfId="23887"/>
    <cellStyle name="SAPBEXHLevel2X 4" xfId="23888"/>
    <cellStyle name="SAPBEXHLevel2X 4 2" xfId="23889"/>
    <cellStyle name="SAPBEXHLevel2X 5" xfId="23890"/>
    <cellStyle name="SAPBEXHLevel2X 5 2" xfId="23891"/>
    <cellStyle name="SAPBEXHLevel2X 6" xfId="23892"/>
    <cellStyle name="SAPBEXHLevel2X 6 2" xfId="23893"/>
    <cellStyle name="SAPBEXHLevel2X 7" xfId="23894"/>
    <cellStyle name="SAPBEXHLevel2X 7 2" xfId="23895"/>
    <cellStyle name="SAPBEXHLevel2X 8" xfId="23896"/>
    <cellStyle name="SAPBEXHLevel2X 8 2" xfId="23897"/>
    <cellStyle name="SAPBEXHLevel2X 9" xfId="23898"/>
    <cellStyle name="SAPBEXHLevel2X 9 2" xfId="23899"/>
    <cellStyle name="SAPBEXHLevel3" xfId="23900"/>
    <cellStyle name="SAPBEXHLevel3 10" xfId="23901"/>
    <cellStyle name="SAPBEXHLevel3 10 2" xfId="23902"/>
    <cellStyle name="SAPBEXHLevel3 11" xfId="23903"/>
    <cellStyle name="SAPBEXHLevel3 2" xfId="23904"/>
    <cellStyle name="SAPBEXHLevel3 2 2" xfId="23905"/>
    <cellStyle name="SAPBEXHLevel3 3" xfId="23906"/>
    <cellStyle name="SAPBEXHLevel3 3 2" xfId="23907"/>
    <cellStyle name="SAPBEXHLevel3 4" xfId="23908"/>
    <cellStyle name="SAPBEXHLevel3 4 2" xfId="23909"/>
    <cellStyle name="SAPBEXHLevel3 5" xfId="23910"/>
    <cellStyle name="SAPBEXHLevel3 5 2" xfId="23911"/>
    <cellStyle name="SAPBEXHLevel3 6" xfId="23912"/>
    <cellStyle name="SAPBEXHLevel3 6 2" xfId="23913"/>
    <cellStyle name="SAPBEXHLevel3 7" xfId="23914"/>
    <cellStyle name="SAPBEXHLevel3 7 2" xfId="23915"/>
    <cellStyle name="SAPBEXHLevel3 8" xfId="23916"/>
    <cellStyle name="SAPBEXHLevel3 8 2" xfId="23917"/>
    <cellStyle name="SAPBEXHLevel3 9" xfId="23918"/>
    <cellStyle name="SAPBEXHLevel3 9 2" xfId="23919"/>
    <cellStyle name="SAPBEXHLevel3X" xfId="23920"/>
    <cellStyle name="SAPBEXHLevel3X 10" xfId="23921"/>
    <cellStyle name="SAPBEXHLevel3X 10 2" xfId="23922"/>
    <cellStyle name="SAPBEXHLevel3X 11" xfId="23923"/>
    <cellStyle name="SAPBEXHLevel3X 2" xfId="23924"/>
    <cellStyle name="SAPBEXHLevel3X 2 2" xfId="23925"/>
    <cellStyle name="SAPBEXHLevel3X 3" xfId="23926"/>
    <cellStyle name="SAPBEXHLevel3X 3 2" xfId="23927"/>
    <cellStyle name="SAPBEXHLevel3X 4" xfId="23928"/>
    <cellStyle name="SAPBEXHLevel3X 4 2" xfId="23929"/>
    <cellStyle name="SAPBEXHLevel3X 5" xfId="23930"/>
    <cellStyle name="SAPBEXHLevel3X 5 2" xfId="23931"/>
    <cellStyle name="SAPBEXHLevel3X 6" xfId="23932"/>
    <cellStyle name="SAPBEXHLevel3X 6 2" xfId="23933"/>
    <cellStyle name="SAPBEXHLevel3X 7" xfId="23934"/>
    <cellStyle name="SAPBEXHLevel3X 7 2" xfId="23935"/>
    <cellStyle name="SAPBEXHLevel3X 8" xfId="23936"/>
    <cellStyle name="SAPBEXHLevel3X 8 2" xfId="23937"/>
    <cellStyle name="SAPBEXHLevel3X 9" xfId="23938"/>
    <cellStyle name="SAPBEXHLevel3X 9 2" xfId="23939"/>
    <cellStyle name="SAPBEXresData" xfId="23940"/>
    <cellStyle name="SAPBEXresData 10" xfId="23941"/>
    <cellStyle name="SAPBEXresData 10 2" xfId="23942"/>
    <cellStyle name="SAPBEXresData 11" xfId="23943"/>
    <cellStyle name="SAPBEXresData 12" xfId="23944"/>
    <cellStyle name="SAPBEXresData 2" xfId="23945"/>
    <cellStyle name="SAPBEXresData 2 2" xfId="23946"/>
    <cellStyle name="SAPBEXresData 3" xfId="23947"/>
    <cellStyle name="SAPBEXresData 3 2" xfId="23948"/>
    <cellStyle name="SAPBEXresData 4" xfId="23949"/>
    <cellStyle name="SAPBEXresData 4 2" xfId="23950"/>
    <cellStyle name="SAPBEXresData 5" xfId="23951"/>
    <cellStyle name="SAPBEXresData 5 2" xfId="23952"/>
    <cellStyle name="SAPBEXresData 6" xfId="23953"/>
    <cellStyle name="SAPBEXresData 6 2" xfId="23954"/>
    <cellStyle name="SAPBEXresData 7" xfId="23955"/>
    <cellStyle name="SAPBEXresData 7 2" xfId="23956"/>
    <cellStyle name="SAPBEXresData 8" xfId="23957"/>
    <cellStyle name="SAPBEXresData 8 2" xfId="23958"/>
    <cellStyle name="SAPBEXresData 9" xfId="23959"/>
    <cellStyle name="SAPBEXresData 9 2" xfId="23960"/>
    <cellStyle name="SAPBEXresDataEmph" xfId="23961"/>
    <cellStyle name="SAPBEXresDataEmph 10" xfId="23962"/>
    <cellStyle name="SAPBEXresDataEmph 10 2" xfId="23963"/>
    <cellStyle name="SAPBEXresDataEmph 11" xfId="23964"/>
    <cellStyle name="SAPBEXresDataEmph 12" xfId="23965"/>
    <cellStyle name="SAPBEXresDataEmph 2" xfId="23966"/>
    <cellStyle name="SAPBEXresDataEmph 2 2" xfId="23967"/>
    <cellStyle name="SAPBEXresDataEmph 3" xfId="23968"/>
    <cellStyle name="SAPBEXresDataEmph 3 2" xfId="23969"/>
    <cellStyle name="SAPBEXresDataEmph 4" xfId="23970"/>
    <cellStyle name="SAPBEXresDataEmph 4 2" xfId="23971"/>
    <cellStyle name="SAPBEXresDataEmph 5" xfId="23972"/>
    <cellStyle name="SAPBEXresDataEmph 5 2" xfId="23973"/>
    <cellStyle name="SAPBEXresDataEmph 6" xfId="23974"/>
    <cellStyle name="SAPBEXresDataEmph 6 2" xfId="23975"/>
    <cellStyle name="SAPBEXresDataEmph 7" xfId="23976"/>
    <cellStyle name="SAPBEXresDataEmph 7 2" xfId="23977"/>
    <cellStyle name="SAPBEXresDataEmph 8" xfId="23978"/>
    <cellStyle name="SAPBEXresDataEmph 8 2" xfId="23979"/>
    <cellStyle name="SAPBEXresDataEmph 9" xfId="23980"/>
    <cellStyle name="SAPBEXresDataEmph 9 2" xfId="23981"/>
    <cellStyle name="SAPBEXresItem" xfId="23982"/>
    <cellStyle name="SAPBEXresItem 10" xfId="23983"/>
    <cellStyle name="SAPBEXresItem 10 2" xfId="23984"/>
    <cellStyle name="SAPBEXresItem 11" xfId="23985"/>
    <cellStyle name="SAPBEXresItem 12" xfId="23986"/>
    <cellStyle name="SAPBEXresItem 2" xfId="23987"/>
    <cellStyle name="SAPBEXresItem 2 2" xfId="23988"/>
    <cellStyle name="SAPBEXresItem 3" xfId="23989"/>
    <cellStyle name="SAPBEXresItem 3 2" xfId="23990"/>
    <cellStyle name="SAPBEXresItem 4" xfId="23991"/>
    <cellStyle name="SAPBEXresItem 4 2" xfId="23992"/>
    <cellStyle name="SAPBEXresItem 5" xfId="23993"/>
    <cellStyle name="SAPBEXresItem 5 2" xfId="23994"/>
    <cellStyle name="SAPBEXresItem 6" xfId="23995"/>
    <cellStyle name="SAPBEXresItem 6 2" xfId="23996"/>
    <cellStyle name="SAPBEXresItem 7" xfId="23997"/>
    <cellStyle name="SAPBEXresItem 7 2" xfId="23998"/>
    <cellStyle name="SAPBEXresItem 8" xfId="23999"/>
    <cellStyle name="SAPBEXresItem 8 2" xfId="24000"/>
    <cellStyle name="SAPBEXresItem 9" xfId="24001"/>
    <cellStyle name="SAPBEXresItem 9 2" xfId="24002"/>
    <cellStyle name="SAPBEXresItemX" xfId="24003"/>
    <cellStyle name="SAPBEXresItemX 10" xfId="24004"/>
    <cellStyle name="SAPBEXresItemX 10 2" xfId="24005"/>
    <cellStyle name="SAPBEXresItemX 11" xfId="24006"/>
    <cellStyle name="SAPBEXresItemX 2" xfId="24007"/>
    <cellStyle name="SAPBEXresItemX 2 2" xfId="24008"/>
    <cellStyle name="SAPBEXresItemX 3" xfId="24009"/>
    <cellStyle name="SAPBEXresItemX 3 2" xfId="24010"/>
    <cellStyle name="SAPBEXresItemX 4" xfId="24011"/>
    <cellStyle name="SAPBEXresItemX 4 2" xfId="24012"/>
    <cellStyle name="SAPBEXresItemX 5" xfId="24013"/>
    <cellStyle name="SAPBEXresItemX 5 2" xfId="24014"/>
    <cellStyle name="SAPBEXresItemX 6" xfId="24015"/>
    <cellStyle name="SAPBEXresItemX 6 2" xfId="24016"/>
    <cellStyle name="SAPBEXresItemX 7" xfId="24017"/>
    <cellStyle name="SAPBEXresItemX 7 2" xfId="24018"/>
    <cellStyle name="SAPBEXresItemX 8" xfId="24019"/>
    <cellStyle name="SAPBEXresItemX 8 2" xfId="24020"/>
    <cellStyle name="SAPBEXresItemX 9" xfId="24021"/>
    <cellStyle name="SAPBEXresItemX 9 2" xfId="24022"/>
    <cellStyle name="SAPBEXstdData" xfId="24023"/>
    <cellStyle name="SAPBEXstdData 10" xfId="24024"/>
    <cellStyle name="SAPBEXstdData 10 2" xfId="24025"/>
    <cellStyle name="SAPBEXstdData 11" xfId="24026"/>
    <cellStyle name="SAPBEXstdData 11 2" xfId="24027"/>
    <cellStyle name="SAPBEXstdData 12" xfId="24028"/>
    <cellStyle name="SAPBEXstdData 13" xfId="24029"/>
    <cellStyle name="SAPBEXstdData 2" xfId="24030"/>
    <cellStyle name="SAPBEXstdData 2 10" xfId="24031"/>
    <cellStyle name="SAPBEXstdData 2 10 2" xfId="24032"/>
    <cellStyle name="SAPBEXstdData 2 11" xfId="24033"/>
    <cellStyle name="SAPBEXstdData 2 2" xfId="24034"/>
    <cellStyle name="SAPBEXstdData 2 2 2" xfId="24035"/>
    <cellStyle name="SAPBEXstdData 2 3" xfId="24036"/>
    <cellStyle name="SAPBEXstdData 2 3 2" xfId="24037"/>
    <cellStyle name="SAPBEXstdData 2 4" xfId="24038"/>
    <cellStyle name="SAPBEXstdData 2 4 2" xfId="24039"/>
    <cellStyle name="SAPBEXstdData 2 5" xfId="24040"/>
    <cellStyle name="SAPBEXstdData 2 5 2" xfId="24041"/>
    <cellStyle name="SAPBEXstdData 2 6" xfId="24042"/>
    <cellStyle name="SAPBEXstdData 2 6 2" xfId="24043"/>
    <cellStyle name="SAPBEXstdData 2 7" xfId="24044"/>
    <cellStyle name="SAPBEXstdData 2 7 2" xfId="24045"/>
    <cellStyle name="SAPBEXstdData 2 8" xfId="24046"/>
    <cellStyle name="SAPBEXstdData 2 8 2" xfId="24047"/>
    <cellStyle name="SAPBEXstdData 2 9" xfId="24048"/>
    <cellStyle name="SAPBEXstdData 2 9 2" xfId="24049"/>
    <cellStyle name="SAPBEXstdData 3" xfId="24050"/>
    <cellStyle name="SAPBEXstdData 3 2" xfId="24051"/>
    <cellStyle name="SAPBEXstdData 4" xfId="24052"/>
    <cellStyle name="SAPBEXstdData 4 2" xfId="24053"/>
    <cellStyle name="SAPBEXstdData 5" xfId="24054"/>
    <cellStyle name="SAPBEXstdData 5 2" xfId="24055"/>
    <cellStyle name="SAPBEXstdData 6" xfId="24056"/>
    <cellStyle name="SAPBEXstdData 6 2" xfId="24057"/>
    <cellStyle name="SAPBEXstdData 7" xfId="24058"/>
    <cellStyle name="SAPBEXstdData 7 2" xfId="24059"/>
    <cellStyle name="SAPBEXstdData 8" xfId="24060"/>
    <cellStyle name="SAPBEXstdData 8 2" xfId="24061"/>
    <cellStyle name="SAPBEXstdData 9" xfId="24062"/>
    <cellStyle name="SAPBEXstdData 9 2" xfId="24063"/>
    <cellStyle name="SAPBEXstdDataEmph" xfId="24064"/>
    <cellStyle name="SAPBEXstdDataEmph 10" xfId="24065"/>
    <cellStyle name="SAPBEXstdDataEmph 10 2" xfId="24066"/>
    <cellStyle name="SAPBEXstdDataEmph 11" xfId="24067"/>
    <cellStyle name="SAPBEXstdDataEmph 11 2" xfId="24068"/>
    <cellStyle name="SAPBEXstdDataEmph 12" xfId="24069"/>
    <cellStyle name="SAPBEXstdDataEmph 13" xfId="24070"/>
    <cellStyle name="SAPBEXstdDataEmph 2" xfId="24071"/>
    <cellStyle name="SAPBEXstdDataEmph 2 10" xfId="24072"/>
    <cellStyle name="SAPBEXstdDataEmph 2 10 2" xfId="24073"/>
    <cellStyle name="SAPBEXstdDataEmph 2 11" xfId="24074"/>
    <cellStyle name="SAPBEXstdDataEmph 2 2" xfId="24075"/>
    <cellStyle name="SAPBEXstdDataEmph 2 2 2" xfId="24076"/>
    <cellStyle name="SAPBEXstdDataEmph 2 3" xfId="24077"/>
    <cellStyle name="SAPBEXstdDataEmph 2 3 2" xfId="24078"/>
    <cellStyle name="SAPBEXstdDataEmph 2 4" xfId="24079"/>
    <cellStyle name="SAPBEXstdDataEmph 2 4 2" xfId="24080"/>
    <cellStyle name="SAPBEXstdDataEmph 2 5" xfId="24081"/>
    <cellStyle name="SAPBEXstdDataEmph 2 5 2" xfId="24082"/>
    <cellStyle name="SAPBEXstdDataEmph 2 6" xfId="24083"/>
    <cellStyle name="SAPBEXstdDataEmph 2 6 2" xfId="24084"/>
    <cellStyle name="SAPBEXstdDataEmph 2 7" xfId="24085"/>
    <cellStyle name="SAPBEXstdDataEmph 2 7 2" xfId="24086"/>
    <cellStyle name="SAPBEXstdDataEmph 2 8" xfId="24087"/>
    <cellStyle name="SAPBEXstdDataEmph 2 8 2" xfId="24088"/>
    <cellStyle name="SAPBEXstdDataEmph 2 9" xfId="24089"/>
    <cellStyle name="SAPBEXstdDataEmph 2 9 2" xfId="24090"/>
    <cellStyle name="SAPBEXstdDataEmph 3" xfId="24091"/>
    <cellStyle name="SAPBEXstdDataEmph 3 2" xfId="24092"/>
    <cellStyle name="SAPBEXstdDataEmph 4" xfId="24093"/>
    <cellStyle name="SAPBEXstdDataEmph 4 2" xfId="24094"/>
    <cellStyle name="SAPBEXstdDataEmph 5" xfId="24095"/>
    <cellStyle name="SAPBEXstdDataEmph 5 2" xfId="24096"/>
    <cellStyle name="SAPBEXstdDataEmph 6" xfId="24097"/>
    <cellStyle name="SAPBEXstdDataEmph 6 2" xfId="24098"/>
    <cellStyle name="SAPBEXstdDataEmph 7" xfId="24099"/>
    <cellStyle name="SAPBEXstdDataEmph 7 2" xfId="24100"/>
    <cellStyle name="SAPBEXstdDataEmph 8" xfId="24101"/>
    <cellStyle name="SAPBEXstdDataEmph 8 2" xfId="24102"/>
    <cellStyle name="SAPBEXstdDataEmph 9" xfId="24103"/>
    <cellStyle name="SAPBEXstdDataEmph 9 2" xfId="24104"/>
    <cellStyle name="SAPBEXstdItem" xfId="24105"/>
    <cellStyle name="SAPBEXstdItem 10" xfId="24106"/>
    <cellStyle name="SAPBEXstdItem 10 2" xfId="24107"/>
    <cellStyle name="SAPBEXstdItem 11" xfId="24108"/>
    <cellStyle name="SAPBEXstdItem 11 2" xfId="24109"/>
    <cellStyle name="SAPBEXstdItem 12" xfId="24110"/>
    <cellStyle name="SAPBEXstdItem 13" xfId="24111"/>
    <cellStyle name="SAPBEXstdItem 2" xfId="24112"/>
    <cellStyle name="SAPBEXstdItem 2 10" xfId="24113"/>
    <cellStyle name="SAPBEXstdItem 2 10 2" xfId="24114"/>
    <cellStyle name="SAPBEXstdItem 2 11" xfId="24115"/>
    <cellStyle name="SAPBEXstdItem 2 2" xfId="24116"/>
    <cellStyle name="SAPBEXstdItem 2 2 2" xfId="24117"/>
    <cellStyle name="SAPBEXstdItem 2 3" xfId="24118"/>
    <cellStyle name="SAPBEXstdItem 2 3 2" xfId="24119"/>
    <cellStyle name="SAPBEXstdItem 2 4" xfId="24120"/>
    <cellStyle name="SAPBEXstdItem 2 4 2" xfId="24121"/>
    <cellStyle name="SAPBEXstdItem 2 5" xfId="24122"/>
    <cellStyle name="SAPBEXstdItem 2 5 2" xfId="24123"/>
    <cellStyle name="SAPBEXstdItem 2 6" xfId="24124"/>
    <cellStyle name="SAPBEXstdItem 2 6 2" xfId="24125"/>
    <cellStyle name="SAPBEXstdItem 2 7" xfId="24126"/>
    <cellStyle name="SAPBEXstdItem 2 7 2" xfId="24127"/>
    <cellStyle name="SAPBEXstdItem 2 8" xfId="24128"/>
    <cellStyle name="SAPBEXstdItem 2 8 2" xfId="24129"/>
    <cellStyle name="SAPBEXstdItem 2 9" xfId="24130"/>
    <cellStyle name="SAPBEXstdItem 2 9 2" xfId="24131"/>
    <cellStyle name="SAPBEXstdItem 3" xfId="24132"/>
    <cellStyle name="SAPBEXstdItem 3 2" xfId="24133"/>
    <cellStyle name="SAPBEXstdItem 4" xfId="24134"/>
    <cellStyle name="SAPBEXstdItem 4 2" xfId="24135"/>
    <cellStyle name="SAPBEXstdItem 5" xfId="24136"/>
    <cellStyle name="SAPBEXstdItem 5 2" xfId="24137"/>
    <cellStyle name="SAPBEXstdItem 6" xfId="24138"/>
    <cellStyle name="SAPBEXstdItem 6 2" xfId="24139"/>
    <cellStyle name="SAPBEXstdItem 7" xfId="24140"/>
    <cellStyle name="SAPBEXstdItem 7 2" xfId="24141"/>
    <cellStyle name="SAPBEXstdItem 8" xfId="24142"/>
    <cellStyle name="SAPBEXstdItem 8 2" xfId="24143"/>
    <cellStyle name="SAPBEXstdItem 9" xfId="24144"/>
    <cellStyle name="SAPBEXstdItem 9 2" xfId="24145"/>
    <cellStyle name="SAPBEXstdItemX" xfId="24146"/>
    <cellStyle name="SAPBEXstdItemX 10" xfId="24147"/>
    <cellStyle name="SAPBEXstdItemX 10 2" xfId="24148"/>
    <cellStyle name="SAPBEXstdItemX 11" xfId="24149"/>
    <cellStyle name="SAPBEXstdItemX 2" xfId="24150"/>
    <cellStyle name="SAPBEXstdItemX 2 2" xfId="24151"/>
    <cellStyle name="SAPBEXstdItemX 3" xfId="24152"/>
    <cellStyle name="SAPBEXstdItemX 3 2" xfId="24153"/>
    <cellStyle name="SAPBEXstdItemX 4" xfId="24154"/>
    <cellStyle name="SAPBEXstdItemX 4 2" xfId="24155"/>
    <cellStyle name="SAPBEXstdItemX 5" xfId="24156"/>
    <cellStyle name="SAPBEXstdItemX 5 2" xfId="24157"/>
    <cellStyle name="SAPBEXstdItemX 6" xfId="24158"/>
    <cellStyle name="SAPBEXstdItemX 6 2" xfId="24159"/>
    <cellStyle name="SAPBEXstdItemX 7" xfId="24160"/>
    <cellStyle name="SAPBEXstdItemX 7 2" xfId="24161"/>
    <cellStyle name="SAPBEXstdItemX 8" xfId="24162"/>
    <cellStyle name="SAPBEXstdItemX 8 2" xfId="24163"/>
    <cellStyle name="SAPBEXstdItemX 9" xfId="24164"/>
    <cellStyle name="SAPBEXstdItemX 9 2" xfId="24165"/>
    <cellStyle name="SAPBEXtitle" xfId="24166"/>
    <cellStyle name="SAPBEXtitle 2" xfId="24167"/>
    <cellStyle name="SAPBEXtitle 3" xfId="24168"/>
    <cellStyle name="SAPBEXtitle 4" xfId="24169"/>
    <cellStyle name="SAPBEXundefined" xfId="24170"/>
    <cellStyle name="SAPBEXundefined 10" xfId="24171"/>
    <cellStyle name="SAPBEXundefined 10 2" xfId="24172"/>
    <cellStyle name="SAPBEXundefined 11" xfId="24173"/>
    <cellStyle name="SAPBEXundefined 11 2" xfId="24174"/>
    <cellStyle name="SAPBEXundefined 12" xfId="24175"/>
    <cellStyle name="SAPBEXundefined 13" xfId="24176"/>
    <cellStyle name="SAPBEXundefined 2" xfId="24177"/>
    <cellStyle name="SAPBEXundefined 2 10" xfId="24178"/>
    <cellStyle name="SAPBEXundefined 2 10 2" xfId="24179"/>
    <cellStyle name="SAPBEXundefined 2 11" xfId="24180"/>
    <cellStyle name="SAPBEXundefined 2 2" xfId="24181"/>
    <cellStyle name="SAPBEXundefined 2 2 2" xfId="24182"/>
    <cellStyle name="SAPBEXundefined 2 3" xfId="24183"/>
    <cellStyle name="SAPBEXundefined 2 3 2" xfId="24184"/>
    <cellStyle name="SAPBEXundefined 2 4" xfId="24185"/>
    <cellStyle name="SAPBEXundefined 2 4 2" xfId="24186"/>
    <cellStyle name="SAPBEXundefined 2 5" xfId="24187"/>
    <cellStyle name="SAPBEXundefined 2 5 2" xfId="24188"/>
    <cellStyle name="SAPBEXundefined 2 6" xfId="24189"/>
    <cellStyle name="SAPBEXundefined 2 6 2" xfId="24190"/>
    <cellStyle name="SAPBEXundefined 2 7" xfId="24191"/>
    <cellStyle name="SAPBEXundefined 2 7 2" xfId="24192"/>
    <cellStyle name="SAPBEXundefined 2 8" xfId="24193"/>
    <cellStyle name="SAPBEXundefined 2 8 2" xfId="24194"/>
    <cellStyle name="SAPBEXundefined 2 9" xfId="24195"/>
    <cellStyle name="SAPBEXundefined 2 9 2" xfId="24196"/>
    <cellStyle name="SAPBEXundefined 3" xfId="24197"/>
    <cellStyle name="SAPBEXundefined 3 2" xfId="24198"/>
    <cellStyle name="SAPBEXundefined 4" xfId="24199"/>
    <cellStyle name="SAPBEXundefined 4 2" xfId="24200"/>
    <cellStyle name="SAPBEXundefined 5" xfId="24201"/>
    <cellStyle name="SAPBEXundefined 5 2" xfId="24202"/>
    <cellStyle name="SAPBEXundefined 6" xfId="24203"/>
    <cellStyle name="SAPBEXundefined 6 2" xfId="24204"/>
    <cellStyle name="SAPBEXundefined 7" xfId="24205"/>
    <cellStyle name="SAPBEXundefined 7 2" xfId="24206"/>
    <cellStyle name="SAPBEXundefined 8" xfId="24207"/>
    <cellStyle name="SAPBEXundefined 8 2" xfId="24208"/>
    <cellStyle name="SAPBEXundefined 9" xfId="24209"/>
    <cellStyle name="SAPBEXundefined 9 2" xfId="24210"/>
    <cellStyle name="sbt2" xfId="24211"/>
    <cellStyle name="sbt2 2" xfId="24212"/>
    <cellStyle name="sbt2 3" xfId="24213"/>
    <cellStyle name="section" xfId="24214"/>
    <cellStyle name="section 2" xfId="24215"/>
    <cellStyle name="section 2 2" xfId="24216"/>
    <cellStyle name="section 2 3" xfId="24217"/>
    <cellStyle name="section 3" xfId="24218"/>
    <cellStyle name="section 4" xfId="24219"/>
    <cellStyle name="section 5" xfId="24220"/>
    <cellStyle name="section 6" xfId="24221"/>
    <cellStyle name="section 7" xfId="24222"/>
    <cellStyle name="SGD 0" xfId="24223"/>
    <cellStyle name="SGD 0 2" xfId="24224"/>
    <cellStyle name="SGD 0 2 2" xfId="24225"/>
    <cellStyle name="SGD 0 2 3" xfId="24226"/>
    <cellStyle name="SGD 0 3" xfId="24227"/>
    <cellStyle name="SGD 0 4" xfId="24228"/>
    <cellStyle name="SGD 2" xfId="24229"/>
    <cellStyle name="SGD 2 2" xfId="24230"/>
    <cellStyle name="SGD 2 2 2" xfId="24231"/>
    <cellStyle name="SGD 2 2 3" xfId="24232"/>
    <cellStyle name="SGD 2 3" xfId="24233"/>
    <cellStyle name="SGD 2 4" xfId="24234"/>
    <cellStyle name="SHADEDSTORES" xfId="24235"/>
    <cellStyle name="SHADEDSTORES 2" xfId="24236"/>
    <cellStyle name="SHADEDSTORES 3" xfId="24237"/>
    <cellStyle name="Sheet Head" xfId="24238"/>
    <cellStyle name="Sheet Head 2" xfId="24239"/>
    <cellStyle name="Sheet Head 2 2" xfId="24240"/>
    <cellStyle name="Sheet Head 2 3" xfId="24241"/>
    <cellStyle name="Sheet Head 3" xfId="24242"/>
    <cellStyle name="Sheet Head 4" xfId="24243"/>
    <cellStyle name="Sheet Head 5" xfId="24244"/>
    <cellStyle name="Sheet Head 6" xfId="24245"/>
    <cellStyle name="Sheet Head 7" xfId="24246"/>
    <cellStyle name="Sheet Title" xfId="24247"/>
    <cellStyle name="Sheet Title 2" xfId="24248"/>
    <cellStyle name="Sheet Title 2 2" xfId="24249"/>
    <cellStyle name="Sheet Title 2 2 2" xfId="24250"/>
    <cellStyle name="Sheet Title 2 3" xfId="24251"/>
    <cellStyle name="Sheet Title 3" xfId="24252"/>
    <cellStyle name="SingleLineAcctgn" xfId="24253"/>
    <cellStyle name="SOR" xfId="24254"/>
    <cellStyle name="SOR 2" xfId="24255"/>
    <cellStyle name="SOR 2 2" xfId="24256"/>
    <cellStyle name="SOR 2 3" xfId="24257"/>
    <cellStyle name="SOR 3" xfId="24258"/>
    <cellStyle name="SOR 4" xfId="24259"/>
    <cellStyle name="SOR 5" xfId="24260"/>
    <cellStyle name="SOR 6" xfId="24261"/>
    <cellStyle name="SOR 7" xfId="24262"/>
    <cellStyle name="SOR 8" xfId="24263"/>
    <cellStyle name="Special" xfId="24264"/>
    <cellStyle name="Special 2" xfId="24265"/>
    <cellStyle name="Special 2 2" xfId="24266"/>
    <cellStyle name="Special 2 3" xfId="24267"/>
    <cellStyle name="Special 3" xfId="24268"/>
    <cellStyle name="Special 4" xfId="24269"/>
    <cellStyle name="Special 5" xfId="24270"/>
    <cellStyle name="Special 6" xfId="24271"/>
    <cellStyle name="specstores" xfId="24272"/>
    <cellStyle name="sstot" xfId="24273"/>
    <cellStyle name="sstot 2" xfId="24274"/>
    <cellStyle name="sstot 2 2" xfId="24275"/>
    <cellStyle name="sstot 3" xfId="24276"/>
    <cellStyle name="sstot 3 2" xfId="24277"/>
    <cellStyle name="sstot 3 3" xfId="24278"/>
    <cellStyle name="sstot 4" xfId="24279"/>
    <cellStyle name="STANDARD" xfId="24280"/>
    <cellStyle name="static" xfId="24281"/>
    <cellStyle name="static 2" xfId="24282"/>
    <cellStyle name="static 2 2" xfId="24283"/>
    <cellStyle name="static 3" xfId="24284"/>
    <cellStyle name="static 4" xfId="24285"/>
    <cellStyle name="static 5" xfId="24286"/>
    <cellStyle name="static 6" xfId="24287"/>
    <cellStyle name="static 7" xfId="24288"/>
    <cellStyle name="static 8" xfId="24289"/>
    <cellStyle name="STYL1 - Style1" xfId="24290"/>
    <cellStyle name="STYL1 - Style1 2" xfId="24291"/>
    <cellStyle name="STYL1 - Style1 2 2" xfId="24292"/>
    <cellStyle name="STYL1 - Style1 2 3" xfId="24293"/>
    <cellStyle name="STYL1 - Style1 3" xfId="24294"/>
    <cellStyle name="STYL1 - Style1 4" xfId="24295"/>
    <cellStyle name="style" xfId="24296"/>
    <cellStyle name="Style 1" xfId="24297"/>
    <cellStyle name="Style 1 2" xfId="24298"/>
    <cellStyle name="Style 1 2 2" xfId="24299"/>
    <cellStyle name="Style 1 2 3" xfId="24300"/>
    <cellStyle name="Style 1 2 4" xfId="24301"/>
    <cellStyle name="Style 1 2 5" xfId="24302"/>
    <cellStyle name="Style 1 3" xfId="24303"/>
    <cellStyle name="Style 1 4" xfId="24304"/>
    <cellStyle name="Style 1 5" xfId="24305"/>
    <cellStyle name="Style 1 6" xfId="24306"/>
    <cellStyle name="Style 1 7" xfId="24307"/>
    <cellStyle name="style 10" xfId="24308"/>
    <cellStyle name="style 10 10" xfId="24309"/>
    <cellStyle name="style 10 10 2" xfId="24310"/>
    <cellStyle name="style 10 10 3" xfId="24311"/>
    <cellStyle name="style 10 11" xfId="24312"/>
    <cellStyle name="style 10 12" xfId="24313"/>
    <cellStyle name="style 10 2" xfId="24314"/>
    <cellStyle name="style 10 2 2" xfId="24315"/>
    <cellStyle name="style 10 2 3" xfId="24316"/>
    <cellStyle name="style 10 3" xfId="24317"/>
    <cellStyle name="style 10 3 2" xfId="24318"/>
    <cellStyle name="style 10 3 3" xfId="24319"/>
    <cellStyle name="style 10 4" xfId="24320"/>
    <cellStyle name="style 10 4 2" xfId="24321"/>
    <cellStyle name="style 10 4 3" xfId="24322"/>
    <cellStyle name="style 10 5" xfId="24323"/>
    <cellStyle name="style 10 5 2" xfId="24324"/>
    <cellStyle name="style 10 5 3" xfId="24325"/>
    <cellStyle name="style 10 6" xfId="24326"/>
    <cellStyle name="style 10 6 2" xfId="24327"/>
    <cellStyle name="style 10 6 3" xfId="24328"/>
    <cellStyle name="style 10 7" xfId="24329"/>
    <cellStyle name="style 10 7 2" xfId="24330"/>
    <cellStyle name="style 10 7 3" xfId="24331"/>
    <cellStyle name="style 10 8" xfId="24332"/>
    <cellStyle name="style 10 8 2" xfId="24333"/>
    <cellStyle name="style 10 8 3" xfId="24334"/>
    <cellStyle name="style 10 9" xfId="24335"/>
    <cellStyle name="style 10 9 2" xfId="24336"/>
    <cellStyle name="style 10 9 3" xfId="24337"/>
    <cellStyle name="style 11" xfId="24338"/>
    <cellStyle name="style 11 10" xfId="24339"/>
    <cellStyle name="style 11 10 2" xfId="24340"/>
    <cellStyle name="style 11 10 3" xfId="24341"/>
    <cellStyle name="style 11 11" xfId="24342"/>
    <cellStyle name="style 11 12" xfId="24343"/>
    <cellStyle name="style 11 2" xfId="24344"/>
    <cellStyle name="style 11 2 2" xfId="24345"/>
    <cellStyle name="style 11 2 3" xfId="24346"/>
    <cellStyle name="style 11 3" xfId="24347"/>
    <cellStyle name="style 11 3 2" xfId="24348"/>
    <cellStyle name="style 11 3 3" xfId="24349"/>
    <cellStyle name="style 11 4" xfId="24350"/>
    <cellStyle name="style 11 4 2" xfId="24351"/>
    <cellStyle name="style 11 4 3" xfId="24352"/>
    <cellStyle name="style 11 5" xfId="24353"/>
    <cellStyle name="style 11 5 2" xfId="24354"/>
    <cellStyle name="style 11 5 3" xfId="24355"/>
    <cellStyle name="style 11 6" xfId="24356"/>
    <cellStyle name="style 11 6 2" xfId="24357"/>
    <cellStyle name="style 11 6 3" xfId="24358"/>
    <cellStyle name="style 11 7" xfId="24359"/>
    <cellStyle name="style 11 7 2" xfId="24360"/>
    <cellStyle name="style 11 7 3" xfId="24361"/>
    <cellStyle name="style 11 8" xfId="24362"/>
    <cellStyle name="style 11 8 2" xfId="24363"/>
    <cellStyle name="style 11 8 3" xfId="24364"/>
    <cellStyle name="style 11 9" xfId="24365"/>
    <cellStyle name="style 11 9 2" xfId="24366"/>
    <cellStyle name="style 11 9 3" xfId="24367"/>
    <cellStyle name="style 12" xfId="24368"/>
    <cellStyle name="style 12 10" xfId="24369"/>
    <cellStyle name="style 12 10 2" xfId="24370"/>
    <cellStyle name="style 12 10 3" xfId="24371"/>
    <cellStyle name="style 12 11" xfId="24372"/>
    <cellStyle name="style 12 12" xfId="24373"/>
    <cellStyle name="style 12 2" xfId="24374"/>
    <cellStyle name="style 12 2 2" xfId="24375"/>
    <cellStyle name="style 12 2 3" xfId="24376"/>
    <cellStyle name="style 12 3" xfId="24377"/>
    <cellStyle name="style 12 3 2" xfId="24378"/>
    <cellStyle name="style 12 3 3" xfId="24379"/>
    <cellStyle name="style 12 4" xfId="24380"/>
    <cellStyle name="style 12 4 2" xfId="24381"/>
    <cellStyle name="style 12 4 3" xfId="24382"/>
    <cellStyle name="style 12 5" xfId="24383"/>
    <cellStyle name="style 12 5 2" xfId="24384"/>
    <cellStyle name="style 12 5 3" xfId="24385"/>
    <cellStyle name="style 12 6" xfId="24386"/>
    <cellStyle name="style 12 6 2" xfId="24387"/>
    <cellStyle name="style 12 6 3" xfId="24388"/>
    <cellStyle name="style 12 7" xfId="24389"/>
    <cellStyle name="style 12 7 2" xfId="24390"/>
    <cellStyle name="style 12 7 3" xfId="24391"/>
    <cellStyle name="style 12 8" xfId="24392"/>
    <cellStyle name="style 12 8 2" xfId="24393"/>
    <cellStyle name="style 12 8 3" xfId="24394"/>
    <cellStyle name="style 12 9" xfId="24395"/>
    <cellStyle name="style 12 9 2" xfId="24396"/>
    <cellStyle name="style 12 9 3" xfId="24397"/>
    <cellStyle name="style 13" xfId="24398"/>
    <cellStyle name="style 13 10" xfId="24399"/>
    <cellStyle name="style 13 10 2" xfId="24400"/>
    <cellStyle name="style 13 10 3" xfId="24401"/>
    <cellStyle name="style 13 11" xfId="24402"/>
    <cellStyle name="style 13 12" xfId="24403"/>
    <cellStyle name="style 13 2" xfId="24404"/>
    <cellStyle name="style 13 2 2" xfId="24405"/>
    <cellStyle name="style 13 2 3" xfId="24406"/>
    <cellStyle name="style 13 3" xfId="24407"/>
    <cellStyle name="style 13 3 2" xfId="24408"/>
    <cellStyle name="style 13 3 3" xfId="24409"/>
    <cellStyle name="style 13 4" xfId="24410"/>
    <cellStyle name="style 13 4 2" xfId="24411"/>
    <cellStyle name="style 13 4 3" xfId="24412"/>
    <cellStyle name="style 13 5" xfId="24413"/>
    <cellStyle name="style 13 5 2" xfId="24414"/>
    <cellStyle name="style 13 5 3" xfId="24415"/>
    <cellStyle name="style 13 6" xfId="24416"/>
    <cellStyle name="style 13 6 2" xfId="24417"/>
    <cellStyle name="style 13 6 3" xfId="24418"/>
    <cellStyle name="style 13 7" xfId="24419"/>
    <cellStyle name="style 13 7 2" xfId="24420"/>
    <cellStyle name="style 13 7 3" xfId="24421"/>
    <cellStyle name="style 13 8" xfId="24422"/>
    <cellStyle name="style 13 8 2" xfId="24423"/>
    <cellStyle name="style 13 8 3" xfId="24424"/>
    <cellStyle name="style 13 9" xfId="24425"/>
    <cellStyle name="style 13 9 2" xfId="24426"/>
    <cellStyle name="style 13 9 3" xfId="24427"/>
    <cellStyle name="style 14" xfId="24428"/>
    <cellStyle name="style 14 10" xfId="24429"/>
    <cellStyle name="style 14 10 2" xfId="24430"/>
    <cellStyle name="style 14 10 3" xfId="24431"/>
    <cellStyle name="style 14 11" xfId="24432"/>
    <cellStyle name="style 14 12" xfId="24433"/>
    <cellStyle name="style 14 2" xfId="24434"/>
    <cellStyle name="style 14 2 2" xfId="24435"/>
    <cellStyle name="style 14 2 3" xfId="24436"/>
    <cellStyle name="style 14 3" xfId="24437"/>
    <cellStyle name="style 14 3 2" xfId="24438"/>
    <cellStyle name="style 14 3 3" xfId="24439"/>
    <cellStyle name="style 14 4" xfId="24440"/>
    <cellStyle name="style 14 4 2" xfId="24441"/>
    <cellStyle name="style 14 4 3" xfId="24442"/>
    <cellStyle name="style 14 5" xfId="24443"/>
    <cellStyle name="style 14 5 2" xfId="24444"/>
    <cellStyle name="style 14 5 3" xfId="24445"/>
    <cellStyle name="style 14 6" xfId="24446"/>
    <cellStyle name="style 14 6 2" xfId="24447"/>
    <cellStyle name="style 14 6 3" xfId="24448"/>
    <cellStyle name="style 14 7" xfId="24449"/>
    <cellStyle name="style 14 7 2" xfId="24450"/>
    <cellStyle name="style 14 7 3" xfId="24451"/>
    <cellStyle name="style 14 8" xfId="24452"/>
    <cellStyle name="style 14 8 2" xfId="24453"/>
    <cellStyle name="style 14 8 3" xfId="24454"/>
    <cellStyle name="style 14 9" xfId="24455"/>
    <cellStyle name="style 14 9 2" xfId="24456"/>
    <cellStyle name="style 14 9 3" xfId="24457"/>
    <cellStyle name="style 15" xfId="24458"/>
    <cellStyle name="style 15 10" xfId="24459"/>
    <cellStyle name="style 15 10 2" xfId="24460"/>
    <cellStyle name="style 15 10 3" xfId="24461"/>
    <cellStyle name="style 15 11" xfId="24462"/>
    <cellStyle name="style 15 12" xfId="24463"/>
    <cellStyle name="style 15 2" xfId="24464"/>
    <cellStyle name="style 15 2 2" xfId="24465"/>
    <cellStyle name="style 15 2 3" xfId="24466"/>
    <cellStyle name="style 15 3" xfId="24467"/>
    <cellStyle name="style 15 3 2" xfId="24468"/>
    <cellStyle name="style 15 3 3" xfId="24469"/>
    <cellStyle name="style 15 4" xfId="24470"/>
    <cellStyle name="style 15 4 2" xfId="24471"/>
    <cellStyle name="style 15 4 3" xfId="24472"/>
    <cellStyle name="style 15 5" xfId="24473"/>
    <cellStyle name="style 15 5 2" xfId="24474"/>
    <cellStyle name="style 15 5 3" xfId="24475"/>
    <cellStyle name="style 15 6" xfId="24476"/>
    <cellStyle name="style 15 6 2" xfId="24477"/>
    <cellStyle name="style 15 6 3" xfId="24478"/>
    <cellStyle name="style 15 7" xfId="24479"/>
    <cellStyle name="style 15 7 2" xfId="24480"/>
    <cellStyle name="style 15 7 3" xfId="24481"/>
    <cellStyle name="style 15 8" xfId="24482"/>
    <cellStyle name="style 15 8 2" xfId="24483"/>
    <cellStyle name="style 15 8 3" xfId="24484"/>
    <cellStyle name="style 15 9" xfId="24485"/>
    <cellStyle name="style 15 9 2" xfId="24486"/>
    <cellStyle name="style 15 9 3" xfId="24487"/>
    <cellStyle name="style 16" xfId="24488"/>
    <cellStyle name="style 16 10" xfId="24489"/>
    <cellStyle name="style 16 10 2" xfId="24490"/>
    <cellStyle name="style 16 10 3" xfId="24491"/>
    <cellStyle name="style 16 11" xfId="24492"/>
    <cellStyle name="style 16 12" xfId="24493"/>
    <cellStyle name="style 16 2" xfId="24494"/>
    <cellStyle name="style 16 2 2" xfId="24495"/>
    <cellStyle name="style 16 2 3" xfId="24496"/>
    <cellStyle name="style 16 3" xfId="24497"/>
    <cellStyle name="style 16 3 2" xfId="24498"/>
    <cellStyle name="style 16 3 3" xfId="24499"/>
    <cellStyle name="style 16 4" xfId="24500"/>
    <cellStyle name="style 16 4 2" xfId="24501"/>
    <cellStyle name="style 16 4 3" xfId="24502"/>
    <cellStyle name="style 16 5" xfId="24503"/>
    <cellStyle name="style 16 5 2" xfId="24504"/>
    <cellStyle name="style 16 5 3" xfId="24505"/>
    <cellStyle name="style 16 6" xfId="24506"/>
    <cellStyle name="style 16 6 2" xfId="24507"/>
    <cellStyle name="style 16 6 3" xfId="24508"/>
    <cellStyle name="style 16 7" xfId="24509"/>
    <cellStyle name="style 16 7 2" xfId="24510"/>
    <cellStyle name="style 16 7 3" xfId="24511"/>
    <cellStyle name="style 16 8" xfId="24512"/>
    <cellStyle name="style 16 8 2" xfId="24513"/>
    <cellStyle name="style 16 8 3" xfId="24514"/>
    <cellStyle name="style 16 9" xfId="24515"/>
    <cellStyle name="style 16 9 2" xfId="24516"/>
    <cellStyle name="style 16 9 3" xfId="24517"/>
    <cellStyle name="style 17" xfId="24518"/>
    <cellStyle name="style 17 10" xfId="24519"/>
    <cellStyle name="style 17 10 2" xfId="24520"/>
    <cellStyle name="style 17 10 3" xfId="24521"/>
    <cellStyle name="style 17 11" xfId="24522"/>
    <cellStyle name="style 17 12" xfId="24523"/>
    <cellStyle name="style 17 2" xfId="24524"/>
    <cellStyle name="style 17 2 2" xfId="24525"/>
    <cellStyle name="style 17 2 3" xfId="24526"/>
    <cellStyle name="style 17 3" xfId="24527"/>
    <cellStyle name="style 17 3 2" xfId="24528"/>
    <cellStyle name="style 17 3 3" xfId="24529"/>
    <cellStyle name="style 17 4" xfId="24530"/>
    <cellStyle name="style 17 4 2" xfId="24531"/>
    <cellStyle name="style 17 4 3" xfId="24532"/>
    <cellStyle name="style 17 5" xfId="24533"/>
    <cellStyle name="style 17 5 2" xfId="24534"/>
    <cellStyle name="style 17 5 3" xfId="24535"/>
    <cellStyle name="style 17 6" xfId="24536"/>
    <cellStyle name="style 17 6 2" xfId="24537"/>
    <cellStyle name="style 17 6 3" xfId="24538"/>
    <cellStyle name="style 17 7" xfId="24539"/>
    <cellStyle name="style 17 7 2" xfId="24540"/>
    <cellStyle name="style 17 7 3" xfId="24541"/>
    <cellStyle name="style 17 8" xfId="24542"/>
    <cellStyle name="style 17 8 2" xfId="24543"/>
    <cellStyle name="style 17 8 3" xfId="24544"/>
    <cellStyle name="style 17 9" xfId="24545"/>
    <cellStyle name="style 17 9 2" xfId="24546"/>
    <cellStyle name="style 17 9 3" xfId="24547"/>
    <cellStyle name="style 18" xfId="24548"/>
    <cellStyle name="style 18 10" xfId="24549"/>
    <cellStyle name="style 18 10 2" xfId="24550"/>
    <cellStyle name="style 18 10 3" xfId="24551"/>
    <cellStyle name="style 18 11" xfId="24552"/>
    <cellStyle name="style 18 12" xfId="24553"/>
    <cellStyle name="style 18 2" xfId="24554"/>
    <cellStyle name="style 18 2 2" xfId="24555"/>
    <cellStyle name="style 18 2 3" xfId="24556"/>
    <cellStyle name="style 18 3" xfId="24557"/>
    <cellStyle name="style 18 3 2" xfId="24558"/>
    <cellStyle name="style 18 3 3" xfId="24559"/>
    <cellStyle name="style 18 4" xfId="24560"/>
    <cellStyle name="style 18 4 2" xfId="24561"/>
    <cellStyle name="style 18 4 3" xfId="24562"/>
    <cellStyle name="style 18 5" xfId="24563"/>
    <cellStyle name="style 18 5 2" xfId="24564"/>
    <cellStyle name="style 18 5 3" xfId="24565"/>
    <cellStyle name="style 18 6" xfId="24566"/>
    <cellStyle name="style 18 6 2" xfId="24567"/>
    <cellStyle name="style 18 6 3" xfId="24568"/>
    <cellStyle name="style 18 7" xfId="24569"/>
    <cellStyle name="style 18 7 2" xfId="24570"/>
    <cellStyle name="style 18 7 3" xfId="24571"/>
    <cellStyle name="style 18 8" xfId="24572"/>
    <cellStyle name="style 18 8 2" xfId="24573"/>
    <cellStyle name="style 18 8 3" xfId="24574"/>
    <cellStyle name="style 18 9" xfId="24575"/>
    <cellStyle name="style 18 9 2" xfId="24576"/>
    <cellStyle name="style 18 9 3" xfId="24577"/>
    <cellStyle name="style 19" xfId="24578"/>
    <cellStyle name="style 19 10" xfId="24579"/>
    <cellStyle name="style 19 10 2" xfId="24580"/>
    <cellStyle name="style 19 10 3" xfId="24581"/>
    <cellStyle name="style 19 11" xfId="24582"/>
    <cellStyle name="style 19 12" xfId="24583"/>
    <cellStyle name="style 19 2" xfId="24584"/>
    <cellStyle name="style 19 2 2" xfId="24585"/>
    <cellStyle name="style 19 2 3" xfId="24586"/>
    <cellStyle name="style 19 3" xfId="24587"/>
    <cellStyle name="style 19 3 2" xfId="24588"/>
    <cellStyle name="style 19 3 3" xfId="24589"/>
    <cellStyle name="style 19 4" xfId="24590"/>
    <cellStyle name="style 19 4 2" xfId="24591"/>
    <cellStyle name="style 19 4 3" xfId="24592"/>
    <cellStyle name="style 19 5" xfId="24593"/>
    <cellStyle name="style 19 5 2" xfId="24594"/>
    <cellStyle name="style 19 5 3" xfId="24595"/>
    <cellStyle name="style 19 6" xfId="24596"/>
    <cellStyle name="style 19 6 2" xfId="24597"/>
    <cellStyle name="style 19 6 3" xfId="24598"/>
    <cellStyle name="style 19 7" xfId="24599"/>
    <cellStyle name="style 19 7 2" xfId="24600"/>
    <cellStyle name="style 19 7 3" xfId="24601"/>
    <cellStyle name="style 19 8" xfId="24602"/>
    <cellStyle name="style 19 8 2" xfId="24603"/>
    <cellStyle name="style 19 8 3" xfId="24604"/>
    <cellStyle name="style 19 9" xfId="24605"/>
    <cellStyle name="style 19 9 2" xfId="24606"/>
    <cellStyle name="style 19 9 3" xfId="24607"/>
    <cellStyle name="style 2" xfId="24608"/>
    <cellStyle name="style 2 10" xfId="24609"/>
    <cellStyle name="style 2 10 2" xfId="24610"/>
    <cellStyle name="style 2 10 3" xfId="24611"/>
    <cellStyle name="Style 2 11" xfId="24612"/>
    <cellStyle name="Style 2 12" xfId="24613"/>
    <cellStyle name="style 2 13" xfId="24614"/>
    <cellStyle name="Style 2 14" xfId="24615"/>
    <cellStyle name="Style 2 2" xfId="24616"/>
    <cellStyle name="style 2 3" xfId="24617"/>
    <cellStyle name="style 2 3 2" xfId="24618"/>
    <cellStyle name="style 2 3 3" xfId="24619"/>
    <cellStyle name="style 2 4" xfId="24620"/>
    <cellStyle name="style 2 4 2" xfId="24621"/>
    <cellStyle name="style 2 4 3" xfId="24622"/>
    <cellStyle name="style 2 5" xfId="24623"/>
    <cellStyle name="style 2 5 2" xfId="24624"/>
    <cellStyle name="style 2 5 3" xfId="24625"/>
    <cellStyle name="style 2 6" xfId="24626"/>
    <cellStyle name="style 2 6 2" xfId="24627"/>
    <cellStyle name="style 2 6 3" xfId="24628"/>
    <cellStyle name="style 2 7" xfId="24629"/>
    <cellStyle name="style 2 7 2" xfId="24630"/>
    <cellStyle name="style 2 7 3" xfId="24631"/>
    <cellStyle name="style 2 8" xfId="24632"/>
    <cellStyle name="style 2 8 2" xfId="24633"/>
    <cellStyle name="style 2 8 3" xfId="24634"/>
    <cellStyle name="style 2 9" xfId="24635"/>
    <cellStyle name="style 2 9 2" xfId="24636"/>
    <cellStyle name="style 2 9 3" xfId="24637"/>
    <cellStyle name="style 20" xfId="24638"/>
    <cellStyle name="style 20 10" xfId="24639"/>
    <cellStyle name="style 20 10 2" xfId="24640"/>
    <cellStyle name="style 20 10 3" xfId="24641"/>
    <cellStyle name="style 20 11" xfId="24642"/>
    <cellStyle name="style 20 12" xfId="24643"/>
    <cellStyle name="style 20 2" xfId="24644"/>
    <cellStyle name="style 20 2 2" xfId="24645"/>
    <cellStyle name="style 20 2 3" xfId="24646"/>
    <cellStyle name="style 20 3" xfId="24647"/>
    <cellStyle name="style 20 3 2" xfId="24648"/>
    <cellStyle name="style 20 3 3" xfId="24649"/>
    <cellStyle name="style 20 4" xfId="24650"/>
    <cellStyle name="style 20 4 2" xfId="24651"/>
    <cellStyle name="style 20 4 3" xfId="24652"/>
    <cellStyle name="style 20 5" xfId="24653"/>
    <cellStyle name="style 20 5 2" xfId="24654"/>
    <cellStyle name="style 20 5 3" xfId="24655"/>
    <cellStyle name="style 20 6" xfId="24656"/>
    <cellStyle name="style 20 6 2" xfId="24657"/>
    <cellStyle name="style 20 6 3" xfId="24658"/>
    <cellStyle name="style 20 7" xfId="24659"/>
    <cellStyle name="style 20 7 2" xfId="24660"/>
    <cellStyle name="style 20 7 3" xfId="24661"/>
    <cellStyle name="style 20 8" xfId="24662"/>
    <cellStyle name="style 20 8 2" xfId="24663"/>
    <cellStyle name="style 20 8 3" xfId="24664"/>
    <cellStyle name="style 20 9" xfId="24665"/>
    <cellStyle name="style 20 9 2" xfId="24666"/>
    <cellStyle name="style 20 9 3" xfId="24667"/>
    <cellStyle name="style 21" xfId="24668"/>
    <cellStyle name="style 21 10" xfId="24669"/>
    <cellStyle name="style 21 10 2" xfId="24670"/>
    <cellStyle name="style 21 10 3" xfId="24671"/>
    <cellStyle name="style 21 11" xfId="24672"/>
    <cellStyle name="style 21 12" xfId="24673"/>
    <cellStyle name="style 21 2" xfId="24674"/>
    <cellStyle name="style 21 2 2" xfId="24675"/>
    <cellStyle name="style 21 2 3" xfId="24676"/>
    <cellStyle name="style 21 3" xfId="24677"/>
    <cellStyle name="style 21 3 2" xfId="24678"/>
    <cellStyle name="style 21 3 3" xfId="24679"/>
    <cellStyle name="style 21 4" xfId="24680"/>
    <cellStyle name="style 21 4 2" xfId="24681"/>
    <cellStyle name="style 21 4 3" xfId="24682"/>
    <cellStyle name="style 21 5" xfId="24683"/>
    <cellStyle name="style 21 5 2" xfId="24684"/>
    <cellStyle name="style 21 5 3" xfId="24685"/>
    <cellStyle name="style 21 6" xfId="24686"/>
    <cellStyle name="style 21 6 2" xfId="24687"/>
    <cellStyle name="style 21 6 3" xfId="24688"/>
    <cellStyle name="style 21 7" xfId="24689"/>
    <cellStyle name="style 21 7 2" xfId="24690"/>
    <cellStyle name="style 21 7 3" xfId="24691"/>
    <cellStyle name="style 21 8" xfId="24692"/>
    <cellStyle name="style 21 8 2" xfId="24693"/>
    <cellStyle name="style 21 8 3" xfId="24694"/>
    <cellStyle name="style 21 9" xfId="24695"/>
    <cellStyle name="style 21 9 2" xfId="24696"/>
    <cellStyle name="style 21 9 3" xfId="24697"/>
    <cellStyle name="style 22" xfId="24698"/>
    <cellStyle name="style 22 10" xfId="24699"/>
    <cellStyle name="style 22 10 2" xfId="24700"/>
    <cellStyle name="style 22 10 3" xfId="24701"/>
    <cellStyle name="style 22 11" xfId="24702"/>
    <cellStyle name="style 22 12" xfId="24703"/>
    <cellStyle name="style 22 2" xfId="24704"/>
    <cellStyle name="style 22 2 2" xfId="24705"/>
    <cellStyle name="style 22 2 3" xfId="24706"/>
    <cellStyle name="style 22 3" xfId="24707"/>
    <cellStyle name="style 22 3 2" xfId="24708"/>
    <cellStyle name="style 22 3 3" xfId="24709"/>
    <cellStyle name="style 22 4" xfId="24710"/>
    <cellStyle name="style 22 4 2" xfId="24711"/>
    <cellStyle name="style 22 4 3" xfId="24712"/>
    <cellStyle name="style 22 5" xfId="24713"/>
    <cellStyle name="style 22 5 2" xfId="24714"/>
    <cellStyle name="style 22 5 3" xfId="24715"/>
    <cellStyle name="style 22 6" xfId="24716"/>
    <cellStyle name="style 22 6 2" xfId="24717"/>
    <cellStyle name="style 22 6 3" xfId="24718"/>
    <cellStyle name="style 22 7" xfId="24719"/>
    <cellStyle name="style 22 7 2" xfId="24720"/>
    <cellStyle name="style 22 7 3" xfId="24721"/>
    <cellStyle name="style 22 8" xfId="24722"/>
    <cellStyle name="style 22 8 2" xfId="24723"/>
    <cellStyle name="style 22 8 3" xfId="24724"/>
    <cellStyle name="style 22 9" xfId="24725"/>
    <cellStyle name="style 22 9 2" xfId="24726"/>
    <cellStyle name="style 22 9 3" xfId="24727"/>
    <cellStyle name="style 23" xfId="24728"/>
    <cellStyle name="style 23 10" xfId="24729"/>
    <cellStyle name="style 23 10 2" xfId="24730"/>
    <cellStyle name="style 23 10 3" xfId="24731"/>
    <cellStyle name="style 23 11" xfId="24732"/>
    <cellStyle name="style 23 12" xfId="24733"/>
    <cellStyle name="style 23 2" xfId="24734"/>
    <cellStyle name="style 23 2 2" xfId="24735"/>
    <cellStyle name="style 23 2 3" xfId="24736"/>
    <cellStyle name="style 23 3" xfId="24737"/>
    <cellStyle name="style 23 3 2" xfId="24738"/>
    <cellStyle name="style 23 3 3" xfId="24739"/>
    <cellStyle name="style 23 4" xfId="24740"/>
    <cellStyle name="style 23 4 2" xfId="24741"/>
    <cellStyle name="style 23 4 3" xfId="24742"/>
    <cellStyle name="style 23 5" xfId="24743"/>
    <cellStyle name="style 23 5 2" xfId="24744"/>
    <cellStyle name="style 23 5 3" xfId="24745"/>
    <cellStyle name="style 23 6" xfId="24746"/>
    <cellStyle name="style 23 6 2" xfId="24747"/>
    <cellStyle name="style 23 6 3" xfId="24748"/>
    <cellStyle name="style 23 7" xfId="24749"/>
    <cellStyle name="style 23 7 2" xfId="24750"/>
    <cellStyle name="style 23 7 3" xfId="24751"/>
    <cellStyle name="style 23 8" xfId="24752"/>
    <cellStyle name="style 23 8 2" xfId="24753"/>
    <cellStyle name="style 23 8 3" xfId="24754"/>
    <cellStyle name="style 23 9" xfId="24755"/>
    <cellStyle name="style 23 9 2" xfId="24756"/>
    <cellStyle name="style 23 9 3" xfId="24757"/>
    <cellStyle name="style 24" xfId="24758"/>
    <cellStyle name="style 24 10" xfId="24759"/>
    <cellStyle name="style 24 10 2" xfId="24760"/>
    <cellStyle name="style 24 10 3" xfId="24761"/>
    <cellStyle name="style 24 11" xfId="24762"/>
    <cellStyle name="style 24 12" xfId="24763"/>
    <cellStyle name="style 24 2" xfId="24764"/>
    <cellStyle name="style 24 2 2" xfId="24765"/>
    <cellStyle name="style 24 2 3" xfId="24766"/>
    <cellStyle name="style 24 3" xfId="24767"/>
    <cellStyle name="style 24 3 2" xfId="24768"/>
    <cellStyle name="style 24 3 3" xfId="24769"/>
    <cellStyle name="style 24 4" xfId="24770"/>
    <cellStyle name="style 24 4 2" xfId="24771"/>
    <cellStyle name="style 24 4 3" xfId="24772"/>
    <cellStyle name="style 24 5" xfId="24773"/>
    <cellStyle name="style 24 5 2" xfId="24774"/>
    <cellStyle name="style 24 5 3" xfId="24775"/>
    <cellStyle name="style 24 6" xfId="24776"/>
    <cellStyle name="style 24 6 2" xfId="24777"/>
    <cellStyle name="style 24 6 3" xfId="24778"/>
    <cellStyle name="style 24 7" xfId="24779"/>
    <cellStyle name="style 24 7 2" xfId="24780"/>
    <cellStyle name="style 24 7 3" xfId="24781"/>
    <cellStyle name="style 24 8" xfId="24782"/>
    <cellStyle name="style 24 8 2" xfId="24783"/>
    <cellStyle name="style 24 8 3" xfId="24784"/>
    <cellStyle name="style 24 9" xfId="24785"/>
    <cellStyle name="style 24 9 2" xfId="24786"/>
    <cellStyle name="style 24 9 3" xfId="24787"/>
    <cellStyle name="style 25" xfId="24788"/>
    <cellStyle name="style 25 10" xfId="24789"/>
    <cellStyle name="style 25 10 2" xfId="24790"/>
    <cellStyle name="style 25 10 3" xfId="24791"/>
    <cellStyle name="style 25 11" xfId="24792"/>
    <cellStyle name="style 25 12" xfId="24793"/>
    <cellStyle name="style 25 2" xfId="24794"/>
    <cellStyle name="style 25 2 2" xfId="24795"/>
    <cellStyle name="style 25 2 3" xfId="24796"/>
    <cellStyle name="style 25 3" xfId="24797"/>
    <cellStyle name="style 25 3 2" xfId="24798"/>
    <cellStyle name="style 25 3 3" xfId="24799"/>
    <cellStyle name="style 25 4" xfId="24800"/>
    <cellStyle name="style 25 4 2" xfId="24801"/>
    <cellStyle name="style 25 4 3" xfId="24802"/>
    <cellStyle name="style 25 5" xfId="24803"/>
    <cellStyle name="style 25 5 2" xfId="24804"/>
    <cellStyle name="style 25 5 3" xfId="24805"/>
    <cellStyle name="style 25 6" xfId="24806"/>
    <cellStyle name="style 25 6 2" xfId="24807"/>
    <cellStyle name="style 25 6 3" xfId="24808"/>
    <cellStyle name="style 25 7" xfId="24809"/>
    <cellStyle name="style 25 7 2" xfId="24810"/>
    <cellStyle name="style 25 7 3" xfId="24811"/>
    <cellStyle name="style 25 8" xfId="24812"/>
    <cellStyle name="style 25 8 2" xfId="24813"/>
    <cellStyle name="style 25 8 3" xfId="24814"/>
    <cellStyle name="style 25 9" xfId="24815"/>
    <cellStyle name="style 25 9 2" xfId="24816"/>
    <cellStyle name="style 25 9 3" xfId="24817"/>
    <cellStyle name="style 26" xfId="24818"/>
    <cellStyle name="style 26 10" xfId="24819"/>
    <cellStyle name="style 26 10 2" xfId="24820"/>
    <cellStyle name="style 26 10 3" xfId="24821"/>
    <cellStyle name="style 26 11" xfId="24822"/>
    <cellStyle name="style 26 12" xfId="24823"/>
    <cellStyle name="style 26 2" xfId="24824"/>
    <cellStyle name="style 26 2 2" xfId="24825"/>
    <cellStyle name="style 26 2 3" xfId="24826"/>
    <cellStyle name="style 26 3" xfId="24827"/>
    <cellStyle name="style 26 3 2" xfId="24828"/>
    <cellStyle name="style 26 3 3" xfId="24829"/>
    <cellStyle name="style 26 4" xfId="24830"/>
    <cellStyle name="style 26 4 2" xfId="24831"/>
    <cellStyle name="style 26 4 3" xfId="24832"/>
    <cellStyle name="style 26 5" xfId="24833"/>
    <cellStyle name="style 26 5 2" xfId="24834"/>
    <cellStyle name="style 26 5 3" xfId="24835"/>
    <cellStyle name="style 26 6" xfId="24836"/>
    <cellStyle name="style 26 6 2" xfId="24837"/>
    <cellStyle name="style 26 6 3" xfId="24838"/>
    <cellStyle name="style 26 7" xfId="24839"/>
    <cellStyle name="style 26 7 2" xfId="24840"/>
    <cellStyle name="style 26 7 3" xfId="24841"/>
    <cellStyle name="style 26 8" xfId="24842"/>
    <cellStyle name="style 26 8 2" xfId="24843"/>
    <cellStyle name="style 26 8 3" xfId="24844"/>
    <cellStyle name="style 26 9" xfId="24845"/>
    <cellStyle name="style 26 9 2" xfId="24846"/>
    <cellStyle name="style 26 9 3" xfId="24847"/>
    <cellStyle name="style 27" xfId="24848"/>
    <cellStyle name="style 27 10" xfId="24849"/>
    <cellStyle name="style 27 10 2" xfId="24850"/>
    <cellStyle name="style 27 10 3" xfId="24851"/>
    <cellStyle name="style 27 11" xfId="24852"/>
    <cellStyle name="style 27 12" xfId="24853"/>
    <cellStyle name="style 27 2" xfId="24854"/>
    <cellStyle name="style 27 2 2" xfId="24855"/>
    <cellStyle name="style 27 2 3" xfId="24856"/>
    <cellStyle name="style 27 3" xfId="24857"/>
    <cellStyle name="style 27 3 2" xfId="24858"/>
    <cellStyle name="style 27 3 3" xfId="24859"/>
    <cellStyle name="style 27 4" xfId="24860"/>
    <cellStyle name="style 27 4 2" xfId="24861"/>
    <cellStyle name="style 27 4 3" xfId="24862"/>
    <cellStyle name="style 27 5" xfId="24863"/>
    <cellStyle name="style 27 5 2" xfId="24864"/>
    <cellStyle name="style 27 5 3" xfId="24865"/>
    <cellStyle name="style 27 6" xfId="24866"/>
    <cellStyle name="style 27 6 2" xfId="24867"/>
    <cellStyle name="style 27 6 3" xfId="24868"/>
    <cellStyle name="style 27 7" xfId="24869"/>
    <cellStyle name="style 27 7 2" xfId="24870"/>
    <cellStyle name="style 27 7 3" xfId="24871"/>
    <cellStyle name="style 27 8" xfId="24872"/>
    <cellStyle name="style 27 8 2" xfId="24873"/>
    <cellStyle name="style 27 8 3" xfId="24874"/>
    <cellStyle name="style 27 9" xfId="24875"/>
    <cellStyle name="style 27 9 2" xfId="24876"/>
    <cellStyle name="style 27 9 3" xfId="24877"/>
    <cellStyle name="style 28" xfId="24878"/>
    <cellStyle name="style 28 10" xfId="24879"/>
    <cellStyle name="style 28 10 2" xfId="24880"/>
    <cellStyle name="style 28 10 3" xfId="24881"/>
    <cellStyle name="style 28 11" xfId="24882"/>
    <cellStyle name="style 28 12" xfId="24883"/>
    <cellStyle name="style 28 2" xfId="24884"/>
    <cellStyle name="style 28 2 2" xfId="24885"/>
    <cellStyle name="style 28 2 3" xfId="24886"/>
    <cellStyle name="style 28 3" xfId="24887"/>
    <cellStyle name="style 28 3 2" xfId="24888"/>
    <cellStyle name="style 28 3 3" xfId="24889"/>
    <cellStyle name="style 28 4" xfId="24890"/>
    <cellStyle name="style 28 4 2" xfId="24891"/>
    <cellStyle name="style 28 4 3" xfId="24892"/>
    <cellStyle name="style 28 5" xfId="24893"/>
    <cellStyle name="style 28 5 2" xfId="24894"/>
    <cellStyle name="style 28 5 3" xfId="24895"/>
    <cellStyle name="style 28 6" xfId="24896"/>
    <cellStyle name="style 28 6 2" xfId="24897"/>
    <cellStyle name="style 28 6 3" xfId="24898"/>
    <cellStyle name="style 28 7" xfId="24899"/>
    <cellStyle name="style 28 7 2" xfId="24900"/>
    <cellStyle name="style 28 7 3" xfId="24901"/>
    <cellStyle name="style 28 8" xfId="24902"/>
    <cellStyle name="style 28 8 2" xfId="24903"/>
    <cellStyle name="style 28 8 3" xfId="24904"/>
    <cellStyle name="style 28 9" xfId="24905"/>
    <cellStyle name="style 28 9 2" xfId="24906"/>
    <cellStyle name="style 28 9 3" xfId="24907"/>
    <cellStyle name="style 29" xfId="24908"/>
    <cellStyle name="style 29 10" xfId="24909"/>
    <cellStyle name="style 29 10 2" xfId="24910"/>
    <cellStyle name="style 29 10 3" xfId="24911"/>
    <cellStyle name="style 29 11" xfId="24912"/>
    <cellStyle name="style 29 12" xfId="24913"/>
    <cellStyle name="style 29 2" xfId="24914"/>
    <cellStyle name="style 29 2 2" xfId="24915"/>
    <cellStyle name="style 29 2 3" xfId="24916"/>
    <cellStyle name="style 29 3" xfId="24917"/>
    <cellStyle name="style 29 3 2" xfId="24918"/>
    <cellStyle name="style 29 3 3" xfId="24919"/>
    <cellStyle name="style 29 4" xfId="24920"/>
    <cellStyle name="style 29 4 2" xfId="24921"/>
    <cellStyle name="style 29 4 3" xfId="24922"/>
    <cellStyle name="style 29 5" xfId="24923"/>
    <cellStyle name="style 29 5 2" xfId="24924"/>
    <cellStyle name="style 29 5 3" xfId="24925"/>
    <cellStyle name="style 29 6" xfId="24926"/>
    <cellStyle name="style 29 6 2" xfId="24927"/>
    <cellStyle name="style 29 6 3" xfId="24928"/>
    <cellStyle name="style 29 7" xfId="24929"/>
    <cellStyle name="style 29 7 2" xfId="24930"/>
    <cellStyle name="style 29 7 3" xfId="24931"/>
    <cellStyle name="style 29 8" xfId="24932"/>
    <cellStyle name="style 29 8 2" xfId="24933"/>
    <cellStyle name="style 29 8 3" xfId="24934"/>
    <cellStyle name="style 29 9" xfId="24935"/>
    <cellStyle name="style 29 9 2" xfId="24936"/>
    <cellStyle name="style 29 9 3" xfId="24937"/>
    <cellStyle name="style 3" xfId="24938"/>
    <cellStyle name="style 3 10" xfId="24939"/>
    <cellStyle name="style 3 10 2" xfId="24940"/>
    <cellStyle name="style 3 10 3" xfId="24941"/>
    <cellStyle name="Style 3 11" xfId="24942"/>
    <cellStyle name="Style 3 2" xfId="24943"/>
    <cellStyle name="style 3 3" xfId="24944"/>
    <cellStyle name="style 3 3 2" xfId="24945"/>
    <cellStyle name="style 3 3 3" xfId="24946"/>
    <cellStyle name="style 3 4" xfId="24947"/>
    <cellStyle name="style 3 4 2" xfId="24948"/>
    <cellStyle name="style 3 4 3" xfId="24949"/>
    <cellStyle name="style 3 5" xfId="24950"/>
    <cellStyle name="style 3 5 2" xfId="24951"/>
    <cellStyle name="style 3 5 3" xfId="24952"/>
    <cellStyle name="style 3 6" xfId="24953"/>
    <cellStyle name="style 3 6 2" xfId="24954"/>
    <cellStyle name="style 3 6 3" xfId="24955"/>
    <cellStyle name="style 3 7" xfId="24956"/>
    <cellStyle name="style 3 7 2" xfId="24957"/>
    <cellStyle name="style 3 7 3" xfId="24958"/>
    <cellStyle name="style 3 8" xfId="24959"/>
    <cellStyle name="style 3 8 2" xfId="24960"/>
    <cellStyle name="style 3 8 3" xfId="24961"/>
    <cellStyle name="style 3 9" xfId="24962"/>
    <cellStyle name="style 3 9 2" xfId="24963"/>
    <cellStyle name="style 3 9 3" xfId="24964"/>
    <cellStyle name="style 30" xfId="24965"/>
    <cellStyle name="style 30 10" xfId="24966"/>
    <cellStyle name="style 30 10 2" xfId="24967"/>
    <cellStyle name="style 30 10 3" xfId="24968"/>
    <cellStyle name="style 30 11" xfId="24969"/>
    <cellStyle name="style 30 12" xfId="24970"/>
    <cellStyle name="style 30 2" xfId="24971"/>
    <cellStyle name="style 30 2 2" xfId="24972"/>
    <cellStyle name="style 30 2 3" xfId="24973"/>
    <cellStyle name="style 30 3" xfId="24974"/>
    <cellStyle name="style 30 3 2" xfId="24975"/>
    <cellStyle name="style 30 3 3" xfId="24976"/>
    <cellStyle name="style 30 4" xfId="24977"/>
    <cellStyle name="style 30 4 2" xfId="24978"/>
    <cellStyle name="style 30 4 3" xfId="24979"/>
    <cellStyle name="style 30 5" xfId="24980"/>
    <cellStyle name="style 30 5 2" xfId="24981"/>
    <cellStyle name="style 30 5 3" xfId="24982"/>
    <cellStyle name="style 30 6" xfId="24983"/>
    <cellStyle name="style 30 6 2" xfId="24984"/>
    <cellStyle name="style 30 6 3" xfId="24985"/>
    <cellStyle name="style 30 7" xfId="24986"/>
    <cellStyle name="style 30 7 2" xfId="24987"/>
    <cellStyle name="style 30 7 3" xfId="24988"/>
    <cellStyle name="style 30 8" xfId="24989"/>
    <cellStyle name="style 30 8 2" xfId="24990"/>
    <cellStyle name="style 30 8 3" xfId="24991"/>
    <cellStyle name="style 30 9" xfId="24992"/>
    <cellStyle name="style 30 9 2" xfId="24993"/>
    <cellStyle name="style 30 9 3" xfId="24994"/>
    <cellStyle name="style 31" xfId="24995"/>
    <cellStyle name="style 31 10" xfId="24996"/>
    <cellStyle name="style 31 10 2" xfId="24997"/>
    <cellStyle name="style 31 10 3" xfId="24998"/>
    <cellStyle name="style 31 11" xfId="24999"/>
    <cellStyle name="style 31 12" xfId="25000"/>
    <cellStyle name="style 31 2" xfId="25001"/>
    <cellStyle name="style 31 2 2" xfId="25002"/>
    <cellStyle name="style 31 2 3" xfId="25003"/>
    <cellStyle name="style 31 3" xfId="25004"/>
    <cellStyle name="style 31 3 2" xfId="25005"/>
    <cellStyle name="style 31 3 3" xfId="25006"/>
    <cellStyle name="style 31 4" xfId="25007"/>
    <cellStyle name="style 31 4 2" xfId="25008"/>
    <cellStyle name="style 31 4 3" xfId="25009"/>
    <cellStyle name="style 31 5" xfId="25010"/>
    <cellStyle name="style 31 5 2" xfId="25011"/>
    <cellStyle name="style 31 5 3" xfId="25012"/>
    <cellStyle name="style 31 6" xfId="25013"/>
    <cellStyle name="style 31 6 2" xfId="25014"/>
    <cellStyle name="style 31 6 3" xfId="25015"/>
    <cellStyle name="style 31 7" xfId="25016"/>
    <cellStyle name="style 31 7 2" xfId="25017"/>
    <cellStyle name="style 31 7 3" xfId="25018"/>
    <cellStyle name="style 31 8" xfId="25019"/>
    <cellStyle name="style 31 8 2" xfId="25020"/>
    <cellStyle name="style 31 8 3" xfId="25021"/>
    <cellStyle name="style 31 9" xfId="25022"/>
    <cellStyle name="style 31 9 2" xfId="25023"/>
    <cellStyle name="style 31 9 3" xfId="25024"/>
    <cellStyle name="style 32" xfId="25025"/>
    <cellStyle name="style 32 10" xfId="25026"/>
    <cellStyle name="style 32 10 2" xfId="25027"/>
    <cellStyle name="style 32 10 3" xfId="25028"/>
    <cellStyle name="style 32 11" xfId="25029"/>
    <cellStyle name="style 32 12" xfId="25030"/>
    <cellStyle name="style 32 2" xfId="25031"/>
    <cellStyle name="style 32 2 2" xfId="25032"/>
    <cellStyle name="style 32 2 3" xfId="25033"/>
    <cellStyle name="style 32 3" xfId="25034"/>
    <cellStyle name="style 32 3 2" xfId="25035"/>
    <cellStyle name="style 32 3 3" xfId="25036"/>
    <cellStyle name="style 32 4" xfId="25037"/>
    <cellStyle name="style 32 4 2" xfId="25038"/>
    <cellStyle name="style 32 4 3" xfId="25039"/>
    <cellStyle name="style 32 5" xfId="25040"/>
    <cellStyle name="style 32 5 2" xfId="25041"/>
    <cellStyle name="style 32 5 3" xfId="25042"/>
    <cellStyle name="style 32 6" xfId="25043"/>
    <cellStyle name="style 32 6 2" xfId="25044"/>
    <cellStyle name="style 32 6 3" xfId="25045"/>
    <cellStyle name="style 32 7" xfId="25046"/>
    <cellStyle name="style 32 7 2" xfId="25047"/>
    <cellStyle name="style 32 7 3" xfId="25048"/>
    <cellStyle name="style 32 8" xfId="25049"/>
    <cellStyle name="style 32 8 2" xfId="25050"/>
    <cellStyle name="style 32 8 3" xfId="25051"/>
    <cellStyle name="style 32 9" xfId="25052"/>
    <cellStyle name="style 32 9 2" xfId="25053"/>
    <cellStyle name="style 32 9 3" xfId="25054"/>
    <cellStyle name="style 33" xfId="25055"/>
    <cellStyle name="style 33 10" xfId="25056"/>
    <cellStyle name="style 33 10 2" xfId="25057"/>
    <cellStyle name="style 33 10 3" xfId="25058"/>
    <cellStyle name="style 33 11" xfId="25059"/>
    <cellStyle name="style 33 12" xfId="25060"/>
    <cellStyle name="style 33 2" xfId="25061"/>
    <cellStyle name="style 33 2 2" xfId="25062"/>
    <cellStyle name="style 33 2 3" xfId="25063"/>
    <cellStyle name="style 33 3" xfId="25064"/>
    <cellStyle name="style 33 3 2" xfId="25065"/>
    <cellStyle name="style 33 3 3" xfId="25066"/>
    <cellStyle name="style 33 4" xfId="25067"/>
    <cellStyle name="style 33 4 2" xfId="25068"/>
    <cellStyle name="style 33 4 3" xfId="25069"/>
    <cellStyle name="style 33 5" xfId="25070"/>
    <cellStyle name="style 33 5 2" xfId="25071"/>
    <cellStyle name="style 33 5 3" xfId="25072"/>
    <cellStyle name="style 33 6" xfId="25073"/>
    <cellStyle name="style 33 6 2" xfId="25074"/>
    <cellStyle name="style 33 6 3" xfId="25075"/>
    <cellStyle name="style 33 7" xfId="25076"/>
    <cellStyle name="style 33 7 2" xfId="25077"/>
    <cellStyle name="style 33 7 3" xfId="25078"/>
    <cellStyle name="style 33 8" xfId="25079"/>
    <cellStyle name="style 33 8 2" xfId="25080"/>
    <cellStyle name="style 33 8 3" xfId="25081"/>
    <cellStyle name="style 33 9" xfId="25082"/>
    <cellStyle name="style 33 9 2" xfId="25083"/>
    <cellStyle name="style 33 9 3" xfId="25084"/>
    <cellStyle name="style 34" xfId="25085"/>
    <cellStyle name="style 34 10" xfId="25086"/>
    <cellStyle name="style 34 10 2" xfId="25087"/>
    <cellStyle name="style 34 10 3" xfId="25088"/>
    <cellStyle name="style 34 11" xfId="25089"/>
    <cellStyle name="style 34 12" xfId="25090"/>
    <cellStyle name="style 34 2" xfId="25091"/>
    <cellStyle name="style 34 2 2" xfId="25092"/>
    <cellStyle name="style 34 2 3" xfId="25093"/>
    <cellStyle name="style 34 3" xfId="25094"/>
    <cellStyle name="style 34 3 2" xfId="25095"/>
    <cellStyle name="style 34 3 3" xfId="25096"/>
    <cellStyle name="style 34 4" xfId="25097"/>
    <cellStyle name="style 34 4 2" xfId="25098"/>
    <cellStyle name="style 34 4 3" xfId="25099"/>
    <cellStyle name="style 34 5" xfId="25100"/>
    <cellStyle name="style 34 5 2" xfId="25101"/>
    <cellStyle name="style 34 5 3" xfId="25102"/>
    <cellStyle name="style 34 6" xfId="25103"/>
    <cellStyle name="style 34 6 2" xfId="25104"/>
    <cellStyle name="style 34 6 3" xfId="25105"/>
    <cellStyle name="style 34 7" xfId="25106"/>
    <cellStyle name="style 34 7 2" xfId="25107"/>
    <cellStyle name="style 34 7 3" xfId="25108"/>
    <cellStyle name="style 34 8" xfId="25109"/>
    <cellStyle name="style 34 8 2" xfId="25110"/>
    <cellStyle name="style 34 8 3" xfId="25111"/>
    <cellStyle name="style 34 9" xfId="25112"/>
    <cellStyle name="style 34 9 2" xfId="25113"/>
    <cellStyle name="style 34 9 3" xfId="25114"/>
    <cellStyle name="style 35" xfId="25115"/>
    <cellStyle name="style 35 10" xfId="25116"/>
    <cellStyle name="style 35 10 2" xfId="25117"/>
    <cellStyle name="style 35 10 3" xfId="25118"/>
    <cellStyle name="style 35 11" xfId="25119"/>
    <cellStyle name="style 35 12" xfId="25120"/>
    <cellStyle name="style 35 2" xfId="25121"/>
    <cellStyle name="style 35 2 2" xfId="25122"/>
    <cellStyle name="style 35 2 3" xfId="25123"/>
    <cellStyle name="style 35 3" xfId="25124"/>
    <cellStyle name="style 35 3 2" xfId="25125"/>
    <cellStyle name="style 35 3 3" xfId="25126"/>
    <cellStyle name="style 35 4" xfId="25127"/>
    <cellStyle name="style 35 4 2" xfId="25128"/>
    <cellStyle name="style 35 4 3" xfId="25129"/>
    <cellStyle name="style 35 5" xfId="25130"/>
    <cellStyle name="style 35 5 2" xfId="25131"/>
    <cellStyle name="style 35 5 3" xfId="25132"/>
    <cellStyle name="style 35 6" xfId="25133"/>
    <cellStyle name="style 35 6 2" xfId="25134"/>
    <cellStyle name="style 35 6 3" xfId="25135"/>
    <cellStyle name="style 35 7" xfId="25136"/>
    <cellStyle name="style 35 7 2" xfId="25137"/>
    <cellStyle name="style 35 7 3" xfId="25138"/>
    <cellStyle name="style 35 8" xfId="25139"/>
    <cellStyle name="style 35 8 2" xfId="25140"/>
    <cellStyle name="style 35 8 3" xfId="25141"/>
    <cellStyle name="style 35 9" xfId="25142"/>
    <cellStyle name="style 35 9 2" xfId="25143"/>
    <cellStyle name="style 35 9 3" xfId="25144"/>
    <cellStyle name="style 36" xfId="25145"/>
    <cellStyle name="style 36 10" xfId="25146"/>
    <cellStyle name="style 36 10 2" xfId="25147"/>
    <cellStyle name="style 36 10 3" xfId="25148"/>
    <cellStyle name="style 36 11" xfId="25149"/>
    <cellStyle name="style 36 12" xfId="25150"/>
    <cellStyle name="style 36 2" xfId="25151"/>
    <cellStyle name="style 36 2 2" xfId="25152"/>
    <cellStyle name="style 36 2 3" xfId="25153"/>
    <cellStyle name="style 36 3" xfId="25154"/>
    <cellStyle name="style 36 3 2" xfId="25155"/>
    <cellStyle name="style 36 3 3" xfId="25156"/>
    <cellStyle name="style 36 4" xfId="25157"/>
    <cellStyle name="style 36 4 2" xfId="25158"/>
    <cellStyle name="style 36 4 3" xfId="25159"/>
    <cellStyle name="style 36 5" xfId="25160"/>
    <cellStyle name="style 36 5 2" xfId="25161"/>
    <cellStyle name="style 36 5 3" xfId="25162"/>
    <cellStyle name="style 36 6" xfId="25163"/>
    <cellStyle name="style 36 6 2" xfId="25164"/>
    <cellStyle name="style 36 6 3" xfId="25165"/>
    <cellStyle name="style 36 7" xfId="25166"/>
    <cellStyle name="style 36 7 2" xfId="25167"/>
    <cellStyle name="style 36 7 3" xfId="25168"/>
    <cellStyle name="style 36 8" xfId="25169"/>
    <cellStyle name="style 36 8 2" xfId="25170"/>
    <cellStyle name="style 36 8 3" xfId="25171"/>
    <cellStyle name="style 36 9" xfId="25172"/>
    <cellStyle name="style 36 9 2" xfId="25173"/>
    <cellStyle name="style 36 9 3" xfId="25174"/>
    <cellStyle name="style 37" xfId="25175"/>
    <cellStyle name="style 37 10" xfId="25176"/>
    <cellStyle name="style 37 10 2" xfId="25177"/>
    <cellStyle name="style 37 10 3" xfId="25178"/>
    <cellStyle name="style 37 11" xfId="25179"/>
    <cellStyle name="style 37 12" xfId="25180"/>
    <cellStyle name="style 37 2" xfId="25181"/>
    <cellStyle name="style 37 2 2" xfId="25182"/>
    <cellStyle name="style 37 2 3" xfId="25183"/>
    <cellStyle name="style 37 3" xfId="25184"/>
    <cellStyle name="style 37 3 2" xfId="25185"/>
    <cellStyle name="style 37 3 3" xfId="25186"/>
    <cellStyle name="style 37 4" xfId="25187"/>
    <cellStyle name="style 37 4 2" xfId="25188"/>
    <cellStyle name="style 37 4 3" xfId="25189"/>
    <cellStyle name="style 37 5" xfId="25190"/>
    <cellStyle name="style 37 5 2" xfId="25191"/>
    <cellStyle name="style 37 5 3" xfId="25192"/>
    <cellStyle name="style 37 6" xfId="25193"/>
    <cellStyle name="style 37 6 2" xfId="25194"/>
    <cellStyle name="style 37 6 3" xfId="25195"/>
    <cellStyle name="style 37 7" xfId="25196"/>
    <cellStyle name="style 37 7 2" xfId="25197"/>
    <cellStyle name="style 37 7 3" xfId="25198"/>
    <cellStyle name="style 37 8" xfId="25199"/>
    <cellStyle name="style 37 8 2" xfId="25200"/>
    <cellStyle name="style 37 8 3" xfId="25201"/>
    <cellStyle name="style 37 9" xfId="25202"/>
    <cellStyle name="style 37 9 2" xfId="25203"/>
    <cellStyle name="style 37 9 3" xfId="25204"/>
    <cellStyle name="style 38" xfId="25205"/>
    <cellStyle name="style 38 10" xfId="25206"/>
    <cellStyle name="style 38 10 2" xfId="25207"/>
    <cellStyle name="style 38 10 3" xfId="25208"/>
    <cellStyle name="style 38 11" xfId="25209"/>
    <cellStyle name="style 38 12" xfId="25210"/>
    <cellStyle name="style 38 2" xfId="25211"/>
    <cellStyle name="style 38 2 2" xfId="25212"/>
    <cellStyle name="style 38 2 3" xfId="25213"/>
    <cellStyle name="style 38 3" xfId="25214"/>
    <cellStyle name="style 38 3 2" xfId="25215"/>
    <cellStyle name="style 38 3 3" xfId="25216"/>
    <cellStyle name="style 38 4" xfId="25217"/>
    <cellStyle name="style 38 4 2" xfId="25218"/>
    <cellStyle name="style 38 4 3" xfId="25219"/>
    <cellStyle name="style 38 5" xfId="25220"/>
    <cellStyle name="style 38 5 2" xfId="25221"/>
    <cellStyle name="style 38 5 3" xfId="25222"/>
    <cellStyle name="style 38 6" xfId="25223"/>
    <cellStyle name="style 38 6 2" xfId="25224"/>
    <cellStyle name="style 38 6 3" xfId="25225"/>
    <cellStyle name="style 38 7" xfId="25226"/>
    <cellStyle name="style 38 7 2" xfId="25227"/>
    <cellStyle name="style 38 7 3" xfId="25228"/>
    <cellStyle name="style 38 8" xfId="25229"/>
    <cellStyle name="style 38 8 2" xfId="25230"/>
    <cellStyle name="style 38 8 3" xfId="25231"/>
    <cellStyle name="style 38 9" xfId="25232"/>
    <cellStyle name="style 38 9 2" xfId="25233"/>
    <cellStyle name="style 38 9 3" xfId="25234"/>
    <cellStyle name="style 39" xfId="25235"/>
    <cellStyle name="style 39 10" xfId="25236"/>
    <cellStyle name="style 39 10 2" xfId="25237"/>
    <cellStyle name="style 39 10 3" xfId="25238"/>
    <cellStyle name="style 39 11" xfId="25239"/>
    <cellStyle name="style 39 12" xfId="25240"/>
    <cellStyle name="style 39 2" xfId="25241"/>
    <cellStyle name="style 39 2 2" xfId="25242"/>
    <cellStyle name="style 39 2 3" xfId="25243"/>
    <cellStyle name="style 39 3" xfId="25244"/>
    <cellStyle name="style 39 3 2" xfId="25245"/>
    <cellStyle name="style 39 3 3" xfId="25246"/>
    <cellStyle name="style 39 4" xfId="25247"/>
    <cellStyle name="style 39 4 2" xfId="25248"/>
    <cellStyle name="style 39 4 3" xfId="25249"/>
    <cellStyle name="style 39 5" xfId="25250"/>
    <cellStyle name="style 39 5 2" xfId="25251"/>
    <cellStyle name="style 39 5 3" xfId="25252"/>
    <cellStyle name="style 39 6" xfId="25253"/>
    <cellStyle name="style 39 6 2" xfId="25254"/>
    <cellStyle name="style 39 6 3" xfId="25255"/>
    <cellStyle name="style 39 7" xfId="25256"/>
    <cellStyle name="style 39 7 2" xfId="25257"/>
    <cellStyle name="style 39 7 3" xfId="25258"/>
    <cellStyle name="style 39 8" xfId="25259"/>
    <cellStyle name="style 39 8 2" xfId="25260"/>
    <cellStyle name="style 39 8 3" xfId="25261"/>
    <cellStyle name="style 39 9" xfId="25262"/>
    <cellStyle name="style 39 9 2" xfId="25263"/>
    <cellStyle name="style 39 9 3" xfId="25264"/>
    <cellStyle name="style 4" xfId="25265"/>
    <cellStyle name="style 4 10" xfId="25266"/>
    <cellStyle name="style 4 10 2" xfId="25267"/>
    <cellStyle name="style 4 10 3" xfId="25268"/>
    <cellStyle name="Style 4 11" xfId="25269"/>
    <cellStyle name="Style 4 2" xfId="25270"/>
    <cellStyle name="style 4 3" xfId="25271"/>
    <cellStyle name="style 4 3 2" xfId="25272"/>
    <cellStyle name="style 4 3 3" xfId="25273"/>
    <cellStyle name="style 4 4" xfId="25274"/>
    <cellStyle name="style 4 4 2" xfId="25275"/>
    <cellStyle name="style 4 4 3" xfId="25276"/>
    <cellStyle name="style 4 5" xfId="25277"/>
    <cellStyle name="style 4 5 2" xfId="25278"/>
    <cellStyle name="style 4 5 3" xfId="25279"/>
    <cellStyle name="style 4 6" xfId="25280"/>
    <cellStyle name="style 4 6 2" xfId="25281"/>
    <cellStyle name="style 4 6 3" xfId="25282"/>
    <cellStyle name="style 4 7" xfId="25283"/>
    <cellStyle name="style 4 7 2" xfId="25284"/>
    <cellStyle name="style 4 7 3" xfId="25285"/>
    <cellStyle name="style 4 8" xfId="25286"/>
    <cellStyle name="style 4 8 2" xfId="25287"/>
    <cellStyle name="style 4 8 3" xfId="25288"/>
    <cellStyle name="style 4 9" xfId="25289"/>
    <cellStyle name="style 4 9 2" xfId="25290"/>
    <cellStyle name="style 4 9 3" xfId="25291"/>
    <cellStyle name="style 40" xfId="25292"/>
    <cellStyle name="style 40 10" xfId="25293"/>
    <cellStyle name="style 40 10 2" xfId="25294"/>
    <cellStyle name="style 40 10 3" xfId="25295"/>
    <cellStyle name="style 40 11" xfId="25296"/>
    <cellStyle name="style 40 12" xfId="25297"/>
    <cellStyle name="style 40 2" xfId="25298"/>
    <cellStyle name="style 40 2 2" xfId="25299"/>
    <cellStyle name="style 40 2 3" xfId="25300"/>
    <cellStyle name="style 40 3" xfId="25301"/>
    <cellStyle name="style 40 3 2" xfId="25302"/>
    <cellStyle name="style 40 3 3" xfId="25303"/>
    <cellStyle name="style 40 4" xfId="25304"/>
    <cellStyle name="style 40 4 2" xfId="25305"/>
    <cellStyle name="style 40 4 3" xfId="25306"/>
    <cellStyle name="style 40 5" xfId="25307"/>
    <cellStyle name="style 40 5 2" xfId="25308"/>
    <cellStyle name="style 40 5 3" xfId="25309"/>
    <cellStyle name="style 40 6" xfId="25310"/>
    <cellStyle name="style 40 6 2" xfId="25311"/>
    <cellStyle name="style 40 6 3" xfId="25312"/>
    <cellStyle name="style 40 7" xfId="25313"/>
    <cellStyle name="style 40 7 2" xfId="25314"/>
    <cellStyle name="style 40 7 3" xfId="25315"/>
    <cellStyle name="style 40 8" xfId="25316"/>
    <cellStyle name="style 40 8 2" xfId="25317"/>
    <cellStyle name="style 40 8 3" xfId="25318"/>
    <cellStyle name="style 40 9" xfId="25319"/>
    <cellStyle name="style 40 9 2" xfId="25320"/>
    <cellStyle name="style 40 9 3" xfId="25321"/>
    <cellStyle name="style 41" xfId="25322"/>
    <cellStyle name="style 41 10" xfId="25323"/>
    <cellStyle name="style 41 10 2" xfId="25324"/>
    <cellStyle name="style 41 10 3" xfId="25325"/>
    <cellStyle name="style 41 11" xfId="25326"/>
    <cellStyle name="style 41 12" xfId="25327"/>
    <cellStyle name="style 41 2" xfId="25328"/>
    <cellStyle name="style 41 2 2" xfId="25329"/>
    <cellStyle name="style 41 2 3" xfId="25330"/>
    <cellStyle name="style 41 3" xfId="25331"/>
    <cellStyle name="style 41 3 2" xfId="25332"/>
    <cellStyle name="style 41 3 3" xfId="25333"/>
    <cellStyle name="style 41 4" xfId="25334"/>
    <cellStyle name="style 41 4 2" xfId="25335"/>
    <cellStyle name="style 41 4 3" xfId="25336"/>
    <cellStyle name="style 41 5" xfId="25337"/>
    <cellStyle name="style 41 5 2" xfId="25338"/>
    <cellStyle name="style 41 5 3" xfId="25339"/>
    <cellStyle name="style 41 6" xfId="25340"/>
    <cellStyle name="style 41 6 2" xfId="25341"/>
    <cellStyle name="style 41 6 3" xfId="25342"/>
    <cellStyle name="style 41 7" xfId="25343"/>
    <cellStyle name="style 41 7 2" xfId="25344"/>
    <cellStyle name="style 41 7 3" xfId="25345"/>
    <cellStyle name="style 41 8" xfId="25346"/>
    <cellStyle name="style 41 8 2" xfId="25347"/>
    <cellStyle name="style 41 8 3" xfId="25348"/>
    <cellStyle name="style 41 9" xfId="25349"/>
    <cellStyle name="style 41 9 2" xfId="25350"/>
    <cellStyle name="style 41 9 3" xfId="25351"/>
    <cellStyle name="style 42" xfId="25352"/>
    <cellStyle name="style 42 10" xfId="25353"/>
    <cellStyle name="style 42 10 2" xfId="25354"/>
    <cellStyle name="style 42 10 3" xfId="25355"/>
    <cellStyle name="style 42 11" xfId="25356"/>
    <cellStyle name="style 42 12" xfId="25357"/>
    <cellStyle name="style 42 2" xfId="25358"/>
    <cellStyle name="style 42 2 2" xfId="25359"/>
    <cellStyle name="style 42 2 3" xfId="25360"/>
    <cellStyle name="style 42 3" xfId="25361"/>
    <cellStyle name="style 42 3 2" xfId="25362"/>
    <cellStyle name="style 42 3 3" xfId="25363"/>
    <cellStyle name="style 42 4" xfId="25364"/>
    <cellStyle name="style 42 4 2" xfId="25365"/>
    <cellStyle name="style 42 4 3" xfId="25366"/>
    <cellStyle name="style 42 5" xfId="25367"/>
    <cellStyle name="style 42 5 2" xfId="25368"/>
    <cellStyle name="style 42 5 3" xfId="25369"/>
    <cellStyle name="style 42 6" xfId="25370"/>
    <cellStyle name="style 42 6 2" xfId="25371"/>
    <cellStyle name="style 42 6 3" xfId="25372"/>
    <cellStyle name="style 42 7" xfId="25373"/>
    <cellStyle name="style 42 7 2" xfId="25374"/>
    <cellStyle name="style 42 7 3" xfId="25375"/>
    <cellStyle name="style 42 8" xfId="25376"/>
    <cellStyle name="style 42 8 2" xfId="25377"/>
    <cellStyle name="style 42 8 3" xfId="25378"/>
    <cellStyle name="style 42 9" xfId="25379"/>
    <cellStyle name="style 42 9 2" xfId="25380"/>
    <cellStyle name="style 42 9 3" xfId="25381"/>
    <cellStyle name="style 43" xfId="25382"/>
    <cellStyle name="style 43 10" xfId="25383"/>
    <cellStyle name="style 43 10 2" xfId="25384"/>
    <cellStyle name="style 43 10 3" xfId="25385"/>
    <cellStyle name="style 43 11" xfId="25386"/>
    <cellStyle name="style 43 12" xfId="25387"/>
    <cellStyle name="style 43 2" xfId="25388"/>
    <cellStyle name="style 43 2 2" xfId="25389"/>
    <cellStyle name="style 43 2 3" xfId="25390"/>
    <cellStyle name="style 43 3" xfId="25391"/>
    <cellStyle name="style 43 3 2" xfId="25392"/>
    <cellStyle name="style 43 3 3" xfId="25393"/>
    <cellStyle name="style 43 4" xfId="25394"/>
    <cellStyle name="style 43 4 2" xfId="25395"/>
    <cellStyle name="style 43 4 3" xfId="25396"/>
    <cellStyle name="style 43 5" xfId="25397"/>
    <cellStyle name="style 43 5 2" xfId="25398"/>
    <cellStyle name="style 43 5 3" xfId="25399"/>
    <cellStyle name="style 43 6" xfId="25400"/>
    <cellStyle name="style 43 6 2" xfId="25401"/>
    <cellStyle name="style 43 6 3" xfId="25402"/>
    <cellStyle name="style 43 7" xfId="25403"/>
    <cellStyle name="style 43 7 2" xfId="25404"/>
    <cellStyle name="style 43 7 3" xfId="25405"/>
    <cellStyle name="style 43 8" xfId="25406"/>
    <cellStyle name="style 43 8 2" xfId="25407"/>
    <cellStyle name="style 43 8 3" xfId="25408"/>
    <cellStyle name="style 43 9" xfId="25409"/>
    <cellStyle name="style 43 9 2" xfId="25410"/>
    <cellStyle name="style 43 9 3" xfId="25411"/>
    <cellStyle name="style 44" xfId="25412"/>
    <cellStyle name="style 44 10" xfId="25413"/>
    <cellStyle name="style 44 10 2" xfId="25414"/>
    <cellStyle name="style 44 10 3" xfId="25415"/>
    <cellStyle name="style 44 11" xfId="25416"/>
    <cellStyle name="style 44 12" xfId="25417"/>
    <cellStyle name="style 44 2" xfId="25418"/>
    <cellStyle name="style 44 2 2" xfId="25419"/>
    <cellStyle name="style 44 2 3" xfId="25420"/>
    <cellStyle name="style 44 3" xfId="25421"/>
    <cellStyle name="style 44 3 2" xfId="25422"/>
    <cellStyle name="style 44 3 3" xfId="25423"/>
    <cellStyle name="style 44 4" xfId="25424"/>
    <cellStyle name="style 44 4 2" xfId="25425"/>
    <cellStyle name="style 44 4 3" xfId="25426"/>
    <cellStyle name="style 44 5" xfId="25427"/>
    <cellStyle name="style 44 5 2" xfId="25428"/>
    <cellStyle name="style 44 5 3" xfId="25429"/>
    <cellStyle name="style 44 6" xfId="25430"/>
    <cellStyle name="style 44 6 2" xfId="25431"/>
    <cellStyle name="style 44 6 3" xfId="25432"/>
    <cellStyle name="style 44 7" xfId="25433"/>
    <cellStyle name="style 44 7 2" xfId="25434"/>
    <cellStyle name="style 44 7 3" xfId="25435"/>
    <cellStyle name="style 44 8" xfId="25436"/>
    <cellStyle name="style 44 8 2" xfId="25437"/>
    <cellStyle name="style 44 8 3" xfId="25438"/>
    <cellStyle name="style 44 9" xfId="25439"/>
    <cellStyle name="style 44 9 2" xfId="25440"/>
    <cellStyle name="style 44 9 3" xfId="25441"/>
    <cellStyle name="style 45" xfId="25442"/>
    <cellStyle name="style 45 10" xfId="25443"/>
    <cellStyle name="style 45 10 2" xfId="25444"/>
    <cellStyle name="style 45 10 3" xfId="25445"/>
    <cellStyle name="style 45 11" xfId="25446"/>
    <cellStyle name="style 45 12" xfId="25447"/>
    <cellStyle name="style 45 2" xfId="25448"/>
    <cellStyle name="style 45 2 2" xfId="25449"/>
    <cellStyle name="style 45 2 3" xfId="25450"/>
    <cellStyle name="style 45 3" xfId="25451"/>
    <cellStyle name="style 45 3 2" xfId="25452"/>
    <cellStyle name="style 45 3 3" xfId="25453"/>
    <cellStyle name="style 45 4" xfId="25454"/>
    <cellStyle name="style 45 4 2" xfId="25455"/>
    <cellStyle name="style 45 4 3" xfId="25456"/>
    <cellStyle name="style 45 5" xfId="25457"/>
    <cellStyle name="style 45 5 2" xfId="25458"/>
    <cellStyle name="style 45 5 3" xfId="25459"/>
    <cellStyle name="style 45 6" xfId="25460"/>
    <cellStyle name="style 45 6 2" xfId="25461"/>
    <cellStyle name="style 45 6 3" xfId="25462"/>
    <cellStyle name="style 45 7" xfId="25463"/>
    <cellStyle name="style 45 7 2" xfId="25464"/>
    <cellStyle name="style 45 7 3" xfId="25465"/>
    <cellStyle name="style 45 8" xfId="25466"/>
    <cellStyle name="style 45 8 2" xfId="25467"/>
    <cellStyle name="style 45 8 3" xfId="25468"/>
    <cellStyle name="style 45 9" xfId="25469"/>
    <cellStyle name="style 45 9 2" xfId="25470"/>
    <cellStyle name="style 45 9 3" xfId="25471"/>
    <cellStyle name="style 46" xfId="25472"/>
    <cellStyle name="style 46 10" xfId="25473"/>
    <cellStyle name="style 46 10 2" xfId="25474"/>
    <cellStyle name="style 46 10 3" xfId="25475"/>
    <cellStyle name="style 46 11" xfId="25476"/>
    <cellStyle name="style 46 12" xfId="25477"/>
    <cellStyle name="style 46 2" xfId="25478"/>
    <cellStyle name="style 46 2 2" xfId="25479"/>
    <cellStyle name="style 46 2 3" xfId="25480"/>
    <cellStyle name="style 46 3" xfId="25481"/>
    <cellStyle name="style 46 3 2" xfId="25482"/>
    <cellStyle name="style 46 3 3" xfId="25483"/>
    <cellStyle name="style 46 4" xfId="25484"/>
    <cellStyle name="style 46 4 2" xfId="25485"/>
    <cellStyle name="style 46 4 3" xfId="25486"/>
    <cellStyle name="style 46 5" xfId="25487"/>
    <cellStyle name="style 46 5 2" xfId="25488"/>
    <cellStyle name="style 46 5 3" xfId="25489"/>
    <cellStyle name="style 46 6" xfId="25490"/>
    <cellStyle name="style 46 6 2" xfId="25491"/>
    <cellStyle name="style 46 6 3" xfId="25492"/>
    <cellStyle name="style 46 7" xfId="25493"/>
    <cellStyle name="style 46 7 2" xfId="25494"/>
    <cellStyle name="style 46 7 3" xfId="25495"/>
    <cellStyle name="style 46 8" xfId="25496"/>
    <cellStyle name="style 46 8 2" xfId="25497"/>
    <cellStyle name="style 46 8 3" xfId="25498"/>
    <cellStyle name="style 46 9" xfId="25499"/>
    <cellStyle name="style 46 9 2" xfId="25500"/>
    <cellStyle name="style 46 9 3" xfId="25501"/>
    <cellStyle name="style 47" xfId="25502"/>
    <cellStyle name="style 47 10" xfId="25503"/>
    <cellStyle name="style 47 10 2" xfId="25504"/>
    <cellStyle name="style 47 10 3" xfId="25505"/>
    <cellStyle name="style 47 11" xfId="25506"/>
    <cellStyle name="style 47 12" xfId="25507"/>
    <cellStyle name="style 47 2" xfId="25508"/>
    <cellStyle name="style 47 2 2" xfId="25509"/>
    <cellStyle name="style 47 2 3" xfId="25510"/>
    <cellStyle name="style 47 3" xfId="25511"/>
    <cellStyle name="style 47 3 2" xfId="25512"/>
    <cellStyle name="style 47 3 3" xfId="25513"/>
    <cellStyle name="style 47 4" xfId="25514"/>
    <cellStyle name="style 47 4 2" xfId="25515"/>
    <cellStyle name="style 47 4 3" xfId="25516"/>
    <cellStyle name="style 47 5" xfId="25517"/>
    <cellStyle name="style 47 5 2" xfId="25518"/>
    <cellStyle name="style 47 5 3" xfId="25519"/>
    <cellStyle name="style 47 6" xfId="25520"/>
    <cellStyle name="style 47 6 2" xfId="25521"/>
    <cellStyle name="style 47 6 3" xfId="25522"/>
    <cellStyle name="style 47 7" xfId="25523"/>
    <cellStyle name="style 47 7 2" xfId="25524"/>
    <cellStyle name="style 47 7 3" xfId="25525"/>
    <cellStyle name="style 47 8" xfId="25526"/>
    <cellStyle name="style 47 8 2" xfId="25527"/>
    <cellStyle name="style 47 8 3" xfId="25528"/>
    <cellStyle name="style 47 9" xfId="25529"/>
    <cellStyle name="style 47 9 2" xfId="25530"/>
    <cellStyle name="style 47 9 3" xfId="25531"/>
    <cellStyle name="style 48" xfId="25532"/>
    <cellStyle name="style 48 10" xfId="25533"/>
    <cellStyle name="style 48 10 2" xfId="25534"/>
    <cellStyle name="style 48 10 3" xfId="25535"/>
    <cellStyle name="style 48 11" xfId="25536"/>
    <cellStyle name="style 48 12" xfId="25537"/>
    <cellStyle name="style 48 2" xfId="25538"/>
    <cellStyle name="style 48 2 2" xfId="25539"/>
    <cellStyle name="style 48 2 3" xfId="25540"/>
    <cellStyle name="style 48 3" xfId="25541"/>
    <cellStyle name="style 48 3 2" xfId="25542"/>
    <cellStyle name="style 48 3 3" xfId="25543"/>
    <cellStyle name="style 48 4" xfId="25544"/>
    <cellStyle name="style 48 4 2" xfId="25545"/>
    <cellStyle name="style 48 4 3" xfId="25546"/>
    <cellStyle name="style 48 5" xfId="25547"/>
    <cellStyle name="style 48 5 2" xfId="25548"/>
    <cellStyle name="style 48 5 3" xfId="25549"/>
    <cellStyle name="style 48 6" xfId="25550"/>
    <cellStyle name="style 48 6 2" xfId="25551"/>
    <cellStyle name="style 48 6 3" xfId="25552"/>
    <cellStyle name="style 48 7" xfId="25553"/>
    <cellStyle name="style 48 7 2" xfId="25554"/>
    <cellStyle name="style 48 7 3" xfId="25555"/>
    <cellStyle name="style 48 8" xfId="25556"/>
    <cellStyle name="style 48 8 2" xfId="25557"/>
    <cellStyle name="style 48 8 3" xfId="25558"/>
    <cellStyle name="style 48 9" xfId="25559"/>
    <cellStyle name="style 48 9 2" xfId="25560"/>
    <cellStyle name="style 48 9 3" xfId="25561"/>
    <cellStyle name="style 49" xfId="25562"/>
    <cellStyle name="style 49 10" xfId="25563"/>
    <cellStyle name="style 49 10 2" xfId="25564"/>
    <cellStyle name="style 49 10 3" xfId="25565"/>
    <cellStyle name="style 49 11" xfId="25566"/>
    <cellStyle name="style 49 12" xfId="25567"/>
    <cellStyle name="style 49 2" xfId="25568"/>
    <cellStyle name="style 49 2 2" xfId="25569"/>
    <cellStyle name="style 49 2 3" xfId="25570"/>
    <cellStyle name="style 49 3" xfId="25571"/>
    <cellStyle name="style 49 3 2" xfId="25572"/>
    <cellStyle name="style 49 3 3" xfId="25573"/>
    <cellStyle name="style 49 4" xfId="25574"/>
    <cellStyle name="style 49 4 2" xfId="25575"/>
    <cellStyle name="style 49 4 3" xfId="25576"/>
    <cellStyle name="style 49 5" xfId="25577"/>
    <cellStyle name="style 49 5 2" xfId="25578"/>
    <cellStyle name="style 49 5 3" xfId="25579"/>
    <cellStyle name="style 49 6" xfId="25580"/>
    <cellStyle name="style 49 6 2" xfId="25581"/>
    <cellStyle name="style 49 6 3" xfId="25582"/>
    <cellStyle name="style 49 7" xfId="25583"/>
    <cellStyle name="style 49 7 2" xfId="25584"/>
    <cellStyle name="style 49 7 3" xfId="25585"/>
    <cellStyle name="style 49 8" xfId="25586"/>
    <cellStyle name="style 49 8 2" xfId="25587"/>
    <cellStyle name="style 49 8 3" xfId="25588"/>
    <cellStyle name="style 49 9" xfId="25589"/>
    <cellStyle name="style 49 9 2" xfId="25590"/>
    <cellStyle name="style 49 9 3" xfId="25591"/>
    <cellStyle name="style 5" xfId="25592"/>
    <cellStyle name="style 5 10" xfId="25593"/>
    <cellStyle name="style 5 10 2" xfId="25594"/>
    <cellStyle name="style 5 10 3" xfId="25595"/>
    <cellStyle name="Style 5 2" xfId="25596"/>
    <cellStyle name="style 5 3" xfId="25597"/>
    <cellStyle name="style 5 3 2" xfId="25598"/>
    <cellStyle name="style 5 3 3" xfId="25599"/>
    <cellStyle name="style 5 4" xfId="25600"/>
    <cellStyle name="style 5 4 2" xfId="25601"/>
    <cellStyle name="style 5 4 3" xfId="25602"/>
    <cellStyle name="style 5 5" xfId="25603"/>
    <cellStyle name="style 5 5 2" xfId="25604"/>
    <cellStyle name="style 5 5 3" xfId="25605"/>
    <cellStyle name="style 5 6" xfId="25606"/>
    <cellStyle name="style 5 6 2" xfId="25607"/>
    <cellStyle name="style 5 6 3" xfId="25608"/>
    <cellStyle name="style 5 7" xfId="25609"/>
    <cellStyle name="style 5 7 2" xfId="25610"/>
    <cellStyle name="style 5 7 3" xfId="25611"/>
    <cellStyle name="style 5 8" xfId="25612"/>
    <cellStyle name="style 5 8 2" xfId="25613"/>
    <cellStyle name="style 5 8 3" xfId="25614"/>
    <cellStyle name="style 5 9" xfId="25615"/>
    <cellStyle name="style 5 9 2" xfId="25616"/>
    <cellStyle name="style 5 9 3" xfId="25617"/>
    <cellStyle name="style 50" xfId="25618"/>
    <cellStyle name="style 50 10" xfId="25619"/>
    <cellStyle name="style 50 10 2" xfId="25620"/>
    <cellStyle name="style 50 10 3" xfId="25621"/>
    <cellStyle name="style 50 11" xfId="25622"/>
    <cellStyle name="style 50 11 2" xfId="25623"/>
    <cellStyle name="style 50 11 3" xfId="25624"/>
    <cellStyle name="style 50 12" xfId="25625"/>
    <cellStyle name="style 50 13" xfId="25626"/>
    <cellStyle name="style 50 2" xfId="25627"/>
    <cellStyle name="style 50 2 2" xfId="25628"/>
    <cellStyle name="style 50 2 3" xfId="25629"/>
    <cellStyle name="style 50 3" xfId="25630"/>
    <cellStyle name="style 50 3 2" xfId="25631"/>
    <cellStyle name="style 50 3 3" xfId="25632"/>
    <cellStyle name="style 50 4" xfId="25633"/>
    <cellStyle name="style 50 4 2" xfId="25634"/>
    <cellStyle name="style 50 4 3" xfId="25635"/>
    <cellStyle name="style 50 5" xfId="25636"/>
    <cellStyle name="style 50 5 2" xfId="25637"/>
    <cellStyle name="style 50 5 3" xfId="25638"/>
    <cellStyle name="style 50 6" xfId="25639"/>
    <cellStyle name="style 50 6 2" xfId="25640"/>
    <cellStyle name="style 50 6 3" xfId="25641"/>
    <cellStyle name="style 50 7" xfId="25642"/>
    <cellStyle name="style 50 7 2" xfId="25643"/>
    <cellStyle name="style 50 7 3" xfId="25644"/>
    <cellStyle name="style 50 8" xfId="25645"/>
    <cellStyle name="style 50 8 2" xfId="25646"/>
    <cellStyle name="style 50 8 3" xfId="25647"/>
    <cellStyle name="style 50 9" xfId="25648"/>
    <cellStyle name="style 50 9 2" xfId="25649"/>
    <cellStyle name="style 50 9 3" xfId="25650"/>
    <cellStyle name="style 51" xfId="25651"/>
    <cellStyle name="style 51 10" xfId="25652"/>
    <cellStyle name="style 51 10 2" xfId="25653"/>
    <cellStyle name="style 51 10 3" xfId="25654"/>
    <cellStyle name="style 51 11" xfId="25655"/>
    <cellStyle name="style 51 11 2" xfId="25656"/>
    <cellStyle name="style 51 11 3" xfId="25657"/>
    <cellStyle name="style 51 12" xfId="25658"/>
    <cellStyle name="style 51 13" xfId="25659"/>
    <cellStyle name="style 51 2" xfId="25660"/>
    <cellStyle name="style 51 2 2" xfId="25661"/>
    <cellStyle name="style 51 2 3" xfId="25662"/>
    <cellStyle name="style 51 3" xfId="25663"/>
    <cellStyle name="style 51 3 2" xfId="25664"/>
    <cellStyle name="style 51 3 3" xfId="25665"/>
    <cellStyle name="style 51 4" xfId="25666"/>
    <cellStyle name="style 51 4 2" xfId="25667"/>
    <cellStyle name="style 51 4 3" xfId="25668"/>
    <cellStyle name="style 51 5" xfId="25669"/>
    <cellStyle name="style 51 5 2" xfId="25670"/>
    <cellStyle name="style 51 5 3" xfId="25671"/>
    <cellStyle name="style 51 6" xfId="25672"/>
    <cellStyle name="style 51 6 2" xfId="25673"/>
    <cellStyle name="style 51 6 3" xfId="25674"/>
    <cellStyle name="style 51 7" xfId="25675"/>
    <cellStyle name="style 51 7 2" xfId="25676"/>
    <cellStyle name="style 51 7 3" xfId="25677"/>
    <cellStyle name="style 51 8" xfId="25678"/>
    <cellStyle name="style 51 8 2" xfId="25679"/>
    <cellStyle name="style 51 8 3" xfId="25680"/>
    <cellStyle name="style 51 9" xfId="25681"/>
    <cellStyle name="style 51 9 2" xfId="25682"/>
    <cellStyle name="style 51 9 3" xfId="25683"/>
    <cellStyle name="style 52" xfId="25684"/>
    <cellStyle name="style 52 10" xfId="25685"/>
    <cellStyle name="style 52 10 2" xfId="25686"/>
    <cellStyle name="style 52 10 3" xfId="25687"/>
    <cellStyle name="style 52 11" xfId="25688"/>
    <cellStyle name="style 52 11 2" xfId="25689"/>
    <cellStyle name="style 52 11 3" xfId="25690"/>
    <cellStyle name="style 52 12" xfId="25691"/>
    <cellStyle name="style 52 13" xfId="25692"/>
    <cellStyle name="style 52 2" xfId="25693"/>
    <cellStyle name="style 52 2 2" xfId="25694"/>
    <cellStyle name="style 52 2 3" xfId="25695"/>
    <cellStyle name="style 52 3" xfId="25696"/>
    <cellStyle name="style 52 3 2" xfId="25697"/>
    <cellStyle name="style 52 3 3" xfId="25698"/>
    <cellStyle name="style 52 4" xfId="25699"/>
    <cellStyle name="style 52 4 2" xfId="25700"/>
    <cellStyle name="style 52 4 3" xfId="25701"/>
    <cellStyle name="style 52 5" xfId="25702"/>
    <cellStyle name="style 52 5 2" xfId="25703"/>
    <cellStyle name="style 52 5 3" xfId="25704"/>
    <cellStyle name="style 52 6" xfId="25705"/>
    <cellStyle name="style 52 6 2" xfId="25706"/>
    <cellStyle name="style 52 6 3" xfId="25707"/>
    <cellStyle name="style 52 7" xfId="25708"/>
    <cellStyle name="style 52 7 2" xfId="25709"/>
    <cellStyle name="style 52 7 3" xfId="25710"/>
    <cellStyle name="style 52 8" xfId="25711"/>
    <cellStyle name="style 52 8 2" xfId="25712"/>
    <cellStyle name="style 52 8 3" xfId="25713"/>
    <cellStyle name="style 52 9" xfId="25714"/>
    <cellStyle name="style 52 9 2" xfId="25715"/>
    <cellStyle name="style 52 9 3" xfId="25716"/>
    <cellStyle name="style 53" xfId="25717"/>
    <cellStyle name="style 53 10" xfId="25718"/>
    <cellStyle name="style 53 10 2" xfId="25719"/>
    <cellStyle name="style 53 10 3" xfId="25720"/>
    <cellStyle name="style 53 11" xfId="25721"/>
    <cellStyle name="style 53 11 2" xfId="25722"/>
    <cellStyle name="style 53 11 3" xfId="25723"/>
    <cellStyle name="style 53 12" xfId="25724"/>
    <cellStyle name="style 53 13" xfId="25725"/>
    <cellStyle name="style 53 2" xfId="25726"/>
    <cellStyle name="style 53 2 2" xfId="25727"/>
    <cellStyle name="style 53 2 3" xfId="25728"/>
    <cellStyle name="style 53 3" xfId="25729"/>
    <cellStyle name="style 53 3 2" xfId="25730"/>
    <cellStyle name="style 53 3 3" xfId="25731"/>
    <cellStyle name="style 53 4" xfId="25732"/>
    <cellStyle name="style 53 4 2" xfId="25733"/>
    <cellStyle name="style 53 4 3" xfId="25734"/>
    <cellStyle name="style 53 5" xfId="25735"/>
    <cellStyle name="style 53 5 2" xfId="25736"/>
    <cellStyle name="style 53 5 3" xfId="25737"/>
    <cellStyle name="style 53 6" xfId="25738"/>
    <cellStyle name="style 53 6 2" xfId="25739"/>
    <cellStyle name="style 53 6 3" xfId="25740"/>
    <cellStyle name="style 53 7" xfId="25741"/>
    <cellStyle name="style 53 7 2" xfId="25742"/>
    <cellStyle name="style 53 7 3" xfId="25743"/>
    <cellStyle name="style 53 8" xfId="25744"/>
    <cellStyle name="style 53 8 2" xfId="25745"/>
    <cellStyle name="style 53 8 3" xfId="25746"/>
    <cellStyle name="style 53 9" xfId="25747"/>
    <cellStyle name="style 53 9 2" xfId="25748"/>
    <cellStyle name="style 53 9 3" xfId="25749"/>
    <cellStyle name="style 54" xfId="25750"/>
    <cellStyle name="style 54 10" xfId="25751"/>
    <cellStyle name="style 54 10 2" xfId="25752"/>
    <cellStyle name="style 54 10 3" xfId="25753"/>
    <cellStyle name="style 54 11" xfId="25754"/>
    <cellStyle name="style 54 11 2" xfId="25755"/>
    <cellStyle name="style 54 11 3" xfId="25756"/>
    <cellStyle name="style 54 12" xfId="25757"/>
    <cellStyle name="style 54 13" xfId="25758"/>
    <cellStyle name="style 54 2" xfId="25759"/>
    <cellStyle name="style 54 2 2" xfId="25760"/>
    <cellStyle name="style 54 2 3" xfId="25761"/>
    <cellStyle name="style 54 3" xfId="25762"/>
    <cellStyle name="style 54 3 2" xfId="25763"/>
    <cellStyle name="style 54 3 3" xfId="25764"/>
    <cellStyle name="style 54 4" xfId="25765"/>
    <cellStyle name="style 54 4 2" xfId="25766"/>
    <cellStyle name="style 54 4 3" xfId="25767"/>
    <cellStyle name="style 54 5" xfId="25768"/>
    <cellStyle name="style 54 5 2" xfId="25769"/>
    <cellStyle name="style 54 5 3" xfId="25770"/>
    <cellStyle name="style 54 6" xfId="25771"/>
    <cellStyle name="style 54 6 2" xfId="25772"/>
    <cellStyle name="style 54 6 3" xfId="25773"/>
    <cellStyle name="style 54 7" xfId="25774"/>
    <cellStyle name="style 54 7 2" xfId="25775"/>
    <cellStyle name="style 54 7 3" xfId="25776"/>
    <cellStyle name="style 54 8" xfId="25777"/>
    <cellStyle name="style 54 8 2" xfId="25778"/>
    <cellStyle name="style 54 8 3" xfId="25779"/>
    <cellStyle name="style 54 9" xfId="25780"/>
    <cellStyle name="style 54 9 2" xfId="25781"/>
    <cellStyle name="style 54 9 3" xfId="25782"/>
    <cellStyle name="style 55" xfId="25783"/>
    <cellStyle name="style 55 10" xfId="25784"/>
    <cellStyle name="style 55 10 2" xfId="25785"/>
    <cellStyle name="style 55 10 3" xfId="25786"/>
    <cellStyle name="style 55 11" xfId="25787"/>
    <cellStyle name="style 55 11 2" xfId="25788"/>
    <cellStyle name="style 55 11 3" xfId="25789"/>
    <cellStyle name="style 55 12" xfId="25790"/>
    <cellStyle name="style 55 13" xfId="25791"/>
    <cellStyle name="style 55 2" xfId="25792"/>
    <cellStyle name="style 55 2 2" xfId="25793"/>
    <cellStyle name="style 55 2 3" xfId="25794"/>
    <cellStyle name="style 55 3" xfId="25795"/>
    <cellStyle name="style 55 3 2" xfId="25796"/>
    <cellStyle name="style 55 3 3" xfId="25797"/>
    <cellStyle name="style 55 4" xfId="25798"/>
    <cellStyle name="style 55 4 2" xfId="25799"/>
    <cellStyle name="style 55 4 3" xfId="25800"/>
    <cellStyle name="style 55 5" xfId="25801"/>
    <cellStyle name="style 55 5 2" xfId="25802"/>
    <cellStyle name="style 55 5 3" xfId="25803"/>
    <cellStyle name="style 55 6" xfId="25804"/>
    <cellStyle name="style 55 6 2" xfId="25805"/>
    <cellStyle name="style 55 6 3" xfId="25806"/>
    <cellStyle name="style 55 7" xfId="25807"/>
    <cellStyle name="style 55 7 2" xfId="25808"/>
    <cellStyle name="style 55 7 3" xfId="25809"/>
    <cellStyle name="style 55 8" xfId="25810"/>
    <cellStyle name="style 55 8 2" xfId="25811"/>
    <cellStyle name="style 55 8 3" xfId="25812"/>
    <cellStyle name="style 55 9" xfId="25813"/>
    <cellStyle name="style 55 9 2" xfId="25814"/>
    <cellStyle name="style 55 9 3" xfId="25815"/>
    <cellStyle name="style 56" xfId="25816"/>
    <cellStyle name="style 56 10" xfId="25817"/>
    <cellStyle name="style 56 10 2" xfId="25818"/>
    <cellStyle name="style 56 10 3" xfId="25819"/>
    <cellStyle name="style 56 11" xfId="25820"/>
    <cellStyle name="style 56 11 2" xfId="25821"/>
    <cellStyle name="style 56 11 3" xfId="25822"/>
    <cellStyle name="style 56 12" xfId="25823"/>
    <cellStyle name="style 56 13" xfId="25824"/>
    <cellStyle name="style 56 2" xfId="25825"/>
    <cellStyle name="style 56 2 2" xfId="25826"/>
    <cellStyle name="style 56 2 3" xfId="25827"/>
    <cellStyle name="style 56 3" xfId="25828"/>
    <cellStyle name="style 56 3 2" xfId="25829"/>
    <cellStyle name="style 56 3 3" xfId="25830"/>
    <cellStyle name="style 56 4" xfId="25831"/>
    <cellStyle name="style 56 4 2" xfId="25832"/>
    <cellStyle name="style 56 4 3" xfId="25833"/>
    <cellStyle name="style 56 5" xfId="25834"/>
    <cellStyle name="style 56 5 2" xfId="25835"/>
    <cellStyle name="style 56 5 3" xfId="25836"/>
    <cellStyle name="style 56 6" xfId="25837"/>
    <cellStyle name="style 56 6 2" xfId="25838"/>
    <cellStyle name="style 56 6 3" xfId="25839"/>
    <cellStyle name="style 56 7" xfId="25840"/>
    <cellStyle name="style 56 7 2" xfId="25841"/>
    <cellStyle name="style 56 7 3" xfId="25842"/>
    <cellStyle name="style 56 8" xfId="25843"/>
    <cellStyle name="style 56 8 2" xfId="25844"/>
    <cellStyle name="style 56 8 3" xfId="25845"/>
    <cellStyle name="style 56 9" xfId="25846"/>
    <cellStyle name="style 56 9 2" xfId="25847"/>
    <cellStyle name="style 56 9 3" xfId="25848"/>
    <cellStyle name="style 57" xfId="25849"/>
    <cellStyle name="style 57 10" xfId="25850"/>
    <cellStyle name="style 57 10 2" xfId="25851"/>
    <cellStyle name="style 57 10 3" xfId="25852"/>
    <cellStyle name="style 57 11" xfId="25853"/>
    <cellStyle name="style 57 11 2" xfId="25854"/>
    <cellStyle name="style 57 11 3" xfId="25855"/>
    <cellStyle name="style 57 12" xfId="25856"/>
    <cellStyle name="style 57 13" xfId="25857"/>
    <cellStyle name="style 57 2" xfId="25858"/>
    <cellStyle name="style 57 2 2" xfId="25859"/>
    <cellStyle name="style 57 2 3" xfId="25860"/>
    <cellStyle name="style 57 3" xfId="25861"/>
    <cellStyle name="style 57 3 2" xfId="25862"/>
    <cellStyle name="style 57 3 3" xfId="25863"/>
    <cellStyle name="style 57 4" xfId="25864"/>
    <cellStyle name="style 57 4 2" xfId="25865"/>
    <cellStyle name="style 57 4 3" xfId="25866"/>
    <cellStyle name="style 57 5" xfId="25867"/>
    <cellStyle name="style 57 5 2" xfId="25868"/>
    <cellStyle name="style 57 5 3" xfId="25869"/>
    <cellStyle name="style 57 6" xfId="25870"/>
    <cellStyle name="style 57 6 2" xfId="25871"/>
    <cellStyle name="style 57 6 3" xfId="25872"/>
    <cellStyle name="style 57 7" xfId="25873"/>
    <cellStyle name="style 57 7 2" xfId="25874"/>
    <cellStyle name="style 57 7 3" xfId="25875"/>
    <cellStyle name="style 57 8" xfId="25876"/>
    <cellStyle name="style 57 8 2" xfId="25877"/>
    <cellStyle name="style 57 8 3" xfId="25878"/>
    <cellStyle name="style 57 9" xfId="25879"/>
    <cellStyle name="style 57 9 2" xfId="25880"/>
    <cellStyle name="style 57 9 3" xfId="25881"/>
    <cellStyle name="style 58" xfId="25882"/>
    <cellStyle name="style 58 10" xfId="25883"/>
    <cellStyle name="style 58 10 2" xfId="25884"/>
    <cellStyle name="style 58 10 3" xfId="25885"/>
    <cellStyle name="style 58 11" xfId="25886"/>
    <cellStyle name="style 58 11 2" xfId="25887"/>
    <cellStyle name="style 58 11 3" xfId="25888"/>
    <cellStyle name="style 58 12" xfId="25889"/>
    <cellStyle name="style 58 13" xfId="25890"/>
    <cellStyle name="style 58 2" xfId="25891"/>
    <cellStyle name="style 58 2 2" xfId="25892"/>
    <cellStyle name="style 58 2 3" xfId="25893"/>
    <cellStyle name="style 58 3" xfId="25894"/>
    <cellStyle name="style 58 3 2" xfId="25895"/>
    <cellStyle name="style 58 3 3" xfId="25896"/>
    <cellStyle name="style 58 4" xfId="25897"/>
    <cellStyle name="style 58 4 2" xfId="25898"/>
    <cellStyle name="style 58 4 3" xfId="25899"/>
    <cellStyle name="style 58 5" xfId="25900"/>
    <cellStyle name="style 58 5 2" xfId="25901"/>
    <cellStyle name="style 58 5 3" xfId="25902"/>
    <cellStyle name="style 58 6" xfId="25903"/>
    <cellStyle name="style 58 6 2" xfId="25904"/>
    <cellStyle name="style 58 6 3" xfId="25905"/>
    <cellStyle name="style 58 7" xfId="25906"/>
    <cellStyle name="style 58 7 2" xfId="25907"/>
    <cellStyle name="style 58 7 3" xfId="25908"/>
    <cellStyle name="style 58 8" xfId="25909"/>
    <cellStyle name="style 58 8 2" xfId="25910"/>
    <cellStyle name="style 58 8 3" xfId="25911"/>
    <cellStyle name="style 58 9" xfId="25912"/>
    <cellStyle name="style 58 9 2" xfId="25913"/>
    <cellStyle name="style 58 9 3" xfId="25914"/>
    <cellStyle name="style 59" xfId="25915"/>
    <cellStyle name="style 59 10" xfId="25916"/>
    <cellStyle name="style 59 10 2" xfId="25917"/>
    <cellStyle name="style 59 10 3" xfId="25918"/>
    <cellStyle name="style 59 11" xfId="25919"/>
    <cellStyle name="style 59 11 2" xfId="25920"/>
    <cellStyle name="style 59 11 3" xfId="25921"/>
    <cellStyle name="style 59 12" xfId="25922"/>
    <cellStyle name="style 59 13" xfId="25923"/>
    <cellStyle name="style 59 2" xfId="25924"/>
    <cellStyle name="style 59 2 2" xfId="25925"/>
    <cellStyle name="style 59 2 3" xfId="25926"/>
    <cellStyle name="style 59 3" xfId="25927"/>
    <cellStyle name="style 59 3 2" xfId="25928"/>
    <cellStyle name="style 59 3 3" xfId="25929"/>
    <cellStyle name="style 59 4" xfId="25930"/>
    <cellStyle name="style 59 4 2" xfId="25931"/>
    <cellStyle name="style 59 4 3" xfId="25932"/>
    <cellStyle name="style 59 5" xfId="25933"/>
    <cellStyle name="style 59 5 2" xfId="25934"/>
    <cellStyle name="style 59 5 3" xfId="25935"/>
    <cellStyle name="style 59 6" xfId="25936"/>
    <cellStyle name="style 59 6 2" xfId="25937"/>
    <cellStyle name="style 59 6 3" xfId="25938"/>
    <cellStyle name="style 59 7" xfId="25939"/>
    <cellStyle name="style 59 7 2" xfId="25940"/>
    <cellStyle name="style 59 7 3" xfId="25941"/>
    <cellStyle name="style 59 8" xfId="25942"/>
    <cellStyle name="style 59 8 2" xfId="25943"/>
    <cellStyle name="style 59 8 3" xfId="25944"/>
    <cellStyle name="style 59 9" xfId="25945"/>
    <cellStyle name="style 59 9 2" xfId="25946"/>
    <cellStyle name="style 59 9 3" xfId="25947"/>
    <cellStyle name="Style 6" xfId="25948"/>
    <cellStyle name="style 6 10" xfId="25949"/>
    <cellStyle name="style 6 10 2" xfId="25950"/>
    <cellStyle name="style 6 10 3" xfId="25951"/>
    <cellStyle name="Style 6 2" xfId="25952"/>
    <cellStyle name="Style 6 3" xfId="25953"/>
    <cellStyle name="style 6 4" xfId="25954"/>
    <cellStyle name="style 6 4 2" xfId="25955"/>
    <cellStyle name="style 6 4 3" xfId="25956"/>
    <cellStyle name="style 6 5" xfId="25957"/>
    <cellStyle name="style 6 5 2" xfId="25958"/>
    <cellStyle name="style 6 5 3" xfId="25959"/>
    <cellStyle name="style 6 6" xfId="25960"/>
    <cellStyle name="style 6 6 2" xfId="25961"/>
    <cellStyle name="style 6 6 3" xfId="25962"/>
    <cellStyle name="style 6 7" xfId="25963"/>
    <cellStyle name="style 6 7 2" xfId="25964"/>
    <cellStyle name="style 6 7 3" xfId="25965"/>
    <cellStyle name="style 6 8" xfId="25966"/>
    <cellStyle name="style 6 8 2" xfId="25967"/>
    <cellStyle name="style 6 8 3" xfId="25968"/>
    <cellStyle name="style 6 9" xfId="25969"/>
    <cellStyle name="style 6 9 2" xfId="25970"/>
    <cellStyle name="style 6 9 3" xfId="25971"/>
    <cellStyle name="style 60" xfId="25972"/>
    <cellStyle name="style 60 10" xfId="25973"/>
    <cellStyle name="style 60 10 2" xfId="25974"/>
    <cellStyle name="style 60 10 3" xfId="25975"/>
    <cellStyle name="style 60 11" xfId="25976"/>
    <cellStyle name="style 60 11 2" xfId="25977"/>
    <cellStyle name="style 60 11 3" xfId="25978"/>
    <cellStyle name="style 60 12" xfId="25979"/>
    <cellStyle name="style 60 13" xfId="25980"/>
    <cellStyle name="style 60 2" xfId="25981"/>
    <cellStyle name="style 60 2 2" xfId="25982"/>
    <cellStyle name="style 60 2 3" xfId="25983"/>
    <cellStyle name="style 60 3" xfId="25984"/>
    <cellStyle name="style 60 3 2" xfId="25985"/>
    <cellStyle name="style 60 3 3" xfId="25986"/>
    <cellStyle name="style 60 4" xfId="25987"/>
    <cellStyle name="style 60 4 2" xfId="25988"/>
    <cellStyle name="style 60 4 3" xfId="25989"/>
    <cellStyle name="style 60 5" xfId="25990"/>
    <cellStyle name="style 60 5 2" xfId="25991"/>
    <cellStyle name="style 60 5 3" xfId="25992"/>
    <cellStyle name="style 60 6" xfId="25993"/>
    <cellStyle name="style 60 6 2" xfId="25994"/>
    <cellStyle name="style 60 6 3" xfId="25995"/>
    <cellStyle name="style 60 7" xfId="25996"/>
    <cellStyle name="style 60 7 2" xfId="25997"/>
    <cellStyle name="style 60 7 3" xfId="25998"/>
    <cellStyle name="style 60 8" xfId="25999"/>
    <cellStyle name="style 60 8 2" xfId="26000"/>
    <cellStyle name="style 60 8 3" xfId="26001"/>
    <cellStyle name="style 60 9" xfId="26002"/>
    <cellStyle name="style 60 9 2" xfId="26003"/>
    <cellStyle name="style 60 9 3" xfId="26004"/>
    <cellStyle name="style 61" xfId="26005"/>
    <cellStyle name="style 61 10" xfId="26006"/>
    <cellStyle name="style 61 10 2" xfId="26007"/>
    <cellStyle name="style 61 10 3" xfId="26008"/>
    <cellStyle name="style 61 11" xfId="26009"/>
    <cellStyle name="style 61 11 2" xfId="26010"/>
    <cellStyle name="style 61 11 3" xfId="26011"/>
    <cellStyle name="style 61 12" xfId="26012"/>
    <cellStyle name="style 61 13" xfId="26013"/>
    <cellStyle name="style 61 2" xfId="26014"/>
    <cellStyle name="style 61 2 2" xfId="26015"/>
    <cellStyle name="style 61 2 3" xfId="26016"/>
    <cellStyle name="style 61 3" xfId="26017"/>
    <cellStyle name="style 61 3 2" xfId="26018"/>
    <cellStyle name="style 61 3 3" xfId="26019"/>
    <cellStyle name="style 61 4" xfId="26020"/>
    <cellStyle name="style 61 4 2" xfId="26021"/>
    <cellStyle name="style 61 4 3" xfId="26022"/>
    <cellStyle name="style 61 5" xfId="26023"/>
    <cellStyle name="style 61 5 2" xfId="26024"/>
    <cellStyle name="style 61 5 3" xfId="26025"/>
    <cellStyle name="style 61 6" xfId="26026"/>
    <cellStyle name="style 61 6 2" xfId="26027"/>
    <cellStyle name="style 61 6 3" xfId="26028"/>
    <cellStyle name="style 61 7" xfId="26029"/>
    <cellStyle name="style 61 7 2" xfId="26030"/>
    <cellStyle name="style 61 7 3" xfId="26031"/>
    <cellStyle name="style 61 8" xfId="26032"/>
    <cellStyle name="style 61 8 2" xfId="26033"/>
    <cellStyle name="style 61 8 3" xfId="26034"/>
    <cellStyle name="style 61 9" xfId="26035"/>
    <cellStyle name="style 61 9 2" xfId="26036"/>
    <cellStyle name="style 61 9 3" xfId="26037"/>
    <cellStyle name="style 62" xfId="26038"/>
    <cellStyle name="style 62 10" xfId="26039"/>
    <cellStyle name="style 62 10 2" xfId="26040"/>
    <cellStyle name="style 62 10 3" xfId="26041"/>
    <cellStyle name="style 62 11" xfId="26042"/>
    <cellStyle name="style 62 11 2" xfId="26043"/>
    <cellStyle name="style 62 11 3" xfId="26044"/>
    <cellStyle name="style 62 12" xfId="26045"/>
    <cellStyle name="style 62 13" xfId="26046"/>
    <cellStyle name="style 62 2" xfId="26047"/>
    <cellStyle name="style 62 2 2" xfId="26048"/>
    <cellStyle name="style 62 2 3" xfId="26049"/>
    <cellStyle name="style 62 3" xfId="26050"/>
    <cellStyle name="style 62 3 2" xfId="26051"/>
    <cellStyle name="style 62 3 3" xfId="26052"/>
    <cellStyle name="style 62 4" xfId="26053"/>
    <cellStyle name="style 62 4 2" xfId="26054"/>
    <cellStyle name="style 62 4 3" xfId="26055"/>
    <cellStyle name="style 62 5" xfId="26056"/>
    <cellStyle name="style 62 5 2" xfId="26057"/>
    <cellStyle name="style 62 5 3" xfId="26058"/>
    <cellStyle name="style 62 6" xfId="26059"/>
    <cellStyle name="style 62 6 2" xfId="26060"/>
    <cellStyle name="style 62 6 3" xfId="26061"/>
    <cellStyle name="style 62 7" xfId="26062"/>
    <cellStyle name="style 62 7 2" xfId="26063"/>
    <cellStyle name="style 62 7 3" xfId="26064"/>
    <cellStyle name="style 62 8" xfId="26065"/>
    <cellStyle name="style 62 8 2" xfId="26066"/>
    <cellStyle name="style 62 8 3" xfId="26067"/>
    <cellStyle name="style 62 9" xfId="26068"/>
    <cellStyle name="style 62 9 2" xfId="26069"/>
    <cellStyle name="style 62 9 3" xfId="26070"/>
    <cellStyle name="style 63" xfId="26071"/>
    <cellStyle name="style 63 10" xfId="26072"/>
    <cellStyle name="style 63 10 2" xfId="26073"/>
    <cellStyle name="style 63 10 3" xfId="26074"/>
    <cellStyle name="style 63 11" xfId="26075"/>
    <cellStyle name="style 63 11 2" xfId="26076"/>
    <cellStyle name="style 63 11 3" xfId="26077"/>
    <cellStyle name="style 63 12" xfId="26078"/>
    <cellStyle name="style 63 13" xfId="26079"/>
    <cellStyle name="style 63 2" xfId="26080"/>
    <cellStyle name="style 63 2 2" xfId="26081"/>
    <cellStyle name="style 63 2 3" xfId="26082"/>
    <cellStyle name="style 63 3" xfId="26083"/>
    <cellStyle name="style 63 3 2" xfId="26084"/>
    <cellStyle name="style 63 3 3" xfId="26085"/>
    <cellStyle name="style 63 4" xfId="26086"/>
    <cellStyle name="style 63 4 2" xfId="26087"/>
    <cellStyle name="style 63 4 3" xfId="26088"/>
    <cellStyle name="style 63 5" xfId="26089"/>
    <cellStyle name="style 63 5 2" xfId="26090"/>
    <cellStyle name="style 63 5 3" xfId="26091"/>
    <cellStyle name="style 63 6" xfId="26092"/>
    <cellStyle name="style 63 6 2" xfId="26093"/>
    <cellStyle name="style 63 6 3" xfId="26094"/>
    <cellStyle name="style 63 7" xfId="26095"/>
    <cellStyle name="style 63 7 2" xfId="26096"/>
    <cellStyle name="style 63 7 3" xfId="26097"/>
    <cellStyle name="style 63 8" xfId="26098"/>
    <cellStyle name="style 63 8 2" xfId="26099"/>
    <cellStyle name="style 63 8 3" xfId="26100"/>
    <cellStyle name="style 63 9" xfId="26101"/>
    <cellStyle name="style 63 9 2" xfId="26102"/>
    <cellStyle name="style 63 9 3" xfId="26103"/>
    <cellStyle name="style 64" xfId="26104"/>
    <cellStyle name="style 64 10" xfId="26105"/>
    <cellStyle name="style 64 10 2" xfId="26106"/>
    <cellStyle name="style 64 10 3" xfId="26107"/>
    <cellStyle name="style 64 11" xfId="26108"/>
    <cellStyle name="style 64 11 2" xfId="26109"/>
    <cellStyle name="style 64 11 3" xfId="26110"/>
    <cellStyle name="style 64 12" xfId="26111"/>
    <cellStyle name="style 64 13" xfId="26112"/>
    <cellStyle name="style 64 2" xfId="26113"/>
    <cellStyle name="style 64 2 2" xfId="26114"/>
    <cellStyle name="style 64 2 3" xfId="26115"/>
    <cellStyle name="style 64 3" xfId="26116"/>
    <cellStyle name="style 64 3 2" xfId="26117"/>
    <cellStyle name="style 64 3 3" xfId="26118"/>
    <cellStyle name="style 64 4" xfId="26119"/>
    <cellStyle name="style 64 4 2" xfId="26120"/>
    <cellStyle name="style 64 4 3" xfId="26121"/>
    <cellStyle name="style 64 5" xfId="26122"/>
    <cellStyle name="style 64 5 2" xfId="26123"/>
    <cellStyle name="style 64 5 3" xfId="26124"/>
    <cellStyle name="style 64 6" xfId="26125"/>
    <cellStyle name="style 64 6 2" xfId="26126"/>
    <cellStyle name="style 64 6 3" xfId="26127"/>
    <cellStyle name="style 64 7" xfId="26128"/>
    <cellStyle name="style 64 7 2" xfId="26129"/>
    <cellStyle name="style 64 7 3" xfId="26130"/>
    <cellStyle name="style 64 8" xfId="26131"/>
    <cellStyle name="style 64 8 2" xfId="26132"/>
    <cellStyle name="style 64 8 3" xfId="26133"/>
    <cellStyle name="style 64 9" xfId="26134"/>
    <cellStyle name="style 64 9 2" xfId="26135"/>
    <cellStyle name="style 64 9 3" xfId="26136"/>
    <cellStyle name="style 65" xfId="26137"/>
    <cellStyle name="style 65 10" xfId="26138"/>
    <cellStyle name="style 65 10 2" xfId="26139"/>
    <cellStyle name="style 65 10 3" xfId="26140"/>
    <cellStyle name="style 65 11" xfId="26141"/>
    <cellStyle name="style 65 11 2" xfId="26142"/>
    <cellStyle name="style 65 11 3" xfId="26143"/>
    <cellStyle name="style 65 12" xfId="26144"/>
    <cellStyle name="style 65 13" xfId="26145"/>
    <cellStyle name="style 65 2" xfId="26146"/>
    <cellStyle name="style 65 2 2" xfId="26147"/>
    <cellStyle name="style 65 2 3" xfId="26148"/>
    <cellStyle name="style 65 3" xfId="26149"/>
    <cellStyle name="style 65 3 2" xfId="26150"/>
    <cellStyle name="style 65 3 3" xfId="26151"/>
    <cellStyle name="style 65 4" xfId="26152"/>
    <cellStyle name="style 65 4 2" xfId="26153"/>
    <cellStyle name="style 65 4 3" xfId="26154"/>
    <cellStyle name="style 65 5" xfId="26155"/>
    <cellStyle name="style 65 5 2" xfId="26156"/>
    <cellStyle name="style 65 5 3" xfId="26157"/>
    <cellStyle name="style 65 6" xfId="26158"/>
    <cellStyle name="style 65 6 2" xfId="26159"/>
    <cellStyle name="style 65 6 3" xfId="26160"/>
    <cellStyle name="style 65 7" xfId="26161"/>
    <cellStyle name="style 65 7 2" xfId="26162"/>
    <cellStyle name="style 65 7 3" xfId="26163"/>
    <cellStyle name="style 65 8" xfId="26164"/>
    <cellStyle name="style 65 8 2" xfId="26165"/>
    <cellStyle name="style 65 8 3" xfId="26166"/>
    <cellStyle name="style 65 9" xfId="26167"/>
    <cellStyle name="style 65 9 2" xfId="26168"/>
    <cellStyle name="style 65 9 3" xfId="26169"/>
    <cellStyle name="style 66" xfId="26170"/>
    <cellStyle name="style 66 10" xfId="26171"/>
    <cellStyle name="style 66 10 2" xfId="26172"/>
    <cellStyle name="style 66 10 3" xfId="26173"/>
    <cellStyle name="style 66 11" xfId="26174"/>
    <cellStyle name="style 66 11 2" xfId="26175"/>
    <cellStyle name="style 66 11 3" xfId="26176"/>
    <cellStyle name="style 66 12" xfId="26177"/>
    <cellStyle name="style 66 13" xfId="26178"/>
    <cellStyle name="style 66 2" xfId="26179"/>
    <cellStyle name="style 66 2 2" xfId="26180"/>
    <cellStyle name="style 66 2 3" xfId="26181"/>
    <cellStyle name="style 66 3" xfId="26182"/>
    <cellStyle name="style 66 3 2" xfId="26183"/>
    <cellStyle name="style 66 3 3" xfId="26184"/>
    <cellStyle name="style 66 4" xfId="26185"/>
    <cellStyle name="style 66 4 2" xfId="26186"/>
    <cellStyle name="style 66 4 3" xfId="26187"/>
    <cellStyle name="style 66 5" xfId="26188"/>
    <cellStyle name="style 66 5 2" xfId="26189"/>
    <cellStyle name="style 66 5 3" xfId="26190"/>
    <cellStyle name="style 66 6" xfId="26191"/>
    <cellStyle name="style 66 6 2" xfId="26192"/>
    <cellStyle name="style 66 6 3" xfId="26193"/>
    <cellStyle name="style 66 7" xfId="26194"/>
    <cellStyle name="style 66 7 2" xfId="26195"/>
    <cellStyle name="style 66 7 3" xfId="26196"/>
    <cellStyle name="style 66 8" xfId="26197"/>
    <cellStyle name="style 66 8 2" xfId="26198"/>
    <cellStyle name="style 66 8 3" xfId="26199"/>
    <cellStyle name="style 66 9" xfId="26200"/>
    <cellStyle name="style 66 9 2" xfId="26201"/>
    <cellStyle name="style 66 9 3" xfId="26202"/>
    <cellStyle name="style 67" xfId="26203"/>
    <cellStyle name="style 67 10" xfId="26204"/>
    <cellStyle name="style 67 10 2" xfId="26205"/>
    <cellStyle name="style 67 10 3" xfId="26206"/>
    <cellStyle name="style 67 11" xfId="26207"/>
    <cellStyle name="style 67 11 2" xfId="26208"/>
    <cellStyle name="style 67 11 3" xfId="26209"/>
    <cellStyle name="style 67 12" xfId="26210"/>
    <cellStyle name="style 67 13" xfId="26211"/>
    <cellStyle name="style 67 2" xfId="26212"/>
    <cellStyle name="style 67 2 2" xfId="26213"/>
    <cellStyle name="style 67 2 3" xfId="26214"/>
    <cellStyle name="style 67 3" xfId="26215"/>
    <cellStyle name="style 67 3 2" xfId="26216"/>
    <cellStyle name="style 67 3 3" xfId="26217"/>
    <cellStyle name="style 67 4" xfId="26218"/>
    <cellStyle name="style 67 4 2" xfId="26219"/>
    <cellStyle name="style 67 4 3" xfId="26220"/>
    <cellStyle name="style 67 5" xfId="26221"/>
    <cellStyle name="style 67 5 2" xfId="26222"/>
    <cellStyle name="style 67 5 3" xfId="26223"/>
    <cellStyle name="style 67 6" xfId="26224"/>
    <cellStyle name="style 67 6 2" xfId="26225"/>
    <cellStyle name="style 67 6 3" xfId="26226"/>
    <cellStyle name="style 67 7" xfId="26227"/>
    <cellStyle name="style 67 7 2" xfId="26228"/>
    <cellStyle name="style 67 7 3" xfId="26229"/>
    <cellStyle name="style 67 8" xfId="26230"/>
    <cellStyle name="style 67 8 2" xfId="26231"/>
    <cellStyle name="style 67 8 3" xfId="26232"/>
    <cellStyle name="style 67 9" xfId="26233"/>
    <cellStyle name="style 67 9 2" xfId="26234"/>
    <cellStyle name="style 67 9 3" xfId="26235"/>
    <cellStyle name="style 68" xfId="26236"/>
    <cellStyle name="style 68 10" xfId="26237"/>
    <cellStyle name="style 68 10 2" xfId="26238"/>
    <cellStyle name="style 68 10 3" xfId="26239"/>
    <cellStyle name="style 68 11" xfId="26240"/>
    <cellStyle name="style 68 11 2" xfId="26241"/>
    <cellStyle name="style 68 11 3" xfId="26242"/>
    <cellStyle name="style 68 12" xfId="26243"/>
    <cellStyle name="style 68 13" xfId="26244"/>
    <cellStyle name="style 68 2" xfId="26245"/>
    <cellStyle name="style 68 2 2" xfId="26246"/>
    <cellStyle name="style 68 2 3" xfId="26247"/>
    <cellStyle name="style 68 3" xfId="26248"/>
    <cellStyle name="style 68 3 2" xfId="26249"/>
    <cellStyle name="style 68 3 3" xfId="26250"/>
    <cellStyle name="style 68 4" xfId="26251"/>
    <cellStyle name="style 68 4 2" xfId="26252"/>
    <cellStyle name="style 68 4 3" xfId="26253"/>
    <cellStyle name="style 68 5" xfId="26254"/>
    <cellStyle name="style 68 5 2" xfId="26255"/>
    <cellStyle name="style 68 5 3" xfId="26256"/>
    <cellStyle name="style 68 6" xfId="26257"/>
    <cellStyle name="style 68 6 2" xfId="26258"/>
    <cellStyle name="style 68 6 3" xfId="26259"/>
    <cellStyle name="style 68 7" xfId="26260"/>
    <cellStyle name="style 68 7 2" xfId="26261"/>
    <cellStyle name="style 68 7 3" xfId="26262"/>
    <cellStyle name="style 68 8" xfId="26263"/>
    <cellStyle name="style 68 8 2" xfId="26264"/>
    <cellStyle name="style 68 8 3" xfId="26265"/>
    <cellStyle name="style 68 9" xfId="26266"/>
    <cellStyle name="style 68 9 2" xfId="26267"/>
    <cellStyle name="style 68 9 3" xfId="26268"/>
    <cellStyle name="style 69" xfId="26269"/>
    <cellStyle name="style 69 2" xfId="26270"/>
    <cellStyle name="style 69 3" xfId="26271"/>
    <cellStyle name="style 7" xfId="26272"/>
    <cellStyle name="style 7 10" xfId="26273"/>
    <cellStyle name="style 7 10 2" xfId="26274"/>
    <cellStyle name="style 7 10 3" xfId="26275"/>
    <cellStyle name="style 7 11" xfId="26276"/>
    <cellStyle name="style 7 11 2" xfId="26277"/>
    <cellStyle name="style 7 11 3" xfId="26278"/>
    <cellStyle name="style 7 12" xfId="26279"/>
    <cellStyle name="style 7 13" xfId="26280"/>
    <cellStyle name="style 7 2" xfId="26281"/>
    <cellStyle name="style 7 2 10" xfId="26282"/>
    <cellStyle name="style 7 2 10 2" xfId="26283"/>
    <cellStyle name="style 7 2 10 3" xfId="26284"/>
    <cellStyle name="style 7 2 11" xfId="26285"/>
    <cellStyle name="style 7 2 12" xfId="26286"/>
    <cellStyle name="style 7 2 2" xfId="26287"/>
    <cellStyle name="style 7 2 2 2" xfId="26288"/>
    <cellStyle name="style 7 2 2 3" xfId="26289"/>
    <cellStyle name="style 7 2 3" xfId="26290"/>
    <cellStyle name="style 7 2 3 2" xfId="26291"/>
    <cellStyle name="style 7 2 3 3" xfId="26292"/>
    <cellStyle name="style 7 2 4" xfId="26293"/>
    <cellStyle name="style 7 2 4 2" xfId="26294"/>
    <cellStyle name="style 7 2 4 3" xfId="26295"/>
    <cellStyle name="style 7 2 5" xfId="26296"/>
    <cellStyle name="style 7 2 5 2" xfId="26297"/>
    <cellStyle name="style 7 2 5 3" xfId="26298"/>
    <cellStyle name="style 7 2 6" xfId="26299"/>
    <cellStyle name="style 7 2 6 2" xfId="26300"/>
    <cellStyle name="style 7 2 6 3" xfId="26301"/>
    <cellStyle name="style 7 2 7" xfId="26302"/>
    <cellStyle name="style 7 2 7 2" xfId="26303"/>
    <cellStyle name="style 7 2 7 3" xfId="26304"/>
    <cellStyle name="style 7 2 8" xfId="26305"/>
    <cellStyle name="style 7 2 8 2" xfId="26306"/>
    <cellStyle name="style 7 2 8 3" xfId="26307"/>
    <cellStyle name="style 7 2 9" xfId="26308"/>
    <cellStyle name="style 7 2 9 2" xfId="26309"/>
    <cellStyle name="style 7 2 9 3" xfId="26310"/>
    <cellStyle name="style 7 3" xfId="26311"/>
    <cellStyle name="style 7 3 2" xfId="26312"/>
    <cellStyle name="style 7 3 3" xfId="26313"/>
    <cellStyle name="style 7 4" xfId="26314"/>
    <cellStyle name="style 7 4 2" xfId="26315"/>
    <cellStyle name="style 7 4 3" xfId="26316"/>
    <cellStyle name="style 7 5" xfId="26317"/>
    <cellStyle name="style 7 5 2" xfId="26318"/>
    <cellStyle name="style 7 5 3" xfId="26319"/>
    <cellStyle name="style 7 6" xfId="26320"/>
    <cellStyle name="style 7 6 2" xfId="26321"/>
    <cellStyle name="style 7 6 3" xfId="26322"/>
    <cellStyle name="style 7 7" xfId="26323"/>
    <cellStyle name="style 7 7 2" xfId="26324"/>
    <cellStyle name="style 7 7 3" xfId="26325"/>
    <cellStyle name="style 7 8" xfId="26326"/>
    <cellStyle name="style 7 8 2" xfId="26327"/>
    <cellStyle name="style 7 8 3" xfId="26328"/>
    <cellStyle name="style 7 9" xfId="26329"/>
    <cellStyle name="style 7 9 2" xfId="26330"/>
    <cellStyle name="style 7 9 3" xfId="26331"/>
    <cellStyle name="style 70" xfId="26332"/>
    <cellStyle name="style 70 2" xfId="26333"/>
    <cellStyle name="style 70 3" xfId="26334"/>
    <cellStyle name="style 71" xfId="26335"/>
    <cellStyle name="style 71 2" xfId="26336"/>
    <cellStyle name="style 71 3" xfId="26337"/>
    <cellStyle name="style 72" xfId="26338"/>
    <cellStyle name="style 72 2" xfId="26339"/>
    <cellStyle name="style 72 3" xfId="26340"/>
    <cellStyle name="style 73" xfId="26341"/>
    <cellStyle name="style 73 2" xfId="26342"/>
    <cellStyle name="style 73 3" xfId="26343"/>
    <cellStyle name="style 74" xfId="26344"/>
    <cellStyle name="style 74 2" xfId="26345"/>
    <cellStyle name="style 74 3" xfId="26346"/>
    <cellStyle name="style 75" xfId="26347"/>
    <cellStyle name="style 75 2" xfId="26348"/>
    <cellStyle name="style 75 3" xfId="26349"/>
    <cellStyle name="style 76" xfId="26350"/>
    <cellStyle name="style 76 2" xfId="26351"/>
    <cellStyle name="style 76 3" xfId="26352"/>
    <cellStyle name="style 77" xfId="26353"/>
    <cellStyle name="style 77 2" xfId="26354"/>
    <cellStyle name="style 77 3" xfId="26355"/>
    <cellStyle name="style 78" xfId="26356"/>
    <cellStyle name="style 78 2" xfId="26357"/>
    <cellStyle name="style 78 3" xfId="26358"/>
    <cellStyle name="style 79" xfId="26359"/>
    <cellStyle name="style 79 2" xfId="26360"/>
    <cellStyle name="style 79 3" xfId="26361"/>
    <cellStyle name="style 8" xfId="26362"/>
    <cellStyle name="style 8 10" xfId="26363"/>
    <cellStyle name="style 8 10 2" xfId="26364"/>
    <cellStyle name="style 8 10 3" xfId="26365"/>
    <cellStyle name="style 8 11" xfId="26366"/>
    <cellStyle name="style 8 12" xfId="26367"/>
    <cellStyle name="style 8 2" xfId="26368"/>
    <cellStyle name="style 8 2 2" xfId="26369"/>
    <cellStyle name="style 8 2 3" xfId="26370"/>
    <cellStyle name="style 8 3" xfId="26371"/>
    <cellStyle name="style 8 3 2" xfId="26372"/>
    <cellStyle name="style 8 3 3" xfId="26373"/>
    <cellStyle name="style 8 4" xfId="26374"/>
    <cellStyle name="style 8 4 2" xfId="26375"/>
    <cellStyle name="style 8 4 3" xfId="26376"/>
    <cellStyle name="style 8 5" xfId="26377"/>
    <cellStyle name="style 8 5 2" xfId="26378"/>
    <cellStyle name="style 8 5 3" xfId="26379"/>
    <cellStyle name="style 8 6" xfId="26380"/>
    <cellStyle name="style 8 6 2" xfId="26381"/>
    <cellStyle name="style 8 6 3" xfId="26382"/>
    <cellStyle name="style 8 7" xfId="26383"/>
    <cellStyle name="style 8 7 2" xfId="26384"/>
    <cellStyle name="style 8 7 3" xfId="26385"/>
    <cellStyle name="style 8 8" xfId="26386"/>
    <cellStyle name="style 8 8 2" xfId="26387"/>
    <cellStyle name="style 8 8 3" xfId="26388"/>
    <cellStyle name="style 8 9" xfId="26389"/>
    <cellStyle name="style 8 9 2" xfId="26390"/>
    <cellStyle name="style 8 9 3" xfId="26391"/>
    <cellStyle name="style 80" xfId="26392"/>
    <cellStyle name="style 81" xfId="26393"/>
    <cellStyle name="style 82" xfId="26394"/>
    <cellStyle name="style 83" xfId="26395"/>
    <cellStyle name="style 84" xfId="26396"/>
    <cellStyle name="style 9" xfId="26397"/>
    <cellStyle name="style 9 10" xfId="26398"/>
    <cellStyle name="style 9 10 2" xfId="26399"/>
    <cellStyle name="style 9 10 3" xfId="26400"/>
    <cellStyle name="style 9 11" xfId="26401"/>
    <cellStyle name="style 9 12" xfId="26402"/>
    <cellStyle name="style 9 2" xfId="26403"/>
    <cellStyle name="style 9 2 2" xfId="26404"/>
    <cellStyle name="style 9 2 3" xfId="26405"/>
    <cellStyle name="style 9 3" xfId="26406"/>
    <cellStyle name="style 9 3 2" xfId="26407"/>
    <cellStyle name="style 9 3 3" xfId="26408"/>
    <cellStyle name="style 9 4" xfId="26409"/>
    <cellStyle name="style 9 4 2" xfId="26410"/>
    <cellStyle name="style 9 4 3" xfId="26411"/>
    <cellStyle name="style 9 5" xfId="26412"/>
    <cellStyle name="style 9 5 2" xfId="26413"/>
    <cellStyle name="style 9 5 3" xfId="26414"/>
    <cellStyle name="style 9 6" xfId="26415"/>
    <cellStyle name="style 9 6 2" xfId="26416"/>
    <cellStyle name="style 9 6 3" xfId="26417"/>
    <cellStyle name="style 9 7" xfId="26418"/>
    <cellStyle name="style 9 7 2" xfId="26419"/>
    <cellStyle name="style 9 7 3" xfId="26420"/>
    <cellStyle name="style 9 8" xfId="26421"/>
    <cellStyle name="style 9 8 2" xfId="26422"/>
    <cellStyle name="style 9 8 3" xfId="26423"/>
    <cellStyle name="style 9 9" xfId="26424"/>
    <cellStyle name="style 9 9 2" xfId="26425"/>
    <cellStyle name="style 9 9 3" xfId="26426"/>
    <cellStyle name="style_07新华报表" xfId="26427"/>
    <cellStyle name="style1" xfId="26428"/>
    <cellStyle name="style1 2" xfId="26429"/>
    <cellStyle name="style1 3" xfId="26430"/>
    <cellStyle name="style2" xfId="26431"/>
    <cellStyle name="style2 2" xfId="26432"/>
    <cellStyle name="style2 2 2" xfId="26433"/>
    <cellStyle name="style2 2 3" xfId="26434"/>
    <cellStyle name="style2 3" xfId="26435"/>
    <cellStyle name="style2 3 2" xfId="26436"/>
    <cellStyle name="style2 3 3" xfId="26437"/>
    <cellStyle name="style2 4" xfId="26438"/>
    <cellStyle name="style2 5" xfId="26439"/>
    <cellStyle name="style2 6" xfId="26440"/>
    <cellStyle name="style2 7" xfId="26441"/>
    <cellStyle name="style2 8" xfId="26442"/>
    <cellStyle name="style2 9" xfId="26443"/>
    <cellStyle name="Sub Heading" xfId="26444"/>
    <cellStyle name="Sub Heading 2" xfId="26445"/>
    <cellStyle name="subhead" xfId="26446"/>
    <cellStyle name="subhead 2" xfId="26447"/>
    <cellStyle name="subhead 2 2" xfId="26448"/>
    <cellStyle name="subhead 2 3" xfId="26449"/>
    <cellStyle name="subhead 3" xfId="26450"/>
    <cellStyle name="subhead 4" xfId="26451"/>
    <cellStyle name="subhead 5" xfId="26452"/>
    <cellStyle name="subhead 6" xfId="26453"/>
    <cellStyle name="subhead 7" xfId="26454"/>
    <cellStyle name="subt1" xfId="26455"/>
    <cellStyle name="Subtotal" xfId="26456"/>
    <cellStyle name="Sub-Total" xfId="26457"/>
    <cellStyle name="SubTotal 2" xfId="26458"/>
    <cellStyle name="Sub-Total 2" xfId="26459"/>
    <cellStyle name="SubTotal 2 2" xfId="26460"/>
    <cellStyle name="SubTotal 2 3" xfId="26461"/>
    <cellStyle name="Subtotal 2 4" xfId="26462"/>
    <cellStyle name="Subtotal 3" xfId="26463"/>
    <cellStyle name="Subtotal 4" xfId="26464"/>
    <cellStyle name="Subtotal 5" xfId="26465"/>
    <cellStyle name="Subtotal 6" xfId="26466"/>
    <cellStyle name="Subtotal 7" xfId="26467"/>
    <cellStyle name="t" xfId="26468"/>
    <cellStyle name="t 2" xfId="26469"/>
    <cellStyle name="t 2 2" xfId="26470"/>
    <cellStyle name="t 2 3" xfId="26471"/>
    <cellStyle name="t 3" xfId="26472"/>
    <cellStyle name="t 4" xfId="26473"/>
    <cellStyle name="T.M.JJ_" xfId="26474"/>
    <cellStyle name="T.M.JJJJ_" xfId="26475"/>
    <cellStyle name="t]_x000d__x000a_color schemes=默认 Windows_x000d__x000a__x000d__x000a_[color schemes]_x000d__x000a_Arizona=804000,FFFFFF,FFFFFF,0,FFFFFF,0,808040,C0C0C0,FFFFF" xfId="26476"/>
    <cellStyle name="t]_x000d__x000a_color schemes=默认 Windows_x000d__x000a__x000d__x000a_[color schemes]_x000d__x000a_Arizona=804000,FFFFFF,FFFFFF,0,FFFFFF,0,808040,C0C0C0,FFFFF 2" xfId="26477"/>
    <cellStyle name="t]_x000d__x000a_color schemes=默认 Windows_x000d__x000a__x000d__x000a_[color schemes]_x000d__x000a_Arizona=804000,FFFFFF,FFFFFF,0,FFFFFF,0,808040,C0C0C0,FFFFF 3" xfId="26478"/>
    <cellStyle name="t_1028ERP明细估值(DCF)尽职调查表(金嗓子)" xfId="26479"/>
    <cellStyle name="t_1028ERP明细估值(DCF)尽职调查表(金嗓子) 2" xfId="26480"/>
    <cellStyle name="t_1028ERP明细估值(DCF)尽职调查表(金嗓子) 2 2" xfId="26481"/>
    <cellStyle name="t_1028ERP明细估值(DCF)尽职调查表(金嗓子) 2 3" xfId="26482"/>
    <cellStyle name="t_1028ERP明细估值(DCF)尽职调查表(金嗓子) 3" xfId="26483"/>
    <cellStyle name="t_1028ERP明细估值(DCF)尽职调查表(金嗓子) 4" xfId="26484"/>
    <cellStyle name="t_EVP3.01" xfId="26485"/>
    <cellStyle name="t_EVP3.01 2" xfId="26486"/>
    <cellStyle name="t_EVP3.01 2 2" xfId="26487"/>
    <cellStyle name="t_EVP3.01 2 3" xfId="26488"/>
    <cellStyle name="t_EVP3.01 3" xfId="26489"/>
    <cellStyle name="t_EVP3.01 4" xfId="26490"/>
    <cellStyle name="t_GB MODEL 082803 V1" xfId="26491"/>
    <cellStyle name="t_GB MODEL 082803 V1 2" xfId="26492"/>
    <cellStyle name="t_GB MODEL 082803 V1 2 2" xfId="26493"/>
    <cellStyle name="t_GB MODEL 082803 V1 2 3" xfId="26494"/>
    <cellStyle name="t_GB MODEL 082803 V1 3" xfId="26495"/>
    <cellStyle name="t_GB MODEL 082803 V1 4" xfId="26496"/>
    <cellStyle name="t_GB MODEL 083103 PRC  V3 w product mix change" xfId="26497"/>
    <cellStyle name="t_GB MODEL 083103 PRC  V3 w product mix change 2" xfId="26498"/>
    <cellStyle name="t_GB MODEL 083103 PRC  V3 w product mix change 2 2" xfId="26499"/>
    <cellStyle name="t_GB MODEL 083103 PRC  V3 w product mix change 2 3" xfId="26500"/>
    <cellStyle name="t_GB MODEL 083103 PRC  V3 w product mix change 3" xfId="26501"/>
    <cellStyle name="t_GB MODEL 083103 PRC  V3 w product mix change 4" xfId="26502"/>
    <cellStyle name="t_GB model V5.2 0914" xfId="26503"/>
    <cellStyle name="t_GB model V5.2 0914 2" xfId="26504"/>
    <cellStyle name="t_GB model V5.2 0914 2 2" xfId="26505"/>
    <cellStyle name="t_GB model V5.2 0914 2 3" xfId="26506"/>
    <cellStyle name="t_GB model V5.2 0914 3" xfId="26507"/>
    <cellStyle name="t_GB model V5.2 0914 4" xfId="26508"/>
    <cellStyle name="t_GB model V7 0914" xfId="26509"/>
    <cellStyle name="t_GB model V7 0914 2" xfId="26510"/>
    <cellStyle name="t_GB model V7 0914 2 2" xfId="26511"/>
    <cellStyle name="t_GB model V7 0914 2 3" xfId="26512"/>
    <cellStyle name="t_GB model V7 0914 3" xfId="26513"/>
    <cellStyle name="t_GB model V7 0914 4" xfId="26514"/>
    <cellStyle name="t_GB model V7 0921" xfId="26515"/>
    <cellStyle name="t_GB model V7 0921 2" xfId="26516"/>
    <cellStyle name="t_GB model V7 0921 2 2" xfId="26517"/>
    <cellStyle name="t_GB model V7 0921 2 3" xfId="26518"/>
    <cellStyle name="t_GB model V7 0921 3" xfId="26519"/>
    <cellStyle name="t_GB model V7 0921 4" xfId="26520"/>
    <cellStyle name="t_HVAC Equipment (3)" xfId="26521"/>
    <cellStyle name="t_HVAC Equipment (3) 2" xfId="26522"/>
    <cellStyle name="t_HVAC Equipment (3) 2 2" xfId="26523"/>
    <cellStyle name="t_HVAC Equipment (3) 3" xfId="26524"/>
    <cellStyle name="t_HVAC Equipment (3) 3 2" xfId="26525"/>
    <cellStyle name="t_HVAC Equipment (3) 3 3" xfId="26526"/>
    <cellStyle name="t_HVAC Equipment (3) 4" xfId="26527"/>
    <cellStyle name="t_铝厂" xfId="26528"/>
    <cellStyle name="t_铝厂 2" xfId="26529"/>
    <cellStyle name="t_铝厂 2 2" xfId="26530"/>
    <cellStyle name="t_铝厂 2 3" xfId="26531"/>
    <cellStyle name="t_铝厂 3" xfId="26532"/>
    <cellStyle name="t_铝厂 4" xfId="26533"/>
    <cellStyle name="t_铝厂现金流1122B" xfId="26534"/>
    <cellStyle name="t_铝厂现金流1122B 2" xfId="26535"/>
    <cellStyle name="t_铝厂现金流1122B 2 2" xfId="26536"/>
    <cellStyle name="t_铝厂现金流1122B 2 3" xfId="26537"/>
    <cellStyle name="t_铝厂现金流1122B 3" xfId="26538"/>
    <cellStyle name="t_铝厂现金流1122B 4" xfId="26539"/>
    <cellStyle name="t_铝厂现金流1125" xfId="26540"/>
    <cellStyle name="t_铝厂现金流1125 2" xfId="26541"/>
    <cellStyle name="t_铝厂现金流1125 2 2" xfId="26542"/>
    <cellStyle name="t_铝厂现金流1125 2 3" xfId="26543"/>
    <cellStyle name="t_铝厂现金流1125 3" xfId="26544"/>
    <cellStyle name="t_铝厂现金流1125 4" xfId="26545"/>
    <cellStyle name="t_现金流" xfId="26546"/>
    <cellStyle name="t_现金流 2" xfId="26547"/>
    <cellStyle name="t_现金流 2 2" xfId="26548"/>
    <cellStyle name="t_现金流 2 3" xfId="26549"/>
    <cellStyle name="t_现金流 3" xfId="26550"/>
    <cellStyle name="t_现金流 4" xfId="26551"/>
    <cellStyle name="t_氧气资产评估申报表9-18" xfId="26552"/>
    <cellStyle name="t_氧气资产评估申报表9-18 2" xfId="26553"/>
    <cellStyle name="t_氧气资产评估申报表9-18 2 2" xfId="26554"/>
    <cellStyle name="t_氧气资产评估申报表9-18 3" xfId="26555"/>
    <cellStyle name="t_氧气资产评估申报表9-18 3 2" xfId="26556"/>
    <cellStyle name="t_氧气资产评估申报表9-18 3 3" xfId="26557"/>
    <cellStyle name="t_氧气资产评估申报表9-18 4" xfId="26558"/>
    <cellStyle name="text" xfId="26559"/>
    <cellStyle name="text 2" xfId="26560"/>
    <cellStyle name="text 2 2" xfId="26561"/>
    <cellStyle name="text 3" xfId="26562"/>
    <cellStyle name="text 4" xfId="26563"/>
    <cellStyle name="text 5" xfId="26564"/>
    <cellStyle name="text 6" xfId="26565"/>
    <cellStyle name="text 7" xfId="26566"/>
    <cellStyle name="text 8" xfId="26567"/>
    <cellStyle name="Text Indent A" xfId="26568"/>
    <cellStyle name="Text Indent A 2" xfId="26569"/>
    <cellStyle name="Text Indent A 2 2" xfId="26570"/>
    <cellStyle name="Text Indent A 2 3" xfId="26571"/>
    <cellStyle name="Text Indent A 3" xfId="26572"/>
    <cellStyle name="Text Indent A 4" xfId="26573"/>
    <cellStyle name="Text Indent A 5" xfId="26574"/>
    <cellStyle name="Text Indent A 6" xfId="26575"/>
    <cellStyle name="Text Indent A 7" xfId="26576"/>
    <cellStyle name="Text Indent B" xfId="26577"/>
    <cellStyle name="Text Indent B 2" xfId="26578"/>
    <cellStyle name="Text Indent B 2 2" xfId="26579"/>
    <cellStyle name="Text Indent B 2 2 2" xfId="26580"/>
    <cellStyle name="Text Indent B 2 2 3" xfId="26581"/>
    <cellStyle name="Text Indent B 2 3" xfId="26582"/>
    <cellStyle name="Text Indent B 2 3 2" xfId="26583"/>
    <cellStyle name="Text Indent B 2 3 3" xfId="26584"/>
    <cellStyle name="Text Indent B 2 4" xfId="26585"/>
    <cellStyle name="Text Indent B 2 5" xfId="26586"/>
    <cellStyle name="Text Indent B 3" xfId="26587"/>
    <cellStyle name="Text Indent B 3 2" xfId="26588"/>
    <cellStyle name="Text Indent B 3 2 2" xfId="26589"/>
    <cellStyle name="Text Indent B 3 3" xfId="26590"/>
    <cellStyle name="Text Indent B 3 3 2" xfId="26591"/>
    <cellStyle name="Text Indent B 3 3 3" xfId="26592"/>
    <cellStyle name="Text Indent B 3 4" xfId="26593"/>
    <cellStyle name="Text Indent B 3 5" xfId="26594"/>
    <cellStyle name="Text Indent B 4" xfId="26595"/>
    <cellStyle name="Text Indent B 4 2" xfId="26596"/>
    <cellStyle name="Text Indent B 4 3" xfId="26597"/>
    <cellStyle name="Text Indent B 4 3 2" xfId="26598"/>
    <cellStyle name="Text Indent B 4 3 3" xfId="26599"/>
    <cellStyle name="Text Indent B 5" xfId="26600"/>
    <cellStyle name="Text Indent B 6" xfId="26601"/>
    <cellStyle name="Text Indent B 6 2" xfId="26602"/>
    <cellStyle name="Text Indent B 6 3" xfId="26603"/>
    <cellStyle name="Text Indent B 7" xfId="26604"/>
    <cellStyle name="Text Indent B 8" xfId="26605"/>
    <cellStyle name="Text Indent B 9" xfId="26606"/>
    <cellStyle name="Text Indent B_18纵横工程改" xfId="26607"/>
    <cellStyle name="Text Indent C" xfId="26608"/>
    <cellStyle name="Text Indent C 2" xfId="26609"/>
    <cellStyle name="Text Indent C 2 2" xfId="26610"/>
    <cellStyle name="Text Indent C 2 3" xfId="26611"/>
    <cellStyle name="Text Indent C 3" xfId="26612"/>
    <cellStyle name="Text Indent C 4" xfId="26613"/>
    <cellStyle name="Text Indent C 5" xfId="26614"/>
    <cellStyle name="Text Indent C 6" xfId="26615"/>
    <cellStyle name="Text Indent C 7" xfId="26616"/>
    <cellStyle name="Text Indent C 8" xfId="26617"/>
    <cellStyle name="Text Indent C_EC-1" xfId="26618"/>
    <cellStyle name="THB 0" xfId="26619"/>
    <cellStyle name="THB 0 2" xfId="26620"/>
    <cellStyle name="THB 0 2 2" xfId="26621"/>
    <cellStyle name="THB 0 2 3" xfId="26622"/>
    <cellStyle name="THB 0 3" xfId="26623"/>
    <cellStyle name="THB 0 4" xfId="26624"/>
    <cellStyle name="þ_x001d_ðK_x000c_Fý_x001b__x000d_9ýU_x0001_Ð_x0008_¦)_x0007__x0001__x0001_" xfId="26625"/>
    <cellStyle name="þ_x001d_ðK_x000c_Fý_x001b__x000d_9ýU_x0001_Ð_x0008_¦)_x0007__x0001__x0001_ 2" xfId="26626"/>
    <cellStyle name="þ_x001d_ðK_x000c_Fý_x001b__x000d_9ýU_x0001_Ð_x0008_¦)_x0007__x0001__x0001_ 2 2" xfId="26627"/>
    <cellStyle name="þ_x001d_ðK_x000c_Fý_x001b__x000d_9ýU_x0001_Ð_x0008_¦)_x0007__x0001__x0001_ 2 3" xfId="26628"/>
    <cellStyle name="þ_x001d_ðK_x000c_Fý_x001b__x000d_9ýU_x0001_Ð_x0008_¦)_x0007__x0001__x0001_ 3" xfId="26629"/>
    <cellStyle name="þ_x001d_ðK_x000c_Fý_x001b__x000d_9ýU_x0001_Ð_x0008_¦)_x0007__x0001__x0001_ 4" xfId="26630"/>
    <cellStyle name="þ_x001d_ðK_x000c_Fý_x001b__x000d_9ýU_x0001_Ð_x0008_¦)_x0007__x0001__x0001_ 5" xfId="26631"/>
    <cellStyle name="þ_x001d_ðK_x000c_Fý_x001b__x000d_9ýU_x0001_Ð_x0008_¦)_x0007__x0001__x0001_ 6" xfId="26632"/>
    <cellStyle name="þ_x001d_ðK_x000c_Fý_x001b__x000d_9ýU_x0001_Ð_x0008_¦)_x0007__x0001__x0001_ 7" xfId="26633"/>
    <cellStyle name="Thousands" xfId="26634"/>
    <cellStyle name="Thousands 2" xfId="26635"/>
    <cellStyle name="Thousands 2 2" xfId="26636"/>
    <cellStyle name="Thousands 2 3" xfId="26637"/>
    <cellStyle name="Thousands 3" xfId="26638"/>
    <cellStyle name="Thousands 3 2" xfId="26639"/>
    <cellStyle name="Thousands 3 2 2" xfId="26640"/>
    <cellStyle name="Thousands 3 2 3" xfId="26641"/>
    <cellStyle name="Thousands 3 3" xfId="26642"/>
    <cellStyle name="Thousands 4" xfId="26643"/>
    <cellStyle name="Thousands 4 2" xfId="26644"/>
    <cellStyle name="Thousands 4 3" xfId="26645"/>
    <cellStyle name="Thousands 5" xfId="26646"/>
    <cellStyle name="Thousands 6" xfId="26647"/>
    <cellStyle name="Thousands 7" xfId="26648"/>
    <cellStyle name="Tick" xfId="26649"/>
    <cellStyle name="Tick 2" xfId="26650"/>
    <cellStyle name="Tick 2 2" xfId="26651"/>
    <cellStyle name="Tick 2 3" xfId="26652"/>
    <cellStyle name="Tick 2 4" xfId="26653"/>
    <cellStyle name="Tick 2 5" xfId="26654"/>
    <cellStyle name="Tick 3" xfId="26655"/>
    <cellStyle name="Tick 4" xfId="26656"/>
    <cellStyle name="Tickmark" xfId="26657"/>
    <cellStyle name="Tickmark 2" xfId="26658"/>
    <cellStyle name="Tickmark 3" xfId="26659"/>
    <cellStyle name="Tickmark 4" xfId="26660"/>
    <cellStyle name="Times New Roman" xfId="26661"/>
    <cellStyle name="Timing Schedule" xfId="26662"/>
    <cellStyle name="Timing Schedule 2" xfId="26663"/>
    <cellStyle name="Timing Schedule 3" xfId="26664"/>
    <cellStyle name="title" xfId="26665"/>
    <cellStyle name="Title 10" xfId="26666"/>
    <cellStyle name="title 11" xfId="26667"/>
    <cellStyle name="title 12" xfId="26668"/>
    <cellStyle name="title 13" xfId="26669"/>
    <cellStyle name="title 14" xfId="26670"/>
    <cellStyle name="title 15" xfId="26671"/>
    <cellStyle name="title 16" xfId="26672"/>
    <cellStyle name="title 17" xfId="26673"/>
    <cellStyle name="title 18" xfId="26674"/>
    <cellStyle name="title 19" xfId="26675"/>
    <cellStyle name="Title 2" xfId="26676"/>
    <cellStyle name="Title 2 2" xfId="26677"/>
    <cellStyle name="Title 2 2 2" xfId="26678"/>
    <cellStyle name="Title 2 3" xfId="26679"/>
    <cellStyle name="Title 2 4" xfId="26680"/>
    <cellStyle name="title 2 5" xfId="26681"/>
    <cellStyle name="Title 3" xfId="26682"/>
    <cellStyle name="Title 4" xfId="26683"/>
    <cellStyle name="title 5" xfId="26684"/>
    <cellStyle name="title 6" xfId="26685"/>
    <cellStyle name="Title 7" xfId="26686"/>
    <cellStyle name="Title 8" xfId="26687"/>
    <cellStyle name="Title 9" xfId="26688"/>
    <cellStyle name="title2" xfId="26689"/>
    <cellStyle name="Topheader" xfId="26690"/>
    <cellStyle name="Topheader 2" xfId="26691"/>
    <cellStyle name="Topheader 2 2" xfId="26692"/>
    <cellStyle name="Topheader 2 3" xfId="26693"/>
    <cellStyle name="Topheader 3" xfId="26694"/>
    <cellStyle name="Topheader 4" xfId="26695"/>
    <cellStyle name="Topheader 5" xfId="26696"/>
    <cellStyle name="Topheader 6" xfId="26697"/>
    <cellStyle name="Topheader 7" xfId="26698"/>
    <cellStyle name="Total" xfId="26699"/>
    <cellStyle name="Total 10" xfId="26700"/>
    <cellStyle name="Total 10 2" xfId="26701"/>
    <cellStyle name="Total 11" xfId="26702"/>
    <cellStyle name="Total 11 2" xfId="26703"/>
    <cellStyle name="Total 12" xfId="26704"/>
    <cellStyle name="Total 12 2" xfId="26705"/>
    <cellStyle name="Total 13" xfId="26706"/>
    <cellStyle name="Total 13 2" xfId="26707"/>
    <cellStyle name="Total 14" xfId="26708"/>
    <cellStyle name="Total 14 2" xfId="26709"/>
    <cellStyle name="Total 15" xfId="26710"/>
    <cellStyle name="Total 15 2" xfId="26711"/>
    <cellStyle name="Total 16" xfId="26712"/>
    <cellStyle name="Total 16 2" xfId="26713"/>
    <cellStyle name="Total 17" xfId="26714"/>
    <cellStyle name="Total 18" xfId="26715"/>
    <cellStyle name="Total 19" xfId="26716"/>
    <cellStyle name="Total 2" xfId="26717"/>
    <cellStyle name="Total 2 10" xfId="26718"/>
    <cellStyle name="Total 2 10 2" xfId="26719"/>
    <cellStyle name="Total 2 11" xfId="26720"/>
    <cellStyle name="Total 2 12" xfId="26721"/>
    <cellStyle name="Total 2 2" xfId="26722"/>
    <cellStyle name="Total 2 2 2" xfId="26723"/>
    <cellStyle name="Total 2 3" xfId="26724"/>
    <cellStyle name="Total 2 4" xfId="26725"/>
    <cellStyle name="Total 2 5" xfId="26726"/>
    <cellStyle name="Total 2 5 2" xfId="26727"/>
    <cellStyle name="Total 2 6" xfId="26728"/>
    <cellStyle name="Total 2 6 2" xfId="26729"/>
    <cellStyle name="Total 2 7" xfId="26730"/>
    <cellStyle name="Total 2 7 2" xfId="26731"/>
    <cellStyle name="Total 2 8" xfId="26732"/>
    <cellStyle name="Total 2 8 2" xfId="26733"/>
    <cellStyle name="Total 2 9" xfId="26734"/>
    <cellStyle name="Total 2 9 2" xfId="26735"/>
    <cellStyle name="Total 3" xfId="26736"/>
    <cellStyle name="Total 3 10" xfId="26737"/>
    <cellStyle name="Total 3 10 2" xfId="26738"/>
    <cellStyle name="Total 3 2" xfId="26739"/>
    <cellStyle name="Total 3 3" xfId="26740"/>
    <cellStyle name="Total 3 3 2" xfId="26741"/>
    <cellStyle name="Total 3 4" xfId="26742"/>
    <cellStyle name="Total 3 4 2" xfId="26743"/>
    <cellStyle name="Total 3 5" xfId="26744"/>
    <cellStyle name="Total 3 5 2" xfId="26745"/>
    <cellStyle name="Total 3 6" xfId="26746"/>
    <cellStyle name="Total 3 6 2" xfId="26747"/>
    <cellStyle name="Total 3 7" xfId="26748"/>
    <cellStyle name="Total 3 7 2" xfId="26749"/>
    <cellStyle name="Total 3 8" xfId="26750"/>
    <cellStyle name="Total 3 8 2" xfId="26751"/>
    <cellStyle name="Total 3 9" xfId="26752"/>
    <cellStyle name="Total 3 9 2" xfId="26753"/>
    <cellStyle name="Total 4" xfId="26754"/>
    <cellStyle name="Total 4 10" xfId="26755"/>
    <cellStyle name="Total 4 10 2" xfId="26756"/>
    <cellStyle name="Total 4 2" xfId="26757"/>
    <cellStyle name="Total 4 2 2" xfId="26758"/>
    <cellStyle name="Total 4 3" xfId="26759"/>
    <cellStyle name="Total 4 3 2" xfId="26760"/>
    <cellStyle name="Total 4 4" xfId="26761"/>
    <cellStyle name="Total 4 4 2" xfId="26762"/>
    <cellStyle name="Total 4 5" xfId="26763"/>
    <cellStyle name="Total 4 5 2" xfId="26764"/>
    <cellStyle name="Total 4 6" xfId="26765"/>
    <cellStyle name="Total 4 6 2" xfId="26766"/>
    <cellStyle name="Total 4 7" xfId="26767"/>
    <cellStyle name="Total 4 7 2" xfId="26768"/>
    <cellStyle name="Total 4 8" xfId="26769"/>
    <cellStyle name="Total 4 8 2" xfId="26770"/>
    <cellStyle name="Total 4 9" xfId="26771"/>
    <cellStyle name="Total 4 9 2" xfId="26772"/>
    <cellStyle name="Total 5" xfId="26773"/>
    <cellStyle name="Total 5 10" xfId="26774"/>
    <cellStyle name="Total 5 10 2" xfId="26775"/>
    <cellStyle name="Total 5 2" xfId="26776"/>
    <cellStyle name="Total 5 2 2" xfId="26777"/>
    <cellStyle name="Total 5 3" xfId="26778"/>
    <cellStyle name="Total 5 3 2" xfId="26779"/>
    <cellStyle name="Total 5 4" xfId="26780"/>
    <cellStyle name="Total 5 4 2" xfId="26781"/>
    <cellStyle name="Total 5 5" xfId="26782"/>
    <cellStyle name="Total 5 5 2" xfId="26783"/>
    <cellStyle name="Total 5 6" xfId="26784"/>
    <cellStyle name="Total 5 6 2" xfId="26785"/>
    <cellStyle name="Total 5 7" xfId="26786"/>
    <cellStyle name="Total 5 7 2" xfId="26787"/>
    <cellStyle name="Total 5 8" xfId="26788"/>
    <cellStyle name="Total 5 8 2" xfId="26789"/>
    <cellStyle name="Total 5 9" xfId="26790"/>
    <cellStyle name="Total 5 9 2" xfId="26791"/>
    <cellStyle name="Total 6" xfId="26792"/>
    <cellStyle name="Total 6 10" xfId="26793"/>
    <cellStyle name="Total 6 10 2" xfId="26794"/>
    <cellStyle name="Total 6 11" xfId="26795"/>
    <cellStyle name="Total 6 2" xfId="26796"/>
    <cellStyle name="Total 6 2 2" xfId="26797"/>
    <cellStyle name="Total 6 3" xfId="26798"/>
    <cellStyle name="Total 6 3 2" xfId="26799"/>
    <cellStyle name="Total 6 4" xfId="26800"/>
    <cellStyle name="Total 6 4 2" xfId="26801"/>
    <cellStyle name="Total 6 5" xfId="26802"/>
    <cellStyle name="Total 6 5 2" xfId="26803"/>
    <cellStyle name="Total 6 6" xfId="26804"/>
    <cellStyle name="Total 6 6 2" xfId="26805"/>
    <cellStyle name="Total 6 7" xfId="26806"/>
    <cellStyle name="Total 6 7 2" xfId="26807"/>
    <cellStyle name="Total 6 8" xfId="26808"/>
    <cellStyle name="Total 6 8 2" xfId="26809"/>
    <cellStyle name="Total 6 9" xfId="26810"/>
    <cellStyle name="Total 6 9 2" xfId="26811"/>
    <cellStyle name="Total 7" xfId="26812"/>
    <cellStyle name="Total 7 10" xfId="26813"/>
    <cellStyle name="Total 7 10 2" xfId="26814"/>
    <cellStyle name="Total 7 11" xfId="26815"/>
    <cellStyle name="Total 7 2" xfId="26816"/>
    <cellStyle name="Total 7 2 2" xfId="26817"/>
    <cellStyle name="Total 7 3" xfId="26818"/>
    <cellStyle name="Total 7 3 2" xfId="26819"/>
    <cellStyle name="Total 7 4" xfId="26820"/>
    <cellStyle name="Total 7 4 2" xfId="26821"/>
    <cellStyle name="Total 7 5" xfId="26822"/>
    <cellStyle name="Total 7 5 2" xfId="26823"/>
    <cellStyle name="Total 7 6" xfId="26824"/>
    <cellStyle name="Total 7 6 2" xfId="26825"/>
    <cellStyle name="Total 7 7" xfId="26826"/>
    <cellStyle name="Total 7 7 2" xfId="26827"/>
    <cellStyle name="Total 7 8" xfId="26828"/>
    <cellStyle name="Total 7 8 2" xfId="26829"/>
    <cellStyle name="Total 7 9" xfId="26830"/>
    <cellStyle name="Total 7 9 2" xfId="26831"/>
    <cellStyle name="Total 8" xfId="26832"/>
    <cellStyle name="Total 8 2" xfId="26833"/>
    <cellStyle name="Total 9" xfId="26834"/>
    <cellStyle name="Total 9 2" xfId="26835"/>
    <cellStyle name="Total_EC-1" xfId="26836"/>
    <cellStyle name="Tusental (0)_pldt" xfId="26837"/>
    <cellStyle name="Tusental_KRATIO97" xfId="26838"/>
    <cellStyle name="TWD 0" xfId="26839"/>
    <cellStyle name="TWD 0 2" xfId="26840"/>
    <cellStyle name="TWD 0 2 2" xfId="26841"/>
    <cellStyle name="TWD 0 2 3" xfId="26842"/>
    <cellStyle name="TWD 0 3" xfId="26843"/>
    <cellStyle name="TWD 0 4" xfId="26844"/>
    <cellStyle name="u" xfId="26845"/>
    <cellStyle name="u 2" xfId="26846"/>
    <cellStyle name="u 2 2" xfId="26847"/>
    <cellStyle name="u 2 2 2" xfId="26848"/>
    <cellStyle name="u 2 2 3" xfId="26849"/>
    <cellStyle name="u 2 3" xfId="26850"/>
    <cellStyle name="u 2 3 2" xfId="26851"/>
    <cellStyle name="u 2 3 3" xfId="26852"/>
    <cellStyle name="u 2 4" xfId="26853"/>
    <cellStyle name="u 2 5" xfId="26854"/>
    <cellStyle name="u 2 6" xfId="26855"/>
    <cellStyle name="u 2 7" xfId="26856"/>
    <cellStyle name="u 3" xfId="26857"/>
    <cellStyle name="u 3 2" xfId="26858"/>
    <cellStyle name="u 3 2 2" xfId="26859"/>
    <cellStyle name="u 3 2 3" xfId="26860"/>
    <cellStyle name="u 3 3" xfId="26861"/>
    <cellStyle name="u 3 4" xfId="26862"/>
    <cellStyle name="u 3 5" xfId="26863"/>
    <cellStyle name="u 4" xfId="26864"/>
    <cellStyle name="u 4 2" xfId="26865"/>
    <cellStyle name="u 4 3" xfId="26866"/>
    <cellStyle name="u 4 4" xfId="26867"/>
    <cellStyle name="u 5" xfId="26868"/>
    <cellStyle name="u 5 2" xfId="26869"/>
    <cellStyle name="u 6" xfId="26870"/>
    <cellStyle name="u 7" xfId="26871"/>
    <cellStyle name="u 8" xfId="26872"/>
    <cellStyle name="u_Matrix" xfId="26873"/>
    <cellStyle name="u_Matrix 2" xfId="26874"/>
    <cellStyle name="u_Matrix 2 2" xfId="26875"/>
    <cellStyle name="u_Matrix 2 2 2" xfId="26876"/>
    <cellStyle name="u_Matrix 2 2 3" xfId="26877"/>
    <cellStyle name="u_Matrix 2 3" xfId="26878"/>
    <cellStyle name="u_Matrix 2 3 2" xfId="26879"/>
    <cellStyle name="u_Matrix 2 3 3" xfId="26880"/>
    <cellStyle name="u_Matrix 2 4" xfId="26881"/>
    <cellStyle name="u_Matrix 2 5" xfId="26882"/>
    <cellStyle name="u_Matrix 2 6" xfId="26883"/>
    <cellStyle name="u_Matrix 2 7" xfId="26884"/>
    <cellStyle name="u_Matrix 3" xfId="26885"/>
    <cellStyle name="u_Matrix 3 2" xfId="26886"/>
    <cellStyle name="u_Matrix 3 2 2" xfId="26887"/>
    <cellStyle name="u_Matrix 3 2 3" xfId="26888"/>
    <cellStyle name="u_Matrix 3 3" xfId="26889"/>
    <cellStyle name="u_Matrix 3 4" xfId="26890"/>
    <cellStyle name="u_Matrix 3 5" xfId="26891"/>
    <cellStyle name="u_Matrix 4" xfId="26892"/>
    <cellStyle name="u_Matrix 4 2" xfId="26893"/>
    <cellStyle name="u_Matrix 4 3" xfId="26894"/>
    <cellStyle name="u_Matrix 4 4" xfId="26895"/>
    <cellStyle name="u_Matrix 5" xfId="26896"/>
    <cellStyle name="u_Matrix 5 2" xfId="26897"/>
    <cellStyle name="u_Matrix 6" xfId="26898"/>
    <cellStyle name="u_Matrix 7" xfId="26899"/>
    <cellStyle name="u_Matrix 8" xfId="26900"/>
    <cellStyle name="u_Module1 (2)" xfId="26901"/>
    <cellStyle name="u_Module1 (2) 2" xfId="26902"/>
    <cellStyle name="u_Module1 (2) 2 2" xfId="26903"/>
    <cellStyle name="u_Module1 (2) 2 2 2" xfId="26904"/>
    <cellStyle name="u_Module1 (2) 2 2 3" xfId="26905"/>
    <cellStyle name="u_Module1 (2) 2 3" xfId="26906"/>
    <cellStyle name="u_Module1 (2) 2 3 2" xfId="26907"/>
    <cellStyle name="u_Module1 (2) 2 3 3" xfId="26908"/>
    <cellStyle name="u_Module1 (2) 2 4" xfId="26909"/>
    <cellStyle name="u_Module1 (2) 2 5" xfId="26910"/>
    <cellStyle name="u_Module1 (2) 2 6" xfId="26911"/>
    <cellStyle name="u_Module1 (2) 2 7" xfId="26912"/>
    <cellStyle name="u_Module1 (2) 3" xfId="26913"/>
    <cellStyle name="u_Module1 (2) 3 2" xfId="26914"/>
    <cellStyle name="u_Module1 (2) 3 2 2" xfId="26915"/>
    <cellStyle name="u_Module1 (2) 3 2 3" xfId="26916"/>
    <cellStyle name="u_Module1 (2) 3 3" xfId="26917"/>
    <cellStyle name="u_Module1 (2) 3 4" xfId="26918"/>
    <cellStyle name="u_Module1 (2) 3 5" xfId="26919"/>
    <cellStyle name="u_Module1 (2) 4" xfId="26920"/>
    <cellStyle name="u_Module1 (2) 4 2" xfId="26921"/>
    <cellStyle name="u_Module1 (2) 4 3" xfId="26922"/>
    <cellStyle name="u_Module1 (2) 4 4" xfId="26923"/>
    <cellStyle name="u_Module1 (2) 5" xfId="26924"/>
    <cellStyle name="u_Module1 (2) 5 2" xfId="26925"/>
    <cellStyle name="u_Module1 (2) 6" xfId="26926"/>
    <cellStyle name="u_Module1 (2) 7" xfId="26927"/>
    <cellStyle name="u_Module1 (2) 8" xfId="26928"/>
    <cellStyle name="u2" xfId="26929"/>
    <cellStyle name="u2 2" xfId="26930"/>
    <cellStyle name="u2 2 2" xfId="26931"/>
    <cellStyle name="u2 2 2 2" xfId="26932"/>
    <cellStyle name="u2 2 2 3" xfId="26933"/>
    <cellStyle name="u2 2 3" xfId="26934"/>
    <cellStyle name="u2 2 4" xfId="26935"/>
    <cellStyle name="u2 2 5" xfId="26936"/>
    <cellStyle name="u2 3" xfId="26937"/>
    <cellStyle name="u2 3 2" xfId="26938"/>
    <cellStyle name="u2 3 2 2" xfId="26939"/>
    <cellStyle name="u2 3 3" xfId="26940"/>
    <cellStyle name="u2 3 4" xfId="26941"/>
    <cellStyle name="u2 3 5" xfId="26942"/>
    <cellStyle name="u2 4" xfId="26943"/>
    <cellStyle name="u2 4 2" xfId="26944"/>
    <cellStyle name="u2 5" xfId="26945"/>
    <cellStyle name="u2 6" xfId="26946"/>
    <cellStyle name="Uhrzeit_" xfId="26947"/>
    <cellStyle name="Undefiniert" xfId="26948"/>
    <cellStyle name="Undefiniert 2" xfId="26949"/>
    <cellStyle name="Unprotect" xfId="26950"/>
    <cellStyle name="Unprotect 2" xfId="26951"/>
    <cellStyle name="Unprotect 2 2" xfId="26952"/>
    <cellStyle name="Unprotect 2 3" xfId="26953"/>
    <cellStyle name="Unprotect 3" xfId="26954"/>
    <cellStyle name="Unprotect 3 2" xfId="26955"/>
    <cellStyle name="Unprotect 3 2 2" xfId="26956"/>
    <cellStyle name="Unprotect 3 2 3" xfId="26957"/>
    <cellStyle name="Unprotect 3 3" xfId="26958"/>
    <cellStyle name="Unprotect 4" xfId="26959"/>
    <cellStyle name="Unprotect 5" xfId="26960"/>
    <cellStyle name="Unprotect 6" xfId="26961"/>
    <cellStyle name="Unprotect 7" xfId="26962"/>
    <cellStyle name="Unprotect 8" xfId="26963"/>
    <cellStyle name="Unprotected" xfId="26964"/>
    <cellStyle name="Unprotected 10" xfId="26965"/>
    <cellStyle name="Unprotected 10 2" xfId="26966"/>
    <cellStyle name="Unprotected 11" xfId="26967"/>
    <cellStyle name="Unprotected 11 2" xfId="26968"/>
    <cellStyle name="Unprotected 12" xfId="26969"/>
    <cellStyle name="Unprotected 12 2" xfId="26970"/>
    <cellStyle name="Unprotected 13" xfId="26971"/>
    <cellStyle name="Unprotected 14" xfId="26972"/>
    <cellStyle name="Unprotected 2" xfId="26973"/>
    <cellStyle name="Unprotected 2 10" xfId="26974"/>
    <cellStyle name="Unprotected 2 10 2" xfId="26975"/>
    <cellStyle name="Unprotected 2 11" xfId="26976"/>
    <cellStyle name="Unprotected 2 12" xfId="26977"/>
    <cellStyle name="Unprotected 2 13" xfId="26978"/>
    <cellStyle name="Unprotected 2 14" xfId="26979"/>
    <cellStyle name="Unprotected 2 2" xfId="26980"/>
    <cellStyle name="Unprotected 2 2 2" xfId="26981"/>
    <cellStyle name="Unprotected 2 3" xfId="26982"/>
    <cellStyle name="Unprotected 2 3 2" xfId="26983"/>
    <cellStyle name="Unprotected 2 4" xfId="26984"/>
    <cellStyle name="Unprotected 2 4 2" xfId="26985"/>
    <cellStyle name="Unprotected 2 5" xfId="26986"/>
    <cellStyle name="Unprotected 2 5 2" xfId="26987"/>
    <cellStyle name="Unprotected 2 6" xfId="26988"/>
    <cellStyle name="Unprotected 2 6 2" xfId="26989"/>
    <cellStyle name="Unprotected 2 7" xfId="26990"/>
    <cellStyle name="Unprotected 2 7 2" xfId="26991"/>
    <cellStyle name="Unprotected 2 8" xfId="26992"/>
    <cellStyle name="Unprotected 2 8 2" xfId="26993"/>
    <cellStyle name="Unprotected 2 9" xfId="26994"/>
    <cellStyle name="Unprotected 2 9 2" xfId="26995"/>
    <cellStyle name="Unprotected 3" xfId="26996"/>
    <cellStyle name="Unprotected 3 10" xfId="26997"/>
    <cellStyle name="Unprotected 3 10 2" xfId="26998"/>
    <cellStyle name="Unprotected 3 11" xfId="26999"/>
    <cellStyle name="Unprotected 3 2" xfId="27000"/>
    <cellStyle name="Unprotected 3 2 2" xfId="27001"/>
    <cellStyle name="Unprotected 3 3" xfId="27002"/>
    <cellStyle name="Unprotected 3 3 2" xfId="27003"/>
    <cellStyle name="Unprotected 3 4" xfId="27004"/>
    <cellStyle name="Unprotected 3 4 2" xfId="27005"/>
    <cellStyle name="Unprotected 3 5" xfId="27006"/>
    <cellStyle name="Unprotected 3 5 2" xfId="27007"/>
    <cellStyle name="Unprotected 3 6" xfId="27008"/>
    <cellStyle name="Unprotected 3 6 2" xfId="27009"/>
    <cellStyle name="Unprotected 3 7" xfId="27010"/>
    <cellStyle name="Unprotected 3 7 2" xfId="27011"/>
    <cellStyle name="Unprotected 3 8" xfId="27012"/>
    <cellStyle name="Unprotected 3 8 2" xfId="27013"/>
    <cellStyle name="Unprotected 3 9" xfId="27014"/>
    <cellStyle name="Unprotected 3 9 2" xfId="27015"/>
    <cellStyle name="Unprotected 4" xfId="27016"/>
    <cellStyle name="Unprotected 4 2" xfId="27017"/>
    <cellStyle name="Unprotected 5" xfId="27018"/>
    <cellStyle name="Unprotected 5 2" xfId="27019"/>
    <cellStyle name="Unprotected 6" xfId="27020"/>
    <cellStyle name="Unprotected 6 2" xfId="27021"/>
    <cellStyle name="Unprotected 7" xfId="27022"/>
    <cellStyle name="Unprotected 7 2" xfId="27023"/>
    <cellStyle name="Unprotected 8" xfId="27024"/>
    <cellStyle name="Unprotected 8 2" xfId="27025"/>
    <cellStyle name="Unprotected 9" xfId="27026"/>
    <cellStyle name="Unprotected 9 2" xfId="27027"/>
    <cellStyle name="USD 0" xfId="27028"/>
    <cellStyle name="USD 0 2" xfId="27029"/>
    <cellStyle name="USD 0 2 2" xfId="27030"/>
    <cellStyle name="USD 0 2 3" xfId="27031"/>
    <cellStyle name="USD 0 3" xfId="27032"/>
    <cellStyle name="USD 0 4" xfId="27033"/>
    <cellStyle name="USD 2" xfId="27034"/>
    <cellStyle name="USD 2 2" xfId="27035"/>
    <cellStyle name="USD 2 2 2" xfId="27036"/>
    <cellStyle name="USD 2 2 3" xfId="27037"/>
    <cellStyle name="USD 2 3" xfId="27038"/>
    <cellStyle name="USD 2 4" xfId="27039"/>
    <cellStyle name="Valuta (0)_pldt" xfId="27040"/>
    <cellStyle name="Valuta_KRATIO97" xfId="27041"/>
    <cellStyle name="Währung [0]_BS Variances Analysis FY20001" xfId="27042"/>
    <cellStyle name="Währung_BS Variances Analysis FY20001" xfId="27043"/>
    <cellStyle name="Warning Text" xfId="27044"/>
    <cellStyle name="Warning Text 2" xfId="27045"/>
    <cellStyle name="Warning Text 2 2" xfId="27046"/>
    <cellStyle name="Warning Text 3" xfId="27047"/>
    <cellStyle name="Warning Text 4" xfId="27048"/>
    <cellStyle name="wei" xfId="27049"/>
    <cellStyle name="wrap" xfId="27050"/>
    <cellStyle name="wrap 2" xfId="27051"/>
    <cellStyle name="wrap 2 2" xfId="27052"/>
    <cellStyle name="wrap 2 3" xfId="27053"/>
    <cellStyle name="wrap 2 4" xfId="27054"/>
    <cellStyle name="wrap 3" xfId="27055"/>
    <cellStyle name="wrap 3 2" xfId="27056"/>
    <cellStyle name="wrap 3 2 2" xfId="27057"/>
    <cellStyle name="wrap 3 2 3" xfId="27058"/>
    <cellStyle name="wrap 3 3" xfId="27059"/>
    <cellStyle name="wrap 3 4" xfId="27060"/>
    <cellStyle name="wrap 4" xfId="27061"/>
    <cellStyle name="wrap 4 2" xfId="27062"/>
    <cellStyle name="wrap 4 3" xfId="27063"/>
    <cellStyle name="wrap 5" xfId="27064"/>
    <cellStyle name="wrap 6" xfId="27065"/>
    <cellStyle name="wrap 7" xfId="27066"/>
    <cellStyle name="W鋒rung [0]_laroux" xfId="27067"/>
    <cellStyle name="W鋒rung_laroux" xfId="27068"/>
    <cellStyle name="W呼rung [0]_laroux" xfId="27069"/>
    <cellStyle name="W呼rung_laroux" xfId="27070"/>
    <cellStyle name="X" xfId="27071"/>
    <cellStyle name="X 2" xfId="27072"/>
    <cellStyle name="Year" xfId="27073"/>
    <cellStyle name="Year 2" xfId="27074"/>
    <cellStyle name="Year 2 2" xfId="27075"/>
    <cellStyle name="Year 2 3" xfId="27076"/>
    <cellStyle name="Year 3" xfId="27077"/>
    <cellStyle name="Year 4" xfId="27078"/>
    <cellStyle name="Year 5" xfId="27079"/>
    <cellStyle name="yellow" xfId="27080"/>
    <cellStyle name="yellow 2" xfId="27081"/>
    <cellStyle name="yes" xfId="27082"/>
    <cellStyle name="yes 10" xfId="27083"/>
    <cellStyle name="yes 10 2" xfId="27084"/>
    <cellStyle name="yes 10 3" xfId="27085"/>
    <cellStyle name="yes 11" xfId="27086"/>
    <cellStyle name="yes 11 2" xfId="27087"/>
    <cellStyle name="yes 11 3" xfId="27088"/>
    <cellStyle name="yes 12" xfId="27089"/>
    <cellStyle name="yes 13" xfId="27090"/>
    <cellStyle name="yes 2" xfId="27091"/>
    <cellStyle name="yes 2 10" xfId="27092"/>
    <cellStyle name="yes 2 10 2" xfId="27093"/>
    <cellStyle name="yes 2 10 3" xfId="27094"/>
    <cellStyle name="yes 2 11" xfId="27095"/>
    <cellStyle name="yes 2 12" xfId="27096"/>
    <cellStyle name="yes 2 2" xfId="27097"/>
    <cellStyle name="yes 2 2 2" xfId="27098"/>
    <cellStyle name="yes 2 2 3" xfId="27099"/>
    <cellStyle name="yes 2 3" xfId="27100"/>
    <cellStyle name="yes 2 3 2" xfId="27101"/>
    <cellStyle name="yes 2 3 3" xfId="27102"/>
    <cellStyle name="yes 2 4" xfId="27103"/>
    <cellStyle name="yes 2 4 2" xfId="27104"/>
    <cellStyle name="yes 2 4 3" xfId="27105"/>
    <cellStyle name="yes 2 5" xfId="27106"/>
    <cellStyle name="yes 2 5 2" xfId="27107"/>
    <cellStyle name="yes 2 5 3" xfId="27108"/>
    <cellStyle name="yes 2 6" xfId="27109"/>
    <cellStyle name="yes 2 6 2" xfId="27110"/>
    <cellStyle name="yes 2 6 3" xfId="27111"/>
    <cellStyle name="yes 2 7" xfId="27112"/>
    <cellStyle name="yes 2 7 2" xfId="27113"/>
    <cellStyle name="yes 2 7 3" xfId="27114"/>
    <cellStyle name="yes 2 8" xfId="27115"/>
    <cellStyle name="yes 2 8 2" xfId="27116"/>
    <cellStyle name="yes 2 8 3" xfId="27117"/>
    <cellStyle name="yes 2 9" xfId="27118"/>
    <cellStyle name="yes 2 9 2" xfId="27119"/>
    <cellStyle name="yes 2 9 3" xfId="27120"/>
    <cellStyle name="yes 3" xfId="27121"/>
    <cellStyle name="yes 3 2" xfId="27122"/>
    <cellStyle name="yes 3 3" xfId="27123"/>
    <cellStyle name="yes 4" xfId="27124"/>
    <cellStyle name="yes 4 2" xfId="27125"/>
    <cellStyle name="yes 4 3" xfId="27126"/>
    <cellStyle name="yes 5" xfId="27127"/>
    <cellStyle name="yes 5 2" xfId="27128"/>
    <cellStyle name="yes 5 3" xfId="27129"/>
    <cellStyle name="yes 6" xfId="27130"/>
    <cellStyle name="yes 6 2" xfId="27131"/>
    <cellStyle name="yes 6 3" xfId="27132"/>
    <cellStyle name="yes 7" xfId="27133"/>
    <cellStyle name="yes 7 2" xfId="27134"/>
    <cellStyle name="yes 7 3" xfId="27135"/>
    <cellStyle name="yes 8" xfId="27136"/>
    <cellStyle name="yes 8 2" xfId="27137"/>
    <cellStyle name="yes 8 3" xfId="27138"/>
    <cellStyle name="yes 9" xfId="27139"/>
    <cellStyle name="yes 9 2" xfId="27140"/>
    <cellStyle name="yes 9 3" xfId="27141"/>
    <cellStyle name="Zhengnan" xfId="27142"/>
    <cellStyle name="Zhengnan 2" xfId="27143"/>
    <cellStyle name="Zhengnan 2 2" xfId="27144"/>
    <cellStyle name="Zhengnan 2 3" xfId="27145"/>
    <cellStyle name="Zhengnan 3" xfId="27146"/>
    <cellStyle name="Zhengnan 4" xfId="27147"/>
    <cellStyle name="パーセント_laroux" xfId="27148"/>
    <cellStyle name="_CCT Notes to BS 98(EY)" xfId="27149"/>
    <cellStyle name="_!" xfId="27150"/>
    <cellStyle name="だ[0]_CCT Notes to BS 98(EY)" xfId="27151"/>
    <cellStyle name="だ_CCT Consol BS PL 0999-draft" xfId="27152"/>
    <cellStyle name="だ[0]_PLDT" xfId="27153"/>
    <cellStyle name="だ_laroux" xfId="27154"/>
    <cellStyle name="む|靃0]_Revenuesy Lr L" xfId="27155"/>
    <cellStyle name="む|靇Revenuenuesy L" xfId="27156"/>
    <cellStyle name="む|靇Revenuenuesy L 2" xfId="27157"/>
    <cellStyle name="む|靇Revenuenuesy L 2 2" xfId="27158"/>
    <cellStyle name="む|靇Revenuenuesy L 2 3" xfId="27159"/>
    <cellStyle name="む|靇Revenuenuesy L 3" xfId="27160"/>
    <cellStyle name="む|靇Revenuenuesy L 4" xfId="27161"/>
    <cellStyle name="む|靇Revenuenuesy L 5" xfId="27162"/>
    <cellStyle name="だ筳[0]_PERSONAL" xfId="27163"/>
    <cellStyle name="だ筳_PERSONAL" xfId="27164"/>
    <cellStyle name="籵_laroux" xfId="27165"/>
    <cellStyle name="煦弇[0]_laroux" xfId="27166"/>
    <cellStyle name="煦弇_laroux" xfId="27167"/>
    <cellStyle name="弇[0]_laroux" xfId="27168"/>
    <cellStyle name="弇_laroux" xfId="27169"/>
    <cellStyle name="弇煦路[0]_050978" xfId="27170"/>
    <cellStyle name="弇煦路_050978" xfId="27171"/>
    <cellStyle name="百分比 10" xfId="27172"/>
    <cellStyle name="百分比 10 2" xfId="27173"/>
    <cellStyle name="百分比 10 2 2" xfId="27174"/>
    <cellStyle name="百分比 10 2 2 2" xfId="27175"/>
    <cellStyle name="百分比 10 2 2 3" xfId="27176"/>
    <cellStyle name="百分比 10 2 3" xfId="27177"/>
    <cellStyle name="百分比 10 2 4" xfId="27178"/>
    <cellStyle name="百分比 10 3" xfId="27179"/>
    <cellStyle name="百分比 10 3 2" xfId="27180"/>
    <cellStyle name="百分比 10 4" xfId="27181"/>
    <cellStyle name="百分比 10 5" xfId="27182"/>
    <cellStyle name="百分比 10 6" xfId="27183"/>
    <cellStyle name="百分比 11" xfId="27184"/>
    <cellStyle name="百分比 11 2" xfId="27185"/>
    <cellStyle name="百分比 11 2 2" xfId="27186"/>
    <cellStyle name="百分比 11 2 2 2" xfId="27187"/>
    <cellStyle name="百分比 11 2 2 3" xfId="27188"/>
    <cellStyle name="百分比 11 2 3" xfId="27189"/>
    <cellStyle name="百分比 11 3" xfId="27190"/>
    <cellStyle name="百分比 11 3 2" xfId="27191"/>
    <cellStyle name="百分比 11 3 3" xfId="27192"/>
    <cellStyle name="百分比 11 4" xfId="27193"/>
    <cellStyle name="百分比 11 5" xfId="27194"/>
    <cellStyle name="百分比 12" xfId="27195"/>
    <cellStyle name="百分比 12 2" xfId="27196"/>
    <cellStyle name="百分比 12 2 2" xfId="27197"/>
    <cellStyle name="百分比 12 2 3" xfId="27198"/>
    <cellStyle name="百分比 12 3" xfId="27199"/>
    <cellStyle name="百分比 12 3 2" xfId="27200"/>
    <cellStyle name="百分比 12 3 3" xfId="27201"/>
    <cellStyle name="百分比 12 4" xfId="27202"/>
    <cellStyle name="百分比 12 5" xfId="27203"/>
    <cellStyle name="百分比 13" xfId="27204"/>
    <cellStyle name="百分比 13 2" xfId="27205"/>
    <cellStyle name="百分比 13 2 2" xfId="27206"/>
    <cellStyle name="百分比 13 2 3" xfId="27207"/>
    <cellStyle name="百分比 13 3" xfId="27208"/>
    <cellStyle name="百分比 13 4" xfId="27209"/>
    <cellStyle name="百分比 13 5" xfId="27210"/>
    <cellStyle name="百分比 14" xfId="27211"/>
    <cellStyle name="百分比 14 2" xfId="27212"/>
    <cellStyle name="百分比 14 2 2" xfId="27213"/>
    <cellStyle name="百分比 14 2 3" xfId="27214"/>
    <cellStyle name="百分比 14 3" xfId="27215"/>
    <cellStyle name="百分比 14 3 2" xfId="27216"/>
    <cellStyle name="百分比 14 3 3" xfId="27217"/>
    <cellStyle name="百分比 14 4" xfId="27218"/>
    <cellStyle name="百分比 15" xfId="27219"/>
    <cellStyle name="百分比 15 2" xfId="27220"/>
    <cellStyle name="百分比 15 2 2" xfId="27221"/>
    <cellStyle name="百分比 15 2 3" xfId="27222"/>
    <cellStyle name="百分比 15 3" xfId="27223"/>
    <cellStyle name="百分比 15 3 2" xfId="27224"/>
    <cellStyle name="百分比 15 3 3" xfId="27225"/>
    <cellStyle name="百分比 15 4" xfId="27226"/>
    <cellStyle name="百分比 16" xfId="27227"/>
    <cellStyle name="百分比 16 2" xfId="27228"/>
    <cellStyle name="百分比 16 2 2" xfId="27229"/>
    <cellStyle name="百分比 16 2 3" xfId="27230"/>
    <cellStyle name="百分比 16 2 4" xfId="27231"/>
    <cellStyle name="百分比 16 2 5" xfId="27232"/>
    <cellStyle name="百分比 16 3" xfId="27233"/>
    <cellStyle name="百分比 16 4" xfId="27234"/>
    <cellStyle name="百分比 16 5" xfId="27235"/>
    <cellStyle name="百分比 16 6" xfId="27236"/>
    <cellStyle name="百分比 17" xfId="27237"/>
    <cellStyle name="百分比 17 2" xfId="27238"/>
    <cellStyle name="百分比 18" xfId="27239"/>
    <cellStyle name="百分比 19" xfId="27240"/>
    <cellStyle name="百分比 2" xfId="27241"/>
    <cellStyle name="百分比 2 10" xfId="27242"/>
    <cellStyle name="百分比 2 11" xfId="27243"/>
    <cellStyle name="百分比 2 12" xfId="27244"/>
    <cellStyle name="百分比 2 2" xfId="27245"/>
    <cellStyle name="百分比 2 2 2" xfId="27246"/>
    <cellStyle name="百分比 2 2 2 2" xfId="27247"/>
    <cellStyle name="百分比 2 2 2 2 2" xfId="27248"/>
    <cellStyle name="百分比 2 2 2 2 2 2" xfId="27249"/>
    <cellStyle name="百分比 2 2 2 2 2 3" xfId="27250"/>
    <cellStyle name="百分比 2 2 2 2 2 4" xfId="27251"/>
    <cellStyle name="百分比 2 2 2 2 3" xfId="27252"/>
    <cellStyle name="百分比 2 2 2 3" xfId="27253"/>
    <cellStyle name="百分比 2 2 2 3 2" xfId="27254"/>
    <cellStyle name="百分比 2 2 2 3 3" xfId="27255"/>
    <cellStyle name="百分比 2 2 2 4" xfId="27256"/>
    <cellStyle name="百分比 2 2 2 5" xfId="27257"/>
    <cellStyle name="百分比 2 2 2 6" xfId="27258"/>
    <cellStyle name="百分比 2 2 2 7" xfId="27259"/>
    <cellStyle name="百分比 2 2 2 8" xfId="27260"/>
    <cellStyle name="百分比 2 2 2 9" xfId="27261"/>
    <cellStyle name="百分比 2 2 3" xfId="27262"/>
    <cellStyle name="百分比 2 2 3 2" xfId="27263"/>
    <cellStyle name="百分比 2 2 3 3" xfId="27264"/>
    <cellStyle name="百分比 2 2 4" xfId="27265"/>
    <cellStyle name="百分比 2 2 4 2" xfId="27266"/>
    <cellStyle name="百分比 2 2 4 3" xfId="27267"/>
    <cellStyle name="百分比 2 2 5" xfId="27268"/>
    <cellStyle name="百分比 2 2 6" xfId="27269"/>
    <cellStyle name="百分比 2 2 7" xfId="27270"/>
    <cellStyle name="百分比 2 2 8" xfId="27271"/>
    <cellStyle name="百分比 2 2 9" xfId="27272"/>
    <cellStyle name="百分比 2 3" xfId="27273"/>
    <cellStyle name="百分比 2 3 2" xfId="27274"/>
    <cellStyle name="百分比 2 3 2 2" xfId="27275"/>
    <cellStyle name="百分比 2 3 2 3" xfId="27276"/>
    <cellStyle name="百分比 2 3 3" xfId="27277"/>
    <cellStyle name="百分比 2 3 3 2" xfId="27278"/>
    <cellStyle name="百分比 2 3 3 3" xfId="27279"/>
    <cellStyle name="百分比 2 3 4" xfId="27280"/>
    <cellStyle name="百分比 2 3 5" xfId="27281"/>
    <cellStyle name="百分比 2 3 6" xfId="27282"/>
    <cellStyle name="百分比 2 4" xfId="27283"/>
    <cellStyle name="百分比 2 4 2" xfId="27284"/>
    <cellStyle name="百分比 2 4 2 2" xfId="27285"/>
    <cellStyle name="百分比 2 4 3" xfId="27286"/>
    <cellStyle name="百分比 2 4 4" xfId="27287"/>
    <cellStyle name="百分比 2 5" xfId="27288"/>
    <cellStyle name="百分比 2 5 2" xfId="27289"/>
    <cellStyle name="百分比 2 6" xfId="27290"/>
    <cellStyle name="百分比 2 6 2" xfId="27291"/>
    <cellStyle name="百分比 2 6 3" xfId="27292"/>
    <cellStyle name="百分比 2 7" xfId="27293"/>
    <cellStyle name="百分比 2 8" xfId="27294"/>
    <cellStyle name="百分比 2 9" xfId="27295"/>
    <cellStyle name="百分比 20" xfId="27296"/>
    <cellStyle name="百分比 20 2" xfId="27297"/>
    <cellStyle name="百分比 20 3" xfId="27298"/>
    <cellStyle name="百分比 21" xfId="27299"/>
    <cellStyle name="百分比 21 2" xfId="27300"/>
    <cellStyle name="百分比 22" xfId="27301"/>
    <cellStyle name="百分比 22 2" xfId="27302"/>
    <cellStyle name="百分比 23" xfId="27303"/>
    <cellStyle name="百分比 24" xfId="27304"/>
    <cellStyle name="百分比 25" xfId="27305"/>
    <cellStyle name="百分比 26" xfId="27306"/>
    <cellStyle name="百分比 27" xfId="27307"/>
    <cellStyle name="百分比 28" xfId="27308"/>
    <cellStyle name="百分比 28 2" xfId="27309"/>
    <cellStyle name="百分比 29" xfId="27310"/>
    <cellStyle name="百分比 29 2" xfId="27311"/>
    <cellStyle name="百分比 3" xfId="27312"/>
    <cellStyle name="百分比 3 10" xfId="27313"/>
    <cellStyle name="百分比 3 2" xfId="27314"/>
    <cellStyle name="百分比 3 2 2" xfId="27315"/>
    <cellStyle name="百分比 3 2 3" xfId="27316"/>
    <cellStyle name="百分比 3 3" xfId="27317"/>
    <cellStyle name="百分比 3 3 2" xfId="27318"/>
    <cellStyle name="百分比 3 3 3" xfId="27319"/>
    <cellStyle name="百分比 3 3 4" xfId="27320"/>
    <cellStyle name="百分比 3 4" xfId="27321"/>
    <cellStyle name="百分比 3 5" xfId="27322"/>
    <cellStyle name="百分比 3 6" xfId="27323"/>
    <cellStyle name="百分比 3 7" xfId="27324"/>
    <cellStyle name="百分比 3 8" xfId="27325"/>
    <cellStyle name="百分比 3 9" xfId="27326"/>
    <cellStyle name="百分比 30" xfId="27327"/>
    <cellStyle name="百分比 30 2" xfId="27328"/>
    <cellStyle name="百分比 31" xfId="27329"/>
    <cellStyle name="百分比 31 2" xfId="27330"/>
    <cellStyle name="百分比 32" xfId="27331"/>
    <cellStyle name="百分比 32 2" xfId="27332"/>
    <cellStyle name="百分比 33" xfId="27333"/>
    <cellStyle name="百分比 33 2" xfId="27334"/>
    <cellStyle name="百分比 34" xfId="27335"/>
    <cellStyle name="百分比 34 2" xfId="27336"/>
    <cellStyle name="百分比 35" xfId="27337"/>
    <cellStyle name="百分比 4" xfId="27338"/>
    <cellStyle name="百分比 4 10" xfId="27339"/>
    <cellStyle name="百分比 4 2" xfId="27340"/>
    <cellStyle name="百分比 4 2 2" xfId="27341"/>
    <cellStyle name="百分比 4 2 2 2" xfId="27342"/>
    <cellStyle name="百分比 4 2 2 3" xfId="27343"/>
    <cellStyle name="百分比 4 2 2 4" xfId="27344"/>
    <cellStyle name="百分比 4 2 2 5" xfId="27345"/>
    <cellStyle name="百分比 4 2 2 6" xfId="27346"/>
    <cellStyle name="百分比 4 3" xfId="27347"/>
    <cellStyle name="百分比 4 4" xfId="27348"/>
    <cellStyle name="百分比 4 4 2" xfId="27349"/>
    <cellStyle name="百分比 4 4 3" xfId="27350"/>
    <cellStyle name="百分比 4 5" xfId="27351"/>
    <cellStyle name="百分比 4 6" xfId="27352"/>
    <cellStyle name="百分比 4 7" xfId="27353"/>
    <cellStyle name="百分比 4 8" xfId="27354"/>
    <cellStyle name="百分比 4 9" xfId="27355"/>
    <cellStyle name="百分比 5" xfId="27356"/>
    <cellStyle name="百分比 5 10" xfId="27357"/>
    <cellStyle name="百分比 5 2" xfId="27358"/>
    <cellStyle name="百分比 5 2 2" xfId="27359"/>
    <cellStyle name="百分比 5 2 3" xfId="27360"/>
    <cellStyle name="百分比 5 3" xfId="27361"/>
    <cellStyle name="百分比 5 3 2" xfId="27362"/>
    <cellStyle name="百分比 5 3 3" xfId="27363"/>
    <cellStyle name="百分比 5 3 4" xfId="27364"/>
    <cellStyle name="百分比 5 4" xfId="27365"/>
    <cellStyle name="百分比 5 4 2" xfId="27366"/>
    <cellStyle name="百分比 5 4 3" xfId="27367"/>
    <cellStyle name="百分比 5 5" xfId="27368"/>
    <cellStyle name="百分比 5 6" xfId="27369"/>
    <cellStyle name="百分比 5 7" xfId="27370"/>
    <cellStyle name="百分比 5 8" xfId="27371"/>
    <cellStyle name="百分比 5 9" xfId="27372"/>
    <cellStyle name="百分比 6" xfId="27373"/>
    <cellStyle name="百分比 6 2" xfId="27374"/>
    <cellStyle name="百分比 6 2 2" xfId="27375"/>
    <cellStyle name="百分比 6 2 3" xfId="27376"/>
    <cellStyle name="百分比 6 3" xfId="27377"/>
    <cellStyle name="百分比 6 4" xfId="27378"/>
    <cellStyle name="百分比 6 4 2" xfId="27379"/>
    <cellStyle name="百分比 6 4 3" xfId="27380"/>
    <cellStyle name="百分比 6 5" xfId="27381"/>
    <cellStyle name="百分比 6 6" xfId="27382"/>
    <cellStyle name="百分比 6 7" xfId="27383"/>
    <cellStyle name="百分比 6 8" xfId="27384"/>
    <cellStyle name="百分比 7" xfId="27385"/>
    <cellStyle name="百分比 7 2" xfId="27386"/>
    <cellStyle name="百分比 7 2 2" xfId="27387"/>
    <cellStyle name="百分比 7 2 2 2" xfId="27388"/>
    <cellStyle name="百分比 7 2 2 3" xfId="27389"/>
    <cellStyle name="百分比 7 2 2 4" xfId="27390"/>
    <cellStyle name="百分比 7 2 3" xfId="27391"/>
    <cellStyle name="百分比 7 3" xfId="27392"/>
    <cellStyle name="百分比 7 4" xfId="27393"/>
    <cellStyle name="百分比 7 4 2" xfId="27394"/>
    <cellStyle name="百分比 7 4 3" xfId="27395"/>
    <cellStyle name="百分比 7 5" xfId="27396"/>
    <cellStyle name="百分比 7 6" xfId="27397"/>
    <cellStyle name="百分比 7 7" xfId="27398"/>
    <cellStyle name="百分比 7 8" xfId="27399"/>
    <cellStyle name="百分比 7 9" xfId="27400"/>
    <cellStyle name="百分比 8" xfId="27401"/>
    <cellStyle name="百分比 8 2" xfId="27402"/>
    <cellStyle name="百分比 8 2 2" xfId="27403"/>
    <cellStyle name="百分比 8 2 3" xfId="27404"/>
    <cellStyle name="百分比 8 2 4" xfId="27405"/>
    <cellStyle name="百分比 8 3" xfId="27406"/>
    <cellStyle name="百分比 8 3 2" xfId="27407"/>
    <cellStyle name="百分比 8 3 2 2" xfId="27408"/>
    <cellStyle name="百分比 8 3 2 3" xfId="27409"/>
    <cellStyle name="百分比 8 3 3" xfId="27410"/>
    <cellStyle name="百分比 8 4" xfId="27411"/>
    <cellStyle name="百分比 8 4 2" xfId="27412"/>
    <cellStyle name="百分比 8 4 3" xfId="27413"/>
    <cellStyle name="百分比 8 5" xfId="27414"/>
    <cellStyle name="百分比 8 6" xfId="27415"/>
    <cellStyle name="百分比 8 7" xfId="27416"/>
    <cellStyle name="百分比 8 8" xfId="27417"/>
    <cellStyle name="百分比 8 9" xfId="27418"/>
    <cellStyle name="百分比 9" xfId="27419"/>
    <cellStyle name="百分比 9 2" xfId="27420"/>
    <cellStyle name="百分比 9 2 2" xfId="27421"/>
    <cellStyle name="百分比 9 2 2 2" xfId="27422"/>
    <cellStyle name="百分比 9 2 3" xfId="27423"/>
    <cellStyle name="百分比 9 2 4" xfId="27424"/>
    <cellStyle name="百分比 9 3" xfId="27425"/>
    <cellStyle name="百分比 9 3 2" xfId="27426"/>
    <cellStyle name="百分比 9 4" xfId="27427"/>
    <cellStyle name="百分比 9 4 2" xfId="27428"/>
    <cellStyle name="百分比 9 4 3" xfId="27429"/>
    <cellStyle name="百分比 9 5" xfId="27430"/>
    <cellStyle name="百分比 9 6" xfId="27431"/>
    <cellStyle name="百分比 9 7" xfId="27432"/>
    <cellStyle name="百分比 9 8" xfId="27433"/>
    <cellStyle name="百分比 9 9" xfId="27434"/>
    <cellStyle name="斑" xfId="27435"/>
    <cellStyle name="斑 2" xfId="27436"/>
    <cellStyle name="斑 2 2" xfId="27437"/>
    <cellStyle name="捠壿 [0.00]_!!!GO" xfId="27438"/>
    <cellStyle name="捠壿_!!!GO" xfId="27439"/>
    <cellStyle name="備註" xfId="27440"/>
    <cellStyle name="備註 2" xfId="27441"/>
    <cellStyle name="閉撰蟈諉" xfId="27442"/>
    <cellStyle name="编号" xfId="27443"/>
    <cellStyle name="编号 2" xfId="27444"/>
    <cellStyle name="编号 2 2" xfId="27445"/>
    <cellStyle name="编号 2 3" xfId="27446"/>
    <cellStyle name="编号 2 4" xfId="27447"/>
    <cellStyle name="编号 3" xfId="27448"/>
    <cellStyle name="编号 4" xfId="27449"/>
    <cellStyle name="编号 5" xfId="27450"/>
    <cellStyle name="标题 1 1" xfId="27451"/>
    <cellStyle name="标题 1 10" xfId="27452"/>
    <cellStyle name="标题 1 11" xfId="27453"/>
    <cellStyle name="标题 1 12" xfId="27454"/>
    <cellStyle name="标题 1 13" xfId="27455"/>
    <cellStyle name="标题 1 14" xfId="27456"/>
    <cellStyle name="标题 1 2" xfId="27457"/>
    <cellStyle name="标题 1 2 2" xfId="27458"/>
    <cellStyle name="标题 1 2 2 2" xfId="27459"/>
    <cellStyle name="标题 1 2 3" xfId="27460"/>
    <cellStyle name="标题 1 2 3 2" xfId="27461"/>
    <cellStyle name="标题 1 2 4" xfId="27462"/>
    <cellStyle name="标题 1 2 5" xfId="27463"/>
    <cellStyle name="标题 1 2 6" xfId="27464"/>
    <cellStyle name="标题 1 2 7" xfId="27465"/>
    <cellStyle name="标题 1 3" xfId="27466"/>
    <cellStyle name="标题 1 3 2" xfId="27467"/>
    <cellStyle name="标题 1 3 3" xfId="27468"/>
    <cellStyle name="标题 1 3 4" xfId="27469"/>
    <cellStyle name="标题 1 3 5" xfId="27470"/>
    <cellStyle name="标题 1 4" xfId="27471"/>
    <cellStyle name="标题 1 4 2" xfId="27472"/>
    <cellStyle name="标题 1 4 3" xfId="27473"/>
    <cellStyle name="标题 1 4 4" xfId="27474"/>
    <cellStyle name="标题 1 4 5" xfId="27475"/>
    <cellStyle name="标题 1 5" xfId="27476"/>
    <cellStyle name="标题 1 5 2" xfId="27477"/>
    <cellStyle name="标题 1 5 3" xfId="27478"/>
    <cellStyle name="标题 1 5 4" xfId="27479"/>
    <cellStyle name="标题 1 5 5" xfId="27480"/>
    <cellStyle name="标题 1 6" xfId="27481"/>
    <cellStyle name="标题 1 7" xfId="27482"/>
    <cellStyle name="标题 1 8" xfId="27483"/>
    <cellStyle name="标题 1 9" xfId="27484"/>
    <cellStyle name="标题 10" xfId="27485"/>
    <cellStyle name="标题 11" xfId="27486"/>
    <cellStyle name="标题 12" xfId="27487"/>
    <cellStyle name="标题 13" xfId="27488"/>
    <cellStyle name="标题 14" xfId="27489"/>
    <cellStyle name="标题 15" xfId="27490"/>
    <cellStyle name="标题 16" xfId="27491"/>
    <cellStyle name="标题 17" xfId="27492"/>
    <cellStyle name="标题 2 10" xfId="27493"/>
    <cellStyle name="标题 2 11" xfId="27494"/>
    <cellStyle name="标题 2 12" xfId="27495"/>
    <cellStyle name="标题 2 13" xfId="27496"/>
    <cellStyle name="标题 2 14" xfId="27497"/>
    <cellStyle name="标题 2 2" xfId="27498"/>
    <cellStyle name="标题 2 2 2" xfId="27499"/>
    <cellStyle name="标题 2 2 2 2" xfId="27500"/>
    <cellStyle name="标题 2 2 3" xfId="27501"/>
    <cellStyle name="标题 2 2 3 2" xfId="27502"/>
    <cellStyle name="标题 2 2 4" xfId="27503"/>
    <cellStyle name="标题 2 2 5" xfId="27504"/>
    <cellStyle name="标题 2 2 6" xfId="27505"/>
    <cellStyle name="标题 2 2 7" xfId="27506"/>
    <cellStyle name="标题 2 3" xfId="27507"/>
    <cellStyle name="标题 2 3 2" xfId="27508"/>
    <cellStyle name="标题 2 3 3" xfId="27509"/>
    <cellStyle name="标题 2 3 4" xfId="27510"/>
    <cellStyle name="标题 2 3 5" xfId="27511"/>
    <cellStyle name="标题 2 4" xfId="27512"/>
    <cellStyle name="标题 2 4 2" xfId="27513"/>
    <cellStyle name="标题 2 4 3" xfId="27514"/>
    <cellStyle name="标题 2 4 4" xfId="27515"/>
    <cellStyle name="标题 2 4 5" xfId="27516"/>
    <cellStyle name="标题 2 5" xfId="27517"/>
    <cellStyle name="标题 2 5 2" xfId="27518"/>
    <cellStyle name="标题 2 5 3" xfId="27519"/>
    <cellStyle name="标题 2 5 4" xfId="27520"/>
    <cellStyle name="标题 2 5 5" xfId="27521"/>
    <cellStyle name="标题 2 6" xfId="27522"/>
    <cellStyle name="标题 2 7" xfId="27523"/>
    <cellStyle name="标题 2 8" xfId="27524"/>
    <cellStyle name="标题 2 9" xfId="27525"/>
    <cellStyle name="标题 3 10" xfId="27526"/>
    <cellStyle name="标题 3 10 2" xfId="27527"/>
    <cellStyle name="标题 3 11" xfId="27528"/>
    <cellStyle name="标题 3 11 2" xfId="27529"/>
    <cellStyle name="标题 3 12" xfId="27530"/>
    <cellStyle name="标题 3 12 2" xfId="27531"/>
    <cellStyle name="标题 3 13" xfId="27532"/>
    <cellStyle name="标题 3 14" xfId="27533"/>
    <cellStyle name="标题 3 2" xfId="27534"/>
    <cellStyle name="标题 3 2 2" xfId="27535"/>
    <cellStyle name="标题 3 2 2 2" xfId="27536"/>
    <cellStyle name="标题 3 2 3" xfId="27537"/>
    <cellStyle name="标题 3 2 3 2" xfId="27538"/>
    <cellStyle name="标题 3 2 4" xfId="27539"/>
    <cellStyle name="标题 3 2 5" xfId="27540"/>
    <cellStyle name="标题 3 2 6" xfId="27541"/>
    <cellStyle name="标题 3 2 7" xfId="27542"/>
    <cellStyle name="标题 3 2 8" xfId="27543"/>
    <cellStyle name="标题 3 3" xfId="27544"/>
    <cellStyle name="标题 3 3 2" xfId="27545"/>
    <cellStyle name="标题 3 3 3" xfId="27546"/>
    <cellStyle name="标题 3 3 4" xfId="27547"/>
    <cellStyle name="标题 3 3 5" xfId="27548"/>
    <cellStyle name="标题 3 3 6" xfId="27549"/>
    <cellStyle name="标题 3 4" xfId="27550"/>
    <cellStyle name="标题 3 4 2" xfId="27551"/>
    <cellStyle name="标题 3 4 3" xfId="27552"/>
    <cellStyle name="标题 3 4 4" xfId="27553"/>
    <cellStyle name="标题 3 4 5" xfId="27554"/>
    <cellStyle name="标题 3 4 6" xfId="27555"/>
    <cellStyle name="标题 3 5" xfId="27556"/>
    <cellStyle name="标题 3 5 2" xfId="27557"/>
    <cellStyle name="标题 3 5 3" xfId="27558"/>
    <cellStyle name="标题 3 5 4" xfId="27559"/>
    <cellStyle name="标题 3 5 5" xfId="27560"/>
    <cellStyle name="标题 3 5 6" xfId="27561"/>
    <cellStyle name="标题 3 6" xfId="27562"/>
    <cellStyle name="标题 3 6 2" xfId="27563"/>
    <cellStyle name="标题 3 7" xfId="27564"/>
    <cellStyle name="标题 3 7 2" xfId="27565"/>
    <cellStyle name="标题 3 8" xfId="27566"/>
    <cellStyle name="标题 3 8 2" xfId="27567"/>
    <cellStyle name="标题 3 9" xfId="27568"/>
    <cellStyle name="标题 3 9 2" xfId="27569"/>
    <cellStyle name="标题 4 10" xfId="27570"/>
    <cellStyle name="标题 4 11" xfId="27571"/>
    <cellStyle name="标题 4 12" xfId="27572"/>
    <cellStyle name="标题 4 13" xfId="27573"/>
    <cellStyle name="标题 4 14" xfId="27574"/>
    <cellStyle name="标题 4 2" xfId="27575"/>
    <cellStyle name="标题 4 2 2" xfId="27576"/>
    <cellStyle name="标题 4 2 2 2" xfId="27577"/>
    <cellStyle name="标题 4 2 3" xfId="27578"/>
    <cellStyle name="标题 4 2 3 2" xfId="27579"/>
    <cellStyle name="标题 4 2 4" xfId="27580"/>
    <cellStyle name="标题 4 2 5" xfId="27581"/>
    <cellStyle name="标题 4 2 6" xfId="27582"/>
    <cellStyle name="标题 4 2 7" xfId="27583"/>
    <cellStyle name="标题 4 3" xfId="27584"/>
    <cellStyle name="标题 4 3 2" xfId="27585"/>
    <cellStyle name="标题 4 3 3" xfId="27586"/>
    <cellStyle name="标题 4 3 4" xfId="27587"/>
    <cellStyle name="标题 4 3 5" xfId="27588"/>
    <cellStyle name="标题 4 4" xfId="27589"/>
    <cellStyle name="标题 4 4 2" xfId="27590"/>
    <cellStyle name="标题 4 4 3" xfId="27591"/>
    <cellStyle name="标题 4 4 4" xfId="27592"/>
    <cellStyle name="标题 4 4 5" xfId="27593"/>
    <cellStyle name="标题 4 5" xfId="27594"/>
    <cellStyle name="标题 4 5 2" xfId="27595"/>
    <cellStyle name="标题 4 5 3" xfId="27596"/>
    <cellStyle name="标题 4 5 4" xfId="27597"/>
    <cellStyle name="标题 4 5 5" xfId="27598"/>
    <cellStyle name="标题 4 6" xfId="27599"/>
    <cellStyle name="标题 4 7" xfId="27600"/>
    <cellStyle name="标题 4 8" xfId="27601"/>
    <cellStyle name="标题 4 9" xfId="27602"/>
    <cellStyle name="标题 5" xfId="27603"/>
    <cellStyle name="标题 5 2" xfId="27604"/>
    <cellStyle name="标题 5 2 2" xfId="27605"/>
    <cellStyle name="标题 5 3" xfId="27606"/>
    <cellStyle name="标题 5 3 2" xfId="27607"/>
    <cellStyle name="标题 5 4" xfId="27608"/>
    <cellStyle name="标题 5 5" xfId="27609"/>
    <cellStyle name="标题 5 6" xfId="27610"/>
    <cellStyle name="标题 5 7" xfId="27611"/>
    <cellStyle name="标题 6" xfId="27612"/>
    <cellStyle name="标题 6 2" xfId="27613"/>
    <cellStyle name="标题 6 3" xfId="27614"/>
    <cellStyle name="标题 6 4" xfId="27615"/>
    <cellStyle name="标题 6 5" xfId="27616"/>
    <cellStyle name="标题 7" xfId="27617"/>
    <cellStyle name="标题 7 2" xfId="27618"/>
    <cellStyle name="标题 7 3" xfId="27619"/>
    <cellStyle name="标题 7 4" xfId="27620"/>
    <cellStyle name="标题 7 5" xfId="27621"/>
    <cellStyle name="标题 8" xfId="27622"/>
    <cellStyle name="标题 8 2" xfId="27623"/>
    <cellStyle name="标题 8 3" xfId="27624"/>
    <cellStyle name="标题 8 4" xfId="27625"/>
    <cellStyle name="标题 8 5" xfId="27626"/>
    <cellStyle name="标题 9" xfId="27627"/>
    <cellStyle name="标题1" xfId="27628"/>
    <cellStyle name="标题1 2" xfId="27629"/>
    <cellStyle name="标题1 3" xfId="27630"/>
    <cellStyle name="标题1 4" xfId="27631"/>
    <cellStyle name="標題" xfId="27632"/>
    <cellStyle name="標題 1" xfId="27633"/>
    <cellStyle name="標題 2" xfId="27634"/>
    <cellStyle name="標題 3" xfId="27635"/>
    <cellStyle name="標題 4" xfId="27636"/>
    <cellStyle name="標準_-004x_入力訂正84ステータスバー非表示にしない_入力訂正83_入力訂正84ステータスバー非表示にしない_入力訂正84_入力訂正85" xfId="27637"/>
    <cellStyle name="表标题" xfId="27638"/>
    <cellStyle name="表标题 2" xfId="27639"/>
    <cellStyle name="表标题 2 2" xfId="27640"/>
    <cellStyle name="表标题 2 2 2" xfId="27641"/>
    <cellStyle name="表标题 2 3" xfId="27642"/>
    <cellStyle name="表标题 3" xfId="27643"/>
    <cellStyle name="表标题 4" xfId="27644"/>
    <cellStyle name="表标题 5" xfId="27645"/>
    <cellStyle name="表标题 6" xfId="27646"/>
    <cellStyle name="表标题 7" xfId="27647"/>
    <cellStyle name="捗_!" xfId="27648"/>
    <cellStyle name="部门" xfId="27649"/>
    <cellStyle name="部门 2" xfId="27650"/>
    <cellStyle name="部门 2 2" xfId="27651"/>
    <cellStyle name="部门 2 3" xfId="27652"/>
    <cellStyle name="部门 2 4" xfId="27653"/>
    <cellStyle name="部门 3" xfId="27654"/>
    <cellStyle name="部门 4" xfId="27655"/>
    <cellStyle name="部门 5" xfId="27656"/>
    <cellStyle name="差 10" xfId="27657"/>
    <cellStyle name="差 10 2" xfId="27658"/>
    <cellStyle name="差 10 2 2" xfId="27659"/>
    <cellStyle name="差 10 2 3" xfId="27660"/>
    <cellStyle name="差 10 3" xfId="27661"/>
    <cellStyle name="差 11" xfId="27662"/>
    <cellStyle name="差 11 2" xfId="27663"/>
    <cellStyle name="差 11 2 2" xfId="27664"/>
    <cellStyle name="差 11 2 3" xfId="27665"/>
    <cellStyle name="差 11 3" xfId="27666"/>
    <cellStyle name="差 12" xfId="27667"/>
    <cellStyle name="差 12 2" xfId="27668"/>
    <cellStyle name="差 12 2 2" xfId="27669"/>
    <cellStyle name="差 12 2 3" xfId="27670"/>
    <cellStyle name="差 12 3" xfId="27671"/>
    <cellStyle name="差 13" xfId="27672"/>
    <cellStyle name="差 2" xfId="27673"/>
    <cellStyle name="差 2 2" xfId="27674"/>
    <cellStyle name="差 2 2 2" xfId="27675"/>
    <cellStyle name="差 2 2 2 2" xfId="27676"/>
    <cellStyle name="差 2 2 2 3" xfId="27677"/>
    <cellStyle name="差 2 2 3" xfId="27678"/>
    <cellStyle name="差 2 3" xfId="27679"/>
    <cellStyle name="差 2 3 2" xfId="27680"/>
    <cellStyle name="差 2 4" xfId="27681"/>
    <cellStyle name="差 2 4 2" xfId="27682"/>
    <cellStyle name="差 2 4 3" xfId="27683"/>
    <cellStyle name="差 2 5" xfId="27684"/>
    <cellStyle name="差 2 6" xfId="27685"/>
    <cellStyle name="差 2 7" xfId="27686"/>
    <cellStyle name="差 2 8" xfId="27687"/>
    <cellStyle name="差 2_审定表" xfId="27688"/>
    <cellStyle name="差 3" xfId="27689"/>
    <cellStyle name="差 3 2" xfId="27690"/>
    <cellStyle name="差 3 2 2" xfId="27691"/>
    <cellStyle name="差 3 2 3" xfId="27692"/>
    <cellStyle name="差 3 3" xfId="27693"/>
    <cellStyle name="差 3 3 2" xfId="27694"/>
    <cellStyle name="差 3 3 3" xfId="27695"/>
    <cellStyle name="差 3 4" xfId="27696"/>
    <cellStyle name="差 3 5" xfId="27697"/>
    <cellStyle name="差 3 6" xfId="27698"/>
    <cellStyle name="差 3_审定表" xfId="27699"/>
    <cellStyle name="差 4" xfId="27700"/>
    <cellStyle name="差 4 2" xfId="27701"/>
    <cellStyle name="差 4 2 2" xfId="27702"/>
    <cellStyle name="差 4 2 3" xfId="27703"/>
    <cellStyle name="差 4 3" xfId="27704"/>
    <cellStyle name="差 4 3 2" xfId="27705"/>
    <cellStyle name="差 4 3 3" xfId="27706"/>
    <cellStyle name="差 4 4" xfId="27707"/>
    <cellStyle name="差 4 5" xfId="27708"/>
    <cellStyle name="差 4 6" xfId="27709"/>
    <cellStyle name="差 4_审定表" xfId="27710"/>
    <cellStyle name="差 5" xfId="27711"/>
    <cellStyle name="差 5 2" xfId="27712"/>
    <cellStyle name="差 5 2 2" xfId="27713"/>
    <cellStyle name="差 5 2 3" xfId="27714"/>
    <cellStyle name="差 5 3" xfId="27715"/>
    <cellStyle name="差 5 3 2" xfId="27716"/>
    <cellStyle name="差 5 3 3" xfId="27717"/>
    <cellStyle name="差 5 4" xfId="27718"/>
    <cellStyle name="差 5 5" xfId="27719"/>
    <cellStyle name="差 5 6" xfId="27720"/>
    <cellStyle name="差 5_审定表" xfId="27721"/>
    <cellStyle name="差 6" xfId="27722"/>
    <cellStyle name="差 6 2" xfId="27723"/>
    <cellStyle name="差 6 2 2" xfId="27724"/>
    <cellStyle name="差 6 2 3" xfId="27725"/>
    <cellStyle name="差 6 3" xfId="27726"/>
    <cellStyle name="差 7" xfId="27727"/>
    <cellStyle name="差 7 2" xfId="27728"/>
    <cellStyle name="差 7 2 2" xfId="27729"/>
    <cellStyle name="差 7 2 3" xfId="27730"/>
    <cellStyle name="差 7 3" xfId="27731"/>
    <cellStyle name="差 8" xfId="27732"/>
    <cellStyle name="差 8 2" xfId="27733"/>
    <cellStyle name="差 8 2 2" xfId="27734"/>
    <cellStyle name="差 8 2 3" xfId="27735"/>
    <cellStyle name="差 8 3" xfId="27736"/>
    <cellStyle name="差 9" xfId="27737"/>
    <cellStyle name="差 9 2" xfId="27738"/>
    <cellStyle name="差 9 2 2" xfId="27739"/>
    <cellStyle name="差 9 2 3" xfId="27740"/>
    <cellStyle name="差 9 3" xfId="27741"/>
    <cellStyle name="差_（新）安丘店 收益法预测申报表格" xfId="27742"/>
    <cellStyle name="差_（中评协）新会计制度评估明细表1" xfId="27743"/>
    <cellStyle name="差_（中评协）新会计制度评估明细表3-101" xfId="27744"/>
    <cellStyle name="差_（中评协）新会计制度评估明细表3-9" xfId="27745"/>
    <cellStyle name="差__dxn_tempA空白表页" xfId="27746"/>
    <cellStyle name="差__dxn_tempA空白表页 2" xfId="27747"/>
    <cellStyle name="差__dxn_tempA空白表页 2_附注" xfId="27748"/>
    <cellStyle name="差__dxn_tempBook1" xfId="27749"/>
    <cellStyle name="差__dxn_tempBook1 2" xfId="27750"/>
    <cellStyle name="差__dxn_tempBook1 2_附注" xfId="27751"/>
    <cellStyle name="差__dxn_tempBook1_ZD 应收账款" xfId="27752"/>
    <cellStyle name="差__dxn_tempBook1_ZD 应收账款 2" xfId="27753"/>
    <cellStyle name="差__dxn_tempBook1_ZD 应收账款 2_附注" xfId="27754"/>
    <cellStyle name="差__dxn_temp存货发出计价测试" xfId="27755"/>
    <cellStyle name="差__dxn_temp固定资产" xfId="27756"/>
    <cellStyle name="差__dxn_temp检查情况表模版" xfId="27757"/>
    <cellStyle name="差__dxn_temp空白表页" xfId="27758"/>
    <cellStyle name="差__dxn_temp空白表页 2" xfId="27759"/>
    <cellStyle name="差__dxn_temp空白表页 2_附注" xfId="27760"/>
    <cellStyle name="差__dxn_temp空白表页 3" xfId="27761"/>
    <cellStyle name="差__dxn_temp空白表页 4" xfId="27762"/>
    <cellStyle name="差__dxn_temp空白表页 5" xfId="27763"/>
    <cellStyle name="差__dxn_temp空白表页_试算平衡表创业" xfId="27764"/>
    <cellStyle name="差__dxn_temp明细表模板(资产负债)" xfId="27765"/>
    <cellStyle name="差__dxn_temp审定表模版(资产负债)" xfId="27766"/>
    <cellStyle name="差__dxn_temp损益类12个月明细表" xfId="27767"/>
    <cellStyle name="差__dxn_temp账项明细表模版" xfId="27768"/>
    <cellStyle name="差__dxn_temp资产类12个月明细表" xfId="27769"/>
    <cellStyle name="差_“其他应付款”明细余额表" xfId="27770"/>
    <cellStyle name="差_“其他应付款”明细余额表 2" xfId="27771"/>
    <cellStyle name="差_“其他应付款”明细余额表 2 2" xfId="27772"/>
    <cellStyle name="差_“其他应付款”明细余额表 2 2 2" xfId="27773"/>
    <cellStyle name="差_“其他应付款”明细余额表 2 3" xfId="27774"/>
    <cellStyle name="差_“其他应付款”明细余额表 3" xfId="27775"/>
    <cellStyle name="差_“应付职工薪酬”增减变动明细表" xfId="27776"/>
    <cellStyle name="差_“应付职工薪酬”增减变动明细表 2" xfId="27777"/>
    <cellStyle name="差_“应付职工薪酬”增减变动明细表 2 2" xfId="27778"/>
    <cellStyle name="差_“应付职工薪酬”增减变动明细表 2 2 2" xfId="27779"/>
    <cellStyle name="差_“应付职工薪酬”增减变动明细表 2 3" xfId="27780"/>
    <cellStyle name="差_“应付职工薪酬”增减变动明细表 3" xfId="27781"/>
    <cellStyle name="差_“在建工程”调整分录汇总" xfId="27782"/>
    <cellStyle name="差_“在建工程”调整分录汇总 2" xfId="27783"/>
    <cellStyle name="差_0.10112382852506252" xfId="27784"/>
    <cellStyle name="差_0.10112382852506252 2" xfId="27785"/>
    <cellStyle name="差_0.10112382852506252 2 2" xfId="27786"/>
    <cellStyle name="差_0.10112382852506252 2 2 2" xfId="27787"/>
    <cellStyle name="差_0.10112382852506252 2 3" xfId="27788"/>
    <cellStyle name="差_0.10112382852506252 3" xfId="27789"/>
    <cellStyle name="差_001集团（200）07" xfId="27790"/>
    <cellStyle name="差_001集团（200）07 2" xfId="27791"/>
    <cellStyle name="差_001集团（200）07 2 2" xfId="27792"/>
    <cellStyle name="差_001集团（200）07 2 2 2" xfId="27793"/>
    <cellStyle name="差_001集团（200）07 2 3" xfId="27794"/>
    <cellStyle name="差_001集团（200）07 3" xfId="27795"/>
    <cellStyle name="差_001母公司07" xfId="27796"/>
    <cellStyle name="差_001母公司07 2" xfId="27797"/>
    <cellStyle name="差_02大力矿业" xfId="27798"/>
    <cellStyle name="差_02大力矿业 2" xfId="27799"/>
    <cellStyle name="差_02大力矿业 2 2" xfId="27800"/>
    <cellStyle name="差_02大力矿业 2 3" xfId="27801"/>
    <cellStyle name="差_02大力矿业 3" xfId="27802"/>
    <cellStyle name="差_02大力矿业评估明细表" xfId="27803"/>
    <cellStyle name="差_02大力矿业评估明细表 2" xfId="27804"/>
    <cellStyle name="差_02大力矿业评估明细表 2 2" xfId="27805"/>
    <cellStyle name="差_02大力矿业评估明细表 2 3" xfId="27806"/>
    <cellStyle name="差_02大力矿业评估明细表 3" xfId="27807"/>
    <cellStyle name="差_02大力矿业收益法" xfId="27808"/>
    <cellStyle name="差_02大力矿业收益法 2" xfId="27809"/>
    <cellStyle name="差_02大力矿业收益法 3" xfId="27810"/>
    <cellStyle name="差_02大力矿业收益法 4" xfId="27811"/>
    <cellStyle name="差_02-张包资产基础法评估申报明细表" xfId="27812"/>
    <cellStyle name="差_02-张包资产基础法评估申报明细表 2" xfId="27813"/>
    <cellStyle name="差_02-张包资产基础法评估申报明细表 2 2" xfId="27814"/>
    <cellStyle name="差_02-张包资产基础法评估申报明细表 2 3" xfId="27815"/>
    <cellStyle name="差_02-张包资产基础法评估申报明细表 3" xfId="27816"/>
    <cellStyle name="差_02-张包资产基础法评估申报明细表_02大力矿业" xfId="27817"/>
    <cellStyle name="差_02-张包资产基础法评估申报明细表_02大力矿业 2" xfId="27818"/>
    <cellStyle name="差_02-张包资产基础法评估申报明细表_02大力矿业 2 2" xfId="27819"/>
    <cellStyle name="差_02-张包资产基础法评估申报明细表_02大力矿业 2 3" xfId="27820"/>
    <cellStyle name="差_02-张包资产基础法评估申报明细表_02大力矿业 3" xfId="27821"/>
    <cellStyle name="差_02-张包资产基础法评估申报明细表_18纵横工程改" xfId="27822"/>
    <cellStyle name="差_030000安徽信达房产080420凌晨feng核对" xfId="27823"/>
    <cellStyle name="差_030000安徽信达房产080420凌晨feng核对 2" xfId="27824"/>
    <cellStyle name="差_030000安徽信达房产080420凌晨feng核对 2 2" xfId="27825"/>
    <cellStyle name="差_030000安徽信达房产080420凌晨feng核对 2 3" xfId="27826"/>
    <cellStyle name="差_030000安徽信达房产080420凌晨feng核对 3" xfId="27827"/>
    <cellStyle name="差_035湖南省康普通信设备有限责任公司评估明细表" xfId="27828"/>
    <cellStyle name="差_035湖南省康普通信设备有限责任公司评估明细表 2" xfId="27829"/>
    <cellStyle name="差_035湖南省康普通信设备有限责任公司评估明细表 2 2" xfId="27830"/>
    <cellStyle name="差_035湖南省康普通信设备有限责任公司评估明细表 2 3" xfId="27831"/>
    <cellStyle name="差_035湖南省康普通信设备有限责任公司评估明细表 3" xfId="27832"/>
    <cellStyle name="差_035湖南省康普通信设备有限责任公司评估明细表_02大力矿业" xfId="27833"/>
    <cellStyle name="差_035湖南省康普通信设备有限责任公司评估明细表_02大力矿业 2" xfId="27834"/>
    <cellStyle name="差_035湖南省康普通信设备有限责任公司评估明细表_02大力矿业 2 2" xfId="27835"/>
    <cellStyle name="差_035湖南省康普通信设备有限责任公司评估明细表_02大力矿业 2 3" xfId="27836"/>
    <cellStyle name="差_035湖南省康普通信设备有限责任公司评估明细表_02大力矿业 3" xfId="27837"/>
    <cellStyle name="差_035湖南省康普通信设备有限责任公司评估明细表_18纵横工程改" xfId="27838"/>
    <cellStyle name="差_035湖南省康普通信设备有限责任公司评估明细表_固定资产折旧" xfId="27839"/>
    <cellStyle name="差_035湖南省康普通信设备有限责任公司评估明细表_固定资产折旧 2" xfId="27840"/>
    <cellStyle name="差_035湖南省康普通信设备有限责任公司评估明细表_固定资产折旧 2 2" xfId="27841"/>
    <cellStyle name="差_035湖南省康普通信设备有限责任公司评估明细表_固定资产折旧 2 3" xfId="27842"/>
    <cellStyle name="差_035湖南省康普通信设备有限责任公司评估明细表_固定资产折旧 3" xfId="27843"/>
    <cellStyle name="差_035湖南省康普通信设备有限责任公司评估明细表_固定资产折旧_majun合并嘉兴信达建设附件3：标准评估明细表（收益法）" xfId="27844"/>
    <cellStyle name="差_035湖南省康普通信设备有限责任公司评估明细表_固定资产折旧_majun合并嘉兴信达建设附件3：标准评估明细表（收益法） 2" xfId="27845"/>
    <cellStyle name="差_035湖南省康普通信设备有限责任公司评估明细表_固定资产折旧_majun合并嘉兴信达建设附件3：标准评估明细表（收益法） 2 2" xfId="27846"/>
    <cellStyle name="差_035湖南省康普通信设备有限责任公司评估明细表_固定资产折旧_majun合并嘉兴信达建设附件3：标准评估明细表（收益法） 2 3" xfId="27847"/>
    <cellStyle name="差_035湖南省康普通信设备有限责任公司评估明细表_固定资产折旧_majun合并嘉兴信达建设附件3：标准评估明细表（收益法） 3" xfId="27848"/>
    <cellStyle name="差_070210" xfId="27849"/>
    <cellStyle name="差_070210 2" xfId="27850"/>
    <cellStyle name="差_070210 3" xfId="27851"/>
    <cellStyle name="差_070210 4" xfId="27852"/>
    <cellStyle name="差_070210_02大力矿业" xfId="27853"/>
    <cellStyle name="差_070210_02大力矿业 2" xfId="27854"/>
    <cellStyle name="差_070210_02大力矿业 3" xfId="27855"/>
    <cellStyle name="差_070210_02大力矿业 4" xfId="27856"/>
    <cellStyle name="差_070210_18纵横工程改" xfId="27857"/>
    <cellStyle name="差_070210_18纵横工程改 2" xfId="27858"/>
    <cellStyle name="差_070210_18纵横工程改 3" xfId="27859"/>
    <cellStyle name="差_070210_固定资产折旧" xfId="27860"/>
    <cellStyle name="差_070210_固定资产折旧 2" xfId="27861"/>
    <cellStyle name="差_070210_固定资产折旧 3" xfId="27862"/>
    <cellStyle name="差_070210_固定资产折旧 4" xfId="27863"/>
    <cellStyle name="差_070210_固定资产折旧_majun合并嘉兴信达建设附件3：标准评估明细表（收益法）" xfId="27864"/>
    <cellStyle name="差_070210_固定资产折旧_majun合并嘉兴信达建设附件3：标准评估明细表（收益法） 2" xfId="27865"/>
    <cellStyle name="差_070210_固定资产折旧_majun合并嘉兴信达建设附件3：标准评估明细表（收益法） 3" xfId="27866"/>
    <cellStyle name="差_070210_固定资产折旧_majun合并嘉兴信达建设附件3：标准评估明细表（收益法） 4" xfId="27867"/>
    <cellStyle name="差_07-08所试算" xfId="27868"/>
    <cellStyle name="差_07-08所试算 2" xfId="27869"/>
    <cellStyle name="差_07年合并调整表-盈商合并" xfId="27870"/>
    <cellStyle name="差_07年合并调整表-盈商合并 2" xfId="27871"/>
    <cellStyle name="差_07新华报表" xfId="27872"/>
    <cellStyle name="差_07新华报表 2" xfId="27873"/>
    <cellStyle name="差_07新华报表 2 2" xfId="27874"/>
    <cellStyle name="差_07新华报表 2 2 2" xfId="27875"/>
    <cellStyle name="差_07新华报表 2 3" xfId="27876"/>
    <cellStyle name="差_07新华报表 3" xfId="27877"/>
    <cellStyle name="差_07阳光煤气收益法" xfId="27878"/>
    <cellStyle name="差_07阳光煤气收益法 2" xfId="27879"/>
    <cellStyle name="差_07阳光煤气收益法 2 2" xfId="27880"/>
    <cellStyle name="差_07阳光煤气收益法 2 3" xfId="27881"/>
    <cellStyle name="差_07阳光煤气收益法 3" xfId="27882"/>
    <cellStyle name="差_08 09年其他应收 其它应付" xfId="27883"/>
    <cellStyle name="差_08-331试算" xfId="27884"/>
    <cellStyle name="差_08-331试算 2" xfId="27885"/>
    <cellStyle name="差_08华阳-S损益类" xfId="27886"/>
    <cellStyle name="差_08利-07利" xfId="27887"/>
    <cellStyle name="差_08利-07利 2" xfId="27888"/>
    <cellStyle name="差_08新公司试算" xfId="27889"/>
    <cellStyle name="差_08新公司试算 2" xfId="27890"/>
    <cellStyle name="差_08资-07资" xfId="27891"/>
    <cellStyle name="差_08资-07资 2" xfId="27892"/>
    <cellStyle name="差_1、销售与收款循环-股份08" xfId="27893"/>
    <cellStyle name="差_1、销售与收款循环-股份08 2" xfId="27894"/>
    <cellStyle name="差_1、销售与收款循环-股份08 2_附注" xfId="27895"/>
    <cellStyle name="差_1、销售与收款循环-股份08_往来核对" xfId="27896"/>
    <cellStyle name="差_1、销售与收款循环-股份08_往来核对 2" xfId="27897"/>
    <cellStyle name="差_1、销售与收款循环-股份08_往来核对 2_附注" xfId="27898"/>
    <cellStyle name="差_1、销售与收款循环-股份08_中泰往来帐龄划分" xfId="27899"/>
    <cellStyle name="差_1、销售与收款循环-股份08_中泰往来帐龄划分 2" xfId="27900"/>
    <cellStyle name="差_1、销售与收款循环-股份08_中泰往来帐龄划分 2_附注" xfId="27901"/>
    <cellStyle name="差_1、销售与收款循环-科技08" xfId="27902"/>
    <cellStyle name="差_1、销售与收款循环-科技08 2" xfId="27903"/>
    <cellStyle name="差_1、销售与收款循环-科技08 2_附注" xfId="27904"/>
    <cellStyle name="差_10存货" xfId="27905"/>
    <cellStyle name="差_10存货 2" xfId="27906"/>
    <cellStyle name="差_10存货 2_试算平衡表创业" xfId="27907"/>
    <cellStyle name="差_10存货 3" xfId="27908"/>
    <cellStyle name="差_10存货 4" xfId="27909"/>
    <cellStyle name="差_10存货 5" xfId="27910"/>
    <cellStyle name="差_10存货 6" xfId="27911"/>
    <cellStyle name="差_10存货 7" xfId="27912"/>
    <cellStyle name="差_10存货_简版程序" xfId="27913"/>
    <cellStyle name="差_10存货_简版程序11.20" xfId="27914"/>
    <cellStyle name="差_11-持有至到期投资（空白模板）" xfId="27915"/>
    <cellStyle name="差_11-持有至到期投资（空白模板）_简版程序11.20" xfId="27916"/>
    <cellStyle name="差_15" xfId="27917"/>
    <cellStyle name="差_15 2" xfId="27918"/>
    <cellStyle name="差_15-固定资产（空白模板）" xfId="27919"/>
    <cellStyle name="差_15-固定资产（空白模板） 2" xfId="27920"/>
    <cellStyle name="差_15-固定资产（空白模板）_简版程序11.20" xfId="27921"/>
    <cellStyle name="差_15-固定资产（空白模板）_试算平衡表创业" xfId="27922"/>
    <cellStyle name="差_15神风机械" xfId="27923"/>
    <cellStyle name="差_15神风机械 2" xfId="27924"/>
    <cellStyle name="差_15神风机械 3" xfId="27925"/>
    <cellStyle name="差_15神风机械 4" xfId="27926"/>
    <cellStyle name="差_16-在建工程（空白模板）" xfId="27927"/>
    <cellStyle name="差_18" xfId="27928"/>
    <cellStyle name="差_18 2" xfId="27929"/>
    <cellStyle name="差_18纵横工程改" xfId="27930"/>
    <cellStyle name="差_18纵横工程收益法080221" xfId="27931"/>
    <cellStyle name="差_18纵横工程收益法080221 2" xfId="27932"/>
    <cellStyle name="差_18纵横工程收益法080221 3" xfId="27933"/>
    <cellStyle name="差_18纵横工程收益法080221 4" xfId="27934"/>
    <cellStyle name="差_18纵横工程收益法080221_02大力矿业" xfId="27935"/>
    <cellStyle name="差_18纵横工程收益法080221_02大力矿业 2" xfId="27936"/>
    <cellStyle name="差_18纵横工程收益法080221_02大力矿业 3" xfId="27937"/>
    <cellStyle name="差_18纵横工程收益法080221_02大力矿业 4" xfId="27938"/>
    <cellStyle name="差_18纵横工程收益法080221_18纵横工程改" xfId="27939"/>
    <cellStyle name="差_18纵横工程收益法080221_18纵横工程改 2" xfId="27940"/>
    <cellStyle name="差_18纵横工程收益法080221_18纵横工程改 3" xfId="27941"/>
    <cellStyle name="差_19大兴收益法申报表" xfId="27942"/>
    <cellStyle name="差_19大兴收益法申报表 2" xfId="27943"/>
    <cellStyle name="差_19大兴收益法申报表 2 2" xfId="27944"/>
    <cellStyle name="差_19大兴收益法申报表 2 3" xfId="27945"/>
    <cellStyle name="差_19大兴收益法申报表 3" xfId="27946"/>
    <cellStyle name="差_19-无形资产（空白模板）" xfId="27947"/>
    <cellStyle name="差_19-无形资产（空白模板） 2" xfId="27948"/>
    <cellStyle name="差_19-无形资产（空白模板） 2_FD 应付账款2009-BACKUP" xfId="27949"/>
    <cellStyle name="差_19-无形资产（空白模板） 2_ZH 其他应收款" xfId="27950"/>
    <cellStyle name="差_19-无形资产（空白模板） 2_ZH 其他应收款1" xfId="27951"/>
    <cellStyle name="差_19-无形资产（空白模板） 2_附注" xfId="27952"/>
    <cellStyle name="差_19-无形资产（空白模板） 2_审定表" xfId="27953"/>
    <cellStyle name="差_19-无形资产（空白模板） 3" xfId="27954"/>
    <cellStyle name="差_19-无形资产（空白模板） 3_FD 应付账款2009-BACKUP" xfId="27955"/>
    <cellStyle name="差_19-无形资产（空白模板） 3_ZH 其他应收款" xfId="27956"/>
    <cellStyle name="差_19-无形资产（空白模板） 3_ZH 其他应收款1" xfId="27957"/>
    <cellStyle name="差_19-无形资产（空白模板） 3_审定表" xfId="27958"/>
    <cellStyle name="差_19-无形资产（空白模板） 4" xfId="27959"/>
    <cellStyle name="差_19-无形资产（空白模板） 4_FD 应付账款2009-BACKUP" xfId="27960"/>
    <cellStyle name="差_19-无形资产（空白模板） 5" xfId="27961"/>
    <cellStyle name="差_19-无形资产（空白模板） 6" xfId="27962"/>
    <cellStyle name="差_19-无形资产（空白模板） 7" xfId="27963"/>
    <cellStyle name="差_19-无形资产（空白模板） 8" xfId="27964"/>
    <cellStyle name="差_19-无形资产（空白模板）_3固定资产" xfId="27965"/>
    <cellStyle name="差_19-无形资产（空白模板）_3固定资产_简版程序11.20" xfId="27966"/>
    <cellStyle name="差_19-无形资产（空白模板）_3固定资产_试算平衡表创业" xfId="27967"/>
    <cellStyle name="差_19-无形资产（空白模板）_Book2" xfId="27968"/>
    <cellStyle name="差_19-无形资产（空白模板）_Book2_简版程序11.20" xfId="27969"/>
    <cellStyle name="差_19-无形资产（空白模板）_Book2_试算平衡表创业" xfId="27970"/>
    <cellStyle name="差_19-无形资产（空白模板）_财务费用" xfId="27971"/>
    <cellStyle name="差_19-无形资产（空白模板）_财务费用_简版程序11.20" xfId="27972"/>
    <cellStyle name="差_19-无形资产（空白模板）_财务费用_试算平衡表创业" xfId="27973"/>
    <cellStyle name="差_19-无形资产（空白模板）_固定资产" xfId="27974"/>
    <cellStyle name="差_19-无形资产（空白模板）_固定资产_简版程序11.20" xfId="27975"/>
    <cellStyle name="差_19-无形资产（空白模板）_固定资产_试算平衡表创业" xfId="27976"/>
    <cellStyle name="差_19-无形资产（空白模板）_货币资金" xfId="27977"/>
    <cellStyle name="差_19-无形资产（空白模板）_货币资金_简版程序11.20" xfId="27978"/>
    <cellStyle name="差_19-无形资产（空白模板）_货币资金_试算平衡表创业" xfId="27979"/>
    <cellStyle name="差_19-无形资产（空白模板）_简版程序" xfId="27980"/>
    <cellStyle name="差_19-无形资产（空白模板）_简版程序11.20" xfId="27981"/>
    <cellStyle name="差_19-无形资产（空白模板）_试算平衡表创业" xfId="27982"/>
    <cellStyle name="差_19-无形资产（空白模板）_应收账款" xfId="27983"/>
    <cellStyle name="差_19-无形资产（空白模板）_应收账款_简版程序11.20" xfId="27984"/>
    <cellStyle name="差_19-无形资产（空白模板）_应收账款_试算平衡表创业" xfId="27985"/>
    <cellStyle name="差_1短期借款" xfId="27986"/>
    <cellStyle name="差_1短期借款 2" xfId="27987"/>
    <cellStyle name="差_1短期借款 3" xfId="27988"/>
    <cellStyle name="差_1短期借款 4" xfId="27989"/>
    <cellStyle name="差_1短期借款 5" xfId="27990"/>
    <cellStyle name="差_1应付账款" xfId="27991"/>
    <cellStyle name="差_1应收账款" xfId="27992"/>
    <cellStyle name="差_1应收账款 2" xfId="27993"/>
    <cellStyle name="差_1预付款项" xfId="27994"/>
    <cellStyle name="差_1预收款项" xfId="27995"/>
    <cellStyle name="差_1预收款项 2" xfId="27996"/>
    <cellStyle name="差_1预收款项 3" xfId="27997"/>
    <cellStyle name="差_1预收款项 4" xfId="27998"/>
    <cellStyle name="差_1预收款项 5" xfId="27999"/>
    <cellStyle name="差_1专项应付款" xfId="28000"/>
    <cellStyle name="差_1专项应付款 2" xfId="28001"/>
    <cellStyle name="差_1专项应付款 3" xfId="28002"/>
    <cellStyle name="差_1专项应付款 4" xfId="28003"/>
    <cellStyle name="差_1专项应付款 5" xfId="28004"/>
    <cellStyle name="差_2007年XXXX试算表及附注" xfId="28005"/>
    <cellStyle name="差_2007年XXXX试算表及附注 2" xfId="28006"/>
    <cellStyle name="差_2008年XXXX合并报表" xfId="28007"/>
    <cellStyle name="差_2008年XXXX合并报表 2" xfId="28008"/>
    <cellStyle name="差_20091517394235517_103022" xfId="28009"/>
    <cellStyle name="差_20091517394235517_103022 2" xfId="28010"/>
    <cellStyle name="差_20091517394235517_103022 2 2" xfId="28011"/>
    <cellStyle name="差_20091517394235517_103022 2 2 2" xfId="28012"/>
    <cellStyle name="差_20091517394235517_103022 2 3" xfId="28013"/>
    <cellStyle name="差_20091517394235517_103022 3" xfId="28014"/>
    <cellStyle name="差_2010年苏州依厂采购与付款循环实质性测试底稿" xfId="28015"/>
    <cellStyle name="差_2010年苏州依厂采购与付款循环实质性测试底稿 2" xfId="28016"/>
    <cellStyle name="差_2010年苏州依厂采购与付款循环实质性测试底稿 2_附注" xfId="28017"/>
    <cellStyle name="差_2010年苏州依厂采购与付款循环实质性测试底稿_往来帐龄划分" xfId="28018"/>
    <cellStyle name="差_2010年苏州依厂采购与付款循环实质性测试底稿_往来帐龄划分 2" xfId="28019"/>
    <cellStyle name="差_2010年苏州依厂采购与付款循环实质性测试底稿_往来帐龄划分 2_附注" xfId="28020"/>
    <cellStyle name="差_2010年依运采购与付款循环实质性测试底稿" xfId="28021"/>
    <cellStyle name="差_2010年依运采购与付款循环实质性测试底稿 2" xfId="28022"/>
    <cellStyle name="差_2010年依运采购与付款循环实质性测试底稿 2_附注" xfId="28023"/>
    <cellStyle name="差_2010年依运采购与付款循环实质性测试底稿_往来帐龄划分" xfId="28024"/>
    <cellStyle name="差_2010年依运采购与付款循环实质性测试底稿_往来帐龄划分 2" xfId="28025"/>
    <cellStyle name="差_2010年依运采购与付款循环实质性测试底稿_往来帐龄划分 2_附注" xfId="28026"/>
    <cellStyle name="差_2010乌海水泥进一步审计程序--销售与收款循环" xfId="28027"/>
    <cellStyle name="差_2010乌海水泥进一步审计程序--销售与收款循环 2" xfId="28028"/>
    <cellStyle name="差_2010乌海水泥进一步审计程序--销售与收款循环 2_附注" xfId="28029"/>
    <cellStyle name="差_2010西水创业进一步审计程序--筹资循环" xfId="28030"/>
    <cellStyle name="差_2010西水创业进一步审计程序--投资循环" xfId="28031"/>
    <cellStyle name="差_22-长期待摊费用（空白模板）" xfId="28032"/>
    <cellStyle name="差_22总医院评估明细表" xfId="28033"/>
    <cellStyle name="差_22总医院评估明细表 2" xfId="28034"/>
    <cellStyle name="差_22总医院评估明细表 2 2" xfId="28035"/>
    <cellStyle name="差_22总医院评估明细表 2 3" xfId="28036"/>
    <cellStyle name="差_22总医院评估明细表 3" xfId="28037"/>
    <cellStyle name="差_22总医院评估明细表_02大力矿业" xfId="28038"/>
    <cellStyle name="差_22总医院评估明细表_02大力矿业 2" xfId="28039"/>
    <cellStyle name="差_22总医院评估明细表_02大力矿业 2 2" xfId="28040"/>
    <cellStyle name="差_22总医院评估明细表_02大力矿业 2 3" xfId="28041"/>
    <cellStyle name="差_22总医院评估明细表_02大力矿业 3" xfId="28042"/>
    <cellStyle name="差_22总医院评估明细表_18纵横工程改" xfId="28043"/>
    <cellStyle name="差_23第二医院评估明细表" xfId="28044"/>
    <cellStyle name="差_23第二医院评估明细表 2" xfId="28045"/>
    <cellStyle name="差_23第二医院评估明细表 2 2" xfId="28046"/>
    <cellStyle name="差_23第二医院评估明细表 2 3" xfId="28047"/>
    <cellStyle name="差_23第二医院评估明细表 3" xfId="28048"/>
    <cellStyle name="差_23第二医院评估明细表_02大力矿业" xfId="28049"/>
    <cellStyle name="差_23第二医院评估明细表_02大力矿业 2" xfId="28050"/>
    <cellStyle name="差_23第二医院评估明细表_02大力矿业 2 2" xfId="28051"/>
    <cellStyle name="差_23第二医院评估明细表_02大力矿业 2 3" xfId="28052"/>
    <cellStyle name="差_23第二医院评估明细表_02大力矿业 3" xfId="28053"/>
    <cellStyle name="差_23第二医院评估明细表_18纵横工程改" xfId="28054"/>
    <cellStyle name="差_24教育培训中心评估明细表" xfId="28055"/>
    <cellStyle name="差_24教育培训中心评估明细表 2" xfId="28056"/>
    <cellStyle name="差_24教育培训中心评估明细表 2 2" xfId="28057"/>
    <cellStyle name="差_24教育培训中心评估明细表 2 3" xfId="28058"/>
    <cellStyle name="差_24教育培训中心评估明细表 3" xfId="28059"/>
    <cellStyle name="差_24教育培训中心评估明细表_02大力矿业" xfId="28060"/>
    <cellStyle name="差_24教育培训中心评估明细表_02大力矿业 2" xfId="28061"/>
    <cellStyle name="差_24教育培训中心评估明细表_02大力矿业 2 2" xfId="28062"/>
    <cellStyle name="差_24教育培训中心评估明细表_02大力矿业 2 3" xfId="28063"/>
    <cellStyle name="差_24教育培训中心评估明细表_02大力矿业 3" xfId="28064"/>
    <cellStyle name="差_24教育培训中心评估明细表_18纵横工程改" xfId="28065"/>
    <cellStyle name="差_25生活服务分公司评估明细表" xfId="28066"/>
    <cellStyle name="差_25生活服务分公司评估明细表 2" xfId="28067"/>
    <cellStyle name="差_25生活服务分公司评估明细表 2 2" xfId="28068"/>
    <cellStyle name="差_25生活服务分公司评估明细表 2 3" xfId="28069"/>
    <cellStyle name="差_25生活服务分公司评估明细表 3" xfId="28070"/>
    <cellStyle name="差_25生活服务分公司评估明细表_02大力矿业" xfId="28071"/>
    <cellStyle name="差_25生活服务分公司评估明细表_02大力矿业 2" xfId="28072"/>
    <cellStyle name="差_25生活服务分公司评估明细表_02大力矿业 2 2" xfId="28073"/>
    <cellStyle name="差_25生活服务分公司评估明细表_02大力矿业 2 3" xfId="28074"/>
    <cellStyle name="差_25生活服务分公司评估明细表_02大力矿业 3" xfId="28075"/>
    <cellStyle name="差_25生活服务分公司评估明细表_18纵横工程改" xfId="28076"/>
    <cellStyle name="差_26卫生防疫站评估明细表" xfId="28077"/>
    <cellStyle name="差_26卫生防疫站评估明细表 2" xfId="28078"/>
    <cellStyle name="差_26卫生防疫站评估明细表 2 2" xfId="28079"/>
    <cellStyle name="差_26卫生防疫站评估明细表 2 3" xfId="28080"/>
    <cellStyle name="差_26卫生防疫站评估明细表 3" xfId="28081"/>
    <cellStyle name="差_26卫生防疫站评估明细表_02大力矿业" xfId="28082"/>
    <cellStyle name="差_26卫生防疫站评估明细表_02大力矿业 2" xfId="28083"/>
    <cellStyle name="差_26卫生防疫站评估明细表_02大力矿业 2 2" xfId="28084"/>
    <cellStyle name="差_26卫生防疫站评估明细表_02大力矿业 2 3" xfId="28085"/>
    <cellStyle name="差_26卫生防疫站评估明细表_02大力矿业 3" xfId="28086"/>
    <cellStyle name="差_26卫生防疫站评估明细表_18纵横工程改" xfId="28087"/>
    <cellStyle name="差_27-短期借款(空白模板)" xfId="28088"/>
    <cellStyle name="差_27-短期借款(空白模板) 2" xfId="28089"/>
    <cellStyle name="差_27-短期借款(空白模板) 2_附注" xfId="28090"/>
    <cellStyle name="差_27-短期借款(空白模板) 3" xfId="28091"/>
    <cellStyle name="差_27-短期借款(空白模板) 4" xfId="28092"/>
    <cellStyle name="差_27-短期借款(空白模板) 5" xfId="28093"/>
    <cellStyle name="差_27-短期借款(空白模板)_试算平衡表创业" xfId="28094"/>
    <cellStyle name="差_27社会保险事业处评估明细表" xfId="28095"/>
    <cellStyle name="差_27社会保险事业处评估明细表 2" xfId="28096"/>
    <cellStyle name="差_27社会保险事业处评估明细表 2 2" xfId="28097"/>
    <cellStyle name="差_27社会保险事业处评估明细表 2 3" xfId="28098"/>
    <cellStyle name="差_27社会保险事业处评估明细表 3" xfId="28099"/>
    <cellStyle name="差_27社会保险事业处评估明细表_02大力矿业" xfId="28100"/>
    <cellStyle name="差_27社会保险事业处评估明细表_02大力矿业 2" xfId="28101"/>
    <cellStyle name="差_27社会保险事业处评估明细表_02大力矿业 2 2" xfId="28102"/>
    <cellStyle name="差_27社会保险事业处评估明细表_02大力矿业 2 3" xfId="28103"/>
    <cellStyle name="差_27社会保险事业处评估明细表_02大力矿业 3" xfId="28104"/>
    <cellStyle name="差_27社会保险事业处评估明细表_18纵横工程改" xfId="28105"/>
    <cellStyle name="差_2-交易性金融资产（空白模板）" xfId="28106"/>
    <cellStyle name="差_2-交易性金融资产（空白模板） 2" xfId="28107"/>
    <cellStyle name="差_2-交易性金融资产（空白模板） 2_附注" xfId="28108"/>
    <cellStyle name="差_2-交易性金融资产（空白模板） 3" xfId="28109"/>
    <cellStyle name="差_2-交易性金融资产（空白模板） 4" xfId="28110"/>
    <cellStyle name="差_2-交易性金融资产（空白模板） 5" xfId="28111"/>
    <cellStyle name="差_2-交易性金融资产（空白模板） 6" xfId="28112"/>
    <cellStyle name="差_2-交易性金融资产（空白模板） 7" xfId="28113"/>
    <cellStyle name="差_2-交易性金融资产（空白模板）_简版程序" xfId="28114"/>
    <cellStyle name="差_2-交易性金融资产（空白模板）_简版程序11.20" xfId="28115"/>
    <cellStyle name="差_2-交易性金融资产（空白模板）_试算平衡表创业" xfId="28116"/>
    <cellStyle name="差_2应收账款" xfId="28117"/>
    <cellStyle name="差_2应收账款 2" xfId="28118"/>
    <cellStyle name="差_2应收账款_简版程序11.20" xfId="28119"/>
    <cellStyle name="差_30非经营资产评估明细表" xfId="28120"/>
    <cellStyle name="差_30非经营资产评估明细表 2" xfId="28121"/>
    <cellStyle name="差_30非经营资产评估明细表 2 2" xfId="28122"/>
    <cellStyle name="差_30非经营资产评估明细表 2 3" xfId="28123"/>
    <cellStyle name="差_30非经营资产评估明细表 3" xfId="28124"/>
    <cellStyle name="差_30非经营资产评估明细表_02大力矿业" xfId="28125"/>
    <cellStyle name="差_30非经营资产评估明细表_02大力矿业 2" xfId="28126"/>
    <cellStyle name="差_30非经营资产评估明细表_02大力矿业 2 2" xfId="28127"/>
    <cellStyle name="差_30非经营资产评估明细表_02大力矿业 2 3" xfId="28128"/>
    <cellStyle name="差_30非经营资产评估明细表_02大力矿业 3" xfId="28129"/>
    <cellStyle name="差_30非经营资产评估明细表_18纵横工程改" xfId="28130"/>
    <cellStyle name="差_30-应付账款（空白模板）" xfId="28131"/>
    <cellStyle name="差_30-应付账款（空白模板） 2" xfId="28132"/>
    <cellStyle name="差_30-应付账款（空白模板） 2_FD 应付账款2009-BACKUP" xfId="28133"/>
    <cellStyle name="差_30-应付账款（空白模板） 2_ZH 其他应收款" xfId="28134"/>
    <cellStyle name="差_30-应付账款（空白模板） 2_ZH 其他应收款1" xfId="28135"/>
    <cellStyle name="差_30-应付账款（空白模板） 2_附注" xfId="28136"/>
    <cellStyle name="差_30-应付账款（空白模板） 2_审定表" xfId="28137"/>
    <cellStyle name="差_30-应付账款（空白模板） 3" xfId="28138"/>
    <cellStyle name="差_30-应付账款（空白模板） 3_FD 应付账款2009-BACKUP" xfId="28139"/>
    <cellStyle name="差_30-应付账款（空白模板） 3_ZH 其他应收款" xfId="28140"/>
    <cellStyle name="差_30-应付账款（空白模板） 3_ZH 其他应收款1" xfId="28141"/>
    <cellStyle name="差_30-应付账款（空白模板） 3_审定表" xfId="28142"/>
    <cellStyle name="差_30-应付账款（空白模板） 4" xfId="28143"/>
    <cellStyle name="差_30-应付账款（空白模板） 4_FD 应付账款2009-BACKUP" xfId="28144"/>
    <cellStyle name="差_30-应付账款（空白模板） 5" xfId="28145"/>
    <cellStyle name="差_30-应付账款（空白模板）_试算平衡表创业" xfId="28146"/>
    <cellStyle name="差_31-预收账款（空白模板）" xfId="28147"/>
    <cellStyle name="差_31-预收账款（空白模板） 2" xfId="28148"/>
    <cellStyle name="差_31-预收账款（空白模板） 2_FD 应付账款2009-BACKUP" xfId="28149"/>
    <cellStyle name="差_31-预收账款（空白模板） 2_ZH 其他应收款" xfId="28150"/>
    <cellStyle name="差_31-预收账款（空白模板） 2_ZH 其他应收款1" xfId="28151"/>
    <cellStyle name="差_31-预收账款（空白模板） 2_附注" xfId="28152"/>
    <cellStyle name="差_31-预收账款（空白模板） 2_审定表" xfId="28153"/>
    <cellStyle name="差_31-预收账款（空白模板） 3" xfId="28154"/>
    <cellStyle name="差_31-预收账款（空白模板） 3_FD 应付账款2009-BACKUP" xfId="28155"/>
    <cellStyle name="差_31-预收账款（空白模板） 3_ZH 其他应收款" xfId="28156"/>
    <cellStyle name="差_31-预收账款（空白模板） 3_ZH 其他应收款1" xfId="28157"/>
    <cellStyle name="差_31-预收账款（空白模板） 3_审定表" xfId="28158"/>
    <cellStyle name="差_31-预收账款（空白模板） 4" xfId="28159"/>
    <cellStyle name="差_31-预收账款（空白模板） 4_FD 应付账款2009-BACKUP" xfId="28160"/>
    <cellStyle name="差_31-预收账款（空白模板） 5" xfId="28161"/>
    <cellStyle name="差_31-预收账款（空白模板）_试算平衡表创业" xfId="28162"/>
    <cellStyle name="差_3-2 进一步审计程序-采购与付款循环" xfId="28163"/>
    <cellStyle name="差_3-2 进一步审计程序-采购与付款循环 2" xfId="28164"/>
    <cellStyle name="差_3-2 进一步审计程序-采购与付款循环 2_附注" xfId="28165"/>
    <cellStyle name="差_3-2 进一步审计程序-采购与付款循环 3" xfId="28166"/>
    <cellStyle name="差_3-2 进一步审计程序-采购与付款循环 4" xfId="28167"/>
    <cellStyle name="差_3-2 进一步审计程序-采购与付款循环 5" xfId="28168"/>
    <cellStyle name="差_3-2 进一步审计程序-采购与付款循环_简版程序11.20" xfId="28169"/>
    <cellStyle name="差_3-2 进一步审计程序-采购与付款循环_简版程序11.20 2" xfId="28170"/>
    <cellStyle name="差_3-2 进一步审计程序-采购与付款循环_试算平衡表创业" xfId="28171"/>
    <cellStyle name="差_3-3 进一步审计程序-存货与生产循环" xfId="28172"/>
    <cellStyle name="差_3-3 进一步审计程序-存货与生产循环 2" xfId="28173"/>
    <cellStyle name="差_3-3 进一步审计程序-存货与生产循环 2_附注" xfId="28174"/>
    <cellStyle name="差_3-3 进一步审计程序-存货与生产循环 3" xfId="28175"/>
    <cellStyle name="差_3-3 进一步审计程序-存货与生产循环 4" xfId="28176"/>
    <cellStyle name="差_3-3 进一步审计程序-存货与生产循环 5" xfId="28177"/>
    <cellStyle name="差_3-3 进一步审计程序-存货与生产循环_简版程序11.20" xfId="28178"/>
    <cellStyle name="差_3-3 进一步审计程序-存货与生产循环_试算平衡表创业" xfId="28179"/>
    <cellStyle name="差_33-应交税费（空白模板）" xfId="28180"/>
    <cellStyle name="差_33-应交税费（空白模板） 2" xfId="28181"/>
    <cellStyle name="差_33-应交税费（空白模板） 2_附注" xfId="28182"/>
    <cellStyle name="差_37-长期借款（空白模板）" xfId="28183"/>
    <cellStyle name="差_3固定资产" xfId="28184"/>
    <cellStyle name="差_3固定资产_简版程序11.20" xfId="28185"/>
    <cellStyle name="差_3固定资产_试算平衡表创业" xfId="28186"/>
    <cellStyle name="差_40-专项应付款(空白模板)" xfId="28187"/>
    <cellStyle name="差_40-专项应付款(空白模板) 2" xfId="28188"/>
    <cellStyle name="差_40-专项应付款(空白模板) 2_附注" xfId="28189"/>
    <cellStyle name="差_40-专项应付款(空白模板) 3" xfId="28190"/>
    <cellStyle name="差_40-专项应付款(空白模板) 4" xfId="28191"/>
    <cellStyle name="差_40-专项应付款(空白模板) 5" xfId="28192"/>
    <cellStyle name="差_40-专项应付款(空白模板)_试算平衡表创业" xfId="28193"/>
    <cellStyle name="差_49-营业收入（空白模板）" xfId="28194"/>
    <cellStyle name="差_49-营业收入（空白模板） 2" xfId="28195"/>
    <cellStyle name="差_49-营业收入（空白模板） 2_FD 应付账款2009-BACKUP" xfId="28196"/>
    <cellStyle name="差_49-营业收入（空白模板） 2_ZH 其他应收款" xfId="28197"/>
    <cellStyle name="差_49-营业收入（空白模板） 2_ZH 其他应收款1" xfId="28198"/>
    <cellStyle name="差_49-营业收入（空白模板） 2_附注" xfId="28199"/>
    <cellStyle name="差_49-营业收入（空白模板） 2_审定表" xfId="28200"/>
    <cellStyle name="差_49-营业收入（空白模板） 3" xfId="28201"/>
    <cellStyle name="差_49-营业收入（空白模板） 3_FD 应付账款2009-BACKUP" xfId="28202"/>
    <cellStyle name="差_49-营业收入（空白模板） 3_ZH 其他应收款" xfId="28203"/>
    <cellStyle name="差_49-营业收入（空白模板） 3_ZH 其他应收款1" xfId="28204"/>
    <cellStyle name="差_49-营业收入（空白模板） 3_审定表" xfId="28205"/>
    <cellStyle name="差_49-营业收入（空白模板） 4" xfId="28206"/>
    <cellStyle name="差_49-营业收入（空白模板） 4_FD 应付账款2009-BACKUP" xfId="28207"/>
    <cellStyle name="差_49-营业收入（空白模板） 5" xfId="28208"/>
    <cellStyle name="差_49-营业收入（空白模板） 6" xfId="28209"/>
    <cellStyle name="差_49-营业收入（空白模板） 7" xfId="28210"/>
    <cellStyle name="差_49-营业收入（空白模板） 8" xfId="28211"/>
    <cellStyle name="差_49-营业收入（空白模板）_3固定资产" xfId="28212"/>
    <cellStyle name="差_49-营业收入（空白模板）_3固定资产_简版程序11.20" xfId="28213"/>
    <cellStyle name="差_49-营业收入（空白模板）_3固定资产_试算平衡表创业" xfId="28214"/>
    <cellStyle name="差_49-营业收入（空白模板）_Book2" xfId="28215"/>
    <cellStyle name="差_49-营业收入（空白模板）_Book2_简版程序11.20" xfId="28216"/>
    <cellStyle name="差_49-营业收入（空白模板）_Book2_试算平衡表创业" xfId="28217"/>
    <cellStyle name="差_49-营业收入（空白模板）_财务费用" xfId="28218"/>
    <cellStyle name="差_49-营业收入（空白模板）_财务费用_简版程序11.20" xfId="28219"/>
    <cellStyle name="差_49-营业收入（空白模板）_财务费用_试算平衡表创业" xfId="28220"/>
    <cellStyle name="差_49-营业收入（空白模板）_固定资产" xfId="28221"/>
    <cellStyle name="差_49-营业收入（空白模板）_固定资产_简版程序11.20" xfId="28222"/>
    <cellStyle name="差_49-营业收入（空白模板）_固定资产_试算平衡表创业" xfId="28223"/>
    <cellStyle name="差_49-营业收入（空白模板）_货币资金" xfId="28224"/>
    <cellStyle name="差_49-营业收入（空白模板）_货币资金_简版程序11.20" xfId="28225"/>
    <cellStyle name="差_49-营业收入（空白模板）_货币资金_试算平衡表创业" xfId="28226"/>
    <cellStyle name="差_49-营业收入（空白模板）_简版程序" xfId="28227"/>
    <cellStyle name="差_49-营业收入（空白模板）_简版程序11.20" xfId="28228"/>
    <cellStyle name="差_49-营业收入（空白模板）_试算平衡表创业" xfId="28229"/>
    <cellStyle name="差_49-营业收入（空白模板）_应收账款" xfId="28230"/>
    <cellStyle name="差_49-营业收入（空白模板）_应收账款_简版程序11.20" xfId="28231"/>
    <cellStyle name="差_49-营业收入（空白模板）_应收账款_试算平衡表创业" xfId="28232"/>
    <cellStyle name="差_4-应收账款（空白模板）" xfId="28233"/>
    <cellStyle name="差_4-应收账款（空白模板） 2" xfId="28234"/>
    <cellStyle name="差_4-应收账款（空白模板） 2_ZH 其他应收款" xfId="28235"/>
    <cellStyle name="差_4-应收账款（空白模板） 2_ZH 其他应收款1" xfId="28236"/>
    <cellStyle name="差_4-应收账款（空白模板） 2_附注" xfId="28237"/>
    <cellStyle name="差_4-应收账款（空白模板） 3" xfId="28238"/>
    <cellStyle name="差_4-应收账款（空白模板） 3_ZH 其他应收款" xfId="28239"/>
    <cellStyle name="差_4-应收账款（空白模板） 3_ZH 其他应收款1" xfId="28240"/>
    <cellStyle name="差_4-应收账款（空白模板） 4" xfId="28241"/>
    <cellStyle name="差_4-应收账款（空白模板） 5" xfId="28242"/>
    <cellStyle name="差_4-应收账款（空白模板） 6" xfId="28243"/>
    <cellStyle name="差_4-应收账款（空白模板） 7" xfId="28244"/>
    <cellStyle name="差_4-应收账款（空白模板） 8" xfId="28245"/>
    <cellStyle name="差_4-应收账款（空白模板）_简版程序" xfId="28246"/>
    <cellStyle name="差_4-应收账款（空白模板）_简版程序11.20" xfId="28247"/>
    <cellStyle name="差_4-应收账款（空白模板）_试算平衡表创业" xfId="28248"/>
    <cellStyle name="差_50-营业成本（空白模板）" xfId="28249"/>
    <cellStyle name="差_50-营业成本（空白模板） 2" xfId="28250"/>
    <cellStyle name="差_50-营业成本（空白模板） 2_FD 应付账款2009-BACKUP" xfId="28251"/>
    <cellStyle name="差_50-营业成本（空白模板） 2_ZH 其他应收款" xfId="28252"/>
    <cellStyle name="差_50-营业成本（空白模板） 2_ZH 其他应收款1" xfId="28253"/>
    <cellStyle name="差_50-营业成本（空白模板） 2_附注" xfId="28254"/>
    <cellStyle name="差_50-营业成本（空白模板） 2_审定表" xfId="28255"/>
    <cellStyle name="差_50-营业成本（空白模板） 3" xfId="28256"/>
    <cellStyle name="差_50-营业成本（空白模板） 3_FD 应付账款2009-BACKUP" xfId="28257"/>
    <cellStyle name="差_50-营业成本（空白模板） 3_ZH 其他应收款" xfId="28258"/>
    <cellStyle name="差_50-营业成本（空白模板） 3_ZH 其他应收款1" xfId="28259"/>
    <cellStyle name="差_50-营业成本（空白模板） 3_审定表" xfId="28260"/>
    <cellStyle name="差_50-营业成本（空白模板） 4" xfId="28261"/>
    <cellStyle name="差_50-营业成本（空白模板） 4_FD 应付账款2009-BACKUP" xfId="28262"/>
    <cellStyle name="差_50-营业成本（空白模板） 5" xfId="28263"/>
    <cellStyle name="差_50-营业成本（空白模板） 6" xfId="28264"/>
    <cellStyle name="差_50-营业成本（空白模板） 7" xfId="28265"/>
    <cellStyle name="差_50-营业成本（空白模板） 8" xfId="28266"/>
    <cellStyle name="差_50-营业成本（空白模板）_3固定资产" xfId="28267"/>
    <cellStyle name="差_50-营业成本（空白模板）_3固定资产_简版程序11.20" xfId="28268"/>
    <cellStyle name="差_50-营业成本（空白模板）_3固定资产_试算平衡表创业" xfId="28269"/>
    <cellStyle name="差_50-营业成本（空白模板）_Book2" xfId="28270"/>
    <cellStyle name="差_50-营业成本（空白模板）_Book2_简版程序11.20" xfId="28271"/>
    <cellStyle name="差_50-营业成本（空白模板）_Book2_试算平衡表创业" xfId="28272"/>
    <cellStyle name="差_50-营业成本（空白模板）_财务费用" xfId="28273"/>
    <cellStyle name="差_50-营业成本（空白模板）_财务费用_简版程序11.20" xfId="28274"/>
    <cellStyle name="差_50-营业成本（空白模板）_财务费用_试算平衡表创业" xfId="28275"/>
    <cellStyle name="差_50-营业成本（空白模板）_固定资产" xfId="28276"/>
    <cellStyle name="差_50-营业成本（空白模板）_固定资产_简版程序11.20" xfId="28277"/>
    <cellStyle name="差_50-营业成本（空白模板）_固定资产_试算平衡表创业" xfId="28278"/>
    <cellStyle name="差_50-营业成本（空白模板）_货币资金" xfId="28279"/>
    <cellStyle name="差_50-营业成本（空白模板）_货币资金_简版程序11.20" xfId="28280"/>
    <cellStyle name="差_50-营业成本（空白模板）_货币资金_试算平衡表创业" xfId="28281"/>
    <cellStyle name="差_50-营业成本（空白模板）_简版程序" xfId="28282"/>
    <cellStyle name="差_50-营业成本（空白模板）_简版程序11.20" xfId="28283"/>
    <cellStyle name="差_50-营业成本（空白模板）_试算平衡表创业" xfId="28284"/>
    <cellStyle name="差_50-营业成本（空白模板）_应收账款" xfId="28285"/>
    <cellStyle name="差_50-营业成本（空白模板）_应收账款_简版程序11.20" xfId="28286"/>
    <cellStyle name="差_50-营业成本（空白模板）_应收账款_试算平衡表创业" xfId="28287"/>
    <cellStyle name="差_51-营业税金及附加（空白模板）" xfId="28288"/>
    <cellStyle name="差_51-营业税金及附加（空白模板） 2" xfId="28289"/>
    <cellStyle name="差_51-营业税金及附加（空白模板） 2_FD 应付账款2009-BACKUP" xfId="28290"/>
    <cellStyle name="差_51-营业税金及附加（空白模板） 2_ZH 其他应收款" xfId="28291"/>
    <cellStyle name="差_51-营业税金及附加（空白模板） 2_ZH 其他应收款1" xfId="28292"/>
    <cellStyle name="差_51-营业税金及附加（空白模板） 2_附注" xfId="28293"/>
    <cellStyle name="差_51-营业税金及附加（空白模板） 2_审定表" xfId="28294"/>
    <cellStyle name="差_51-营业税金及附加（空白模板） 3" xfId="28295"/>
    <cellStyle name="差_51-营业税金及附加（空白模板） 3_FD 应付账款2009-BACKUP" xfId="28296"/>
    <cellStyle name="差_51-营业税金及附加（空白模板） 3_ZH 其他应收款" xfId="28297"/>
    <cellStyle name="差_51-营业税金及附加（空白模板） 3_ZH 其他应收款1" xfId="28298"/>
    <cellStyle name="差_51-营业税金及附加（空白模板） 3_审定表" xfId="28299"/>
    <cellStyle name="差_51-营业税金及附加（空白模板） 4" xfId="28300"/>
    <cellStyle name="差_51-营业税金及附加（空白模板） 4_FD 应付账款2009-BACKUP" xfId="28301"/>
    <cellStyle name="差_51-营业税金及附加（空白模板） 5" xfId="28302"/>
    <cellStyle name="差_51-营业税金及附加（空白模板） 6" xfId="28303"/>
    <cellStyle name="差_51-营业税金及附加（空白模板） 7" xfId="28304"/>
    <cellStyle name="差_51-营业税金及附加（空白模板） 8" xfId="28305"/>
    <cellStyle name="差_51-营业税金及附加（空白模板）_3固定资产" xfId="28306"/>
    <cellStyle name="差_51-营业税金及附加（空白模板）_3固定资产_简版程序11.20" xfId="28307"/>
    <cellStyle name="差_51-营业税金及附加（空白模板）_3固定资产_试算平衡表创业" xfId="28308"/>
    <cellStyle name="差_51-营业税金及附加（空白模板）_Book2" xfId="28309"/>
    <cellStyle name="差_51-营业税金及附加（空白模板）_Book2_简版程序11.20" xfId="28310"/>
    <cellStyle name="差_51-营业税金及附加（空白模板）_Book2_试算平衡表创业" xfId="28311"/>
    <cellStyle name="差_51-营业税金及附加（空白模板）_财务费用" xfId="28312"/>
    <cellStyle name="差_51-营业税金及附加（空白模板）_财务费用_简版程序11.20" xfId="28313"/>
    <cellStyle name="差_51-营业税金及附加（空白模板）_财务费用_试算平衡表创业" xfId="28314"/>
    <cellStyle name="差_51-营业税金及附加（空白模板）_固定资产" xfId="28315"/>
    <cellStyle name="差_51-营业税金及附加（空白模板）_固定资产_简版程序11.20" xfId="28316"/>
    <cellStyle name="差_51-营业税金及附加（空白模板）_固定资产_试算平衡表创业" xfId="28317"/>
    <cellStyle name="差_51-营业税金及附加（空白模板）_货币资金" xfId="28318"/>
    <cellStyle name="差_51-营业税金及附加（空白模板）_货币资金_简版程序11.20" xfId="28319"/>
    <cellStyle name="差_51-营业税金及附加（空白模板）_货币资金_试算平衡表创业" xfId="28320"/>
    <cellStyle name="差_51-营业税金及附加（空白模板）_简版程序" xfId="28321"/>
    <cellStyle name="差_51-营业税金及附加（空白模板）_简版程序11.20" xfId="28322"/>
    <cellStyle name="差_51-营业税金及附加（空白模板）_试算平衡表创业" xfId="28323"/>
    <cellStyle name="差_51-营业税金及附加（空白模板）_应收账款" xfId="28324"/>
    <cellStyle name="差_51-营业税金及附加（空白模板）_应收账款_简版程序11.20" xfId="28325"/>
    <cellStyle name="差_51-营业税金及附加（空白模板）_应收账款_试算平衡表创业" xfId="28326"/>
    <cellStyle name="差_54-财务费用（空白模板）" xfId="28327"/>
    <cellStyle name="差_54-财务费用（空白模板） 2" xfId="28328"/>
    <cellStyle name="差_54-财务费用（空白模板） 2_FD 应付账款2009-BACKUP" xfId="28329"/>
    <cellStyle name="差_54-财务费用（空白模板） 2_ZH 其他应收款" xfId="28330"/>
    <cellStyle name="差_54-财务费用（空白模板） 2_ZH 其他应收款1" xfId="28331"/>
    <cellStyle name="差_54-财务费用（空白模板） 2_附注" xfId="28332"/>
    <cellStyle name="差_54-财务费用（空白模板） 2_审定表" xfId="28333"/>
    <cellStyle name="差_54-财务费用（空白模板） 3" xfId="28334"/>
    <cellStyle name="差_54-财务费用（空白模板） 3_FD 应付账款2009-BACKUP" xfId="28335"/>
    <cellStyle name="差_54-财务费用（空白模板） 3_ZH 其他应收款" xfId="28336"/>
    <cellStyle name="差_54-财务费用（空白模板） 3_ZH 其他应收款1" xfId="28337"/>
    <cellStyle name="差_54-财务费用（空白模板） 3_审定表" xfId="28338"/>
    <cellStyle name="差_54-财务费用（空白模板） 4" xfId="28339"/>
    <cellStyle name="差_54-财务费用（空白模板） 4_FD 应付账款2009-BACKUP" xfId="28340"/>
    <cellStyle name="差_54-财务费用（空白模板） 5" xfId="28341"/>
    <cellStyle name="差_54-财务费用（空白模板） 6" xfId="28342"/>
    <cellStyle name="差_54-财务费用（空白模板） 7" xfId="28343"/>
    <cellStyle name="差_54-财务费用（空白模板） 8" xfId="28344"/>
    <cellStyle name="差_54-财务费用（空白模板）_3固定资产" xfId="28345"/>
    <cellStyle name="差_54-财务费用（空白模板）_3固定资产_简版程序11.20" xfId="28346"/>
    <cellStyle name="差_54-财务费用（空白模板）_3固定资产_试算平衡表创业" xfId="28347"/>
    <cellStyle name="差_54-财务费用（空白模板）_Book2" xfId="28348"/>
    <cellStyle name="差_54-财务费用（空白模板）_Book2_简版程序11.20" xfId="28349"/>
    <cellStyle name="差_54-财务费用（空白模板）_Book2_试算平衡表创业" xfId="28350"/>
    <cellStyle name="差_54-财务费用（空白模板）_财务费用" xfId="28351"/>
    <cellStyle name="差_54-财务费用（空白模板）_财务费用_简版程序11.20" xfId="28352"/>
    <cellStyle name="差_54-财务费用（空白模板）_财务费用_试算平衡表创业" xfId="28353"/>
    <cellStyle name="差_54-财务费用（空白模板）_固定资产" xfId="28354"/>
    <cellStyle name="差_54-财务费用（空白模板）_固定资产_简版程序11.20" xfId="28355"/>
    <cellStyle name="差_54-财务费用（空白模板）_固定资产_试算平衡表创业" xfId="28356"/>
    <cellStyle name="差_54-财务费用（空白模板）_货币资金" xfId="28357"/>
    <cellStyle name="差_54-财务费用（空白模板）_货币资金_简版程序11.20" xfId="28358"/>
    <cellStyle name="差_54-财务费用（空白模板）_货币资金_试算平衡表创业" xfId="28359"/>
    <cellStyle name="差_54-财务费用（空白模板）_简版程序" xfId="28360"/>
    <cellStyle name="差_54-财务费用（空白模板）_简版程序11.20" xfId="28361"/>
    <cellStyle name="差_54-财务费用（空白模板）_试算平衡表创业" xfId="28362"/>
    <cellStyle name="差_54-财务费用（空白模板）_应收账款" xfId="28363"/>
    <cellStyle name="差_54-财务费用（空白模板）_应收账款_简版程序11.20" xfId="28364"/>
    <cellStyle name="差_54-财务费用（空白模板）_应收账款_试算平衡表创业" xfId="28365"/>
    <cellStyle name="差_55-资产减值损失（空白模板）" xfId="28366"/>
    <cellStyle name="差_55-资产减值损失（空白模板） 2" xfId="28367"/>
    <cellStyle name="差_55-资产减值损失（空白模板） 2_FD 应付账款2009-BACKUP" xfId="28368"/>
    <cellStyle name="差_55-资产减值损失（空白模板） 2_ZH 其他应收款" xfId="28369"/>
    <cellStyle name="差_55-资产减值损失（空白模板） 2_ZH 其他应收款1" xfId="28370"/>
    <cellStyle name="差_55-资产减值损失（空白模板） 2_附注" xfId="28371"/>
    <cellStyle name="差_55-资产减值损失（空白模板） 2_审定表" xfId="28372"/>
    <cellStyle name="差_55-资产减值损失（空白模板） 3" xfId="28373"/>
    <cellStyle name="差_55-资产减值损失（空白模板） 3_FD 应付账款2009-BACKUP" xfId="28374"/>
    <cellStyle name="差_55-资产减值损失（空白模板） 3_ZH 其他应收款" xfId="28375"/>
    <cellStyle name="差_55-资产减值损失（空白模板） 3_ZH 其他应收款1" xfId="28376"/>
    <cellStyle name="差_55-资产减值损失（空白模板） 3_审定表" xfId="28377"/>
    <cellStyle name="差_55-资产减值损失（空白模板） 4" xfId="28378"/>
    <cellStyle name="差_55-资产减值损失（空白模板） 4_FD 应付账款2009-BACKUP" xfId="28379"/>
    <cellStyle name="差_55-资产减值损失（空白模板） 5" xfId="28380"/>
    <cellStyle name="差_55-资产减值损失（空白模板） 6" xfId="28381"/>
    <cellStyle name="差_55-资产减值损失（空白模板） 7" xfId="28382"/>
    <cellStyle name="差_55-资产减值损失（空白模板） 8" xfId="28383"/>
    <cellStyle name="差_55-资产减值损失（空白模板）_3固定资产" xfId="28384"/>
    <cellStyle name="差_55-资产减值损失（空白模板）_3固定资产_简版程序11.20" xfId="28385"/>
    <cellStyle name="差_55-资产减值损失（空白模板）_3固定资产_试算平衡表创业" xfId="28386"/>
    <cellStyle name="差_55-资产减值损失（空白模板）_Book2" xfId="28387"/>
    <cellStyle name="差_55-资产减值损失（空白模板）_Book2_简版程序11.20" xfId="28388"/>
    <cellStyle name="差_55-资产减值损失（空白模板）_Book2_试算平衡表创业" xfId="28389"/>
    <cellStyle name="差_55-资产减值损失（空白模板）_财务费用" xfId="28390"/>
    <cellStyle name="差_55-资产减值损失（空白模板）_财务费用_简版程序11.20" xfId="28391"/>
    <cellStyle name="差_55-资产减值损失（空白模板）_财务费用_试算平衡表创业" xfId="28392"/>
    <cellStyle name="差_55-资产减值损失（空白模板）_固定资产" xfId="28393"/>
    <cellStyle name="差_55-资产减值损失（空白模板）_固定资产_简版程序11.20" xfId="28394"/>
    <cellStyle name="差_55-资产减值损失（空白模板）_固定资产_试算平衡表创业" xfId="28395"/>
    <cellStyle name="差_55-资产减值损失（空白模板）_货币资金" xfId="28396"/>
    <cellStyle name="差_55-资产减值损失（空白模板）_货币资金_简版程序11.20" xfId="28397"/>
    <cellStyle name="差_55-资产减值损失（空白模板）_货币资金_试算平衡表创业" xfId="28398"/>
    <cellStyle name="差_55-资产减值损失（空白模板）_简版程序" xfId="28399"/>
    <cellStyle name="差_55-资产减值损失（空白模板）_简版程序11.20" xfId="28400"/>
    <cellStyle name="差_55-资产减值损失（空白模板）_试算平衡表创业" xfId="28401"/>
    <cellStyle name="差_55-资产减值损失（空白模板）_应收账款" xfId="28402"/>
    <cellStyle name="差_55-资产减值损失（空白模板）_应收账款_简版程序11.20" xfId="28403"/>
    <cellStyle name="差_55-资产减值损失（空白模板）_应收账款_试算平衡表创业" xfId="28404"/>
    <cellStyle name="差_56-公允价值损益变动（空白模板）" xfId="28405"/>
    <cellStyle name="差_58-营业外收入（空白模板）" xfId="28406"/>
    <cellStyle name="差_59-营业外支出（空白模板）" xfId="28407"/>
    <cellStyle name="差_5-预付款项（空白模板）" xfId="28408"/>
    <cellStyle name="差_8i" xfId="28409"/>
    <cellStyle name="差_8-其他应收款（空白模板）" xfId="28410"/>
    <cellStyle name="差_8-其他应收款（空白模板） 2" xfId="28411"/>
    <cellStyle name="差_8-其他应收款（空白模板） 2_ZH 其他应收款" xfId="28412"/>
    <cellStyle name="差_8-其他应收款（空白模板） 2_ZH 其他应收款1" xfId="28413"/>
    <cellStyle name="差_8-其他应收款（空白模板） 3" xfId="28414"/>
    <cellStyle name="差_8-其他应收款（空白模板） 3_ZH 其他应收款" xfId="28415"/>
    <cellStyle name="差_8-其他应收款（空白模板） 3_ZH 其他应收款1" xfId="28416"/>
    <cellStyle name="差_9-存货（空白模板）" xfId="28417"/>
    <cellStyle name="差_9管理费用" xfId="28418"/>
    <cellStyle name="差_9管理费用 2" xfId="28419"/>
    <cellStyle name="差_9管理费用 2_试算平衡表创业" xfId="28420"/>
    <cellStyle name="差_9管理费用 3" xfId="28421"/>
    <cellStyle name="差_9管理费用 4" xfId="28422"/>
    <cellStyle name="差_9管理费用 5" xfId="28423"/>
    <cellStyle name="差_9管理费用 6" xfId="28424"/>
    <cellStyle name="差_9管理费用 7" xfId="28425"/>
    <cellStyle name="差_9管理费用_简版程序" xfId="28426"/>
    <cellStyle name="差_9管理费用_简版程序11.20" xfId="28427"/>
    <cellStyle name="差_A0、年报－调整表（09东诚）" xfId="28428"/>
    <cellStyle name="差_A0、年报－调整表（09东诚） 2" xfId="28429"/>
    <cellStyle name="差_A0、年报－调整表（2009合并公司）" xfId="28430"/>
    <cellStyle name="差_A0、年报－调整表（2009合并公司） 2" xfId="28431"/>
    <cellStyle name="差_A0、年报－调整表（2009母公司）" xfId="28432"/>
    <cellStyle name="差_A0、年报－调整表（2009母公司） 2" xfId="28433"/>
    <cellStyle name="差_A1、年报－调整表（07东诚）" xfId="28434"/>
    <cellStyle name="差_A1、年报－调整表（07东诚） 2" xfId="28435"/>
    <cellStyle name="差_A1、年报－调整表山东盈商" xfId="28436"/>
    <cellStyle name="差_A1、年报－调整表山东盈商 2" xfId="28437"/>
    <cellStyle name="差_abc" xfId="28438"/>
    <cellStyle name="差_AUSSINO参考模板" xfId="28439"/>
    <cellStyle name="差_AUSSINO参考模板 2" xfId="28440"/>
    <cellStyle name="差_B722-1" xfId="28441"/>
    <cellStyle name="差_BG-3-1-1成本法评估明细表（滴水）-11.22" xfId="28442"/>
    <cellStyle name="差_Book1" xfId="28443"/>
    <cellStyle name="差_Book1 2" xfId="28444"/>
    <cellStyle name="差_Book1 2_附注" xfId="28445"/>
    <cellStyle name="差_Book1 3" xfId="28446"/>
    <cellStyle name="差_Book1 4" xfId="28447"/>
    <cellStyle name="差_Book1 5" xfId="28448"/>
    <cellStyle name="差_Book1_08华阳-F负债类" xfId="28449"/>
    <cellStyle name="差_Book1_08华阳-Z资产类" xfId="28450"/>
    <cellStyle name="差_Book1_1" xfId="28451"/>
    <cellStyle name="差_Book1_F负债类" xfId="28452"/>
    <cellStyle name="差_Book1_中泰往来帐龄划分" xfId="28453"/>
    <cellStyle name="差_Book1_中泰往来帐龄划分 2" xfId="28454"/>
    <cellStyle name="差_Book1_中泰往来帐龄划分 2_附注" xfId="28455"/>
    <cellStyle name="差_Book2" xfId="28456"/>
    <cellStyle name="差_Book2 2" xfId="28457"/>
    <cellStyle name="差_Book2 2 2" xfId="28458"/>
    <cellStyle name="差_Book2 2 3" xfId="28459"/>
    <cellStyle name="差_Book2 2 4" xfId="28460"/>
    <cellStyle name="差_Book2 2_试算平衡表创业" xfId="28461"/>
    <cellStyle name="差_Book2 3" xfId="28462"/>
    <cellStyle name="差_Book2 3 2" xfId="28463"/>
    <cellStyle name="差_Book2 3 3" xfId="28464"/>
    <cellStyle name="差_Book2 3 4" xfId="28465"/>
    <cellStyle name="差_Book2 4" xfId="28466"/>
    <cellStyle name="差_Book2 5" xfId="28467"/>
    <cellStyle name="差_Book2 6" xfId="28468"/>
    <cellStyle name="差_Book2 7" xfId="28469"/>
    <cellStyle name="差_Book2 8" xfId="28470"/>
    <cellStyle name="差_Book2 9" xfId="28471"/>
    <cellStyle name="差_Book2_02大力矿业" xfId="28472"/>
    <cellStyle name="差_Book2_02大力矿业 2" xfId="28473"/>
    <cellStyle name="差_Book2_02大力矿业 3" xfId="28474"/>
    <cellStyle name="差_Book2_02大力矿业 4" xfId="28475"/>
    <cellStyle name="差_Book2_1" xfId="28476"/>
    <cellStyle name="差_Book2_18纵横工程改" xfId="28477"/>
    <cellStyle name="差_Book2_18纵横工程改 2" xfId="28478"/>
    <cellStyle name="差_Book2_18纵横工程改 3" xfId="28479"/>
    <cellStyle name="差_Book2_简版程序" xfId="28480"/>
    <cellStyle name="差_Book2_简版程序11.20" xfId="28481"/>
    <cellStyle name="差_Cashflow" xfId="28482"/>
    <cellStyle name="差_Cashflow 2" xfId="28483"/>
    <cellStyle name="差_Cashflow 2 2" xfId="28484"/>
    <cellStyle name="差_Cashflow 2 2 2" xfId="28485"/>
    <cellStyle name="差_Cashflow 2 3" xfId="28486"/>
    <cellStyle name="差_Cashflow 3" xfId="28487"/>
    <cellStyle name="差_CF" xfId="28488"/>
    <cellStyle name="差_CF 2" xfId="28489"/>
    <cellStyle name="差_CF 2 2" xfId="28490"/>
    <cellStyle name="差_CF 2 2 2" xfId="28491"/>
    <cellStyle name="差_CF 2 3" xfId="28492"/>
    <cellStyle name="差_CF 3" xfId="28493"/>
    <cellStyle name="差_CF2007" xfId="28494"/>
    <cellStyle name="差_CF2007 2" xfId="28495"/>
    <cellStyle name="差_CF2007 2 2" xfId="28496"/>
    <cellStyle name="差_CF2007 2 2 2" xfId="28497"/>
    <cellStyle name="差_CF2007 2 3" xfId="28498"/>
    <cellStyle name="差_CF2007 3" xfId="28499"/>
    <cellStyle name="差_dxn底稿目录" xfId="28500"/>
    <cellStyle name="差_dxn底稿目录 2" xfId="28501"/>
    <cellStyle name="差_dxn底稿目录 2_FD 应付账款2009-BACKUP" xfId="28502"/>
    <cellStyle name="差_dxn底稿目录 2_ZH 其他应收款" xfId="28503"/>
    <cellStyle name="差_dxn底稿目录 2_ZH 其他应收款1" xfId="28504"/>
    <cellStyle name="差_dxn底稿目录 2_附注" xfId="28505"/>
    <cellStyle name="差_dxn底稿目录 2_审定表" xfId="28506"/>
    <cellStyle name="差_dxn底稿目录 3" xfId="28507"/>
    <cellStyle name="差_dxn底稿目录 3_FD 应付账款2009-BACKUP" xfId="28508"/>
    <cellStyle name="差_dxn底稿目录 3_ZH 其他应收款" xfId="28509"/>
    <cellStyle name="差_dxn底稿目录 3_ZH 其他应收款1" xfId="28510"/>
    <cellStyle name="差_dxn底稿目录 3_审定表" xfId="28511"/>
    <cellStyle name="差_dxn底稿目录 4" xfId="28512"/>
    <cellStyle name="差_dxn底稿目录 4_FD 应付账款2009-BACKUP" xfId="28513"/>
    <cellStyle name="差_dxn底稿目录 5" xfId="28514"/>
    <cellStyle name="差_dxn底稿目录 6" xfId="28515"/>
    <cellStyle name="差_dxn底稿目录 7" xfId="28516"/>
    <cellStyle name="差_dxn底稿目录 8" xfId="28517"/>
    <cellStyle name="差_dxn底稿目录_简版程序" xfId="28518"/>
    <cellStyle name="差_dxn底稿目录_简版程序11.20" xfId="28519"/>
    <cellStyle name="差_dxn底稿目录_试算平衡表创业" xfId="28520"/>
    <cellStyle name="差_EB-5" xfId="28521"/>
    <cellStyle name="差_EB-5_1" xfId="28522"/>
    <cellStyle name="差_f1 港口结构分析" xfId="28523"/>
    <cellStyle name="差_FD 应付账款" xfId="28524"/>
    <cellStyle name="差_FD 应付账款2009-BACKUP" xfId="28525"/>
    <cellStyle name="差_FE 预收款项" xfId="28526"/>
    <cellStyle name="差_FJ 其他应付款" xfId="28527"/>
    <cellStyle name="差_F负债类" xfId="28528"/>
    <cellStyle name="差_F负债类_07华阳-合并" xfId="28529"/>
    <cellStyle name="差_F负债类_1" xfId="28530"/>
    <cellStyle name="差_G-应收账款" xfId="28531"/>
    <cellStyle name="差_G-应收账款 2" xfId="28532"/>
    <cellStyle name="差_G-应收账款 3" xfId="28533"/>
    <cellStyle name="差_G-应收账款 4" xfId="28534"/>
    <cellStyle name="差_G-应收账款 5" xfId="28535"/>
    <cellStyle name="差_H1000应收账款" xfId="28536"/>
    <cellStyle name="差_H1000应收账款 2" xfId="28537"/>
    <cellStyle name="差_H1000应收账款 3" xfId="28538"/>
    <cellStyle name="差_H1000应收账款_简版程序" xfId="28539"/>
    <cellStyle name="差_H1000应收账款_简版程序11.20" xfId="28540"/>
    <cellStyle name="差_HB311" xfId="28541"/>
    <cellStyle name="差_HB411" xfId="28542"/>
    <cellStyle name="差_J1000-存货-田立营" xfId="28543"/>
    <cellStyle name="差_J1000-存货-田立营 2" xfId="28544"/>
    <cellStyle name="差_J1000-存货-田立营 3" xfId="28545"/>
    <cellStyle name="差_J1000-存货-田立营_简版程序" xfId="28546"/>
    <cellStyle name="差_J1000-存货-田立营_简版程序11.20" xfId="28547"/>
    <cellStyle name="差_MIC_Spreadsheet and FAR_2006.12.31-吴提供的现流表编制" xfId="28548"/>
    <cellStyle name="差_MIC_Spreadsheet and FAR_2006.12.31-吴提供的现流表编制 2" xfId="28549"/>
    <cellStyle name="差_MIC_Spreadsheet and FAR_2006.12.31-吴提供的现流表编制 2 2" xfId="28550"/>
    <cellStyle name="差_MIC_Spreadsheet and FAR_2006.12.31-吴提供的现流表编制 2 2 2" xfId="28551"/>
    <cellStyle name="差_MIC_Spreadsheet and FAR_2006.12.31-吴提供的现流表编制 2 3" xfId="28552"/>
    <cellStyle name="差_MIC_Spreadsheet and FAR_2006.12.31-吴提供的现流表编制 3" xfId="28553"/>
    <cellStyle name="差_pinggubaobiaogesi" xfId="28554"/>
    <cellStyle name="差_Q所有者权益类" xfId="28555"/>
    <cellStyle name="差_S11-1营业外收入审定表" xfId="28556"/>
    <cellStyle name="差_S1-1营业收入审定表" xfId="28557"/>
    <cellStyle name="差_S4-1营业税金及附加审定表" xfId="28558"/>
    <cellStyle name="差_SA4" xfId="28559"/>
    <cellStyle name="差_SC2" xfId="28560"/>
    <cellStyle name="差_SC2 2" xfId="28561"/>
    <cellStyle name="差_SC2 2_附注" xfId="28562"/>
    <cellStyle name="差_SE 管理费用" xfId="28563"/>
    <cellStyle name="差_SE 管理费用1" xfId="28564"/>
    <cellStyle name="差_Sheet1" xfId="28565"/>
    <cellStyle name="差_Sheet1 2" xfId="28566"/>
    <cellStyle name="差_Sheet1 2 2" xfId="28567"/>
    <cellStyle name="差_Sheet1 2 2 2" xfId="28568"/>
    <cellStyle name="差_Sheet1 2 3" xfId="28569"/>
    <cellStyle name="差_Sheet1 2_附注" xfId="28570"/>
    <cellStyle name="差_Sheet1 3" xfId="28571"/>
    <cellStyle name="差_Sheet1 4" xfId="28572"/>
    <cellStyle name="差_Sheet1 5" xfId="28573"/>
    <cellStyle name="差_Sheet1 6" xfId="28574"/>
    <cellStyle name="差_Sheet1__dxn_tempBook1" xfId="28575"/>
    <cellStyle name="差_Sheet1_简版程序" xfId="28576"/>
    <cellStyle name="差_Sheet1_简版程序11.20" xfId="28577"/>
    <cellStyle name="差_Sheet1_试算平衡表创业" xfId="28578"/>
    <cellStyle name="差_Sheet2" xfId="28579"/>
    <cellStyle name="差_Sheet2 2" xfId="28580"/>
    <cellStyle name="差_Sheet2 2 2" xfId="28581"/>
    <cellStyle name="差_Sheet2 2 2 2" xfId="28582"/>
    <cellStyle name="差_Sheet2 2 3" xfId="28583"/>
    <cellStyle name="差_Sheet2 3" xfId="28584"/>
    <cellStyle name="差_Sheet222" xfId="28585"/>
    <cellStyle name="差_Sheet222 2" xfId="28586"/>
    <cellStyle name="差_S损益类" xfId="28587"/>
    <cellStyle name="差_TB" xfId="28588"/>
    <cellStyle name="差_TB 2" xfId="28589"/>
    <cellStyle name="差_TB 2 2" xfId="28590"/>
    <cellStyle name="差_TB 2 2 2" xfId="28591"/>
    <cellStyle name="差_TB 2 3" xfId="28592"/>
    <cellStyle name="差_TB 3" xfId="28593"/>
    <cellStyle name="差_TB&amp;ADJUSTMENT2008" xfId="28594"/>
    <cellStyle name="差_TB&amp;ADJUSTMENT2008 2" xfId="28595"/>
    <cellStyle name="差_TB8final1" xfId="28596"/>
    <cellStyle name="差_TB8final1 2" xfId="28597"/>
    <cellStyle name="差_TB8final1 2 2" xfId="28598"/>
    <cellStyle name="差_TB8final1 2 2 2" xfId="28599"/>
    <cellStyle name="差_TB8final1 2 3" xfId="28600"/>
    <cellStyle name="差_TB8final1 3" xfId="28601"/>
    <cellStyle name="差_yu yue comfirm1" xfId="28602"/>
    <cellStyle name="差_Z14-长期应收款（函证汇总表样本）" xfId="28603"/>
    <cellStyle name="差_Z17-1审定表" xfId="28604"/>
    <cellStyle name="差_Z17-1审定表_试算平衡表创业" xfId="28605"/>
    <cellStyle name="差_Z5-300函证结果汇总表" xfId="28606"/>
    <cellStyle name="差_ZA0货币资金审定表 " xfId="28607"/>
    <cellStyle name="差_ZA0货币资金审定表  2" xfId="28608"/>
    <cellStyle name="差_ZA0货币资金审定表  2 2" xfId="28609"/>
    <cellStyle name="差_ZA0货币资金审定表  2_FD 应付账款2009-BACKUP" xfId="28610"/>
    <cellStyle name="差_ZA0货币资金审定表  2_ZH 其他应收款" xfId="28611"/>
    <cellStyle name="差_ZA0货币资金审定表  2_ZH 其他应收款1" xfId="28612"/>
    <cellStyle name="差_ZA0货币资金审定表  2_审定表" xfId="28613"/>
    <cellStyle name="差_ZA0货币资金审定表  3" xfId="28614"/>
    <cellStyle name="差_ZA0货币资金审定表  3_FD 应付账款2009-BACKUP" xfId="28615"/>
    <cellStyle name="差_ZA0货币资金审定表  3_ZH 其他应收款" xfId="28616"/>
    <cellStyle name="差_ZA0货币资金审定表  3_ZH 其他应收款1" xfId="28617"/>
    <cellStyle name="差_ZA0货币资金审定表  3_审定表" xfId="28618"/>
    <cellStyle name="差_ZA0货币资金审定表  3_试算平衡表创业" xfId="28619"/>
    <cellStyle name="差_ZA0货币资金审定表  4" xfId="28620"/>
    <cellStyle name="差_ZA0货币资金审定表  4_FD 应付账款2009-BACKUP" xfId="28621"/>
    <cellStyle name="差_ZA0货币资金审定表  5" xfId="28622"/>
    <cellStyle name="差_ZA0货币资金审定表  6" xfId="28623"/>
    <cellStyle name="差_ZA0货币资金审定表  7" xfId="28624"/>
    <cellStyle name="差_ZA0货币资金审定表  8" xfId="28625"/>
    <cellStyle name="差_ZA0货币资金审定表 _3固定资产" xfId="28626"/>
    <cellStyle name="差_ZA0货币资金审定表 _3固定资产_简版程序11.20" xfId="28627"/>
    <cellStyle name="差_ZA0货币资金审定表 _3固定资产_试算平衡表创业" xfId="28628"/>
    <cellStyle name="差_ZA0货币资金审定表 _Book2" xfId="28629"/>
    <cellStyle name="差_ZA0货币资金审定表 _Book2_简版程序11.20" xfId="28630"/>
    <cellStyle name="差_ZA0货币资金审定表 _Book2_试算平衡表创业" xfId="28631"/>
    <cellStyle name="差_ZA0货币资金审定表 _财务费用" xfId="28632"/>
    <cellStyle name="差_ZA0货币资金审定表 _财务费用_简版程序11.20" xfId="28633"/>
    <cellStyle name="差_ZA0货币资金审定表 _财务费用_试算平衡表创业" xfId="28634"/>
    <cellStyle name="差_ZA0货币资金审定表 _固定资产" xfId="28635"/>
    <cellStyle name="差_ZA0货币资金审定表 _固定资产_简版程序11.20" xfId="28636"/>
    <cellStyle name="差_ZA0货币资金审定表 _固定资产_试算平衡表创业" xfId="28637"/>
    <cellStyle name="差_ZA0货币资金审定表 _货币资金" xfId="28638"/>
    <cellStyle name="差_ZA0货币资金审定表 _货币资金_简版程序11.20" xfId="28639"/>
    <cellStyle name="差_ZA0货币资金审定表 _货币资金_试算平衡表创业" xfId="28640"/>
    <cellStyle name="差_ZA0货币资金审定表 _简版程序" xfId="28641"/>
    <cellStyle name="差_ZA0货币资金审定表 _简版程序11.20" xfId="28642"/>
    <cellStyle name="差_ZA0货币资金审定表 _应收账款" xfId="28643"/>
    <cellStyle name="差_ZA0货币资金审定表 _应收账款_简版程序11.20" xfId="28644"/>
    <cellStyle name="差_ZA0货币资金审定表 _应收账款_试算平衡表创业" xfId="28645"/>
    <cellStyle name="差_ZD 应收账款-货轮2010" xfId="28646"/>
    <cellStyle name="差_ZH 其他应收款" xfId="28647"/>
    <cellStyle name="差_ZH 其他应收款1" xfId="28648"/>
    <cellStyle name="差_Z资产类" xfId="28649"/>
    <cellStyle name="差_安全设备8月份折旧调整" xfId="28650"/>
    <cellStyle name="差_鞍钢股份公司收益法071216feng核对" xfId="28651"/>
    <cellStyle name="差_鞍钢股份公司收益法071216feng核对 2" xfId="28652"/>
    <cellStyle name="差_鞍钢股份公司收益法071216feng核对 3" xfId="28653"/>
    <cellStyle name="差_鞍钢股份公司收益法071216feng核对_固定资产折旧" xfId="28654"/>
    <cellStyle name="差_鞍钢股份公司收益法071216feng核对_固定资产折旧 2" xfId="28655"/>
    <cellStyle name="差_鞍钢股份公司收益法071216feng核对_固定资产折旧 3" xfId="28656"/>
    <cellStyle name="差_鞍钢股份公司收益法071216feng核对_固定资产折旧_majun合并嘉兴信达建设附件3：标准评估明细表（收益法）" xfId="28657"/>
    <cellStyle name="差_鞍钢股份公司收益法071216feng核对_固定资产折旧_majun合并嘉兴信达建设附件3：标准评估明细表（收益法） 2" xfId="28658"/>
    <cellStyle name="差_鞍钢股份公司收益法071216feng核对_固定资产折旧_majun合并嘉兴信达建设附件3：标准评估明细表（收益法） 3" xfId="28659"/>
    <cellStyle name="差_澳西奴(北京尚纺)" xfId="28660"/>
    <cellStyle name="差_澳西奴(北京尚纺) 2" xfId="28661"/>
    <cellStyle name="差_澳西奴(北京尚纺) 2 2" xfId="28662"/>
    <cellStyle name="差_澳西奴(北京尚纺) 2 2 2" xfId="28663"/>
    <cellStyle name="差_澳西奴(北京尚纺) 2 3" xfId="28664"/>
    <cellStyle name="差_澳西奴(北京尚纺) 3" xfId="28665"/>
    <cellStyle name="差_本年调整分录" xfId="28666"/>
    <cellStyle name="差_本年调整分录 2" xfId="28667"/>
    <cellStyle name="差_本年试算" xfId="28668"/>
    <cellStyle name="差_本年试算 2" xfId="28669"/>
    <cellStyle name="差_本年试算_附注表" xfId="28670"/>
    <cellStyle name="差_本年试算_附注表 2" xfId="28671"/>
    <cellStyle name="差_本年试算_附注表 2 2" xfId="28672"/>
    <cellStyle name="差_本年试算_附注表 2 2 2" xfId="28673"/>
    <cellStyle name="差_本年试算_附注表 2 3" xfId="28674"/>
    <cellStyle name="差_本年试算_附注表 3" xfId="28675"/>
    <cellStyle name="差_本年试算_划转" xfId="28676"/>
    <cellStyle name="差_本年试算_划转 2" xfId="28677"/>
    <cellStyle name="差_本年试算_划转 2 2" xfId="28678"/>
    <cellStyle name="差_本年试算_划转 2 2 2" xfId="28679"/>
    <cellStyle name="差_本年试算_划转 2 3" xfId="28680"/>
    <cellStyle name="差_本年试算_划转 3" xfId="28681"/>
    <cellStyle name="差_剥离" xfId="28682"/>
    <cellStyle name="差_剥离 2" xfId="28683"/>
    <cellStyle name="差_剥离 2 2" xfId="28684"/>
    <cellStyle name="差_剥离 2 2 2" xfId="28685"/>
    <cellStyle name="差_剥离 2 3" xfId="28686"/>
    <cellStyle name="差_剥离 3" xfId="28687"/>
    <cellStyle name="差_财务费用" xfId="28688"/>
    <cellStyle name="差_财务费用 2" xfId="28689"/>
    <cellStyle name="差_财务费用 3" xfId="28690"/>
    <cellStyle name="差_财务费用 4" xfId="28691"/>
    <cellStyle name="差_财务费用_简版程序" xfId="28692"/>
    <cellStyle name="差_财务费用_简版程序11.20" xfId="28693"/>
    <cellStyle name="差_采购与付款循环-苏州依厂" xfId="28694"/>
    <cellStyle name="差_采购与付款循环-苏州依厂 2" xfId="28695"/>
    <cellStyle name="差_采购与付款循环-苏州依厂 2_附注" xfId="28696"/>
    <cellStyle name="差_采购与付款循环-苏州依厂_往来帐龄划分" xfId="28697"/>
    <cellStyle name="差_采购与付款循环-苏州依厂_往来帐龄划分 2" xfId="28698"/>
    <cellStyle name="差_采购与付款循环-苏州依厂_往来帐龄划分 2_附注" xfId="28699"/>
    <cellStyle name="差_测算" xfId="28700"/>
    <cellStyle name="差_测算 2" xfId="28701"/>
    <cellStyle name="差_测算 3" xfId="28702"/>
    <cellStyle name="差_测算 4" xfId="28703"/>
    <cellStyle name="差_成本结转计价测试" xfId="28704"/>
    <cellStyle name="差_成本结转计价测试 2" xfId="28705"/>
    <cellStyle name="差_成本结转计价测试 2 2" xfId="28706"/>
    <cellStyle name="差_成本结转计价测试 2 2 2" xfId="28707"/>
    <cellStyle name="差_成本结转计价测试 2 3" xfId="28708"/>
    <cellStyle name="差_成本结转计价测试 3" xfId="28709"/>
    <cellStyle name="差_成品与成本核对" xfId="28710"/>
    <cellStyle name="差_成品与成本核对 2" xfId="28711"/>
    <cellStyle name="差_成品与成本核对 2 2" xfId="28712"/>
    <cellStyle name="差_成品与成本核对 2 2 2" xfId="28713"/>
    <cellStyle name="差_成品与成本核对 2 3" xfId="28714"/>
    <cellStyle name="差_成品与成本核对 3" xfId="28715"/>
    <cellStyle name="差_程序" xfId="28716"/>
    <cellStyle name="差_程序 2" xfId="28717"/>
    <cellStyle name="差_程序 3" xfId="28718"/>
    <cellStyle name="差_程序 4" xfId="28719"/>
    <cellStyle name="差_程序表模版" xfId="28720"/>
    <cellStyle name="差_程序表模版 2" xfId="28721"/>
    <cellStyle name="差_程序表模版_试算平衡表创业" xfId="28722"/>
    <cellStyle name="差_持有至到期投资" xfId="28723"/>
    <cellStyle name="差_持有至到期投资_简版程序11.20" xfId="28724"/>
    <cellStyle name="差_持有至到期投资—TZ" xfId="28725"/>
    <cellStyle name="差_持有至到期投资—TZ_简版程序11.20" xfId="28726"/>
    <cellStyle name="差_筹资与投资循环-09苏州依厂" xfId="28727"/>
    <cellStyle name="差_筹资与投资循环-09苏州依厂 2" xfId="28728"/>
    <cellStyle name="差_筹资与投资循环-09苏州依厂 2_附注" xfId="28729"/>
    <cellStyle name="差_筹资与投资循环-09苏州依厂_往来帐龄划分" xfId="28730"/>
    <cellStyle name="差_筹资与投资循环-09苏州依厂_往来帐龄划分 2" xfId="28731"/>
    <cellStyle name="差_筹资与投资循环-09苏州依厂_往来帐龄划分 2_附注" xfId="28732"/>
    <cellStyle name="差_船舶人工费用" xfId="28733"/>
    <cellStyle name="差_存货" xfId="28734"/>
    <cellStyle name="差_存货 2" xfId="28735"/>
    <cellStyle name="差_存货 2_试算平衡表创业" xfId="28736"/>
    <cellStyle name="差_存货 3" xfId="28737"/>
    <cellStyle name="差_存货 4" xfId="28738"/>
    <cellStyle name="差_存货 5" xfId="28739"/>
    <cellStyle name="差_存货 6" xfId="28740"/>
    <cellStyle name="差_存货 7" xfId="28741"/>
    <cellStyle name="差_存货_简版程序" xfId="28742"/>
    <cellStyle name="差_存货_简版程序11.20" xfId="28743"/>
    <cellStyle name="差_存货明细余额表" xfId="28744"/>
    <cellStyle name="差_存货明细余额表 2" xfId="28745"/>
    <cellStyle name="差_存货明细余额表 2 2" xfId="28746"/>
    <cellStyle name="差_存货明细余额表 2 2 2" xfId="28747"/>
    <cellStyle name="差_存货明细余额表 2 3" xfId="28748"/>
    <cellStyle name="差_存货明细余额表 3" xfId="28749"/>
    <cellStyle name="差_大力权益修改表" xfId="28750"/>
    <cellStyle name="差_大力权益修改表 2" xfId="28751"/>
    <cellStyle name="差_大力权益修改表 2 2" xfId="28752"/>
    <cellStyle name="差_大力权益修改表 2 3" xfId="28753"/>
    <cellStyle name="差_大力权益修改表 3" xfId="28754"/>
    <cellStyle name="差_大信底稿目录" xfId="28755"/>
    <cellStyle name="差_大信底稿目录 2" xfId="28756"/>
    <cellStyle name="差_大信底稿目录 2_FD 应付账款2009-BACKUP" xfId="28757"/>
    <cellStyle name="差_大信底稿目录 2_ZH 其他应收款" xfId="28758"/>
    <cellStyle name="差_大信底稿目录 2_ZH 其他应收款1" xfId="28759"/>
    <cellStyle name="差_大信底稿目录 2_附注" xfId="28760"/>
    <cellStyle name="差_大信底稿目录 2_审定表" xfId="28761"/>
    <cellStyle name="差_大信底稿目录 3" xfId="28762"/>
    <cellStyle name="差_大信底稿目录 3_FD 应付账款2009-BACKUP" xfId="28763"/>
    <cellStyle name="差_大信底稿目录 3_ZH 其他应收款" xfId="28764"/>
    <cellStyle name="差_大信底稿目录 3_ZH 其他应收款1" xfId="28765"/>
    <cellStyle name="差_大信底稿目录 3_审定表" xfId="28766"/>
    <cellStyle name="差_大信底稿目录 4" xfId="28767"/>
    <cellStyle name="差_大信底稿目录 4_FD 应付账款2009-BACKUP" xfId="28768"/>
    <cellStyle name="差_大信底稿目录 5" xfId="28769"/>
    <cellStyle name="差_大信底稿目录 6" xfId="28770"/>
    <cellStyle name="差_大信底稿目录 7" xfId="28771"/>
    <cellStyle name="差_大信底稿目录 8" xfId="28772"/>
    <cellStyle name="差_大信底稿目录_简版程序" xfId="28773"/>
    <cellStyle name="差_大信底稿目录_简版程序11.20" xfId="28774"/>
    <cellStyle name="差_大信底稿目录_试算平衡表创业" xfId="28775"/>
    <cellStyle name="差_底稿设置宏" xfId="28776"/>
    <cellStyle name="差_底稿设置宏 2" xfId="28777"/>
    <cellStyle name="差_底稿设置宏 2_FD 应付账款2009-BACKUP" xfId="28778"/>
    <cellStyle name="差_底稿设置宏 2_ZH 其他应收款" xfId="28779"/>
    <cellStyle name="差_底稿设置宏 2_ZH 其他应收款1" xfId="28780"/>
    <cellStyle name="差_底稿设置宏 2_审定表" xfId="28781"/>
    <cellStyle name="差_底稿设置宏 2_试算平衡表创业" xfId="28782"/>
    <cellStyle name="差_底稿设置宏 3" xfId="28783"/>
    <cellStyle name="差_底稿设置宏 3_FD 应付账款2009-BACKUP" xfId="28784"/>
    <cellStyle name="差_底稿设置宏 3_ZH 其他应收款" xfId="28785"/>
    <cellStyle name="差_底稿设置宏 3_ZH 其他应收款1" xfId="28786"/>
    <cellStyle name="差_底稿设置宏 3_审定表" xfId="28787"/>
    <cellStyle name="差_底稿设置宏 4" xfId="28788"/>
    <cellStyle name="差_底稿设置宏 4_FD 应付账款2009-BACKUP" xfId="28789"/>
    <cellStyle name="差_底稿设置宏 5" xfId="28790"/>
    <cellStyle name="差_底稿设置宏 6" xfId="28791"/>
    <cellStyle name="差_底稿设置宏 7" xfId="28792"/>
    <cellStyle name="差_底稿设置宏 8" xfId="28793"/>
    <cellStyle name="差_底稿设置宏_简版程序" xfId="28794"/>
    <cellStyle name="差_底稿设置宏_简版程序11.20" xfId="28795"/>
    <cellStyle name="差_递延所得税资产" xfId="28796"/>
    <cellStyle name="差_短期借款" xfId="28797"/>
    <cellStyle name="差_短期借款 2" xfId="28798"/>
    <cellStyle name="差_短期借款 3" xfId="28799"/>
    <cellStyle name="差_短期借款 4" xfId="28800"/>
    <cellStyle name="差_短期借款 5" xfId="28801"/>
    <cellStyle name="差_房产税测算表" xfId="28802"/>
    <cellStyle name="差_房产税测算表 2" xfId="28803"/>
    <cellStyle name="差_房产税测算表 2_附注" xfId="28804"/>
    <cellStyle name="差_非经常性损益" xfId="28805"/>
    <cellStyle name="差_非经常性损益 2" xfId="28806"/>
    <cellStyle name="差_非经常性损益 2_附注" xfId="28807"/>
    <cellStyle name="差_费用" xfId="28808"/>
    <cellStyle name="差_费用 2" xfId="28809"/>
    <cellStyle name="差_费用 2 2" xfId="28810"/>
    <cellStyle name="差_费用 2 2 2" xfId="28811"/>
    <cellStyle name="差_费用 2 3" xfId="28812"/>
    <cellStyle name="差_费用 3" xfId="28813"/>
    <cellStyle name="差_费用_1" xfId="28814"/>
    <cellStyle name="差_费用_1 2" xfId="28815"/>
    <cellStyle name="差_峰峰母公司现金流" xfId="28816"/>
    <cellStyle name="差_峰峰母公司现金流 2" xfId="28817"/>
    <cellStyle name="差_峰峰母公司现金流 3" xfId="28818"/>
    <cellStyle name="差_峰峰母公司现金流 4" xfId="28819"/>
    <cellStyle name="差_峰峰母公司现金流_02大力矿业" xfId="28820"/>
    <cellStyle name="差_峰峰母公司现金流_02大力矿业 2" xfId="28821"/>
    <cellStyle name="差_峰峰母公司现金流_02大力矿业 3" xfId="28822"/>
    <cellStyle name="差_峰峰母公司现金流_02大力矿业 4" xfId="28823"/>
    <cellStyle name="差_峰峰母公司现金流_18纵横工程改" xfId="28824"/>
    <cellStyle name="差_峰峰母公司现金流_18纵横工程改 2" xfId="28825"/>
    <cellStyle name="差_峰峰母公司现金流_18纵横工程改 3" xfId="28826"/>
    <cellStyle name="差_付息债务" xfId="28827"/>
    <cellStyle name="差_付息债务 2" xfId="28828"/>
    <cellStyle name="差_付息债务 3" xfId="28829"/>
    <cellStyle name="差_付息债务 4" xfId="28830"/>
    <cellStyle name="差_付息债务_02大力矿业" xfId="28831"/>
    <cellStyle name="差_付息债务_02大力矿业 2" xfId="28832"/>
    <cellStyle name="差_付息债务_02大力矿业 3" xfId="28833"/>
    <cellStyle name="差_付息债务_02大力矿业 4" xfId="28834"/>
    <cellStyle name="差_付息债务_18纵横工程改" xfId="28835"/>
    <cellStyle name="差_付息债务_18纵横工程改 2" xfId="28836"/>
    <cellStyle name="差_付息债务_18纵横工程改 3" xfId="28837"/>
    <cellStyle name="差_附件1：销售与收款内部控制循环描述与设计有效性评价(9.20）" xfId="28838"/>
    <cellStyle name="差_附件1：销售与收款内部控制循环描述与设计有效性评价(9.20）_yu yue comfirm1" xfId="28839"/>
    <cellStyle name="差_附件1：销售与收款内部控制循环描述与设计有效性评价(9.20）_附注" xfId="28840"/>
    <cellStyle name="差_附件1：销售与收款内部控制循环描述与设计有效性评价(9.20）_企业函证计划控制表(1)(1)(1)" xfId="28841"/>
    <cellStyle name="差_附件1：销售与收款内部控制循环描述与设计有效性评价(9.20）_企业函证计划控制表(1)(1)(1)_yu yue comfirm1" xfId="28842"/>
    <cellStyle name="差_附件1：销售与收款内部控制循环描述与设计有效性评价(9.20）_企业函证计划控制表-苏州依厂地址" xfId="28843"/>
    <cellStyle name="差_附件1：销售与收款内部控制循环描述与设计有效性评价(9.20）_企业函证计划控制表-苏州依厂地址_yu yue comfirm1" xfId="28844"/>
    <cellStyle name="差_附件3：房屋及设备状况调查表-保险板块" xfId="28845"/>
    <cellStyle name="差_附件3：房屋及设备状况调查表-保险板块 2" xfId="28846"/>
    <cellStyle name="差_附件3：房屋及设备状况调查表-保险板块 2 2" xfId="28847"/>
    <cellStyle name="差_附件3：房屋及设备状况调查表-保险板块 2 3" xfId="28848"/>
    <cellStyle name="差_附件3：房屋及设备状况调查表-保险板块 3" xfId="28849"/>
    <cellStyle name="差_附件3：房屋及设备状况调查表-保险板块 4" xfId="28850"/>
    <cellStyle name="差_附件3：房屋及设备状况调查表-保险板块 5" xfId="28851"/>
    <cellStyle name="差_附件3：房屋及设备状况调查表-保险板块 6" xfId="28852"/>
    <cellStyle name="差_附件3：房屋及设备状况调查表-保险板块 7" xfId="28853"/>
    <cellStyle name="差_附注" xfId="28854"/>
    <cellStyle name="差_附注_1" xfId="28855"/>
    <cellStyle name="差_附注_2" xfId="28856"/>
    <cellStyle name="差_附注_3" xfId="28857"/>
    <cellStyle name="差_附注表" xfId="28858"/>
    <cellStyle name="差_附注表 2" xfId="28859"/>
    <cellStyle name="差_附注表 2 2" xfId="28860"/>
    <cellStyle name="差_附注表 2 2 2" xfId="28861"/>
    <cellStyle name="差_附注表 2 3" xfId="28862"/>
    <cellStyle name="差_附注表 3" xfId="28863"/>
    <cellStyle name="差_附注表_“应付职工薪酬”增减变动明细表" xfId="28864"/>
    <cellStyle name="差_附注表_“应付职工薪酬”增减变动明细表 2" xfId="28865"/>
    <cellStyle name="差_附注表_“在建工程”调整分录汇总" xfId="28866"/>
    <cellStyle name="差_附注表_“在建工程”调整分录汇总 2" xfId="28867"/>
    <cellStyle name="差_附注表_“在建工程”调整分录汇总 2 2" xfId="28868"/>
    <cellStyle name="差_附注表_“在建工程”调整分录汇总 2 2 2" xfId="28869"/>
    <cellStyle name="差_附注表_“在建工程”调整分录汇总 2 3" xfId="28870"/>
    <cellStyle name="差_附注表_“在建工程”调整分录汇总 3" xfId="28871"/>
    <cellStyle name="差_附注表_07-08所试算" xfId="28872"/>
    <cellStyle name="差_附注表_07-08所试算 2" xfId="28873"/>
    <cellStyle name="差_附注表_08公积" xfId="28874"/>
    <cellStyle name="差_附注表_08公积 2" xfId="28875"/>
    <cellStyle name="差_附注表_08利-07利" xfId="28876"/>
    <cellStyle name="差_附注表_08利-07利 2" xfId="28877"/>
    <cellStyle name="差_附注表_08长投" xfId="28878"/>
    <cellStyle name="差_附注表_08长投 2" xfId="28879"/>
    <cellStyle name="差_附注表_08资-07资" xfId="28880"/>
    <cellStyle name="差_附注表_08资-07资 2" xfId="28881"/>
    <cellStyle name="差_附注表_1" xfId="28882"/>
    <cellStyle name="差_附注表_1 2" xfId="28883"/>
    <cellStyle name="差_附注表_1 2 2" xfId="28884"/>
    <cellStyle name="差_附注表_1 2 2 2" xfId="28885"/>
    <cellStyle name="差_附注表_1 2 3" xfId="28886"/>
    <cellStyle name="差_附注表_1 3" xfId="28887"/>
    <cellStyle name="差_附注表_1_资本公积调整分录汇总" xfId="28888"/>
    <cellStyle name="差_附注表_1_资本公积调整分录汇总 2" xfId="28889"/>
    <cellStyle name="差_附注表_1_资本公积调整分录汇总 2 2" xfId="28890"/>
    <cellStyle name="差_附注表_1_资本公积调整分录汇总 2 2 2" xfId="28891"/>
    <cellStyle name="差_附注表_1_资本公积调整分录汇总 2 3" xfId="28892"/>
    <cellStyle name="差_附注表_1_资本公积调整分录汇总 3" xfId="28893"/>
    <cellStyle name="差_附注表_16" xfId="28894"/>
    <cellStyle name="差_附注表_16 2" xfId="28895"/>
    <cellStyle name="差_附注表_19" xfId="28896"/>
    <cellStyle name="差_附注表_19 2" xfId="28897"/>
    <cellStyle name="差_附注表_Sheet1" xfId="28898"/>
    <cellStyle name="差_附注表_Sheet1 2" xfId="28899"/>
    <cellStyle name="差_附注表_Sheet1 2 2" xfId="28900"/>
    <cellStyle name="差_附注表_Sheet1 2 2 2" xfId="28901"/>
    <cellStyle name="差_附注表_Sheet1 2 3" xfId="28902"/>
    <cellStyle name="差_附注表_Sheet1 3" xfId="28903"/>
    <cellStyle name="差_附注表_Sheet2" xfId="28904"/>
    <cellStyle name="差_附注表_Sheet2 2" xfId="28905"/>
    <cellStyle name="差_附注表_Sheet2_附注表" xfId="28906"/>
    <cellStyle name="差_附注表_Sheet2_附注表 2" xfId="28907"/>
    <cellStyle name="差_附注表_Sheet2_附注表 2 2" xfId="28908"/>
    <cellStyle name="差_附注表_Sheet2_附注表 2 2 2" xfId="28909"/>
    <cellStyle name="差_附注表_Sheet2_附注表 2 3" xfId="28910"/>
    <cellStyle name="差_附注表_Sheet2_附注表 3" xfId="28911"/>
    <cellStyle name="差_附注表_Sheet2_划转" xfId="28912"/>
    <cellStyle name="差_附注表_Sheet2_划转 2" xfId="28913"/>
    <cellStyle name="差_附注表_Sheet2_划转 2 2" xfId="28914"/>
    <cellStyle name="差_附注表_Sheet2_划转 2 2 2" xfId="28915"/>
    <cellStyle name="差_附注表_Sheet2_划转 2 3" xfId="28916"/>
    <cellStyle name="差_附注表_Sheet2_划转 3" xfId="28917"/>
    <cellStyle name="差_附注表_Sheet222" xfId="28918"/>
    <cellStyle name="差_附注表_Sheet222 2" xfId="28919"/>
    <cellStyle name="差_附注表_Sheet222 2 2" xfId="28920"/>
    <cellStyle name="差_附注表_Sheet222 2 2 2" xfId="28921"/>
    <cellStyle name="差_附注表_Sheet222 2 3" xfId="28922"/>
    <cellStyle name="差_附注表_Sheet222 3" xfId="28923"/>
    <cellStyle name="差_附注表_本年调整分录" xfId="28924"/>
    <cellStyle name="差_附注表_本年调整分录 2" xfId="28925"/>
    <cellStyle name="差_附注表_本年试算" xfId="28926"/>
    <cellStyle name="差_附注表_本年试算 2" xfId="28927"/>
    <cellStyle name="差_附注表_剥离" xfId="28928"/>
    <cellStyle name="差_附注表_剥离 2" xfId="28929"/>
    <cellStyle name="差_附注表_费用" xfId="28930"/>
    <cellStyle name="差_附注表_费用 2" xfId="28931"/>
    <cellStyle name="差_附注表_费用 2 2" xfId="28932"/>
    <cellStyle name="差_附注表_费用 2 2 2" xfId="28933"/>
    <cellStyle name="差_附注表_费用 2 3" xfId="28934"/>
    <cellStyle name="差_附注表_费用 3" xfId="28935"/>
    <cellStyle name="差_附注表_费用_1" xfId="28936"/>
    <cellStyle name="差_附注表_费用_1 2" xfId="28937"/>
    <cellStyle name="差_附注表_附注表" xfId="28938"/>
    <cellStyle name="差_附注表_附注表 2" xfId="28939"/>
    <cellStyle name="差_附注表_附注表_1" xfId="28940"/>
    <cellStyle name="差_附注表_附注表_1 2" xfId="28941"/>
    <cellStyle name="差_附注表_附注表_1 2 2" xfId="28942"/>
    <cellStyle name="差_附注表_附注表_1 2 2 2" xfId="28943"/>
    <cellStyle name="差_附注表_附注表_1 2 3" xfId="28944"/>
    <cellStyle name="差_附注表_附注表_1 3" xfId="28945"/>
    <cellStyle name="差_附注表_附注表_附注表" xfId="28946"/>
    <cellStyle name="差_附注表_附注表_附注表 2" xfId="28947"/>
    <cellStyle name="差_附注表_附注表_附注表 2 2" xfId="28948"/>
    <cellStyle name="差_附注表_附注表_附注表 2 2 2" xfId="28949"/>
    <cellStyle name="差_附注表_附注表_附注表 2 3" xfId="28950"/>
    <cellStyle name="差_附注表_附注表_附注表 3" xfId="28951"/>
    <cellStyle name="差_附注表_附注表_划转" xfId="28952"/>
    <cellStyle name="差_附注表_附注表_划转 2" xfId="28953"/>
    <cellStyle name="差_附注表_附注表_划转 2 2" xfId="28954"/>
    <cellStyle name="差_附注表_附注表_划转 2 2 2" xfId="28955"/>
    <cellStyle name="差_附注表_附注表_划转 2 3" xfId="28956"/>
    <cellStyle name="差_附注表_附注表_划转 3" xfId="28957"/>
    <cellStyle name="差_附注表_管理费用审定表" xfId="28958"/>
    <cellStyle name="差_附注表_管理费用审定表 2" xfId="28959"/>
    <cellStyle name="差_附注表_管理费用审定表 2 2" xfId="28960"/>
    <cellStyle name="差_附注表_管理费用审定表 2 2 2" xfId="28961"/>
    <cellStyle name="差_附注表_管理费用审定表 2 3" xfId="28962"/>
    <cellStyle name="差_附注表_管理费用审定表 3" xfId="28963"/>
    <cellStyle name="差_附注表_核对" xfId="28964"/>
    <cellStyle name="差_附注表_核对 2" xfId="28965"/>
    <cellStyle name="差_附注表_核对 2 2" xfId="28966"/>
    <cellStyle name="差_附注表_核对 2 2 2" xfId="28967"/>
    <cellStyle name="差_附注表_核对 2 3" xfId="28968"/>
    <cellStyle name="差_附注表_核对 3" xfId="28969"/>
    <cellStyle name="差_附注表_划转" xfId="28970"/>
    <cellStyle name="差_附注表_划转 2" xfId="28971"/>
    <cellStyle name="差_附注表_划转 2 2" xfId="28972"/>
    <cellStyle name="差_附注表_划转 2 2 2" xfId="28973"/>
    <cellStyle name="差_附注表_划转 2 3" xfId="28974"/>
    <cellStyle name="差_附注表_划转 3" xfId="28975"/>
    <cellStyle name="差_附注表_划转_1" xfId="28976"/>
    <cellStyle name="差_附注表_划转_1 2" xfId="28977"/>
    <cellStyle name="差_附注表_划转_1 2 2" xfId="28978"/>
    <cellStyle name="差_附注表_划转_1 2 2 2" xfId="28979"/>
    <cellStyle name="差_附注表_划转_1 2 3" xfId="28980"/>
    <cellStyle name="差_附注表_划转_1 3" xfId="28981"/>
    <cellStyle name="差_附注表_淮安物流" xfId="28982"/>
    <cellStyle name="差_附注表_淮安物流 2" xfId="28983"/>
    <cellStyle name="差_附注表_淮安物流 2 2" xfId="28984"/>
    <cellStyle name="差_附注表_淮安物流 2 2 2" xfId="28985"/>
    <cellStyle name="差_附注表_淮安物流 2 3" xfId="28986"/>
    <cellStyle name="差_附注表_淮安物流 3" xfId="28987"/>
    <cellStyle name="差_附注表_利上年" xfId="28988"/>
    <cellStyle name="差_附注表_利上年 2" xfId="28989"/>
    <cellStyle name="差_附注表_明细" xfId="28990"/>
    <cellStyle name="差_附注表_明细 2" xfId="28991"/>
    <cellStyle name="差_附注表_明细 2 2" xfId="28992"/>
    <cellStyle name="差_附注表_明细 2 2 2" xfId="28993"/>
    <cellStyle name="差_附注表_明细 2 3" xfId="28994"/>
    <cellStyle name="差_附注表_明细 3" xfId="28995"/>
    <cellStyle name="差_附注表_上年调整分录" xfId="28996"/>
    <cellStyle name="差_附注表_上年调整分录 2" xfId="28997"/>
    <cellStyle name="差_附注表_上年调整分录 2 2" xfId="28998"/>
    <cellStyle name="差_附注表_上年调整分录 2 2 2" xfId="28999"/>
    <cellStyle name="差_附注表_上年调整分录 2 3" xfId="29000"/>
    <cellStyle name="差_附注表_上年调整分录 3" xfId="29001"/>
    <cellStyle name="差_附注表_上年调整分录_1" xfId="29002"/>
    <cellStyle name="差_附注表_上年调整分录_1 2" xfId="29003"/>
    <cellStyle name="差_附注表_上年试算" xfId="29004"/>
    <cellStyle name="差_附注表_上年试算 2" xfId="29005"/>
    <cellStyle name="差_附注表_上年试算 2 2" xfId="29006"/>
    <cellStyle name="差_附注表_上年试算 2 2 2" xfId="29007"/>
    <cellStyle name="差_附注表_上年试算 2 3" xfId="29008"/>
    <cellStyle name="差_附注表_上年试算 3" xfId="29009"/>
    <cellStyle name="差_附注表_审计调账凭证" xfId="29010"/>
    <cellStyle name="差_附注表_审计调账凭证 2" xfId="29011"/>
    <cellStyle name="差_附注表_审计调账凭证 2 2" xfId="29012"/>
    <cellStyle name="差_附注表_审计调账凭证 2 2 2" xfId="29013"/>
    <cellStyle name="差_附注表_审计调账凭证 2 3" xfId="29014"/>
    <cellStyle name="差_附注表_审计调账凭证 3" xfId="29015"/>
    <cellStyle name="差_附注表_税金及附加税计提复核" xfId="29016"/>
    <cellStyle name="差_附注表_税金及附加税计提复核 2" xfId="29017"/>
    <cellStyle name="差_附注表_苏州联批划入" xfId="29018"/>
    <cellStyle name="差_附注表_苏州联批划入 2" xfId="29019"/>
    <cellStyle name="差_附注表_苏州联批划入 2 2" xfId="29020"/>
    <cellStyle name="差_附注表_苏州联批划入 2 2 2" xfId="29021"/>
    <cellStyle name="差_附注表_苏州联批划入 2 3" xfId="29022"/>
    <cellStyle name="差_附注表_苏州联批划入 3" xfId="29023"/>
    <cellStyle name="差_附注表_所试算" xfId="29024"/>
    <cellStyle name="差_附注表_所试算 2" xfId="29025"/>
    <cellStyle name="差_附注表_所试算 2 2" xfId="29026"/>
    <cellStyle name="差_附注表_所试算 2 2 2" xfId="29027"/>
    <cellStyle name="差_附注表_所试算 2 3" xfId="29028"/>
    <cellStyle name="差_附注表_所试算 3" xfId="29029"/>
    <cellStyle name="差_附注表_所试算_1" xfId="29030"/>
    <cellStyle name="差_附注表_所试算_1 2" xfId="29031"/>
    <cellStyle name="差_附注表_投资" xfId="29032"/>
    <cellStyle name="差_附注表_投资 2" xfId="29033"/>
    <cellStyle name="差_附注表_现底稿" xfId="29034"/>
    <cellStyle name="差_附注表_现底稿 2" xfId="29035"/>
    <cellStyle name="差_附注表_现底稿_资本公积调整分录汇总" xfId="29036"/>
    <cellStyle name="差_附注表_现底稿_资本公积调整分录汇总 2" xfId="29037"/>
    <cellStyle name="差_附注表_现底稿_资本公积调整分录汇总 2 2" xfId="29038"/>
    <cellStyle name="差_附注表_现底稿_资本公积调整分录汇总 2 2 2" xfId="29039"/>
    <cellStyle name="差_附注表_现底稿_资本公积调整分录汇总 2 3" xfId="29040"/>
    <cellStyle name="差_附注表_现底稿_资本公积调整分录汇总 3" xfId="29041"/>
    <cellStyle name="差_附注表_现辅" xfId="29042"/>
    <cellStyle name="差_附注表_现辅 2" xfId="29043"/>
    <cellStyle name="差_附注表_应付职工薪酬计提数与成本费用核对" xfId="29044"/>
    <cellStyle name="差_附注表_应付职工薪酬计提数与成本费用核对 2" xfId="29045"/>
    <cellStyle name="差_附注表_应付职工薪酬计提数与成本费用核对_附注表" xfId="29046"/>
    <cellStyle name="差_附注表_应付职工薪酬计提数与成本费用核对_附注表 2" xfId="29047"/>
    <cellStyle name="差_附注表_应付职工薪酬计提数与成本费用核对_附注表 2 2" xfId="29048"/>
    <cellStyle name="差_附注表_应付职工薪酬计提数与成本费用核对_附注表 2 2 2" xfId="29049"/>
    <cellStyle name="差_附注表_应付职工薪酬计提数与成本费用核对_附注表 2 3" xfId="29050"/>
    <cellStyle name="差_附注表_应付职工薪酬计提数与成本费用核对_附注表 3" xfId="29051"/>
    <cellStyle name="差_附注表_应付职工薪酬计提数与成本费用核对_划转" xfId="29052"/>
    <cellStyle name="差_附注表_应付职工薪酬计提数与成本费用核对_划转 2" xfId="29053"/>
    <cellStyle name="差_附注表_应付职工薪酬计提数与成本费用核对_划转 2 2" xfId="29054"/>
    <cellStyle name="差_附注表_应付职工薪酬计提数与成本费用核对_划转 2 2 2" xfId="29055"/>
    <cellStyle name="差_附注表_应付职工薪酬计提数与成本费用核对_划转 2 3" xfId="29056"/>
    <cellStyle name="差_附注表_应付职工薪酬计提数与成本费用核对_划转 3" xfId="29057"/>
    <cellStyle name="差_附注表_原报表" xfId="29058"/>
    <cellStyle name="差_附注表_原报表 2" xfId="29059"/>
    <cellStyle name="差_附注表_原报表_07-08所试算" xfId="29060"/>
    <cellStyle name="差_附注表_原报表_07-08所试算 2" xfId="29061"/>
    <cellStyle name="差_附注表_原报表_07-08所试算 2 2" xfId="29062"/>
    <cellStyle name="差_附注表_原报表_07-08所试算 2 2 2" xfId="29063"/>
    <cellStyle name="差_附注表_原报表_07-08所试算 2 3" xfId="29064"/>
    <cellStyle name="差_附注表_原报表_07-08所试算 3" xfId="29065"/>
    <cellStyle name="差_附注表_原报表_08利-07利" xfId="29066"/>
    <cellStyle name="差_附注表_原报表_08利-07利 2" xfId="29067"/>
    <cellStyle name="差_附注表_原报表_08利-07利 2 2" xfId="29068"/>
    <cellStyle name="差_附注表_原报表_08利-07利 2 2 2" xfId="29069"/>
    <cellStyle name="差_附注表_原报表_08利-07利 2 3" xfId="29070"/>
    <cellStyle name="差_附注表_原报表_08利-07利 3" xfId="29071"/>
    <cellStyle name="差_附注表_原报表_08资-07资" xfId="29072"/>
    <cellStyle name="差_附注表_原报表_08资-07资 2" xfId="29073"/>
    <cellStyle name="差_附注表_原报表_08资-07资 2 2" xfId="29074"/>
    <cellStyle name="差_附注表_原报表_08资-07资 2 2 2" xfId="29075"/>
    <cellStyle name="差_附注表_原报表_08资-07资 2 3" xfId="29076"/>
    <cellStyle name="差_附注表_原报表_08资-07资 3" xfId="29077"/>
    <cellStyle name="差_附注表_原报表_Sheet1" xfId="29078"/>
    <cellStyle name="差_附注表_原报表_Sheet1 2" xfId="29079"/>
    <cellStyle name="差_附注表_原报表_本年调整分录" xfId="29080"/>
    <cellStyle name="差_附注表_原报表_本年调整分录 2" xfId="29081"/>
    <cellStyle name="差_附注表_原报表_本年调整分录 2 2" xfId="29082"/>
    <cellStyle name="差_附注表_原报表_本年调整分录 2 2 2" xfId="29083"/>
    <cellStyle name="差_附注表_原报表_本年调整分录 2 3" xfId="29084"/>
    <cellStyle name="差_附注表_原报表_本年调整分录 3" xfId="29085"/>
    <cellStyle name="差_附注表_原报表_本年试算" xfId="29086"/>
    <cellStyle name="差_附注表_原报表_本年试算 2" xfId="29087"/>
    <cellStyle name="差_附注表_原报表_本年试算 2 2" xfId="29088"/>
    <cellStyle name="差_附注表_原报表_本年试算 2 2 2" xfId="29089"/>
    <cellStyle name="差_附注表_原报表_本年试算 2 3" xfId="29090"/>
    <cellStyle name="差_附注表_原报表_本年试算 3" xfId="29091"/>
    <cellStyle name="差_附注表_原报表_利上年" xfId="29092"/>
    <cellStyle name="差_附注表_原报表_利上年 2" xfId="29093"/>
    <cellStyle name="差_附注表_原报表_利上年 2 2" xfId="29094"/>
    <cellStyle name="差_附注表_原报表_利上年 2 2 2" xfId="29095"/>
    <cellStyle name="差_附注表_原报表_利上年 2 3" xfId="29096"/>
    <cellStyle name="差_附注表_原报表_利上年 3" xfId="29097"/>
    <cellStyle name="差_附注表_原报表_上年调整分录" xfId="29098"/>
    <cellStyle name="差_附注表_原报表_上年调整分录 2" xfId="29099"/>
    <cellStyle name="差_附注表_原报表_上年调整分录_1" xfId="29100"/>
    <cellStyle name="差_附注表_原报表_上年调整分录_1 2" xfId="29101"/>
    <cellStyle name="差_附注表_原报表_上年调整分录_1 2 2" xfId="29102"/>
    <cellStyle name="差_附注表_原报表_上年调整分录_1 2 2 2" xfId="29103"/>
    <cellStyle name="差_附注表_原报表_上年调整分录_1 2 3" xfId="29104"/>
    <cellStyle name="差_附注表_原报表_上年调整分录_1 3" xfId="29105"/>
    <cellStyle name="差_附注表_原报表_所试算" xfId="29106"/>
    <cellStyle name="差_附注表_原报表_所试算 2" xfId="29107"/>
    <cellStyle name="差_附注表_原报表_所试算_1" xfId="29108"/>
    <cellStyle name="差_附注表_原报表_所试算_1 2" xfId="29109"/>
    <cellStyle name="差_附注表_原报表_所试算_1 2 2" xfId="29110"/>
    <cellStyle name="差_附注表_原报表_所试算_1 2 2 2" xfId="29111"/>
    <cellStyle name="差_附注表_原报表_所试算_1 2 3" xfId="29112"/>
    <cellStyle name="差_附注表_原报表_所试算_1 3" xfId="29113"/>
    <cellStyle name="差_附注表_资本公积调整分录汇总" xfId="29114"/>
    <cellStyle name="差_附注表_资本公积调整分录汇总 2" xfId="29115"/>
    <cellStyle name="差_附注表_资本公积调整分录汇总 2 2" xfId="29116"/>
    <cellStyle name="差_附注表_资本公积调整分录汇总 2 2 2" xfId="29117"/>
    <cellStyle name="差_附注表_资本公积调整分录汇总 2 3" xfId="29118"/>
    <cellStyle name="差_附注表_资本公积调整分录汇总 3" xfId="29119"/>
    <cellStyle name="差_复件 固定资产" xfId="29120"/>
    <cellStyle name="差_复件 固定资产 2" xfId="29121"/>
    <cellStyle name="差_复件 固定资产_简版程序11.20" xfId="29122"/>
    <cellStyle name="差_复件 固定资产_试算平衡表创业" xfId="29123"/>
    <cellStyle name="差_富美08审计系统20090315" xfId="29124"/>
    <cellStyle name="差_富美08审计系统20090315 2" xfId="29125"/>
    <cellStyle name="差_固定资产" xfId="29126"/>
    <cellStyle name="差_固定资产_简版程序11.20" xfId="29127"/>
    <cellStyle name="差_固定资产_试算平衡表创业" xfId="29128"/>
    <cellStyle name="差_固定资产变动详表" xfId="29129"/>
    <cellStyle name="差_固定资产原价" xfId="29130"/>
    <cellStyle name="差_固定资产折旧" xfId="29131"/>
    <cellStyle name="差_固定资产折旧 2" xfId="29132"/>
    <cellStyle name="差_固定资产折旧 2 2" xfId="29133"/>
    <cellStyle name="差_固定资产折旧 2 3" xfId="29134"/>
    <cellStyle name="差_固定资产折旧 3" xfId="29135"/>
    <cellStyle name="差_固定资产折旧_1" xfId="29136"/>
    <cellStyle name="差_固定资产折旧_1 2" xfId="29137"/>
    <cellStyle name="差_固定资产折旧_1 2 2" xfId="29138"/>
    <cellStyle name="差_固定资产折旧_1 2 3" xfId="29139"/>
    <cellStyle name="差_固定资产折旧_1 3" xfId="29140"/>
    <cellStyle name="差_固定资产折旧_1_majun合并嘉兴信达建设附件3：标准评估明细表（收益法）" xfId="29141"/>
    <cellStyle name="差_固定资产折旧_1_majun合并嘉兴信达建设附件3：标准评估明细表（收益法） 2" xfId="29142"/>
    <cellStyle name="差_固定资产折旧_1_majun合并嘉兴信达建设附件3：标准评估明细表（收益法） 2 2" xfId="29143"/>
    <cellStyle name="差_固定资产折旧_1_majun合并嘉兴信达建设附件3：标准评估明细表（收益法） 2 3" xfId="29144"/>
    <cellStyle name="差_固定资产折旧_1_majun合并嘉兴信达建设附件3：标准评估明细表（收益法） 3" xfId="29145"/>
    <cellStyle name="差_固定资产折旧_majun合并嘉兴信达建设附件3：标准评估明细表（收益法）" xfId="29146"/>
    <cellStyle name="差_固定资产折旧_majun合并嘉兴信达建设附件3：标准评估明细表（收益法） 2" xfId="29147"/>
    <cellStyle name="差_固定资产折旧_majun合并嘉兴信达建设附件3：标准评估明细表（收益法） 2 2" xfId="29148"/>
    <cellStyle name="差_固定资产折旧_majun合并嘉兴信达建设附件3：标准评估明细表（收益法） 2 3" xfId="29149"/>
    <cellStyle name="差_固定资产折旧_majun合并嘉兴信达建设附件3：标准评估明细表（收益法） 3" xfId="29150"/>
    <cellStyle name="差_管理费用" xfId="29151"/>
    <cellStyle name="差_管理费用 2" xfId="29152"/>
    <cellStyle name="差_管理费用审定表" xfId="29153"/>
    <cellStyle name="差_管理费用审定表 2" xfId="29154"/>
    <cellStyle name="差_合并调整表（08东诚合并）" xfId="29155"/>
    <cellStyle name="差_合并调整表（08东诚合并） 2" xfId="29156"/>
    <cellStyle name="差_核对2" xfId="29157"/>
    <cellStyle name="差_核对2 2" xfId="29158"/>
    <cellStyle name="差_核对2 2 2" xfId="29159"/>
    <cellStyle name="差_核对2 2 2 2" xfId="29160"/>
    <cellStyle name="差_核对2 2 3" xfId="29161"/>
    <cellStyle name="差_核对2 3" xfId="29162"/>
    <cellStyle name="差_华阳底稿（黄）" xfId="29163"/>
    <cellStyle name="差_华阳森林部分工作底稿" xfId="29164"/>
    <cellStyle name="差_划转" xfId="29165"/>
    <cellStyle name="差_划转 2" xfId="29166"/>
    <cellStyle name="差_划转 2 2" xfId="29167"/>
    <cellStyle name="差_划转 2 2 2" xfId="29168"/>
    <cellStyle name="差_划转 2 3" xfId="29169"/>
    <cellStyle name="差_划转 3" xfId="29170"/>
    <cellStyle name="差_划转_1" xfId="29171"/>
    <cellStyle name="差_划转_1 2" xfId="29172"/>
    <cellStyle name="差_划转_1 2 2" xfId="29173"/>
    <cellStyle name="差_划转_1 2 2 2" xfId="29174"/>
    <cellStyle name="差_划转_1 2 3" xfId="29175"/>
    <cellStyle name="差_划转_1 3" xfId="29176"/>
    <cellStyle name="差_货币资金" xfId="29177"/>
    <cellStyle name="差_货币资金 2" xfId="29178"/>
    <cellStyle name="差_货币资金 2_试算平衡表创业" xfId="29179"/>
    <cellStyle name="差_货币资金 3" xfId="29180"/>
    <cellStyle name="差_货币资金 4" xfId="29181"/>
    <cellStyle name="差_货币资金 5" xfId="29182"/>
    <cellStyle name="差_货币资金 6" xfId="29183"/>
    <cellStyle name="差_货币资金 7" xfId="29184"/>
    <cellStyle name="差_货币资金 天职" xfId="29185"/>
    <cellStyle name="差_货币资金 天职 2" xfId="29186"/>
    <cellStyle name="差_货币资金 天职 2_试算平衡表创业" xfId="29187"/>
    <cellStyle name="差_货币资金 天职 3" xfId="29188"/>
    <cellStyle name="差_货币资金 天职 4" xfId="29189"/>
    <cellStyle name="差_货币资金 天职 5" xfId="29190"/>
    <cellStyle name="差_货币资金 天职 6" xfId="29191"/>
    <cellStyle name="差_货币资金 天职 7" xfId="29192"/>
    <cellStyle name="差_货币资金 天职_简版程序" xfId="29193"/>
    <cellStyle name="差_货币资金 天职_简版程序11.20" xfId="29194"/>
    <cellStyle name="差_货币资金 岳华" xfId="29195"/>
    <cellStyle name="差_货币资金 岳华 2" xfId="29196"/>
    <cellStyle name="差_货币资金 岳华 2_附注" xfId="29197"/>
    <cellStyle name="差_货币资金 岳华 3" xfId="29198"/>
    <cellStyle name="差_货币资金 岳华 4" xfId="29199"/>
    <cellStyle name="差_货币资金 岳华 5" xfId="29200"/>
    <cellStyle name="差_货币资金 岳华 6" xfId="29201"/>
    <cellStyle name="差_货币资金 岳华 7" xfId="29202"/>
    <cellStyle name="差_货币资金 岳华_简版程序" xfId="29203"/>
    <cellStyle name="差_货币资金 岳华_简版程序11.20" xfId="29204"/>
    <cellStyle name="差_货币资金 岳华_试算平衡表创业" xfId="29205"/>
    <cellStyle name="差_货币资金_简版程序" xfId="29206"/>
    <cellStyle name="差_货币资金_简版程序11.20" xfId="29207"/>
    <cellStyle name="差_机器设备评估估草稿" xfId="29208"/>
    <cellStyle name="差_暨阳山庄收益法0803012wanfeng" xfId="29209"/>
    <cellStyle name="差_暨阳山庄收益法0803012wanfeng 2" xfId="29210"/>
    <cellStyle name="差_暨阳山庄收益法0803012wanfeng 3" xfId="29211"/>
    <cellStyle name="差_暨阳山庄收益法0803012wanfeng 4" xfId="29212"/>
    <cellStyle name="差_暨阳山庄收益法0803012wanfeng_02大力矿业" xfId="29213"/>
    <cellStyle name="差_暨阳山庄收益法0803012wanfeng_02大力矿业 2" xfId="29214"/>
    <cellStyle name="差_暨阳山庄收益法0803012wanfeng_02大力矿业 3" xfId="29215"/>
    <cellStyle name="差_暨阳山庄收益法0803012wanfeng_02大力矿业 4" xfId="29216"/>
    <cellStyle name="差_暨阳山庄收益法0803012wanfeng_18纵横工程改" xfId="29217"/>
    <cellStyle name="差_暨阳山庄收益法0803012wanfeng_18纵横工程改 2" xfId="29218"/>
    <cellStyle name="差_暨阳山庄收益法0803012wanfeng_18纵横工程改 3" xfId="29219"/>
    <cellStyle name="差_冀南安检收益法" xfId="29220"/>
    <cellStyle name="差_冀南安检收益法 2" xfId="29221"/>
    <cellStyle name="差_冀南安检收益法 3" xfId="29222"/>
    <cellStyle name="差_冀南安检收益法 4" xfId="29223"/>
    <cellStyle name="差_冀南安检收益法_02大力矿业" xfId="29224"/>
    <cellStyle name="差_冀南安检收益法_02大力矿业 2" xfId="29225"/>
    <cellStyle name="差_冀南安检收益法_02大力矿业 3" xfId="29226"/>
    <cellStyle name="差_冀南安检收益法_02大力矿业 4" xfId="29227"/>
    <cellStyle name="差_冀南安检收益法_18纵横工程改" xfId="29228"/>
    <cellStyle name="差_冀南安检收益法_18纵横工程改 2" xfId="29229"/>
    <cellStyle name="差_冀南安检收益法_18纵横工程改 3" xfId="29230"/>
    <cellStyle name="差_检查情况表" xfId="29231"/>
    <cellStyle name="差_简版程序" xfId="29232"/>
    <cellStyle name="差_简版程序11.20" xfId="29233"/>
    <cellStyle name="差_江城评估1" xfId="29234"/>
    <cellStyle name="差_江西贵溪化肥有限责任公司资产评估申报表" xfId="29235"/>
    <cellStyle name="差_交易性金融资产" xfId="29236"/>
    <cellStyle name="差_交易性金融资产_简版程序11.20" xfId="29237"/>
    <cellStyle name="差_截止测试" xfId="29238"/>
    <cellStyle name="差_进项税转出查验" xfId="29239"/>
    <cellStyle name="差_进项税转出查验 2" xfId="29240"/>
    <cellStyle name="差_进项税转出查验 2 2" xfId="29241"/>
    <cellStyle name="差_进项税转出查验 2 2 2" xfId="29242"/>
    <cellStyle name="差_进项税转出查验 2 3" xfId="29243"/>
    <cellStyle name="差_进项税转出查验 3" xfId="29244"/>
    <cellStyle name="差_进一步审计程序--筹资循环N" xfId="29245"/>
    <cellStyle name="差_进一步审计程序--销售与收款循环" xfId="29246"/>
    <cellStyle name="差_进一步审计程序--销售与收款循环 2" xfId="29247"/>
    <cellStyle name="差_进一步审计程序--销售与收款循环 2_附注" xfId="29248"/>
    <cellStyle name="差_酒精公司评估明细表" xfId="29249"/>
    <cellStyle name="差_酒精公司评估明细表 2" xfId="29250"/>
    <cellStyle name="差_酒精公司评估明细表 3" xfId="29251"/>
    <cellStyle name="差_科技截至测试表" xfId="29252"/>
    <cellStyle name="差_科技截至测试表 2" xfId="29253"/>
    <cellStyle name="差_科技截至测试表 2_附注" xfId="29254"/>
    <cellStyle name="差_可供出售金融资产" xfId="29255"/>
    <cellStyle name="差_可供出售金融资产_简版程序11.20" xfId="29256"/>
    <cellStyle name="差_立信通用TB表及报表附注" xfId="29257"/>
    <cellStyle name="差_立信通用TB表及报表附注 2" xfId="29258"/>
    <cellStyle name="差_利上年" xfId="29259"/>
    <cellStyle name="差_利上年 2" xfId="29260"/>
    <cellStyle name="差_毛坯库存分析" xfId="29261"/>
    <cellStyle name="差_毛坯库存分析 2" xfId="29262"/>
    <cellStyle name="差_毛坯库存分析 3" xfId="29263"/>
    <cellStyle name="差_毛坯库存分析_简版程序" xfId="29264"/>
    <cellStyle name="差_毛坯库存分析_简版程序11.20" xfId="29265"/>
    <cellStyle name="差_明细表" xfId="29266"/>
    <cellStyle name="差_明细表 2" xfId="29267"/>
    <cellStyle name="差_明细表 2_附注" xfId="29268"/>
    <cellStyle name="差_明细表2" xfId="29269"/>
    <cellStyle name="差_明细表2 2" xfId="29270"/>
    <cellStyle name="差_明细表2 2_附注" xfId="29271"/>
    <cellStyle name="差_母公司盈利预测表" xfId="29272"/>
    <cellStyle name="差_母公司盈利预测表 2" xfId="29273"/>
    <cellStyle name="差_母公司盈利预测表 2 2" xfId="29274"/>
    <cellStyle name="差_母公司盈利预测表 2 3" xfId="29275"/>
    <cellStyle name="差_母公司盈利预测表 3" xfId="29276"/>
    <cellStyle name="差_内部交易与往来统计" xfId="29277"/>
    <cellStyle name="差_盘点(固定资产)" xfId="29278"/>
    <cellStyle name="差_盘点(固定资产) 2" xfId="29279"/>
    <cellStyle name="差_其他应付款" xfId="29280"/>
    <cellStyle name="差_其他应付款 2" xfId="29281"/>
    <cellStyle name="差_其他应付款_简版程序11.20" xfId="29282"/>
    <cellStyle name="差_其他应付款—YH" xfId="29283"/>
    <cellStyle name="差_其他应付款—YH 2" xfId="29284"/>
    <cellStyle name="差_其他应付款—YH 2_附注" xfId="29285"/>
    <cellStyle name="差_其他应付款—YH 3" xfId="29286"/>
    <cellStyle name="差_其他应付款—YH_简版程序11.20" xfId="29287"/>
    <cellStyle name="差_其他应付款—YH_试算平衡表创业" xfId="29288"/>
    <cellStyle name="差_其他应收款分账龄披露" xfId="29289"/>
    <cellStyle name="差_其他应收款前五名" xfId="29290"/>
    <cellStyle name="差_企业函证计划控制表(1)(1)(1)" xfId="29291"/>
    <cellStyle name="差_企业函证计划控制表(1)(1)(1)_yu yue comfirm1" xfId="29292"/>
    <cellStyle name="差_企业函证计划控制表-苏州依厂地址" xfId="29293"/>
    <cellStyle name="差_企业函证计划控制表-苏州依厂地址_yu yue comfirm1" xfId="29294"/>
    <cellStyle name="差_清江水电收益法计算表" xfId="29295"/>
    <cellStyle name="差_清江水电收益法计算表 2" xfId="29296"/>
    <cellStyle name="差_清江水电收益法计算表 3" xfId="29297"/>
    <cellStyle name="差_清江水电收益法计算表 4" xfId="29298"/>
    <cellStyle name="差_清江水电收益法计算表_02大力矿业" xfId="29299"/>
    <cellStyle name="差_清江水电收益法计算表_02大力矿业 2" xfId="29300"/>
    <cellStyle name="差_清江水电收益法计算表_02大力矿业 3" xfId="29301"/>
    <cellStyle name="差_清江水电收益法计算表_02大力矿业 4" xfId="29302"/>
    <cellStyle name="差_清江水电收益法计算表_18纵横工程改" xfId="29303"/>
    <cellStyle name="差_清江水电收益法计算表_18纵横工程改 2" xfId="29304"/>
    <cellStyle name="差_清江水电收益法计算表_18纵横工程改 3" xfId="29305"/>
    <cellStyle name="差_燃料船舶按月比较" xfId="29306"/>
    <cellStyle name="差_三资prc模板V1.03" xfId="29307"/>
    <cellStyle name="差_三资prc模板V1.03 2" xfId="29308"/>
    <cellStyle name="差_三资prc模板V1.03 2 2" xfId="29309"/>
    <cellStyle name="差_三资prc模板V1.03 2 2 2" xfId="29310"/>
    <cellStyle name="差_三资prc模板V1.03 2 3" xfId="29311"/>
    <cellStyle name="差_三资prc模板V1.03 3" xfId="29312"/>
    <cellStyle name="差_三资附注表及检查表" xfId="29313"/>
    <cellStyle name="差_三资附注表及检查表 2" xfId="29314"/>
    <cellStyle name="差_三资附注表及检查表111" xfId="29315"/>
    <cellStyle name="差_三资附注表及检查表111 2" xfId="29316"/>
    <cellStyle name="差_上海电气附注表xls" xfId="29317"/>
    <cellStyle name="差_上海电气附注表xls 2" xfId="29318"/>
    <cellStyle name="差_上海电气三年一期单体附注表sep21" xfId="29319"/>
    <cellStyle name="差_上海电气三年一期单体附注表sep21 2" xfId="29320"/>
    <cellStyle name="差_上海-收益法12-20" xfId="29321"/>
    <cellStyle name="差_上海-收益法12-20 2" xfId="29322"/>
    <cellStyle name="差_上海-收益法12-20 2 2" xfId="29323"/>
    <cellStyle name="差_上海-收益法12-20 2 3" xfId="29324"/>
    <cellStyle name="差_上海-收益法12-20 3" xfId="29325"/>
    <cellStyle name="差_上海所技术评估计算模型" xfId="29326"/>
    <cellStyle name="差_上海所技术评估计算模型 2" xfId="29327"/>
    <cellStyle name="差_上海所技术评估计算模型 3" xfId="29328"/>
    <cellStyle name="差_上海所技术评估计算模型 4" xfId="29329"/>
    <cellStyle name="差_上年调整分录" xfId="29330"/>
    <cellStyle name="差_上年调整分录 2" xfId="29331"/>
    <cellStyle name="差_上年调整分录 2 2" xfId="29332"/>
    <cellStyle name="差_上年调整分录 2 2 2" xfId="29333"/>
    <cellStyle name="差_上年调整分录 2 3" xfId="29334"/>
    <cellStyle name="差_上年调整分录 3" xfId="29335"/>
    <cellStyle name="差_上年调整分录_1" xfId="29336"/>
    <cellStyle name="差_上年调整分录_1 2" xfId="29337"/>
    <cellStyle name="差_上年试算" xfId="29338"/>
    <cellStyle name="差_上年试算 2" xfId="29339"/>
    <cellStyle name="差_上年试算 2 2" xfId="29340"/>
    <cellStyle name="差_上年试算 2 2 2" xfId="29341"/>
    <cellStyle name="差_上年试算 2 3" xfId="29342"/>
    <cellStyle name="差_上年试算 3" xfId="29343"/>
    <cellStyle name="差_审定表" xfId="29344"/>
    <cellStyle name="差_审定表_1" xfId="29345"/>
    <cellStyle name="差_审定表_审计程序" xfId="29346"/>
    <cellStyle name="差_审计程序" xfId="29347"/>
    <cellStyle name="差_实质性测试及其他项目" xfId="29348"/>
    <cellStyle name="差_实质性测试及其他项目 2" xfId="29349"/>
    <cellStyle name="差_实质性测试及其他项目 2 2" xfId="29350"/>
    <cellStyle name="差_实质性测试及其他项目 2 3" xfId="29351"/>
    <cellStyle name="差_实质性测试及其他项目 2_附注" xfId="29352"/>
    <cellStyle name="差_实质性测试及其他项目 3" xfId="29353"/>
    <cellStyle name="差_实质性测试及其他项目_yu yue comfirm1" xfId="29354"/>
    <cellStyle name="差_实质性测试及其他项目_附注" xfId="29355"/>
    <cellStyle name="差_实质性测试及其他项目_企业函证计划控制表(1)(1)(1)" xfId="29356"/>
    <cellStyle name="差_实质性测试及其他项目_企业函证计划控制表(1)(1)(1)_yu yue comfirm1" xfId="29357"/>
    <cellStyle name="差_实质性测试及其他项目_企业函证计划控制表-苏州依厂地址" xfId="29358"/>
    <cellStyle name="差_实质性测试及其他项目_企业函证计划控制表-苏州依厂地址_yu yue comfirm1" xfId="29359"/>
    <cellStyle name="差_试算表" xfId="29360"/>
    <cellStyle name="差_试算表 2" xfId="29361"/>
    <cellStyle name="差_试算表(jun23)" xfId="29362"/>
    <cellStyle name="差_试算表(jun23) 2" xfId="29363"/>
    <cellStyle name="差_试算平衡表" xfId="29364"/>
    <cellStyle name="差_试算平衡表 2" xfId="29365"/>
    <cellStyle name="差_试算平衡表_1" xfId="29366"/>
    <cellStyle name="差_试算平衡表_1 2" xfId="29367"/>
    <cellStyle name="差_试算平衡表_1 2 2" xfId="29368"/>
    <cellStyle name="差_试算平衡表_1 2 2 2" xfId="29369"/>
    <cellStyle name="差_试算平衡表_1 2 3" xfId="29370"/>
    <cellStyle name="差_试算平衡表_1 3" xfId="29371"/>
    <cellStyle name="差_试算平衡表_上海电气三年一期单体附注表sep21" xfId="29372"/>
    <cellStyle name="差_试算平衡表_上海电气三年一期单体附注表sep21 2" xfId="29373"/>
    <cellStyle name="差_试算平衡表_上海电气三年一期单体附注表sep21 2 2" xfId="29374"/>
    <cellStyle name="差_试算平衡表_上海电气三年一期单体附注表sep21 2 2 2" xfId="29375"/>
    <cellStyle name="差_试算平衡表_上海电气三年一期单体附注表sep21 2 3" xfId="29376"/>
    <cellStyle name="差_试算平衡表_上海电气三年一期单体附注表sep21 3" xfId="29377"/>
    <cellStyle name="差_税金及附加税计提复核" xfId="29378"/>
    <cellStyle name="差_税金及附加税计提复核 2" xfId="29379"/>
    <cellStyle name="差_税金及附加税计提复核 2 2" xfId="29380"/>
    <cellStyle name="差_税金及附加税计提复核 2 2 2" xfId="29381"/>
    <cellStyle name="差_税金及附加税计提复核 2 3" xfId="29382"/>
    <cellStyle name="差_税金及附加税计提复核 3" xfId="29383"/>
    <cellStyle name="差_所试算" xfId="29384"/>
    <cellStyle name="差_所试算 2" xfId="29385"/>
    <cellStyle name="差_所试算 2 2" xfId="29386"/>
    <cellStyle name="差_所试算 2 2 2" xfId="29387"/>
    <cellStyle name="差_所试算 2 3" xfId="29388"/>
    <cellStyle name="差_所试算 3" xfId="29389"/>
    <cellStyle name="差_所试算_1" xfId="29390"/>
    <cellStyle name="差_所试算_1 2" xfId="29391"/>
    <cellStyle name="差_泰裕钾肥房屋建筑物明细表-调整后" xfId="29392"/>
    <cellStyle name="差_投资性房地产" xfId="29393"/>
    <cellStyle name="差_投资性房地产 2" xfId="29394"/>
    <cellStyle name="差_投资性房地产 3" xfId="29395"/>
    <cellStyle name="差_投资性房地产_简版程序" xfId="29396"/>
    <cellStyle name="差_投资性房地产_简版程序11.20" xfId="29397"/>
    <cellStyle name="差_往来核对" xfId="29398"/>
    <cellStyle name="差_往来核对 2" xfId="29399"/>
    <cellStyle name="差_往来核对 2_附注" xfId="29400"/>
    <cellStyle name="差_往来帐龄划分" xfId="29401"/>
    <cellStyle name="差_往来帐龄划分 2" xfId="29402"/>
    <cellStyle name="差_往来帐龄划分 2_附注" xfId="29403"/>
    <cellStyle name="差_未分配利润" xfId="29404"/>
    <cellStyle name="差_未分配利润 2" xfId="29405"/>
    <cellStyle name="差_未分配利润_简版程序11.20" xfId="29406"/>
    <cellStyle name="差_无形资产" xfId="29407"/>
    <cellStyle name="差_无形资产 2" xfId="29408"/>
    <cellStyle name="差_无形资产 2_FD 应付账款2009-BACKUP" xfId="29409"/>
    <cellStyle name="差_无形资产 2_ZH 其他应收款" xfId="29410"/>
    <cellStyle name="差_无形资产 2_ZH 其他应收款1" xfId="29411"/>
    <cellStyle name="差_无形资产 2_审定表" xfId="29412"/>
    <cellStyle name="差_无形资产 2_试算平衡表创业" xfId="29413"/>
    <cellStyle name="差_无形资产 3" xfId="29414"/>
    <cellStyle name="差_无形资产 3_FD 应付账款2009-BACKUP" xfId="29415"/>
    <cellStyle name="差_无形资产 3_ZH 其他应收款" xfId="29416"/>
    <cellStyle name="差_无形资产 3_ZH 其他应收款1" xfId="29417"/>
    <cellStyle name="差_无形资产 3_审定表" xfId="29418"/>
    <cellStyle name="差_无形资产 4" xfId="29419"/>
    <cellStyle name="差_无形资产 4_FD 应付账款2009-BACKUP" xfId="29420"/>
    <cellStyle name="差_无形资产 5" xfId="29421"/>
    <cellStyle name="差_无形资产 6" xfId="29422"/>
    <cellStyle name="差_无形资产 7" xfId="29423"/>
    <cellStyle name="差_无形资产 8" xfId="29424"/>
    <cellStyle name="差_无形资产_3固定资产" xfId="29425"/>
    <cellStyle name="差_无形资产_3固定资产_简版程序11.20" xfId="29426"/>
    <cellStyle name="差_无形资产_3固定资产_试算平衡表创业" xfId="29427"/>
    <cellStyle name="差_无形资产_Book2" xfId="29428"/>
    <cellStyle name="差_无形资产_Book2_简版程序11.20" xfId="29429"/>
    <cellStyle name="差_无形资产_Book2_试算平衡表创业" xfId="29430"/>
    <cellStyle name="差_无形资产_财务费用" xfId="29431"/>
    <cellStyle name="差_无形资产_财务费用_简版程序11.20" xfId="29432"/>
    <cellStyle name="差_无形资产_财务费用_试算平衡表创业" xfId="29433"/>
    <cellStyle name="差_无形资产_固定资产" xfId="29434"/>
    <cellStyle name="差_无形资产_固定资产_简版程序11.20" xfId="29435"/>
    <cellStyle name="差_无形资产_固定资产_试算平衡表创业" xfId="29436"/>
    <cellStyle name="差_无形资产_货币资金" xfId="29437"/>
    <cellStyle name="差_无形资产_货币资金_简版程序11.20" xfId="29438"/>
    <cellStyle name="差_无形资产_货币资金_试算平衡表创业" xfId="29439"/>
    <cellStyle name="差_无形资产_简版程序" xfId="29440"/>
    <cellStyle name="差_无形资产_简版程序11.20" xfId="29441"/>
    <cellStyle name="差_无形资产_应收账款" xfId="29442"/>
    <cellStyle name="差_无形资产_应收账款_简版程序11.20" xfId="29443"/>
    <cellStyle name="差_无形资产_应收账款_试算平衡表创业" xfId="29444"/>
    <cellStyle name="差_仙桃-田" xfId="29445"/>
    <cellStyle name="差_现底稿" xfId="29446"/>
    <cellStyle name="差_现底稿 2" xfId="29447"/>
    <cellStyle name="差_现辅" xfId="29448"/>
    <cellStyle name="差_现辅 2" xfId="29449"/>
    <cellStyle name="差_现金流量表111" xfId="29450"/>
    <cellStyle name="差_现金流量表111 2" xfId="29451"/>
    <cellStyle name="差_现金流量表验算表1" xfId="29452"/>
    <cellStyle name="差_现金流量表验算表1_1" xfId="29453"/>
    <cellStyle name="差_现金流量表验算表1_2" xfId="29454"/>
    <cellStyle name="差_现金流量表验算表2" xfId="29455"/>
    <cellStyle name="差_现金流量表验算表4" xfId="29456"/>
    <cellStyle name="差_现金流量速查表" xfId="29457"/>
    <cellStyle name="差_现金流量速查表 2" xfId="29458"/>
    <cellStyle name="差_翔龙地质收益法" xfId="29459"/>
    <cellStyle name="差_翔龙地质收益法 2" xfId="29460"/>
    <cellStyle name="差_翔龙地质收益法 3" xfId="29461"/>
    <cellStyle name="差_翔龙地质收益法 4" xfId="29462"/>
    <cellStyle name="差_翔龙地质收益法_02大力矿业" xfId="29463"/>
    <cellStyle name="差_翔龙地质收益法_02大力矿业 2" xfId="29464"/>
    <cellStyle name="差_翔龙地质收益法_02大力矿业 3" xfId="29465"/>
    <cellStyle name="差_翔龙地质收益法_02大力矿业 4" xfId="29466"/>
    <cellStyle name="差_翔龙地质收益法_18纵横工程改" xfId="29467"/>
    <cellStyle name="差_翔龙地质收益法_18纵横工程改 2" xfId="29468"/>
    <cellStyle name="差_翔龙地质收益法_18纵横工程改 3" xfId="29469"/>
    <cellStyle name="差_销售与收款循环-09山东依厂" xfId="29470"/>
    <cellStyle name="差_销售与收款循环-09山东依厂 2" xfId="29471"/>
    <cellStyle name="差_销售与收款循环-09山东依厂 2_附注" xfId="29472"/>
    <cellStyle name="差_销售与收款循环-09山东依厂_销售与收款循环-10苏州依厂" xfId="29473"/>
    <cellStyle name="差_销售与收款循环-09山东依厂_销售与收款循环-10苏州依厂 2" xfId="29474"/>
    <cellStyle name="差_销售与收款循环-09山东依厂_销售与收款循环-10苏州依厂 2_附注" xfId="29475"/>
    <cellStyle name="差_销售与收款循环-09山东依厂_中泰往来帐龄划分" xfId="29476"/>
    <cellStyle name="差_销售与收款循环-09山东依厂_中泰往来帐龄划分 2" xfId="29477"/>
    <cellStyle name="差_销售与收款循环-09山东依厂_中泰往来帐龄划分 2_附注" xfId="29478"/>
    <cellStyle name="差_销售与收款循环-10山东依厂" xfId="29479"/>
    <cellStyle name="差_销售与收款循环-10山东依厂 2" xfId="29480"/>
    <cellStyle name="差_销售与收款循环-10山东依厂 2_附注" xfId="29481"/>
    <cellStyle name="差_销售与收款循环-10山东依厂_销售与收款循环-10苏州依厂" xfId="29482"/>
    <cellStyle name="差_销售与收款循环-10山东依厂_销售与收款循环-10苏州依厂 2" xfId="29483"/>
    <cellStyle name="差_销售与收款循环-10山东依厂_销售与收款循环-10苏州依厂 2_附注" xfId="29484"/>
    <cellStyle name="差_销售与收款循环-10山东依厂_中泰往来帐龄划分" xfId="29485"/>
    <cellStyle name="差_销售与收款循环-10山东依厂_中泰往来帐龄划分 2" xfId="29486"/>
    <cellStyle name="差_销售与收款循环-10山东依厂_中泰往来帐龄划分 2_附注" xfId="29487"/>
    <cellStyle name="差_销售与收款循环--10中泰" xfId="29488"/>
    <cellStyle name="差_销售与收款循环--10中泰 2" xfId="29489"/>
    <cellStyle name="差_销售与收款循环--10中泰 2_附注" xfId="29490"/>
    <cellStyle name="差_销售与收款循环实质性测试底稿0" xfId="29491"/>
    <cellStyle name="差_销售与收款循环实质性测试底稿0 2" xfId="29492"/>
    <cellStyle name="差_销售与收款循环实质性测试底稿0 2_附注" xfId="29493"/>
    <cellStyle name="差_销售与收款循环实质性测试底稿0_yu yue comfirm1" xfId="29494"/>
    <cellStyle name="差_销售与收款循环实质性测试底稿0_附注" xfId="29495"/>
    <cellStyle name="差_销售与收款循环实质性测试底稿0_企业函证计划控制表(1)(1)(1)" xfId="29496"/>
    <cellStyle name="差_销售与收款循环实质性测试底稿0_企业函证计划控制表(1)(1)(1)_yu yue comfirm1" xfId="29497"/>
    <cellStyle name="差_销售与收款循环实质性测试底稿0_企业函证计划控制表-苏州依厂地址" xfId="29498"/>
    <cellStyle name="差_销售与收款循环实质性测试底稿0_企业函证计划控制表-苏州依厂地址_yu yue comfirm1" xfId="29499"/>
    <cellStyle name="差_新准则程序表-打印版" xfId="29500"/>
    <cellStyle name="差_新准则程序表-打印版_简版程序11.20" xfId="29501"/>
    <cellStyle name="差_业务产品销售分析表" xfId="29502"/>
    <cellStyle name="差_业务产品销售分析表 2" xfId="29503"/>
    <cellStyle name="差_业务产品销售分析表 2_附注" xfId="29504"/>
    <cellStyle name="差_已背书未到期票据" xfId="29505"/>
    <cellStyle name="差_已背书未到期票据 2" xfId="29506"/>
    <cellStyle name="差_已背书未到期票据 2_附注" xfId="29507"/>
    <cellStyle name="差_已背书未到期票据_往来核对" xfId="29508"/>
    <cellStyle name="差_已背书未到期票据_往来核对 2" xfId="29509"/>
    <cellStyle name="差_已背书未到期票据_往来核对 2_附注" xfId="29510"/>
    <cellStyle name="差_已背书未到期票据_中泰往来帐龄划分" xfId="29511"/>
    <cellStyle name="差_已背书未到期票据_中泰往来帐龄划分 2" xfId="29512"/>
    <cellStyle name="差_已背书未到期票据_中泰往来帐龄划分 2_附注" xfId="29513"/>
    <cellStyle name="差_银座年报审定表（2010年报）" xfId="29514"/>
    <cellStyle name="差_银座年报审定表（2010年报） 2" xfId="29515"/>
    <cellStyle name="差_应付-预付-成本替代测试" xfId="29516"/>
    <cellStyle name="差_应付预付账款软件外" xfId="29517"/>
    <cellStyle name="差_应付账款" xfId="29518"/>
    <cellStyle name="差_应付账款 2" xfId="29519"/>
    <cellStyle name="差_应付账款_简版程序11.20" xfId="29520"/>
    <cellStyle name="差_应付职工薪酬" xfId="29521"/>
    <cellStyle name="差_应付职工薪酬 2" xfId="29522"/>
    <cellStyle name="差_应付职工薪酬 2_试算平衡表创业" xfId="29523"/>
    <cellStyle name="差_应付职工薪酬 3" xfId="29524"/>
    <cellStyle name="差_应付职工薪酬 4" xfId="29525"/>
    <cellStyle name="差_应付职工薪酬 5" xfId="29526"/>
    <cellStyle name="差_应付职工薪酬_简版程序11.20" xfId="29527"/>
    <cellStyle name="差_应付职工薪酬计提数与成本费用核对" xfId="29528"/>
    <cellStyle name="差_应付职工薪酬计提数与成本费用核对 2" xfId="29529"/>
    <cellStyle name="差_应付职工薪酬计提数与成本费用核对 2 2" xfId="29530"/>
    <cellStyle name="差_应付职工薪酬计提数与成本费用核对 2 2 2" xfId="29531"/>
    <cellStyle name="差_应付职工薪酬计提数与成本费用核对 2 3" xfId="29532"/>
    <cellStyle name="差_应付职工薪酬计提数与成本费用核对 3" xfId="29533"/>
    <cellStyle name="差_应付职工薪酬计提数与成本费用核对_1" xfId="29534"/>
    <cellStyle name="差_应付职工薪酬计提数与成本费用核对_1 2" xfId="29535"/>
    <cellStyle name="差_应付职工薪酬计提数与成本费用核对_1 2 2" xfId="29536"/>
    <cellStyle name="差_应付职工薪酬计提数与成本费用核对_1 2 2 2" xfId="29537"/>
    <cellStyle name="差_应付职工薪酬计提数与成本费用核对_1 2 3" xfId="29538"/>
    <cellStyle name="差_应付职工薪酬计提数与成本费用核对_1 3" xfId="29539"/>
    <cellStyle name="差_应交税费调整分录汇总" xfId="29540"/>
    <cellStyle name="差_应交税费调整分录汇总 2" xfId="29541"/>
    <cellStyle name="差_应交税费调整分录汇总 2 2" xfId="29542"/>
    <cellStyle name="差_应交税费调整分录汇总 2 2 2" xfId="29543"/>
    <cellStyle name="差_应交税费调整分录汇总 2 3" xfId="29544"/>
    <cellStyle name="差_应交税费调整分录汇总 3" xfId="29545"/>
    <cellStyle name="差_应交税金" xfId="29546"/>
    <cellStyle name="差_应收票据" xfId="29547"/>
    <cellStyle name="差_应收账款" xfId="29548"/>
    <cellStyle name="差_应收账款 2" xfId="29549"/>
    <cellStyle name="差_应收账款 2_ZH 其他应收款" xfId="29550"/>
    <cellStyle name="差_应收账款 2_ZH 其他应收款1" xfId="29551"/>
    <cellStyle name="差_应收账款 2_试算平衡表创业" xfId="29552"/>
    <cellStyle name="差_应收账款 3" xfId="29553"/>
    <cellStyle name="差_应收账款 3_ZH 其他应收款" xfId="29554"/>
    <cellStyle name="差_应收账款 3_ZH 其他应收款1" xfId="29555"/>
    <cellStyle name="差_应收账款 4" xfId="29556"/>
    <cellStyle name="差_应收账款 5" xfId="29557"/>
    <cellStyle name="差_应收账款 6" xfId="29558"/>
    <cellStyle name="差_应收账款 7" xfId="29559"/>
    <cellStyle name="差_应收账款_简版程序" xfId="29560"/>
    <cellStyle name="差_应收账款_简版程序11.20" xfId="29561"/>
    <cellStyle name="差_盈利预测（星华氨纶）" xfId="29562"/>
    <cellStyle name="差_盈利预测（星华氨纶） 2" xfId="29563"/>
    <cellStyle name="差_盈利预测（星华氨纶） 2 2" xfId="29564"/>
    <cellStyle name="差_盈利预测（星华氨纶） 2 3" xfId="29565"/>
    <cellStyle name="差_盈利预测（星华氨纶） 3" xfId="29566"/>
    <cellStyle name="差_营业成本" xfId="29567"/>
    <cellStyle name="差_营业成本_简版程序11.20" xfId="29568"/>
    <cellStyle name="差_营业收入" xfId="29569"/>
    <cellStyle name="差_营业收入 2" xfId="29570"/>
    <cellStyle name="差_营业收入_简版程序11.20" xfId="29571"/>
    <cellStyle name="差_营业税及附加测算表" xfId="29572"/>
    <cellStyle name="差_营业税及附加测算表 2" xfId="29573"/>
    <cellStyle name="差_营业税及附加测算表 2_附注" xfId="29574"/>
    <cellStyle name="差_营业税金及附加" xfId="29575"/>
    <cellStyle name="差_营业税金及附加_简版程序11.20" xfId="29576"/>
    <cellStyle name="差_营业税金及附加明细表" xfId="29577"/>
    <cellStyle name="差_营业税金及附加明细表 2" xfId="29578"/>
    <cellStyle name="差_营业税金及附加明细表 2_附注" xfId="29579"/>
    <cellStyle name="差_营业外支出" xfId="29580"/>
    <cellStyle name="差_营运资金" xfId="29581"/>
    <cellStyle name="差_营运资金 2" xfId="29582"/>
    <cellStyle name="差_营运资金 3" xfId="29583"/>
    <cellStyle name="差_营运资金 4" xfId="29584"/>
    <cellStyle name="差_营运资金_02大力矿业" xfId="29585"/>
    <cellStyle name="差_营运资金_02大力矿业 2" xfId="29586"/>
    <cellStyle name="差_营运资金_02大力矿业 3" xfId="29587"/>
    <cellStyle name="差_营运资金_02大力矿业 4" xfId="29588"/>
    <cellStyle name="差_营运资金_18纵横工程改" xfId="29589"/>
    <cellStyle name="差_营运资金_18纵横工程改 2" xfId="29590"/>
    <cellStyle name="差_营运资金_18纵横工程改 3" xfId="29591"/>
    <cellStyle name="差_油轮分公司调整" xfId="29592"/>
    <cellStyle name="差_预付款项" xfId="29593"/>
    <cellStyle name="差_预收2010年账龄" xfId="29594"/>
    <cellStyle name="差_预收2010年账龄 2" xfId="29595"/>
    <cellStyle name="差_预收2010年账龄 2_附注" xfId="29596"/>
    <cellStyle name="差_预收款项" xfId="29597"/>
    <cellStyle name="差_预收款项 2" xfId="29598"/>
    <cellStyle name="差_预收款项 3" xfId="29599"/>
    <cellStyle name="差_预收款项 4" xfId="29600"/>
    <cellStyle name="差_预收款项 5" xfId="29601"/>
    <cellStyle name="差_原报表" xfId="29602"/>
    <cellStyle name="差_原报表 2" xfId="29603"/>
    <cellStyle name="差_原报表_07-08所试算" xfId="29604"/>
    <cellStyle name="差_原报表_07-08所试算 2" xfId="29605"/>
    <cellStyle name="差_原报表_07-08所试算 2 2" xfId="29606"/>
    <cellStyle name="差_原报表_07-08所试算 2 2 2" xfId="29607"/>
    <cellStyle name="差_原报表_07-08所试算 2 3" xfId="29608"/>
    <cellStyle name="差_原报表_07-08所试算 3" xfId="29609"/>
    <cellStyle name="差_原报表_08利-07利" xfId="29610"/>
    <cellStyle name="差_原报表_08利-07利 2" xfId="29611"/>
    <cellStyle name="差_原报表_08利-07利 2 2" xfId="29612"/>
    <cellStyle name="差_原报表_08利-07利 2 2 2" xfId="29613"/>
    <cellStyle name="差_原报表_08利-07利 2 3" xfId="29614"/>
    <cellStyle name="差_原报表_08利-07利 3" xfId="29615"/>
    <cellStyle name="差_原报表_08资-07资" xfId="29616"/>
    <cellStyle name="差_原报表_08资-07资 2" xfId="29617"/>
    <cellStyle name="差_原报表_08资-07资 2 2" xfId="29618"/>
    <cellStyle name="差_原报表_08资-07资 2 2 2" xfId="29619"/>
    <cellStyle name="差_原报表_08资-07资 2 3" xfId="29620"/>
    <cellStyle name="差_原报表_08资-07资 3" xfId="29621"/>
    <cellStyle name="差_原报表_16" xfId="29622"/>
    <cellStyle name="差_原报表_16 2" xfId="29623"/>
    <cellStyle name="差_原报表_16 2 2" xfId="29624"/>
    <cellStyle name="差_原报表_16 2 2 2" xfId="29625"/>
    <cellStyle name="差_原报表_16 2 3" xfId="29626"/>
    <cellStyle name="差_原报表_16 3" xfId="29627"/>
    <cellStyle name="差_原报表_Sheet1" xfId="29628"/>
    <cellStyle name="差_原报表_Sheet1 2" xfId="29629"/>
    <cellStyle name="差_原报表_本年调整分录" xfId="29630"/>
    <cellStyle name="差_原报表_本年调整分录 2" xfId="29631"/>
    <cellStyle name="差_原报表_本年调整分录 2 2" xfId="29632"/>
    <cellStyle name="差_原报表_本年调整分录 2 2 2" xfId="29633"/>
    <cellStyle name="差_原报表_本年调整分录 2 3" xfId="29634"/>
    <cellStyle name="差_原报表_本年调整分录 3" xfId="29635"/>
    <cellStyle name="差_原报表_本年试算" xfId="29636"/>
    <cellStyle name="差_原报表_本年试算 2" xfId="29637"/>
    <cellStyle name="差_原报表_本年试算 2 2" xfId="29638"/>
    <cellStyle name="差_原报表_本年试算 2 2 2" xfId="29639"/>
    <cellStyle name="差_原报表_本年试算 2 3" xfId="29640"/>
    <cellStyle name="差_原报表_本年试算 3" xfId="29641"/>
    <cellStyle name="差_原报表_附注表" xfId="29642"/>
    <cellStyle name="差_原报表_附注表 2" xfId="29643"/>
    <cellStyle name="差_原报表_利上年" xfId="29644"/>
    <cellStyle name="差_原报表_利上年 2" xfId="29645"/>
    <cellStyle name="差_原报表_利上年 2 2" xfId="29646"/>
    <cellStyle name="差_原报表_利上年 2 2 2" xfId="29647"/>
    <cellStyle name="差_原报表_利上年 2 3" xfId="29648"/>
    <cellStyle name="差_原报表_利上年 3" xfId="29649"/>
    <cellStyle name="差_原报表_上年调整分录" xfId="29650"/>
    <cellStyle name="差_原报表_上年调整分录 2" xfId="29651"/>
    <cellStyle name="差_原报表_上年调整分录_1" xfId="29652"/>
    <cellStyle name="差_原报表_上年调整分录_1 2" xfId="29653"/>
    <cellStyle name="差_原报表_上年调整分录_1 2 2" xfId="29654"/>
    <cellStyle name="差_原报表_上年调整分录_1 2 2 2" xfId="29655"/>
    <cellStyle name="差_原报表_上年调整分录_1 2 3" xfId="29656"/>
    <cellStyle name="差_原报表_上年调整分录_1 3" xfId="29657"/>
    <cellStyle name="差_原报表_所试算" xfId="29658"/>
    <cellStyle name="差_原报表_所试算 2" xfId="29659"/>
    <cellStyle name="差_原报表_所试算_1" xfId="29660"/>
    <cellStyle name="差_原报表_所试算_1 2" xfId="29661"/>
    <cellStyle name="差_原报表_所试算_1 2 2" xfId="29662"/>
    <cellStyle name="差_原报表_所试算_1 2 2 2" xfId="29663"/>
    <cellStyle name="差_原报表_所试算_1 2 3" xfId="29664"/>
    <cellStyle name="差_原报表_所试算_1 3" xfId="29665"/>
    <cellStyle name="差_原报表_现底稿" xfId="29666"/>
    <cellStyle name="差_原报表_现底稿 2" xfId="29667"/>
    <cellStyle name="差_原报表_现底稿 2 2" xfId="29668"/>
    <cellStyle name="差_原报表_现底稿 2 2 2" xfId="29669"/>
    <cellStyle name="差_原报表_现底稿 2 3" xfId="29670"/>
    <cellStyle name="差_原报表_现底稿 3" xfId="29671"/>
    <cellStyle name="差_在建工程" xfId="29672"/>
    <cellStyle name="差_在建工程 2" xfId="29673"/>
    <cellStyle name="差_在建工程_简版程序11.20" xfId="29674"/>
    <cellStyle name="差_长期待摊费用" xfId="29675"/>
    <cellStyle name="差_长期股权投资" xfId="29676"/>
    <cellStyle name="差_长期股权投资_简版程序11.20" xfId="29677"/>
    <cellStyle name="差_长期应付款" xfId="29678"/>
    <cellStyle name="差_账龄计算核对表" xfId="29679"/>
    <cellStyle name="差_账项明细表" xfId="29680"/>
    <cellStyle name="差_账项明细表 2" xfId="29681"/>
    <cellStyle name="差_账项明细表 2_试算平衡表创业" xfId="29682"/>
    <cellStyle name="差_账项明细表 3" xfId="29683"/>
    <cellStyle name="差_账项明细表 4" xfId="29684"/>
    <cellStyle name="差_账项明细表 5" xfId="29685"/>
    <cellStyle name="差_账项明细表 6" xfId="29686"/>
    <cellStyle name="差_账项明细表 7" xfId="29687"/>
    <cellStyle name="差_账项明细表_简版程序" xfId="29688"/>
    <cellStyle name="差_账项明细表_简版程序11.20" xfId="29689"/>
    <cellStyle name="差_折旧分配测算表" xfId="29690"/>
    <cellStyle name="差_中锋-资产评估申报表(新准则)定" xfId="29691"/>
    <cellStyle name="差_中免收益法080218feng" xfId="29692"/>
    <cellStyle name="差_中免收益法080218feng 2" xfId="29693"/>
    <cellStyle name="差_中免收益法080218feng 3" xfId="29694"/>
    <cellStyle name="差_中免收益法080218feng 4" xfId="29695"/>
    <cellStyle name="差_中勤万信三年试算平衡表 定稿" xfId="29696"/>
    <cellStyle name="差_主营业务月度毛利率分析表" xfId="29697"/>
    <cellStyle name="差_主营业务月度毛利率分析表 2" xfId="29698"/>
    <cellStyle name="差_主营业务月度毛利率分析表 2_附注" xfId="29699"/>
    <cellStyle name="差_专项应付款" xfId="29700"/>
    <cellStyle name="差_专项应付款 2" xfId="29701"/>
    <cellStyle name="差_专项应付款 3" xfId="29702"/>
    <cellStyle name="差_专项应付款 4" xfId="29703"/>
    <cellStyle name="差_专项应付款 5" xfId="29704"/>
    <cellStyle name="差_资本性支出及折旧计算底稿(修改后）" xfId="29705"/>
    <cellStyle name="差_资本性支出及折旧计算底稿(修改后） 2" xfId="29706"/>
    <cellStyle name="差_资本性支出及折旧计算底稿(修改后） 2 2" xfId="29707"/>
    <cellStyle name="差_资本性支出及折旧计算底稿(修改后） 2 3" xfId="29708"/>
    <cellStyle name="差_资本性支出及折旧计算底稿(修改后） 3" xfId="29709"/>
    <cellStyle name="差_资产负债标准底稿" xfId="29710"/>
    <cellStyle name="差_资产负债标准底稿 2" xfId="29711"/>
    <cellStyle name="差_资产负债标准底稿_简版程序11.20" xfId="29712"/>
    <cellStyle name="差_资产负债标准底稿_试算平衡表创业" xfId="29713"/>
    <cellStyle name="差_资产负债类底稿模版" xfId="29714"/>
    <cellStyle name="差_资产负债类底稿模版 2" xfId="29715"/>
    <cellStyle name="差_资产负债类底稿模版_简版程序11.20" xfId="29716"/>
    <cellStyle name="差_资产负债类底稿模版_试算平衡表创业" xfId="29717"/>
    <cellStyle name="常规 10" xfId="29718"/>
    <cellStyle name="常规 10 10" xfId="29719"/>
    <cellStyle name="常规 10 10 2" xfId="29720"/>
    <cellStyle name="常规 10 11" xfId="29721"/>
    <cellStyle name="常规 10 2" xfId="29722"/>
    <cellStyle name="常规 10 2 2" xfId="29723"/>
    <cellStyle name="常规 10 2 2 2" xfId="29724"/>
    <cellStyle name="常规 10 2 2 3" xfId="29725"/>
    <cellStyle name="常规 10 2 2 4" xfId="29726"/>
    <cellStyle name="常规 10 2 3" xfId="29727"/>
    <cellStyle name="常规 10 2 3 2" xfId="29728"/>
    <cellStyle name="常规 10 2 3 3" xfId="29729"/>
    <cellStyle name="常规 10 2 4" xfId="29730"/>
    <cellStyle name="常规 10 2 4 2" xfId="29731"/>
    <cellStyle name="常规 10 2 5" xfId="29732"/>
    <cellStyle name="常规 10 2 6" xfId="29733"/>
    <cellStyle name="常规 10 2 7" xfId="29734"/>
    <cellStyle name="常规 10 2 8" xfId="29735"/>
    <cellStyle name="常规 10 2 9" xfId="29736"/>
    <cellStyle name="常规 10 3" xfId="29737"/>
    <cellStyle name="常规 10 3 2" xfId="29738"/>
    <cellStyle name="常规 10 3 3" xfId="29739"/>
    <cellStyle name="常规 10 4" xfId="29740"/>
    <cellStyle name="常规 10 5" xfId="29741"/>
    <cellStyle name="常规 10 5 2" xfId="29742"/>
    <cellStyle name="常规 10 5 3" xfId="29743"/>
    <cellStyle name="常规 10 5 4" xfId="29744"/>
    <cellStyle name="常规 10 6" xfId="29745"/>
    <cellStyle name="常规 10 7" xfId="29746"/>
    <cellStyle name="常规 10 8" xfId="29747"/>
    <cellStyle name="常规 10 9" xfId="29748"/>
    <cellStyle name="常规 10_审定表" xfId="29749"/>
    <cellStyle name="常规 100" xfId="29750"/>
    <cellStyle name="常规 101" xfId="29751"/>
    <cellStyle name="常规 101 2" xfId="29752"/>
    <cellStyle name="常规 102" xfId="29753"/>
    <cellStyle name="常规 102 2" xfId="29754"/>
    <cellStyle name="常规 103" xfId="29755"/>
    <cellStyle name="常规 103 2" xfId="29756"/>
    <cellStyle name="常规 104" xfId="29757"/>
    <cellStyle name="常规 104 2" xfId="29758"/>
    <cellStyle name="常规 105" xfId="29759"/>
    <cellStyle name="常规 106" xfId="29760"/>
    <cellStyle name="常规 107" xfId="29761"/>
    <cellStyle name="常规 107 2" xfId="29762"/>
    <cellStyle name="常规 108" xfId="29763"/>
    <cellStyle name="常规 108 2" xfId="29764"/>
    <cellStyle name="常规 109" xfId="29765"/>
    <cellStyle name="常规 109 2" xfId="29766"/>
    <cellStyle name="常规 11" xfId="29767"/>
    <cellStyle name="常规 11 2" xfId="29768"/>
    <cellStyle name="常规 11 2 2" xfId="29769"/>
    <cellStyle name="常规 11 2 2 2" xfId="29770"/>
    <cellStyle name="常规 11 2 2 3" xfId="29771"/>
    <cellStyle name="常规 11 2 2 4" xfId="29772"/>
    <cellStyle name="常规 11 2 3" xfId="29773"/>
    <cellStyle name="常规 11 2 4" xfId="29774"/>
    <cellStyle name="常规 11 2 5" xfId="29775"/>
    <cellStyle name="常规 11 2 6" xfId="29776"/>
    <cellStyle name="常规 11 3" xfId="29777"/>
    <cellStyle name="常规 11 3 2" xfId="29778"/>
    <cellStyle name="常规 11 3 2 2" xfId="29779"/>
    <cellStyle name="常规 11 3 2 3" xfId="29780"/>
    <cellStyle name="常规 11 3 2 4" xfId="29781"/>
    <cellStyle name="常规 11 3 3" xfId="29782"/>
    <cellStyle name="常规 11 3 4" xfId="29783"/>
    <cellStyle name="常规 11 4" xfId="29784"/>
    <cellStyle name="常规 11 4 2" xfId="29785"/>
    <cellStyle name="常规 11 4 3" xfId="29786"/>
    <cellStyle name="常规 11 4 4" xfId="29787"/>
    <cellStyle name="常规 11 5" xfId="29788"/>
    <cellStyle name="常规 11 6" xfId="29789"/>
    <cellStyle name="常规 11 7" xfId="29790"/>
    <cellStyle name="常规 11 8" xfId="29791"/>
    <cellStyle name="常规 11 9" xfId="29792"/>
    <cellStyle name="常规 11_EC-1" xfId="29793"/>
    <cellStyle name="常规 110" xfId="29794"/>
    <cellStyle name="常规 110 2" xfId="29795"/>
    <cellStyle name="常规 111" xfId="29796"/>
    <cellStyle name="常规 111 2" xfId="29797"/>
    <cellStyle name="常规 112" xfId="29798"/>
    <cellStyle name="常规 112 2" xfId="29799"/>
    <cellStyle name="常规 113" xfId="29800"/>
    <cellStyle name="常规 113 2" xfId="29801"/>
    <cellStyle name="常规 114" xfId="29802"/>
    <cellStyle name="常规 114 2" xfId="29803"/>
    <cellStyle name="常规 115" xfId="29804"/>
    <cellStyle name="常规 116" xfId="29805"/>
    <cellStyle name="常规 117" xfId="29806"/>
    <cellStyle name="常规 118" xfId="29807"/>
    <cellStyle name="常规 118 2" xfId="29808"/>
    <cellStyle name="常规 119" xfId="29809"/>
    <cellStyle name="常规 119 2" xfId="29810"/>
    <cellStyle name="常规 12" xfId="29811"/>
    <cellStyle name="常规 12 2" xfId="29812"/>
    <cellStyle name="常规 12 2 2" xfId="29813"/>
    <cellStyle name="常规 12 2 2 2" xfId="29814"/>
    <cellStyle name="常规 12 2 3" xfId="29815"/>
    <cellStyle name="常规 12 2 4" xfId="29816"/>
    <cellStyle name="常规 12 3" xfId="29817"/>
    <cellStyle name="常规 12 3 2" xfId="29818"/>
    <cellStyle name="常规 12 4" xfId="29819"/>
    <cellStyle name="常规 12 5" xfId="29820"/>
    <cellStyle name="常规 12 6" xfId="29821"/>
    <cellStyle name="常规 12 7" xfId="29822"/>
    <cellStyle name="常规 12_审定表" xfId="29823"/>
    <cellStyle name="常规 120" xfId="29824"/>
    <cellStyle name="常规 120 2" xfId="29825"/>
    <cellStyle name="常规 121" xfId="29826"/>
    <cellStyle name="常规 121 2" xfId="29827"/>
    <cellStyle name="常规 122" xfId="29828"/>
    <cellStyle name="常规 122 2" xfId="29829"/>
    <cellStyle name="常规 123" xfId="29830"/>
    <cellStyle name="常规 123 2" xfId="29831"/>
    <cellStyle name="常规 124" xfId="29832"/>
    <cellStyle name="常规 124 2" xfId="29833"/>
    <cellStyle name="常规 125" xfId="29834"/>
    <cellStyle name="常规 125 2" xfId="29835"/>
    <cellStyle name="常规 126" xfId="29836"/>
    <cellStyle name="常规 126 2" xfId="29837"/>
    <cellStyle name="常规 127" xfId="29838"/>
    <cellStyle name="常规 127 2" xfId="29839"/>
    <cellStyle name="常规 128" xfId="29840"/>
    <cellStyle name="常规 128 2" xfId="29841"/>
    <cellStyle name="常规 129" xfId="29842"/>
    <cellStyle name="常规 129 2" xfId="29843"/>
    <cellStyle name="常规 13" xfId="29844"/>
    <cellStyle name="常规 13 10" xfId="29845"/>
    <cellStyle name="常规 13 11" xfId="29846"/>
    <cellStyle name="常规 13 12" xfId="29847"/>
    <cellStyle name="常规 13 13" xfId="29848"/>
    <cellStyle name="常规 13 2" xfId="29849"/>
    <cellStyle name="常规 13 2 2" xfId="29850"/>
    <cellStyle name="常规 13 2 2 2" xfId="29851"/>
    <cellStyle name="常规 13 2 2 3" xfId="29852"/>
    <cellStyle name="常规 13 2 2 4" xfId="29853"/>
    <cellStyle name="常规 13 2 3" xfId="29854"/>
    <cellStyle name="常规 13 2 4" xfId="29855"/>
    <cellStyle name="常规 13 2 5" xfId="29856"/>
    <cellStyle name="常规 13 2 6" xfId="29857"/>
    <cellStyle name="常规 13 3" xfId="29858"/>
    <cellStyle name="常规 13 3 2" xfId="29859"/>
    <cellStyle name="常规 13 3 3" xfId="29860"/>
    <cellStyle name="常规 13 3 4" xfId="29861"/>
    <cellStyle name="常规 13 4" xfId="29862"/>
    <cellStyle name="常规 13 4 2" xfId="29863"/>
    <cellStyle name="常规 13 5" xfId="29864"/>
    <cellStyle name="常规 13 5 2" xfId="29865"/>
    <cellStyle name="常规 13 5 3" xfId="29866"/>
    <cellStyle name="常规 13 6" xfId="29867"/>
    <cellStyle name="常规 13 7" xfId="29868"/>
    <cellStyle name="常规 13 8" xfId="29869"/>
    <cellStyle name="常规 13 9" xfId="29870"/>
    <cellStyle name="常规 13_审定表" xfId="29871"/>
    <cellStyle name="常规 130" xfId="29872"/>
    <cellStyle name="常规 130 2" xfId="29873"/>
    <cellStyle name="常规 131" xfId="29874"/>
    <cellStyle name="常规 131 2" xfId="29875"/>
    <cellStyle name="常规 132" xfId="29876"/>
    <cellStyle name="常规 132 2" xfId="29877"/>
    <cellStyle name="常规 133" xfId="29878"/>
    <cellStyle name="常规 133 2" xfId="29879"/>
    <cellStyle name="常规 134" xfId="29880"/>
    <cellStyle name="常规 134 2" xfId="29881"/>
    <cellStyle name="常规 135" xfId="29882"/>
    <cellStyle name="常规 135 2" xfId="29883"/>
    <cellStyle name="常规 136" xfId="29884"/>
    <cellStyle name="常规 136 2" xfId="29885"/>
    <cellStyle name="常规 137" xfId="29886"/>
    <cellStyle name="常规 137 2" xfId="29887"/>
    <cellStyle name="常规 138" xfId="29888"/>
    <cellStyle name="常规 138 2" xfId="29889"/>
    <cellStyle name="常规 139" xfId="29890"/>
    <cellStyle name="常规 139 2" xfId="29891"/>
    <cellStyle name="常规 14" xfId="29892"/>
    <cellStyle name="常规 14 10" xfId="29893"/>
    <cellStyle name="常规 14 11" xfId="29894"/>
    <cellStyle name="常规 14 2" xfId="29895"/>
    <cellStyle name="常规 14 2 2" xfId="29896"/>
    <cellStyle name="常规 14 2 2 2" xfId="29897"/>
    <cellStyle name="常规 14 2 2 3" xfId="29898"/>
    <cellStyle name="常规 14 2 2 4" xfId="29899"/>
    <cellStyle name="常规 14 2 3" xfId="29900"/>
    <cellStyle name="常规 14 2 4" xfId="29901"/>
    <cellStyle name="常规 14 2 5" xfId="29902"/>
    <cellStyle name="常规 14 2 6" xfId="29903"/>
    <cellStyle name="常规 14 3" xfId="29904"/>
    <cellStyle name="常规 14 3 2" xfId="29905"/>
    <cellStyle name="常规 14 3 2 2" xfId="29906"/>
    <cellStyle name="常规 14 3 3" xfId="29907"/>
    <cellStyle name="常规 14 3 4" xfId="29908"/>
    <cellStyle name="常规 14 4" xfId="29909"/>
    <cellStyle name="常规 14 4 2" xfId="29910"/>
    <cellStyle name="常规 14 5" xfId="29911"/>
    <cellStyle name="常规 14 6" xfId="29912"/>
    <cellStyle name="常规 14 7" xfId="29913"/>
    <cellStyle name="常规 14 8" xfId="29914"/>
    <cellStyle name="常规 14 9" xfId="29915"/>
    <cellStyle name="常规 14_审定表" xfId="29916"/>
    <cellStyle name="常规 140" xfId="29917"/>
    <cellStyle name="常规 140 2" xfId="29918"/>
    <cellStyle name="常规 141" xfId="29919"/>
    <cellStyle name="常规 141 2" xfId="29920"/>
    <cellStyle name="常规 142" xfId="29921"/>
    <cellStyle name="常规 142 2" xfId="29922"/>
    <cellStyle name="常规 143" xfId="29923"/>
    <cellStyle name="常规 143 2" xfId="29924"/>
    <cellStyle name="常规 144" xfId="29925"/>
    <cellStyle name="常规 144 2" xfId="29926"/>
    <cellStyle name="常规 145" xfId="29927"/>
    <cellStyle name="常规 145 2" xfId="29928"/>
    <cellStyle name="常规 146" xfId="29929"/>
    <cellStyle name="常规 146 2" xfId="29930"/>
    <cellStyle name="常规 147" xfId="29931"/>
    <cellStyle name="常规 147 2" xfId="29932"/>
    <cellStyle name="常规 148" xfId="29933"/>
    <cellStyle name="常规 148 2" xfId="29934"/>
    <cellStyle name="常规 149" xfId="29935"/>
    <cellStyle name="常规 149 2" xfId="29936"/>
    <cellStyle name="常规 15" xfId="29937"/>
    <cellStyle name="常规 15 10" xfId="29938"/>
    <cellStyle name="常规 15 11" xfId="29939"/>
    <cellStyle name="常规 15 12" xfId="29940"/>
    <cellStyle name="常规 15 13" xfId="29941"/>
    <cellStyle name="常规 15 2" xfId="29942"/>
    <cellStyle name="常规 15 2 2" xfId="29943"/>
    <cellStyle name="常规 15 2 3" xfId="29944"/>
    <cellStyle name="常规 15 2 4" xfId="29945"/>
    <cellStyle name="常规 15 2 5" xfId="29946"/>
    <cellStyle name="常规 15 2 6" xfId="29947"/>
    <cellStyle name="常规 15 3" xfId="29948"/>
    <cellStyle name="常规 15 3 2" xfId="29949"/>
    <cellStyle name="常规 15 3 2 2" xfId="29950"/>
    <cellStyle name="常规 15 3 2 3" xfId="29951"/>
    <cellStyle name="常规 15 3 2 4" xfId="29952"/>
    <cellStyle name="常规 15 3 3" xfId="29953"/>
    <cellStyle name="常规 15 4" xfId="29954"/>
    <cellStyle name="常规 15 4 2" xfId="29955"/>
    <cellStyle name="常规 15 4 2 2" xfId="29956"/>
    <cellStyle name="常规 15 4 2 3" xfId="29957"/>
    <cellStyle name="常规 15 4 3" xfId="29958"/>
    <cellStyle name="常规 15 5" xfId="29959"/>
    <cellStyle name="常规 15 6" xfId="29960"/>
    <cellStyle name="常规 15 7" xfId="29961"/>
    <cellStyle name="常规 15 8" xfId="29962"/>
    <cellStyle name="常规 15 9" xfId="29963"/>
    <cellStyle name="常规 150" xfId="29964"/>
    <cellStyle name="常规 150 2" xfId="29965"/>
    <cellStyle name="常规 151" xfId="29966"/>
    <cellStyle name="常规 151 2" xfId="29967"/>
    <cellStyle name="常规 152" xfId="29968"/>
    <cellStyle name="常规 152 2" xfId="29969"/>
    <cellStyle name="常规 153" xfId="29970"/>
    <cellStyle name="常规 153 2" xfId="29971"/>
    <cellStyle name="常规 154" xfId="29972"/>
    <cellStyle name="常规 154 2" xfId="29973"/>
    <cellStyle name="常规 155" xfId="29974"/>
    <cellStyle name="常规 155 2" xfId="29975"/>
    <cellStyle name="常规 156" xfId="29976"/>
    <cellStyle name="常规 156 2" xfId="29977"/>
    <cellStyle name="常规 157" xfId="29978"/>
    <cellStyle name="常规 157 2" xfId="29979"/>
    <cellStyle name="常规 158" xfId="29980"/>
    <cellStyle name="常规 158 2" xfId="29981"/>
    <cellStyle name="常规 159" xfId="29982"/>
    <cellStyle name="常规 159 2" xfId="29983"/>
    <cellStyle name="常规 16" xfId="29984"/>
    <cellStyle name="常规 16 10" xfId="29985"/>
    <cellStyle name="常规 16 2" xfId="29986"/>
    <cellStyle name="常规 16 2 2" xfId="29987"/>
    <cellStyle name="常规 16 2 3" xfId="29988"/>
    <cellStyle name="常规 16 3" xfId="29989"/>
    <cellStyle name="常规 16 4" xfId="29990"/>
    <cellStyle name="常规 16 4 2" xfId="29991"/>
    <cellStyle name="常规 16 5" xfId="29992"/>
    <cellStyle name="常规 16 6" xfId="29993"/>
    <cellStyle name="常规 16 7" xfId="29994"/>
    <cellStyle name="常规 16 8" xfId="29995"/>
    <cellStyle name="常规 16 9" xfId="29996"/>
    <cellStyle name="常规 160" xfId="29997"/>
    <cellStyle name="常规 161" xfId="29998"/>
    <cellStyle name="常规 17" xfId="29999"/>
    <cellStyle name="常规 17 10" xfId="30000"/>
    <cellStyle name="常规 17 11" xfId="30001"/>
    <cellStyle name="常规 17 2" xfId="30002"/>
    <cellStyle name="常规 17 2 2" xfId="30003"/>
    <cellStyle name="常规 17 2 3" xfId="30004"/>
    <cellStyle name="常规 17 3" xfId="30005"/>
    <cellStyle name="常规 17 3 2" xfId="30006"/>
    <cellStyle name="常规 17 3 2 2" xfId="30007"/>
    <cellStyle name="常规 17 3 2 2 2" xfId="30008"/>
    <cellStyle name="常规 17 3 2 2 3" xfId="30009"/>
    <cellStyle name="常规 17 3 2 3" xfId="30010"/>
    <cellStyle name="常规 17 3 2 4" xfId="30011"/>
    <cellStyle name="常规 17 3 3" xfId="30012"/>
    <cellStyle name="常规 17 3 3 2" xfId="30013"/>
    <cellStyle name="常规 17 3 3 2 2" xfId="30014"/>
    <cellStyle name="常规 17 3 3 2 3" xfId="30015"/>
    <cellStyle name="常规 17 3 3 3" xfId="30016"/>
    <cellStyle name="常规 17 3 3 4" xfId="30017"/>
    <cellStyle name="常规 17 3 4" xfId="30018"/>
    <cellStyle name="常规 17 3 4 2" xfId="30019"/>
    <cellStyle name="常规 17 3 4 2 2" xfId="30020"/>
    <cellStyle name="常规 17 3 4 2 3" xfId="30021"/>
    <cellStyle name="常规 17 3 4 3" xfId="30022"/>
    <cellStyle name="常规 17 3 4 4" xfId="30023"/>
    <cellStyle name="常规 17 3 5" xfId="30024"/>
    <cellStyle name="常规 17 3 5 2" xfId="30025"/>
    <cellStyle name="常规 17 3 5 3" xfId="30026"/>
    <cellStyle name="常规 17 3 6" xfId="30027"/>
    <cellStyle name="常规 17 3 7" xfId="30028"/>
    <cellStyle name="常规 17 4" xfId="30029"/>
    <cellStyle name="常规 17 4 2" xfId="30030"/>
    <cellStyle name="常规 17 4 2 2" xfId="30031"/>
    <cellStyle name="常规 17 4 2 2 2" xfId="30032"/>
    <cellStyle name="常规 17 4 2 2 3" xfId="30033"/>
    <cellStyle name="常规 17 4 2 3" xfId="30034"/>
    <cellStyle name="常规 17 4 2 4" xfId="30035"/>
    <cellStyle name="常规 17 5" xfId="30036"/>
    <cellStyle name="常规 17 5 2" xfId="30037"/>
    <cellStyle name="常规 17 5 2 2" xfId="30038"/>
    <cellStyle name="常规 17 5 2 3" xfId="30039"/>
    <cellStyle name="常规 17 5 3" xfId="30040"/>
    <cellStyle name="常规 17 5 4" xfId="30041"/>
    <cellStyle name="常规 17 6" xfId="30042"/>
    <cellStyle name="常规 17 6 2" xfId="30043"/>
    <cellStyle name="常规 17 6 2 2" xfId="30044"/>
    <cellStyle name="常规 17 6 2 3" xfId="30045"/>
    <cellStyle name="常规 17 6 3" xfId="30046"/>
    <cellStyle name="常规 17 6 4" xfId="30047"/>
    <cellStyle name="常规 17 7" xfId="30048"/>
    <cellStyle name="常规 17 7 2" xfId="30049"/>
    <cellStyle name="常规 17 7 2 2" xfId="30050"/>
    <cellStyle name="常规 17 7 2 3" xfId="30051"/>
    <cellStyle name="常规 17 7 3" xfId="30052"/>
    <cellStyle name="常规 17 7 4" xfId="30053"/>
    <cellStyle name="常规 17 8" xfId="30054"/>
    <cellStyle name="常规 17 8 2" xfId="30055"/>
    <cellStyle name="常规 17 8 3" xfId="30056"/>
    <cellStyle name="常规 17 9" xfId="30057"/>
    <cellStyle name="常规 18" xfId="30058"/>
    <cellStyle name="常规 18 2" xfId="30059"/>
    <cellStyle name="常规 18 2 2" xfId="30060"/>
    <cellStyle name="常规 18 3" xfId="30061"/>
    <cellStyle name="常规 18 3 2" xfId="30062"/>
    <cellStyle name="常规 18 3 3" xfId="30063"/>
    <cellStyle name="常规 18 4" xfId="30064"/>
    <cellStyle name="常规 18 5" xfId="30065"/>
    <cellStyle name="常规 18 6" xfId="30066"/>
    <cellStyle name="常规 187" xfId="30067"/>
    <cellStyle name="常规 187 2" xfId="30068"/>
    <cellStyle name="常规 187 3" xfId="30069"/>
    <cellStyle name="常规 187 4" xfId="30070"/>
    <cellStyle name="常规 187 5" xfId="30071"/>
    <cellStyle name="常规 187 6" xfId="30072"/>
    <cellStyle name="常规 187 7" xfId="30073"/>
    <cellStyle name="常规 187 8" xfId="30074"/>
    <cellStyle name="常规 188" xfId="30075"/>
    <cellStyle name="常规 188 2" xfId="30076"/>
    <cellStyle name="常规 188 3" xfId="30077"/>
    <cellStyle name="常规 188 4" xfId="30078"/>
    <cellStyle name="常规 188 5" xfId="30079"/>
    <cellStyle name="常规 188 6" xfId="30080"/>
    <cellStyle name="常规 188 7" xfId="30081"/>
    <cellStyle name="常规 188 8" xfId="30082"/>
    <cellStyle name="常规 189" xfId="30083"/>
    <cellStyle name="常规 189 2" xfId="30084"/>
    <cellStyle name="常规 189 3" xfId="30085"/>
    <cellStyle name="常规 189 4" xfId="30086"/>
    <cellStyle name="常规 189 5" xfId="30087"/>
    <cellStyle name="常规 189 6" xfId="30088"/>
    <cellStyle name="常规 189 7" xfId="30089"/>
    <cellStyle name="常规 189 8" xfId="30090"/>
    <cellStyle name="常规 19" xfId="30091"/>
    <cellStyle name="常规 19 2" xfId="30092"/>
    <cellStyle name="常规 19 2 2" xfId="30093"/>
    <cellStyle name="常规 19 3" xfId="30094"/>
    <cellStyle name="常规 19 4" xfId="30095"/>
    <cellStyle name="常规 19 4 2" xfId="30096"/>
    <cellStyle name="常规 19 4 3" xfId="30097"/>
    <cellStyle name="常规 19 4 4" xfId="30098"/>
    <cellStyle name="常规 19 5" xfId="30099"/>
    <cellStyle name="常规 19 6" xfId="30100"/>
    <cellStyle name="常规 19 7" xfId="30101"/>
    <cellStyle name="常规 19 8" xfId="30102"/>
    <cellStyle name="常规 190" xfId="30103"/>
    <cellStyle name="常规 190 2" xfId="30104"/>
    <cellStyle name="常规 190 3" xfId="30105"/>
    <cellStyle name="常规 190 4" xfId="30106"/>
    <cellStyle name="常规 190 5" xfId="30107"/>
    <cellStyle name="常规 190 6" xfId="30108"/>
    <cellStyle name="常规 190 7" xfId="30109"/>
    <cellStyle name="常规 190 8" xfId="30110"/>
    <cellStyle name="常规 191" xfId="30111"/>
    <cellStyle name="常规 191 2" xfId="30112"/>
    <cellStyle name="常规 191 3" xfId="30113"/>
    <cellStyle name="常规 191 4" xfId="30114"/>
    <cellStyle name="常规 191 5" xfId="30115"/>
    <cellStyle name="常规 191 6" xfId="30116"/>
    <cellStyle name="常规 191 7" xfId="30117"/>
    <cellStyle name="常规 191 8" xfId="30118"/>
    <cellStyle name="常规 192" xfId="30119"/>
    <cellStyle name="常规 192 2" xfId="30120"/>
    <cellStyle name="常规 192 2 2" xfId="30121"/>
    <cellStyle name="常规 192 2 2 2" xfId="30122"/>
    <cellStyle name="常规 192 2 2 2 2" xfId="30123"/>
    <cellStyle name="常规 192 2 2 3" xfId="30124"/>
    <cellStyle name="常规 192 2 2 4" xfId="30125"/>
    <cellStyle name="常规 192 2 3" xfId="30126"/>
    <cellStyle name="常规 192 2 4" xfId="30127"/>
    <cellStyle name="常规 192 3" xfId="30128"/>
    <cellStyle name="常规 192 4" xfId="30129"/>
    <cellStyle name="常规 192 5" xfId="30130"/>
    <cellStyle name="常规 192 6" xfId="30131"/>
    <cellStyle name="常规 192 7" xfId="30132"/>
    <cellStyle name="常规 192 8" xfId="30133"/>
    <cellStyle name="常规 193" xfId="30134"/>
    <cellStyle name="常规 193 2" xfId="30135"/>
    <cellStyle name="常规 193 3" xfId="30136"/>
    <cellStyle name="常规 193 4" xfId="30137"/>
    <cellStyle name="常规 193 5" xfId="30138"/>
    <cellStyle name="常规 193 6" xfId="30139"/>
    <cellStyle name="常规 193 7" xfId="30140"/>
    <cellStyle name="常规 193 8" xfId="30141"/>
    <cellStyle name="常规 194" xfId="30142"/>
    <cellStyle name="常规 194 2" xfId="30143"/>
    <cellStyle name="常规 194 3" xfId="30144"/>
    <cellStyle name="常规 194 4" xfId="30145"/>
    <cellStyle name="常规 194 5" xfId="30146"/>
    <cellStyle name="常规 194 6" xfId="30147"/>
    <cellStyle name="常规 194 7" xfId="30148"/>
    <cellStyle name="常规 194 8" xfId="30149"/>
    <cellStyle name="常规 195" xfId="30150"/>
    <cellStyle name="常规 195 2" xfId="30151"/>
    <cellStyle name="常规 195 3" xfId="30152"/>
    <cellStyle name="常规 195 4" xfId="30153"/>
    <cellStyle name="常规 195 5" xfId="30154"/>
    <cellStyle name="常规 195 6" xfId="30155"/>
    <cellStyle name="常规 195 7" xfId="30156"/>
    <cellStyle name="常规 195 8" xfId="30157"/>
    <cellStyle name="常规 196" xfId="30158"/>
    <cellStyle name="常规 196 2" xfId="30159"/>
    <cellStyle name="常规 196 3" xfId="30160"/>
    <cellStyle name="常规 196 4" xfId="30161"/>
    <cellStyle name="常规 196 5" xfId="30162"/>
    <cellStyle name="常规 196 6" xfId="30163"/>
    <cellStyle name="常规 196 7" xfId="30164"/>
    <cellStyle name="常规 196 8" xfId="30165"/>
    <cellStyle name="常规 199" xfId="30166"/>
    <cellStyle name="常规 199 2" xfId="30167"/>
    <cellStyle name="常规 199 3" xfId="30168"/>
    <cellStyle name="常规 199 4" xfId="30169"/>
    <cellStyle name="常规 199 5" xfId="30170"/>
    <cellStyle name="常规 199 6" xfId="30171"/>
    <cellStyle name="常规 199 7" xfId="30172"/>
    <cellStyle name="常规 199 8" xfId="30173"/>
    <cellStyle name="常规 2" xfId="30174"/>
    <cellStyle name="常规 2 10" xfId="30175"/>
    <cellStyle name="常规 2 10 2" xfId="30176"/>
    <cellStyle name="常规 2 10 3" xfId="30177"/>
    <cellStyle name="常规 2 10 3 2" xfId="30178"/>
    <cellStyle name="常规 2 10 3 3" xfId="30179"/>
    <cellStyle name="常规 2 11" xfId="30180"/>
    <cellStyle name="常规 2 11 2" xfId="30181"/>
    <cellStyle name="常规 2 11 3" xfId="30182"/>
    <cellStyle name="常规 2 11 3 2" xfId="30183"/>
    <cellStyle name="常规 2 11 3 3" xfId="30184"/>
    <cellStyle name="常规 2 12" xfId="30185"/>
    <cellStyle name="常规 2 12 2" xfId="30186"/>
    <cellStyle name="常规 2 12 3" xfId="30187"/>
    <cellStyle name="常规 2 12 3 2" xfId="30188"/>
    <cellStyle name="常规 2 12 3 3" xfId="30189"/>
    <cellStyle name="常规 2 13" xfId="30190"/>
    <cellStyle name="常规 2 13 2" xfId="30191"/>
    <cellStyle name="常规 2 13 3" xfId="30192"/>
    <cellStyle name="常规 2 14" xfId="30193"/>
    <cellStyle name="常规 2 14 2" xfId="30194"/>
    <cellStyle name="常规 2 14 2 2" xfId="30195"/>
    <cellStyle name="常规 2 14 2 3" xfId="30196"/>
    <cellStyle name="常规 2 14 3" xfId="30197"/>
    <cellStyle name="常规 2 14 4" xfId="30198"/>
    <cellStyle name="常规 2 15" xfId="30199"/>
    <cellStyle name="常规 2 15 2" xfId="30200"/>
    <cellStyle name="常规 2 15 3" xfId="30201"/>
    <cellStyle name="常规 2 15 3 2" xfId="30202"/>
    <cellStyle name="常规 2 15 3 3" xfId="30203"/>
    <cellStyle name="常规 2 16" xfId="30204"/>
    <cellStyle name="常规 2 16 2" xfId="30205"/>
    <cellStyle name="常规 2 16 3" xfId="30206"/>
    <cellStyle name="常规 2 17" xfId="30207"/>
    <cellStyle name="常规 2 17 2" xfId="30208"/>
    <cellStyle name="常规 2 17 3" xfId="30209"/>
    <cellStyle name="常规 2 18" xfId="30210"/>
    <cellStyle name="常规 2 18 2" xfId="30211"/>
    <cellStyle name="常规 2 18 3" xfId="30212"/>
    <cellStyle name="常规 2 18 4" xfId="30213"/>
    <cellStyle name="常规 2 19" xfId="30214"/>
    <cellStyle name="常规 2 2" xfId="30215"/>
    <cellStyle name="常规 2 2 10" xfId="30216"/>
    <cellStyle name="常规 2 2 11" xfId="30217"/>
    <cellStyle name="常规 2 2 11 2_资产评估明细表-许厂计算最新" xfId="30218"/>
    <cellStyle name="常规 2 2 12" xfId="30219"/>
    <cellStyle name="常规 2 2 13" xfId="30220"/>
    <cellStyle name="常规 2 2 14" xfId="30221"/>
    <cellStyle name="常规 2 2 15" xfId="30222"/>
    <cellStyle name="常规 2 2 16" xfId="30223"/>
    <cellStyle name="常规 2 2 2" xfId="30224"/>
    <cellStyle name="常规 2 2 2 10" xfId="30225"/>
    <cellStyle name="常规 2 2 2 11" xfId="30226"/>
    <cellStyle name="常规 2 2 2 12" xfId="30227"/>
    <cellStyle name="常规 2 2 2 13" xfId="30228"/>
    <cellStyle name="常规 2 2 2 2" xfId="30229"/>
    <cellStyle name="常规 2 2 2 2 2" xfId="30230"/>
    <cellStyle name="常规 2 2 2 2 2 2" xfId="30231"/>
    <cellStyle name="常规 2 2 2 2 2 2 2" xfId="30232"/>
    <cellStyle name="常规 2 2 2 2 2 2 2 2" xfId="30233"/>
    <cellStyle name="常规 2 2 2 2 2 2 2 2 2" xfId="30234"/>
    <cellStyle name="常规 2 2 2 2 2 2 2 2 2 2" xfId="30235"/>
    <cellStyle name="常规 2 2 2 2 2 2 2 3" xfId="30236"/>
    <cellStyle name="常规 2 2 2 2 2 2 2 4" xfId="30237"/>
    <cellStyle name="常规 2 2 2 2 2 2 3" xfId="30238"/>
    <cellStyle name="常规 2 2 2 2 2 2 3 2" xfId="30239"/>
    <cellStyle name="常规 2 2 2 2 2 2 3 2 2" xfId="30240"/>
    <cellStyle name="常规 2 2 2 2 2 2 4" xfId="30241"/>
    <cellStyle name="常规 2 2 2 2 2 3" xfId="30242"/>
    <cellStyle name="常规 2 2 2 2 2 3 2" xfId="30243"/>
    <cellStyle name="常规 2 2 2 2 2 3 2 2" xfId="30244"/>
    <cellStyle name="常规 2 2 2 2 2 4" xfId="30245"/>
    <cellStyle name="常规 2 2 2 2 2 5" xfId="30246"/>
    <cellStyle name="常规 2 2 2 2 3" xfId="30247"/>
    <cellStyle name="常规 2 2 2 2 3 2" xfId="30248"/>
    <cellStyle name="常规 2 2 2 2 3 2 2" xfId="30249"/>
    <cellStyle name="常规 2 2 2 2 3 2 2 2" xfId="30250"/>
    <cellStyle name="常规 2 2 2 2 3 3" xfId="30251"/>
    <cellStyle name="常规 2 2 2 2 3 4" xfId="30252"/>
    <cellStyle name="常规 2 2 2 2 4" xfId="30253"/>
    <cellStyle name="常规 2 2 2 2 4 2" xfId="30254"/>
    <cellStyle name="常规 2 2 2 2 4 2 2" xfId="30255"/>
    <cellStyle name="常规 2 2 2 2 5" xfId="30256"/>
    <cellStyle name="常规 2 2 2 2 6" xfId="30257"/>
    <cellStyle name="常规 2 2 2 2_附注" xfId="30258"/>
    <cellStyle name="常规 2 2 2 3" xfId="30259"/>
    <cellStyle name="常规 2 2 2 4" xfId="30260"/>
    <cellStyle name="常规 2 2 2 5" xfId="30261"/>
    <cellStyle name="常规 2 2 2 6" xfId="30262"/>
    <cellStyle name="常规 2 2 2 6 2" xfId="30263"/>
    <cellStyle name="常规 2 2 2 6 2 2" xfId="30264"/>
    <cellStyle name="常规 2 2 2 6 2 2 2" xfId="30265"/>
    <cellStyle name="常规 2 2 2 6 2 2 2 2" xfId="30266"/>
    <cellStyle name="常规 2 2 2 6 2 3" xfId="30267"/>
    <cellStyle name="常规 2 2 2 6 2 4" xfId="30268"/>
    <cellStyle name="常规 2 2 2 6 3" xfId="30269"/>
    <cellStyle name="常规 2 2 2 6 3 2" xfId="30270"/>
    <cellStyle name="常规 2 2 2 6 3 2 2" xfId="30271"/>
    <cellStyle name="常规 2 2 2 6 4" xfId="30272"/>
    <cellStyle name="常规 2 2 2 7" xfId="30273"/>
    <cellStyle name="常规 2 2 2 7 2" xfId="30274"/>
    <cellStyle name="常规 2 2 2 7 2 2" xfId="30275"/>
    <cellStyle name="常规 2 2 2 8" xfId="30276"/>
    <cellStyle name="常规 2 2 2 9" xfId="30277"/>
    <cellStyle name="常规 2 2 2_EB-5" xfId="30278"/>
    <cellStyle name="常规 2 2 3" xfId="30279"/>
    <cellStyle name="常规 2 2 3 2" xfId="30280"/>
    <cellStyle name="常规 2 2 3 2 2" xfId="30281"/>
    <cellStyle name="常规 2 2 3 3" xfId="30282"/>
    <cellStyle name="常规 2 2 4" xfId="30283"/>
    <cellStyle name="常规 2 2 4 2" xfId="30284"/>
    <cellStyle name="常规 2 2 4 3" xfId="30285"/>
    <cellStyle name="常规 2 2 5" xfId="30286"/>
    <cellStyle name="常规 2 2 6" xfId="30287"/>
    <cellStyle name="常规 2 2 6 2" xfId="30288"/>
    <cellStyle name="常规 2 2 6 2 2" xfId="30289"/>
    <cellStyle name="常规 2 2 6 2 2 2" xfId="30290"/>
    <cellStyle name="常规 2 2 6 2 2 2 2" xfId="30291"/>
    <cellStyle name="常规 2 2 6 2 3" xfId="30292"/>
    <cellStyle name="常规 2 2 6 2 4" xfId="30293"/>
    <cellStyle name="常规 2 2 6 3" xfId="30294"/>
    <cellStyle name="常规 2 2 6 3 2" xfId="30295"/>
    <cellStyle name="常规 2 2 6 3 2 2" xfId="30296"/>
    <cellStyle name="常规 2 2 6 4" xfId="30297"/>
    <cellStyle name="常规 2 2 7" xfId="30298"/>
    <cellStyle name="常规 2 2 7 2" xfId="30299"/>
    <cellStyle name="常规 2 2 7 2 2" xfId="30300"/>
    <cellStyle name="常规 2 2 8" xfId="30301"/>
    <cellStyle name="常规 2 2 9" xfId="30302"/>
    <cellStyle name="常规 2 2_EB-5" xfId="30303"/>
    <cellStyle name="常规 2 20" xfId="30304"/>
    <cellStyle name="常规 2 3" xfId="30305"/>
    <cellStyle name="常规 2 3 10" xfId="30306"/>
    <cellStyle name="常规 2 3 2" xfId="30307"/>
    <cellStyle name="常规 2 3 2 2" xfId="30308"/>
    <cellStyle name="常规 2 3 2 2 2" xfId="30309"/>
    <cellStyle name="常规 2 3 2 2 2 2" xfId="30310"/>
    <cellStyle name="常规 2 3 2 3" xfId="30311"/>
    <cellStyle name="常规 2 3 2 4" xfId="30312"/>
    <cellStyle name="常规 2 3 3" xfId="30313"/>
    <cellStyle name="常规 2 3 3 2" xfId="30314"/>
    <cellStyle name="常规 2 3 3 2 2" xfId="30315"/>
    <cellStyle name="常规 2 3 4" xfId="30316"/>
    <cellStyle name="常规 2 3 5" xfId="30317"/>
    <cellStyle name="常规 2 3 6" xfId="30318"/>
    <cellStyle name="常规 2 3 7" xfId="30319"/>
    <cellStyle name="常规 2 3 8" xfId="30320"/>
    <cellStyle name="常规 2 3 9" xfId="30321"/>
    <cellStyle name="常规 2 4" xfId="30322"/>
    <cellStyle name="常规 2 4 2" xfId="30323"/>
    <cellStyle name="常规 2 4 2 2" xfId="30324"/>
    <cellStyle name="常规 2 4 2 2 2" xfId="30325"/>
    <cellStyle name="常规 2 4 2 3" xfId="30326"/>
    <cellStyle name="常规 2 4 3" xfId="30327"/>
    <cellStyle name="常规 2 4 4" xfId="30328"/>
    <cellStyle name="常规 2 4 5" xfId="30329"/>
    <cellStyle name="常规 2 4 6" xfId="30330"/>
    <cellStyle name="常规 2 4 7" xfId="30331"/>
    <cellStyle name="常规 2 4 8" xfId="30332"/>
    <cellStyle name="常规 2 4 9" xfId="30333"/>
    <cellStyle name="常规 2 4_审定表" xfId="30334"/>
    <cellStyle name="常规 2 48" xfId="30335"/>
    <cellStyle name="常规 2 48 2" xfId="30336"/>
    <cellStyle name="常规 2 48 3" xfId="30337"/>
    <cellStyle name="常规 2 48 4" xfId="30338"/>
    <cellStyle name="常规 2 5" xfId="30339"/>
    <cellStyle name="常规 2 5 2" xfId="30340"/>
    <cellStyle name="常规 2 5 2 2" xfId="30341"/>
    <cellStyle name="常规 2 5 2 2 2" xfId="30342"/>
    <cellStyle name="常规 2 5 2 3" xfId="30343"/>
    <cellStyle name="常规 2 5 2 4" xfId="30344"/>
    <cellStyle name="常规 2 5 3" xfId="30345"/>
    <cellStyle name="常规 2 5 3 2" xfId="30346"/>
    <cellStyle name="常规 2 5 3 3" xfId="30347"/>
    <cellStyle name="常规 2 5 4" xfId="30348"/>
    <cellStyle name="常规 2 5 5" xfId="30349"/>
    <cellStyle name="常规 2 5 6" xfId="30350"/>
    <cellStyle name="常规 2 5 7" xfId="30351"/>
    <cellStyle name="常规 2 5 8" xfId="30352"/>
    <cellStyle name="常规 2 5 9" xfId="30353"/>
    <cellStyle name="常规 2 6" xfId="30354"/>
    <cellStyle name="常规 2 6 10" xfId="30355"/>
    <cellStyle name="常规 2 6 2" xfId="30356"/>
    <cellStyle name="常规 2 6 2 2" xfId="30357"/>
    <cellStyle name="常规 2 6 2 3" xfId="30358"/>
    <cellStyle name="常规 2 6 3" xfId="30359"/>
    <cellStyle name="常规 2 6 3 2" xfId="30360"/>
    <cellStyle name="常规 2 6 3 3" xfId="30361"/>
    <cellStyle name="常规 2 6 3 4" xfId="30362"/>
    <cellStyle name="常规 2 6 4" xfId="30363"/>
    <cellStyle name="常规 2 6 5" xfId="30364"/>
    <cellStyle name="常规 2 6 6" xfId="30365"/>
    <cellStyle name="常规 2 6 7" xfId="30366"/>
    <cellStyle name="常规 2 6 8" xfId="30367"/>
    <cellStyle name="常规 2 6 9" xfId="30368"/>
    <cellStyle name="常规 2 7" xfId="30369"/>
    <cellStyle name="常规 2 7 2" xfId="30370"/>
    <cellStyle name="常规 2 7 3" xfId="30371"/>
    <cellStyle name="常规 2 7 3 2" xfId="30372"/>
    <cellStyle name="常规 2 7 3 3" xfId="30373"/>
    <cellStyle name="常规 2 8" xfId="30374"/>
    <cellStyle name="常规 2 8 2" xfId="30375"/>
    <cellStyle name="常规 2 8 3" xfId="30376"/>
    <cellStyle name="常规 2 8 4" xfId="30377"/>
    <cellStyle name="常规 2 8 5" xfId="30378"/>
    <cellStyle name="常规 2 9" xfId="30379"/>
    <cellStyle name="常规 2 9 2" xfId="30380"/>
    <cellStyle name="常规 2 9 3" xfId="30381"/>
    <cellStyle name="常规 2 9 3 2" xfId="30382"/>
    <cellStyle name="常规 2 9 3 3" xfId="30383"/>
    <cellStyle name="常规 2__dxn_tempBook1" xfId="30384"/>
    <cellStyle name="常规 20" xfId="30385"/>
    <cellStyle name="常规 20 2" xfId="30386"/>
    <cellStyle name="常规 20 2 2" xfId="30387"/>
    <cellStyle name="常规 20 2 3" xfId="30388"/>
    <cellStyle name="常规 20 2 4" xfId="30389"/>
    <cellStyle name="常规 20 3" xfId="30390"/>
    <cellStyle name="常规 20 4" xfId="30391"/>
    <cellStyle name="常规 20 4 2" xfId="30392"/>
    <cellStyle name="常规 20 5" xfId="30393"/>
    <cellStyle name="常规 20 6" xfId="30394"/>
    <cellStyle name="常规 20 7" xfId="30395"/>
    <cellStyle name="常规 20 8" xfId="30396"/>
    <cellStyle name="常规 21" xfId="30397"/>
    <cellStyle name="常规 21 2" xfId="30398"/>
    <cellStyle name="常规 21 2 2" xfId="30399"/>
    <cellStyle name="常规 21 3" xfId="30400"/>
    <cellStyle name="常规 21 3 2" xfId="30401"/>
    <cellStyle name="常规 21 4" xfId="30402"/>
    <cellStyle name="常规 21 4 2" xfId="30403"/>
    <cellStyle name="常规 21 4 3" xfId="30404"/>
    <cellStyle name="常规 21 4 4" xfId="30405"/>
    <cellStyle name="常规 21 5" xfId="30406"/>
    <cellStyle name="常规 21 6" xfId="30407"/>
    <cellStyle name="常规 21 7" xfId="30408"/>
    <cellStyle name="常规 21 8" xfId="30409"/>
    <cellStyle name="常规 22" xfId="30410"/>
    <cellStyle name="常规 22 2" xfId="30411"/>
    <cellStyle name="常规 22 2 2" xfId="30412"/>
    <cellStyle name="常规 22 2 2 2" xfId="30413"/>
    <cellStyle name="常规 22 2 2 3" xfId="30414"/>
    <cellStyle name="常规 22 2 3" xfId="30415"/>
    <cellStyle name="常规 22 3" xfId="30416"/>
    <cellStyle name="常规 22 4" xfId="30417"/>
    <cellStyle name="常规 22 4 2" xfId="30418"/>
    <cellStyle name="常规 22 4 3" xfId="30419"/>
    <cellStyle name="常规 22 5" xfId="30420"/>
    <cellStyle name="常规 22 6" xfId="30421"/>
    <cellStyle name="常规 22 7" xfId="30422"/>
    <cellStyle name="常规 23" xfId="30423"/>
    <cellStyle name="常规 23 2" xfId="30424"/>
    <cellStyle name="常规 23 2 2" xfId="30425"/>
    <cellStyle name="常规 23 2 3" xfId="30426"/>
    <cellStyle name="常规 23 3" xfId="30427"/>
    <cellStyle name="常规 23 4" xfId="30428"/>
    <cellStyle name="常规 23 5" xfId="30429"/>
    <cellStyle name="常规 23 6" xfId="30430"/>
    <cellStyle name="常规 23 7" xfId="30431"/>
    <cellStyle name="常规 23 8" xfId="30432"/>
    <cellStyle name="常规 23 9" xfId="30433"/>
    <cellStyle name="常规 24" xfId="30434"/>
    <cellStyle name="常规 24 2" xfId="30435"/>
    <cellStyle name="常规 24 2 2" xfId="30436"/>
    <cellStyle name="常规 24 2 3" xfId="30437"/>
    <cellStyle name="常规 24 3" xfId="30438"/>
    <cellStyle name="常规 24 4" xfId="30439"/>
    <cellStyle name="常规 24 5" xfId="30440"/>
    <cellStyle name="常规 25" xfId="30441"/>
    <cellStyle name="常规 25 2" xfId="30442"/>
    <cellStyle name="常规 25 2 2" xfId="30443"/>
    <cellStyle name="常规 25 2 3" xfId="30444"/>
    <cellStyle name="常规 25 3" xfId="30445"/>
    <cellStyle name="常规 25 3 2" xfId="30446"/>
    <cellStyle name="常规 25 4" xfId="30447"/>
    <cellStyle name="常规 25 4 2" xfId="30448"/>
    <cellStyle name="常规 25 4 3" xfId="30449"/>
    <cellStyle name="常规 25 5" xfId="30450"/>
    <cellStyle name="常规 25 6" xfId="30451"/>
    <cellStyle name="常规 25_BG-4-3-3收益法底稿-扒鸡股份-调整" xfId="30452"/>
    <cellStyle name="常规 26" xfId="30453"/>
    <cellStyle name="常规 26 2" xfId="30454"/>
    <cellStyle name="常规 26 2 2" xfId="30455"/>
    <cellStyle name="常规 26 2 3" xfId="30456"/>
    <cellStyle name="常规 26 2 4" xfId="30457"/>
    <cellStyle name="常规 26 2 5" xfId="30458"/>
    <cellStyle name="常规 26 3" xfId="30459"/>
    <cellStyle name="常规 26 3 2" xfId="30460"/>
    <cellStyle name="常规 26 4" xfId="30461"/>
    <cellStyle name="常规 26 4 2" xfId="30462"/>
    <cellStyle name="常规 26 4 3" xfId="30463"/>
    <cellStyle name="常规 26 5" xfId="30464"/>
    <cellStyle name="常规 26 6" xfId="30465"/>
    <cellStyle name="常规 27" xfId="30466"/>
    <cellStyle name="常规 27 2" xfId="30467"/>
    <cellStyle name="常规 27 3" xfId="30468"/>
    <cellStyle name="常规 27 4" xfId="30469"/>
    <cellStyle name="常规 27 4 2" xfId="30470"/>
    <cellStyle name="常规 27 4 3" xfId="30471"/>
    <cellStyle name="常规 27 5" xfId="30472"/>
    <cellStyle name="常规 28" xfId="30473"/>
    <cellStyle name="常规 28 2" xfId="30474"/>
    <cellStyle name="常规 28 2 2" xfId="30475"/>
    <cellStyle name="常规 28 2 3" xfId="30476"/>
    <cellStyle name="常规 28 3" xfId="30477"/>
    <cellStyle name="常规 28 4" xfId="30478"/>
    <cellStyle name="常规 29" xfId="30479"/>
    <cellStyle name="常规 29 2" xfId="30480"/>
    <cellStyle name="常规 29 3" xfId="30481"/>
    <cellStyle name="常规 29 4" xfId="30482"/>
    <cellStyle name="常规 29 4 2" xfId="30483"/>
    <cellStyle name="常规 29 4 3" xfId="30484"/>
    <cellStyle name="常规 29 5" xfId="30485"/>
    <cellStyle name="常规 3" xfId="30486"/>
    <cellStyle name="常规 3 10" xfId="30487"/>
    <cellStyle name="常规 3 11" xfId="30488"/>
    <cellStyle name="常规 3 12" xfId="30489"/>
    <cellStyle name="常规 3 13" xfId="30490"/>
    <cellStyle name="常规 3 13 2" xfId="30491"/>
    <cellStyle name="常规 3 13 3" xfId="30492"/>
    <cellStyle name="常规 3 2" xfId="30493"/>
    <cellStyle name="常规 3 2 2" xfId="30494"/>
    <cellStyle name="常规 3 2 2 2" xfId="30495"/>
    <cellStyle name="常规 3 2 2 2 2 2 2" xfId="30496"/>
    <cellStyle name="常规 3 2 2 2 2_资产评估明细表-许厂计算最新" xfId="30497"/>
    <cellStyle name="常规 3 2 2 3" xfId="30498"/>
    <cellStyle name="常规 3 2 3" xfId="30499"/>
    <cellStyle name="常规 3 2 3 2" xfId="30500"/>
    <cellStyle name="常规 3 2 4" xfId="30501"/>
    <cellStyle name="常规 3 2 4 2" xfId="30502"/>
    <cellStyle name="常规 3 2 4 3" xfId="30503"/>
    <cellStyle name="常规 3 2 5" xfId="30504"/>
    <cellStyle name="常规 3 2 6" xfId="30505"/>
    <cellStyle name="常规 3 2 7" xfId="30506"/>
    <cellStyle name="常规 3 2 8" xfId="30507"/>
    <cellStyle name="常规 3 2 9" xfId="30508"/>
    <cellStyle name="常规 3 2_固定资产原价" xfId="30509"/>
    <cellStyle name="常规 3 3" xfId="30510"/>
    <cellStyle name="常规 3 3 2" xfId="30511"/>
    <cellStyle name="常规 3 3 2 2" xfId="30512"/>
    <cellStyle name="常规 3 3 3" xfId="30513"/>
    <cellStyle name="常规 3 3 4" xfId="30514"/>
    <cellStyle name="常规 3 3 5" xfId="30515"/>
    <cellStyle name="常规 3 3 6" xfId="30516"/>
    <cellStyle name="常规 3 3 7" xfId="30517"/>
    <cellStyle name="常规 3 3 8" xfId="30518"/>
    <cellStyle name="常规 3 3_附注" xfId="30519"/>
    <cellStyle name="常规 3 4" xfId="30520"/>
    <cellStyle name="常规 3 4 2" xfId="30521"/>
    <cellStyle name="常规 3 4 3" xfId="30522"/>
    <cellStyle name="常规 3 4 3 2" xfId="30523"/>
    <cellStyle name="常规 3 4 3 3" xfId="30524"/>
    <cellStyle name="常规 3 4 4" xfId="30525"/>
    <cellStyle name="常规 3 4 5" xfId="30526"/>
    <cellStyle name="常规 3 4 6" xfId="30527"/>
    <cellStyle name="常规 3 4 7" xfId="30528"/>
    <cellStyle name="常规 3 4 8" xfId="30529"/>
    <cellStyle name="常规 3 5" xfId="30530"/>
    <cellStyle name="常规 3 5 2" xfId="30531"/>
    <cellStyle name="常规 3 5 3" xfId="30532"/>
    <cellStyle name="常规 3 5 4" xfId="30533"/>
    <cellStyle name="常规 3 5 5" xfId="30534"/>
    <cellStyle name="常规 3 5 6" xfId="30535"/>
    <cellStyle name="常规 3 5 7" xfId="30536"/>
    <cellStyle name="常规 3 5 8" xfId="30537"/>
    <cellStyle name="常规 3 6" xfId="30538"/>
    <cellStyle name="常规 3 6 2" xfId="30539"/>
    <cellStyle name="常规 3 6 3" xfId="30540"/>
    <cellStyle name="常规 3 6 3 2" xfId="30541"/>
    <cellStyle name="常规 3 6 3 3" xfId="30542"/>
    <cellStyle name="常规 3 7" xfId="30543"/>
    <cellStyle name="常规 3 7 2" xfId="30544"/>
    <cellStyle name="常规 3 7 2 2" xfId="30545"/>
    <cellStyle name="常规 3 7 3" xfId="30546"/>
    <cellStyle name="常规 3 7 4" xfId="30547"/>
    <cellStyle name="常规 3 7 5" xfId="30548"/>
    <cellStyle name="常规 3 8" xfId="30549"/>
    <cellStyle name="常规 3 8 2" xfId="30550"/>
    <cellStyle name="常规 3 8 3" xfId="30551"/>
    <cellStyle name="常规 3 8 4" xfId="30552"/>
    <cellStyle name="常规 3 9" xfId="30553"/>
    <cellStyle name="常规 3 9 2" xfId="30554"/>
    <cellStyle name="常规 3 9 3" xfId="30555"/>
    <cellStyle name="常规 3 9 4" xfId="30556"/>
    <cellStyle name="常规 3_05机器设备" xfId="30557"/>
    <cellStyle name="常规 30" xfId="30558"/>
    <cellStyle name="常规 30 2" xfId="30559"/>
    <cellStyle name="常规 31" xfId="30560"/>
    <cellStyle name="常规 32" xfId="30561"/>
    <cellStyle name="常规 33" xfId="30562"/>
    <cellStyle name="常规 33 2" xfId="30563"/>
    <cellStyle name="常规 33 2 2" xfId="30564"/>
    <cellStyle name="常规 33 2 2 2" xfId="30565"/>
    <cellStyle name="常规 33 2 3" xfId="30566"/>
    <cellStyle name="常规 33 2 4" xfId="30567"/>
    <cellStyle name="常规 33 2 5" xfId="30568"/>
    <cellStyle name="常规 33 2 6" xfId="30569"/>
    <cellStyle name="常规 33 3" xfId="30570"/>
    <cellStyle name="常规 33 3 2" xfId="30571"/>
    <cellStyle name="常规 33 3 3" xfId="30572"/>
    <cellStyle name="常规 33 4" xfId="30573"/>
    <cellStyle name="常规 33 4 2" xfId="30574"/>
    <cellStyle name="常规 33 4 3" xfId="30575"/>
    <cellStyle name="常规 33 5" xfId="30576"/>
    <cellStyle name="常规 33 5 2" xfId="30577"/>
    <cellStyle name="常规 33 6" xfId="30578"/>
    <cellStyle name="常规 33 7" xfId="30579"/>
    <cellStyle name="常规 34" xfId="30580"/>
    <cellStyle name="常规 34 2" xfId="30581"/>
    <cellStyle name="常规 34 3" xfId="30582"/>
    <cellStyle name="常规 34 4" xfId="30583"/>
    <cellStyle name="常规 35" xfId="30584"/>
    <cellStyle name="常规 36" xfId="30585"/>
    <cellStyle name="常规 36 2" xfId="30586"/>
    <cellStyle name="常规 36 3" xfId="30587"/>
    <cellStyle name="常规 36 4" xfId="30588"/>
    <cellStyle name="常规 36 4 2" xfId="30589"/>
    <cellStyle name="常规 36 5" xfId="30590"/>
    <cellStyle name="常规 37" xfId="30591"/>
    <cellStyle name="常规 38" xfId="30592"/>
    <cellStyle name="常规 38 2" xfId="30593"/>
    <cellStyle name="常规 39" xfId="30594"/>
    <cellStyle name="常规 39 2" xfId="30595"/>
    <cellStyle name="常规 4" xfId="30596"/>
    <cellStyle name="常规 4 10" xfId="30597"/>
    <cellStyle name="常规 4 2" xfId="30598"/>
    <cellStyle name="常规 4 2 10" xfId="30599"/>
    <cellStyle name="常规 4 2 2" xfId="30600"/>
    <cellStyle name="常规 4 2 2 2" xfId="30601"/>
    <cellStyle name="常规 4 2 3" xfId="30602"/>
    <cellStyle name="常规 4 2 3 2" xfId="30603"/>
    <cellStyle name="常规 4 2 3 3" xfId="30604"/>
    <cellStyle name="常规 4 2 4" xfId="30605"/>
    <cellStyle name="常规 4 2 5" xfId="30606"/>
    <cellStyle name="常规 4 2 6" xfId="30607"/>
    <cellStyle name="常规 4 2 7" xfId="30608"/>
    <cellStyle name="常规 4 2 8" xfId="30609"/>
    <cellStyle name="常规 4 2 9" xfId="30610"/>
    <cellStyle name="常规 4 3" xfId="30611"/>
    <cellStyle name="常规 4 3 2" xfId="30612"/>
    <cellStyle name="常规 4 3 3" xfId="30613"/>
    <cellStyle name="常规 4 3 3 2" xfId="30614"/>
    <cellStyle name="常规 4 3 3 3" xfId="30615"/>
    <cellStyle name="常规 4 3 4" xfId="30616"/>
    <cellStyle name="常规 4 3 5" xfId="30617"/>
    <cellStyle name="常规 4 3 6" xfId="30618"/>
    <cellStyle name="常规 4 3 7" xfId="30619"/>
    <cellStyle name="常规 4 3 8" xfId="30620"/>
    <cellStyle name="常规 4 4" xfId="30621"/>
    <cellStyle name="常规 4 4 2" xfId="30622"/>
    <cellStyle name="常规 4 4 3" xfId="30623"/>
    <cellStyle name="常规 4 4 4" xfId="30624"/>
    <cellStyle name="常规 4 4 5" xfId="30625"/>
    <cellStyle name="常规 4 4 6" xfId="30626"/>
    <cellStyle name="常规 4 4 7" xfId="30627"/>
    <cellStyle name="常规 4 4 8" xfId="30628"/>
    <cellStyle name="常规 4 5" xfId="30629"/>
    <cellStyle name="常规 4 5 2" xfId="30630"/>
    <cellStyle name="常规 4 6" xfId="30631"/>
    <cellStyle name="常规 4 7" xfId="30632"/>
    <cellStyle name="常规 4 7 2" xfId="30633"/>
    <cellStyle name="常规 4 7 3" xfId="30634"/>
    <cellStyle name="常规 4 8" xfId="30635"/>
    <cellStyle name="常规 4 8 2" xfId="30636"/>
    <cellStyle name="常规 4 8 3" xfId="30637"/>
    <cellStyle name="常规 4 9" xfId="30638"/>
    <cellStyle name="常规 4_03房屋评估表" xfId="30639"/>
    <cellStyle name="常规 40" xfId="30640"/>
    <cellStyle name="常规 40 2" xfId="30641"/>
    <cellStyle name="常规 41" xfId="30642"/>
    <cellStyle name="常规 41 2" xfId="30643"/>
    <cellStyle name="常规 42" xfId="30644"/>
    <cellStyle name="常规 42 2" xfId="30645"/>
    <cellStyle name="常规 43" xfId="30646"/>
    <cellStyle name="常规 43 2" xfId="30647"/>
    <cellStyle name="常规 44" xfId="30648"/>
    <cellStyle name="常规 44 2" xfId="30649"/>
    <cellStyle name="常规 45" xfId="30650"/>
    <cellStyle name="常规 45 2" xfId="30651"/>
    <cellStyle name="常规 46" xfId="30652"/>
    <cellStyle name="常规 46 2" xfId="30653"/>
    <cellStyle name="常规 47" xfId="30654"/>
    <cellStyle name="常规 47 2" xfId="30655"/>
    <cellStyle name="常规 48" xfId="30656"/>
    <cellStyle name="常规 48 2" xfId="30657"/>
    <cellStyle name="常规 49" xfId="30658"/>
    <cellStyle name="常规 5" xfId="30659"/>
    <cellStyle name="常规 5 10" xfId="30660"/>
    <cellStyle name="常规 5 11" xfId="30661"/>
    <cellStyle name="常规 5 12" xfId="30662"/>
    <cellStyle name="常规 5 13" xfId="30663"/>
    <cellStyle name="常规 5 14" xfId="30664"/>
    <cellStyle name="常规 5 15" xfId="30665"/>
    <cellStyle name="常规 5 2" xfId="30666"/>
    <cellStyle name="常规 5 2 2" xfId="30667"/>
    <cellStyle name="常规 5 2 2 2" xfId="30668"/>
    <cellStyle name="常规 5 2 2 6 3 2 2 2 2 2 4 2 2_资产评估明细表-许厂计算最新" xfId="30669"/>
    <cellStyle name="常规 5 2 3" xfId="30670"/>
    <cellStyle name="常规 5 2 3 2" xfId="30671"/>
    <cellStyle name="常规 5 2 3 3" xfId="30672"/>
    <cellStyle name="常规 5 2 4" xfId="30673"/>
    <cellStyle name="常规 5 2 5" xfId="30674"/>
    <cellStyle name="常规 5 2 6" xfId="30675"/>
    <cellStyle name="常规 5 2 7" xfId="30676"/>
    <cellStyle name="常规 5 2 8" xfId="30677"/>
    <cellStyle name="常规 5 2 9" xfId="30678"/>
    <cellStyle name="常规 5 3" xfId="30679"/>
    <cellStyle name="常规 5 3 2" xfId="30680"/>
    <cellStyle name="常规 5 3 3" xfId="30681"/>
    <cellStyle name="常规 5 3 4" xfId="30682"/>
    <cellStyle name="常规 5 4" xfId="30683"/>
    <cellStyle name="常规 5 5" xfId="30684"/>
    <cellStyle name="常规 5 5 2" xfId="30685"/>
    <cellStyle name="常规 5 5 3" xfId="30686"/>
    <cellStyle name="常规 5 5 4" xfId="30687"/>
    <cellStyle name="常规 5 6" xfId="30688"/>
    <cellStyle name="常规 5 6 2" xfId="30689"/>
    <cellStyle name="常规 5 6 3" xfId="30690"/>
    <cellStyle name="常规 5 7" xfId="30691"/>
    <cellStyle name="常规 5 8" xfId="30692"/>
    <cellStyle name="常规 5 9" xfId="30693"/>
    <cellStyle name="常规 50" xfId="30694"/>
    <cellStyle name="常规 51" xfId="30695"/>
    <cellStyle name="常规 52" xfId="30696"/>
    <cellStyle name="常规 53" xfId="30697"/>
    <cellStyle name="常规 54" xfId="30698"/>
    <cellStyle name="常规 55" xfId="30699"/>
    <cellStyle name="常规 56" xfId="30700"/>
    <cellStyle name="常规 57" xfId="30701"/>
    <cellStyle name="常规 58" xfId="30702"/>
    <cellStyle name="常规 59" xfId="30703"/>
    <cellStyle name="常规 6" xfId="30704"/>
    <cellStyle name="常规 6 10" xfId="30705"/>
    <cellStyle name="常规 6 11" xfId="30706"/>
    <cellStyle name="常规 6 12" xfId="30707"/>
    <cellStyle name="常规 6 13" xfId="30708"/>
    <cellStyle name="常规 6 14" xfId="30709"/>
    <cellStyle name="常规 6 15" xfId="30710"/>
    <cellStyle name="常规 6 16" xfId="30711"/>
    <cellStyle name="常规 6 2" xfId="30712"/>
    <cellStyle name="常规 6 2 2" xfId="30713"/>
    <cellStyle name="常规 6 2 3" xfId="30714"/>
    <cellStyle name="常规 6 2 3 2" xfId="30715"/>
    <cellStyle name="常规 6 2 3 3" xfId="30716"/>
    <cellStyle name="常规 6 2 4" xfId="30717"/>
    <cellStyle name="常规 6 2 5" xfId="30718"/>
    <cellStyle name="常规 6 2 6" xfId="30719"/>
    <cellStyle name="常规 6 2 7" xfId="30720"/>
    <cellStyle name="常规 6 3" xfId="30721"/>
    <cellStyle name="常规 6 3 2" xfId="30722"/>
    <cellStyle name="常规 6 3 3" xfId="30723"/>
    <cellStyle name="常规 6 3 4" xfId="30724"/>
    <cellStyle name="常规 6 4" xfId="30725"/>
    <cellStyle name="常规 6 4 2" xfId="30726"/>
    <cellStyle name="常规 6 4 2 2" xfId="30727"/>
    <cellStyle name="常规 6 4 2 2 2" xfId="30728"/>
    <cellStyle name="常规 6 4 2 2 2 2" xfId="30729"/>
    <cellStyle name="常规 6 4 2 2 2 3" xfId="30730"/>
    <cellStyle name="常规 6 4 2 2 3" xfId="30731"/>
    <cellStyle name="常规 6 4 2 2 4" xfId="30732"/>
    <cellStyle name="常规 6 4 2 3" xfId="30733"/>
    <cellStyle name="常规 6 4 2 3 2" xfId="30734"/>
    <cellStyle name="常规 6 4 2 3 2 2" xfId="30735"/>
    <cellStyle name="常规 6 4 2 3 2 3" xfId="30736"/>
    <cellStyle name="常规 6 4 2 3 3" xfId="30737"/>
    <cellStyle name="常规 6 4 2 3 4" xfId="30738"/>
    <cellStyle name="常规 6 4 2 4" xfId="30739"/>
    <cellStyle name="常规 6 4 2 4 2" xfId="30740"/>
    <cellStyle name="常规 6 4 2 4 2 2" xfId="30741"/>
    <cellStyle name="常规 6 4 2 4 2 3" xfId="30742"/>
    <cellStyle name="常规 6 4 2 4 3" xfId="30743"/>
    <cellStyle name="常规 6 4 2 4 4" xfId="30744"/>
    <cellStyle name="常规 6 4 2 5" xfId="30745"/>
    <cellStyle name="常规 6 4 2 5 2" xfId="30746"/>
    <cellStyle name="常规 6 4 2 5 3" xfId="30747"/>
    <cellStyle name="常规 6 4 2 6" xfId="30748"/>
    <cellStyle name="常规 6 4 2 7" xfId="30749"/>
    <cellStyle name="常规 6 4 3" xfId="30750"/>
    <cellStyle name="常规 6 4 3 2" xfId="30751"/>
    <cellStyle name="常规 6 4 3 2 2" xfId="30752"/>
    <cellStyle name="常规 6 4 3 2 2 2" xfId="30753"/>
    <cellStyle name="常规 6 4 3 2 2 3" xfId="30754"/>
    <cellStyle name="常规 6 4 3 2 3" xfId="30755"/>
    <cellStyle name="常规 6 4 3 2 4" xfId="30756"/>
    <cellStyle name="常规 6 4 3 3" xfId="30757"/>
    <cellStyle name="常规 6 4 3 3 2" xfId="30758"/>
    <cellStyle name="常规 6 4 3 3 2 2" xfId="30759"/>
    <cellStyle name="常规 6 4 3 3 2 3" xfId="30760"/>
    <cellStyle name="常规 6 4 3 3 3" xfId="30761"/>
    <cellStyle name="常规 6 4 3 3 4" xfId="30762"/>
    <cellStyle name="常规 6 4 3 4" xfId="30763"/>
    <cellStyle name="常规 6 4 3 4 2" xfId="30764"/>
    <cellStyle name="常规 6 4 3 4 2 2" xfId="30765"/>
    <cellStyle name="常规 6 4 3 4 2 3" xfId="30766"/>
    <cellStyle name="常规 6 4 3 4 3" xfId="30767"/>
    <cellStyle name="常规 6 4 3 4 4" xfId="30768"/>
    <cellStyle name="常规 6 4 3 5" xfId="30769"/>
    <cellStyle name="常规 6 4 3 5 2" xfId="30770"/>
    <cellStyle name="常规 6 4 3 5 3" xfId="30771"/>
    <cellStyle name="常规 6 4 3 6" xfId="30772"/>
    <cellStyle name="常规 6 4 3 7" xfId="30773"/>
    <cellStyle name="常规 6 4 4" xfId="30774"/>
    <cellStyle name="常规 6 4 4 2" xfId="30775"/>
    <cellStyle name="常规 6 4 4 3" xfId="30776"/>
    <cellStyle name="常规 6 4 4 3 2" xfId="30777"/>
    <cellStyle name="常规 6 4 4 3 3" xfId="30778"/>
    <cellStyle name="常规 6 4 4 4" xfId="30779"/>
    <cellStyle name="常规 6 4 4 5" xfId="30780"/>
    <cellStyle name="常规 6 4 5" xfId="30781"/>
    <cellStyle name="常规 6 4 5 2" xfId="30782"/>
    <cellStyle name="常规 6 4 5 2 2" xfId="30783"/>
    <cellStyle name="常规 6 4 5 2 3" xfId="30784"/>
    <cellStyle name="常规 6 4 5 3" xfId="30785"/>
    <cellStyle name="常规 6 4 5 4" xfId="30786"/>
    <cellStyle name="常规 6 4 6" xfId="30787"/>
    <cellStyle name="常规 6 4 6 2" xfId="30788"/>
    <cellStyle name="常规 6 4 6 2 2" xfId="30789"/>
    <cellStyle name="常规 6 4 6 2 3" xfId="30790"/>
    <cellStyle name="常规 6 4 6 3" xfId="30791"/>
    <cellStyle name="常规 6 4 6 4" xfId="30792"/>
    <cellStyle name="常规 6 4 7" xfId="30793"/>
    <cellStyle name="常规 6 4 7 2" xfId="30794"/>
    <cellStyle name="常规 6 4 7 3" xfId="30795"/>
    <cellStyle name="常规 6 4 8" xfId="30796"/>
    <cellStyle name="常规 6 4 9" xfId="30797"/>
    <cellStyle name="常规 6 5" xfId="30798"/>
    <cellStyle name="常规 6 5 2" xfId="30799"/>
    <cellStyle name="常规 6 5 3" xfId="30800"/>
    <cellStyle name="常规 6 5 4" xfId="30801"/>
    <cellStyle name="常规 6 6" xfId="30802"/>
    <cellStyle name="常规 6 6 2" xfId="30803"/>
    <cellStyle name="常规 6 6 2 2" xfId="30804"/>
    <cellStyle name="常规 6 6 2 2 2" xfId="30805"/>
    <cellStyle name="常规 6 6 2 2 2 2" xfId="30806"/>
    <cellStyle name="常规 6 6 2 2 2 3" xfId="30807"/>
    <cellStyle name="常规 6 6 2 2 3" xfId="30808"/>
    <cellStyle name="常规 6 6 2 2 4" xfId="30809"/>
    <cellStyle name="常规 6 6 2 3" xfId="30810"/>
    <cellStyle name="常规 6 6 2 3 2" xfId="30811"/>
    <cellStyle name="常规 6 6 2 3 2 2" xfId="30812"/>
    <cellStyle name="常规 6 6 2 3 2 3" xfId="30813"/>
    <cellStyle name="常规 6 6 2 3 3" xfId="30814"/>
    <cellStyle name="常规 6 6 2 3 4" xfId="30815"/>
    <cellStyle name="常规 6 6 2 4" xfId="30816"/>
    <cellStyle name="常规 6 6 2 4 2" xfId="30817"/>
    <cellStyle name="常规 6 6 2 4 2 2" xfId="30818"/>
    <cellStyle name="常规 6 6 2 4 2 3" xfId="30819"/>
    <cellStyle name="常规 6 6 2 4 3" xfId="30820"/>
    <cellStyle name="常规 6 6 2 4 4" xfId="30821"/>
    <cellStyle name="常规 6 6 2 5" xfId="30822"/>
    <cellStyle name="常规 6 6 2 5 2" xfId="30823"/>
    <cellStyle name="常规 6 6 2 5 3" xfId="30824"/>
    <cellStyle name="常规 6 6 2 6" xfId="30825"/>
    <cellStyle name="常规 6 6 2 7" xfId="30826"/>
    <cellStyle name="常规 6 6 3" xfId="30827"/>
    <cellStyle name="常规 6 6 3 2" xfId="30828"/>
    <cellStyle name="常规 6 6 3 2 2" xfId="30829"/>
    <cellStyle name="常规 6 6 3 2 3" xfId="30830"/>
    <cellStyle name="常规 6 6 3 3" xfId="30831"/>
    <cellStyle name="常规 6 6 3 4" xfId="30832"/>
    <cellStyle name="常规 6 6 4" xfId="30833"/>
    <cellStyle name="常规 6 6 4 2" xfId="30834"/>
    <cellStyle name="常规 6 6 4 2 2" xfId="30835"/>
    <cellStyle name="常规 6 6 4 2 3" xfId="30836"/>
    <cellStyle name="常规 6 6 4 3" xfId="30837"/>
    <cellStyle name="常规 6 6 4 4" xfId="30838"/>
    <cellStyle name="常规 6 6 5" xfId="30839"/>
    <cellStyle name="常规 6 6 5 2" xfId="30840"/>
    <cellStyle name="常规 6 6 5 2 2" xfId="30841"/>
    <cellStyle name="常规 6 6 5 2 3" xfId="30842"/>
    <cellStyle name="常规 6 6 5 3" xfId="30843"/>
    <cellStyle name="常规 6 6 5 4" xfId="30844"/>
    <cellStyle name="常规 6 6 6" xfId="30845"/>
    <cellStyle name="常规 6 6 6 2" xfId="30846"/>
    <cellStyle name="常规 6 6 6 3" xfId="30847"/>
    <cellStyle name="常规 6 6 7" xfId="30848"/>
    <cellStyle name="常规 6 6 8" xfId="30849"/>
    <cellStyle name="常规 6 7" xfId="30850"/>
    <cellStyle name="常规 6 8" xfId="30851"/>
    <cellStyle name="常规 6 9" xfId="30852"/>
    <cellStyle name="常规 6_05机器设备" xfId="30853"/>
    <cellStyle name="常规 60" xfId="30854"/>
    <cellStyle name="常规 61" xfId="30855"/>
    <cellStyle name="常规 62" xfId="30856"/>
    <cellStyle name="常规 63" xfId="30857"/>
    <cellStyle name="常规 64" xfId="30858"/>
    <cellStyle name="常规 65" xfId="30859"/>
    <cellStyle name="常规 66" xfId="30860"/>
    <cellStyle name="常规 67" xfId="30861"/>
    <cellStyle name="常规 68" xfId="30862"/>
    <cellStyle name="常规 69" xfId="30863"/>
    <cellStyle name="常规 7" xfId="30864"/>
    <cellStyle name="常规 7 10" xfId="30865"/>
    <cellStyle name="常规 7 11" xfId="30866"/>
    <cellStyle name="常规 7 12" xfId="30867"/>
    <cellStyle name="常规 7 13" xfId="30868"/>
    <cellStyle name="常规 7 14" xfId="30869"/>
    <cellStyle name="常规 7 15" xfId="30870"/>
    <cellStyle name="常规 7 16" xfId="30871"/>
    <cellStyle name="常规 7 2" xfId="30872"/>
    <cellStyle name="常规 7 2 2" xfId="30873"/>
    <cellStyle name="常规 7 2 2 2" xfId="30874"/>
    <cellStyle name="常规 7 2 3" xfId="30875"/>
    <cellStyle name="常规 7 2 3 2" xfId="30876"/>
    <cellStyle name="常规 7 2 3 3" xfId="30877"/>
    <cellStyle name="常规 7 2 4" xfId="30878"/>
    <cellStyle name="常规 7 2 5" xfId="30879"/>
    <cellStyle name="常规 7 3" xfId="30880"/>
    <cellStyle name="常规 7 3 2" xfId="30881"/>
    <cellStyle name="常规 7 3 2 2" xfId="30882"/>
    <cellStyle name="常规 7 3 2 3" xfId="30883"/>
    <cellStyle name="常规 7 3 3" xfId="30884"/>
    <cellStyle name="常规 7 3 4" xfId="30885"/>
    <cellStyle name="常规 7 4" xfId="30886"/>
    <cellStyle name="常规 7 5" xfId="30887"/>
    <cellStyle name="常规 7 5 2" xfId="30888"/>
    <cellStyle name="常规 7 5 3" xfId="30889"/>
    <cellStyle name="常规 7 5 4" xfId="30890"/>
    <cellStyle name="常规 7 6" xfId="30891"/>
    <cellStyle name="常规 7 7" xfId="30892"/>
    <cellStyle name="常规 7 8" xfId="30893"/>
    <cellStyle name="常规 7 9" xfId="30894"/>
    <cellStyle name="常规 7__dxn_tempBook1" xfId="30895"/>
    <cellStyle name="常规 70" xfId="30896"/>
    <cellStyle name="常规 71" xfId="30897"/>
    <cellStyle name="常规 72" xfId="30898"/>
    <cellStyle name="常规 73" xfId="30899"/>
    <cellStyle name="常规 74" xfId="30900"/>
    <cellStyle name="常规 75" xfId="30901"/>
    <cellStyle name="常规 76" xfId="30902"/>
    <cellStyle name="常规 77" xfId="30903"/>
    <cellStyle name="常规 78" xfId="30904"/>
    <cellStyle name="常规 79" xfId="30905"/>
    <cellStyle name="常规 8" xfId="30906"/>
    <cellStyle name="常规 8 10" xfId="30907"/>
    <cellStyle name="常规 8 11" xfId="30908"/>
    <cellStyle name="常规 8 12" xfId="30909"/>
    <cellStyle name="常规 8 13" xfId="30910"/>
    <cellStyle name="常规 8 14" xfId="30911"/>
    <cellStyle name="常规 8 15" xfId="30912"/>
    <cellStyle name="常规 8 16" xfId="30913"/>
    <cellStyle name="常规 8 17" xfId="30914"/>
    <cellStyle name="常规 8 2" xfId="30915"/>
    <cellStyle name="常规 8 2 2" xfId="30916"/>
    <cellStyle name="常规 8 2 2 2" xfId="30917"/>
    <cellStyle name="常规 8 2 2 3" xfId="30918"/>
    <cellStyle name="常规 8 2 3" xfId="30919"/>
    <cellStyle name="常规 8 2 4" xfId="30920"/>
    <cellStyle name="常规 8 2 4 2" xfId="30921"/>
    <cellStyle name="常规 8 2 4 3" xfId="30922"/>
    <cellStyle name="常规 8 2 5" xfId="30923"/>
    <cellStyle name="常规 8 2 6" xfId="30924"/>
    <cellStyle name="常规 8 2 7" xfId="30925"/>
    <cellStyle name="常规 8 3" xfId="30926"/>
    <cellStyle name="常规 8 3 2" xfId="30927"/>
    <cellStyle name="常规 8 3 3" xfId="30928"/>
    <cellStyle name="常规 8 3 3 2" xfId="30929"/>
    <cellStyle name="常规 8 3 3 3" xfId="30930"/>
    <cellStyle name="常规 8 3 4" xfId="30931"/>
    <cellStyle name="常规 8 3 5" xfId="30932"/>
    <cellStyle name="常规 8 3 6" xfId="30933"/>
    <cellStyle name="常规 8 4" xfId="30934"/>
    <cellStyle name="常规 8 4 2" xfId="30935"/>
    <cellStyle name="常规 8 4 3" xfId="30936"/>
    <cellStyle name="常规 8 5" xfId="30937"/>
    <cellStyle name="常规 8 5 2" xfId="30938"/>
    <cellStyle name="常规 8 5 3" xfId="30939"/>
    <cellStyle name="常规 8 6" xfId="30940"/>
    <cellStyle name="常规 8 6 2" xfId="30941"/>
    <cellStyle name="常规 8 7" xfId="30942"/>
    <cellStyle name="常规 8 7 2" xfId="30943"/>
    <cellStyle name="常规 8 7 3" xfId="30944"/>
    <cellStyle name="常规 8 7 4" xfId="30945"/>
    <cellStyle name="常规 8 8" xfId="30946"/>
    <cellStyle name="常规 8 9" xfId="30947"/>
    <cellStyle name="常规 8_EC-1" xfId="30948"/>
    <cellStyle name="常规 80" xfId="30949"/>
    <cellStyle name="常规 81" xfId="30950"/>
    <cellStyle name="常规 82" xfId="30951"/>
    <cellStyle name="常规 83" xfId="30952"/>
    <cellStyle name="常规 84" xfId="30953"/>
    <cellStyle name="常规 85" xfId="30954"/>
    <cellStyle name="常规 86" xfId="30955"/>
    <cellStyle name="常规 87" xfId="30956"/>
    <cellStyle name="常规 88" xfId="30957"/>
    <cellStyle name="常规 89" xfId="30958"/>
    <cellStyle name="常规 9" xfId="30959"/>
    <cellStyle name="常规 9 10" xfId="30960"/>
    <cellStyle name="常规 9 11" xfId="30961"/>
    <cellStyle name="常规 9 12" xfId="30962"/>
    <cellStyle name="常规 9 13" xfId="30963"/>
    <cellStyle name="常规 9 14" xfId="30964"/>
    <cellStyle name="常规 9 15" xfId="30965"/>
    <cellStyle name="常规 9 2" xfId="30966"/>
    <cellStyle name="常规 9 2 2" xfId="30967"/>
    <cellStyle name="常规 9 2 2 2" xfId="30968"/>
    <cellStyle name="常规 9 2 3" xfId="30969"/>
    <cellStyle name="常规 9 2 4" xfId="30970"/>
    <cellStyle name="常规 9 2 5" xfId="30971"/>
    <cellStyle name="常规 9 2 6" xfId="30972"/>
    <cellStyle name="常规 9 3" xfId="30973"/>
    <cellStyle name="常规 9 3 2" xfId="30974"/>
    <cellStyle name="常规 9 3 3" xfId="30975"/>
    <cellStyle name="常规 9 4" xfId="30976"/>
    <cellStyle name="常规 9 4 2" xfId="30977"/>
    <cellStyle name="常规 9 4 3" xfId="30978"/>
    <cellStyle name="常规 9 4 4" xfId="30979"/>
    <cellStyle name="常规 9 5" xfId="30980"/>
    <cellStyle name="常规 9 6" xfId="30981"/>
    <cellStyle name="常规 9 7" xfId="30982"/>
    <cellStyle name="常规 9 8" xfId="30983"/>
    <cellStyle name="常规 9 9" xfId="30984"/>
    <cellStyle name="常规 9_EC-1" xfId="30985"/>
    <cellStyle name="常规 90" xfId="30986"/>
    <cellStyle name="常规 91" xfId="30987"/>
    <cellStyle name="常规 92" xfId="30988"/>
    <cellStyle name="常规 93" xfId="30989"/>
    <cellStyle name="常规 94" xfId="30990"/>
    <cellStyle name="常规 95" xfId="30991"/>
    <cellStyle name="常规 96" xfId="30992"/>
    <cellStyle name="常规 97" xfId="30993"/>
    <cellStyle name="常规 98" xfId="30994"/>
    <cellStyle name="常规 99" xfId="30995"/>
    <cellStyle name="常规_(10-30)需修改表格" xfId="30996"/>
    <cellStyle name="常规_040000天辰公司" xfId="30997"/>
    <cellStyle name="常规_13-国有资产评估明细表1" xfId="30998"/>
    <cellStyle name="常规_Book2" xfId="30999"/>
    <cellStyle name="常规_Sheet1" xfId="31000"/>
    <cellStyle name="常规_Sheet1 2" xfId="31001"/>
    <cellStyle name="常规_Sheet1 4" xfId="31002"/>
    <cellStyle name="常规_Sheet1_040000天辰公司" xfId="31003"/>
    <cellStyle name="常规_存货" xfId="31004"/>
    <cellStyle name="常规_机械设备" xfId="31005"/>
    <cellStyle name="常规_农行" xfId="31006"/>
    <cellStyle name="常规_评估空白套表1 2" xfId="31007"/>
    <cellStyle name="常规_评估明细表（申报）" xfId="31008"/>
    <cellStyle name="常规_评估明细表太原12-11" xfId="31009"/>
    <cellStyle name="常规_无形资产统计表" xfId="31010"/>
    <cellStyle name="常规_中航油评估明细表" xfId="31011"/>
    <cellStyle name="常规_中行土地、房产清单" xfId="31012"/>
    <cellStyle name="常规_资产评估明细表样表（保险）-中华财务" xfId="31013"/>
    <cellStyle name="超级链接" xfId="31014"/>
    <cellStyle name="超级链接 2" xfId="31015"/>
    <cellStyle name="超级链接 2 2" xfId="31016"/>
    <cellStyle name="超级链接 3" xfId="31017"/>
    <cellStyle name="超级链接 4" xfId="31018"/>
    <cellStyle name="超级链接 5" xfId="31019"/>
    <cellStyle name="超级链接_02房屋明细" xfId="31020"/>
    <cellStyle name="超連結" xfId="31021"/>
    <cellStyle name="超連結 2" xfId="31022"/>
    <cellStyle name="超連結 3" xfId="31023"/>
    <cellStyle name="超連結 3 2" xfId="31024"/>
    <cellStyle name="超連結 3 3" xfId="31025"/>
    <cellStyle name="超链接 10" xfId="31026"/>
    <cellStyle name="超链接 10 2" xfId="31027"/>
    <cellStyle name="超链接 10 3" xfId="31028"/>
    <cellStyle name="超链接 10 4" xfId="31029"/>
    <cellStyle name="超链接 11" xfId="31030"/>
    <cellStyle name="超链接 12" xfId="31031"/>
    <cellStyle name="超链接 13" xfId="31032"/>
    <cellStyle name="超链接 14" xfId="31033"/>
    <cellStyle name="超链接 2" xfId="31034"/>
    <cellStyle name="超链接 2 2" xfId="31035"/>
    <cellStyle name="超链接 2 2 2" xfId="31036"/>
    <cellStyle name="超链接 2 2 2 2" xfId="31037"/>
    <cellStyle name="超链接 2 2 3" xfId="31038"/>
    <cellStyle name="超链接 2 2 4" xfId="31039"/>
    <cellStyle name="超链接 2 2 5" xfId="31040"/>
    <cellStyle name="超链接 2 2 6" xfId="31041"/>
    <cellStyle name="超链接 2 2 7" xfId="31042"/>
    <cellStyle name="超链接 2 3" xfId="31043"/>
    <cellStyle name="超链接 2 3 2" xfId="31044"/>
    <cellStyle name="超链接 2 3 3" xfId="31045"/>
    <cellStyle name="超链接 2 3 4" xfId="31046"/>
    <cellStyle name="超链接 2 3 5" xfId="31047"/>
    <cellStyle name="超链接 2 4" xfId="31048"/>
    <cellStyle name="超链接 2 5" xfId="31049"/>
    <cellStyle name="超链接 2 6" xfId="31050"/>
    <cellStyle name="超链接 2 7" xfId="31051"/>
    <cellStyle name="超链接 2 8" xfId="31052"/>
    <cellStyle name="超链接 2_固定资产原价" xfId="31053"/>
    <cellStyle name="超链接 3" xfId="31054"/>
    <cellStyle name="超链接 3 2" xfId="31055"/>
    <cellStyle name="超链接 3 2 2" xfId="31056"/>
    <cellStyle name="超链接 3 2 3" xfId="31057"/>
    <cellStyle name="超链接 3 3" xfId="31058"/>
    <cellStyle name="超链接 3 4" xfId="31059"/>
    <cellStyle name="超链接 3 5" xfId="31060"/>
    <cellStyle name="超链接 3 6" xfId="31061"/>
    <cellStyle name="超链接 3 7" xfId="31062"/>
    <cellStyle name="超链接 4" xfId="31063"/>
    <cellStyle name="超链接 4 2" xfId="31064"/>
    <cellStyle name="超链接 4 2 2" xfId="31065"/>
    <cellStyle name="超链接 4 3" xfId="31066"/>
    <cellStyle name="超链接 4 3 2" xfId="31067"/>
    <cellStyle name="超链接 4 3 3" xfId="31068"/>
    <cellStyle name="超链接 4 4" xfId="31069"/>
    <cellStyle name="超链接 4 5" xfId="31070"/>
    <cellStyle name="超链接 4 6" xfId="31071"/>
    <cellStyle name="超链接 4 7" xfId="31072"/>
    <cellStyle name="超链接 4 8" xfId="31073"/>
    <cellStyle name="超链接 4_EC-1" xfId="31074"/>
    <cellStyle name="超链接 5" xfId="31075"/>
    <cellStyle name="超链接 5 2" xfId="31076"/>
    <cellStyle name="超链接 5 3" xfId="31077"/>
    <cellStyle name="超链接 5 4" xfId="31078"/>
    <cellStyle name="超链接 5 5" xfId="31079"/>
    <cellStyle name="超链接 6" xfId="31080"/>
    <cellStyle name="超链接 6 2" xfId="31081"/>
    <cellStyle name="超链接 6 3" xfId="31082"/>
    <cellStyle name="超链接 6 4" xfId="31083"/>
    <cellStyle name="超链接 6 5" xfId="31084"/>
    <cellStyle name="超链接 7" xfId="31085"/>
    <cellStyle name="超链接 7 2" xfId="31086"/>
    <cellStyle name="超链接 7 2 2" xfId="31087"/>
    <cellStyle name="超链接 7 3" xfId="31088"/>
    <cellStyle name="超链接 7 4" xfId="31089"/>
    <cellStyle name="超链接 7 5" xfId="31090"/>
    <cellStyle name="超链接 8" xfId="31091"/>
    <cellStyle name="超链接 8 2" xfId="31092"/>
    <cellStyle name="超链接 8 3" xfId="31093"/>
    <cellStyle name="超链接 9" xfId="31094"/>
    <cellStyle name="超链接 9 2" xfId="31095"/>
    <cellStyle name="超链接 9 2 2" xfId="31096"/>
    <cellStyle name="都寞_050978" xfId="31097"/>
    <cellStyle name="分级显示列_1_Book1" xfId="31098"/>
    <cellStyle name="分级显示行_1_10--2其他收费权测算表" xfId="31099"/>
    <cellStyle name="盽?_PERSONAL" xfId="31100"/>
    <cellStyle name="輔色1" xfId="31101"/>
    <cellStyle name="輔色2" xfId="31102"/>
    <cellStyle name="輔色3" xfId="31103"/>
    <cellStyle name="輔色4" xfId="31104"/>
    <cellStyle name="輔色5" xfId="31105"/>
    <cellStyle name="輔色6" xfId="31106"/>
    <cellStyle name="公司标准表" xfId="31107"/>
    <cellStyle name="公司标准表 2" xfId="31108"/>
    <cellStyle name="公司标准表 2 10" xfId="31109"/>
    <cellStyle name="公司标准表 2 11" xfId="31110"/>
    <cellStyle name="公司标准表 2 2" xfId="31111"/>
    <cellStyle name="公司标准表 2 2 2" xfId="31112"/>
    <cellStyle name="公司标准表 2 3" xfId="31113"/>
    <cellStyle name="公司标准表 2 3 2" xfId="31114"/>
    <cellStyle name="公司标准表 2 4" xfId="31115"/>
    <cellStyle name="公司标准表 2 5" xfId="31116"/>
    <cellStyle name="公司标准表 2 6" xfId="31117"/>
    <cellStyle name="公司标准表 2 7" xfId="31118"/>
    <cellStyle name="公司标准表 2 8" xfId="31119"/>
    <cellStyle name="公司标准表 2 9" xfId="31120"/>
    <cellStyle name="公司标准表 3" xfId="31121"/>
    <cellStyle name="公司标准表 3 2" xfId="31122"/>
    <cellStyle name="公司标准表 4" xfId="31123"/>
    <cellStyle name="公司标准表 5" xfId="31124"/>
    <cellStyle name="公司标准表 6" xfId="31125"/>
    <cellStyle name="公司标准表 7" xfId="31126"/>
    <cellStyle name="公司标准表 8" xfId="31127"/>
    <cellStyle name="公司标准表 9" xfId="31128"/>
    <cellStyle name="兣" xfId="31129"/>
    <cellStyle name="兣 2" xfId="31130"/>
    <cellStyle name="兣 2 2" xfId="31131"/>
    <cellStyle name="兣_07新华报表" xfId="31132"/>
    <cellStyle name="兣_07新华报表 2" xfId="31133"/>
    <cellStyle name="兣_07新华报表 2 2" xfId="31134"/>
    <cellStyle name="兣_剥离" xfId="31135"/>
    <cellStyle name="兣_剥离 2" xfId="31136"/>
    <cellStyle name="兣_剥离 2 2" xfId="31137"/>
    <cellStyle name="归盒啦_95康瘤钎" xfId="31138"/>
    <cellStyle name="禬硈挡" xfId="31139"/>
    <cellStyle name="好 10" xfId="31140"/>
    <cellStyle name="好 10 2" xfId="31141"/>
    <cellStyle name="好 10 2 2" xfId="31142"/>
    <cellStyle name="好 10 2 3" xfId="31143"/>
    <cellStyle name="好 10 3" xfId="31144"/>
    <cellStyle name="好 11" xfId="31145"/>
    <cellStyle name="好 11 2" xfId="31146"/>
    <cellStyle name="好 11 2 2" xfId="31147"/>
    <cellStyle name="好 11 2 3" xfId="31148"/>
    <cellStyle name="好 11 3" xfId="31149"/>
    <cellStyle name="好 12" xfId="31150"/>
    <cellStyle name="好 12 2" xfId="31151"/>
    <cellStyle name="好 12 2 2" xfId="31152"/>
    <cellStyle name="好 12 2 3" xfId="31153"/>
    <cellStyle name="好 12 3" xfId="31154"/>
    <cellStyle name="好 13" xfId="31155"/>
    <cellStyle name="好 13 2" xfId="31156"/>
    <cellStyle name="好 13 3" xfId="31157"/>
    <cellStyle name="好 14" xfId="31158"/>
    <cellStyle name="好 2" xfId="31159"/>
    <cellStyle name="好 2 2" xfId="31160"/>
    <cellStyle name="好 2 2 2" xfId="31161"/>
    <cellStyle name="好 2 2 2 2" xfId="31162"/>
    <cellStyle name="好 2 2 2 3" xfId="31163"/>
    <cellStyle name="好 2 2 3" xfId="31164"/>
    <cellStyle name="好 2 3" xfId="31165"/>
    <cellStyle name="好 2 3 2" xfId="31166"/>
    <cellStyle name="好 2 4" xfId="31167"/>
    <cellStyle name="好 2 4 2" xfId="31168"/>
    <cellStyle name="好 2 4 3" xfId="31169"/>
    <cellStyle name="好 2 5" xfId="31170"/>
    <cellStyle name="好 2 6" xfId="31171"/>
    <cellStyle name="好 2 7" xfId="31172"/>
    <cellStyle name="好 2 8" xfId="31173"/>
    <cellStyle name="好 2_审定表" xfId="31174"/>
    <cellStyle name="好 3" xfId="31175"/>
    <cellStyle name="好 3 2" xfId="31176"/>
    <cellStyle name="好 3 2 2" xfId="31177"/>
    <cellStyle name="好 3 2 3" xfId="31178"/>
    <cellStyle name="好 3 3" xfId="31179"/>
    <cellStyle name="好 3 3 2" xfId="31180"/>
    <cellStyle name="好 3 3 3" xfId="31181"/>
    <cellStyle name="好 3 4" xfId="31182"/>
    <cellStyle name="好 3 5" xfId="31183"/>
    <cellStyle name="好 3 6" xfId="31184"/>
    <cellStyle name="好 3_审定表" xfId="31185"/>
    <cellStyle name="好 4" xfId="31186"/>
    <cellStyle name="好 4 2" xfId="31187"/>
    <cellStyle name="好 4 2 2" xfId="31188"/>
    <cellStyle name="好 4 2 3" xfId="31189"/>
    <cellStyle name="好 4 3" xfId="31190"/>
    <cellStyle name="好 4 3 2" xfId="31191"/>
    <cellStyle name="好 4 3 3" xfId="31192"/>
    <cellStyle name="好 4 4" xfId="31193"/>
    <cellStyle name="好 4 5" xfId="31194"/>
    <cellStyle name="好 4 6" xfId="31195"/>
    <cellStyle name="好 4_审定表" xfId="31196"/>
    <cellStyle name="好 5" xfId="31197"/>
    <cellStyle name="好 5 2" xfId="31198"/>
    <cellStyle name="好 5 2 2" xfId="31199"/>
    <cellStyle name="好 5 2 3" xfId="31200"/>
    <cellStyle name="好 5 3" xfId="31201"/>
    <cellStyle name="好 5 3 2" xfId="31202"/>
    <cellStyle name="好 5 3 3" xfId="31203"/>
    <cellStyle name="好 5 4" xfId="31204"/>
    <cellStyle name="好 5 5" xfId="31205"/>
    <cellStyle name="好 5 6" xfId="31206"/>
    <cellStyle name="好 5_审定表" xfId="31207"/>
    <cellStyle name="好 6" xfId="31208"/>
    <cellStyle name="好 6 2" xfId="31209"/>
    <cellStyle name="好 6 2 2" xfId="31210"/>
    <cellStyle name="好 6 2 3" xfId="31211"/>
    <cellStyle name="好 6 3" xfId="31212"/>
    <cellStyle name="好 7" xfId="31213"/>
    <cellStyle name="好 7 2" xfId="31214"/>
    <cellStyle name="好 7 2 2" xfId="31215"/>
    <cellStyle name="好 7 2 3" xfId="31216"/>
    <cellStyle name="好 7 3" xfId="31217"/>
    <cellStyle name="好 8" xfId="31218"/>
    <cellStyle name="好 8 2" xfId="31219"/>
    <cellStyle name="好 8 2 2" xfId="31220"/>
    <cellStyle name="好 8 2 3" xfId="31221"/>
    <cellStyle name="好 8 3" xfId="31222"/>
    <cellStyle name="好 9" xfId="31223"/>
    <cellStyle name="好 9 2" xfId="31224"/>
    <cellStyle name="好 9 2 2" xfId="31225"/>
    <cellStyle name="好 9 2 3" xfId="31226"/>
    <cellStyle name="好 9 3" xfId="31227"/>
    <cellStyle name="好_（新）安丘店 收益法预测申报表格" xfId="31228"/>
    <cellStyle name="好_（中评协）新会计制度评估明细表1" xfId="31229"/>
    <cellStyle name="好_（中评协）新会计制度评估明细表3-101" xfId="31230"/>
    <cellStyle name="好_（中评协）新会计制度评估明细表3-9" xfId="31231"/>
    <cellStyle name="好__dxn_tempA空白表页" xfId="31232"/>
    <cellStyle name="好__dxn_tempA空白表页 2" xfId="31233"/>
    <cellStyle name="好__dxn_tempA空白表页 2_附注" xfId="31234"/>
    <cellStyle name="好__dxn_tempBook1" xfId="31235"/>
    <cellStyle name="好__dxn_tempBook1 2" xfId="31236"/>
    <cellStyle name="好__dxn_tempBook1 2_附注" xfId="31237"/>
    <cellStyle name="好__dxn_tempBook1_ZD 应收账款" xfId="31238"/>
    <cellStyle name="好__dxn_tempBook1_ZD 应收账款 2" xfId="31239"/>
    <cellStyle name="好__dxn_tempBook1_ZD 应收账款 2_附注" xfId="31240"/>
    <cellStyle name="好__dxn_temp存货发出计价测试" xfId="31241"/>
    <cellStyle name="好__dxn_temp固定资产" xfId="31242"/>
    <cellStyle name="好__dxn_temp检查情况表模版" xfId="31243"/>
    <cellStyle name="好__dxn_temp空白表页" xfId="31244"/>
    <cellStyle name="好__dxn_temp空白表页 2" xfId="31245"/>
    <cellStyle name="好__dxn_temp空白表页 2_附注" xfId="31246"/>
    <cellStyle name="好__dxn_temp空白表页 3" xfId="31247"/>
    <cellStyle name="好__dxn_temp空白表页 4" xfId="31248"/>
    <cellStyle name="好__dxn_temp空白表页 5" xfId="31249"/>
    <cellStyle name="好__dxn_temp空白表页_试算平衡表创业" xfId="31250"/>
    <cellStyle name="好__dxn_temp明细表模板(资产负债)" xfId="31251"/>
    <cellStyle name="好__dxn_temp审定表模版(资产负债)" xfId="31252"/>
    <cellStyle name="好__dxn_temp损益类12个月明细表" xfId="31253"/>
    <cellStyle name="好__dxn_temp账项明细表模版" xfId="31254"/>
    <cellStyle name="好__dxn_temp资产类12个月明细表" xfId="31255"/>
    <cellStyle name="好_“其他应付款”明细余额表" xfId="31256"/>
    <cellStyle name="好_“其他应付款”明细余额表 2" xfId="31257"/>
    <cellStyle name="好_“其他应付款”明细余额表 2 2" xfId="31258"/>
    <cellStyle name="好_“其他应付款”明细余额表 2 2 2" xfId="31259"/>
    <cellStyle name="好_“其他应付款”明细余额表 2 3" xfId="31260"/>
    <cellStyle name="好_“其他应付款”明细余额表 3" xfId="31261"/>
    <cellStyle name="好_“应付职工薪酬”增减变动明细表" xfId="31262"/>
    <cellStyle name="好_“应付职工薪酬”增减变动明细表 2" xfId="31263"/>
    <cellStyle name="好_“应付职工薪酬”增减变动明细表 2 2" xfId="31264"/>
    <cellStyle name="好_“应付职工薪酬”增减变动明细表 2 2 2" xfId="31265"/>
    <cellStyle name="好_“应付职工薪酬”增减变动明细表 2 3" xfId="31266"/>
    <cellStyle name="好_“应付职工薪酬”增减变动明细表 3" xfId="31267"/>
    <cellStyle name="好_“在建工程”调整分录汇总" xfId="31268"/>
    <cellStyle name="好_“在建工程”调整分录汇总 2" xfId="31269"/>
    <cellStyle name="好_0.10112382852506252" xfId="31270"/>
    <cellStyle name="好_0.10112382852506252 2" xfId="31271"/>
    <cellStyle name="好_0.10112382852506252 2 2" xfId="31272"/>
    <cellStyle name="好_0.10112382852506252 2 2 2" xfId="31273"/>
    <cellStyle name="好_0.10112382852506252 2 3" xfId="31274"/>
    <cellStyle name="好_0.10112382852506252 3" xfId="31275"/>
    <cellStyle name="好_001集团（200）07" xfId="31276"/>
    <cellStyle name="好_001集团（200）07 2" xfId="31277"/>
    <cellStyle name="好_001集团（200）07 2 2" xfId="31278"/>
    <cellStyle name="好_001集团（200）07 2 2 2" xfId="31279"/>
    <cellStyle name="好_001集团（200）07 2 3" xfId="31280"/>
    <cellStyle name="好_001集团（200）07 3" xfId="31281"/>
    <cellStyle name="好_001母公司07" xfId="31282"/>
    <cellStyle name="好_001母公司07 2" xfId="31283"/>
    <cellStyle name="好_01 应交税金" xfId="31284"/>
    <cellStyle name="好_01流动资产" xfId="31285"/>
    <cellStyle name="好_01流动资产 2" xfId="31286"/>
    <cellStyle name="好_01流动资产 2 2" xfId="31287"/>
    <cellStyle name="好_01流动资产 2 3" xfId="31288"/>
    <cellStyle name="好_01流动资产 3" xfId="31289"/>
    <cellStyle name="好_01流动资产 4" xfId="31290"/>
    <cellStyle name="好_01流动资产 5" xfId="31291"/>
    <cellStyle name="好_01流动资产 6" xfId="31292"/>
    <cellStyle name="好_01流动资产 7" xfId="31293"/>
    <cellStyle name="好_01流动资产 8" xfId="31294"/>
    <cellStyle name="好_02大力矿业" xfId="31295"/>
    <cellStyle name="好_02大力矿业 2" xfId="31296"/>
    <cellStyle name="好_02大力矿业 2 2" xfId="31297"/>
    <cellStyle name="好_02大力矿业 2 3" xfId="31298"/>
    <cellStyle name="好_02大力矿业 3" xfId="31299"/>
    <cellStyle name="好_02大力矿业评估明细表" xfId="31300"/>
    <cellStyle name="好_02大力矿业评估明细表 2" xfId="31301"/>
    <cellStyle name="好_02大力矿业评估明细表 2 2" xfId="31302"/>
    <cellStyle name="好_02大力矿业评估明细表 2 3" xfId="31303"/>
    <cellStyle name="好_02大力矿业评估明细表 3" xfId="31304"/>
    <cellStyle name="好_02大力矿业收益法" xfId="31305"/>
    <cellStyle name="好_02大力矿业收益法 2" xfId="31306"/>
    <cellStyle name="好_02大力矿业收益法 3" xfId="31307"/>
    <cellStyle name="好_02大力矿业收益法 4" xfId="31308"/>
    <cellStyle name="好_02-张包资产基础法评估申报明细表" xfId="31309"/>
    <cellStyle name="好_02-张包资产基础法评估申报明细表 2" xfId="31310"/>
    <cellStyle name="好_02-张包资产基础法评估申报明细表 2 2" xfId="31311"/>
    <cellStyle name="好_02-张包资产基础法评估申报明细表 2 3" xfId="31312"/>
    <cellStyle name="好_02-张包资产基础法评估申报明细表 3" xfId="31313"/>
    <cellStyle name="好_02-张包资产基础法评估申报明细表_02大力矿业" xfId="31314"/>
    <cellStyle name="好_02-张包资产基础法评估申报明细表_02大力矿业 2" xfId="31315"/>
    <cellStyle name="好_02-张包资产基础法评估申报明细表_02大力矿业 2 2" xfId="31316"/>
    <cellStyle name="好_02-张包资产基础法评估申报明细表_02大力矿业 2 3" xfId="31317"/>
    <cellStyle name="好_02-张包资产基础法评估申报明细表_02大力矿业 3" xfId="31318"/>
    <cellStyle name="好_02-张包资产基础法评估申报明细表_18纵横工程改" xfId="31319"/>
    <cellStyle name="好_030000安徽信达房产080420凌晨feng核对" xfId="31320"/>
    <cellStyle name="好_030000安徽信达房产080420凌晨feng核对 2" xfId="31321"/>
    <cellStyle name="好_030000安徽信达房产080420凌晨feng核对 2 2" xfId="31322"/>
    <cellStyle name="好_030000安徽信达房产080420凌晨feng核对 2 3" xfId="31323"/>
    <cellStyle name="好_030000安徽信达房产080420凌晨feng核对 3" xfId="31324"/>
    <cellStyle name="好_035湖南省康普通信设备有限责任公司评估明细表" xfId="31325"/>
    <cellStyle name="好_035湖南省康普通信设备有限责任公司评估明细表 2" xfId="31326"/>
    <cellStyle name="好_035湖南省康普通信设备有限责任公司评估明细表 2 2" xfId="31327"/>
    <cellStyle name="好_035湖南省康普通信设备有限责任公司评估明细表 2 3" xfId="31328"/>
    <cellStyle name="好_035湖南省康普通信设备有限责任公司评估明细表 3" xfId="31329"/>
    <cellStyle name="好_035湖南省康普通信设备有限责任公司评估明细表_02大力矿业" xfId="31330"/>
    <cellStyle name="好_035湖南省康普通信设备有限责任公司评估明细表_02大力矿业 2" xfId="31331"/>
    <cellStyle name="好_035湖南省康普通信设备有限责任公司评估明细表_02大力矿业 2 2" xfId="31332"/>
    <cellStyle name="好_035湖南省康普通信设备有限责任公司评估明细表_02大力矿业 2 3" xfId="31333"/>
    <cellStyle name="好_035湖南省康普通信设备有限责任公司评估明细表_02大力矿业 3" xfId="31334"/>
    <cellStyle name="好_035湖南省康普通信设备有限责任公司评估明细表_18纵横工程改" xfId="31335"/>
    <cellStyle name="好_035湖南省康普通信设备有限责任公司评估明细表_固定资产折旧" xfId="31336"/>
    <cellStyle name="好_035湖南省康普通信设备有限责任公司评估明细表_固定资产折旧 2" xfId="31337"/>
    <cellStyle name="好_035湖南省康普通信设备有限责任公司评估明细表_固定资产折旧 2 2" xfId="31338"/>
    <cellStyle name="好_035湖南省康普通信设备有限责任公司评估明细表_固定资产折旧 2 3" xfId="31339"/>
    <cellStyle name="好_035湖南省康普通信设备有限责任公司评估明细表_固定资产折旧 3" xfId="31340"/>
    <cellStyle name="好_035湖南省康普通信设备有限责任公司评估明细表_固定资产折旧_majun合并嘉兴信达建设附件3：标准评估明细表（收益法）" xfId="31341"/>
    <cellStyle name="好_035湖南省康普通信设备有限责任公司评估明细表_固定资产折旧_majun合并嘉兴信达建设附件3：标准评估明细表（收益法） 2" xfId="31342"/>
    <cellStyle name="好_035湖南省康普通信设备有限责任公司评估明细表_固定资产折旧_majun合并嘉兴信达建设附件3：标准评估明细表（收益法） 2 2" xfId="31343"/>
    <cellStyle name="好_035湖南省康普通信设备有限责任公司评估明细表_固定资产折旧_majun合并嘉兴信达建设附件3：标准评估明细表（收益法） 2 3" xfId="31344"/>
    <cellStyle name="好_035湖南省康普通信设备有限责任公司评估明细表_固定资产折旧_majun合并嘉兴信达建设附件3：标准评估明细表（收益法） 3" xfId="31345"/>
    <cellStyle name="好_05机器设备" xfId="31346"/>
    <cellStyle name="好_05机器设备 2" xfId="31347"/>
    <cellStyle name="好_05机器设备 3" xfId="31348"/>
    <cellStyle name="好_05机器设备 4" xfId="31349"/>
    <cellStyle name="好_070210" xfId="31350"/>
    <cellStyle name="好_070210 2" xfId="31351"/>
    <cellStyle name="好_070210 3" xfId="31352"/>
    <cellStyle name="好_070210 4" xfId="31353"/>
    <cellStyle name="好_070210_02大力矿业" xfId="31354"/>
    <cellStyle name="好_070210_02大力矿业 2" xfId="31355"/>
    <cellStyle name="好_070210_02大力矿业 3" xfId="31356"/>
    <cellStyle name="好_070210_02大力矿业 4" xfId="31357"/>
    <cellStyle name="好_070210_18纵横工程改" xfId="31358"/>
    <cellStyle name="好_070210_18纵横工程改 2" xfId="31359"/>
    <cellStyle name="好_070210_18纵横工程改 3" xfId="31360"/>
    <cellStyle name="好_070210_固定资产折旧" xfId="31361"/>
    <cellStyle name="好_070210_固定资产折旧 2" xfId="31362"/>
    <cellStyle name="好_070210_固定资产折旧 3" xfId="31363"/>
    <cellStyle name="好_070210_固定资产折旧 4" xfId="31364"/>
    <cellStyle name="好_070210_固定资产折旧_majun合并嘉兴信达建设附件3：标准评估明细表（收益法）" xfId="31365"/>
    <cellStyle name="好_070210_固定资产折旧_majun合并嘉兴信达建设附件3：标准评估明细表（收益法） 2" xfId="31366"/>
    <cellStyle name="好_070210_固定资产折旧_majun合并嘉兴信达建设附件3：标准评估明细表（收益法） 3" xfId="31367"/>
    <cellStyle name="好_070210_固定资产折旧_majun合并嘉兴信达建设附件3：标准评估明细表（收益法） 4" xfId="31368"/>
    <cellStyle name="好_07-08所试算" xfId="31369"/>
    <cellStyle name="好_07-08所试算 2" xfId="31370"/>
    <cellStyle name="好_07年合并调整表-盈商合并" xfId="31371"/>
    <cellStyle name="好_07年合并调整表-盈商合并 2" xfId="31372"/>
    <cellStyle name="好_07新华报表" xfId="31373"/>
    <cellStyle name="好_07新华报表 2" xfId="31374"/>
    <cellStyle name="好_07新华报表 2 2" xfId="31375"/>
    <cellStyle name="好_07新华报表 2 2 2" xfId="31376"/>
    <cellStyle name="好_07新华报表 2 3" xfId="31377"/>
    <cellStyle name="好_07新华报表 3" xfId="31378"/>
    <cellStyle name="好_07阳光煤气收益法" xfId="31379"/>
    <cellStyle name="好_07阳光煤气收益法 2" xfId="31380"/>
    <cellStyle name="好_07阳光煤气收益法 2 2" xfId="31381"/>
    <cellStyle name="好_07阳光煤气收益法 2 3" xfId="31382"/>
    <cellStyle name="好_07阳光煤气收益法 3" xfId="31383"/>
    <cellStyle name="好_08 09年其他应收 其它应付" xfId="31384"/>
    <cellStyle name="好_08-331试算" xfId="31385"/>
    <cellStyle name="好_08-331试算 2" xfId="31386"/>
    <cellStyle name="好_08华阳-S损益类" xfId="31387"/>
    <cellStyle name="好_08利-07利" xfId="31388"/>
    <cellStyle name="好_08利-07利 2" xfId="31389"/>
    <cellStyle name="好_08新公司试算" xfId="31390"/>
    <cellStyle name="好_08新公司试算 2" xfId="31391"/>
    <cellStyle name="好_08资-07资" xfId="31392"/>
    <cellStyle name="好_08资-07资 2" xfId="31393"/>
    <cellStyle name="好_1、销售与收款循环-股份08" xfId="31394"/>
    <cellStyle name="好_1、销售与收款循环-股份08 2" xfId="31395"/>
    <cellStyle name="好_1、销售与收款循环-股份08 2_附注" xfId="31396"/>
    <cellStyle name="好_1、销售与收款循环-股份08_往来核对" xfId="31397"/>
    <cellStyle name="好_1、销售与收款循环-股份08_往来核对 2" xfId="31398"/>
    <cellStyle name="好_1、销售与收款循环-股份08_往来核对 2_附注" xfId="31399"/>
    <cellStyle name="好_1、销售与收款循环-股份08_中泰往来帐龄划分" xfId="31400"/>
    <cellStyle name="好_1、销售与收款循环-股份08_中泰往来帐龄划分 2" xfId="31401"/>
    <cellStyle name="好_1、销售与收款循环-股份08_中泰往来帐龄划分 2_附注" xfId="31402"/>
    <cellStyle name="好_1、销售与收款循环-科技08" xfId="31403"/>
    <cellStyle name="好_1、销售与收款循环-科技08 2" xfId="31404"/>
    <cellStyle name="好_1、销售与收款循环-科技08 2_附注" xfId="31405"/>
    <cellStyle name="好_10存货" xfId="31406"/>
    <cellStyle name="好_10存货 2" xfId="31407"/>
    <cellStyle name="好_10存货 2_试算平衡表创业" xfId="31408"/>
    <cellStyle name="好_10存货 3" xfId="31409"/>
    <cellStyle name="好_10存货 4" xfId="31410"/>
    <cellStyle name="好_10存货 5" xfId="31411"/>
    <cellStyle name="好_10存货 6" xfId="31412"/>
    <cellStyle name="好_10存货 7" xfId="31413"/>
    <cellStyle name="好_10存货_简版程序" xfId="31414"/>
    <cellStyle name="好_10存货_简版程序11.20" xfId="31415"/>
    <cellStyle name="好_11-持有至到期投资（空白模板）" xfId="31416"/>
    <cellStyle name="好_11-持有至到期投资（空白模板） 2" xfId="31417"/>
    <cellStyle name="好_11-持有至到期投资（空白模板）_简版程序11.20" xfId="31418"/>
    <cellStyle name="好_15" xfId="31419"/>
    <cellStyle name="好_15 2" xfId="31420"/>
    <cellStyle name="好_15-固定资产（空白模板）" xfId="31421"/>
    <cellStyle name="好_15-固定资产（空白模板） 2" xfId="31422"/>
    <cellStyle name="好_15-固定资产（空白模板）_简版程序11.20" xfId="31423"/>
    <cellStyle name="好_15-固定资产（空白模板）_试算平衡表创业" xfId="31424"/>
    <cellStyle name="好_15神风机械" xfId="31425"/>
    <cellStyle name="好_15神风机械 2" xfId="31426"/>
    <cellStyle name="好_15神风机械 3" xfId="31427"/>
    <cellStyle name="好_15神风机械 4" xfId="31428"/>
    <cellStyle name="好_16-在建工程（空白模板）" xfId="31429"/>
    <cellStyle name="好_18" xfId="31430"/>
    <cellStyle name="好_18 2" xfId="31431"/>
    <cellStyle name="好_18纵横工程改" xfId="31432"/>
    <cellStyle name="好_18纵横工程收益法080221" xfId="31433"/>
    <cellStyle name="好_18纵横工程收益法080221 2" xfId="31434"/>
    <cellStyle name="好_18纵横工程收益法080221 3" xfId="31435"/>
    <cellStyle name="好_18纵横工程收益法080221 4" xfId="31436"/>
    <cellStyle name="好_18纵横工程收益法080221_02大力矿业" xfId="31437"/>
    <cellStyle name="好_18纵横工程收益法080221_02大力矿业 2" xfId="31438"/>
    <cellStyle name="好_18纵横工程收益法080221_02大力矿业 3" xfId="31439"/>
    <cellStyle name="好_18纵横工程收益法080221_02大力矿业 4" xfId="31440"/>
    <cellStyle name="好_18纵横工程收益法080221_18纵横工程改" xfId="31441"/>
    <cellStyle name="好_18纵横工程收益法080221_18纵横工程改 2" xfId="31442"/>
    <cellStyle name="好_18纵横工程收益法080221_18纵横工程改 3" xfId="31443"/>
    <cellStyle name="好_19大兴收益法申报表" xfId="31444"/>
    <cellStyle name="好_19大兴收益法申报表 2" xfId="31445"/>
    <cellStyle name="好_19大兴收益法申报表 2 2" xfId="31446"/>
    <cellStyle name="好_19大兴收益法申报表 2 3" xfId="31447"/>
    <cellStyle name="好_19大兴收益法申报表 3" xfId="31448"/>
    <cellStyle name="好_19-无形资产（空白模板）" xfId="31449"/>
    <cellStyle name="好_19-无形资产（空白模板） 2" xfId="31450"/>
    <cellStyle name="好_19-无形资产（空白模板） 2_FD 应付账款2009-BACKUP" xfId="31451"/>
    <cellStyle name="好_19-无形资产（空白模板） 2_ZH 其他应收款" xfId="31452"/>
    <cellStyle name="好_19-无形资产（空白模板） 2_ZH 其他应收款1" xfId="31453"/>
    <cellStyle name="好_19-无形资产（空白模板） 2_附注" xfId="31454"/>
    <cellStyle name="好_19-无形资产（空白模板） 2_审定表" xfId="31455"/>
    <cellStyle name="好_19-无形资产（空白模板） 3" xfId="31456"/>
    <cellStyle name="好_19-无形资产（空白模板） 3_FD 应付账款2009-BACKUP" xfId="31457"/>
    <cellStyle name="好_19-无形资产（空白模板） 3_ZH 其他应收款" xfId="31458"/>
    <cellStyle name="好_19-无形资产（空白模板） 3_ZH 其他应收款1" xfId="31459"/>
    <cellStyle name="好_19-无形资产（空白模板） 3_审定表" xfId="31460"/>
    <cellStyle name="好_19-无形资产（空白模板） 4" xfId="31461"/>
    <cellStyle name="好_19-无形资产（空白模板） 4_FD 应付账款2009-BACKUP" xfId="31462"/>
    <cellStyle name="好_19-无形资产（空白模板） 5" xfId="31463"/>
    <cellStyle name="好_19-无形资产（空白模板） 6" xfId="31464"/>
    <cellStyle name="好_19-无形资产（空白模板） 7" xfId="31465"/>
    <cellStyle name="好_19-无形资产（空白模板） 8" xfId="31466"/>
    <cellStyle name="好_19-无形资产（空白模板）_3固定资产" xfId="31467"/>
    <cellStyle name="好_19-无形资产（空白模板）_3固定资产 2" xfId="31468"/>
    <cellStyle name="好_19-无形资产（空白模板）_3固定资产_简版程序11.20" xfId="31469"/>
    <cellStyle name="好_19-无形资产（空白模板）_3固定资产_试算平衡表创业" xfId="31470"/>
    <cellStyle name="好_19-无形资产（空白模板）_Book2" xfId="31471"/>
    <cellStyle name="好_19-无形资产（空白模板）_Book2 2" xfId="31472"/>
    <cellStyle name="好_19-无形资产（空白模板）_Book2_简版程序11.20" xfId="31473"/>
    <cellStyle name="好_19-无形资产（空白模板）_Book2_试算平衡表创业" xfId="31474"/>
    <cellStyle name="好_19-无形资产（空白模板）_财务费用" xfId="31475"/>
    <cellStyle name="好_19-无形资产（空白模板）_财务费用 2" xfId="31476"/>
    <cellStyle name="好_19-无形资产（空白模板）_财务费用_简版程序11.20" xfId="31477"/>
    <cellStyle name="好_19-无形资产（空白模板）_财务费用_试算平衡表创业" xfId="31478"/>
    <cellStyle name="好_19-无形资产（空白模板）_固定资产" xfId="31479"/>
    <cellStyle name="好_19-无形资产（空白模板）_固定资产 2" xfId="31480"/>
    <cellStyle name="好_19-无形资产（空白模板）_固定资产_简版程序11.20" xfId="31481"/>
    <cellStyle name="好_19-无形资产（空白模板）_固定资产_试算平衡表创业" xfId="31482"/>
    <cellStyle name="好_19-无形资产（空白模板）_货币资金" xfId="31483"/>
    <cellStyle name="好_19-无形资产（空白模板）_货币资金 2" xfId="31484"/>
    <cellStyle name="好_19-无形资产（空白模板）_货币资金_简版程序11.20" xfId="31485"/>
    <cellStyle name="好_19-无形资产（空白模板）_货币资金_试算平衡表创业" xfId="31486"/>
    <cellStyle name="好_19-无形资产（空白模板）_简版程序" xfId="31487"/>
    <cellStyle name="好_19-无形资产（空白模板）_简版程序 2" xfId="31488"/>
    <cellStyle name="好_19-无形资产（空白模板）_简版程序11.20" xfId="31489"/>
    <cellStyle name="好_19-无形资产（空白模板）_试算平衡表创业" xfId="31490"/>
    <cellStyle name="好_19-无形资产（空白模板）_应收账款" xfId="31491"/>
    <cellStyle name="好_19-无形资产（空白模板）_应收账款 2" xfId="31492"/>
    <cellStyle name="好_19-无形资产（空白模板）_应收账款_简版程序11.20" xfId="31493"/>
    <cellStyle name="好_19-无形资产（空白模板）_应收账款_试算平衡表创业" xfId="31494"/>
    <cellStyle name="好_1财务费用" xfId="31495"/>
    <cellStyle name="好_1财务费用 2" xfId="31496"/>
    <cellStyle name="好_1财务费用 2_FD 应付账款2009-BACKUP" xfId="31497"/>
    <cellStyle name="好_1财务费用 2_ZH 其他应收款" xfId="31498"/>
    <cellStyle name="好_1财务费用 2_ZH 其他应收款1" xfId="31499"/>
    <cellStyle name="好_1财务费用 2_附注" xfId="31500"/>
    <cellStyle name="好_1财务费用 2_审定表" xfId="31501"/>
    <cellStyle name="好_1财务费用 3" xfId="31502"/>
    <cellStyle name="好_1财务费用 3_FD 应付账款2009-BACKUP" xfId="31503"/>
    <cellStyle name="好_1财务费用 3_ZH 其他应收款" xfId="31504"/>
    <cellStyle name="好_1财务费用 3_ZH 其他应收款1" xfId="31505"/>
    <cellStyle name="好_1财务费用 3_审定表" xfId="31506"/>
    <cellStyle name="好_1财务费用 4" xfId="31507"/>
    <cellStyle name="好_1财务费用 4_FD 应付账款2009-BACKUP" xfId="31508"/>
    <cellStyle name="好_1财务费用 5" xfId="31509"/>
    <cellStyle name="好_1财务费用 6" xfId="31510"/>
    <cellStyle name="好_1财务费用 7" xfId="31511"/>
    <cellStyle name="好_1财务费用 8" xfId="31512"/>
    <cellStyle name="好_1财务费用_3固定资产" xfId="31513"/>
    <cellStyle name="好_1财务费用_3固定资产 2" xfId="31514"/>
    <cellStyle name="好_1财务费用_3固定资产_简版程序11.20" xfId="31515"/>
    <cellStyle name="好_1财务费用_3固定资产_试算平衡表创业" xfId="31516"/>
    <cellStyle name="好_1财务费用_Book2" xfId="31517"/>
    <cellStyle name="好_1财务费用_Book2 2" xfId="31518"/>
    <cellStyle name="好_1财务费用_Book2_简版程序11.20" xfId="31519"/>
    <cellStyle name="好_1财务费用_Book2_试算平衡表创业" xfId="31520"/>
    <cellStyle name="好_1财务费用_财务费用" xfId="31521"/>
    <cellStyle name="好_1财务费用_财务费用 2" xfId="31522"/>
    <cellStyle name="好_1财务费用_财务费用_简版程序11.20" xfId="31523"/>
    <cellStyle name="好_1财务费用_财务费用_试算平衡表创业" xfId="31524"/>
    <cellStyle name="好_1财务费用_固定资产" xfId="31525"/>
    <cellStyle name="好_1财务费用_固定资产 2" xfId="31526"/>
    <cellStyle name="好_1财务费用_固定资产_简版程序11.20" xfId="31527"/>
    <cellStyle name="好_1财务费用_固定资产_试算平衡表创业" xfId="31528"/>
    <cellStyle name="好_1财务费用_货币资金" xfId="31529"/>
    <cellStyle name="好_1财务费用_货币资金 2" xfId="31530"/>
    <cellStyle name="好_1财务费用_货币资金_简版程序11.20" xfId="31531"/>
    <cellStyle name="好_1财务费用_货币资金_试算平衡表创业" xfId="31532"/>
    <cellStyle name="好_1财务费用_简版程序" xfId="31533"/>
    <cellStyle name="好_1财务费用_简版程序 2" xfId="31534"/>
    <cellStyle name="好_1财务费用_简版程序11.20" xfId="31535"/>
    <cellStyle name="好_1财务费用_试算平衡表创业" xfId="31536"/>
    <cellStyle name="好_1财务费用_应收账款" xfId="31537"/>
    <cellStyle name="好_1财务费用_应收账款 2" xfId="31538"/>
    <cellStyle name="好_1财务费用_应收账款_简版程序11.20" xfId="31539"/>
    <cellStyle name="好_1财务费用_应收账款_试算平衡表创业" xfId="31540"/>
    <cellStyle name="好_1存货" xfId="31541"/>
    <cellStyle name="好_1短期借款" xfId="31542"/>
    <cellStyle name="好_1短期借款 2" xfId="31543"/>
    <cellStyle name="好_1短期借款 3" xfId="31544"/>
    <cellStyle name="好_1短期借款 4" xfId="31545"/>
    <cellStyle name="好_1短期借款 5" xfId="31546"/>
    <cellStyle name="好_1应付账款" xfId="31547"/>
    <cellStyle name="好_1应收账款" xfId="31548"/>
    <cellStyle name="好_1应收账款 2" xfId="31549"/>
    <cellStyle name="好_1营业成本" xfId="31550"/>
    <cellStyle name="好_1营业收入" xfId="31551"/>
    <cellStyle name="好_1营业收入 2" xfId="31552"/>
    <cellStyle name="好_1营业收入 2_FD 应付账款2009-BACKUP" xfId="31553"/>
    <cellStyle name="好_1营业收入 2_ZH 其他应收款" xfId="31554"/>
    <cellStyle name="好_1营业收入 2_ZH 其他应收款1" xfId="31555"/>
    <cellStyle name="好_1营业收入 2_附注" xfId="31556"/>
    <cellStyle name="好_1营业收入 2_审定表" xfId="31557"/>
    <cellStyle name="好_1营业收入 3" xfId="31558"/>
    <cellStyle name="好_1营业收入 3_FD 应付账款2009-BACKUP" xfId="31559"/>
    <cellStyle name="好_1营业收入 3_ZH 其他应收款" xfId="31560"/>
    <cellStyle name="好_1营业收入 3_ZH 其他应收款1" xfId="31561"/>
    <cellStyle name="好_1营业收入 3_审定表" xfId="31562"/>
    <cellStyle name="好_1营业收入 4" xfId="31563"/>
    <cellStyle name="好_1营业收入 4_FD 应付账款2009-BACKUP" xfId="31564"/>
    <cellStyle name="好_1营业收入 5" xfId="31565"/>
    <cellStyle name="好_1营业收入 6" xfId="31566"/>
    <cellStyle name="好_1营业收入 7" xfId="31567"/>
    <cellStyle name="好_1营业收入 8" xfId="31568"/>
    <cellStyle name="好_1营业收入_3固定资产" xfId="31569"/>
    <cellStyle name="好_1营业收入_3固定资产 2" xfId="31570"/>
    <cellStyle name="好_1营业收入_3固定资产_简版程序11.20" xfId="31571"/>
    <cellStyle name="好_1营业收入_3固定资产_试算平衡表创业" xfId="31572"/>
    <cellStyle name="好_1营业收入_Book2" xfId="31573"/>
    <cellStyle name="好_1营业收入_Book2 2" xfId="31574"/>
    <cellStyle name="好_1营业收入_Book2_简版程序11.20" xfId="31575"/>
    <cellStyle name="好_1营业收入_Book2_试算平衡表创业" xfId="31576"/>
    <cellStyle name="好_1营业收入_财务费用" xfId="31577"/>
    <cellStyle name="好_1营业收入_财务费用 2" xfId="31578"/>
    <cellStyle name="好_1营业收入_财务费用_简版程序11.20" xfId="31579"/>
    <cellStyle name="好_1营业收入_财务费用_试算平衡表创业" xfId="31580"/>
    <cellStyle name="好_1营业收入_固定资产" xfId="31581"/>
    <cellStyle name="好_1营业收入_固定资产 2" xfId="31582"/>
    <cellStyle name="好_1营业收入_固定资产_简版程序11.20" xfId="31583"/>
    <cellStyle name="好_1营业收入_固定资产_试算平衡表创业" xfId="31584"/>
    <cellStyle name="好_1营业收入_货币资金" xfId="31585"/>
    <cellStyle name="好_1营业收入_货币资金 2" xfId="31586"/>
    <cellStyle name="好_1营业收入_货币资金_简版程序11.20" xfId="31587"/>
    <cellStyle name="好_1营业收入_货币资金_试算平衡表创业" xfId="31588"/>
    <cellStyle name="好_1营业收入_简版程序" xfId="31589"/>
    <cellStyle name="好_1营业收入_简版程序 2" xfId="31590"/>
    <cellStyle name="好_1营业收入_简版程序11.20" xfId="31591"/>
    <cellStyle name="好_1营业收入_试算平衡表创业" xfId="31592"/>
    <cellStyle name="好_1营业收入_应收账款" xfId="31593"/>
    <cellStyle name="好_1营业收入_应收账款 2" xfId="31594"/>
    <cellStyle name="好_1营业收入_应收账款_简版程序11.20" xfId="31595"/>
    <cellStyle name="好_1营业收入_应收账款_试算平衡表创业" xfId="31596"/>
    <cellStyle name="好_1预付款项" xfId="31597"/>
    <cellStyle name="好_1预收款项" xfId="31598"/>
    <cellStyle name="好_1预收款项 2" xfId="31599"/>
    <cellStyle name="好_1预收款项 3" xfId="31600"/>
    <cellStyle name="好_1预收款项 4" xfId="31601"/>
    <cellStyle name="好_1预收款项 5" xfId="31602"/>
    <cellStyle name="好_1专项应付款" xfId="31603"/>
    <cellStyle name="好_1专项应付款 2" xfId="31604"/>
    <cellStyle name="好_1专项应付款 2_附注" xfId="31605"/>
    <cellStyle name="好_1专项应付款 3" xfId="31606"/>
    <cellStyle name="好_1专项应付款 4" xfId="31607"/>
    <cellStyle name="好_1专项应付款 5" xfId="31608"/>
    <cellStyle name="好_1专项应付款_试算平衡表创业" xfId="31609"/>
    <cellStyle name="好_1资产减值损失" xfId="31610"/>
    <cellStyle name="好_1资产减值损失 2" xfId="31611"/>
    <cellStyle name="好_1资产减值损失 2_FD 应付账款2009-BACKUP" xfId="31612"/>
    <cellStyle name="好_1资产减值损失 2_ZH 其他应收款" xfId="31613"/>
    <cellStyle name="好_1资产减值损失 2_ZH 其他应收款1" xfId="31614"/>
    <cellStyle name="好_1资产减值损失 2_附注" xfId="31615"/>
    <cellStyle name="好_1资产减值损失 2_审定表" xfId="31616"/>
    <cellStyle name="好_1资产减值损失 3" xfId="31617"/>
    <cellStyle name="好_1资产减值损失 3_FD 应付账款2009-BACKUP" xfId="31618"/>
    <cellStyle name="好_1资产减值损失 3_ZH 其他应收款" xfId="31619"/>
    <cellStyle name="好_1资产减值损失 3_ZH 其他应收款1" xfId="31620"/>
    <cellStyle name="好_1资产减值损失 3_审定表" xfId="31621"/>
    <cellStyle name="好_1资产减值损失 4" xfId="31622"/>
    <cellStyle name="好_1资产减值损失 4_FD 应付账款2009-BACKUP" xfId="31623"/>
    <cellStyle name="好_1资产减值损失 5" xfId="31624"/>
    <cellStyle name="好_1资产减值损失 6" xfId="31625"/>
    <cellStyle name="好_1资产减值损失 7" xfId="31626"/>
    <cellStyle name="好_1资产减值损失 8" xfId="31627"/>
    <cellStyle name="好_1资产减值损失_3固定资产" xfId="31628"/>
    <cellStyle name="好_1资产减值损失_3固定资产 2" xfId="31629"/>
    <cellStyle name="好_1资产减值损失_3固定资产_简版程序11.20" xfId="31630"/>
    <cellStyle name="好_1资产减值损失_3固定资产_试算平衡表创业" xfId="31631"/>
    <cellStyle name="好_1资产减值损失_Book2" xfId="31632"/>
    <cellStyle name="好_1资产减值损失_Book2 2" xfId="31633"/>
    <cellStyle name="好_1资产减值损失_Book2_简版程序11.20" xfId="31634"/>
    <cellStyle name="好_1资产减值损失_Book2_试算平衡表创业" xfId="31635"/>
    <cellStyle name="好_1资产减值损失_财务费用" xfId="31636"/>
    <cellStyle name="好_1资产减值损失_财务费用 2" xfId="31637"/>
    <cellStyle name="好_1资产减值损失_财务费用_简版程序11.20" xfId="31638"/>
    <cellStyle name="好_1资产减值损失_财务费用_试算平衡表创业" xfId="31639"/>
    <cellStyle name="好_1资产减值损失_固定资产" xfId="31640"/>
    <cellStyle name="好_1资产减值损失_固定资产 2" xfId="31641"/>
    <cellStyle name="好_1资产减值损失_固定资产_简版程序11.20" xfId="31642"/>
    <cellStyle name="好_1资产减值损失_固定资产_试算平衡表创业" xfId="31643"/>
    <cellStyle name="好_1资产减值损失_货币资金" xfId="31644"/>
    <cellStyle name="好_1资产减值损失_货币资金 2" xfId="31645"/>
    <cellStyle name="好_1资产减值损失_货币资金_简版程序11.20" xfId="31646"/>
    <cellStyle name="好_1资产减值损失_货币资金_试算平衡表创业" xfId="31647"/>
    <cellStyle name="好_1资产减值损失_简版程序" xfId="31648"/>
    <cellStyle name="好_1资产减值损失_简版程序 2" xfId="31649"/>
    <cellStyle name="好_1资产减值损失_简版程序11.20" xfId="31650"/>
    <cellStyle name="好_1资产减值损失_试算平衡表创业" xfId="31651"/>
    <cellStyle name="好_1资产减值损失_应收账款" xfId="31652"/>
    <cellStyle name="好_1资产减值损失_应收账款 2" xfId="31653"/>
    <cellStyle name="好_1资产减值损失_应收账款_简版程序11.20" xfId="31654"/>
    <cellStyle name="好_1资产减值损失_应收账款_试算平衡表创业" xfId="31655"/>
    <cellStyle name="好_2007年XXXX试算表及附注" xfId="31656"/>
    <cellStyle name="好_2007年XXXX试算表及附注 2" xfId="31657"/>
    <cellStyle name="好_2008年XXXX合并报表" xfId="31658"/>
    <cellStyle name="好_2008年XXXX合并报表 2" xfId="31659"/>
    <cellStyle name="好_20091517394235517_103022" xfId="31660"/>
    <cellStyle name="好_20091517394235517_103022 2" xfId="31661"/>
    <cellStyle name="好_20091517394235517_103022 2 2" xfId="31662"/>
    <cellStyle name="好_20091517394235517_103022 2 2 2" xfId="31663"/>
    <cellStyle name="好_20091517394235517_103022 2 3" xfId="31664"/>
    <cellStyle name="好_20091517394235517_103022 3" xfId="31665"/>
    <cellStyle name="好_2010年苏州依厂采购与付款循环实质性测试底稿" xfId="31666"/>
    <cellStyle name="好_2010年苏州依厂采购与付款循环实质性测试底稿 2" xfId="31667"/>
    <cellStyle name="好_2010年苏州依厂采购与付款循环实质性测试底稿 2_附注" xfId="31668"/>
    <cellStyle name="好_2010年苏州依厂采购与付款循环实质性测试底稿_往来帐龄划分" xfId="31669"/>
    <cellStyle name="好_2010年苏州依厂采购与付款循环实质性测试底稿_往来帐龄划分 2" xfId="31670"/>
    <cellStyle name="好_2010年苏州依厂采购与付款循环实质性测试底稿_往来帐龄划分 2_附注" xfId="31671"/>
    <cellStyle name="好_2010年依运采购与付款循环实质性测试底稿" xfId="31672"/>
    <cellStyle name="好_2010年依运采购与付款循环实质性测试底稿 2" xfId="31673"/>
    <cellStyle name="好_2010年依运采购与付款循环实质性测试底稿 2_附注" xfId="31674"/>
    <cellStyle name="好_2010年依运采购与付款循环实质性测试底稿_往来帐龄划分" xfId="31675"/>
    <cellStyle name="好_2010年依运采购与付款循环实质性测试底稿_往来帐龄划分 2" xfId="31676"/>
    <cellStyle name="好_2010年依运采购与付款循环实质性测试底稿_往来帐龄划分 2_附注" xfId="31677"/>
    <cellStyle name="好_2010乌海水泥进一步审计程序--销售与收款循环" xfId="31678"/>
    <cellStyle name="好_2010乌海水泥进一步审计程序--销售与收款循环 2" xfId="31679"/>
    <cellStyle name="好_2010乌海水泥进一步审计程序--销售与收款循环 2_附注" xfId="31680"/>
    <cellStyle name="好_2010西水创业进一步审计程序--筹资循环" xfId="31681"/>
    <cellStyle name="好_2010西水创业进一步审计程序--投资循环" xfId="31682"/>
    <cellStyle name="好_22-长期待摊费用（空白模板）" xfId="31683"/>
    <cellStyle name="好_22总医院评估明细表" xfId="31684"/>
    <cellStyle name="好_22总医院评估明细表 2" xfId="31685"/>
    <cellStyle name="好_22总医院评估明细表 2 2" xfId="31686"/>
    <cellStyle name="好_22总医院评估明细表 2 3" xfId="31687"/>
    <cellStyle name="好_22总医院评估明细表 3" xfId="31688"/>
    <cellStyle name="好_22总医院评估明细表_02大力矿业" xfId="31689"/>
    <cellStyle name="好_22总医院评估明细表_02大力矿业 2" xfId="31690"/>
    <cellStyle name="好_22总医院评估明细表_02大力矿业 2 2" xfId="31691"/>
    <cellStyle name="好_22总医院评估明细表_02大力矿业 2 3" xfId="31692"/>
    <cellStyle name="好_22总医院评估明细表_02大力矿业 3" xfId="31693"/>
    <cellStyle name="好_22总医院评估明细表_18纵横工程改" xfId="31694"/>
    <cellStyle name="好_23第二医院评估明细表" xfId="31695"/>
    <cellStyle name="好_23第二医院评估明细表 2" xfId="31696"/>
    <cellStyle name="好_23第二医院评估明细表 2 2" xfId="31697"/>
    <cellStyle name="好_23第二医院评估明细表 2 3" xfId="31698"/>
    <cellStyle name="好_23第二医院评估明细表 3" xfId="31699"/>
    <cellStyle name="好_23第二医院评估明细表_02大力矿业" xfId="31700"/>
    <cellStyle name="好_23第二医院评估明细表_02大力矿业 2" xfId="31701"/>
    <cellStyle name="好_23第二医院评估明细表_02大力矿业 2 2" xfId="31702"/>
    <cellStyle name="好_23第二医院评估明细表_02大力矿业 2 3" xfId="31703"/>
    <cellStyle name="好_23第二医院评估明细表_02大力矿业 3" xfId="31704"/>
    <cellStyle name="好_23第二医院评估明细表_18纵横工程改" xfId="31705"/>
    <cellStyle name="好_24教育培训中心评估明细表" xfId="31706"/>
    <cellStyle name="好_24教育培训中心评估明细表 2" xfId="31707"/>
    <cellStyle name="好_24教育培训中心评估明细表 2 2" xfId="31708"/>
    <cellStyle name="好_24教育培训中心评估明细表 2 3" xfId="31709"/>
    <cellStyle name="好_24教育培训中心评估明细表 3" xfId="31710"/>
    <cellStyle name="好_24教育培训中心评估明细表_02大力矿业" xfId="31711"/>
    <cellStyle name="好_24教育培训中心评估明细表_02大力矿业 2" xfId="31712"/>
    <cellStyle name="好_24教育培训中心评估明细表_02大力矿业 2 2" xfId="31713"/>
    <cellStyle name="好_24教育培训中心评估明细表_02大力矿业 2 3" xfId="31714"/>
    <cellStyle name="好_24教育培训中心评估明细表_02大力矿业 3" xfId="31715"/>
    <cellStyle name="好_24教育培训中心评估明细表_18纵横工程改" xfId="31716"/>
    <cellStyle name="好_25生活服务分公司评估明细表" xfId="31717"/>
    <cellStyle name="好_25生活服务分公司评估明细表 2" xfId="31718"/>
    <cellStyle name="好_25生活服务分公司评估明细表 2 2" xfId="31719"/>
    <cellStyle name="好_25生活服务分公司评估明细表 2 3" xfId="31720"/>
    <cellStyle name="好_25生活服务分公司评估明细表 3" xfId="31721"/>
    <cellStyle name="好_25生活服务分公司评估明细表_02大力矿业" xfId="31722"/>
    <cellStyle name="好_25生活服务分公司评估明细表_02大力矿业 2" xfId="31723"/>
    <cellStyle name="好_25生活服务分公司评估明细表_02大力矿业 2 2" xfId="31724"/>
    <cellStyle name="好_25生活服务分公司评估明细表_02大力矿业 2 3" xfId="31725"/>
    <cellStyle name="好_25生活服务分公司评估明细表_02大力矿业 3" xfId="31726"/>
    <cellStyle name="好_25生活服务分公司评估明细表_18纵横工程改" xfId="31727"/>
    <cellStyle name="好_26卫生防疫站评估明细表" xfId="31728"/>
    <cellStyle name="好_26卫生防疫站评估明细表 2" xfId="31729"/>
    <cellStyle name="好_26卫生防疫站评估明细表 2 2" xfId="31730"/>
    <cellStyle name="好_26卫生防疫站评估明细表 2 3" xfId="31731"/>
    <cellStyle name="好_26卫生防疫站评估明细表 3" xfId="31732"/>
    <cellStyle name="好_26卫生防疫站评估明细表_02大力矿业" xfId="31733"/>
    <cellStyle name="好_26卫生防疫站评估明细表_02大力矿业 2" xfId="31734"/>
    <cellStyle name="好_26卫生防疫站评估明细表_02大力矿业 2 2" xfId="31735"/>
    <cellStyle name="好_26卫生防疫站评估明细表_02大力矿业 2 3" xfId="31736"/>
    <cellStyle name="好_26卫生防疫站评估明细表_02大力矿业 3" xfId="31737"/>
    <cellStyle name="好_26卫生防疫站评估明细表_18纵横工程改" xfId="31738"/>
    <cellStyle name="好_27-短期借款(空白模板)" xfId="31739"/>
    <cellStyle name="好_27-短期借款(空白模板) 2" xfId="31740"/>
    <cellStyle name="好_27-短期借款(空白模板) 2_附注" xfId="31741"/>
    <cellStyle name="好_27-短期借款(空白模板) 3" xfId="31742"/>
    <cellStyle name="好_27-短期借款(空白模板) 4" xfId="31743"/>
    <cellStyle name="好_27-短期借款(空白模板) 5" xfId="31744"/>
    <cellStyle name="好_27-短期借款(空白模板)_试算平衡表创业" xfId="31745"/>
    <cellStyle name="好_27社会保险事业处评估明细表" xfId="31746"/>
    <cellStyle name="好_27社会保险事业处评估明细表 2" xfId="31747"/>
    <cellStyle name="好_27社会保险事业处评估明细表 2 2" xfId="31748"/>
    <cellStyle name="好_27社会保险事业处评估明细表 2 3" xfId="31749"/>
    <cellStyle name="好_27社会保险事业处评估明细表 3" xfId="31750"/>
    <cellStyle name="好_27社会保险事业处评估明细表_02大力矿业" xfId="31751"/>
    <cellStyle name="好_27社会保险事业处评估明细表_02大力矿业 2" xfId="31752"/>
    <cellStyle name="好_27社会保险事业处评估明细表_02大力矿业 2 2" xfId="31753"/>
    <cellStyle name="好_27社会保险事业处评估明细表_02大力矿业 2 3" xfId="31754"/>
    <cellStyle name="好_27社会保险事业处评估明细表_02大力矿业 3" xfId="31755"/>
    <cellStyle name="好_27社会保险事业处评估明细表_18纵横工程改" xfId="31756"/>
    <cellStyle name="好_2-交易性金融资产（空白模板）" xfId="31757"/>
    <cellStyle name="好_2-交易性金融资产（空白模板） 2" xfId="31758"/>
    <cellStyle name="好_2-交易性金融资产（空白模板） 2_附注" xfId="31759"/>
    <cellStyle name="好_2-交易性金融资产（空白模板） 3" xfId="31760"/>
    <cellStyle name="好_2-交易性金融资产（空白模板） 4" xfId="31761"/>
    <cellStyle name="好_2-交易性金融资产（空白模板） 5" xfId="31762"/>
    <cellStyle name="好_2-交易性金融资产（空白模板） 6" xfId="31763"/>
    <cellStyle name="好_2-交易性金融资产（空白模板） 7" xfId="31764"/>
    <cellStyle name="好_2-交易性金融资产（空白模板）_简版程序" xfId="31765"/>
    <cellStyle name="好_2-交易性金融资产（空白模板）_简版程序 2" xfId="31766"/>
    <cellStyle name="好_2-交易性金融资产（空白模板）_简版程序11.20" xfId="31767"/>
    <cellStyle name="好_2-交易性金融资产（空白模板）_试算平衡表创业" xfId="31768"/>
    <cellStyle name="好_2应收账款" xfId="31769"/>
    <cellStyle name="好_2应收账款 2" xfId="31770"/>
    <cellStyle name="好_2应收账款_简版程序11.20" xfId="31771"/>
    <cellStyle name="好_30非经营资产评估明细表" xfId="31772"/>
    <cellStyle name="好_30非经营资产评估明细表 2" xfId="31773"/>
    <cellStyle name="好_30非经营资产评估明细表 2 2" xfId="31774"/>
    <cellStyle name="好_30非经营资产评估明细表 2 3" xfId="31775"/>
    <cellStyle name="好_30非经营资产评估明细表 3" xfId="31776"/>
    <cellStyle name="好_30非经营资产评估明细表_02大力矿业" xfId="31777"/>
    <cellStyle name="好_30非经营资产评估明细表_02大力矿业 2" xfId="31778"/>
    <cellStyle name="好_30非经营资产评估明细表_02大力矿业 2 2" xfId="31779"/>
    <cellStyle name="好_30非经营资产评估明细表_02大力矿业 2 3" xfId="31780"/>
    <cellStyle name="好_30非经营资产评估明细表_02大力矿业 3" xfId="31781"/>
    <cellStyle name="好_30非经营资产评估明细表_18纵横工程改" xfId="31782"/>
    <cellStyle name="好_30-应付账款（空白模板）" xfId="31783"/>
    <cellStyle name="好_30-应付账款（空白模板） 2" xfId="31784"/>
    <cellStyle name="好_30-应付账款（空白模板） 2_FD 应付账款2009-BACKUP" xfId="31785"/>
    <cellStyle name="好_30-应付账款（空白模板） 2_ZH 其他应收款" xfId="31786"/>
    <cellStyle name="好_30-应付账款（空白模板） 2_ZH 其他应收款1" xfId="31787"/>
    <cellStyle name="好_30-应付账款（空白模板） 2_附注" xfId="31788"/>
    <cellStyle name="好_30-应付账款（空白模板） 2_审定表" xfId="31789"/>
    <cellStyle name="好_30-应付账款（空白模板） 3" xfId="31790"/>
    <cellStyle name="好_30-应付账款（空白模板） 3_FD 应付账款2009-BACKUP" xfId="31791"/>
    <cellStyle name="好_30-应付账款（空白模板） 3_ZH 其他应收款" xfId="31792"/>
    <cellStyle name="好_30-应付账款（空白模板） 3_ZH 其他应收款1" xfId="31793"/>
    <cellStyle name="好_30-应付账款（空白模板） 3_审定表" xfId="31794"/>
    <cellStyle name="好_30-应付账款（空白模板） 4" xfId="31795"/>
    <cellStyle name="好_30-应付账款（空白模板） 4_FD 应付账款2009-BACKUP" xfId="31796"/>
    <cellStyle name="好_30-应付账款（空白模板） 5" xfId="31797"/>
    <cellStyle name="好_30-应付账款（空白模板）_试算平衡表创业" xfId="31798"/>
    <cellStyle name="好_31-预收账款（空白模板）" xfId="31799"/>
    <cellStyle name="好_31-预收账款（空白模板） 2" xfId="31800"/>
    <cellStyle name="好_31-预收账款（空白模板） 2_FD 应付账款2009-BACKUP" xfId="31801"/>
    <cellStyle name="好_31-预收账款（空白模板） 2_ZH 其他应收款" xfId="31802"/>
    <cellStyle name="好_31-预收账款（空白模板） 2_ZH 其他应收款1" xfId="31803"/>
    <cellStyle name="好_31-预收账款（空白模板） 2_附注" xfId="31804"/>
    <cellStyle name="好_31-预收账款（空白模板） 2_审定表" xfId="31805"/>
    <cellStyle name="好_31-预收账款（空白模板） 3" xfId="31806"/>
    <cellStyle name="好_31-预收账款（空白模板） 3_FD 应付账款2009-BACKUP" xfId="31807"/>
    <cellStyle name="好_31-预收账款（空白模板） 3_ZH 其他应收款" xfId="31808"/>
    <cellStyle name="好_31-预收账款（空白模板） 3_ZH 其他应收款1" xfId="31809"/>
    <cellStyle name="好_31-预收账款（空白模板） 3_审定表" xfId="31810"/>
    <cellStyle name="好_31-预收账款（空白模板） 4" xfId="31811"/>
    <cellStyle name="好_31-预收账款（空白模板） 4_FD 应付账款2009-BACKUP" xfId="31812"/>
    <cellStyle name="好_31-预收账款（空白模板） 5" xfId="31813"/>
    <cellStyle name="好_31-预收账款（空白模板）_试算平衡表创业" xfId="31814"/>
    <cellStyle name="好_3-2 进一步审计程序-采购与付款循环" xfId="31815"/>
    <cellStyle name="好_3-2 进一步审计程序-采购与付款循环 2" xfId="31816"/>
    <cellStyle name="好_3-2 进一步审计程序-采购与付款循环 2_附注" xfId="31817"/>
    <cellStyle name="好_3-2 进一步审计程序-采购与付款循环 3" xfId="31818"/>
    <cellStyle name="好_3-2 进一步审计程序-采购与付款循环 4" xfId="31819"/>
    <cellStyle name="好_3-2 进一步审计程序-采购与付款循环 5" xfId="31820"/>
    <cellStyle name="好_3-2 进一步审计程序-采购与付款循环_简版程序11.20" xfId="31821"/>
    <cellStyle name="好_3-2 进一步审计程序-采购与付款循环_简版程序11.20 2" xfId="31822"/>
    <cellStyle name="好_3-2 进一步审计程序-采购与付款循环_试算平衡表创业" xfId="31823"/>
    <cellStyle name="好_3-3 进一步审计程序-存货与生产循环" xfId="31824"/>
    <cellStyle name="好_3-3 进一步审计程序-存货与生产循环 2" xfId="31825"/>
    <cellStyle name="好_3-3 进一步审计程序-存货与生产循环 2_附注" xfId="31826"/>
    <cellStyle name="好_3-3 进一步审计程序-存货与生产循环 3" xfId="31827"/>
    <cellStyle name="好_3-3 进一步审计程序-存货与生产循环 4" xfId="31828"/>
    <cellStyle name="好_3-3 进一步审计程序-存货与生产循环 5" xfId="31829"/>
    <cellStyle name="好_3-3 进一步审计程序-存货与生产循环_简版程序11.20" xfId="31830"/>
    <cellStyle name="好_3-3 进一步审计程序-存货与生产循环_试算平衡表创业" xfId="31831"/>
    <cellStyle name="好_33-应交税费（空白模板）" xfId="31832"/>
    <cellStyle name="好_33-应交税费（空白模板） 2" xfId="31833"/>
    <cellStyle name="好_33-应交税费（空白模板） 2_附注" xfId="31834"/>
    <cellStyle name="好_37-长期借款（空白模板）" xfId="31835"/>
    <cellStyle name="好_3固定资产" xfId="31836"/>
    <cellStyle name="好_3固定资产 2" xfId="31837"/>
    <cellStyle name="好_3固定资产_简版程序11.20" xfId="31838"/>
    <cellStyle name="好_3固定资产_试算平衡表创业" xfId="31839"/>
    <cellStyle name="好_40-专项应付款(空白模板)" xfId="31840"/>
    <cellStyle name="好_40-专项应付款(空白模板) 2" xfId="31841"/>
    <cellStyle name="好_40-专项应付款(空白模板) 2_附注" xfId="31842"/>
    <cellStyle name="好_40-专项应付款(空白模板) 3" xfId="31843"/>
    <cellStyle name="好_40-专项应付款(空白模板) 4" xfId="31844"/>
    <cellStyle name="好_40-专项应付款(空白模板) 5" xfId="31845"/>
    <cellStyle name="好_40-专项应付款(空白模板)_试算平衡表创业" xfId="31846"/>
    <cellStyle name="好_49-营业收入（空白模板）" xfId="31847"/>
    <cellStyle name="好_49-营业收入（空白模板） 2" xfId="31848"/>
    <cellStyle name="好_49-营业收入（空白模板） 2_FD 应付账款2009-BACKUP" xfId="31849"/>
    <cellStyle name="好_49-营业收入（空白模板） 2_ZH 其他应收款" xfId="31850"/>
    <cellStyle name="好_49-营业收入（空白模板） 2_ZH 其他应收款1" xfId="31851"/>
    <cellStyle name="好_49-营业收入（空白模板） 2_附注" xfId="31852"/>
    <cellStyle name="好_49-营业收入（空白模板） 2_审定表" xfId="31853"/>
    <cellStyle name="好_49-营业收入（空白模板） 3" xfId="31854"/>
    <cellStyle name="好_49-营业收入（空白模板） 3_FD 应付账款2009-BACKUP" xfId="31855"/>
    <cellStyle name="好_49-营业收入（空白模板） 3_ZH 其他应收款" xfId="31856"/>
    <cellStyle name="好_49-营业收入（空白模板） 3_ZH 其他应收款1" xfId="31857"/>
    <cellStyle name="好_49-营业收入（空白模板） 3_审定表" xfId="31858"/>
    <cellStyle name="好_49-营业收入（空白模板） 4" xfId="31859"/>
    <cellStyle name="好_49-营业收入（空白模板） 4_FD 应付账款2009-BACKUP" xfId="31860"/>
    <cellStyle name="好_49-营业收入（空白模板） 5" xfId="31861"/>
    <cellStyle name="好_49-营业收入（空白模板） 6" xfId="31862"/>
    <cellStyle name="好_49-营业收入（空白模板） 7" xfId="31863"/>
    <cellStyle name="好_49-营业收入（空白模板） 8" xfId="31864"/>
    <cellStyle name="好_49-营业收入（空白模板）_3固定资产" xfId="31865"/>
    <cellStyle name="好_49-营业收入（空白模板）_3固定资产 2" xfId="31866"/>
    <cellStyle name="好_49-营业收入（空白模板）_3固定资产_简版程序11.20" xfId="31867"/>
    <cellStyle name="好_49-营业收入（空白模板）_3固定资产_试算平衡表创业" xfId="31868"/>
    <cellStyle name="好_49-营业收入（空白模板）_Book2" xfId="31869"/>
    <cellStyle name="好_49-营业收入（空白模板）_Book2 2" xfId="31870"/>
    <cellStyle name="好_49-营业收入（空白模板）_Book2_简版程序11.20" xfId="31871"/>
    <cellStyle name="好_49-营业收入（空白模板）_Book2_试算平衡表创业" xfId="31872"/>
    <cellStyle name="好_49-营业收入（空白模板）_财务费用" xfId="31873"/>
    <cellStyle name="好_49-营业收入（空白模板）_财务费用 2" xfId="31874"/>
    <cellStyle name="好_49-营业收入（空白模板）_财务费用_简版程序11.20" xfId="31875"/>
    <cellStyle name="好_49-营业收入（空白模板）_财务费用_试算平衡表创业" xfId="31876"/>
    <cellStyle name="好_49-营业收入（空白模板）_固定资产" xfId="31877"/>
    <cellStyle name="好_49-营业收入（空白模板）_固定资产 2" xfId="31878"/>
    <cellStyle name="好_49-营业收入（空白模板）_固定资产_简版程序11.20" xfId="31879"/>
    <cellStyle name="好_49-营业收入（空白模板）_固定资产_试算平衡表创业" xfId="31880"/>
    <cellStyle name="好_49-营业收入（空白模板）_货币资金" xfId="31881"/>
    <cellStyle name="好_49-营业收入（空白模板）_货币资金 2" xfId="31882"/>
    <cellStyle name="好_49-营业收入（空白模板）_货币资金_简版程序11.20" xfId="31883"/>
    <cellStyle name="好_49-营业收入（空白模板）_货币资金_试算平衡表创业" xfId="31884"/>
    <cellStyle name="好_49-营业收入（空白模板）_简版程序" xfId="31885"/>
    <cellStyle name="好_49-营业收入（空白模板）_简版程序 2" xfId="31886"/>
    <cellStyle name="好_49-营业收入（空白模板）_简版程序11.20" xfId="31887"/>
    <cellStyle name="好_49-营业收入（空白模板）_试算平衡表创业" xfId="31888"/>
    <cellStyle name="好_49-营业收入（空白模板）_应收账款" xfId="31889"/>
    <cellStyle name="好_49-营业收入（空白模板）_应收账款 2" xfId="31890"/>
    <cellStyle name="好_49-营业收入（空白模板）_应收账款_简版程序11.20" xfId="31891"/>
    <cellStyle name="好_49-营业收入（空白模板）_应收账款_试算平衡表创业" xfId="31892"/>
    <cellStyle name="好_4-应收账款（空白模板）" xfId="31893"/>
    <cellStyle name="好_4-应收账款（空白模板） 2" xfId="31894"/>
    <cellStyle name="好_4-应收账款（空白模板） 2_ZH 其他应收款" xfId="31895"/>
    <cellStyle name="好_4-应收账款（空白模板） 2_ZH 其他应收款1" xfId="31896"/>
    <cellStyle name="好_4-应收账款（空白模板） 2_附注" xfId="31897"/>
    <cellStyle name="好_4-应收账款（空白模板） 3" xfId="31898"/>
    <cellStyle name="好_4-应收账款（空白模板） 3_ZH 其他应收款" xfId="31899"/>
    <cellStyle name="好_4-应收账款（空白模板） 3_ZH 其他应收款1" xfId="31900"/>
    <cellStyle name="好_4-应收账款（空白模板） 4" xfId="31901"/>
    <cellStyle name="好_4-应收账款（空白模板） 5" xfId="31902"/>
    <cellStyle name="好_4-应收账款（空白模板） 6" xfId="31903"/>
    <cellStyle name="好_4-应收账款（空白模板） 7" xfId="31904"/>
    <cellStyle name="好_4-应收账款（空白模板） 8" xfId="31905"/>
    <cellStyle name="好_4-应收账款（空白模板）_简版程序" xfId="31906"/>
    <cellStyle name="好_4-应收账款（空白模板）_简版程序 2" xfId="31907"/>
    <cellStyle name="好_4-应收账款（空白模板）_简版程序11.20" xfId="31908"/>
    <cellStyle name="好_4-应收账款（空白模板）_试算平衡表创业" xfId="31909"/>
    <cellStyle name="好_50-营业成本（空白模板）" xfId="31910"/>
    <cellStyle name="好_50-营业成本（空白模板） 2" xfId="31911"/>
    <cellStyle name="好_50-营业成本（空白模板） 2_FD 应付账款2009-BACKUP" xfId="31912"/>
    <cellStyle name="好_50-营业成本（空白模板） 2_ZH 其他应收款" xfId="31913"/>
    <cellStyle name="好_50-营业成本（空白模板） 2_ZH 其他应收款1" xfId="31914"/>
    <cellStyle name="好_50-营业成本（空白模板） 2_附注" xfId="31915"/>
    <cellStyle name="好_50-营业成本（空白模板） 2_审定表" xfId="31916"/>
    <cellStyle name="好_50-营业成本（空白模板） 3" xfId="31917"/>
    <cellStyle name="好_50-营业成本（空白模板） 3_FD 应付账款2009-BACKUP" xfId="31918"/>
    <cellStyle name="好_50-营业成本（空白模板） 3_ZH 其他应收款" xfId="31919"/>
    <cellStyle name="好_50-营业成本（空白模板） 3_ZH 其他应收款1" xfId="31920"/>
    <cellStyle name="好_50-营业成本（空白模板） 3_审定表" xfId="31921"/>
    <cellStyle name="好_50-营业成本（空白模板） 4" xfId="31922"/>
    <cellStyle name="好_50-营业成本（空白模板） 4_FD 应付账款2009-BACKUP" xfId="31923"/>
    <cellStyle name="好_50-营业成本（空白模板） 5" xfId="31924"/>
    <cellStyle name="好_50-营业成本（空白模板） 6" xfId="31925"/>
    <cellStyle name="好_50-营业成本（空白模板） 7" xfId="31926"/>
    <cellStyle name="好_50-营业成本（空白模板） 8" xfId="31927"/>
    <cellStyle name="好_50-营业成本（空白模板）_3固定资产" xfId="31928"/>
    <cellStyle name="好_50-营业成本（空白模板）_3固定资产 2" xfId="31929"/>
    <cellStyle name="好_50-营业成本（空白模板）_3固定资产_简版程序11.20" xfId="31930"/>
    <cellStyle name="好_50-营业成本（空白模板）_3固定资产_试算平衡表创业" xfId="31931"/>
    <cellStyle name="好_50-营业成本（空白模板）_Book2" xfId="31932"/>
    <cellStyle name="好_50-营业成本（空白模板）_Book2 2" xfId="31933"/>
    <cellStyle name="好_50-营业成本（空白模板）_Book2_简版程序11.20" xfId="31934"/>
    <cellStyle name="好_50-营业成本（空白模板）_Book2_试算平衡表创业" xfId="31935"/>
    <cellStyle name="好_50-营业成本（空白模板）_财务费用" xfId="31936"/>
    <cellStyle name="好_50-营业成本（空白模板）_财务费用 2" xfId="31937"/>
    <cellStyle name="好_50-营业成本（空白模板）_财务费用_简版程序11.20" xfId="31938"/>
    <cellStyle name="好_50-营业成本（空白模板）_财务费用_试算平衡表创业" xfId="31939"/>
    <cellStyle name="好_50-营业成本（空白模板）_固定资产" xfId="31940"/>
    <cellStyle name="好_50-营业成本（空白模板）_固定资产 2" xfId="31941"/>
    <cellStyle name="好_50-营业成本（空白模板）_固定资产_简版程序11.20" xfId="31942"/>
    <cellStyle name="好_50-营业成本（空白模板）_固定资产_试算平衡表创业" xfId="31943"/>
    <cellStyle name="好_50-营业成本（空白模板）_货币资金" xfId="31944"/>
    <cellStyle name="好_50-营业成本（空白模板）_货币资金 2" xfId="31945"/>
    <cellStyle name="好_50-营业成本（空白模板）_货币资金_简版程序11.20" xfId="31946"/>
    <cellStyle name="好_50-营业成本（空白模板）_货币资金_试算平衡表创业" xfId="31947"/>
    <cellStyle name="好_50-营业成本（空白模板）_简版程序" xfId="31948"/>
    <cellStyle name="好_50-营业成本（空白模板）_简版程序 2" xfId="31949"/>
    <cellStyle name="好_50-营业成本（空白模板）_简版程序11.20" xfId="31950"/>
    <cellStyle name="好_50-营业成本（空白模板）_试算平衡表创业" xfId="31951"/>
    <cellStyle name="好_50-营业成本（空白模板）_应收账款" xfId="31952"/>
    <cellStyle name="好_50-营业成本（空白模板）_应收账款 2" xfId="31953"/>
    <cellStyle name="好_50-营业成本（空白模板）_应收账款_简版程序11.20" xfId="31954"/>
    <cellStyle name="好_50-营业成本（空白模板）_应收账款_试算平衡表创业" xfId="31955"/>
    <cellStyle name="好_51-营业税金及附加（空白模板）" xfId="31956"/>
    <cellStyle name="好_51-营业税金及附加（空白模板） 2" xfId="31957"/>
    <cellStyle name="好_51-营业税金及附加（空白模板） 2_FD 应付账款2009-BACKUP" xfId="31958"/>
    <cellStyle name="好_51-营业税金及附加（空白模板） 2_ZH 其他应收款" xfId="31959"/>
    <cellStyle name="好_51-营业税金及附加（空白模板） 2_ZH 其他应收款1" xfId="31960"/>
    <cellStyle name="好_51-营业税金及附加（空白模板） 2_附注" xfId="31961"/>
    <cellStyle name="好_51-营业税金及附加（空白模板） 2_审定表" xfId="31962"/>
    <cellStyle name="好_51-营业税金及附加（空白模板） 3" xfId="31963"/>
    <cellStyle name="好_51-营业税金及附加（空白模板） 3_FD 应付账款2009-BACKUP" xfId="31964"/>
    <cellStyle name="好_51-营业税金及附加（空白模板） 3_ZH 其他应收款" xfId="31965"/>
    <cellStyle name="好_51-营业税金及附加（空白模板） 3_ZH 其他应收款1" xfId="31966"/>
    <cellStyle name="好_51-营业税金及附加（空白模板） 3_审定表" xfId="31967"/>
    <cellStyle name="好_51-营业税金及附加（空白模板） 4" xfId="31968"/>
    <cellStyle name="好_51-营业税金及附加（空白模板） 4_FD 应付账款2009-BACKUP" xfId="31969"/>
    <cellStyle name="好_51-营业税金及附加（空白模板） 5" xfId="31970"/>
    <cellStyle name="好_51-营业税金及附加（空白模板） 6" xfId="31971"/>
    <cellStyle name="好_51-营业税金及附加（空白模板） 7" xfId="31972"/>
    <cellStyle name="好_51-营业税金及附加（空白模板） 8" xfId="31973"/>
    <cellStyle name="好_51-营业税金及附加（空白模板）_3固定资产" xfId="31974"/>
    <cellStyle name="好_51-营业税金及附加（空白模板）_3固定资产 2" xfId="31975"/>
    <cellStyle name="好_51-营业税金及附加（空白模板）_3固定资产_简版程序11.20" xfId="31976"/>
    <cellStyle name="好_51-营业税金及附加（空白模板）_3固定资产_试算平衡表创业" xfId="31977"/>
    <cellStyle name="好_51-营业税金及附加（空白模板）_Book2" xfId="31978"/>
    <cellStyle name="好_51-营业税金及附加（空白模板）_Book2 2" xfId="31979"/>
    <cellStyle name="好_51-营业税金及附加（空白模板）_Book2_简版程序11.20" xfId="31980"/>
    <cellStyle name="好_51-营业税金及附加（空白模板）_Book2_试算平衡表创业" xfId="31981"/>
    <cellStyle name="好_51-营业税金及附加（空白模板）_财务费用" xfId="31982"/>
    <cellStyle name="好_51-营业税金及附加（空白模板）_财务费用 2" xfId="31983"/>
    <cellStyle name="好_51-营业税金及附加（空白模板）_财务费用_简版程序11.20" xfId="31984"/>
    <cellStyle name="好_51-营业税金及附加（空白模板）_财务费用_试算平衡表创业" xfId="31985"/>
    <cellStyle name="好_51-营业税金及附加（空白模板）_固定资产" xfId="31986"/>
    <cellStyle name="好_51-营业税金及附加（空白模板）_固定资产 2" xfId="31987"/>
    <cellStyle name="好_51-营业税金及附加（空白模板）_固定资产_简版程序11.20" xfId="31988"/>
    <cellStyle name="好_51-营业税金及附加（空白模板）_固定资产_试算平衡表创业" xfId="31989"/>
    <cellStyle name="好_51-营业税金及附加（空白模板）_货币资金" xfId="31990"/>
    <cellStyle name="好_51-营业税金及附加（空白模板）_货币资金 2" xfId="31991"/>
    <cellStyle name="好_51-营业税金及附加（空白模板）_货币资金_简版程序11.20" xfId="31992"/>
    <cellStyle name="好_51-营业税金及附加（空白模板）_货币资金_试算平衡表创业" xfId="31993"/>
    <cellStyle name="好_51-营业税金及附加（空白模板）_简版程序" xfId="31994"/>
    <cellStyle name="好_51-营业税金及附加（空白模板）_简版程序 2" xfId="31995"/>
    <cellStyle name="好_51-营业税金及附加（空白模板）_简版程序11.20" xfId="31996"/>
    <cellStyle name="好_51-营业税金及附加（空白模板）_试算平衡表创业" xfId="31997"/>
    <cellStyle name="好_51-营业税金及附加（空白模板）_应收账款" xfId="31998"/>
    <cellStyle name="好_51-营业税金及附加（空白模板）_应收账款 2" xfId="31999"/>
    <cellStyle name="好_51-营业税金及附加（空白模板）_应收账款_简版程序11.20" xfId="32000"/>
    <cellStyle name="好_51-营业税金及附加（空白模板）_应收账款_试算平衡表创业" xfId="32001"/>
    <cellStyle name="好_54-财务费用（空白模板）" xfId="32002"/>
    <cellStyle name="好_54-财务费用（空白模板） 2" xfId="32003"/>
    <cellStyle name="好_54-财务费用（空白模板） 2_FD 应付账款2009-BACKUP" xfId="32004"/>
    <cellStyle name="好_54-财务费用（空白模板） 2_ZH 其他应收款" xfId="32005"/>
    <cellStyle name="好_54-财务费用（空白模板） 2_ZH 其他应收款1" xfId="32006"/>
    <cellStyle name="好_54-财务费用（空白模板） 2_附注" xfId="32007"/>
    <cellStyle name="好_54-财务费用（空白模板） 2_审定表" xfId="32008"/>
    <cellStyle name="好_54-财务费用（空白模板） 3" xfId="32009"/>
    <cellStyle name="好_54-财务费用（空白模板） 3_FD 应付账款2009-BACKUP" xfId="32010"/>
    <cellStyle name="好_54-财务费用（空白模板） 3_ZH 其他应收款" xfId="32011"/>
    <cellStyle name="好_54-财务费用（空白模板） 3_ZH 其他应收款1" xfId="32012"/>
    <cellStyle name="好_54-财务费用（空白模板） 3_审定表" xfId="32013"/>
    <cellStyle name="好_54-财务费用（空白模板） 4" xfId="32014"/>
    <cellStyle name="好_54-财务费用（空白模板） 4_FD 应付账款2009-BACKUP" xfId="32015"/>
    <cellStyle name="好_54-财务费用（空白模板） 5" xfId="32016"/>
    <cellStyle name="好_54-财务费用（空白模板） 6" xfId="32017"/>
    <cellStyle name="好_54-财务费用（空白模板） 7" xfId="32018"/>
    <cellStyle name="好_54-财务费用（空白模板） 8" xfId="32019"/>
    <cellStyle name="好_54-财务费用（空白模板）_3固定资产" xfId="32020"/>
    <cellStyle name="好_54-财务费用（空白模板）_3固定资产 2" xfId="32021"/>
    <cellStyle name="好_54-财务费用（空白模板）_3固定资产_简版程序11.20" xfId="32022"/>
    <cellStyle name="好_54-财务费用（空白模板）_3固定资产_试算平衡表创业" xfId="32023"/>
    <cellStyle name="好_54-财务费用（空白模板）_Book2" xfId="32024"/>
    <cellStyle name="好_54-财务费用（空白模板）_Book2 2" xfId="32025"/>
    <cellStyle name="好_54-财务费用（空白模板）_Book2_简版程序11.20" xfId="32026"/>
    <cellStyle name="好_54-财务费用（空白模板）_Book2_试算平衡表创业" xfId="32027"/>
    <cellStyle name="好_54-财务费用（空白模板）_财务费用" xfId="32028"/>
    <cellStyle name="好_54-财务费用（空白模板）_财务费用 2" xfId="32029"/>
    <cellStyle name="好_54-财务费用（空白模板）_财务费用_简版程序11.20" xfId="32030"/>
    <cellStyle name="好_54-财务费用（空白模板）_财务费用_试算平衡表创业" xfId="32031"/>
    <cellStyle name="好_54-财务费用（空白模板）_固定资产" xfId="32032"/>
    <cellStyle name="好_54-财务费用（空白模板）_固定资产 2" xfId="32033"/>
    <cellStyle name="好_54-财务费用（空白模板）_固定资产_简版程序11.20" xfId="32034"/>
    <cellStyle name="好_54-财务费用（空白模板）_固定资产_试算平衡表创业" xfId="32035"/>
    <cellStyle name="好_54-财务费用（空白模板）_货币资金" xfId="32036"/>
    <cellStyle name="好_54-财务费用（空白模板）_货币资金 2" xfId="32037"/>
    <cellStyle name="好_54-财务费用（空白模板）_货币资金_简版程序11.20" xfId="32038"/>
    <cellStyle name="好_54-财务费用（空白模板）_货币资金_试算平衡表创业" xfId="32039"/>
    <cellStyle name="好_54-财务费用（空白模板）_简版程序" xfId="32040"/>
    <cellStyle name="好_54-财务费用（空白模板）_简版程序 2" xfId="32041"/>
    <cellStyle name="好_54-财务费用（空白模板）_简版程序11.20" xfId="32042"/>
    <cellStyle name="好_54-财务费用（空白模板）_试算平衡表创业" xfId="32043"/>
    <cellStyle name="好_54-财务费用（空白模板）_应收账款" xfId="32044"/>
    <cellStyle name="好_54-财务费用（空白模板）_应收账款 2" xfId="32045"/>
    <cellStyle name="好_54-财务费用（空白模板）_应收账款_简版程序11.20" xfId="32046"/>
    <cellStyle name="好_54-财务费用（空白模板）_应收账款_试算平衡表创业" xfId="32047"/>
    <cellStyle name="好_55-资产减值损失（空白模板）" xfId="32048"/>
    <cellStyle name="好_55-资产减值损失（空白模板） 2" xfId="32049"/>
    <cellStyle name="好_55-资产减值损失（空白模板） 2_FD 应付账款2009-BACKUP" xfId="32050"/>
    <cellStyle name="好_55-资产减值损失（空白模板） 2_ZH 其他应收款" xfId="32051"/>
    <cellStyle name="好_55-资产减值损失（空白模板） 2_ZH 其他应收款1" xfId="32052"/>
    <cellStyle name="好_55-资产减值损失（空白模板） 2_附注" xfId="32053"/>
    <cellStyle name="好_55-资产减值损失（空白模板） 2_审定表" xfId="32054"/>
    <cellStyle name="好_55-资产减值损失（空白模板） 3" xfId="32055"/>
    <cellStyle name="好_55-资产减值损失（空白模板） 3_FD 应付账款2009-BACKUP" xfId="32056"/>
    <cellStyle name="好_55-资产减值损失（空白模板） 3_ZH 其他应收款" xfId="32057"/>
    <cellStyle name="好_55-资产减值损失（空白模板） 3_ZH 其他应收款1" xfId="32058"/>
    <cellStyle name="好_55-资产减值损失（空白模板） 3_审定表" xfId="32059"/>
    <cellStyle name="好_55-资产减值损失（空白模板） 4" xfId="32060"/>
    <cellStyle name="好_55-资产减值损失（空白模板） 4_FD 应付账款2009-BACKUP" xfId="32061"/>
    <cellStyle name="好_55-资产减值损失（空白模板） 5" xfId="32062"/>
    <cellStyle name="好_55-资产减值损失（空白模板） 6" xfId="32063"/>
    <cellStyle name="好_55-资产减值损失（空白模板） 7" xfId="32064"/>
    <cellStyle name="好_55-资产减值损失（空白模板） 8" xfId="32065"/>
    <cellStyle name="好_55-资产减值损失（空白模板）_3固定资产" xfId="32066"/>
    <cellStyle name="好_55-资产减值损失（空白模板）_3固定资产 2" xfId="32067"/>
    <cellStyle name="好_55-资产减值损失（空白模板）_3固定资产_简版程序11.20" xfId="32068"/>
    <cellStyle name="好_55-资产减值损失（空白模板）_3固定资产_试算平衡表创业" xfId="32069"/>
    <cellStyle name="好_55-资产减值损失（空白模板）_Book2" xfId="32070"/>
    <cellStyle name="好_55-资产减值损失（空白模板）_Book2 2" xfId="32071"/>
    <cellStyle name="好_55-资产减值损失（空白模板）_Book2_简版程序11.20" xfId="32072"/>
    <cellStyle name="好_55-资产减值损失（空白模板）_Book2_试算平衡表创业" xfId="32073"/>
    <cellStyle name="好_55-资产减值损失（空白模板）_财务费用" xfId="32074"/>
    <cellStyle name="好_55-资产减值损失（空白模板）_财务费用 2" xfId="32075"/>
    <cellStyle name="好_55-资产减值损失（空白模板）_财务费用_简版程序11.20" xfId="32076"/>
    <cellStyle name="好_55-资产减值损失（空白模板）_财务费用_试算平衡表创业" xfId="32077"/>
    <cellStyle name="好_55-资产减值损失（空白模板）_固定资产" xfId="32078"/>
    <cellStyle name="好_55-资产减值损失（空白模板）_固定资产 2" xfId="32079"/>
    <cellStyle name="好_55-资产减值损失（空白模板）_固定资产_简版程序11.20" xfId="32080"/>
    <cellStyle name="好_55-资产减值损失（空白模板）_固定资产_试算平衡表创业" xfId="32081"/>
    <cellStyle name="好_55-资产减值损失（空白模板）_货币资金" xfId="32082"/>
    <cellStyle name="好_55-资产减值损失（空白模板）_货币资金 2" xfId="32083"/>
    <cellStyle name="好_55-资产减值损失（空白模板）_货币资金_简版程序11.20" xfId="32084"/>
    <cellStyle name="好_55-资产减值损失（空白模板）_货币资金_试算平衡表创业" xfId="32085"/>
    <cellStyle name="好_55-资产减值损失（空白模板）_简版程序" xfId="32086"/>
    <cellStyle name="好_55-资产减值损失（空白模板）_简版程序 2" xfId="32087"/>
    <cellStyle name="好_55-资产减值损失（空白模板）_简版程序11.20" xfId="32088"/>
    <cellStyle name="好_55-资产减值损失（空白模板）_试算平衡表创业" xfId="32089"/>
    <cellStyle name="好_55-资产减值损失（空白模板）_应收账款" xfId="32090"/>
    <cellStyle name="好_55-资产减值损失（空白模板）_应收账款 2" xfId="32091"/>
    <cellStyle name="好_55-资产减值损失（空白模板）_应收账款_简版程序11.20" xfId="32092"/>
    <cellStyle name="好_55-资产减值损失（空白模板）_应收账款_试算平衡表创业" xfId="32093"/>
    <cellStyle name="好_56-公允价值损益变动（空白模板）" xfId="32094"/>
    <cellStyle name="好_58-营业外收入（空白模板）" xfId="32095"/>
    <cellStyle name="好_59-营业外支出（空白模板）" xfId="32096"/>
    <cellStyle name="好_5-预付款项（空白模板）" xfId="32097"/>
    <cellStyle name="好_8i" xfId="32098"/>
    <cellStyle name="好_8-其他应收款（空白模板）" xfId="32099"/>
    <cellStyle name="好_8-其他应收款（空白模板） 2" xfId="32100"/>
    <cellStyle name="好_8-其他应收款（空白模板） 2_ZH 其他应收款" xfId="32101"/>
    <cellStyle name="好_8-其他应收款（空白模板） 2_ZH 其他应收款1" xfId="32102"/>
    <cellStyle name="好_8-其他应收款（空白模板） 3" xfId="32103"/>
    <cellStyle name="好_8-其他应收款（空白模板） 3_ZH 其他应收款" xfId="32104"/>
    <cellStyle name="好_8-其他应收款（空白模板） 3_ZH 其他应收款1" xfId="32105"/>
    <cellStyle name="好_9-存货（空白模板）" xfId="32106"/>
    <cellStyle name="好_9管理费用" xfId="32107"/>
    <cellStyle name="好_9管理费用 2" xfId="32108"/>
    <cellStyle name="好_9管理费用 2_附注" xfId="32109"/>
    <cellStyle name="好_9管理费用 3" xfId="32110"/>
    <cellStyle name="好_9管理费用 4" xfId="32111"/>
    <cellStyle name="好_9管理费用 5" xfId="32112"/>
    <cellStyle name="好_9管理费用 6" xfId="32113"/>
    <cellStyle name="好_9管理费用 7" xfId="32114"/>
    <cellStyle name="好_9管理费用_简版程序" xfId="32115"/>
    <cellStyle name="好_9管理费用_简版程序 2" xfId="32116"/>
    <cellStyle name="好_9管理费用_简版程序11.20" xfId="32117"/>
    <cellStyle name="好_9管理费用_试算平衡表创业" xfId="32118"/>
    <cellStyle name="好_A0、年报－调整表" xfId="32119"/>
    <cellStyle name="好_A0、年报－调整表 2" xfId="32120"/>
    <cellStyle name="好_A0、年报－调整表（08年）" xfId="32121"/>
    <cellStyle name="好_A0、年报－调整表（08年） 2" xfId="32122"/>
    <cellStyle name="好_A0、年报－调整表（09北方）" xfId="32123"/>
    <cellStyle name="好_A0、年报－调整表（09北方） 2" xfId="32124"/>
    <cellStyle name="好_A0、年报－调整表（09东诚）" xfId="32125"/>
    <cellStyle name="好_A0、年报－调整表（09东诚） 2" xfId="32126"/>
    <cellStyle name="好_A0、年报－调整表（09东诚合并）" xfId="32127"/>
    <cellStyle name="好_A0、年报－调整表（09东诚合并） 2" xfId="32128"/>
    <cellStyle name="好_A0、年报－调整表（2009合并公司）" xfId="32129"/>
    <cellStyle name="好_A0、年报－调整表（2009合并公司） 2" xfId="32130"/>
    <cellStyle name="好_A0、年报－调整表（2009母公司）" xfId="32131"/>
    <cellStyle name="好_A0、年报－调整表（2009母公司） 2" xfId="32132"/>
    <cellStyle name="好_A0、年报－调整表（东源09.11）" xfId="32133"/>
    <cellStyle name="好_A0、年报－调整表（东源09.11） 2" xfId="32134"/>
    <cellStyle name="好_A1、年报－调整表" xfId="32135"/>
    <cellStyle name="好_A1、年报－调整表 2" xfId="32136"/>
    <cellStyle name="好_A1、年报－调整表（07东诚）" xfId="32137"/>
    <cellStyle name="好_A1、年报－调整表（07东诚） 2" xfId="32138"/>
    <cellStyle name="好_A1、年报－调整表山东盈商" xfId="32139"/>
    <cellStyle name="好_A1、年报－调整表山东盈商 2" xfId="32140"/>
    <cellStyle name="好_abc" xfId="32141"/>
    <cellStyle name="好_AUSSINO参考模板" xfId="32142"/>
    <cellStyle name="好_AUSSINO参考模板 2" xfId="32143"/>
    <cellStyle name="好_B722-1" xfId="32144"/>
    <cellStyle name="好_BG-3-1-1成本法评估明细表（滴水）-11.22" xfId="32145"/>
    <cellStyle name="好_BG-3-1-3评估明细表(百脉泉)1" xfId="32146"/>
    <cellStyle name="好_BG-3-1-3评估明细表(百脉泉)1 2" xfId="32147"/>
    <cellStyle name="好_BG-3-1-3评估明细表(百脉泉)1 2 2" xfId="32148"/>
    <cellStyle name="好_BG-3-1-3评估明细表(百脉泉)1 2 3" xfId="32149"/>
    <cellStyle name="好_BG-3-1-3评估明细表(百脉泉)1 3" xfId="32150"/>
    <cellStyle name="好_BG-3-1-3评估明细表(百脉泉)1 4" xfId="32151"/>
    <cellStyle name="好_BG-3-1-3评估明细表(百脉泉)1 5" xfId="32152"/>
    <cellStyle name="好_BG-3-1-3评估明细表(百脉泉)1 6" xfId="32153"/>
    <cellStyle name="好_BG-3-1-3评估明细表(百脉泉)1 7" xfId="32154"/>
    <cellStyle name="好_BG-3-1-3评估明细表(百脉泉)1 8" xfId="32155"/>
    <cellStyle name="好_Book1" xfId="32156"/>
    <cellStyle name="好_Book1 2" xfId="32157"/>
    <cellStyle name="好_Book1 2_附注" xfId="32158"/>
    <cellStyle name="好_Book1 3" xfId="32159"/>
    <cellStyle name="好_Book1 4" xfId="32160"/>
    <cellStyle name="好_Book1 5" xfId="32161"/>
    <cellStyle name="好_Book1_08华阳-F负债类" xfId="32162"/>
    <cellStyle name="好_Book1_08华阳-Z资产类" xfId="32163"/>
    <cellStyle name="好_Book1_1" xfId="32164"/>
    <cellStyle name="好_Book1_F负债类" xfId="32165"/>
    <cellStyle name="好_Book1_中泰往来帐龄划分" xfId="32166"/>
    <cellStyle name="好_Book1_中泰往来帐龄划分 2" xfId="32167"/>
    <cellStyle name="好_Book1_中泰往来帐龄划分 2_附注" xfId="32168"/>
    <cellStyle name="好_Book2" xfId="32169"/>
    <cellStyle name="好_Book2 2" xfId="32170"/>
    <cellStyle name="好_Book2 2 2" xfId="32171"/>
    <cellStyle name="好_Book2 2 3" xfId="32172"/>
    <cellStyle name="好_Book2 2 4" xfId="32173"/>
    <cellStyle name="好_Book2 2_试算平衡表创业" xfId="32174"/>
    <cellStyle name="好_Book2 3" xfId="32175"/>
    <cellStyle name="好_Book2 3 2" xfId="32176"/>
    <cellStyle name="好_Book2 3 3" xfId="32177"/>
    <cellStyle name="好_Book2 3 4" xfId="32178"/>
    <cellStyle name="好_Book2 4" xfId="32179"/>
    <cellStyle name="好_Book2 5" xfId="32180"/>
    <cellStyle name="好_Book2 6" xfId="32181"/>
    <cellStyle name="好_Book2 7" xfId="32182"/>
    <cellStyle name="好_Book2 8" xfId="32183"/>
    <cellStyle name="好_Book2 9" xfId="32184"/>
    <cellStyle name="好_Book2_02大力矿业" xfId="32185"/>
    <cellStyle name="好_Book2_02大力矿业 2" xfId="32186"/>
    <cellStyle name="好_Book2_02大力矿业 3" xfId="32187"/>
    <cellStyle name="好_Book2_02大力矿业 4" xfId="32188"/>
    <cellStyle name="好_Book2_1" xfId="32189"/>
    <cellStyle name="好_Book2_18纵横工程改" xfId="32190"/>
    <cellStyle name="好_Book2_18纵横工程改 2" xfId="32191"/>
    <cellStyle name="好_Book2_18纵横工程改 3" xfId="32192"/>
    <cellStyle name="好_Book2_简版程序" xfId="32193"/>
    <cellStyle name="好_Book2_简版程序11.20" xfId="32194"/>
    <cellStyle name="好_Book4" xfId="32195"/>
    <cellStyle name="好_Cashflow" xfId="32196"/>
    <cellStyle name="好_Cashflow 2" xfId="32197"/>
    <cellStyle name="好_Cashflow 2 2" xfId="32198"/>
    <cellStyle name="好_Cashflow 2 2 2" xfId="32199"/>
    <cellStyle name="好_Cashflow 2 3" xfId="32200"/>
    <cellStyle name="好_Cashflow 3" xfId="32201"/>
    <cellStyle name="好_CF" xfId="32202"/>
    <cellStyle name="好_CF 2" xfId="32203"/>
    <cellStyle name="好_CF 2 2" xfId="32204"/>
    <cellStyle name="好_CF 2 2 2" xfId="32205"/>
    <cellStyle name="好_CF 2 3" xfId="32206"/>
    <cellStyle name="好_CF 3" xfId="32207"/>
    <cellStyle name="好_CF2007" xfId="32208"/>
    <cellStyle name="好_CF2007 2" xfId="32209"/>
    <cellStyle name="好_CF2007 2 2" xfId="32210"/>
    <cellStyle name="好_CF2007 2 2 2" xfId="32211"/>
    <cellStyle name="好_CF2007 2 3" xfId="32212"/>
    <cellStyle name="好_CF2007 3" xfId="32213"/>
    <cellStyle name="好_EB-5" xfId="32214"/>
    <cellStyle name="好_EB-5_1" xfId="32215"/>
    <cellStyle name="好_f1 港口结构分析" xfId="32216"/>
    <cellStyle name="好_FD 应付账款" xfId="32217"/>
    <cellStyle name="好_FD 应付账款2009-BACKUP" xfId="32218"/>
    <cellStyle name="好_FE 预收款项" xfId="32219"/>
    <cellStyle name="好_FJ 其他应付款" xfId="32220"/>
    <cellStyle name="好_F负债类" xfId="32221"/>
    <cellStyle name="好_F负债类_07华阳-合并" xfId="32222"/>
    <cellStyle name="好_F负债类_1" xfId="32223"/>
    <cellStyle name="好_G-应收账款" xfId="32224"/>
    <cellStyle name="好_G-应收账款 2" xfId="32225"/>
    <cellStyle name="好_G-应收账款 3" xfId="32226"/>
    <cellStyle name="好_G-应收账款 4" xfId="32227"/>
    <cellStyle name="好_G-应收账款 5" xfId="32228"/>
    <cellStyle name="好_H1000应收账款" xfId="32229"/>
    <cellStyle name="好_H1000应收账款 2" xfId="32230"/>
    <cellStyle name="好_H1000应收账款 3" xfId="32231"/>
    <cellStyle name="好_H1000应收账款_简版程序" xfId="32232"/>
    <cellStyle name="好_H1000应收账款_简版程序11.20" xfId="32233"/>
    <cellStyle name="好_HB311" xfId="32234"/>
    <cellStyle name="好_HB411" xfId="32235"/>
    <cellStyle name="好_HB411_1" xfId="32236"/>
    <cellStyle name="好_J1000-存货-田立营" xfId="32237"/>
    <cellStyle name="好_J1000-存货-田立营 2" xfId="32238"/>
    <cellStyle name="好_J1000-存货-田立营 3" xfId="32239"/>
    <cellStyle name="好_J1000-存货-田立营_简版程序" xfId="32240"/>
    <cellStyle name="好_J1000-存货-田立营_简版程序11.20" xfId="32241"/>
    <cellStyle name="好_MIC_Spreadsheet and FAR_2006.12.31-吴提供的现流表编制" xfId="32242"/>
    <cellStyle name="好_MIC_Spreadsheet and FAR_2006.12.31-吴提供的现流表编制 2" xfId="32243"/>
    <cellStyle name="好_MIC_Spreadsheet and FAR_2006.12.31-吴提供的现流表编制 2 2" xfId="32244"/>
    <cellStyle name="好_MIC_Spreadsheet and FAR_2006.12.31-吴提供的现流表编制 2 2 2" xfId="32245"/>
    <cellStyle name="好_MIC_Spreadsheet and FAR_2006.12.31-吴提供的现流表编制 2 3" xfId="32246"/>
    <cellStyle name="好_MIC_Spreadsheet and FAR_2006.12.31-吴提供的现流表编制 3" xfId="32247"/>
    <cellStyle name="好_pinggubaobiaogesi" xfId="32248"/>
    <cellStyle name="好_Q所有者权益类" xfId="32249"/>
    <cellStyle name="好_S11-1营业外收入审定表" xfId="32250"/>
    <cellStyle name="好_S1-1营业收入审定表" xfId="32251"/>
    <cellStyle name="好_S1-1营业收入审定表 2" xfId="32252"/>
    <cellStyle name="好_S1-1营业收入审定表 2_附注" xfId="32253"/>
    <cellStyle name="好_S1-营业收入" xfId="32254"/>
    <cellStyle name="好_S1-营业收入 2" xfId="32255"/>
    <cellStyle name="好_S1-营业收入 2_附注" xfId="32256"/>
    <cellStyle name="好_S4-1营业税金及附加审定表" xfId="32257"/>
    <cellStyle name="好_S4-1营业税金及附加审定表 2" xfId="32258"/>
    <cellStyle name="好_S4-1营业税金及附加审定表 2_附注" xfId="32259"/>
    <cellStyle name="好_SA 营业收入" xfId="32260"/>
    <cellStyle name="好_SA 营业收入 2" xfId="32261"/>
    <cellStyle name="好_SA 营业收入 2_附注" xfId="32262"/>
    <cellStyle name="好_SA4" xfId="32263"/>
    <cellStyle name="好_SC 营业税金及附加" xfId="32264"/>
    <cellStyle name="好_SC 营业税金及附加 2" xfId="32265"/>
    <cellStyle name="好_SC 营业税金及附加 2_附注" xfId="32266"/>
    <cellStyle name="好_SC2" xfId="32267"/>
    <cellStyle name="好_SC2 2" xfId="32268"/>
    <cellStyle name="好_SC2 2_附注" xfId="32269"/>
    <cellStyle name="好_SD 销售费用" xfId="32270"/>
    <cellStyle name="好_SD 销售费用 2" xfId="32271"/>
    <cellStyle name="好_SD 销售费用 2_附注" xfId="32272"/>
    <cellStyle name="好_SE 管理费用" xfId="32273"/>
    <cellStyle name="好_SE 管理费用 2" xfId="32274"/>
    <cellStyle name="好_SE 管理费用 2_附注" xfId="32275"/>
    <cellStyle name="好_SE 管理费用1" xfId="32276"/>
    <cellStyle name="好_SE 管理费用1 2" xfId="32277"/>
    <cellStyle name="好_SE 管理费用1 2_附注" xfId="32278"/>
    <cellStyle name="好_Sheet1" xfId="32279"/>
    <cellStyle name="好_Sheet1 2" xfId="32280"/>
    <cellStyle name="好_Sheet1 2 2" xfId="32281"/>
    <cellStyle name="好_Sheet1 2 2 2" xfId="32282"/>
    <cellStyle name="好_Sheet1 2 3" xfId="32283"/>
    <cellStyle name="好_Sheet1 2_附注" xfId="32284"/>
    <cellStyle name="好_Sheet1 3" xfId="32285"/>
    <cellStyle name="好_Sheet1 4" xfId="32286"/>
    <cellStyle name="好_Sheet1 5" xfId="32287"/>
    <cellStyle name="好_Sheet1 6" xfId="32288"/>
    <cellStyle name="好_Sheet1__dxn_tempBook1" xfId="32289"/>
    <cellStyle name="好_Sheet1__dxn_tempBook1 2" xfId="32290"/>
    <cellStyle name="好_Sheet1__dxn_tempBook1 2_附注" xfId="32291"/>
    <cellStyle name="好_Sheet1_简版程序" xfId="32292"/>
    <cellStyle name="好_Sheet1_简版程序 2" xfId="32293"/>
    <cellStyle name="好_Sheet1_简版程序11.20" xfId="32294"/>
    <cellStyle name="好_Sheet1_试算平衡表创业" xfId="32295"/>
    <cellStyle name="好_Sheet2" xfId="32296"/>
    <cellStyle name="好_Sheet2 2" xfId="32297"/>
    <cellStyle name="好_Sheet2 2 2" xfId="32298"/>
    <cellStyle name="好_Sheet2 2 2 2" xfId="32299"/>
    <cellStyle name="好_Sheet2 2 3" xfId="32300"/>
    <cellStyle name="好_Sheet2 3" xfId="32301"/>
    <cellStyle name="好_Sheet222" xfId="32302"/>
    <cellStyle name="好_Sheet222 2" xfId="32303"/>
    <cellStyle name="好_S损益类" xfId="32304"/>
    <cellStyle name="好_TB" xfId="32305"/>
    <cellStyle name="好_TB 2" xfId="32306"/>
    <cellStyle name="好_TB 2 2" xfId="32307"/>
    <cellStyle name="好_TB 2 2 2" xfId="32308"/>
    <cellStyle name="好_TB 2 3" xfId="32309"/>
    <cellStyle name="好_TB 3" xfId="32310"/>
    <cellStyle name="好_TB&amp;ADJUSTMENT2008" xfId="32311"/>
    <cellStyle name="好_TB&amp;ADJUSTMENT2008 2" xfId="32312"/>
    <cellStyle name="好_TB8final1" xfId="32313"/>
    <cellStyle name="好_TB8final1 2" xfId="32314"/>
    <cellStyle name="好_TB8final1 2 2" xfId="32315"/>
    <cellStyle name="好_TB8final1 2 2 2" xfId="32316"/>
    <cellStyle name="好_TB8final1 2 3" xfId="32317"/>
    <cellStyle name="好_TB8final1 3" xfId="32318"/>
    <cellStyle name="好_yu yue comfirm1" xfId="32319"/>
    <cellStyle name="好_Z14-长期应收款（函证汇总表样本）" xfId="32320"/>
    <cellStyle name="好_Z14-长期应收款（函证汇总表样本） 2" xfId="32321"/>
    <cellStyle name="好_Z14-长期应收款（函证汇总表样本） 2_附注" xfId="32322"/>
    <cellStyle name="好_Z17-1审定表" xfId="32323"/>
    <cellStyle name="好_Z17-1审定表_试算平衡表创业" xfId="32324"/>
    <cellStyle name="好_Z5-300函证结果汇总表" xfId="32325"/>
    <cellStyle name="好_ZA0货币资金审定表 " xfId="32326"/>
    <cellStyle name="好_ZA0货币资金审定表  2" xfId="32327"/>
    <cellStyle name="好_ZA0货币资金审定表  2 2" xfId="32328"/>
    <cellStyle name="好_ZA0货币资金审定表  2_FD 应付账款2009-BACKUP" xfId="32329"/>
    <cellStyle name="好_ZA0货币资金审定表  2_ZH 其他应收款" xfId="32330"/>
    <cellStyle name="好_ZA0货币资金审定表  2_ZH 其他应收款1" xfId="32331"/>
    <cellStyle name="好_ZA0货币资金审定表  2_审定表" xfId="32332"/>
    <cellStyle name="好_ZA0货币资金审定表  3" xfId="32333"/>
    <cellStyle name="好_ZA0货币资金审定表  3_FD 应付账款2009-BACKUP" xfId="32334"/>
    <cellStyle name="好_ZA0货币资金审定表  3_ZH 其他应收款" xfId="32335"/>
    <cellStyle name="好_ZA0货币资金审定表  3_ZH 其他应收款1" xfId="32336"/>
    <cellStyle name="好_ZA0货币资金审定表  3_审定表" xfId="32337"/>
    <cellStyle name="好_ZA0货币资金审定表  3_试算平衡表创业" xfId="32338"/>
    <cellStyle name="好_ZA0货币资金审定表  4" xfId="32339"/>
    <cellStyle name="好_ZA0货币资金审定表  4_FD 应付账款2009-BACKUP" xfId="32340"/>
    <cellStyle name="好_ZA0货币资金审定表  5" xfId="32341"/>
    <cellStyle name="好_ZA0货币资金审定表  6" xfId="32342"/>
    <cellStyle name="好_ZA0货币资金审定表  7" xfId="32343"/>
    <cellStyle name="好_ZA0货币资金审定表  8" xfId="32344"/>
    <cellStyle name="好_ZA0货币资金审定表 _3固定资产" xfId="32345"/>
    <cellStyle name="好_ZA0货币资金审定表 _3固定资产_简版程序11.20" xfId="32346"/>
    <cellStyle name="好_ZA0货币资金审定表 _3固定资产_试算平衡表创业" xfId="32347"/>
    <cellStyle name="好_ZA0货币资金审定表 _Book2" xfId="32348"/>
    <cellStyle name="好_ZA0货币资金审定表 _Book2_简版程序11.20" xfId="32349"/>
    <cellStyle name="好_ZA0货币资金审定表 _Book2_试算平衡表创业" xfId="32350"/>
    <cellStyle name="好_ZA0货币资金审定表 _财务费用" xfId="32351"/>
    <cellStyle name="好_ZA0货币资金审定表 _财务费用_简版程序11.20" xfId="32352"/>
    <cellStyle name="好_ZA0货币资金审定表 _财务费用_试算平衡表创业" xfId="32353"/>
    <cellStyle name="好_ZA0货币资金审定表 _固定资产" xfId="32354"/>
    <cellStyle name="好_ZA0货币资金审定表 _固定资产_简版程序11.20" xfId="32355"/>
    <cellStyle name="好_ZA0货币资金审定表 _固定资产_试算平衡表创业" xfId="32356"/>
    <cellStyle name="好_ZA0货币资金审定表 _货币资金" xfId="32357"/>
    <cellStyle name="好_ZA0货币资金审定表 _货币资金_简版程序11.20" xfId="32358"/>
    <cellStyle name="好_ZA0货币资金审定表 _货币资金_试算平衡表创业" xfId="32359"/>
    <cellStyle name="好_ZA0货币资金审定表 _简版程序" xfId="32360"/>
    <cellStyle name="好_ZA0货币资金审定表 _简版程序11.20" xfId="32361"/>
    <cellStyle name="好_ZA0货币资金审定表 _应收账款" xfId="32362"/>
    <cellStyle name="好_ZA0货币资金审定表 _应收账款_简版程序11.20" xfId="32363"/>
    <cellStyle name="好_ZA0货币资金审定表 _应收账款_试算平衡表创业" xfId="32364"/>
    <cellStyle name="好_ZD 应收账款-货轮" xfId="32365"/>
    <cellStyle name="好_ZD 应收账款-货轮2010" xfId="32366"/>
    <cellStyle name="好_ZH 其他应收款" xfId="32367"/>
    <cellStyle name="好_ZH 其他应收款1" xfId="32368"/>
    <cellStyle name="好_Z资产类" xfId="32369"/>
    <cellStyle name="好_安全设备8月份折旧调整" xfId="32370"/>
    <cellStyle name="好_鞍钢股份公司收益法071216feng核对" xfId="32371"/>
    <cellStyle name="好_鞍钢股份公司收益法071216feng核对 2" xfId="32372"/>
    <cellStyle name="好_鞍钢股份公司收益法071216feng核对 3" xfId="32373"/>
    <cellStyle name="好_鞍钢股份公司收益法071216feng核对_固定资产折旧" xfId="32374"/>
    <cellStyle name="好_鞍钢股份公司收益法071216feng核对_固定资产折旧 2" xfId="32375"/>
    <cellStyle name="好_鞍钢股份公司收益法071216feng核对_固定资产折旧 3" xfId="32376"/>
    <cellStyle name="好_鞍钢股份公司收益法071216feng核对_固定资产折旧_majun合并嘉兴信达建设附件3：标准评估明细表（收益法）" xfId="32377"/>
    <cellStyle name="好_鞍钢股份公司收益法071216feng核对_固定资产折旧_majun合并嘉兴信达建设附件3：标准评估明细表（收益法） 2" xfId="32378"/>
    <cellStyle name="好_鞍钢股份公司收益法071216feng核对_固定资产折旧_majun合并嘉兴信达建设附件3：标准评估明细表（收益法） 3" xfId="32379"/>
    <cellStyle name="好_澳西奴(北京尚纺)" xfId="32380"/>
    <cellStyle name="好_澳西奴(北京尚纺) 2" xfId="32381"/>
    <cellStyle name="好_澳西奴(北京尚纺) 2 2" xfId="32382"/>
    <cellStyle name="好_澳西奴(北京尚纺) 2 2 2" xfId="32383"/>
    <cellStyle name="好_澳西奴(北京尚纺) 2 3" xfId="32384"/>
    <cellStyle name="好_澳西奴(北京尚纺) 3" xfId="32385"/>
    <cellStyle name="好_本年调整分录" xfId="32386"/>
    <cellStyle name="好_本年调整分录 2" xfId="32387"/>
    <cellStyle name="好_本年试算" xfId="32388"/>
    <cellStyle name="好_本年试算 2" xfId="32389"/>
    <cellStyle name="好_本年试算_附注表" xfId="32390"/>
    <cellStyle name="好_本年试算_附注表 2" xfId="32391"/>
    <cellStyle name="好_本年试算_附注表 2 2" xfId="32392"/>
    <cellStyle name="好_本年试算_附注表 2 2 2" xfId="32393"/>
    <cellStyle name="好_本年试算_附注表 2 3" xfId="32394"/>
    <cellStyle name="好_本年试算_附注表 3" xfId="32395"/>
    <cellStyle name="好_本年试算_划转" xfId="32396"/>
    <cellStyle name="好_本年试算_划转 2" xfId="32397"/>
    <cellStyle name="好_本年试算_划转 2 2" xfId="32398"/>
    <cellStyle name="好_本年试算_划转 2 2 2" xfId="32399"/>
    <cellStyle name="好_本年试算_划转 2 3" xfId="32400"/>
    <cellStyle name="好_本年试算_划转 3" xfId="32401"/>
    <cellStyle name="好_剥离" xfId="32402"/>
    <cellStyle name="好_剥离 2" xfId="32403"/>
    <cellStyle name="好_剥离 2 2" xfId="32404"/>
    <cellStyle name="好_剥离 2 2 2" xfId="32405"/>
    <cellStyle name="好_剥离 2 3" xfId="32406"/>
    <cellStyle name="好_剥离 3" xfId="32407"/>
    <cellStyle name="好_财务费用" xfId="32408"/>
    <cellStyle name="好_财务费用 2" xfId="32409"/>
    <cellStyle name="好_财务费用 2_FD 应付账款2009-BACKUP" xfId="32410"/>
    <cellStyle name="好_财务费用 2_ZH 其他应收款" xfId="32411"/>
    <cellStyle name="好_财务费用 2_ZH 其他应收款1" xfId="32412"/>
    <cellStyle name="好_财务费用 2_附注" xfId="32413"/>
    <cellStyle name="好_财务费用 2_审定表" xfId="32414"/>
    <cellStyle name="好_财务费用 3" xfId="32415"/>
    <cellStyle name="好_财务费用 3_FD 应付账款2009-BACKUP" xfId="32416"/>
    <cellStyle name="好_财务费用 3_ZH 其他应收款" xfId="32417"/>
    <cellStyle name="好_财务费用 3_ZH 其他应收款1" xfId="32418"/>
    <cellStyle name="好_财务费用 3_审定表" xfId="32419"/>
    <cellStyle name="好_财务费用 4" xfId="32420"/>
    <cellStyle name="好_财务费用 4_FD 应付账款2009-BACKUP" xfId="32421"/>
    <cellStyle name="好_财务费用 5" xfId="32422"/>
    <cellStyle name="好_财务费用 6" xfId="32423"/>
    <cellStyle name="好_财务费用 7" xfId="32424"/>
    <cellStyle name="好_财务费用 8" xfId="32425"/>
    <cellStyle name="好_财务费用_1" xfId="32426"/>
    <cellStyle name="好_财务费用_1 2" xfId="32427"/>
    <cellStyle name="好_财务费用_1_简版程序11.20" xfId="32428"/>
    <cellStyle name="好_财务费用_1_试算平衡表创业" xfId="32429"/>
    <cellStyle name="好_财务费用_3固定资产" xfId="32430"/>
    <cellStyle name="好_财务费用_3固定资产 2" xfId="32431"/>
    <cellStyle name="好_财务费用_3固定资产_简版程序11.20" xfId="32432"/>
    <cellStyle name="好_财务费用_3固定资产_试算平衡表创业" xfId="32433"/>
    <cellStyle name="好_财务费用_Book2" xfId="32434"/>
    <cellStyle name="好_财务费用_Book2 2" xfId="32435"/>
    <cellStyle name="好_财务费用_Book2_简版程序11.20" xfId="32436"/>
    <cellStyle name="好_财务费用_Book2_试算平衡表创业" xfId="32437"/>
    <cellStyle name="好_财务费用_财务费用" xfId="32438"/>
    <cellStyle name="好_财务费用_财务费用 2" xfId="32439"/>
    <cellStyle name="好_财务费用_财务费用_简版程序11.20" xfId="32440"/>
    <cellStyle name="好_财务费用_财务费用_试算平衡表创业" xfId="32441"/>
    <cellStyle name="好_财务费用_固定资产" xfId="32442"/>
    <cellStyle name="好_财务费用_固定资产 2" xfId="32443"/>
    <cellStyle name="好_财务费用_固定资产_简版程序11.20" xfId="32444"/>
    <cellStyle name="好_财务费用_固定资产_试算平衡表创业" xfId="32445"/>
    <cellStyle name="好_财务费用_货币资金" xfId="32446"/>
    <cellStyle name="好_财务费用_货币资金 2" xfId="32447"/>
    <cellStyle name="好_财务费用_货币资金_简版程序11.20" xfId="32448"/>
    <cellStyle name="好_财务费用_货币资金_试算平衡表创业" xfId="32449"/>
    <cellStyle name="好_财务费用_简版程序" xfId="32450"/>
    <cellStyle name="好_财务费用_简版程序 2" xfId="32451"/>
    <cellStyle name="好_财务费用_简版程序11.20" xfId="32452"/>
    <cellStyle name="好_财务费用_试算平衡表创业" xfId="32453"/>
    <cellStyle name="好_财务费用_应收账款" xfId="32454"/>
    <cellStyle name="好_财务费用_应收账款 2" xfId="32455"/>
    <cellStyle name="好_财务费用_应收账款_简版程序11.20" xfId="32456"/>
    <cellStyle name="好_财务费用_应收账款_试算平衡表创业" xfId="32457"/>
    <cellStyle name="好_采购与付款循环-苏州依厂" xfId="32458"/>
    <cellStyle name="好_采购与付款循环-苏州依厂 2" xfId="32459"/>
    <cellStyle name="好_采购与付款循环-苏州依厂 2_附注" xfId="32460"/>
    <cellStyle name="好_采购与付款循环-苏州依厂_往来帐龄划分" xfId="32461"/>
    <cellStyle name="好_采购与付款循环-苏州依厂_往来帐龄划分 2" xfId="32462"/>
    <cellStyle name="好_采购与付款循环-苏州依厂_往来帐龄划分 2_附注" xfId="32463"/>
    <cellStyle name="好_测算" xfId="32464"/>
    <cellStyle name="好_测算 2" xfId="32465"/>
    <cellStyle name="好_测算 3" xfId="32466"/>
    <cellStyle name="好_测算 4" xfId="32467"/>
    <cellStyle name="好_成本结转计价测试" xfId="32468"/>
    <cellStyle name="好_成本结转计价测试 2" xfId="32469"/>
    <cellStyle name="好_成本结转计价测试 2 2" xfId="32470"/>
    <cellStyle name="好_成本结转计价测试 2 2 2" xfId="32471"/>
    <cellStyle name="好_成本结转计价测试 2 3" xfId="32472"/>
    <cellStyle name="好_成本结转计价测试 3" xfId="32473"/>
    <cellStyle name="好_成品与成本核对" xfId="32474"/>
    <cellStyle name="好_成品与成本核对 2" xfId="32475"/>
    <cellStyle name="好_成品与成本核对 2 2" xfId="32476"/>
    <cellStyle name="好_成品与成本核对 2 2 2" xfId="32477"/>
    <cellStyle name="好_成品与成本核对 2 3" xfId="32478"/>
    <cellStyle name="好_成品与成本核对 3" xfId="32479"/>
    <cellStyle name="好_程序" xfId="32480"/>
    <cellStyle name="好_程序 2" xfId="32481"/>
    <cellStyle name="好_程序 3" xfId="32482"/>
    <cellStyle name="好_程序 4" xfId="32483"/>
    <cellStyle name="好_程序表模版" xfId="32484"/>
    <cellStyle name="好_程序表模版 2" xfId="32485"/>
    <cellStyle name="好_程序表模版_试算平衡表创业" xfId="32486"/>
    <cellStyle name="好_持有至到期投资" xfId="32487"/>
    <cellStyle name="好_持有至到期投资 2" xfId="32488"/>
    <cellStyle name="好_持有至到期投资_简版程序11.20" xfId="32489"/>
    <cellStyle name="好_持有至到期投资—TZ" xfId="32490"/>
    <cellStyle name="好_持有至到期投资—TZ 2" xfId="32491"/>
    <cellStyle name="好_持有至到期投资—TZ_简版程序11.20" xfId="32492"/>
    <cellStyle name="好_筹资与投资循环-09苏州依厂" xfId="32493"/>
    <cellStyle name="好_筹资与投资循环-09苏州依厂 2" xfId="32494"/>
    <cellStyle name="好_筹资与投资循环-09苏州依厂 2_附注" xfId="32495"/>
    <cellStyle name="好_筹资与投资循环-09苏州依厂_往来帐龄划分" xfId="32496"/>
    <cellStyle name="好_筹资与投资循环-09苏州依厂_往来帐龄划分 2" xfId="32497"/>
    <cellStyle name="好_筹资与投资循环-09苏州依厂_往来帐龄划分 2_附注" xfId="32498"/>
    <cellStyle name="好_船舶人工费用" xfId="32499"/>
    <cellStyle name="好_存货" xfId="32500"/>
    <cellStyle name="好_存货 - 复制" xfId="32501"/>
    <cellStyle name="好_存货 - 复制 2" xfId="32502"/>
    <cellStyle name="好_存货 - 复制 2_试算平衡表创业" xfId="32503"/>
    <cellStyle name="好_存货 - 复制 3" xfId="32504"/>
    <cellStyle name="好_存货 - 复制 4" xfId="32505"/>
    <cellStyle name="好_存货 - 复制 5" xfId="32506"/>
    <cellStyle name="好_存货 - 复制 6" xfId="32507"/>
    <cellStyle name="好_存货 - 复制 7" xfId="32508"/>
    <cellStyle name="好_存货 - 复制_简版程序" xfId="32509"/>
    <cellStyle name="好_存货 - 复制_简版程序11.20" xfId="32510"/>
    <cellStyle name="好_存货 10" xfId="32511"/>
    <cellStyle name="好_存货 11" xfId="32512"/>
    <cellStyle name="好_存货 2" xfId="32513"/>
    <cellStyle name="好_存货 2_试算平衡表创业" xfId="32514"/>
    <cellStyle name="好_存货 3" xfId="32515"/>
    <cellStyle name="好_存货 3_试算平衡表创业" xfId="32516"/>
    <cellStyle name="好_存货 4" xfId="32517"/>
    <cellStyle name="好_存货 4_试算平衡表创业" xfId="32518"/>
    <cellStyle name="好_存货 5" xfId="32519"/>
    <cellStyle name="好_存货 5_试算平衡表创业" xfId="32520"/>
    <cellStyle name="好_存货 6" xfId="32521"/>
    <cellStyle name="好_存货 7" xfId="32522"/>
    <cellStyle name="好_存货 8" xfId="32523"/>
    <cellStyle name="好_存货 9" xfId="32524"/>
    <cellStyle name="好_存货_简版程序" xfId="32525"/>
    <cellStyle name="好_存货_简版程序11.20" xfId="32526"/>
    <cellStyle name="好_存货函证结果汇总表" xfId="32527"/>
    <cellStyle name="好_存货明细余额表" xfId="32528"/>
    <cellStyle name="好_存货明细余额表 2" xfId="32529"/>
    <cellStyle name="好_存货明细余额表 2 2" xfId="32530"/>
    <cellStyle name="好_存货明细余额表 2 2 2" xfId="32531"/>
    <cellStyle name="好_存货明细余额表 2 3" xfId="32532"/>
    <cellStyle name="好_存货明细余额表 3" xfId="32533"/>
    <cellStyle name="好_大力权益修改表" xfId="32534"/>
    <cellStyle name="好_大力权益修改表 2" xfId="32535"/>
    <cellStyle name="好_大力权益修改表 2 2" xfId="32536"/>
    <cellStyle name="好_大力权益修改表 2 3" xfId="32537"/>
    <cellStyle name="好_大力权益修改表 3" xfId="32538"/>
    <cellStyle name="好_大信 递延所得税资产" xfId="32539"/>
    <cellStyle name="好_大信底稿目录" xfId="32540"/>
    <cellStyle name="好_大信底稿目录 2" xfId="32541"/>
    <cellStyle name="好_大信底稿目录 2_FD 应付账款2009-BACKUP" xfId="32542"/>
    <cellStyle name="好_大信底稿目录 2_ZH 其他应收款" xfId="32543"/>
    <cellStyle name="好_大信底稿目录 2_ZH 其他应收款1" xfId="32544"/>
    <cellStyle name="好_大信底稿目录 2_审定表" xfId="32545"/>
    <cellStyle name="好_大信底稿目录 3" xfId="32546"/>
    <cellStyle name="好_大信底稿目录 3_FD 应付账款2009-BACKUP" xfId="32547"/>
    <cellStyle name="好_大信底稿目录 3_ZH 其他应收款" xfId="32548"/>
    <cellStyle name="好_大信底稿目录 3_ZH 其他应收款1" xfId="32549"/>
    <cellStyle name="好_大信底稿目录 3_审定表" xfId="32550"/>
    <cellStyle name="好_大信底稿目录 4" xfId="32551"/>
    <cellStyle name="好_大信底稿目录 4_FD 应付账款2009-BACKUP" xfId="32552"/>
    <cellStyle name="好_大信底稿目录 5" xfId="32553"/>
    <cellStyle name="好_大信底稿目录 6" xfId="32554"/>
    <cellStyle name="好_大信底稿目录 7" xfId="32555"/>
    <cellStyle name="好_大信底稿目录 8" xfId="32556"/>
    <cellStyle name="好_大信底稿目录_简版程序" xfId="32557"/>
    <cellStyle name="好_大信底稿目录_简版程序11.20" xfId="32558"/>
    <cellStyle name="好_底稿设置宏" xfId="32559"/>
    <cellStyle name="好_底稿设置宏 2" xfId="32560"/>
    <cellStyle name="好_底稿设置宏 2 2" xfId="32561"/>
    <cellStyle name="好_底稿设置宏 2_FD 应付账款2009-BACKUP" xfId="32562"/>
    <cellStyle name="好_底稿设置宏 2_ZH 其他应收款" xfId="32563"/>
    <cellStyle name="好_底稿设置宏 2_ZH 其他应收款1" xfId="32564"/>
    <cellStyle name="好_底稿设置宏 2_审定表" xfId="32565"/>
    <cellStyle name="好_底稿设置宏 3" xfId="32566"/>
    <cellStyle name="好_底稿设置宏 3_FD 应付账款2009-BACKUP" xfId="32567"/>
    <cellStyle name="好_底稿设置宏 3_ZH 其他应收款" xfId="32568"/>
    <cellStyle name="好_底稿设置宏 3_ZH 其他应收款1" xfId="32569"/>
    <cellStyle name="好_底稿设置宏 3_审定表" xfId="32570"/>
    <cellStyle name="好_底稿设置宏 3_试算平衡表创业" xfId="32571"/>
    <cellStyle name="好_底稿设置宏 4" xfId="32572"/>
    <cellStyle name="好_底稿设置宏 4_FD 应付账款2009-BACKUP" xfId="32573"/>
    <cellStyle name="好_底稿设置宏 5" xfId="32574"/>
    <cellStyle name="好_底稿设置宏 6" xfId="32575"/>
    <cellStyle name="好_底稿设置宏 7" xfId="32576"/>
    <cellStyle name="好_底稿设置宏 8" xfId="32577"/>
    <cellStyle name="好_底稿设置宏_大信底稿目录" xfId="32578"/>
    <cellStyle name="好_底稿设置宏_大信底稿目录 2" xfId="32579"/>
    <cellStyle name="好_底稿设置宏_大信底稿目录 2_FD 应付账款2009-BACKUP" xfId="32580"/>
    <cellStyle name="好_底稿设置宏_大信底稿目录 2_ZH 其他应收款" xfId="32581"/>
    <cellStyle name="好_底稿设置宏_大信底稿目录 2_ZH 其他应收款1" xfId="32582"/>
    <cellStyle name="好_底稿设置宏_大信底稿目录 2_审定表" xfId="32583"/>
    <cellStyle name="好_底稿设置宏_大信底稿目录 3" xfId="32584"/>
    <cellStyle name="好_底稿设置宏_大信底稿目录 3_FD 应付账款2009-BACKUP" xfId="32585"/>
    <cellStyle name="好_底稿设置宏_大信底稿目录 3_ZH 其他应收款" xfId="32586"/>
    <cellStyle name="好_底稿设置宏_大信底稿目录 3_ZH 其他应收款1" xfId="32587"/>
    <cellStyle name="好_底稿设置宏_大信底稿目录 3_审定表" xfId="32588"/>
    <cellStyle name="好_底稿设置宏_大信底稿目录 4" xfId="32589"/>
    <cellStyle name="好_底稿设置宏_大信底稿目录 4_FD 应付账款2009-BACKUP" xfId="32590"/>
    <cellStyle name="好_底稿设置宏_大信底稿目录 5" xfId="32591"/>
    <cellStyle name="好_底稿设置宏_大信底稿目录 6" xfId="32592"/>
    <cellStyle name="好_底稿设置宏_大信底稿目录 7" xfId="32593"/>
    <cellStyle name="好_底稿设置宏_大信底稿目录 8" xfId="32594"/>
    <cellStyle name="好_底稿设置宏_大信底稿目录_简版程序" xfId="32595"/>
    <cellStyle name="好_底稿设置宏_大信底稿目录_简版程序11.20" xfId="32596"/>
    <cellStyle name="好_底稿设置宏_简版程序" xfId="32597"/>
    <cellStyle name="好_底稿设置宏_简版程序11.20" xfId="32598"/>
    <cellStyle name="好_递延所得税资产" xfId="32599"/>
    <cellStyle name="好_递延所得税资产 - 复制" xfId="32600"/>
    <cellStyle name="好_短期借款" xfId="32601"/>
    <cellStyle name="好_短期借款 2" xfId="32602"/>
    <cellStyle name="好_短期借款 3" xfId="32603"/>
    <cellStyle name="好_短期借款 4" xfId="32604"/>
    <cellStyle name="好_短期借款 5" xfId="32605"/>
    <cellStyle name="好_房产税测算表" xfId="32606"/>
    <cellStyle name="好_房产税测算表 2" xfId="32607"/>
    <cellStyle name="好_房产税测算表 2_附注" xfId="32608"/>
    <cellStyle name="好_非经常性损益" xfId="32609"/>
    <cellStyle name="好_非经常性损益 2" xfId="32610"/>
    <cellStyle name="好_非经常性损益 2_附注" xfId="32611"/>
    <cellStyle name="好_费用" xfId="32612"/>
    <cellStyle name="好_费用 2" xfId="32613"/>
    <cellStyle name="好_费用 2 2" xfId="32614"/>
    <cellStyle name="好_费用 2 2 2" xfId="32615"/>
    <cellStyle name="好_费用 2 3" xfId="32616"/>
    <cellStyle name="好_费用 3" xfId="32617"/>
    <cellStyle name="好_费用_1" xfId="32618"/>
    <cellStyle name="好_费用_1 2" xfId="32619"/>
    <cellStyle name="好_峰峰母公司现金流" xfId="32620"/>
    <cellStyle name="好_峰峰母公司现金流 2" xfId="32621"/>
    <cellStyle name="好_峰峰母公司现金流 3" xfId="32622"/>
    <cellStyle name="好_峰峰母公司现金流 4" xfId="32623"/>
    <cellStyle name="好_峰峰母公司现金流_02大力矿业" xfId="32624"/>
    <cellStyle name="好_峰峰母公司现金流_02大力矿业 2" xfId="32625"/>
    <cellStyle name="好_峰峰母公司现金流_02大力矿业 3" xfId="32626"/>
    <cellStyle name="好_峰峰母公司现金流_02大力矿业 4" xfId="32627"/>
    <cellStyle name="好_峰峰母公司现金流_18纵横工程改" xfId="32628"/>
    <cellStyle name="好_峰峰母公司现金流_18纵横工程改 2" xfId="32629"/>
    <cellStyle name="好_峰峰母公司现金流_18纵横工程改 3" xfId="32630"/>
    <cellStyle name="好_付息债务" xfId="32631"/>
    <cellStyle name="好_付息债务 2" xfId="32632"/>
    <cellStyle name="好_付息债务 3" xfId="32633"/>
    <cellStyle name="好_付息债务 4" xfId="32634"/>
    <cellStyle name="好_付息债务_02大力矿业" xfId="32635"/>
    <cellStyle name="好_付息债务_02大力矿业 2" xfId="32636"/>
    <cellStyle name="好_付息债务_02大力矿业 3" xfId="32637"/>
    <cellStyle name="好_付息债务_02大力矿业 4" xfId="32638"/>
    <cellStyle name="好_付息债务_18纵横工程改" xfId="32639"/>
    <cellStyle name="好_付息债务_18纵横工程改 2" xfId="32640"/>
    <cellStyle name="好_付息债务_18纵横工程改 3" xfId="32641"/>
    <cellStyle name="好_附件1：销售与收款内部控制循环描述与设计有效性评价(9.20）" xfId="32642"/>
    <cellStyle name="好_附件1：销售与收款内部控制循环描述与设计有效性评价(9.20） 2" xfId="32643"/>
    <cellStyle name="好_附件1：销售与收款内部控制循环描述与设计有效性评价(9.20） 2_附注" xfId="32644"/>
    <cellStyle name="好_附件1：销售与收款内部控制循环描述与设计有效性评价(9.20）_yu yue comfirm1" xfId="32645"/>
    <cellStyle name="好_附件1：销售与收款内部控制循环描述与设计有效性评价(9.20）_附注" xfId="32646"/>
    <cellStyle name="好_附件1：销售与收款内部控制循环描述与设计有效性评价(9.20）_企业函证计划控制表(1)(1)(1)" xfId="32647"/>
    <cellStyle name="好_附件1：销售与收款内部控制循环描述与设计有效性评价(9.20）_企业函证计划控制表(1)(1)(1)_yu yue comfirm1" xfId="32648"/>
    <cellStyle name="好_附件1：销售与收款内部控制循环描述与设计有效性评价(9.20）_企业函证计划控制表-苏州依厂地址" xfId="32649"/>
    <cellStyle name="好_附件1：销售与收款内部控制循环描述与设计有效性评价(9.20）_企业函证计划控制表-苏州依厂地址_yu yue comfirm1" xfId="32650"/>
    <cellStyle name="好_附件3：房屋及设备状况调查表-保险板块" xfId="32651"/>
    <cellStyle name="好_附件3：房屋及设备状况调查表-保险板块 2" xfId="32652"/>
    <cellStyle name="好_附件3：房屋及设备状况调查表-保险板块 2 2" xfId="32653"/>
    <cellStyle name="好_附件3：房屋及设备状况调查表-保险板块 2 3" xfId="32654"/>
    <cellStyle name="好_附件3：房屋及设备状况调查表-保险板块 3" xfId="32655"/>
    <cellStyle name="好_附件3：房屋及设备状况调查表-保险板块 4" xfId="32656"/>
    <cellStyle name="好_附件3：房屋及设备状况调查表-保险板块 5" xfId="32657"/>
    <cellStyle name="好_附件3：房屋及设备状况调查表-保险板块 6" xfId="32658"/>
    <cellStyle name="好_附件3：房屋及设备状况调查表-保险板块 7" xfId="32659"/>
    <cellStyle name="好_附注" xfId="32660"/>
    <cellStyle name="好_附注 2" xfId="32661"/>
    <cellStyle name="好_附注 2_附注" xfId="32662"/>
    <cellStyle name="好_附注_1" xfId="32663"/>
    <cellStyle name="好_附注_2" xfId="32664"/>
    <cellStyle name="好_附注_3" xfId="32665"/>
    <cellStyle name="好_附注_4" xfId="32666"/>
    <cellStyle name="好_附注表" xfId="32667"/>
    <cellStyle name="好_附注表 2" xfId="32668"/>
    <cellStyle name="好_附注表 2 2" xfId="32669"/>
    <cellStyle name="好_附注表 2 2 2" xfId="32670"/>
    <cellStyle name="好_附注表 2 3" xfId="32671"/>
    <cellStyle name="好_附注表 3" xfId="32672"/>
    <cellStyle name="好_附注表_“应付职工薪酬”增减变动明细表" xfId="32673"/>
    <cellStyle name="好_附注表_“应付职工薪酬”增减变动明细表 2" xfId="32674"/>
    <cellStyle name="好_附注表_“在建工程”调整分录汇总" xfId="32675"/>
    <cellStyle name="好_附注表_“在建工程”调整分录汇总 2" xfId="32676"/>
    <cellStyle name="好_附注表_“在建工程”调整分录汇总 2 2" xfId="32677"/>
    <cellStyle name="好_附注表_“在建工程”调整分录汇总 2 2 2" xfId="32678"/>
    <cellStyle name="好_附注表_“在建工程”调整分录汇总 2 3" xfId="32679"/>
    <cellStyle name="好_附注表_“在建工程”调整分录汇总 3" xfId="32680"/>
    <cellStyle name="好_附注表_07-08所试算" xfId="32681"/>
    <cellStyle name="好_附注表_07-08所试算 2" xfId="32682"/>
    <cellStyle name="好_附注表_08公积" xfId="32683"/>
    <cellStyle name="好_附注表_08公积 2" xfId="32684"/>
    <cellStyle name="好_附注表_08利-07利" xfId="32685"/>
    <cellStyle name="好_附注表_08利-07利 2" xfId="32686"/>
    <cellStyle name="好_附注表_08长投" xfId="32687"/>
    <cellStyle name="好_附注表_08长投 2" xfId="32688"/>
    <cellStyle name="好_附注表_08资-07资" xfId="32689"/>
    <cellStyle name="好_附注表_08资-07资 2" xfId="32690"/>
    <cellStyle name="好_附注表_1" xfId="32691"/>
    <cellStyle name="好_附注表_1 2" xfId="32692"/>
    <cellStyle name="好_附注表_1 2 2" xfId="32693"/>
    <cellStyle name="好_附注表_1 2 2 2" xfId="32694"/>
    <cellStyle name="好_附注表_1 2 3" xfId="32695"/>
    <cellStyle name="好_附注表_1 3" xfId="32696"/>
    <cellStyle name="好_附注表_1_资本公积调整分录汇总" xfId="32697"/>
    <cellStyle name="好_附注表_1_资本公积调整分录汇总 2" xfId="32698"/>
    <cellStyle name="好_附注表_1_资本公积调整分录汇总 2 2" xfId="32699"/>
    <cellStyle name="好_附注表_1_资本公积调整分录汇总 2 2 2" xfId="32700"/>
    <cellStyle name="好_附注表_1_资本公积调整分录汇总 2 3" xfId="32701"/>
    <cellStyle name="好_附注表_1_资本公积调整分录汇总 3" xfId="32702"/>
    <cellStyle name="好_附注表_16" xfId="32703"/>
    <cellStyle name="好_附注表_16 2" xfId="32704"/>
    <cellStyle name="好_附注表_19" xfId="32705"/>
    <cellStyle name="好_附注表_19 2" xfId="32706"/>
    <cellStyle name="好_附注表_Sheet1" xfId="32707"/>
    <cellStyle name="好_附注表_Sheet1 2" xfId="32708"/>
    <cellStyle name="好_附注表_Sheet1 2 2" xfId="32709"/>
    <cellStyle name="好_附注表_Sheet1 2 2 2" xfId="32710"/>
    <cellStyle name="好_附注表_Sheet1 2 3" xfId="32711"/>
    <cellStyle name="好_附注表_Sheet1 3" xfId="32712"/>
    <cellStyle name="好_附注表_Sheet2" xfId="32713"/>
    <cellStyle name="好_附注表_Sheet2 2" xfId="32714"/>
    <cellStyle name="好_附注表_Sheet2_附注表" xfId="32715"/>
    <cellStyle name="好_附注表_Sheet2_附注表 2" xfId="32716"/>
    <cellStyle name="好_附注表_Sheet2_附注表 2 2" xfId="32717"/>
    <cellStyle name="好_附注表_Sheet2_附注表 2 2 2" xfId="32718"/>
    <cellStyle name="好_附注表_Sheet2_附注表 2 3" xfId="32719"/>
    <cellStyle name="好_附注表_Sheet2_附注表 3" xfId="32720"/>
    <cellStyle name="好_附注表_Sheet2_划转" xfId="32721"/>
    <cellStyle name="好_附注表_Sheet2_划转 2" xfId="32722"/>
    <cellStyle name="好_附注表_Sheet2_划转 2 2" xfId="32723"/>
    <cellStyle name="好_附注表_Sheet2_划转 2 2 2" xfId="32724"/>
    <cellStyle name="好_附注表_Sheet2_划转 2 3" xfId="32725"/>
    <cellStyle name="好_附注表_Sheet2_划转 3" xfId="32726"/>
    <cellStyle name="好_附注表_Sheet222" xfId="32727"/>
    <cellStyle name="好_附注表_Sheet222 2" xfId="32728"/>
    <cellStyle name="好_附注表_Sheet222 2 2" xfId="32729"/>
    <cellStyle name="好_附注表_Sheet222 2 2 2" xfId="32730"/>
    <cellStyle name="好_附注表_Sheet222 2 3" xfId="32731"/>
    <cellStyle name="好_附注表_Sheet222 3" xfId="32732"/>
    <cellStyle name="好_附注表_本年调整分录" xfId="32733"/>
    <cellStyle name="好_附注表_本年调整分录 2" xfId="32734"/>
    <cellStyle name="好_附注表_本年试算" xfId="32735"/>
    <cellStyle name="好_附注表_本年试算 2" xfId="32736"/>
    <cellStyle name="好_附注表_剥离" xfId="32737"/>
    <cellStyle name="好_附注表_剥离 2" xfId="32738"/>
    <cellStyle name="好_附注表_费用" xfId="32739"/>
    <cellStyle name="好_附注表_费用 2" xfId="32740"/>
    <cellStyle name="好_附注表_费用 2 2" xfId="32741"/>
    <cellStyle name="好_附注表_费用 2 2 2" xfId="32742"/>
    <cellStyle name="好_附注表_费用 2 3" xfId="32743"/>
    <cellStyle name="好_附注表_费用 3" xfId="32744"/>
    <cellStyle name="好_附注表_费用_1" xfId="32745"/>
    <cellStyle name="好_附注表_费用_1 2" xfId="32746"/>
    <cellStyle name="好_附注表_附注表" xfId="32747"/>
    <cellStyle name="好_附注表_附注表 2" xfId="32748"/>
    <cellStyle name="好_附注表_附注表_1" xfId="32749"/>
    <cellStyle name="好_附注表_附注表_1 2" xfId="32750"/>
    <cellStyle name="好_附注表_附注表_1 2 2" xfId="32751"/>
    <cellStyle name="好_附注表_附注表_1 2 2 2" xfId="32752"/>
    <cellStyle name="好_附注表_附注表_1 2 3" xfId="32753"/>
    <cellStyle name="好_附注表_附注表_1 3" xfId="32754"/>
    <cellStyle name="好_附注表_附注表_附注表" xfId="32755"/>
    <cellStyle name="好_附注表_附注表_附注表 2" xfId="32756"/>
    <cellStyle name="好_附注表_附注表_附注表 2 2" xfId="32757"/>
    <cellStyle name="好_附注表_附注表_附注表 2 2 2" xfId="32758"/>
    <cellStyle name="好_附注表_附注表_附注表 2 3" xfId="32759"/>
    <cellStyle name="好_附注表_附注表_附注表 3" xfId="32760"/>
    <cellStyle name="好_附注表_附注表_划转" xfId="32761"/>
    <cellStyle name="好_附注表_附注表_划转 2" xfId="32762"/>
    <cellStyle name="好_附注表_附注表_划转 2 2" xfId="32763"/>
    <cellStyle name="好_附注表_附注表_划转 2 2 2" xfId="32764"/>
    <cellStyle name="好_附注表_附注表_划转 2 3" xfId="32765"/>
    <cellStyle name="好_附注表_附注表_划转 3" xfId="32766"/>
    <cellStyle name="好_附注表_管理费用审定表" xfId="32767"/>
    <cellStyle name="好_附注表_管理费用审定表 2" xfId="32768"/>
    <cellStyle name="好_附注表_管理费用审定表 2 2" xfId="32769"/>
    <cellStyle name="好_附注表_管理费用审定表 2 2 2" xfId="32770"/>
    <cellStyle name="好_附注表_管理费用审定表 2 3" xfId="32771"/>
    <cellStyle name="好_附注表_管理费用审定表 3" xfId="32772"/>
    <cellStyle name="好_附注表_核对" xfId="32773"/>
    <cellStyle name="好_附注表_核对 2" xfId="32774"/>
    <cellStyle name="好_附注表_核对 2 2" xfId="32775"/>
    <cellStyle name="好_附注表_核对 2 2 2" xfId="32776"/>
    <cellStyle name="好_附注表_核对 2 3" xfId="32777"/>
    <cellStyle name="好_附注表_核对 3" xfId="32778"/>
    <cellStyle name="好_附注表_划转" xfId="32779"/>
    <cellStyle name="好_附注表_划转 2" xfId="32780"/>
    <cellStyle name="好_附注表_划转 2 2" xfId="32781"/>
    <cellStyle name="好_附注表_划转 2 2 2" xfId="32782"/>
    <cellStyle name="好_附注表_划转 2 3" xfId="32783"/>
    <cellStyle name="好_附注表_划转 3" xfId="32784"/>
    <cellStyle name="好_附注表_划转_1" xfId="32785"/>
    <cellStyle name="好_附注表_划转_1 2" xfId="32786"/>
    <cellStyle name="好_附注表_划转_1 2 2" xfId="32787"/>
    <cellStyle name="好_附注表_划转_1 2 2 2" xfId="32788"/>
    <cellStyle name="好_附注表_划转_1 2 3" xfId="32789"/>
    <cellStyle name="好_附注表_划转_1 3" xfId="32790"/>
    <cellStyle name="好_附注表_淮安物流" xfId="32791"/>
    <cellStyle name="好_附注表_淮安物流 2" xfId="32792"/>
    <cellStyle name="好_附注表_淮安物流 2 2" xfId="32793"/>
    <cellStyle name="好_附注表_淮安物流 2 2 2" xfId="32794"/>
    <cellStyle name="好_附注表_淮安物流 2 3" xfId="32795"/>
    <cellStyle name="好_附注表_淮安物流 3" xfId="32796"/>
    <cellStyle name="好_附注表_利上年" xfId="32797"/>
    <cellStyle name="好_附注表_利上年 2" xfId="32798"/>
    <cellStyle name="好_附注表_明细" xfId="32799"/>
    <cellStyle name="好_附注表_明细 2" xfId="32800"/>
    <cellStyle name="好_附注表_明细 2 2" xfId="32801"/>
    <cellStyle name="好_附注表_明细 2 2 2" xfId="32802"/>
    <cellStyle name="好_附注表_明细 2 3" xfId="32803"/>
    <cellStyle name="好_附注表_明细 3" xfId="32804"/>
    <cellStyle name="好_附注表_上年调整分录" xfId="32805"/>
    <cellStyle name="好_附注表_上年调整分录 2" xfId="32806"/>
    <cellStyle name="好_附注表_上年调整分录 2 2" xfId="32807"/>
    <cellStyle name="好_附注表_上年调整分录 2 2 2" xfId="32808"/>
    <cellStyle name="好_附注表_上年调整分录 2 3" xfId="32809"/>
    <cellStyle name="好_附注表_上年调整分录 3" xfId="32810"/>
    <cellStyle name="好_附注表_上年调整分录_1" xfId="32811"/>
    <cellStyle name="好_附注表_上年调整分录_1 2" xfId="32812"/>
    <cellStyle name="好_附注表_上年试算" xfId="32813"/>
    <cellStyle name="好_附注表_上年试算 2" xfId="32814"/>
    <cellStyle name="好_附注表_上年试算 2 2" xfId="32815"/>
    <cellStyle name="好_附注表_上年试算 2 2 2" xfId="32816"/>
    <cellStyle name="好_附注表_上年试算 2 3" xfId="32817"/>
    <cellStyle name="好_附注表_上年试算 3" xfId="32818"/>
    <cellStyle name="好_附注表_审计调账凭证" xfId="32819"/>
    <cellStyle name="好_附注表_审计调账凭证 2" xfId="32820"/>
    <cellStyle name="好_附注表_审计调账凭证 2 2" xfId="32821"/>
    <cellStyle name="好_附注表_审计调账凭证 2 2 2" xfId="32822"/>
    <cellStyle name="好_附注表_审计调账凭证 2 3" xfId="32823"/>
    <cellStyle name="好_附注表_审计调账凭证 3" xfId="32824"/>
    <cellStyle name="好_附注表_税金及附加税计提复核" xfId="32825"/>
    <cellStyle name="好_附注表_税金及附加税计提复核 2" xfId="32826"/>
    <cellStyle name="好_附注表_苏州联批划入" xfId="32827"/>
    <cellStyle name="好_附注表_苏州联批划入 2" xfId="32828"/>
    <cellStyle name="好_附注表_苏州联批划入 2 2" xfId="32829"/>
    <cellStyle name="好_附注表_苏州联批划入 2 2 2" xfId="32830"/>
    <cellStyle name="好_附注表_苏州联批划入 2 3" xfId="32831"/>
    <cellStyle name="好_附注表_苏州联批划入 3" xfId="32832"/>
    <cellStyle name="好_附注表_所试算" xfId="32833"/>
    <cellStyle name="好_附注表_所试算 2" xfId="32834"/>
    <cellStyle name="好_附注表_所试算 2 2" xfId="32835"/>
    <cellStyle name="好_附注表_所试算 2 2 2" xfId="32836"/>
    <cellStyle name="好_附注表_所试算 2 3" xfId="32837"/>
    <cellStyle name="好_附注表_所试算 3" xfId="32838"/>
    <cellStyle name="好_附注表_所试算_1" xfId="32839"/>
    <cellStyle name="好_附注表_所试算_1 2" xfId="32840"/>
    <cellStyle name="好_附注表_投资" xfId="32841"/>
    <cellStyle name="好_附注表_投资 2" xfId="32842"/>
    <cellStyle name="好_附注表_现底稿" xfId="32843"/>
    <cellStyle name="好_附注表_现底稿 2" xfId="32844"/>
    <cellStyle name="好_附注表_现底稿_资本公积调整分录汇总" xfId="32845"/>
    <cellStyle name="好_附注表_现底稿_资本公积调整分录汇总 2" xfId="32846"/>
    <cellStyle name="好_附注表_现底稿_资本公积调整分录汇总 2 2" xfId="32847"/>
    <cellStyle name="好_附注表_现底稿_资本公积调整分录汇总 2 2 2" xfId="32848"/>
    <cellStyle name="好_附注表_现底稿_资本公积调整分录汇总 2 3" xfId="32849"/>
    <cellStyle name="好_附注表_现底稿_资本公积调整分录汇总 3" xfId="32850"/>
    <cellStyle name="好_附注表_现辅" xfId="32851"/>
    <cellStyle name="好_附注表_现辅 2" xfId="32852"/>
    <cellStyle name="好_附注表_应付职工薪酬计提数与成本费用核对" xfId="32853"/>
    <cellStyle name="好_附注表_应付职工薪酬计提数与成本费用核对 2" xfId="32854"/>
    <cellStyle name="好_附注表_应付职工薪酬计提数与成本费用核对_附注表" xfId="32855"/>
    <cellStyle name="好_附注表_应付职工薪酬计提数与成本费用核对_附注表 2" xfId="32856"/>
    <cellStyle name="好_附注表_应付职工薪酬计提数与成本费用核对_附注表 2 2" xfId="32857"/>
    <cellStyle name="好_附注表_应付职工薪酬计提数与成本费用核对_附注表 2 2 2" xfId="32858"/>
    <cellStyle name="好_附注表_应付职工薪酬计提数与成本费用核对_附注表 2 3" xfId="32859"/>
    <cellStyle name="好_附注表_应付职工薪酬计提数与成本费用核对_附注表 3" xfId="32860"/>
    <cellStyle name="好_附注表_应付职工薪酬计提数与成本费用核对_划转" xfId="32861"/>
    <cellStyle name="好_附注表_应付职工薪酬计提数与成本费用核对_划转 2" xfId="32862"/>
    <cellStyle name="好_附注表_应付职工薪酬计提数与成本费用核对_划转 2 2" xfId="32863"/>
    <cellStyle name="好_附注表_应付职工薪酬计提数与成本费用核对_划转 2 2 2" xfId="32864"/>
    <cellStyle name="好_附注表_应付职工薪酬计提数与成本费用核对_划转 2 3" xfId="32865"/>
    <cellStyle name="好_附注表_应付职工薪酬计提数与成本费用核对_划转 3" xfId="32866"/>
    <cellStyle name="好_附注表_原报表" xfId="32867"/>
    <cellStyle name="好_附注表_原报表 2" xfId="32868"/>
    <cellStyle name="好_附注表_原报表_07-08所试算" xfId="32869"/>
    <cellStyle name="好_附注表_原报表_07-08所试算 2" xfId="32870"/>
    <cellStyle name="好_附注表_原报表_07-08所试算 2 2" xfId="32871"/>
    <cellStyle name="好_附注表_原报表_07-08所试算 2 2 2" xfId="32872"/>
    <cellStyle name="好_附注表_原报表_07-08所试算 2 3" xfId="32873"/>
    <cellStyle name="好_附注表_原报表_07-08所试算 3" xfId="32874"/>
    <cellStyle name="好_附注表_原报表_08利-07利" xfId="32875"/>
    <cellStyle name="好_附注表_原报表_08利-07利 2" xfId="32876"/>
    <cellStyle name="好_附注表_原报表_08利-07利 2 2" xfId="32877"/>
    <cellStyle name="好_附注表_原报表_08利-07利 2 2 2" xfId="32878"/>
    <cellStyle name="好_附注表_原报表_08利-07利 2 3" xfId="32879"/>
    <cellStyle name="好_附注表_原报表_08利-07利 3" xfId="32880"/>
    <cellStyle name="好_附注表_原报表_08资-07资" xfId="32881"/>
    <cellStyle name="好_附注表_原报表_08资-07资 2" xfId="32882"/>
    <cellStyle name="好_附注表_原报表_08资-07资 2 2" xfId="32883"/>
    <cellStyle name="好_附注表_原报表_08资-07资 2 2 2" xfId="32884"/>
    <cellStyle name="好_附注表_原报表_08资-07资 2 3" xfId="32885"/>
    <cellStyle name="好_附注表_原报表_08资-07资 3" xfId="32886"/>
    <cellStyle name="好_附注表_原报表_Sheet1" xfId="32887"/>
    <cellStyle name="好_附注表_原报表_Sheet1 2" xfId="32888"/>
    <cellStyle name="好_附注表_原报表_本年调整分录" xfId="32889"/>
    <cellStyle name="好_附注表_原报表_本年调整分录 2" xfId="32890"/>
    <cellStyle name="好_附注表_原报表_本年调整分录 2 2" xfId="32891"/>
    <cellStyle name="好_附注表_原报表_本年调整分录 2 2 2" xfId="32892"/>
    <cellStyle name="好_附注表_原报表_本年调整分录 2 3" xfId="32893"/>
    <cellStyle name="好_附注表_原报表_本年调整分录 3" xfId="32894"/>
    <cellStyle name="好_附注表_原报表_本年试算" xfId="32895"/>
    <cellStyle name="好_附注表_原报表_本年试算 2" xfId="32896"/>
    <cellStyle name="好_附注表_原报表_本年试算 2 2" xfId="32897"/>
    <cellStyle name="好_附注表_原报表_本年试算 2 2 2" xfId="32898"/>
    <cellStyle name="好_附注表_原报表_本年试算 2 3" xfId="32899"/>
    <cellStyle name="好_附注表_原报表_本年试算 3" xfId="32900"/>
    <cellStyle name="好_附注表_原报表_利上年" xfId="32901"/>
    <cellStyle name="好_附注表_原报表_利上年 2" xfId="32902"/>
    <cellStyle name="好_附注表_原报表_利上年 2 2" xfId="32903"/>
    <cellStyle name="好_附注表_原报表_利上年 2 2 2" xfId="32904"/>
    <cellStyle name="好_附注表_原报表_利上年 2 3" xfId="32905"/>
    <cellStyle name="好_附注表_原报表_利上年 3" xfId="32906"/>
    <cellStyle name="好_附注表_原报表_上年调整分录" xfId="32907"/>
    <cellStyle name="好_附注表_原报表_上年调整分录 2" xfId="32908"/>
    <cellStyle name="好_附注表_原报表_上年调整分录_1" xfId="32909"/>
    <cellStyle name="好_附注表_原报表_上年调整分录_1 2" xfId="32910"/>
    <cellStyle name="好_附注表_原报表_上年调整分录_1 2 2" xfId="32911"/>
    <cellStyle name="好_附注表_原报表_上年调整分录_1 2 2 2" xfId="32912"/>
    <cellStyle name="好_附注表_原报表_上年调整分录_1 2 3" xfId="32913"/>
    <cellStyle name="好_附注表_原报表_上年调整分录_1 3" xfId="32914"/>
    <cellStyle name="好_附注表_原报表_所试算" xfId="32915"/>
    <cellStyle name="好_附注表_原报表_所试算 2" xfId="32916"/>
    <cellStyle name="好_附注表_原报表_所试算_1" xfId="32917"/>
    <cellStyle name="好_附注表_原报表_所试算_1 2" xfId="32918"/>
    <cellStyle name="好_附注表_原报表_所试算_1 2 2" xfId="32919"/>
    <cellStyle name="好_附注表_原报表_所试算_1 2 2 2" xfId="32920"/>
    <cellStyle name="好_附注表_原报表_所试算_1 2 3" xfId="32921"/>
    <cellStyle name="好_附注表_原报表_所试算_1 3" xfId="32922"/>
    <cellStyle name="好_附注表_资本公积调整分录汇总" xfId="32923"/>
    <cellStyle name="好_附注表_资本公积调整分录汇总 2" xfId="32924"/>
    <cellStyle name="好_附注表_资本公积调整分录汇总 2 2" xfId="32925"/>
    <cellStyle name="好_附注表_资本公积调整分录汇总 2 2 2" xfId="32926"/>
    <cellStyle name="好_附注表_资本公积调整分录汇总 2 3" xfId="32927"/>
    <cellStyle name="好_附注表_资本公积调整分录汇总 3" xfId="32928"/>
    <cellStyle name="好_复件 持有至到期投资" xfId="32929"/>
    <cellStyle name="好_复件 持有至到期投资 2" xfId="32930"/>
    <cellStyle name="好_复件 持有至到期投资_简版程序11.20" xfId="32931"/>
    <cellStyle name="好_复件 固定资产" xfId="32932"/>
    <cellStyle name="好_复件 固定资产 2" xfId="32933"/>
    <cellStyle name="好_复件 固定资产_简版程序11.20" xfId="32934"/>
    <cellStyle name="好_复件 固定资产_试算平衡表创业" xfId="32935"/>
    <cellStyle name="好_富美08审计系统20090315" xfId="32936"/>
    <cellStyle name="好_富美08审计系统20090315 2" xfId="32937"/>
    <cellStyle name="好_公允价值变动损益" xfId="32938"/>
    <cellStyle name="好_固定资产" xfId="32939"/>
    <cellStyle name="好_固定资产 2" xfId="32940"/>
    <cellStyle name="好_固定资产_简版程序11.20" xfId="32941"/>
    <cellStyle name="好_固定资产_试算平衡表创业" xfId="32942"/>
    <cellStyle name="好_固定资产变动详表" xfId="32943"/>
    <cellStyle name="好_固定资产原价" xfId="32944"/>
    <cellStyle name="好_固定资产折旧" xfId="32945"/>
    <cellStyle name="好_固定资产折旧 2" xfId="32946"/>
    <cellStyle name="好_固定资产折旧 2 2" xfId="32947"/>
    <cellStyle name="好_固定资产折旧 2 3" xfId="32948"/>
    <cellStyle name="好_固定资产折旧 3" xfId="32949"/>
    <cellStyle name="好_固定资产折旧_1" xfId="32950"/>
    <cellStyle name="好_固定资产折旧_1 2" xfId="32951"/>
    <cellStyle name="好_固定资产折旧_1 2 2" xfId="32952"/>
    <cellStyle name="好_固定资产折旧_1 2 3" xfId="32953"/>
    <cellStyle name="好_固定资产折旧_1 3" xfId="32954"/>
    <cellStyle name="好_固定资产折旧_1_majun合并嘉兴信达建设附件3：标准评估明细表（收益法）" xfId="32955"/>
    <cellStyle name="好_固定资产折旧_1_majun合并嘉兴信达建设附件3：标准评估明细表（收益法） 2" xfId="32956"/>
    <cellStyle name="好_固定资产折旧_1_majun合并嘉兴信达建设附件3：标准评估明细表（收益法） 2 2" xfId="32957"/>
    <cellStyle name="好_固定资产折旧_1_majun合并嘉兴信达建设附件3：标准评估明细表（收益法） 2 3" xfId="32958"/>
    <cellStyle name="好_固定资产折旧_1_majun合并嘉兴信达建设附件3：标准评估明细表（收益法） 3" xfId="32959"/>
    <cellStyle name="好_固定资产折旧_majun合并嘉兴信达建设附件3：标准评估明细表（收益法）" xfId="32960"/>
    <cellStyle name="好_固定资产折旧_majun合并嘉兴信达建设附件3：标准评估明细表（收益法） 2" xfId="32961"/>
    <cellStyle name="好_固定资产折旧_majun合并嘉兴信达建设附件3：标准评估明细表（收益法） 2 2" xfId="32962"/>
    <cellStyle name="好_固定资产折旧_majun合并嘉兴信达建设附件3：标准评估明细表（收益法） 2 3" xfId="32963"/>
    <cellStyle name="好_固定资产折旧_majun合并嘉兴信达建设附件3：标准评估明细表（收益法） 3" xfId="32964"/>
    <cellStyle name="好_管理费用" xfId="32965"/>
    <cellStyle name="好_管理费用 2" xfId="32966"/>
    <cellStyle name="好_管理费用 2_附注" xfId="32967"/>
    <cellStyle name="好_管理费用 3" xfId="32968"/>
    <cellStyle name="好_管理费用_试算平衡表创业" xfId="32969"/>
    <cellStyle name="好_管理费用审定表" xfId="32970"/>
    <cellStyle name="好_管理费用审定表 2" xfId="32971"/>
    <cellStyle name="好_合并调整表（08东诚合并）" xfId="32972"/>
    <cellStyle name="好_合并调整表（08东诚合并） 2" xfId="32973"/>
    <cellStyle name="好_核对2" xfId="32974"/>
    <cellStyle name="好_核对2 2" xfId="32975"/>
    <cellStyle name="好_核对2 2 2" xfId="32976"/>
    <cellStyle name="好_核对2 2 2 2" xfId="32977"/>
    <cellStyle name="好_核对2 2 3" xfId="32978"/>
    <cellStyle name="好_核对2 3" xfId="32979"/>
    <cellStyle name="好_华茂设备做评估值打印" xfId="32980"/>
    <cellStyle name="好_华茂设备做评估值打印 2" xfId="32981"/>
    <cellStyle name="好_华茂设备做评估值打印 3" xfId="32982"/>
    <cellStyle name="好_华茂设备做评估值打印 4" xfId="32983"/>
    <cellStyle name="好_华阳底稿（黄）" xfId="32984"/>
    <cellStyle name="好_华阳森林部分工作底稿" xfId="32985"/>
    <cellStyle name="好_划转" xfId="32986"/>
    <cellStyle name="好_划转 2" xfId="32987"/>
    <cellStyle name="好_划转 2 2" xfId="32988"/>
    <cellStyle name="好_划转 2 2 2" xfId="32989"/>
    <cellStyle name="好_划转 2 3" xfId="32990"/>
    <cellStyle name="好_划转 3" xfId="32991"/>
    <cellStyle name="好_划转_1" xfId="32992"/>
    <cellStyle name="好_划转_1 2" xfId="32993"/>
    <cellStyle name="好_划转_1 2 2" xfId="32994"/>
    <cellStyle name="好_划转_1 2 2 2" xfId="32995"/>
    <cellStyle name="好_划转_1 2 3" xfId="32996"/>
    <cellStyle name="好_划转_1 3" xfId="32997"/>
    <cellStyle name="好_货币资金" xfId="32998"/>
    <cellStyle name="好_货币资金 2" xfId="32999"/>
    <cellStyle name="好_货币资金 2_试算平衡表创业" xfId="33000"/>
    <cellStyle name="好_货币资金 3" xfId="33001"/>
    <cellStyle name="好_货币资金 4" xfId="33002"/>
    <cellStyle name="好_货币资金 5" xfId="33003"/>
    <cellStyle name="好_货币资金 6" xfId="33004"/>
    <cellStyle name="好_货币资金 7" xfId="33005"/>
    <cellStyle name="好_货币资金 天职" xfId="33006"/>
    <cellStyle name="好_货币资金 天职 2" xfId="33007"/>
    <cellStyle name="好_货币资金 天职 2_试算平衡表创业" xfId="33008"/>
    <cellStyle name="好_货币资金 天职 3" xfId="33009"/>
    <cellStyle name="好_货币资金 天职 4" xfId="33010"/>
    <cellStyle name="好_货币资金 天职 5" xfId="33011"/>
    <cellStyle name="好_货币资金 天职 6" xfId="33012"/>
    <cellStyle name="好_货币资金 天职 7" xfId="33013"/>
    <cellStyle name="好_货币资金 天职_简版程序" xfId="33014"/>
    <cellStyle name="好_货币资金 天职_简版程序11.20" xfId="33015"/>
    <cellStyle name="好_货币资金 岳华" xfId="33016"/>
    <cellStyle name="好_货币资金 岳华 2" xfId="33017"/>
    <cellStyle name="好_货币资金 岳华 2_附注" xfId="33018"/>
    <cellStyle name="好_货币资金 岳华 3" xfId="33019"/>
    <cellStyle name="好_货币资金 岳华 4" xfId="33020"/>
    <cellStyle name="好_货币资金 岳华 5" xfId="33021"/>
    <cellStyle name="好_货币资金 岳华 6" xfId="33022"/>
    <cellStyle name="好_货币资金 岳华 7" xfId="33023"/>
    <cellStyle name="好_货币资金 岳华_简版程序" xfId="33024"/>
    <cellStyle name="好_货币资金 岳华_简版程序 2" xfId="33025"/>
    <cellStyle name="好_货币资金 岳华_简版程序11.20" xfId="33026"/>
    <cellStyle name="好_货币资金 岳华_试算平衡表创业" xfId="33027"/>
    <cellStyle name="好_货币资金_简版程序" xfId="33028"/>
    <cellStyle name="好_货币资金_简版程序11.20" xfId="33029"/>
    <cellStyle name="好_机器设备评估估草稿" xfId="33030"/>
    <cellStyle name="好_暨阳山庄收益法0803012wanfeng" xfId="33031"/>
    <cellStyle name="好_暨阳山庄收益法0803012wanfeng 2" xfId="33032"/>
    <cellStyle name="好_暨阳山庄收益法0803012wanfeng 3" xfId="33033"/>
    <cellStyle name="好_暨阳山庄收益法0803012wanfeng 4" xfId="33034"/>
    <cellStyle name="好_暨阳山庄收益法0803012wanfeng_02大力矿业" xfId="33035"/>
    <cellStyle name="好_暨阳山庄收益法0803012wanfeng_02大力矿业 2" xfId="33036"/>
    <cellStyle name="好_暨阳山庄收益法0803012wanfeng_02大力矿业 3" xfId="33037"/>
    <cellStyle name="好_暨阳山庄收益法0803012wanfeng_02大力矿业 4" xfId="33038"/>
    <cellStyle name="好_暨阳山庄收益法0803012wanfeng_18纵横工程改" xfId="33039"/>
    <cellStyle name="好_暨阳山庄收益法0803012wanfeng_18纵横工程改 2" xfId="33040"/>
    <cellStyle name="好_暨阳山庄收益法0803012wanfeng_18纵横工程改 3" xfId="33041"/>
    <cellStyle name="好_冀南安检收益法" xfId="33042"/>
    <cellStyle name="好_冀南安检收益法 2" xfId="33043"/>
    <cellStyle name="好_冀南安检收益法 3" xfId="33044"/>
    <cellStyle name="好_冀南安检收益法 4" xfId="33045"/>
    <cellStyle name="好_冀南安检收益法_02大力矿业" xfId="33046"/>
    <cellStyle name="好_冀南安检收益法_02大力矿业 2" xfId="33047"/>
    <cellStyle name="好_冀南安检收益法_02大力矿业 3" xfId="33048"/>
    <cellStyle name="好_冀南安检收益法_02大力矿业 4" xfId="33049"/>
    <cellStyle name="好_冀南安检收益法_18纵横工程改" xfId="33050"/>
    <cellStyle name="好_冀南安检收益法_18纵横工程改 2" xfId="33051"/>
    <cellStyle name="好_冀南安检收益法_18纵横工程改 3" xfId="33052"/>
    <cellStyle name="好_检查情况表" xfId="33053"/>
    <cellStyle name="好_检查情况表 2" xfId="33054"/>
    <cellStyle name="好_检查情况表 2_附注" xfId="33055"/>
    <cellStyle name="好_简版程序" xfId="33056"/>
    <cellStyle name="好_简版程序 2" xfId="33057"/>
    <cellStyle name="好_简版程序11.20" xfId="33058"/>
    <cellStyle name="好_江城评估" xfId="33059"/>
    <cellStyle name="好_江城评估1" xfId="33060"/>
    <cellStyle name="好_江苏方天成本法评估申报表（正式）" xfId="33061"/>
    <cellStyle name="好_江苏方天成本法评估申报表（正式） 2" xfId="33062"/>
    <cellStyle name="好_江苏方天成本法评估申报表（正式） 2 2" xfId="33063"/>
    <cellStyle name="好_江苏方天成本法评估申报表（正式） 2 3" xfId="33064"/>
    <cellStyle name="好_江苏方天成本法评估申报表（正式） 3" xfId="33065"/>
    <cellStyle name="好_江西贵溪化肥有限责任公司资产评估申报表" xfId="33066"/>
    <cellStyle name="好_交易性金融资产" xfId="33067"/>
    <cellStyle name="好_交易性金融资产 2" xfId="33068"/>
    <cellStyle name="好_交易性金融资产_简版程序11.20" xfId="33069"/>
    <cellStyle name="好_截止测试" xfId="33070"/>
    <cellStyle name="好_截止测试 2" xfId="33071"/>
    <cellStyle name="好_截止测试 2_附注" xfId="33072"/>
    <cellStyle name="好_金融资产函证结果汇总表" xfId="33073"/>
    <cellStyle name="好_金融资产函证结果汇总表_简版程序11.20" xfId="33074"/>
    <cellStyle name="好_进项税转出查验" xfId="33075"/>
    <cellStyle name="好_进项税转出查验 2" xfId="33076"/>
    <cellStyle name="好_进项税转出查验 2 2" xfId="33077"/>
    <cellStyle name="好_进项税转出查验 2 2 2" xfId="33078"/>
    <cellStyle name="好_进项税转出查验 2 3" xfId="33079"/>
    <cellStyle name="好_进项税转出查验 3" xfId="33080"/>
    <cellStyle name="好_进一步审计程序--筹资循环N" xfId="33081"/>
    <cellStyle name="好_进一步审计程序--销售与收款循环" xfId="33082"/>
    <cellStyle name="好_进一步审计程序--销售与收款循环 2" xfId="33083"/>
    <cellStyle name="好_进一步审计程序--销售与收款循环 2_附注" xfId="33084"/>
    <cellStyle name="好_酒精公司评估明细表" xfId="33085"/>
    <cellStyle name="好_酒精公司评估明细表 2" xfId="33086"/>
    <cellStyle name="好_酒精公司评估明细表 3" xfId="33087"/>
    <cellStyle name="好_科技截至测试表" xfId="33088"/>
    <cellStyle name="好_科技截至测试表 2" xfId="33089"/>
    <cellStyle name="好_科技截至测试表 2_附注" xfId="33090"/>
    <cellStyle name="好_可供出售金融资产" xfId="33091"/>
    <cellStyle name="好_可供出售金融资产 2" xfId="33092"/>
    <cellStyle name="好_可供出售金融资产_简版程序11.20" xfId="33093"/>
    <cellStyle name="好_力源收益法表定稿（赵总改）" xfId="33094"/>
    <cellStyle name="好_力源收益法表定稿（赵总改） 2" xfId="33095"/>
    <cellStyle name="好_力源收益法表定稿（赵总改） 2 2" xfId="33096"/>
    <cellStyle name="好_力源收益法表定稿（赵总改） 2 3" xfId="33097"/>
    <cellStyle name="好_力源收益法表定稿（赵总改） 3" xfId="33098"/>
    <cellStyle name="好_立信通用TB表及报表附注" xfId="33099"/>
    <cellStyle name="好_立信通用TB表及报表附注 2" xfId="33100"/>
    <cellStyle name="好_利上年" xfId="33101"/>
    <cellStyle name="好_利上年 2" xfId="33102"/>
    <cellStyle name="好_毛坯库存分析" xfId="33103"/>
    <cellStyle name="好_毛坯库存分析 2" xfId="33104"/>
    <cellStyle name="好_毛坯库存分析 3" xfId="33105"/>
    <cellStyle name="好_毛坯库存分析_简版程序" xfId="33106"/>
    <cellStyle name="好_毛坯库存分析_简版程序 2" xfId="33107"/>
    <cellStyle name="好_毛坯库存分析_简版程序11.20" xfId="33108"/>
    <cellStyle name="好_明细表" xfId="33109"/>
    <cellStyle name="好_明细表 2" xfId="33110"/>
    <cellStyle name="好_明细表 2_附注" xfId="33111"/>
    <cellStyle name="好_明细表2" xfId="33112"/>
    <cellStyle name="好_明细表2 2" xfId="33113"/>
    <cellStyle name="好_明细表2 2_附注" xfId="33114"/>
    <cellStyle name="好_母公司盈利预测表" xfId="33115"/>
    <cellStyle name="好_母公司盈利预测表 2" xfId="33116"/>
    <cellStyle name="好_母公司盈利预测表 2 2" xfId="33117"/>
    <cellStyle name="好_母公司盈利预测表 2 3" xfId="33118"/>
    <cellStyle name="好_母公司盈利预测表 3" xfId="33119"/>
    <cellStyle name="好_内部交易与往来统计" xfId="33120"/>
    <cellStyle name="好_盘点(固定资产)" xfId="33121"/>
    <cellStyle name="好_盘点(固定资产) 2" xfId="33122"/>
    <cellStyle name="好_其他应付款" xfId="33123"/>
    <cellStyle name="好_其他应付款 2" xfId="33124"/>
    <cellStyle name="好_其他应付款_简版程序11.20" xfId="33125"/>
    <cellStyle name="好_其他应付款—YH" xfId="33126"/>
    <cellStyle name="好_其他应付款—YH 2" xfId="33127"/>
    <cellStyle name="好_其他应付款—YH 2_附注" xfId="33128"/>
    <cellStyle name="好_其他应付款—YH 3" xfId="33129"/>
    <cellStyle name="好_其他应付款—YH_简版程序11.20" xfId="33130"/>
    <cellStyle name="好_其他应付款—YH_试算平衡表创业" xfId="33131"/>
    <cellStyle name="好_其他应收款" xfId="33132"/>
    <cellStyle name="好_其他应收款分账龄披露" xfId="33133"/>
    <cellStyle name="好_其他应收款前五名" xfId="33134"/>
    <cellStyle name="好_企业函证计划控制表(1)(1)(1)" xfId="33135"/>
    <cellStyle name="好_企业函证计划控制表(1)(1)(1)_yu yue comfirm1" xfId="33136"/>
    <cellStyle name="好_企业函证计划控制表-苏州依厂地址" xfId="33137"/>
    <cellStyle name="好_企业函证计划控制表-苏州依厂地址_yu yue comfirm1" xfId="33138"/>
    <cellStyle name="好_前期费用及其他费用调查表" xfId="33139"/>
    <cellStyle name="好_清江水电收益法计算表" xfId="33140"/>
    <cellStyle name="好_清江水电收益法计算表 2" xfId="33141"/>
    <cellStyle name="好_清江水电收益法计算表 3" xfId="33142"/>
    <cellStyle name="好_清江水电收益法计算表 4" xfId="33143"/>
    <cellStyle name="好_清江水电收益法计算表_02大力矿业" xfId="33144"/>
    <cellStyle name="好_清江水电收益法计算表_02大力矿业 2" xfId="33145"/>
    <cellStyle name="好_清江水电收益法计算表_02大力矿业 3" xfId="33146"/>
    <cellStyle name="好_清江水电收益法计算表_02大力矿业 4" xfId="33147"/>
    <cellStyle name="好_清江水电收益法计算表_18纵横工程改" xfId="33148"/>
    <cellStyle name="好_清江水电收益法计算表_18纵横工程改 2" xfId="33149"/>
    <cellStyle name="好_清江水电收益法计算表_18纵横工程改 3" xfId="33150"/>
    <cellStyle name="好_燃料船舶按月比较" xfId="33151"/>
    <cellStyle name="好_三资prc模板V1.03" xfId="33152"/>
    <cellStyle name="好_三资prc模板V1.03 2" xfId="33153"/>
    <cellStyle name="好_三资prc模板V1.03 2 2" xfId="33154"/>
    <cellStyle name="好_三资prc模板V1.03 2 2 2" xfId="33155"/>
    <cellStyle name="好_三资prc模板V1.03 2 3" xfId="33156"/>
    <cellStyle name="好_三资prc模板V1.03 3" xfId="33157"/>
    <cellStyle name="好_三资附注表及检查表" xfId="33158"/>
    <cellStyle name="好_三资附注表及检查表 2" xfId="33159"/>
    <cellStyle name="好_三资附注表及检查表111" xfId="33160"/>
    <cellStyle name="好_三资附注表及检查表111 2" xfId="33161"/>
    <cellStyle name="好_上海电气附注表xls" xfId="33162"/>
    <cellStyle name="好_上海电气附注表xls 2" xfId="33163"/>
    <cellStyle name="好_上海电气三年一期单体附注表sep21" xfId="33164"/>
    <cellStyle name="好_上海电气三年一期单体附注表sep21 2" xfId="33165"/>
    <cellStyle name="好_上海-收益法12-20" xfId="33166"/>
    <cellStyle name="好_上海-收益法12-20 2" xfId="33167"/>
    <cellStyle name="好_上海-收益法12-20 2 2" xfId="33168"/>
    <cellStyle name="好_上海-收益法12-20 2 3" xfId="33169"/>
    <cellStyle name="好_上海-收益法12-20 3" xfId="33170"/>
    <cellStyle name="好_上海所技术评估计算模型" xfId="33171"/>
    <cellStyle name="好_上海所技术评估计算模型 2" xfId="33172"/>
    <cellStyle name="好_上海所技术评估计算模型 3" xfId="33173"/>
    <cellStyle name="好_上海所技术评估计算模型 4" xfId="33174"/>
    <cellStyle name="好_上年调整分录" xfId="33175"/>
    <cellStyle name="好_上年调整分录 2" xfId="33176"/>
    <cellStyle name="好_上年调整分录 2 2" xfId="33177"/>
    <cellStyle name="好_上年调整分录 2 2 2" xfId="33178"/>
    <cellStyle name="好_上年调整分录 2 3" xfId="33179"/>
    <cellStyle name="好_上年调整分录 3" xfId="33180"/>
    <cellStyle name="好_上年调整分录_1" xfId="33181"/>
    <cellStyle name="好_上年调整分录_1 2" xfId="33182"/>
    <cellStyle name="好_上年试算" xfId="33183"/>
    <cellStyle name="好_上年试算 2" xfId="33184"/>
    <cellStyle name="好_上年试算 2 2" xfId="33185"/>
    <cellStyle name="好_上年试算 2 2 2" xfId="33186"/>
    <cellStyle name="好_上年试算 2 3" xfId="33187"/>
    <cellStyle name="好_上年试算 3" xfId="33188"/>
    <cellStyle name="好_审定表" xfId="33189"/>
    <cellStyle name="好_审定表_1" xfId="33190"/>
    <cellStyle name="好_审定表_审计程序" xfId="33191"/>
    <cellStyle name="好_审计程序" xfId="33192"/>
    <cellStyle name="好_实收资本(股本)" xfId="33193"/>
    <cellStyle name="好_实收资本(股本) 2" xfId="33194"/>
    <cellStyle name="好_实收资本(股本) 2_附注" xfId="33195"/>
    <cellStyle name="好_实收资本(股本) 3" xfId="33196"/>
    <cellStyle name="好_实收资本(股本) 4" xfId="33197"/>
    <cellStyle name="好_实收资本(股本) 5" xfId="33198"/>
    <cellStyle name="好_实收资本(股本)_简版程序" xfId="33199"/>
    <cellStyle name="好_实收资本(股本)_简版程序 2" xfId="33200"/>
    <cellStyle name="好_实收资本(股本)_简版程序11.20" xfId="33201"/>
    <cellStyle name="好_实收资本(股本)_试算平衡表创业" xfId="33202"/>
    <cellStyle name="好_实质性测试及其他项目" xfId="33203"/>
    <cellStyle name="好_实质性测试及其他项目 2" xfId="33204"/>
    <cellStyle name="好_实质性测试及其他项目 2 2" xfId="33205"/>
    <cellStyle name="好_实质性测试及其他项目 2 3" xfId="33206"/>
    <cellStyle name="好_实质性测试及其他项目 2_附注" xfId="33207"/>
    <cellStyle name="好_实质性测试及其他项目 3" xfId="33208"/>
    <cellStyle name="好_实质性测试及其他项目_yu yue comfirm1" xfId="33209"/>
    <cellStyle name="好_实质性测试及其他项目_附注" xfId="33210"/>
    <cellStyle name="好_实质性测试及其他项目_企业函证计划控制表(1)(1)(1)" xfId="33211"/>
    <cellStyle name="好_实质性测试及其他项目_企业函证计划控制表(1)(1)(1)_yu yue comfirm1" xfId="33212"/>
    <cellStyle name="好_实质性测试及其他项目_企业函证计划控制表-苏州依厂地址" xfId="33213"/>
    <cellStyle name="好_实质性测试及其他项目_企业函证计划控制表-苏州依厂地址_yu yue comfirm1" xfId="33214"/>
    <cellStyle name="好_试算表" xfId="33215"/>
    <cellStyle name="好_试算表 2" xfId="33216"/>
    <cellStyle name="好_试算表(jun23)" xfId="33217"/>
    <cellStyle name="好_试算表(jun23) 2" xfId="33218"/>
    <cellStyle name="好_试算平衡表" xfId="33219"/>
    <cellStyle name="好_试算平衡表 2" xfId="33220"/>
    <cellStyle name="好_试算平衡表_1" xfId="33221"/>
    <cellStyle name="好_试算平衡表_1 2" xfId="33222"/>
    <cellStyle name="好_试算平衡表_1 2 2" xfId="33223"/>
    <cellStyle name="好_试算平衡表_1 2 2 2" xfId="33224"/>
    <cellStyle name="好_试算平衡表_1 2 3" xfId="33225"/>
    <cellStyle name="好_试算平衡表_1 3" xfId="33226"/>
    <cellStyle name="好_试算平衡表_上海电气三年一期单体附注表sep21" xfId="33227"/>
    <cellStyle name="好_试算平衡表_上海电气三年一期单体附注表sep21 2" xfId="33228"/>
    <cellStyle name="好_试算平衡表_上海电气三年一期单体附注表sep21 2 2" xfId="33229"/>
    <cellStyle name="好_试算平衡表_上海电气三年一期单体附注表sep21 2 2 2" xfId="33230"/>
    <cellStyle name="好_试算平衡表_上海电气三年一期单体附注表sep21 2 3" xfId="33231"/>
    <cellStyle name="好_试算平衡表_上海电气三年一期单体附注表sep21 3" xfId="33232"/>
    <cellStyle name="好_税金及附加税计提复核" xfId="33233"/>
    <cellStyle name="好_税金及附加税计提复核 2" xfId="33234"/>
    <cellStyle name="好_税金及附加税计提复核 2 2" xfId="33235"/>
    <cellStyle name="好_税金及附加税计提复核 2 2 2" xfId="33236"/>
    <cellStyle name="好_税金及附加税计提复核 2 3" xfId="33237"/>
    <cellStyle name="好_税金及附加税计提复核 3" xfId="33238"/>
    <cellStyle name="好_所试算" xfId="33239"/>
    <cellStyle name="好_所试算 2" xfId="33240"/>
    <cellStyle name="好_所试算 2 2" xfId="33241"/>
    <cellStyle name="好_所试算 2 2 2" xfId="33242"/>
    <cellStyle name="好_所试算 2 3" xfId="33243"/>
    <cellStyle name="好_所试算 3" xfId="33244"/>
    <cellStyle name="好_所试算_1" xfId="33245"/>
    <cellStyle name="好_所试算_1 2" xfId="33246"/>
    <cellStyle name="好_泰裕钾肥房屋建筑物明细表-调整后" xfId="33247"/>
    <cellStyle name="好_投资性房地产" xfId="33248"/>
    <cellStyle name="好_投资性房地产 2" xfId="33249"/>
    <cellStyle name="好_投资性房地产 3" xfId="33250"/>
    <cellStyle name="好_投资性房地产_简版程序" xfId="33251"/>
    <cellStyle name="好_投资性房地产_简版程序 2" xfId="33252"/>
    <cellStyle name="好_投资性房地产_简版程序11.20" xfId="33253"/>
    <cellStyle name="好_往来核对" xfId="33254"/>
    <cellStyle name="好_往来核对 2" xfId="33255"/>
    <cellStyle name="好_往来核对 2_附注" xfId="33256"/>
    <cellStyle name="好_往来款项函证结果汇总表" xfId="33257"/>
    <cellStyle name="好_往来款项函证结果汇总表 2" xfId="33258"/>
    <cellStyle name="好_往来款项函证结果汇总表 2_ZH 其他应收款" xfId="33259"/>
    <cellStyle name="好_往来款项函证结果汇总表 2_ZH 其他应收款1" xfId="33260"/>
    <cellStyle name="好_往来款项函证结果汇总表 3" xfId="33261"/>
    <cellStyle name="好_往来款项函证结果汇总表 3_ZH 其他应收款" xfId="33262"/>
    <cellStyle name="好_往来款项函证结果汇总表 3_ZH 其他应收款1" xfId="33263"/>
    <cellStyle name="好_往来帐龄划分" xfId="33264"/>
    <cellStyle name="好_往来帐龄划分 2" xfId="33265"/>
    <cellStyle name="好_往来帐龄划分 2_附注" xfId="33266"/>
    <cellStyle name="好_未分配利润" xfId="33267"/>
    <cellStyle name="好_未分配利润 2" xfId="33268"/>
    <cellStyle name="好_未分配利润 3" xfId="33269"/>
    <cellStyle name="好_未分配利润 4" xfId="33270"/>
    <cellStyle name="好_未分配利润_简版程序" xfId="33271"/>
    <cellStyle name="好_未分配利润_简版程序11.20" xfId="33272"/>
    <cellStyle name="好_无形资产" xfId="33273"/>
    <cellStyle name="好_无形资产 2" xfId="33274"/>
    <cellStyle name="好_无形资产 2_FD 应付账款2009-BACKUP" xfId="33275"/>
    <cellStyle name="好_无形资产 2_ZH 其他应收款" xfId="33276"/>
    <cellStyle name="好_无形资产 2_ZH 其他应收款1" xfId="33277"/>
    <cellStyle name="好_无形资产 2_附注" xfId="33278"/>
    <cellStyle name="好_无形资产 2_审定表" xfId="33279"/>
    <cellStyle name="好_无形资产 3" xfId="33280"/>
    <cellStyle name="好_无形资产 3_FD 应付账款2009-BACKUP" xfId="33281"/>
    <cellStyle name="好_无形资产 3_ZH 其他应收款" xfId="33282"/>
    <cellStyle name="好_无形资产 3_ZH 其他应收款1" xfId="33283"/>
    <cellStyle name="好_无形资产 3_审定表" xfId="33284"/>
    <cellStyle name="好_无形资产 4" xfId="33285"/>
    <cellStyle name="好_无形资产 4_FD 应付账款2009-BACKUP" xfId="33286"/>
    <cellStyle name="好_无形资产 5" xfId="33287"/>
    <cellStyle name="好_无形资产 6" xfId="33288"/>
    <cellStyle name="好_无形资产 7" xfId="33289"/>
    <cellStyle name="好_无形资产 8" xfId="33290"/>
    <cellStyle name="好_无形资产_3固定资产" xfId="33291"/>
    <cellStyle name="好_无形资产_3固定资产 2" xfId="33292"/>
    <cellStyle name="好_无形资产_3固定资产_简版程序11.20" xfId="33293"/>
    <cellStyle name="好_无形资产_3固定资产_试算平衡表创业" xfId="33294"/>
    <cellStyle name="好_无形资产_Book2" xfId="33295"/>
    <cellStyle name="好_无形资产_Book2 2" xfId="33296"/>
    <cellStyle name="好_无形资产_Book2_简版程序11.20" xfId="33297"/>
    <cellStyle name="好_无形资产_Book2_试算平衡表创业" xfId="33298"/>
    <cellStyle name="好_无形资产_财务费用" xfId="33299"/>
    <cellStyle name="好_无形资产_财务费用 2" xfId="33300"/>
    <cellStyle name="好_无形资产_财务费用_简版程序11.20" xfId="33301"/>
    <cellStyle name="好_无形资产_财务费用_试算平衡表创业" xfId="33302"/>
    <cellStyle name="好_无形资产_固定资产" xfId="33303"/>
    <cellStyle name="好_无形资产_固定资产 2" xfId="33304"/>
    <cellStyle name="好_无形资产_固定资产_简版程序11.20" xfId="33305"/>
    <cellStyle name="好_无形资产_固定资产_试算平衡表创业" xfId="33306"/>
    <cellStyle name="好_无形资产_货币资金" xfId="33307"/>
    <cellStyle name="好_无形资产_货币资金 2" xfId="33308"/>
    <cellStyle name="好_无形资产_货币资金_简版程序11.20" xfId="33309"/>
    <cellStyle name="好_无形资产_货币资金_试算平衡表创业" xfId="33310"/>
    <cellStyle name="好_无形资产_简版程序" xfId="33311"/>
    <cellStyle name="好_无形资产_简版程序 2" xfId="33312"/>
    <cellStyle name="好_无形资产_简版程序11.20" xfId="33313"/>
    <cellStyle name="好_无形资产_试算平衡表创业" xfId="33314"/>
    <cellStyle name="好_无形资产_应收账款" xfId="33315"/>
    <cellStyle name="好_无形资产_应收账款 2" xfId="33316"/>
    <cellStyle name="好_无形资产_应收账款_简版程序11.20" xfId="33317"/>
    <cellStyle name="好_无形资产_应收账款_试算平衡表创业" xfId="33318"/>
    <cellStyle name="好_仙桃-田" xfId="33319"/>
    <cellStyle name="好_现底稿" xfId="33320"/>
    <cellStyle name="好_现底稿 2" xfId="33321"/>
    <cellStyle name="好_现辅" xfId="33322"/>
    <cellStyle name="好_现辅 2" xfId="33323"/>
    <cellStyle name="好_现金流量表111" xfId="33324"/>
    <cellStyle name="好_现金流量表111 2" xfId="33325"/>
    <cellStyle name="好_现金流量表验算表1" xfId="33326"/>
    <cellStyle name="好_现金流量表验算表1_1" xfId="33327"/>
    <cellStyle name="好_现金流量表验算表1_2" xfId="33328"/>
    <cellStyle name="好_现金流量表验算表2" xfId="33329"/>
    <cellStyle name="好_现金流量表验算表2_1" xfId="33330"/>
    <cellStyle name="好_现金流量表验算表4" xfId="33331"/>
    <cellStyle name="好_现金流量表验算表4_1" xfId="33332"/>
    <cellStyle name="好_现金流量速查表" xfId="33333"/>
    <cellStyle name="好_现金流量速查表 2" xfId="33334"/>
    <cellStyle name="好_翔龙地质收益法" xfId="33335"/>
    <cellStyle name="好_翔龙地质收益法 2" xfId="33336"/>
    <cellStyle name="好_翔龙地质收益法 3" xfId="33337"/>
    <cellStyle name="好_翔龙地质收益法 4" xfId="33338"/>
    <cellStyle name="好_翔龙地质收益法_02大力矿业" xfId="33339"/>
    <cellStyle name="好_翔龙地质收益法_02大力矿业 2" xfId="33340"/>
    <cellStyle name="好_翔龙地质收益法_02大力矿业 3" xfId="33341"/>
    <cellStyle name="好_翔龙地质收益法_02大力矿业 4" xfId="33342"/>
    <cellStyle name="好_翔龙地质收益法_18纵横工程改" xfId="33343"/>
    <cellStyle name="好_翔龙地质收益法_18纵横工程改 2" xfId="33344"/>
    <cellStyle name="好_翔龙地质收益法_18纵横工程改 3" xfId="33345"/>
    <cellStyle name="好_销售与收款循环-09山东依厂" xfId="33346"/>
    <cellStyle name="好_销售与收款循环-09山东依厂 2" xfId="33347"/>
    <cellStyle name="好_销售与收款循环-09山东依厂 2_附注" xfId="33348"/>
    <cellStyle name="好_销售与收款循环-09山东依厂_销售与收款循环-10苏州依厂" xfId="33349"/>
    <cellStyle name="好_销售与收款循环-09山东依厂_销售与收款循环-10苏州依厂 2" xfId="33350"/>
    <cellStyle name="好_销售与收款循环-09山东依厂_销售与收款循环-10苏州依厂 2_附注" xfId="33351"/>
    <cellStyle name="好_销售与收款循环-09山东依厂_中泰往来帐龄划分" xfId="33352"/>
    <cellStyle name="好_销售与收款循环-09山东依厂_中泰往来帐龄划分 2" xfId="33353"/>
    <cellStyle name="好_销售与收款循环-09山东依厂_中泰往来帐龄划分 2_附注" xfId="33354"/>
    <cellStyle name="好_销售与收款循环-10山东依厂" xfId="33355"/>
    <cellStyle name="好_销售与收款循环-10山东依厂 2" xfId="33356"/>
    <cellStyle name="好_销售与收款循环-10山东依厂 2_附注" xfId="33357"/>
    <cellStyle name="好_销售与收款循环-10山东依厂_销售与收款循环-10苏州依厂" xfId="33358"/>
    <cellStyle name="好_销售与收款循环-10山东依厂_销售与收款循环-10苏州依厂 2" xfId="33359"/>
    <cellStyle name="好_销售与收款循环-10山东依厂_销售与收款循环-10苏州依厂 2_附注" xfId="33360"/>
    <cellStyle name="好_销售与收款循环-10山东依厂_中泰往来帐龄划分" xfId="33361"/>
    <cellStyle name="好_销售与收款循环-10山东依厂_中泰往来帐龄划分 2" xfId="33362"/>
    <cellStyle name="好_销售与收款循环-10山东依厂_中泰往来帐龄划分 2_附注" xfId="33363"/>
    <cellStyle name="好_销售与收款循环--10中泰" xfId="33364"/>
    <cellStyle name="好_销售与收款循环--10中泰 2" xfId="33365"/>
    <cellStyle name="好_销售与收款循环--10中泰 2_附注" xfId="33366"/>
    <cellStyle name="好_销售与收款循环实质性测试底稿0" xfId="33367"/>
    <cellStyle name="好_销售与收款循环实质性测试底稿0 2" xfId="33368"/>
    <cellStyle name="好_销售与收款循环实质性测试底稿0 2_附注" xfId="33369"/>
    <cellStyle name="好_销售与收款循环实质性测试底稿0_yu yue comfirm1" xfId="33370"/>
    <cellStyle name="好_销售与收款循环实质性测试底稿0_附注" xfId="33371"/>
    <cellStyle name="好_销售与收款循环实质性测试底稿0_企业函证计划控制表(1)(1)(1)" xfId="33372"/>
    <cellStyle name="好_销售与收款循环实质性测试底稿0_企业函证计划控制表(1)(1)(1)_yu yue comfirm1" xfId="33373"/>
    <cellStyle name="好_销售与收款循环实质性测试底稿0_企业函证计划控制表-苏州依厂地址" xfId="33374"/>
    <cellStyle name="好_销售与收款循环实质性测试底稿0_企业函证计划控制表-苏州依厂地址_yu yue comfirm1" xfId="33375"/>
    <cellStyle name="好_新老过渡表" xfId="33376"/>
    <cellStyle name="好_新老过渡表 2" xfId="33377"/>
    <cellStyle name="好_新评估系统" xfId="33378"/>
    <cellStyle name="好_新评估系统17" xfId="33379"/>
    <cellStyle name="好_新评估系统20" xfId="33380"/>
    <cellStyle name="好_新准则程序表-打印版" xfId="33381"/>
    <cellStyle name="好_新准则程序表-打印版_简版程序11.20" xfId="33382"/>
    <cellStyle name="好_业务产品销售分析表" xfId="33383"/>
    <cellStyle name="好_业务产品销售分析表 2" xfId="33384"/>
    <cellStyle name="好_业务产品销售分析表 2_附注" xfId="33385"/>
    <cellStyle name="好_已背书未到期票据" xfId="33386"/>
    <cellStyle name="好_已背书未到期票据 2" xfId="33387"/>
    <cellStyle name="好_已背书未到期票据 2_附注" xfId="33388"/>
    <cellStyle name="好_已背书未到期票据_往来核对" xfId="33389"/>
    <cellStyle name="好_已背书未到期票据_往来核对 2" xfId="33390"/>
    <cellStyle name="好_已背书未到期票据_往来核对 2_附注" xfId="33391"/>
    <cellStyle name="好_已背书未到期票据_中泰往来帐龄划分" xfId="33392"/>
    <cellStyle name="好_已背书未到期票据_中泰往来帐龄划分 2" xfId="33393"/>
    <cellStyle name="好_已背书未到期票据_中泰往来帐龄划分 2_附注" xfId="33394"/>
    <cellStyle name="好_银行函证结果汇总表" xfId="33395"/>
    <cellStyle name="好_银行函证结果汇总表 2" xfId="33396"/>
    <cellStyle name="好_银行函证结果汇总表 2_FD 应付账款2009-BACKUP" xfId="33397"/>
    <cellStyle name="好_银行函证结果汇总表 2_ZH 其他应收款" xfId="33398"/>
    <cellStyle name="好_银行函证结果汇总表 2_ZH 其他应收款1" xfId="33399"/>
    <cellStyle name="好_银行函证结果汇总表 2_审定表" xfId="33400"/>
    <cellStyle name="好_银行函证结果汇总表 2_试算平衡表创业" xfId="33401"/>
    <cellStyle name="好_银行函证结果汇总表 3" xfId="33402"/>
    <cellStyle name="好_银行函证结果汇总表 3_FD 应付账款2009-BACKUP" xfId="33403"/>
    <cellStyle name="好_银行函证结果汇总表 3_ZH 其他应收款" xfId="33404"/>
    <cellStyle name="好_银行函证结果汇总表 3_ZH 其他应收款1" xfId="33405"/>
    <cellStyle name="好_银行函证结果汇总表 3_审定表" xfId="33406"/>
    <cellStyle name="好_银行函证结果汇总表 4" xfId="33407"/>
    <cellStyle name="好_银行函证结果汇总表 4_FD 应付账款2009-BACKUP" xfId="33408"/>
    <cellStyle name="好_银行函证结果汇总表 5" xfId="33409"/>
    <cellStyle name="好_银行函证结果汇总表 6" xfId="33410"/>
    <cellStyle name="好_银行函证结果汇总表 7" xfId="33411"/>
    <cellStyle name="好_银行函证结果汇总表 8" xfId="33412"/>
    <cellStyle name="好_银行函证结果汇总表_3固定资产" xfId="33413"/>
    <cellStyle name="好_银行函证结果汇总表_3固定资产_简版程序11.20" xfId="33414"/>
    <cellStyle name="好_银行函证结果汇总表_3固定资产_试算平衡表创业" xfId="33415"/>
    <cellStyle name="好_银行函证结果汇总表_Book2" xfId="33416"/>
    <cellStyle name="好_银行函证结果汇总表_Book2_简版程序11.20" xfId="33417"/>
    <cellStyle name="好_银行函证结果汇总表_Book2_试算平衡表创业" xfId="33418"/>
    <cellStyle name="好_银行函证结果汇总表_财务费用" xfId="33419"/>
    <cellStyle name="好_银行函证结果汇总表_财务费用_简版程序11.20" xfId="33420"/>
    <cellStyle name="好_银行函证结果汇总表_财务费用_试算平衡表创业" xfId="33421"/>
    <cellStyle name="好_银行函证结果汇总表_固定资产" xfId="33422"/>
    <cellStyle name="好_银行函证结果汇总表_固定资产_简版程序11.20" xfId="33423"/>
    <cellStyle name="好_银行函证结果汇总表_固定资产_试算平衡表创业" xfId="33424"/>
    <cellStyle name="好_银行函证结果汇总表_货币资金" xfId="33425"/>
    <cellStyle name="好_银行函证结果汇总表_货币资金_简版程序11.20" xfId="33426"/>
    <cellStyle name="好_银行函证结果汇总表_货币资金_试算平衡表创业" xfId="33427"/>
    <cellStyle name="好_银行函证结果汇总表_简版程序" xfId="33428"/>
    <cellStyle name="好_银行函证结果汇总表_简版程序11.20" xfId="33429"/>
    <cellStyle name="好_银行函证结果汇总表_应收账款" xfId="33430"/>
    <cellStyle name="好_银行函证结果汇总表_应收账款_简版程序11.20" xfId="33431"/>
    <cellStyle name="好_银行函证结果汇总表_应收账款_试算平衡表创业" xfId="33432"/>
    <cellStyle name="好_银座年报审定表（2010年报）" xfId="33433"/>
    <cellStyle name="好_银座年报审定表（2010年报） 2" xfId="33434"/>
    <cellStyle name="好_应付-预付-成本替代测试" xfId="33435"/>
    <cellStyle name="好_应付预付账款软件外" xfId="33436"/>
    <cellStyle name="好_应付债券" xfId="33437"/>
    <cellStyle name="好_应付账款" xfId="33438"/>
    <cellStyle name="好_应付账款 2" xfId="33439"/>
    <cellStyle name="好_应付账款_简版程序11.20" xfId="33440"/>
    <cellStyle name="好_应付职工薪酬" xfId="33441"/>
    <cellStyle name="好_应付职工薪酬 2" xfId="33442"/>
    <cellStyle name="好_应付职工薪酬 2_FD 应付账款2009-BACKUP" xfId="33443"/>
    <cellStyle name="好_应付职工薪酬 2_试算平衡表创业" xfId="33444"/>
    <cellStyle name="好_应付职工薪酬 3" xfId="33445"/>
    <cellStyle name="好_应付职工薪酬 3_FD 应付账款2009-BACKUP" xfId="33446"/>
    <cellStyle name="好_应付职工薪酬 4" xfId="33447"/>
    <cellStyle name="好_应付职工薪酬 4_FD 应付账款2009-BACKUP" xfId="33448"/>
    <cellStyle name="好_应付职工薪酬 5" xfId="33449"/>
    <cellStyle name="好_应付职工薪酬_简版程序11.20" xfId="33450"/>
    <cellStyle name="好_应付职工薪酬计提数与成本费用核对" xfId="33451"/>
    <cellStyle name="好_应付职工薪酬计提数与成本费用核对 2" xfId="33452"/>
    <cellStyle name="好_应付职工薪酬计提数与成本费用核对 2 2" xfId="33453"/>
    <cellStyle name="好_应付职工薪酬计提数与成本费用核对 2 2 2" xfId="33454"/>
    <cellStyle name="好_应付职工薪酬计提数与成本费用核对 2 3" xfId="33455"/>
    <cellStyle name="好_应付职工薪酬计提数与成本费用核对 3" xfId="33456"/>
    <cellStyle name="好_应付职工薪酬计提数与成本费用核对_1" xfId="33457"/>
    <cellStyle name="好_应付职工薪酬计提数与成本费用核对_1 2" xfId="33458"/>
    <cellStyle name="好_应付职工薪酬计提数与成本费用核对_1 2 2" xfId="33459"/>
    <cellStyle name="好_应付职工薪酬计提数与成本费用核对_1 2 2 2" xfId="33460"/>
    <cellStyle name="好_应付职工薪酬计提数与成本费用核对_1 2 3" xfId="33461"/>
    <cellStyle name="好_应付职工薪酬计提数与成本费用核对_1 3" xfId="33462"/>
    <cellStyle name="好_应交税费—TZ" xfId="33463"/>
    <cellStyle name="好_应交税费调整分录汇总" xfId="33464"/>
    <cellStyle name="好_应交税费调整分录汇总 2" xfId="33465"/>
    <cellStyle name="好_应交税费调整分录汇总 2 2" xfId="33466"/>
    <cellStyle name="好_应交税费调整分录汇总 2 2 2" xfId="33467"/>
    <cellStyle name="好_应交税费调整分录汇总 2 3" xfId="33468"/>
    <cellStyle name="好_应交税费调整分录汇总 3" xfId="33469"/>
    <cellStyle name="好_应交税金" xfId="33470"/>
    <cellStyle name="好_应收利息" xfId="33471"/>
    <cellStyle name="好_应收利息 2" xfId="33472"/>
    <cellStyle name="好_应收利息 2_FD 应付账款2009-BACKUP" xfId="33473"/>
    <cellStyle name="好_应收利息 2_ZH 其他应收款" xfId="33474"/>
    <cellStyle name="好_应收利息 2_ZH 其他应收款1" xfId="33475"/>
    <cellStyle name="好_应收利息 2_附注" xfId="33476"/>
    <cellStyle name="好_应收利息 2_审定表" xfId="33477"/>
    <cellStyle name="好_应收利息 3" xfId="33478"/>
    <cellStyle name="好_应收利息 3_FD 应付账款2009-BACKUP" xfId="33479"/>
    <cellStyle name="好_应收利息 3_ZH 其他应收款" xfId="33480"/>
    <cellStyle name="好_应收利息 3_ZH 其他应收款1" xfId="33481"/>
    <cellStyle name="好_应收利息 3_审定表" xfId="33482"/>
    <cellStyle name="好_应收利息 4" xfId="33483"/>
    <cellStyle name="好_应收利息 4_FD 应付账款2009-BACKUP" xfId="33484"/>
    <cellStyle name="好_应收利息 5" xfId="33485"/>
    <cellStyle name="好_应收利息 6" xfId="33486"/>
    <cellStyle name="好_应收利息 7" xfId="33487"/>
    <cellStyle name="好_应收利息 8" xfId="33488"/>
    <cellStyle name="好_应收利息_3固定资产" xfId="33489"/>
    <cellStyle name="好_应收利息_3固定资产 2" xfId="33490"/>
    <cellStyle name="好_应收利息_3固定资产_简版程序11.20" xfId="33491"/>
    <cellStyle name="好_应收利息_3固定资产_试算平衡表创业" xfId="33492"/>
    <cellStyle name="好_应收利息_Book2" xfId="33493"/>
    <cellStyle name="好_应收利息_Book2 2" xfId="33494"/>
    <cellStyle name="好_应收利息_Book2_简版程序11.20" xfId="33495"/>
    <cellStyle name="好_应收利息_Book2_试算平衡表创业" xfId="33496"/>
    <cellStyle name="好_应收利息_财务费用" xfId="33497"/>
    <cellStyle name="好_应收利息_财务费用 2" xfId="33498"/>
    <cellStyle name="好_应收利息_财务费用_简版程序11.20" xfId="33499"/>
    <cellStyle name="好_应收利息_财务费用_试算平衡表创业" xfId="33500"/>
    <cellStyle name="好_应收利息_固定资产" xfId="33501"/>
    <cellStyle name="好_应收利息_固定资产 2" xfId="33502"/>
    <cellStyle name="好_应收利息_固定资产_简版程序11.20" xfId="33503"/>
    <cellStyle name="好_应收利息_固定资产_试算平衡表创业" xfId="33504"/>
    <cellStyle name="好_应收利息_货币资金" xfId="33505"/>
    <cellStyle name="好_应收利息_货币资金 2" xfId="33506"/>
    <cellStyle name="好_应收利息_货币资金_简版程序11.20" xfId="33507"/>
    <cellStyle name="好_应收利息_货币资金_试算平衡表创业" xfId="33508"/>
    <cellStyle name="好_应收利息_简版程序" xfId="33509"/>
    <cellStyle name="好_应收利息_简版程序 2" xfId="33510"/>
    <cellStyle name="好_应收利息_简版程序11.20" xfId="33511"/>
    <cellStyle name="好_应收利息_试算平衡表创业" xfId="33512"/>
    <cellStyle name="好_应收利息_应收账款" xfId="33513"/>
    <cellStyle name="好_应收利息_应收账款 2" xfId="33514"/>
    <cellStyle name="好_应收利息_应收账款_简版程序11.20" xfId="33515"/>
    <cellStyle name="好_应收利息_应收账款_试算平衡表创业" xfId="33516"/>
    <cellStyle name="好_应收票据" xfId="33517"/>
    <cellStyle name="好_应收账款" xfId="33518"/>
    <cellStyle name="好_应收账款 2" xfId="33519"/>
    <cellStyle name="好_应收账款 2_ZH 其他应收款" xfId="33520"/>
    <cellStyle name="好_应收账款 2_ZH 其他应收款1" xfId="33521"/>
    <cellStyle name="好_应收账款 2_试算平衡表创业" xfId="33522"/>
    <cellStyle name="好_应收账款 3" xfId="33523"/>
    <cellStyle name="好_应收账款 3_ZH 其他应收款" xfId="33524"/>
    <cellStyle name="好_应收账款 3_ZH 其他应收款1" xfId="33525"/>
    <cellStyle name="好_应收账款 4" xfId="33526"/>
    <cellStyle name="好_应收账款 5" xfId="33527"/>
    <cellStyle name="好_应收账款 6" xfId="33528"/>
    <cellStyle name="好_应收账款 7" xfId="33529"/>
    <cellStyle name="好_应收账款_简版程序" xfId="33530"/>
    <cellStyle name="好_应收账款_简版程序11.20" xfId="33531"/>
    <cellStyle name="好_盈利预测（星华氨纶）" xfId="33532"/>
    <cellStyle name="好_盈利预测（星华氨纶） 2" xfId="33533"/>
    <cellStyle name="好_盈利预测（星华氨纶） 2 2" xfId="33534"/>
    <cellStyle name="好_盈利预测（星华氨纶） 2 3" xfId="33535"/>
    <cellStyle name="好_盈利预测（星华氨纶） 3" xfId="33536"/>
    <cellStyle name="好_营业成本" xfId="33537"/>
    <cellStyle name="好_营业成本 2" xfId="33538"/>
    <cellStyle name="好_营业成本_简版程序11.20" xfId="33539"/>
    <cellStyle name="好_营业收入" xfId="33540"/>
    <cellStyle name="好_营业收入 2" xfId="33541"/>
    <cellStyle name="好_营业收入 2_FD 应付账款2009-BACKUP" xfId="33542"/>
    <cellStyle name="好_营业收入 2_ZH 其他应收款" xfId="33543"/>
    <cellStyle name="好_营业收入 2_ZH 其他应收款1" xfId="33544"/>
    <cellStyle name="好_营业收入 2_附注" xfId="33545"/>
    <cellStyle name="好_营业收入 2_审定表" xfId="33546"/>
    <cellStyle name="好_营业收入 3" xfId="33547"/>
    <cellStyle name="好_营业收入 3_FD 应付账款2009-BACKUP" xfId="33548"/>
    <cellStyle name="好_营业收入 3_ZH 其他应收款" xfId="33549"/>
    <cellStyle name="好_营业收入 3_ZH 其他应收款1" xfId="33550"/>
    <cellStyle name="好_营业收入 3_审定表" xfId="33551"/>
    <cellStyle name="好_营业收入 4" xfId="33552"/>
    <cellStyle name="好_营业收入 4_FD 应付账款2009-BACKUP" xfId="33553"/>
    <cellStyle name="好_营业收入 5" xfId="33554"/>
    <cellStyle name="好_营业收入 6" xfId="33555"/>
    <cellStyle name="好_营业收入 7" xfId="33556"/>
    <cellStyle name="好_营业收入 8" xfId="33557"/>
    <cellStyle name="好_营业收入_3固定资产" xfId="33558"/>
    <cellStyle name="好_营业收入_3固定资产 2" xfId="33559"/>
    <cellStyle name="好_营业收入_3固定资产_简版程序11.20" xfId="33560"/>
    <cellStyle name="好_营业收入_3固定资产_试算平衡表创业" xfId="33561"/>
    <cellStyle name="好_营业收入_Book2" xfId="33562"/>
    <cellStyle name="好_营业收入_Book2 2" xfId="33563"/>
    <cellStyle name="好_营业收入_Book2_简版程序11.20" xfId="33564"/>
    <cellStyle name="好_营业收入_Book2_试算平衡表创业" xfId="33565"/>
    <cellStyle name="好_营业收入_财务费用" xfId="33566"/>
    <cellStyle name="好_营业收入_财务费用 2" xfId="33567"/>
    <cellStyle name="好_营业收入_财务费用_简版程序11.20" xfId="33568"/>
    <cellStyle name="好_营业收入_财务费用_试算平衡表创业" xfId="33569"/>
    <cellStyle name="好_营业收入_固定资产" xfId="33570"/>
    <cellStyle name="好_营业收入_固定资产 2" xfId="33571"/>
    <cellStyle name="好_营业收入_固定资产_简版程序11.20" xfId="33572"/>
    <cellStyle name="好_营业收入_固定资产_试算平衡表创业" xfId="33573"/>
    <cellStyle name="好_营业收入_货币资金" xfId="33574"/>
    <cellStyle name="好_营业收入_货币资金 2" xfId="33575"/>
    <cellStyle name="好_营业收入_货币资金_简版程序11.20" xfId="33576"/>
    <cellStyle name="好_营业收入_货币资金_试算平衡表创业" xfId="33577"/>
    <cellStyle name="好_营业收入_简版程序" xfId="33578"/>
    <cellStyle name="好_营业收入_简版程序 2" xfId="33579"/>
    <cellStyle name="好_营业收入_简版程序11.20" xfId="33580"/>
    <cellStyle name="好_营业收入_试算平衡表创业" xfId="33581"/>
    <cellStyle name="好_营业收入_应收账款" xfId="33582"/>
    <cellStyle name="好_营业收入_应收账款 2" xfId="33583"/>
    <cellStyle name="好_营业收入_应收账款_简版程序11.20" xfId="33584"/>
    <cellStyle name="好_营业收入_应收账款_试算平衡表创业" xfId="33585"/>
    <cellStyle name="好_营业税及附加测算表" xfId="33586"/>
    <cellStyle name="好_营业税及附加测算表 2" xfId="33587"/>
    <cellStyle name="好_营业税及附加测算表 2_附注" xfId="33588"/>
    <cellStyle name="好_营业税金及附加" xfId="33589"/>
    <cellStyle name="好_营业税金及附加 2" xfId="33590"/>
    <cellStyle name="好_营业税金及附加 2_附注" xfId="33591"/>
    <cellStyle name="好_营业税金及附加_简版程序11.20" xfId="33592"/>
    <cellStyle name="好_营业税金及附加明细表" xfId="33593"/>
    <cellStyle name="好_营业税金及附加明细表 2" xfId="33594"/>
    <cellStyle name="好_营业税金及附加明细表 2_附注" xfId="33595"/>
    <cellStyle name="好_营业外收入" xfId="33596"/>
    <cellStyle name="好_营业外支出" xfId="33597"/>
    <cellStyle name="好_营运资金" xfId="33598"/>
    <cellStyle name="好_营运资金 2" xfId="33599"/>
    <cellStyle name="好_营运资金 3" xfId="33600"/>
    <cellStyle name="好_营运资金 4" xfId="33601"/>
    <cellStyle name="好_营运资金_02大力矿业" xfId="33602"/>
    <cellStyle name="好_营运资金_02大力矿业 2" xfId="33603"/>
    <cellStyle name="好_营运资金_02大力矿业 3" xfId="33604"/>
    <cellStyle name="好_营运资金_02大力矿业 4" xfId="33605"/>
    <cellStyle name="好_营运资金_18纵横工程改" xfId="33606"/>
    <cellStyle name="好_营运资金_18纵横工程改 2" xfId="33607"/>
    <cellStyle name="好_营运资金_18纵横工程改 3" xfId="33608"/>
    <cellStyle name="好_油轮分公司调整" xfId="33609"/>
    <cellStyle name="好_预付款项" xfId="33610"/>
    <cellStyle name="好_预收2010年账龄" xfId="33611"/>
    <cellStyle name="好_预收2010年账龄 2" xfId="33612"/>
    <cellStyle name="好_预收2010年账龄 2_附注" xfId="33613"/>
    <cellStyle name="好_预收款项" xfId="33614"/>
    <cellStyle name="好_预收款项 2" xfId="33615"/>
    <cellStyle name="好_预收款项 3" xfId="33616"/>
    <cellStyle name="好_预收款项 4" xfId="33617"/>
    <cellStyle name="好_预收款项 5" xfId="33618"/>
    <cellStyle name="好_原报表" xfId="33619"/>
    <cellStyle name="好_原报表 2" xfId="33620"/>
    <cellStyle name="好_原报表_07-08所试算" xfId="33621"/>
    <cellStyle name="好_原报表_07-08所试算 2" xfId="33622"/>
    <cellStyle name="好_原报表_07-08所试算 2 2" xfId="33623"/>
    <cellStyle name="好_原报表_07-08所试算 2 2 2" xfId="33624"/>
    <cellStyle name="好_原报表_07-08所试算 2 3" xfId="33625"/>
    <cellStyle name="好_原报表_07-08所试算 3" xfId="33626"/>
    <cellStyle name="好_原报表_08利-07利" xfId="33627"/>
    <cellStyle name="好_原报表_08利-07利 2" xfId="33628"/>
    <cellStyle name="好_原报表_08利-07利 2 2" xfId="33629"/>
    <cellStyle name="好_原报表_08利-07利 2 2 2" xfId="33630"/>
    <cellStyle name="好_原报表_08利-07利 2 3" xfId="33631"/>
    <cellStyle name="好_原报表_08利-07利 3" xfId="33632"/>
    <cellStyle name="好_原报表_08资-07资" xfId="33633"/>
    <cellStyle name="好_原报表_08资-07资 2" xfId="33634"/>
    <cellStyle name="好_原报表_08资-07资 2 2" xfId="33635"/>
    <cellStyle name="好_原报表_08资-07资 2 2 2" xfId="33636"/>
    <cellStyle name="好_原报表_08资-07资 2 3" xfId="33637"/>
    <cellStyle name="好_原报表_08资-07资 3" xfId="33638"/>
    <cellStyle name="好_原报表_16" xfId="33639"/>
    <cellStyle name="好_原报表_16 2" xfId="33640"/>
    <cellStyle name="好_原报表_16 2 2" xfId="33641"/>
    <cellStyle name="好_原报表_16 2 2 2" xfId="33642"/>
    <cellStyle name="好_原报表_16 2 3" xfId="33643"/>
    <cellStyle name="好_原报表_16 3" xfId="33644"/>
    <cellStyle name="好_原报表_Sheet1" xfId="33645"/>
    <cellStyle name="好_原报表_Sheet1 2" xfId="33646"/>
    <cellStyle name="好_原报表_本年调整分录" xfId="33647"/>
    <cellStyle name="好_原报表_本年调整分录 2" xfId="33648"/>
    <cellStyle name="好_原报表_本年调整分录 2 2" xfId="33649"/>
    <cellStyle name="好_原报表_本年调整分录 2 2 2" xfId="33650"/>
    <cellStyle name="好_原报表_本年调整分录 2 3" xfId="33651"/>
    <cellStyle name="好_原报表_本年调整分录 3" xfId="33652"/>
    <cellStyle name="好_原报表_本年试算" xfId="33653"/>
    <cellStyle name="好_原报表_本年试算 2" xfId="33654"/>
    <cellStyle name="好_原报表_本年试算 2 2" xfId="33655"/>
    <cellStyle name="好_原报表_本年试算 2 2 2" xfId="33656"/>
    <cellStyle name="好_原报表_本年试算 2 3" xfId="33657"/>
    <cellStyle name="好_原报表_本年试算 3" xfId="33658"/>
    <cellStyle name="好_原报表_附注表" xfId="33659"/>
    <cellStyle name="好_原报表_附注表 2" xfId="33660"/>
    <cellStyle name="好_原报表_利上年" xfId="33661"/>
    <cellStyle name="好_原报表_利上年 2" xfId="33662"/>
    <cellStyle name="好_原报表_利上年 2 2" xfId="33663"/>
    <cellStyle name="好_原报表_利上年 2 2 2" xfId="33664"/>
    <cellStyle name="好_原报表_利上年 2 3" xfId="33665"/>
    <cellStyle name="好_原报表_利上年 3" xfId="33666"/>
    <cellStyle name="好_原报表_上年调整分录" xfId="33667"/>
    <cellStyle name="好_原报表_上年调整分录 2" xfId="33668"/>
    <cellStyle name="好_原报表_上年调整分录_1" xfId="33669"/>
    <cellStyle name="好_原报表_上年调整分录_1 2" xfId="33670"/>
    <cellStyle name="好_原报表_上年调整分录_1 2 2" xfId="33671"/>
    <cellStyle name="好_原报表_上年调整分录_1 2 2 2" xfId="33672"/>
    <cellStyle name="好_原报表_上年调整分录_1 2 3" xfId="33673"/>
    <cellStyle name="好_原报表_上年调整分录_1 3" xfId="33674"/>
    <cellStyle name="好_原报表_所试算" xfId="33675"/>
    <cellStyle name="好_原报表_所试算 2" xfId="33676"/>
    <cellStyle name="好_原报表_所试算_1" xfId="33677"/>
    <cellStyle name="好_原报表_所试算_1 2" xfId="33678"/>
    <cellStyle name="好_原报表_所试算_1 2 2" xfId="33679"/>
    <cellStyle name="好_原报表_所试算_1 2 2 2" xfId="33680"/>
    <cellStyle name="好_原报表_所试算_1 2 3" xfId="33681"/>
    <cellStyle name="好_原报表_所试算_1 3" xfId="33682"/>
    <cellStyle name="好_原报表_现底稿" xfId="33683"/>
    <cellStyle name="好_原报表_现底稿 2" xfId="33684"/>
    <cellStyle name="好_原报表_现底稿 2 2" xfId="33685"/>
    <cellStyle name="好_原报表_现底稿 2 2 2" xfId="33686"/>
    <cellStyle name="好_原报表_现底稿 2 3" xfId="33687"/>
    <cellStyle name="好_原报表_现底稿 3" xfId="33688"/>
    <cellStyle name="好_在建工程" xfId="33689"/>
    <cellStyle name="好_在建工程 2" xfId="33690"/>
    <cellStyle name="好_在建工程_简版程序11.20" xfId="33691"/>
    <cellStyle name="好_长期待摊费用" xfId="33692"/>
    <cellStyle name="好_长期股权投资" xfId="33693"/>
    <cellStyle name="好_长期股权投资_简版程序11.20" xfId="33694"/>
    <cellStyle name="好_长期借款—TZ" xfId="33695"/>
    <cellStyle name="好_长期应付款" xfId="33696"/>
    <cellStyle name="好_账龄计算核对表" xfId="33697"/>
    <cellStyle name="好_账项明细表" xfId="33698"/>
    <cellStyle name="好_账项明细表 2" xfId="33699"/>
    <cellStyle name="好_账项明细表 2_试算平衡表创业" xfId="33700"/>
    <cellStyle name="好_账项明细表 3" xfId="33701"/>
    <cellStyle name="好_账项明细表 4" xfId="33702"/>
    <cellStyle name="好_账项明细表 5" xfId="33703"/>
    <cellStyle name="好_账项明细表 6" xfId="33704"/>
    <cellStyle name="好_账项明细表 7" xfId="33705"/>
    <cellStyle name="好_账项明细表_简版程序" xfId="33706"/>
    <cellStyle name="好_账项明细表_简版程序11.20" xfId="33707"/>
    <cellStyle name="好_折旧分配测算表" xfId="33708"/>
    <cellStyle name="好_中锋-资产评估申报表(新准则)定" xfId="33709"/>
    <cellStyle name="好_中免收益法080218feng" xfId="33710"/>
    <cellStyle name="好_中免收益法080218feng 2" xfId="33711"/>
    <cellStyle name="好_中免收益法080218feng 3" xfId="33712"/>
    <cellStyle name="好_中免收益法080218feng 4" xfId="33713"/>
    <cellStyle name="好_中勤万信三年试算平衡表 定稿" xfId="33714"/>
    <cellStyle name="好_主营业务月度毛利率分析表" xfId="33715"/>
    <cellStyle name="好_主营业务月度毛利率分析表 2" xfId="33716"/>
    <cellStyle name="好_主营业务月度毛利率分析表 2_附注" xfId="33717"/>
    <cellStyle name="好_专项应付款" xfId="33718"/>
    <cellStyle name="好_专项应付款 2" xfId="33719"/>
    <cellStyle name="好_专项应付款 2_附注" xfId="33720"/>
    <cellStyle name="好_专项应付款 3" xfId="33721"/>
    <cellStyle name="好_专项应付款 4" xfId="33722"/>
    <cellStyle name="好_专项应付款 5" xfId="33723"/>
    <cellStyle name="好_专项应付款_试算平衡表创业" xfId="33724"/>
    <cellStyle name="好_资本性支出及折旧计算底稿(修改后）" xfId="33725"/>
    <cellStyle name="好_资本性支出及折旧计算底稿(修改后） 2" xfId="33726"/>
    <cellStyle name="好_资本性支出及折旧计算底稿(修改后） 2 2" xfId="33727"/>
    <cellStyle name="好_资本性支出及折旧计算底稿(修改后） 2 3" xfId="33728"/>
    <cellStyle name="好_资本性支出及折旧计算底稿(修改后） 3" xfId="33729"/>
    <cellStyle name="好_资产负债标准底稿" xfId="33730"/>
    <cellStyle name="好_资产负债标准底稿 2" xfId="33731"/>
    <cellStyle name="好_资产负债标准底稿 2 2" xfId="33732"/>
    <cellStyle name="好_资产负债标准底稿 2_FD 应付账款2009-BACKUP" xfId="33733"/>
    <cellStyle name="好_资产负债标准底稿 2_ZH 其他应收款" xfId="33734"/>
    <cellStyle name="好_资产负债标准底稿 2_ZH 其他应收款1" xfId="33735"/>
    <cellStyle name="好_资产负债标准底稿 2_审定表" xfId="33736"/>
    <cellStyle name="好_资产负债标准底稿 3" xfId="33737"/>
    <cellStyle name="好_资产负债标准底稿 3_FD 应付账款2009-BACKUP" xfId="33738"/>
    <cellStyle name="好_资产负债标准底稿 3_ZH 其他应收款" xfId="33739"/>
    <cellStyle name="好_资产负债标准底稿 3_ZH 其他应收款1" xfId="33740"/>
    <cellStyle name="好_资产负债标准底稿 3_审定表" xfId="33741"/>
    <cellStyle name="好_资产负债标准底稿 3_试算平衡表创业" xfId="33742"/>
    <cellStyle name="好_资产负债标准底稿 4" xfId="33743"/>
    <cellStyle name="好_资产负债标准底稿 4_FD 应付账款2009-BACKUP" xfId="33744"/>
    <cellStyle name="好_资产负债标准底稿 5" xfId="33745"/>
    <cellStyle name="好_资产负债标准底稿 6" xfId="33746"/>
    <cellStyle name="好_资产负债标准底稿 7" xfId="33747"/>
    <cellStyle name="好_资产负债标准底稿 8" xfId="33748"/>
    <cellStyle name="好_资产负债标准底稿_大信底稿目录" xfId="33749"/>
    <cellStyle name="好_资产负债标准底稿_大信底稿目录 2" xfId="33750"/>
    <cellStyle name="好_资产负债标准底稿_大信底稿目录 2_FD 应付账款2009-BACKUP" xfId="33751"/>
    <cellStyle name="好_资产负债标准底稿_大信底稿目录 2_ZH 其他应收款" xfId="33752"/>
    <cellStyle name="好_资产负债标准底稿_大信底稿目录 2_ZH 其他应收款1" xfId="33753"/>
    <cellStyle name="好_资产负债标准底稿_大信底稿目录 2_审定表" xfId="33754"/>
    <cellStyle name="好_资产负债标准底稿_大信底稿目录 3" xfId="33755"/>
    <cellStyle name="好_资产负债标准底稿_大信底稿目录 3_FD 应付账款2009-BACKUP" xfId="33756"/>
    <cellStyle name="好_资产负债标准底稿_大信底稿目录 3_ZH 其他应收款" xfId="33757"/>
    <cellStyle name="好_资产负债标准底稿_大信底稿目录 3_ZH 其他应收款1" xfId="33758"/>
    <cellStyle name="好_资产负债标准底稿_大信底稿目录 3_审定表" xfId="33759"/>
    <cellStyle name="好_资产负债标准底稿_大信底稿目录 4" xfId="33760"/>
    <cellStyle name="好_资产负债标准底稿_大信底稿目录 4_FD 应付账款2009-BACKUP" xfId="33761"/>
    <cellStyle name="好_资产负债标准底稿_大信底稿目录 5" xfId="33762"/>
    <cellStyle name="好_资产负债标准底稿_大信底稿目录 6" xfId="33763"/>
    <cellStyle name="好_资产负债标准底稿_大信底稿目录 7" xfId="33764"/>
    <cellStyle name="好_资产负债标准底稿_大信底稿目录 8" xfId="33765"/>
    <cellStyle name="好_资产负债标准底稿_大信底稿目录_简版程序" xfId="33766"/>
    <cellStyle name="好_资产负债标准底稿_大信底稿目录_简版程序11.20" xfId="33767"/>
    <cellStyle name="好_资产负债标准底稿_简版程序" xfId="33768"/>
    <cellStyle name="好_资产负债标准底稿_简版程序11.20" xfId="33769"/>
    <cellStyle name="好_资产负债类底稿模版" xfId="33770"/>
    <cellStyle name="好_资产负债类底稿模版 2" xfId="33771"/>
    <cellStyle name="好_资产负债类底稿模版 2 2" xfId="33772"/>
    <cellStyle name="好_资产负债类底稿模版 2_FD 应付账款2009-BACKUP" xfId="33773"/>
    <cellStyle name="好_资产负债类底稿模版 2_ZH 其他应收款" xfId="33774"/>
    <cellStyle name="好_资产负债类底稿模版 2_ZH 其他应收款1" xfId="33775"/>
    <cellStyle name="好_资产负债类底稿模版 2_审定表" xfId="33776"/>
    <cellStyle name="好_资产负债类底稿模版 3" xfId="33777"/>
    <cellStyle name="好_资产负债类底稿模版 3_FD 应付账款2009-BACKUP" xfId="33778"/>
    <cellStyle name="好_资产负债类底稿模版 3_ZH 其他应收款" xfId="33779"/>
    <cellStyle name="好_资产负债类底稿模版 3_ZH 其他应收款1" xfId="33780"/>
    <cellStyle name="好_资产负债类底稿模版 3_审定表" xfId="33781"/>
    <cellStyle name="好_资产负债类底稿模版 3_试算平衡表创业" xfId="33782"/>
    <cellStyle name="好_资产负债类底稿模版 4" xfId="33783"/>
    <cellStyle name="好_资产负债类底稿模版 4_FD 应付账款2009-BACKUP" xfId="33784"/>
    <cellStyle name="好_资产负债类底稿模版 5" xfId="33785"/>
    <cellStyle name="好_资产负债类底稿模版 6" xfId="33786"/>
    <cellStyle name="好_资产负债类底稿模版 7" xfId="33787"/>
    <cellStyle name="好_资产负债类底稿模版 8" xfId="33788"/>
    <cellStyle name="好_资产负债类底稿模版_大信底稿目录" xfId="33789"/>
    <cellStyle name="好_资产负债类底稿模版_大信底稿目录 2" xfId="33790"/>
    <cellStyle name="好_资产负债类底稿模版_大信底稿目录 2_FD 应付账款2009-BACKUP" xfId="33791"/>
    <cellStyle name="好_资产负债类底稿模版_大信底稿目录 2_ZH 其他应收款" xfId="33792"/>
    <cellStyle name="好_资产负债类底稿模版_大信底稿目录 2_ZH 其他应收款1" xfId="33793"/>
    <cellStyle name="好_资产负债类底稿模版_大信底稿目录 2_审定表" xfId="33794"/>
    <cellStyle name="好_资产负债类底稿模版_大信底稿目录 3" xfId="33795"/>
    <cellStyle name="好_资产负债类底稿模版_大信底稿目录 3_FD 应付账款2009-BACKUP" xfId="33796"/>
    <cellStyle name="好_资产负债类底稿模版_大信底稿目录 3_ZH 其他应收款" xfId="33797"/>
    <cellStyle name="好_资产负债类底稿模版_大信底稿目录 3_ZH 其他应收款1" xfId="33798"/>
    <cellStyle name="好_资产负债类底稿模版_大信底稿目录 3_审定表" xfId="33799"/>
    <cellStyle name="好_资产负债类底稿模版_大信底稿目录 4" xfId="33800"/>
    <cellStyle name="好_资产负债类底稿模版_大信底稿目录 4_FD 应付账款2009-BACKUP" xfId="33801"/>
    <cellStyle name="好_资产负债类底稿模版_大信底稿目录 5" xfId="33802"/>
    <cellStyle name="好_资产负债类底稿模版_大信底稿目录 6" xfId="33803"/>
    <cellStyle name="好_资产负债类底稿模版_大信底稿目录 7" xfId="33804"/>
    <cellStyle name="好_资产负债类底稿模版_大信底稿目录 8" xfId="33805"/>
    <cellStyle name="好_资产负债类底稿模版_大信底稿目录_简版程序" xfId="33806"/>
    <cellStyle name="好_资产负债类底稿模版_大信底稿目录_简版程序11.20" xfId="33807"/>
    <cellStyle name="好_资产负债类底稿模版_简版程序" xfId="33808"/>
    <cellStyle name="好_资产负债类底稿模版_简版程序11.20" xfId="33809"/>
    <cellStyle name="好_资产减值损失" xfId="33810"/>
    <cellStyle name="好_资产减值损失 2" xfId="33811"/>
    <cellStyle name="好_资产减值损失 2_FD 应付账款2009-BACKUP" xfId="33812"/>
    <cellStyle name="好_资产减值损失 2_ZH 其他应收款" xfId="33813"/>
    <cellStyle name="好_资产减值损失 2_ZH 其他应收款1" xfId="33814"/>
    <cellStyle name="好_资产减值损失 2_附注" xfId="33815"/>
    <cellStyle name="好_资产减值损失 2_审定表" xfId="33816"/>
    <cellStyle name="好_资产减值损失 3" xfId="33817"/>
    <cellStyle name="好_资产减值损失 3_FD 应付账款2009-BACKUP" xfId="33818"/>
    <cellStyle name="好_资产减值损失 3_ZH 其他应收款" xfId="33819"/>
    <cellStyle name="好_资产减值损失 3_ZH 其他应收款1" xfId="33820"/>
    <cellStyle name="好_资产减值损失 3_审定表" xfId="33821"/>
    <cellStyle name="好_资产减值损失 4" xfId="33822"/>
    <cellStyle name="好_资产减值损失 4_FD 应付账款2009-BACKUP" xfId="33823"/>
    <cellStyle name="好_资产减值损失 5" xfId="33824"/>
    <cellStyle name="好_资产减值损失 6" xfId="33825"/>
    <cellStyle name="好_资产减值损失 7" xfId="33826"/>
    <cellStyle name="好_资产减值损失 8" xfId="33827"/>
    <cellStyle name="好_资产减值损失_3固定资产" xfId="33828"/>
    <cellStyle name="好_资产减值损失_3固定资产 2" xfId="33829"/>
    <cellStyle name="好_资产减值损失_3固定资产_简版程序11.20" xfId="33830"/>
    <cellStyle name="好_资产减值损失_3固定资产_试算平衡表创业" xfId="33831"/>
    <cellStyle name="好_资产减值损失_Book2" xfId="33832"/>
    <cellStyle name="好_资产减值损失_Book2 2" xfId="33833"/>
    <cellStyle name="好_资产减值损失_Book2_简版程序11.20" xfId="33834"/>
    <cellStyle name="好_资产减值损失_Book2_试算平衡表创业" xfId="33835"/>
    <cellStyle name="好_资产减值损失_财务费用" xfId="33836"/>
    <cellStyle name="好_资产减值损失_财务费用 2" xfId="33837"/>
    <cellStyle name="好_资产减值损失_财务费用_简版程序11.20" xfId="33838"/>
    <cellStyle name="好_资产减值损失_财务费用_试算平衡表创业" xfId="33839"/>
    <cellStyle name="好_资产减值损失_固定资产" xfId="33840"/>
    <cellStyle name="好_资产减值损失_固定资产 2" xfId="33841"/>
    <cellStyle name="好_资产减值损失_固定资产_简版程序11.20" xfId="33842"/>
    <cellStyle name="好_资产减值损失_固定资产_试算平衡表创业" xfId="33843"/>
    <cellStyle name="好_资产减值损失_货币资金" xfId="33844"/>
    <cellStyle name="好_资产减值损失_货币资金 2" xfId="33845"/>
    <cellStyle name="好_资产减值损失_货币资金_简版程序11.20" xfId="33846"/>
    <cellStyle name="好_资产减值损失_货币资金_试算平衡表创业" xfId="33847"/>
    <cellStyle name="好_资产减值损失_简版程序" xfId="33848"/>
    <cellStyle name="好_资产减值损失_简版程序 2" xfId="33849"/>
    <cellStyle name="好_资产减值损失_简版程序11.20" xfId="33850"/>
    <cellStyle name="好_资产减值损失_试算平衡表创业" xfId="33851"/>
    <cellStyle name="好_资产减值损失_应收账款" xfId="33852"/>
    <cellStyle name="好_资产减值损失_应收账款 2" xfId="33853"/>
    <cellStyle name="好_资产减值损失_应收账款_简版程序11.20" xfId="33854"/>
    <cellStyle name="好_资产减值损失_应收账款_试算平衡表创业" xfId="33855"/>
    <cellStyle name="合計" xfId="33856"/>
    <cellStyle name="合計 2" xfId="33857"/>
    <cellStyle name="桁区切り [0.00]_１１月価格表" xfId="33858"/>
    <cellStyle name="桁区切り_１１月価格表" xfId="33859"/>
    <cellStyle name="后继超级链接" xfId="33860"/>
    <cellStyle name="后继超级链接 2" xfId="33861"/>
    <cellStyle name="后继超级链接 2 2" xfId="33862"/>
    <cellStyle name="后继超级链接 3" xfId="33863"/>
    <cellStyle name="后继超级链接 4" xfId="33864"/>
    <cellStyle name="后继超级链接 5" xfId="33865"/>
    <cellStyle name="后继超级链接_02房屋明细" xfId="33866"/>
    <cellStyle name="壞" xfId="33867"/>
    <cellStyle name="壞_ZD 应收账款-货轮" xfId="33868"/>
    <cellStyle name="壞_内部交易与往来统计" xfId="33869"/>
    <cellStyle name="汇总 10" xfId="33870"/>
    <cellStyle name="汇总 10 10" xfId="33871"/>
    <cellStyle name="汇总 10 10 2" xfId="33872"/>
    <cellStyle name="汇总 10 11" xfId="33873"/>
    <cellStyle name="汇总 10 12" xfId="33874"/>
    <cellStyle name="汇总 10 2" xfId="33875"/>
    <cellStyle name="汇总 10 2 2" xfId="33876"/>
    <cellStyle name="汇总 10 3" xfId="33877"/>
    <cellStyle name="汇总 10 3 2" xfId="33878"/>
    <cellStyle name="汇总 10 4" xfId="33879"/>
    <cellStyle name="汇总 10 4 2" xfId="33880"/>
    <cellStyle name="汇总 10 5" xfId="33881"/>
    <cellStyle name="汇总 10 5 2" xfId="33882"/>
    <cellStyle name="汇总 10 6" xfId="33883"/>
    <cellStyle name="汇总 10 6 2" xfId="33884"/>
    <cellStyle name="汇总 10 7" xfId="33885"/>
    <cellStyle name="汇总 10 7 2" xfId="33886"/>
    <cellStyle name="汇总 10 8" xfId="33887"/>
    <cellStyle name="汇总 10 8 2" xfId="33888"/>
    <cellStyle name="汇总 10 9" xfId="33889"/>
    <cellStyle name="汇总 10 9 2" xfId="33890"/>
    <cellStyle name="汇总 11" xfId="33891"/>
    <cellStyle name="汇总 11 10" xfId="33892"/>
    <cellStyle name="汇总 11 10 2" xfId="33893"/>
    <cellStyle name="汇总 11 11" xfId="33894"/>
    <cellStyle name="汇总 11 12" xfId="33895"/>
    <cellStyle name="汇总 11 2" xfId="33896"/>
    <cellStyle name="汇总 11 2 2" xfId="33897"/>
    <cellStyle name="汇总 11 3" xfId="33898"/>
    <cellStyle name="汇总 11 3 2" xfId="33899"/>
    <cellStyle name="汇总 11 4" xfId="33900"/>
    <cellStyle name="汇总 11 4 2" xfId="33901"/>
    <cellStyle name="汇总 11 5" xfId="33902"/>
    <cellStyle name="汇总 11 5 2" xfId="33903"/>
    <cellStyle name="汇总 11 6" xfId="33904"/>
    <cellStyle name="汇总 11 6 2" xfId="33905"/>
    <cellStyle name="汇总 11 7" xfId="33906"/>
    <cellStyle name="汇总 11 7 2" xfId="33907"/>
    <cellStyle name="汇总 11 8" xfId="33908"/>
    <cellStyle name="汇总 11 8 2" xfId="33909"/>
    <cellStyle name="汇总 11 9" xfId="33910"/>
    <cellStyle name="汇总 11 9 2" xfId="33911"/>
    <cellStyle name="汇总 12" xfId="33912"/>
    <cellStyle name="汇总 12 10" xfId="33913"/>
    <cellStyle name="汇总 12 10 2" xfId="33914"/>
    <cellStyle name="汇总 12 11" xfId="33915"/>
    <cellStyle name="汇总 12 12" xfId="33916"/>
    <cellStyle name="汇总 12 2" xfId="33917"/>
    <cellStyle name="汇总 12 2 2" xfId="33918"/>
    <cellStyle name="汇总 12 3" xfId="33919"/>
    <cellStyle name="汇总 12 3 2" xfId="33920"/>
    <cellStyle name="汇总 12 4" xfId="33921"/>
    <cellStyle name="汇总 12 4 2" xfId="33922"/>
    <cellStyle name="汇总 12 5" xfId="33923"/>
    <cellStyle name="汇总 12 5 2" xfId="33924"/>
    <cellStyle name="汇总 12 6" xfId="33925"/>
    <cellStyle name="汇总 12 6 2" xfId="33926"/>
    <cellStyle name="汇总 12 7" xfId="33927"/>
    <cellStyle name="汇总 12 7 2" xfId="33928"/>
    <cellStyle name="汇总 12 8" xfId="33929"/>
    <cellStyle name="汇总 12 8 2" xfId="33930"/>
    <cellStyle name="汇总 12 9" xfId="33931"/>
    <cellStyle name="汇总 12 9 2" xfId="33932"/>
    <cellStyle name="汇总 13" xfId="33933"/>
    <cellStyle name="汇总 14" xfId="33934"/>
    <cellStyle name="汇总 15" xfId="33935"/>
    <cellStyle name="汇总 2" xfId="33936"/>
    <cellStyle name="汇总 2 10" xfId="33937"/>
    <cellStyle name="汇总 2 10 2" xfId="33938"/>
    <cellStyle name="汇总 2 11" xfId="33939"/>
    <cellStyle name="汇总 2 12" xfId="33940"/>
    <cellStyle name="汇总 2 2" xfId="33941"/>
    <cellStyle name="汇总 2 2 2" xfId="33942"/>
    <cellStyle name="汇总 2 2 2 2" xfId="33943"/>
    <cellStyle name="汇总 2 2 3" xfId="33944"/>
    <cellStyle name="汇总 2 3" xfId="33945"/>
    <cellStyle name="汇总 2 3 2" xfId="33946"/>
    <cellStyle name="汇总 2 3 2 2" xfId="33947"/>
    <cellStyle name="汇总 2 3 3" xfId="33948"/>
    <cellStyle name="汇总 2 3 4" xfId="33949"/>
    <cellStyle name="汇总 2 4" xfId="33950"/>
    <cellStyle name="汇总 2 4 2" xfId="33951"/>
    <cellStyle name="汇总 2 4 3" xfId="33952"/>
    <cellStyle name="汇总 2 5" xfId="33953"/>
    <cellStyle name="汇总 2 5 2" xfId="33954"/>
    <cellStyle name="汇总 2 5 3" xfId="33955"/>
    <cellStyle name="汇总 2 6" xfId="33956"/>
    <cellStyle name="汇总 2 6 2" xfId="33957"/>
    <cellStyle name="汇总 2 6 3" xfId="33958"/>
    <cellStyle name="汇总 2 7" xfId="33959"/>
    <cellStyle name="汇总 2 7 2" xfId="33960"/>
    <cellStyle name="汇总 2 8" xfId="33961"/>
    <cellStyle name="汇总 2 8 2" xfId="33962"/>
    <cellStyle name="汇总 2 9" xfId="33963"/>
    <cellStyle name="汇总 2 9 2" xfId="33964"/>
    <cellStyle name="汇总 3" xfId="33965"/>
    <cellStyle name="汇总 3 10" xfId="33966"/>
    <cellStyle name="汇总 3 10 2" xfId="33967"/>
    <cellStyle name="汇总 3 11" xfId="33968"/>
    <cellStyle name="汇总 3 12" xfId="33969"/>
    <cellStyle name="汇总 3 2" xfId="33970"/>
    <cellStyle name="汇总 3 2 2" xfId="33971"/>
    <cellStyle name="汇总 3 2 3" xfId="33972"/>
    <cellStyle name="汇总 3 2 4" xfId="33973"/>
    <cellStyle name="汇总 3 3" xfId="33974"/>
    <cellStyle name="汇总 3 3 2" xfId="33975"/>
    <cellStyle name="汇总 3 3 3" xfId="33976"/>
    <cellStyle name="汇总 3 4" xfId="33977"/>
    <cellStyle name="汇总 3 4 2" xfId="33978"/>
    <cellStyle name="汇总 3 4 3" xfId="33979"/>
    <cellStyle name="汇总 3 5" xfId="33980"/>
    <cellStyle name="汇总 3 5 2" xfId="33981"/>
    <cellStyle name="汇总 3 5 3" xfId="33982"/>
    <cellStyle name="汇总 3 6" xfId="33983"/>
    <cellStyle name="汇总 3 6 2" xfId="33984"/>
    <cellStyle name="汇总 3 7" xfId="33985"/>
    <cellStyle name="汇总 3 7 2" xfId="33986"/>
    <cellStyle name="汇总 3 8" xfId="33987"/>
    <cellStyle name="汇总 3 8 2" xfId="33988"/>
    <cellStyle name="汇总 3 9" xfId="33989"/>
    <cellStyle name="汇总 3 9 2" xfId="33990"/>
    <cellStyle name="汇总 4" xfId="33991"/>
    <cellStyle name="汇总 4 10" xfId="33992"/>
    <cellStyle name="汇总 4 10 2" xfId="33993"/>
    <cellStyle name="汇总 4 11" xfId="33994"/>
    <cellStyle name="汇总 4 12" xfId="33995"/>
    <cellStyle name="汇总 4 2" xfId="33996"/>
    <cellStyle name="汇总 4 2 2" xfId="33997"/>
    <cellStyle name="汇总 4 2 3" xfId="33998"/>
    <cellStyle name="汇总 4 2 4" xfId="33999"/>
    <cellStyle name="汇总 4 3" xfId="34000"/>
    <cellStyle name="汇总 4 3 2" xfId="34001"/>
    <cellStyle name="汇总 4 3 3" xfId="34002"/>
    <cellStyle name="汇总 4 4" xfId="34003"/>
    <cellStyle name="汇总 4 4 2" xfId="34004"/>
    <cellStyle name="汇总 4 4 3" xfId="34005"/>
    <cellStyle name="汇总 4 5" xfId="34006"/>
    <cellStyle name="汇总 4 5 2" xfId="34007"/>
    <cellStyle name="汇总 4 5 3" xfId="34008"/>
    <cellStyle name="汇总 4 6" xfId="34009"/>
    <cellStyle name="汇总 4 6 2" xfId="34010"/>
    <cellStyle name="汇总 4 7" xfId="34011"/>
    <cellStyle name="汇总 4 7 2" xfId="34012"/>
    <cellStyle name="汇总 4 8" xfId="34013"/>
    <cellStyle name="汇总 4 8 2" xfId="34014"/>
    <cellStyle name="汇总 4 9" xfId="34015"/>
    <cellStyle name="汇总 4 9 2" xfId="34016"/>
    <cellStyle name="汇总 5" xfId="34017"/>
    <cellStyle name="汇总 5 10" xfId="34018"/>
    <cellStyle name="汇总 5 10 2" xfId="34019"/>
    <cellStyle name="汇总 5 11" xfId="34020"/>
    <cellStyle name="汇总 5 12" xfId="34021"/>
    <cellStyle name="汇总 5 2" xfId="34022"/>
    <cellStyle name="汇总 5 2 2" xfId="34023"/>
    <cellStyle name="汇总 5 2 3" xfId="34024"/>
    <cellStyle name="汇总 5 2 4" xfId="34025"/>
    <cellStyle name="汇总 5 3" xfId="34026"/>
    <cellStyle name="汇总 5 3 2" xfId="34027"/>
    <cellStyle name="汇总 5 3 3" xfId="34028"/>
    <cellStyle name="汇总 5 4" xfId="34029"/>
    <cellStyle name="汇总 5 4 2" xfId="34030"/>
    <cellStyle name="汇总 5 4 3" xfId="34031"/>
    <cellStyle name="汇总 5 5" xfId="34032"/>
    <cellStyle name="汇总 5 5 2" xfId="34033"/>
    <cellStyle name="汇总 5 5 3" xfId="34034"/>
    <cellStyle name="汇总 5 6" xfId="34035"/>
    <cellStyle name="汇总 5 6 2" xfId="34036"/>
    <cellStyle name="汇总 5 7" xfId="34037"/>
    <cellStyle name="汇总 5 7 2" xfId="34038"/>
    <cellStyle name="汇总 5 8" xfId="34039"/>
    <cellStyle name="汇总 5 8 2" xfId="34040"/>
    <cellStyle name="汇总 5 9" xfId="34041"/>
    <cellStyle name="汇总 5 9 2" xfId="34042"/>
    <cellStyle name="汇总 6" xfId="34043"/>
    <cellStyle name="汇总 6 10" xfId="34044"/>
    <cellStyle name="汇总 6 10 2" xfId="34045"/>
    <cellStyle name="汇总 6 11" xfId="34046"/>
    <cellStyle name="汇总 6 12" xfId="34047"/>
    <cellStyle name="汇总 6 2" xfId="34048"/>
    <cellStyle name="汇总 6 2 2" xfId="34049"/>
    <cellStyle name="汇总 6 3" xfId="34050"/>
    <cellStyle name="汇总 6 3 2" xfId="34051"/>
    <cellStyle name="汇总 6 4" xfId="34052"/>
    <cellStyle name="汇总 6 4 2" xfId="34053"/>
    <cellStyle name="汇总 6 5" xfId="34054"/>
    <cellStyle name="汇总 6 5 2" xfId="34055"/>
    <cellStyle name="汇总 6 6" xfId="34056"/>
    <cellStyle name="汇总 6 6 2" xfId="34057"/>
    <cellStyle name="汇总 6 7" xfId="34058"/>
    <cellStyle name="汇总 6 7 2" xfId="34059"/>
    <cellStyle name="汇总 6 8" xfId="34060"/>
    <cellStyle name="汇总 6 8 2" xfId="34061"/>
    <cellStyle name="汇总 6 9" xfId="34062"/>
    <cellStyle name="汇总 6 9 2" xfId="34063"/>
    <cellStyle name="汇总 7" xfId="34064"/>
    <cellStyle name="汇总 7 10" xfId="34065"/>
    <cellStyle name="汇总 7 10 2" xfId="34066"/>
    <cellStyle name="汇总 7 11" xfId="34067"/>
    <cellStyle name="汇总 7 12" xfId="34068"/>
    <cellStyle name="汇总 7 2" xfId="34069"/>
    <cellStyle name="汇总 7 2 2" xfId="34070"/>
    <cellStyle name="汇总 7 3" xfId="34071"/>
    <cellStyle name="汇总 7 3 2" xfId="34072"/>
    <cellStyle name="汇总 7 4" xfId="34073"/>
    <cellStyle name="汇总 7 4 2" xfId="34074"/>
    <cellStyle name="汇总 7 5" xfId="34075"/>
    <cellStyle name="汇总 7 5 2" xfId="34076"/>
    <cellStyle name="汇总 7 6" xfId="34077"/>
    <cellStyle name="汇总 7 6 2" xfId="34078"/>
    <cellStyle name="汇总 7 7" xfId="34079"/>
    <cellStyle name="汇总 7 7 2" xfId="34080"/>
    <cellStyle name="汇总 7 8" xfId="34081"/>
    <cellStyle name="汇总 7 8 2" xfId="34082"/>
    <cellStyle name="汇总 7 9" xfId="34083"/>
    <cellStyle name="汇总 7 9 2" xfId="34084"/>
    <cellStyle name="汇总 8" xfId="34085"/>
    <cellStyle name="汇总 8 10" xfId="34086"/>
    <cellStyle name="汇总 8 10 2" xfId="34087"/>
    <cellStyle name="汇总 8 11" xfId="34088"/>
    <cellStyle name="汇总 8 12" xfId="34089"/>
    <cellStyle name="汇总 8 2" xfId="34090"/>
    <cellStyle name="汇总 8 2 2" xfId="34091"/>
    <cellStyle name="汇总 8 3" xfId="34092"/>
    <cellStyle name="汇总 8 3 2" xfId="34093"/>
    <cellStyle name="汇总 8 4" xfId="34094"/>
    <cellStyle name="汇总 8 4 2" xfId="34095"/>
    <cellStyle name="汇总 8 5" xfId="34096"/>
    <cellStyle name="汇总 8 5 2" xfId="34097"/>
    <cellStyle name="汇总 8 6" xfId="34098"/>
    <cellStyle name="汇总 8 6 2" xfId="34099"/>
    <cellStyle name="汇总 8 7" xfId="34100"/>
    <cellStyle name="汇总 8 7 2" xfId="34101"/>
    <cellStyle name="汇总 8 8" xfId="34102"/>
    <cellStyle name="汇总 8 8 2" xfId="34103"/>
    <cellStyle name="汇总 8 9" xfId="34104"/>
    <cellStyle name="汇总 8 9 2" xfId="34105"/>
    <cellStyle name="汇总 9" xfId="34106"/>
    <cellStyle name="汇总 9 10" xfId="34107"/>
    <cellStyle name="汇总 9 10 2" xfId="34108"/>
    <cellStyle name="汇总 9 11" xfId="34109"/>
    <cellStyle name="汇总 9 12" xfId="34110"/>
    <cellStyle name="汇总 9 2" xfId="34111"/>
    <cellStyle name="汇总 9 2 2" xfId="34112"/>
    <cellStyle name="汇总 9 3" xfId="34113"/>
    <cellStyle name="汇总 9 3 2" xfId="34114"/>
    <cellStyle name="汇总 9 4" xfId="34115"/>
    <cellStyle name="汇总 9 4 2" xfId="34116"/>
    <cellStyle name="汇总 9 5" xfId="34117"/>
    <cellStyle name="汇总 9 5 2" xfId="34118"/>
    <cellStyle name="汇总 9 6" xfId="34119"/>
    <cellStyle name="汇总 9 6 2" xfId="34120"/>
    <cellStyle name="汇总 9 7" xfId="34121"/>
    <cellStyle name="汇总 9 7 2" xfId="34122"/>
    <cellStyle name="汇总 9 8" xfId="34123"/>
    <cellStyle name="汇总 9 8 2" xfId="34124"/>
    <cellStyle name="汇总 9 9" xfId="34125"/>
    <cellStyle name="汇总 9 9 2" xfId="34126"/>
    <cellStyle name="货币 2" xfId="34127"/>
    <cellStyle name="货币 2 10" xfId="34128"/>
    <cellStyle name="货币 2 2" xfId="34129"/>
    <cellStyle name="货币 2 2 2" xfId="34130"/>
    <cellStyle name="货币 2 2 2 2" xfId="34131"/>
    <cellStyle name="货币 2 2 2 3" xfId="34132"/>
    <cellStyle name="货币 2 2 2 4" xfId="34133"/>
    <cellStyle name="货币 2 2 3" xfId="34134"/>
    <cellStyle name="货币 2 2 4" xfId="34135"/>
    <cellStyle name="货币 2 2 5" xfId="34136"/>
    <cellStyle name="货币 2 3" xfId="34137"/>
    <cellStyle name="货币 2 3 2" xfId="34138"/>
    <cellStyle name="货币 2 3 2 2" xfId="34139"/>
    <cellStyle name="货币 2 3 2 3" xfId="34140"/>
    <cellStyle name="货币 2 3 3" xfId="34141"/>
    <cellStyle name="货币 2 3 4" xfId="34142"/>
    <cellStyle name="货币 2 4" xfId="34143"/>
    <cellStyle name="货币 2 4 2" xfId="34144"/>
    <cellStyle name="货币 2 4 3" xfId="34145"/>
    <cellStyle name="货币 2 5" xfId="34146"/>
    <cellStyle name="货币 2 6" xfId="34147"/>
    <cellStyle name="货币 2 7" xfId="34148"/>
    <cellStyle name="货币 2 8" xfId="34149"/>
    <cellStyle name="货币 2 9" xfId="34150"/>
    <cellStyle name="货币 3" xfId="34151"/>
    <cellStyle name="货币 3 10" xfId="34152"/>
    <cellStyle name="货币 3 2" xfId="34153"/>
    <cellStyle name="货币 3 2 2" xfId="34154"/>
    <cellStyle name="货币 3 2 2 2" xfId="34155"/>
    <cellStyle name="货币 3 2 2 3" xfId="34156"/>
    <cellStyle name="货币 3 2 2 4" xfId="34157"/>
    <cellStyle name="货币 3 2 3" xfId="34158"/>
    <cellStyle name="货币 3 2 4" xfId="34159"/>
    <cellStyle name="货币 3 3" xfId="34160"/>
    <cellStyle name="货币 3 3 2" xfId="34161"/>
    <cellStyle name="货币 3 4" xfId="34162"/>
    <cellStyle name="货币 3 4 2" xfId="34163"/>
    <cellStyle name="货币 3 4 3" xfId="34164"/>
    <cellStyle name="货币 3 5" xfId="34165"/>
    <cellStyle name="货币 3 6" xfId="34166"/>
    <cellStyle name="货币 3 7" xfId="34167"/>
    <cellStyle name="货币 3 8" xfId="34168"/>
    <cellStyle name="货币 3 9" xfId="34169"/>
    <cellStyle name="货币 4" xfId="34170"/>
    <cellStyle name="货币 4 2" xfId="34171"/>
    <cellStyle name="货币 4 2 2" xfId="34172"/>
    <cellStyle name="货币 4 2 3" xfId="34173"/>
    <cellStyle name="货币 4 2 4" xfId="34174"/>
    <cellStyle name="货币 4 3" xfId="34175"/>
    <cellStyle name="货币 4 3 2" xfId="34176"/>
    <cellStyle name="货币 4 4" xfId="34177"/>
    <cellStyle name="货币 4 5" xfId="34178"/>
    <cellStyle name="货币 4 6" xfId="34179"/>
    <cellStyle name="货币 5" xfId="34180"/>
    <cellStyle name="货币 6" xfId="34181"/>
    <cellStyle name="货币 7" xfId="34182"/>
    <cellStyle name="货币 8" xfId="34183"/>
    <cellStyle name="貨幣 [0]_2000" xfId="34184"/>
    <cellStyle name="貨幣[0]_A_2_3" xfId="34185"/>
    <cellStyle name="貨幣_2000" xfId="34186"/>
    <cellStyle name="计算 10" xfId="34187"/>
    <cellStyle name="计算 10 10" xfId="34188"/>
    <cellStyle name="计算 10 10 2" xfId="34189"/>
    <cellStyle name="计算 10 11" xfId="34190"/>
    <cellStyle name="计算 10 12" xfId="34191"/>
    <cellStyle name="计算 10 2" xfId="34192"/>
    <cellStyle name="计算 10 2 2" xfId="34193"/>
    <cellStyle name="计算 10 2 3" xfId="34194"/>
    <cellStyle name="计算 10 2 4" xfId="34195"/>
    <cellStyle name="计算 10 3" xfId="34196"/>
    <cellStyle name="计算 10 3 2" xfId="34197"/>
    <cellStyle name="计算 10 4" xfId="34198"/>
    <cellStyle name="计算 10 4 2" xfId="34199"/>
    <cellStyle name="计算 10 5" xfId="34200"/>
    <cellStyle name="计算 10 5 2" xfId="34201"/>
    <cellStyle name="计算 10 6" xfId="34202"/>
    <cellStyle name="计算 10 6 2" xfId="34203"/>
    <cellStyle name="计算 10 7" xfId="34204"/>
    <cellStyle name="计算 10 7 2" xfId="34205"/>
    <cellStyle name="计算 10 8" xfId="34206"/>
    <cellStyle name="计算 10 8 2" xfId="34207"/>
    <cellStyle name="计算 10 9" xfId="34208"/>
    <cellStyle name="计算 10 9 2" xfId="34209"/>
    <cellStyle name="计算 11" xfId="34210"/>
    <cellStyle name="计算 11 10" xfId="34211"/>
    <cellStyle name="计算 11 10 2" xfId="34212"/>
    <cellStyle name="计算 11 11" xfId="34213"/>
    <cellStyle name="计算 11 12" xfId="34214"/>
    <cellStyle name="计算 11 2" xfId="34215"/>
    <cellStyle name="计算 11 2 2" xfId="34216"/>
    <cellStyle name="计算 11 2 3" xfId="34217"/>
    <cellStyle name="计算 11 2 4" xfId="34218"/>
    <cellStyle name="计算 11 3" xfId="34219"/>
    <cellStyle name="计算 11 3 2" xfId="34220"/>
    <cellStyle name="计算 11 4" xfId="34221"/>
    <cellStyle name="计算 11 4 2" xfId="34222"/>
    <cellStyle name="计算 11 5" xfId="34223"/>
    <cellStyle name="计算 11 5 2" xfId="34224"/>
    <cellStyle name="计算 11 6" xfId="34225"/>
    <cellStyle name="计算 11 6 2" xfId="34226"/>
    <cellStyle name="计算 11 7" xfId="34227"/>
    <cellStyle name="计算 11 7 2" xfId="34228"/>
    <cellStyle name="计算 11 8" xfId="34229"/>
    <cellStyle name="计算 11 8 2" xfId="34230"/>
    <cellStyle name="计算 11 9" xfId="34231"/>
    <cellStyle name="计算 11 9 2" xfId="34232"/>
    <cellStyle name="计算 12" xfId="34233"/>
    <cellStyle name="计算 12 10" xfId="34234"/>
    <cellStyle name="计算 12 10 2" xfId="34235"/>
    <cellStyle name="计算 12 11" xfId="34236"/>
    <cellStyle name="计算 12 12" xfId="34237"/>
    <cellStyle name="计算 12 2" xfId="34238"/>
    <cellStyle name="计算 12 2 2" xfId="34239"/>
    <cellStyle name="计算 12 2 3" xfId="34240"/>
    <cellStyle name="计算 12 2 4" xfId="34241"/>
    <cellStyle name="计算 12 3" xfId="34242"/>
    <cellStyle name="计算 12 3 2" xfId="34243"/>
    <cellStyle name="计算 12 4" xfId="34244"/>
    <cellStyle name="计算 12 4 2" xfId="34245"/>
    <cellStyle name="计算 12 5" xfId="34246"/>
    <cellStyle name="计算 12 5 2" xfId="34247"/>
    <cellStyle name="计算 12 6" xfId="34248"/>
    <cellStyle name="计算 12 6 2" xfId="34249"/>
    <cellStyle name="计算 12 7" xfId="34250"/>
    <cellStyle name="计算 12 7 2" xfId="34251"/>
    <cellStyle name="计算 12 8" xfId="34252"/>
    <cellStyle name="计算 12 8 2" xfId="34253"/>
    <cellStyle name="计算 12 9" xfId="34254"/>
    <cellStyle name="计算 12 9 2" xfId="34255"/>
    <cellStyle name="计算 13" xfId="34256"/>
    <cellStyle name="计算 13 2" xfId="34257"/>
    <cellStyle name="计算 14" xfId="34258"/>
    <cellStyle name="计算 15" xfId="34259"/>
    <cellStyle name="计算 2" xfId="34260"/>
    <cellStyle name="计算 2 10" xfId="34261"/>
    <cellStyle name="计算 2 10 2" xfId="34262"/>
    <cellStyle name="计算 2 11" xfId="34263"/>
    <cellStyle name="计算 2 11 2" xfId="34264"/>
    <cellStyle name="计算 2 12" xfId="34265"/>
    <cellStyle name="计算 2 12 2" xfId="34266"/>
    <cellStyle name="计算 2 13" xfId="34267"/>
    <cellStyle name="计算 2 13 2" xfId="34268"/>
    <cellStyle name="计算 2 14" xfId="34269"/>
    <cellStyle name="计算 2 15" xfId="34270"/>
    <cellStyle name="计算 2 2" xfId="34271"/>
    <cellStyle name="计算 2 2 10" xfId="34272"/>
    <cellStyle name="计算 2 2 10 2" xfId="34273"/>
    <cellStyle name="计算 2 2 11" xfId="34274"/>
    <cellStyle name="计算 2 2 11 2" xfId="34275"/>
    <cellStyle name="计算 2 2 12" xfId="34276"/>
    <cellStyle name="计算 2 2 13" xfId="34277"/>
    <cellStyle name="计算 2 2 2" xfId="34278"/>
    <cellStyle name="计算 2 2 2 10" xfId="34279"/>
    <cellStyle name="计算 2 2 2 10 2" xfId="34280"/>
    <cellStyle name="计算 2 2 2 11" xfId="34281"/>
    <cellStyle name="计算 2 2 2 12" xfId="34282"/>
    <cellStyle name="计算 2 2 2 2" xfId="34283"/>
    <cellStyle name="计算 2 2 2 2 2" xfId="34284"/>
    <cellStyle name="计算 2 2 2 3" xfId="34285"/>
    <cellStyle name="计算 2 2 2 3 2" xfId="34286"/>
    <cellStyle name="计算 2 2 2 4" xfId="34287"/>
    <cellStyle name="计算 2 2 2 4 2" xfId="34288"/>
    <cellStyle name="计算 2 2 2 5" xfId="34289"/>
    <cellStyle name="计算 2 2 2 5 2" xfId="34290"/>
    <cellStyle name="计算 2 2 2 6" xfId="34291"/>
    <cellStyle name="计算 2 2 2 6 2" xfId="34292"/>
    <cellStyle name="计算 2 2 2 7" xfId="34293"/>
    <cellStyle name="计算 2 2 2 7 2" xfId="34294"/>
    <cellStyle name="计算 2 2 2 8" xfId="34295"/>
    <cellStyle name="计算 2 2 2 8 2" xfId="34296"/>
    <cellStyle name="计算 2 2 2 9" xfId="34297"/>
    <cellStyle name="计算 2 2 2 9 2" xfId="34298"/>
    <cellStyle name="计算 2 2 3" xfId="34299"/>
    <cellStyle name="计算 2 2 3 2" xfId="34300"/>
    <cellStyle name="计算 2 2 4" xfId="34301"/>
    <cellStyle name="计算 2 2 4 2" xfId="34302"/>
    <cellStyle name="计算 2 2 5" xfId="34303"/>
    <cellStyle name="计算 2 2 5 2" xfId="34304"/>
    <cellStyle name="计算 2 2 6" xfId="34305"/>
    <cellStyle name="计算 2 2 6 2" xfId="34306"/>
    <cellStyle name="计算 2 2 7" xfId="34307"/>
    <cellStyle name="计算 2 2 7 2" xfId="34308"/>
    <cellStyle name="计算 2 2 8" xfId="34309"/>
    <cellStyle name="计算 2 2 8 2" xfId="34310"/>
    <cellStyle name="计算 2 2 9" xfId="34311"/>
    <cellStyle name="计算 2 2 9 2" xfId="34312"/>
    <cellStyle name="计算 2 3" xfId="34313"/>
    <cellStyle name="计算 2 3 10" xfId="34314"/>
    <cellStyle name="计算 2 3 10 2" xfId="34315"/>
    <cellStyle name="计算 2 3 11" xfId="34316"/>
    <cellStyle name="计算 2 3 2" xfId="34317"/>
    <cellStyle name="计算 2 3 2 2" xfId="34318"/>
    <cellStyle name="计算 2 3 3" xfId="34319"/>
    <cellStyle name="计算 2 3 3 2" xfId="34320"/>
    <cellStyle name="计算 2 3 4" xfId="34321"/>
    <cellStyle name="计算 2 3 4 2" xfId="34322"/>
    <cellStyle name="计算 2 3 5" xfId="34323"/>
    <cellStyle name="计算 2 3 5 2" xfId="34324"/>
    <cellStyle name="计算 2 3 6" xfId="34325"/>
    <cellStyle name="计算 2 3 6 2" xfId="34326"/>
    <cellStyle name="计算 2 3 7" xfId="34327"/>
    <cellStyle name="计算 2 3 7 2" xfId="34328"/>
    <cellStyle name="计算 2 3 8" xfId="34329"/>
    <cellStyle name="计算 2 3 8 2" xfId="34330"/>
    <cellStyle name="计算 2 3 9" xfId="34331"/>
    <cellStyle name="计算 2 3 9 2" xfId="34332"/>
    <cellStyle name="计算 2 4" xfId="34333"/>
    <cellStyle name="计算 2 4 10" xfId="34334"/>
    <cellStyle name="计算 2 4 10 2" xfId="34335"/>
    <cellStyle name="计算 2 4 11" xfId="34336"/>
    <cellStyle name="计算 2 4 12" xfId="34337"/>
    <cellStyle name="计算 2 4 13" xfId="34338"/>
    <cellStyle name="计算 2 4 2" xfId="34339"/>
    <cellStyle name="计算 2 4 2 2" xfId="34340"/>
    <cellStyle name="计算 2 4 3" xfId="34341"/>
    <cellStyle name="计算 2 4 3 2" xfId="34342"/>
    <cellStyle name="计算 2 4 4" xfId="34343"/>
    <cellStyle name="计算 2 4 4 2" xfId="34344"/>
    <cellStyle name="计算 2 4 5" xfId="34345"/>
    <cellStyle name="计算 2 4 5 2" xfId="34346"/>
    <cellStyle name="计算 2 4 6" xfId="34347"/>
    <cellStyle name="计算 2 4 6 2" xfId="34348"/>
    <cellStyle name="计算 2 4 7" xfId="34349"/>
    <cellStyle name="计算 2 4 7 2" xfId="34350"/>
    <cellStyle name="计算 2 4 8" xfId="34351"/>
    <cellStyle name="计算 2 4 8 2" xfId="34352"/>
    <cellStyle name="计算 2 4 9" xfId="34353"/>
    <cellStyle name="计算 2 4 9 2" xfId="34354"/>
    <cellStyle name="计算 2 5" xfId="34355"/>
    <cellStyle name="计算 2 5 2" xfId="34356"/>
    <cellStyle name="计算 2 5 3" xfId="34357"/>
    <cellStyle name="计算 2 6" xfId="34358"/>
    <cellStyle name="计算 2 6 2" xfId="34359"/>
    <cellStyle name="计算 2 6 3" xfId="34360"/>
    <cellStyle name="计算 2 7" xfId="34361"/>
    <cellStyle name="计算 2 7 2" xfId="34362"/>
    <cellStyle name="计算 2 8" xfId="34363"/>
    <cellStyle name="计算 2 8 2" xfId="34364"/>
    <cellStyle name="计算 2 9" xfId="34365"/>
    <cellStyle name="计算 2 9 2" xfId="34366"/>
    <cellStyle name="计算 3" xfId="34367"/>
    <cellStyle name="计算 3 10" xfId="34368"/>
    <cellStyle name="计算 3 10 2" xfId="34369"/>
    <cellStyle name="计算 3 11" xfId="34370"/>
    <cellStyle name="计算 3 12" xfId="34371"/>
    <cellStyle name="计算 3 2" xfId="34372"/>
    <cellStyle name="计算 3 2 2" xfId="34373"/>
    <cellStyle name="计算 3 2 3" xfId="34374"/>
    <cellStyle name="计算 3 2 4" xfId="34375"/>
    <cellStyle name="计算 3 3" xfId="34376"/>
    <cellStyle name="计算 3 3 2" xfId="34377"/>
    <cellStyle name="计算 3 3 3" xfId="34378"/>
    <cellStyle name="计算 3 3 4" xfId="34379"/>
    <cellStyle name="计算 3 4" xfId="34380"/>
    <cellStyle name="计算 3 4 2" xfId="34381"/>
    <cellStyle name="计算 3 4 3" xfId="34382"/>
    <cellStyle name="计算 3 5" xfId="34383"/>
    <cellStyle name="计算 3 5 2" xfId="34384"/>
    <cellStyle name="计算 3 5 3" xfId="34385"/>
    <cellStyle name="计算 3 6" xfId="34386"/>
    <cellStyle name="计算 3 6 2" xfId="34387"/>
    <cellStyle name="计算 3 7" xfId="34388"/>
    <cellStyle name="计算 3 7 2" xfId="34389"/>
    <cellStyle name="计算 3 8" xfId="34390"/>
    <cellStyle name="计算 3 8 2" xfId="34391"/>
    <cellStyle name="计算 3 9" xfId="34392"/>
    <cellStyle name="计算 3 9 2" xfId="34393"/>
    <cellStyle name="计算 4" xfId="34394"/>
    <cellStyle name="计算 4 10" xfId="34395"/>
    <cellStyle name="计算 4 10 2" xfId="34396"/>
    <cellStyle name="计算 4 11" xfId="34397"/>
    <cellStyle name="计算 4 12" xfId="34398"/>
    <cellStyle name="计算 4 2" xfId="34399"/>
    <cellStyle name="计算 4 2 2" xfId="34400"/>
    <cellStyle name="计算 4 2 3" xfId="34401"/>
    <cellStyle name="计算 4 2 4" xfId="34402"/>
    <cellStyle name="计算 4 3" xfId="34403"/>
    <cellStyle name="计算 4 3 2" xfId="34404"/>
    <cellStyle name="计算 4 3 3" xfId="34405"/>
    <cellStyle name="计算 4 3 4" xfId="34406"/>
    <cellStyle name="计算 4 4" xfId="34407"/>
    <cellStyle name="计算 4 4 2" xfId="34408"/>
    <cellStyle name="计算 4 4 3" xfId="34409"/>
    <cellStyle name="计算 4 5" xfId="34410"/>
    <cellStyle name="计算 4 5 2" xfId="34411"/>
    <cellStyle name="计算 4 5 3" xfId="34412"/>
    <cellStyle name="计算 4 6" xfId="34413"/>
    <cellStyle name="计算 4 6 2" xfId="34414"/>
    <cellStyle name="计算 4 7" xfId="34415"/>
    <cellStyle name="计算 4 7 2" xfId="34416"/>
    <cellStyle name="计算 4 8" xfId="34417"/>
    <cellStyle name="计算 4 8 2" xfId="34418"/>
    <cellStyle name="计算 4 9" xfId="34419"/>
    <cellStyle name="计算 4 9 2" xfId="34420"/>
    <cellStyle name="计算 5" xfId="34421"/>
    <cellStyle name="计算 5 10" xfId="34422"/>
    <cellStyle name="计算 5 10 2" xfId="34423"/>
    <cellStyle name="计算 5 11" xfId="34424"/>
    <cellStyle name="计算 5 12" xfId="34425"/>
    <cellStyle name="计算 5 2" xfId="34426"/>
    <cellStyle name="计算 5 2 2" xfId="34427"/>
    <cellStyle name="计算 5 2 3" xfId="34428"/>
    <cellStyle name="计算 5 2 4" xfId="34429"/>
    <cellStyle name="计算 5 3" xfId="34430"/>
    <cellStyle name="计算 5 3 2" xfId="34431"/>
    <cellStyle name="计算 5 3 3" xfId="34432"/>
    <cellStyle name="计算 5 3 4" xfId="34433"/>
    <cellStyle name="计算 5 4" xfId="34434"/>
    <cellStyle name="计算 5 4 2" xfId="34435"/>
    <cellStyle name="计算 5 4 3" xfId="34436"/>
    <cellStyle name="计算 5 5" xfId="34437"/>
    <cellStyle name="计算 5 5 2" xfId="34438"/>
    <cellStyle name="计算 5 5 3" xfId="34439"/>
    <cellStyle name="计算 5 6" xfId="34440"/>
    <cellStyle name="计算 5 6 2" xfId="34441"/>
    <cellStyle name="计算 5 7" xfId="34442"/>
    <cellStyle name="计算 5 7 2" xfId="34443"/>
    <cellStyle name="计算 5 8" xfId="34444"/>
    <cellStyle name="计算 5 8 2" xfId="34445"/>
    <cellStyle name="计算 5 9" xfId="34446"/>
    <cellStyle name="计算 5 9 2" xfId="34447"/>
    <cellStyle name="计算 6" xfId="34448"/>
    <cellStyle name="计算 6 10" xfId="34449"/>
    <cellStyle name="计算 6 10 2" xfId="34450"/>
    <cellStyle name="计算 6 11" xfId="34451"/>
    <cellStyle name="计算 6 12" xfId="34452"/>
    <cellStyle name="计算 6 2" xfId="34453"/>
    <cellStyle name="计算 6 2 2" xfId="34454"/>
    <cellStyle name="计算 6 2 3" xfId="34455"/>
    <cellStyle name="计算 6 2 4" xfId="34456"/>
    <cellStyle name="计算 6 3" xfId="34457"/>
    <cellStyle name="计算 6 3 2" xfId="34458"/>
    <cellStyle name="计算 6 4" xfId="34459"/>
    <cellStyle name="计算 6 4 2" xfId="34460"/>
    <cellStyle name="计算 6 5" xfId="34461"/>
    <cellStyle name="计算 6 5 2" xfId="34462"/>
    <cellStyle name="计算 6 6" xfId="34463"/>
    <cellStyle name="计算 6 6 2" xfId="34464"/>
    <cellStyle name="计算 6 7" xfId="34465"/>
    <cellStyle name="计算 6 7 2" xfId="34466"/>
    <cellStyle name="计算 6 8" xfId="34467"/>
    <cellStyle name="计算 6 8 2" xfId="34468"/>
    <cellStyle name="计算 6 9" xfId="34469"/>
    <cellStyle name="计算 6 9 2" xfId="34470"/>
    <cellStyle name="计算 7" xfId="34471"/>
    <cellStyle name="计算 7 10" xfId="34472"/>
    <cellStyle name="计算 7 10 2" xfId="34473"/>
    <cellStyle name="计算 7 11" xfId="34474"/>
    <cellStyle name="计算 7 12" xfId="34475"/>
    <cellStyle name="计算 7 2" xfId="34476"/>
    <cellStyle name="计算 7 2 2" xfId="34477"/>
    <cellStyle name="计算 7 2 3" xfId="34478"/>
    <cellStyle name="计算 7 2 4" xfId="34479"/>
    <cellStyle name="计算 7 3" xfId="34480"/>
    <cellStyle name="计算 7 3 2" xfId="34481"/>
    <cellStyle name="计算 7 4" xfId="34482"/>
    <cellStyle name="计算 7 4 2" xfId="34483"/>
    <cellStyle name="计算 7 5" xfId="34484"/>
    <cellStyle name="计算 7 5 2" xfId="34485"/>
    <cellStyle name="计算 7 6" xfId="34486"/>
    <cellStyle name="计算 7 6 2" xfId="34487"/>
    <cellStyle name="计算 7 7" xfId="34488"/>
    <cellStyle name="计算 7 7 2" xfId="34489"/>
    <cellStyle name="计算 7 8" xfId="34490"/>
    <cellStyle name="计算 7 8 2" xfId="34491"/>
    <cellStyle name="计算 7 9" xfId="34492"/>
    <cellStyle name="计算 7 9 2" xfId="34493"/>
    <cellStyle name="计算 8" xfId="34494"/>
    <cellStyle name="计算 8 10" xfId="34495"/>
    <cellStyle name="计算 8 10 2" xfId="34496"/>
    <cellStyle name="计算 8 11" xfId="34497"/>
    <cellStyle name="计算 8 12" xfId="34498"/>
    <cellStyle name="计算 8 2" xfId="34499"/>
    <cellStyle name="计算 8 2 2" xfId="34500"/>
    <cellStyle name="计算 8 2 3" xfId="34501"/>
    <cellStyle name="计算 8 2 4" xfId="34502"/>
    <cellStyle name="计算 8 3" xfId="34503"/>
    <cellStyle name="计算 8 3 2" xfId="34504"/>
    <cellStyle name="计算 8 4" xfId="34505"/>
    <cellStyle name="计算 8 4 2" xfId="34506"/>
    <cellStyle name="计算 8 5" xfId="34507"/>
    <cellStyle name="计算 8 5 2" xfId="34508"/>
    <cellStyle name="计算 8 6" xfId="34509"/>
    <cellStyle name="计算 8 6 2" xfId="34510"/>
    <cellStyle name="计算 8 7" xfId="34511"/>
    <cellStyle name="计算 8 7 2" xfId="34512"/>
    <cellStyle name="计算 8 8" xfId="34513"/>
    <cellStyle name="计算 8 8 2" xfId="34514"/>
    <cellStyle name="计算 8 9" xfId="34515"/>
    <cellStyle name="计算 8 9 2" xfId="34516"/>
    <cellStyle name="计算 9" xfId="34517"/>
    <cellStyle name="计算 9 10" xfId="34518"/>
    <cellStyle name="计算 9 10 2" xfId="34519"/>
    <cellStyle name="计算 9 11" xfId="34520"/>
    <cellStyle name="计算 9 12" xfId="34521"/>
    <cellStyle name="计算 9 2" xfId="34522"/>
    <cellStyle name="计算 9 2 2" xfId="34523"/>
    <cellStyle name="计算 9 2 3" xfId="34524"/>
    <cellStyle name="计算 9 2 4" xfId="34525"/>
    <cellStyle name="计算 9 3" xfId="34526"/>
    <cellStyle name="计算 9 3 2" xfId="34527"/>
    <cellStyle name="计算 9 4" xfId="34528"/>
    <cellStyle name="计算 9 4 2" xfId="34529"/>
    <cellStyle name="计算 9 5" xfId="34530"/>
    <cellStyle name="计算 9 5 2" xfId="34531"/>
    <cellStyle name="计算 9 6" xfId="34532"/>
    <cellStyle name="计算 9 6 2" xfId="34533"/>
    <cellStyle name="计算 9 7" xfId="34534"/>
    <cellStyle name="计算 9 7 2" xfId="34535"/>
    <cellStyle name="计算 9 8" xfId="34536"/>
    <cellStyle name="计算 9 8 2" xfId="34537"/>
    <cellStyle name="计算 9 9" xfId="34538"/>
    <cellStyle name="计算 9 9 2" xfId="34539"/>
    <cellStyle name="計算方式" xfId="34540"/>
    <cellStyle name="計算方式 2" xfId="34541"/>
    <cellStyle name="检查单元格 10" xfId="34542"/>
    <cellStyle name="检查单元格 10 2" xfId="34543"/>
    <cellStyle name="检查单元格 10 2 2" xfId="34544"/>
    <cellStyle name="检查单元格 10 2 3" xfId="34545"/>
    <cellStyle name="检查单元格 10 3" xfId="34546"/>
    <cellStyle name="检查单元格 11" xfId="34547"/>
    <cellStyle name="检查单元格 11 2" xfId="34548"/>
    <cellStyle name="检查单元格 11 2 2" xfId="34549"/>
    <cellStyle name="检查单元格 11 2 3" xfId="34550"/>
    <cellStyle name="检查单元格 11 3" xfId="34551"/>
    <cellStyle name="检查单元格 12" xfId="34552"/>
    <cellStyle name="检查单元格 12 2" xfId="34553"/>
    <cellStyle name="检查单元格 12 2 2" xfId="34554"/>
    <cellStyle name="检查单元格 12 2 3" xfId="34555"/>
    <cellStyle name="检查单元格 12 3" xfId="34556"/>
    <cellStyle name="检查单元格 13" xfId="34557"/>
    <cellStyle name="检查单元格 2" xfId="34558"/>
    <cellStyle name="检查单元格 2 2" xfId="34559"/>
    <cellStyle name="检查单元格 2 2 2" xfId="34560"/>
    <cellStyle name="检查单元格 2 2 2 2" xfId="34561"/>
    <cellStyle name="检查单元格 2 2 2 3" xfId="34562"/>
    <cellStyle name="检查单元格 2 2 3" xfId="34563"/>
    <cellStyle name="检查单元格 2 3" xfId="34564"/>
    <cellStyle name="检查单元格 2 3 2" xfId="34565"/>
    <cellStyle name="检查单元格 2 4" xfId="34566"/>
    <cellStyle name="检查单元格 2 4 2" xfId="34567"/>
    <cellStyle name="检查单元格 2 4 3" xfId="34568"/>
    <cellStyle name="检查单元格 2 5" xfId="34569"/>
    <cellStyle name="检查单元格 2 6" xfId="34570"/>
    <cellStyle name="检查单元格 2 7" xfId="34571"/>
    <cellStyle name="检查单元格 2 8" xfId="34572"/>
    <cellStyle name="检查单元格 3" xfId="34573"/>
    <cellStyle name="检查单元格 3 2" xfId="34574"/>
    <cellStyle name="检查单元格 3 2 2" xfId="34575"/>
    <cellStyle name="检查单元格 3 2 3" xfId="34576"/>
    <cellStyle name="检查单元格 3 3" xfId="34577"/>
    <cellStyle name="检查单元格 3 3 2" xfId="34578"/>
    <cellStyle name="检查单元格 3 3 3" xfId="34579"/>
    <cellStyle name="检查单元格 3 4" xfId="34580"/>
    <cellStyle name="检查单元格 3 5" xfId="34581"/>
    <cellStyle name="检查单元格 3 6" xfId="34582"/>
    <cellStyle name="检查单元格 4" xfId="34583"/>
    <cellStyle name="检查单元格 4 2" xfId="34584"/>
    <cellStyle name="检查单元格 4 2 2" xfId="34585"/>
    <cellStyle name="检查单元格 4 2 3" xfId="34586"/>
    <cellStyle name="检查单元格 4 3" xfId="34587"/>
    <cellStyle name="检查单元格 4 3 2" xfId="34588"/>
    <cellStyle name="检查单元格 4 3 3" xfId="34589"/>
    <cellStyle name="检查单元格 4 4" xfId="34590"/>
    <cellStyle name="检查单元格 4 5" xfId="34591"/>
    <cellStyle name="检查单元格 4 6" xfId="34592"/>
    <cellStyle name="检查单元格 5" xfId="34593"/>
    <cellStyle name="检查单元格 5 2" xfId="34594"/>
    <cellStyle name="检查单元格 5 2 2" xfId="34595"/>
    <cellStyle name="检查单元格 5 2 3" xfId="34596"/>
    <cellStyle name="检查单元格 5 3" xfId="34597"/>
    <cellStyle name="检查单元格 5 3 2" xfId="34598"/>
    <cellStyle name="检查单元格 5 3 3" xfId="34599"/>
    <cellStyle name="检查单元格 5 4" xfId="34600"/>
    <cellStyle name="检查单元格 5 5" xfId="34601"/>
    <cellStyle name="检查单元格 5 6" xfId="34602"/>
    <cellStyle name="检查单元格 6" xfId="34603"/>
    <cellStyle name="检查单元格 6 2" xfId="34604"/>
    <cellStyle name="检查单元格 6 2 2" xfId="34605"/>
    <cellStyle name="检查单元格 6 2 3" xfId="34606"/>
    <cellStyle name="检查单元格 6 3" xfId="34607"/>
    <cellStyle name="检查单元格 7" xfId="34608"/>
    <cellStyle name="检查单元格 7 2" xfId="34609"/>
    <cellStyle name="检查单元格 7 2 2" xfId="34610"/>
    <cellStyle name="检查单元格 7 2 3" xfId="34611"/>
    <cellStyle name="检查单元格 7 3" xfId="34612"/>
    <cellStyle name="检查单元格 8" xfId="34613"/>
    <cellStyle name="检查单元格 8 2" xfId="34614"/>
    <cellStyle name="检查单元格 8 2 2" xfId="34615"/>
    <cellStyle name="检查单元格 8 2 3" xfId="34616"/>
    <cellStyle name="检查单元格 8 3" xfId="34617"/>
    <cellStyle name="检查单元格 9" xfId="34618"/>
    <cellStyle name="检查单元格 9 2" xfId="34619"/>
    <cellStyle name="检查单元格 9 2 2" xfId="34620"/>
    <cellStyle name="检查单元格 9 2 3" xfId="34621"/>
    <cellStyle name="检查单元格 9 3" xfId="34622"/>
    <cellStyle name="檢查儲存格" xfId="34623"/>
    <cellStyle name="解释性文本 10" xfId="34624"/>
    <cellStyle name="解释性文本 11" xfId="34625"/>
    <cellStyle name="解释性文本 12" xfId="34626"/>
    <cellStyle name="解释性文本 13" xfId="34627"/>
    <cellStyle name="解释性文本 2" xfId="34628"/>
    <cellStyle name="解释性文本 2 2" xfId="34629"/>
    <cellStyle name="解释性文本 2 2 2" xfId="34630"/>
    <cellStyle name="解释性文本 2 3" xfId="34631"/>
    <cellStyle name="解释性文本 2 3 2" xfId="34632"/>
    <cellStyle name="解释性文本 2 4" xfId="34633"/>
    <cellStyle name="解释性文本 2 5" xfId="34634"/>
    <cellStyle name="解释性文本 2 6" xfId="34635"/>
    <cellStyle name="解释性文本 2 7" xfId="34636"/>
    <cellStyle name="解释性文本 3" xfId="34637"/>
    <cellStyle name="解释性文本 3 2" xfId="34638"/>
    <cellStyle name="解释性文本 3 3" xfId="34639"/>
    <cellStyle name="解释性文本 3 4" xfId="34640"/>
    <cellStyle name="解释性文本 3 5" xfId="34641"/>
    <cellStyle name="解释性文本 4" xfId="34642"/>
    <cellStyle name="解释性文本 4 2" xfId="34643"/>
    <cellStyle name="解释性文本 4 3" xfId="34644"/>
    <cellStyle name="解释性文本 4 4" xfId="34645"/>
    <cellStyle name="解释性文本 4 5" xfId="34646"/>
    <cellStyle name="解释性文本 5" xfId="34647"/>
    <cellStyle name="解释性文本 5 2" xfId="34648"/>
    <cellStyle name="解释性文本 5 3" xfId="34649"/>
    <cellStyle name="解释性文本 5 4" xfId="34650"/>
    <cellStyle name="解释性文本 5 5" xfId="34651"/>
    <cellStyle name="解释性文本 6" xfId="34652"/>
    <cellStyle name="解释性文本 7" xfId="34653"/>
    <cellStyle name="解释性文本 8" xfId="34654"/>
    <cellStyle name="解释性文本 9" xfId="34655"/>
    <cellStyle name="借出原因" xfId="34656"/>
    <cellStyle name="借出原因 2" xfId="34657"/>
    <cellStyle name="借出原因 2 2" xfId="34658"/>
    <cellStyle name="借出原因 2 3" xfId="34659"/>
    <cellStyle name="借出原因 2 4" xfId="34660"/>
    <cellStyle name="借出原因 3" xfId="34661"/>
    <cellStyle name="借出原因 4" xfId="34662"/>
    <cellStyle name="借出原因 5" xfId="34663"/>
    <cellStyle name="警告文本 10" xfId="34664"/>
    <cellStyle name="警告文本 11" xfId="34665"/>
    <cellStyle name="警告文本 12" xfId="34666"/>
    <cellStyle name="警告文本 13" xfId="34667"/>
    <cellStyle name="警告文本 2" xfId="34668"/>
    <cellStyle name="警告文本 2 2" xfId="34669"/>
    <cellStyle name="警告文本 2 2 2" xfId="34670"/>
    <cellStyle name="警告文本 2 3" xfId="34671"/>
    <cellStyle name="警告文本 2 3 2" xfId="34672"/>
    <cellStyle name="警告文本 2 4" xfId="34673"/>
    <cellStyle name="警告文本 2 5" xfId="34674"/>
    <cellStyle name="警告文本 2 6" xfId="34675"/>
    <cellStyle name="警告文本 2 7" xfId="34676"/>
    <cellStyle name="警告文本 3" xfId="34677"/>
    <cellStyle name="警告文本 3 2" xfId="34678"/>
    <cellStyle name="警告文本 3 3" xfId="34679"/>
    <cellStyle name="警告文本 3 4" xfId="34680"/>
    <cellStyle name="警告文本 3 5" xfId="34681"/>
    <cellStyle name="警告文本 4" xfId="34682"/>
    <cellStyle name="警告文本 4 2" xfId="34683"/>
    <cellStyle name="警告文本 4 3" xfId="34684"/>
    <cellStyle name="警告文本 4 4" xfId="34685"/>
    <cellStyle name="警告文本 4 5" xfId="34686"/>
    <cellStyle name="警告文本 5" xfId="34687"/>
    <cellStyle name="警告文本 5 2" xfId="34688"/>
    <cellStyle name="警告文本 5 3" xfId="34689"/>
    <cellStyle name="警告文本 5 4" xfId="34690"/>
    <cellStyle name="警告文本 5 5" xfId="34691"/>
    <cellStyle name="警告文本 6" xfId="34692"/>
    <cellStyle name="警告文本 7" xfId="34693"/>
    <cellStyle name="警告文本 8" xfId="34694"/>
    <cellStyle name="警告文本 9" xfId="34695"/>
    <cellStyle name="警告文字" xfId="34696"/>
    <cellStyle name="連結的儲存格" xfId="34697"/>
    <cellStyle name="链接单元格 10" xfId="34698"/>
    <cellStyle name="链接单元格 10 2" xfId="34699"/>
    <cellStyle name="链接单元格 11" xfId="34700"/>
    <cellStyle name="链接单元格 11 2" xfId="34701"/>
    <cellStyle name="链接单元格 12" xfId="34702"/>
    <cellStyle name="链接单元格 12 2" xfId="34703"/>
    <cellStyle name="链接单元格 13" xfId="34704"/>
    <cellStyle name="链接单元格 13 2" xfId="34705"/>
    <cellStyle name="链接单元格 2" xfId="34706"/>
    <cellStyle name="链接单元格 2 2" xfId="34707"/>
    <cellStyle name="链接单元格 2 2 2" xfId="34708"/>
    <cellStyle name="链接单元格 2 2 3" xfId="34709"/>
    <cellStyle name="链接单元格 2 3" xfId="34710"/>
    <cellStyle name="链接单元格 2 3 2" xfId="34711"/>
    <cellStyle name="链接单元格 2 4" xfId="34712"/>
    <cellStyle name="链接单元格 2 5" xfId="34713"/>
    <cellStyle name="链接单元格 2 6" xfId="34714"/>
    <cellStyle name="链接单元格 2 7" xfId="34715"/>
    <cellStyle name="链接单元格 2 8" xfId="34716"/>
    <cellStyle name="链接单元格 2_审定表" xfId="34717"/>
    <cellStyle name="链接单元格 3" xfId="34718"/>
    <cellStyle name="链接单元格 3 2" xfId="34719"/>
    <cellStyle name="链接单元格 3 3" xfId="34720"/>
    <cellStyle name="链接单元格 3 4" xfId="34721"/>
    <cellStyle name="链接单元格 3 5" xfId="34722"/>
    <cellStyle name="链接单元格 3 6" xfId="34723"/>
    <cellStyle name="链接单元格 3_审定表" xfId="34724"/>
    <cellStyle name="链接单元格 4" xfId="34725"/>
    <cellStyle name="链接单元格 4 2" xfId="34726"/>
    <cellStyle name="链接单元格 4 3" xfId="34727"/>
    <cellStyle name="链接单元格 4 4" xfId="34728"/>
    <cellStyle name="链接单元格 4 5" xfId="34729"/>
    <cellStyle name="链接单元格 4 6" xfId="34730"/>
    <cellStyle name="链接单元格 4_审定表" xfId="34731"/>
    <cellStyle name="链接单元格 5" xfId="34732"/>
    <cellStyle name="链接单元格 5 2" xfId="34733"/>
    <cellStyle name="链接单元格 5 3" xfId="34734"/>
    <cellStyle name="链接单元格 5 4" xfId="34735"/>
    <cellStyle name="链接单元格 5 5" xfId="34736"/>
    <cellStyle name="链接单元格 5 6" xfId="34737"/>
    <cellStyle name="链接单元格 5_审定表" xfId="34738"/>
    <cellStyle name="链接单元格 6" xfId="34739"/>
    <cellStyle name="链接单元格 6 2" xfId="34740"/>
    <cellStyle name="链接单元格 7" xfId="34741"/>
    <cellStyle name="链接单元格 7 2" xfId="34742"/>
    <cellStyle name="链接单元格 8" xfId="34743"/>
    <cellStyle name="链接单元格 8 2" xfId="34744"/>
    <cellStyle name="链接单元格 9" xfId="34745"/>
    <cellStyle name="链接单元格 9 2" xfId="34746"/>
    <cellStyle name="捪_PERSONAL" xfId="34747"/>
    <cellStyle name="內" xfId="34748"/>
    <cellStyle name="內 2" xfId="34749"/>
    <cellStyle name="內 2 2" xfId="34750"/>
    <cellStyle name="內 2 2 2" xfId="34751"/>
    <cellStyle name="內 2 3" xfId="34752"/>
    <cellStyle name="內 3" xfId="34753"/>
    <cellStyle name="內_07新华报表" xfId="34754"/>
    <cellStyle name="內_07新华报表 2" xfId="34755"/>
    <cellStyle name="內_07新华报表 2 2" xfId="34756"/>
    <cellStyle name="內_07新华报表 2 2 2" xfId="34757"/>
    <cellStyle name="內_07新华报表 2 3" xfId="34758"/>
    <cellStyle name="內_07新华报表 3" xfId="34759"/>
    <cellStyle name="內_19" xfId="34760"/>
    <cellStyle name="內_19 2" xfId="34761"/>
    <cellStyle name="內_19 2 2" xfId="34762"/>
    <cellStyle name="內_19 2 2 2" xfId="34763"/>
    <cellStyle name="內_19 2 3" xfId="34764"/>
    <cellStyle name="內_19 3" xfId="34765"/>
    <cellStyle name="內_19_07新华报表" xfId="34766"/>
    <cellStyle name="內_19_07新华报表 2" xfId="34767"/>
    <cellStyle name="內_19_07新华报表 2 2" xfId="34768"/>
    <cellStyle name="內_19_07新华报表 2 2 2" xfId="34769"/>
    <cellStyle name="內_19_07新华报表 2 3" xfId="34770"/>
    <cellStyle name="內_19_07新华报表 3" xfId="34771"/>
    <cellStyle name="內_19_剥离" xfId="34772"/>
    <cellStyle name="內_19_剥离 2" xfId="34773"/>
    <cellStyle name="內_19_剥离 2 2" xfId="34774"/>
    <cellStyle name="內_19_剥离 2 2 2" xfId="34775"/>
    <cellStyle name="內_19_剥离 2 3" xfId="34776"/>
    <cellStyle name="內_19_剥离 3" xfId="34777"/>
    <cellStyle name="內_剥离" xfId="34778"/>
    <cellStyle name="內_剥离 2" xfId="34779"/>
    <cellStyle name="內_剥离 2 2" xfId="34780"/>
    <cellStyle name="內_剥离 2 2 2" xfId="34781"/>
    <cellStyle name="內_剥离 2 3" xfId="34782"/>
    <cellStyle name="內_剥离 3" xfId="34783"/>
    <cellStyle name="內_现底稿" xfId="34784"/>
    <cellStyle name="內_现底稿 2" xfId="34785"/>
    <cellStyle name="內_现底稿 2 2" xfId="34786"/>
    <cellStyle name="內_现底稿 2 2 2" xfId="34787"/>
    <cellStyle name="內_现底稿 2 3" xfId="34788"/>
    <cellStyle name="內_现底稿 3" xfId="34789"/>
    <cellStyle name="內_现底稿_07新华报表" xfId="34790"/>
    <cellStyle name="內_现底稿_07新华报表 2" xfId="34791"/>
    <cellStyle name="內_现底稿_07新华报表 2 2" xfId="34792"/>
    <cellStyle name="內_现底稿_07新华报表 2 2 2" xfId="34793"/>
    <cellStyle name="內_现底稿_07新华报表 2 3" xfId="34794"/>
    <cellStyle name="內_现底稿_07新华报表 3" xfId="34795"/>
    <cellStyle name="內_现底稿_剥离" xfId="34796"/>
    <cellStyle name="內_现底稿_剥离 2" xfId="34797"/>
    <cellStyle name="內_现底稿_剥离 2 2" xfId="34798"/>
    <cellStyle name="內_现底稿_剥离 2 2 2" xfId="34799"/>
    <cellStyle name="內_现底稿_剥离 2 3" xfId="34800"/>
    <cellStyle name="內_现底稿_剥离 3" xfId="34801"/>
    <cellStyle name="霓付 [0]_!!!GO" xfId="34802"/>
    <cellStyle name="霓付_!!!GO" xfId="34803"/>
    <cellStyle name="妞" xfId="34804"/>
    <cellStyle name="妞 2" xfId="34805"/>
    <cellStyle name="欧" xfId="34806"/>
    <cellStyle name="欧 2" xfId="34807"/>
    <cellStyle name="烹拳 [0]_!!!GO" xfId="34808"/>
    <cellStyle name="烹拳_!!!GO" xfId="34809"/>
    <cellStyle name="砯刽 [0]_PLDT" xfId="34810"/>
    <cellStyle name="砯刽[0]_pldt" xfId="34811"/>
    <cellStyle name="砯刽_PLDT" xfId="34812"/>
    <cellStyle name="普通_ 白土" xfId="34813"/>
    <cellStyle name="千分位" xfId="34814"/>
    <cellStyle name="千分位 17" xfId="34815"/>
    <cellStyle name="千分位[0]_ 白土" xfId="34816"/>
    <cellStyle name="千分位_ 白土" xfId="34817"/>
    <cellStyle name="千分位隔[0]" xfId="34818"/>
    <cellStyle name="千位[0]_ 方正PC" xfId="34819"/>
    <cellStyle name="千位_ 方正PC" xfId="34820"/>
    <cellStyle name="千位分隔 10" xfId="34821"/>
    <cellStyle name="千位分隔 10 2" xfId="34822"/>
    <cellStyle name="千位分隔 10 2 2" xfId="34823"/>
    <cellStyle name="千位分隔 10 2 2 2" xfId="34824"/>
    <cellStyle name="千位分隔 10 2 2 3" xfId="34825"/>
    <cellStyle name="千位分隔 10 2 2 3 2" xfId="34826"/>
    <cellStyle name="千位分隔 10 2 3" xfId="34827"/>
    <cellStyle name="千位分隔 10 2 4" xfId="34828"/>
    <cellStyle name="千位分隔 10 2 4 2" xfId="34829"/>
    <cellStyle name="千位分隔 10 2 4 3" xfId="34830"/>
    <cellStyle name="千位分隔 10 2 5" xfId="34831"/>
    <cellStyle name="千位分隔 10 3" xfId="34832"/>
    <cellStyle name="千位分隔 10 3 2" xfId="34833"/>
    <cellStyle name="千位分隔 10 3 3" xfId="34834"/>
    <cellStyle name="千位分隔 10 4" xfId="34835"/>
    <cellStyle name="千位分隔 10 4 2" xfId="34836"/>
    <cellStyle name="千位分隔 10 4 3" xfId="34837"/>
    <cellStyle name="千位分隔 10 5" xfId="34838"/>
    <cellStyle name="千位分隔 10 6" xfId="34839"/>
    <cellStyle name="千位分隔 10 7" xfId="34840"/>
    <cellStyle name="千位分隔 11" xfId="34841"/>
    <cellStyle name="千位分隔 11 2" xfId="34842"/>
    <cellStyle name="千位分隔 11 2 2" xfId="34843"/>
    <cellStyle name="千位分隔 11 2 2 2" xfId="34844"/>
    <cellStyle name="千位分隔 11 2 2 3" xfId="34845"/>
    <cellStyle name="千位分隔 11 2 3" xfId="34846"/>
    <cellStyle name="千位分隔 11 3" xfId="34847"/>
    <cellStyle name="千位分隔 11 3 2" xfId="34848"/>
    <cellStyle name="千位分隔 11 3 3" xfId="34849"/>
    <cellStyle name="千位分隔 11 4" xfId="34850"/>
    <cellStyle name="千位分隔 11 5" xfId="34851"/>
    <cellStyle name="千位分隔 12" xfId="34852"/>
    <cellStyle name="千位分隔 12 2" xfId="34853"/>
    <cellStyle name="千位分隔 12 2 2" xfId="34854"/>
    <cellStyle name="千位分隔 12 2 3" xfId="34855"/>
    <cellStyle name="千位分隔 12 3" xfId="34856"/>
    <cellStyle name="千位分隔 12 3 2" xfId="34857"/>
    <cellStyle name="千位分隔 12 3 3" xfId="34858"/>
    <cellStyle name="千位分隔 12 4" xfId="34859"/>
    <cellStyle name="千位分隔 12 5" xfId="34860"/>
    <cellStyle name="千位分隔 13" xfId="34861"/>
    <cellStyle name="千位分隔 13 2" xfId="34862"/>
    <cellStyle name="千位分隔 13 2 2" xfId="34863"/>
    <cellStyle name="千位分隔 13 2 3" xfId="34864"/>
    <cellStyle name="千位分隔 13 2 4" xfId="34865"/>
    <cellStyle name="千位分隔 13 3" xfId="34866"/>
    <cellStyle name="千位分隔 13 3 2" xfId="34867"/>
    <cellStyle name="千位分隔 13 3 3" xfId="34868"/>
    <cellStyle name="千位分隔 13 4" xfId="34869"/>
    <cellStyle name="千位分隔 13 5" xfId="34870"/>
    <cellStyle name="千位分隔 13 6" xfId="34871"/>
    <cellStyle name="千位分隔 14" xfId="34872"/>
    <cellStyle name="千位分隔 14 2" xfId="34873"/>
    <cellStyle name="千位分隔 14 2 2" xfId="34874"/>
    <cellStyle name="千位分隔 14 2 3" xfId="34875"/>
    <cellStyle name="千位分隔 14 2 4" xfId="34876"/>
    <cellStyle name="千位分隔 14 3" xfId="34877"/>
    <cellStyle name="千位分隔 14 3 2" xfId="34878"/>
    <cellStyle name="千位分隔 14 3 3" xfId="34879"/>
    <cellStyle name="千位分隔 14 4" xfId="34880"/>
    <cellStyle name="千位分隔 14 5" xfId="34881"/>
    <cellStyle name="千位分隔 14 6" xfId="34882"/>
    <cellStyle name="千位分隔 15" xfId="34883"/>
    <cellStyle name="千位分隔 15 2" xfId="34884"/>
    <cellStyle name="千位分隔 15 3" xfId="34885"/>
    <cellStyle name="千位分隔 15 4" xfId="34886"/>
    <cellStyle name="千位分隔 15 5" xfId="34887"/>
    <cellStyle name="千位分隔 16" xfId="34888"/>
    <cellStyle name="千位分隔 16 2" xfId="34889"/>
    <cellStyle name="千位分隔 16 3" xfId="34890"/>
    <cellStyle name="千位分隔 16 4" xfId="34891"/>
    <cellStyle name="千位分隔 16 4 2" xfId="34892"/>
    <cellStyle name="千位分隔 16 4 3" xfId="34893"/>
    <cellStyle name="千位分隔 16 5" xfId="34894"/>
    <cellStyle name="千位分隔 16 6" xfId="34895"/>
    <cellStyle name="千位分隔 17" xfId="34896"/>
    <cellStyle name="千位分隔 17 2" xfId="34897"/>
    <cellStyle name="千位分隔 17 2 2" xfId="34898"/>
    <cellStyle name="千位分隔 17 2 3" xfId="34899"/>
    <cellStyle name="千位分隔 17 3" xfId="34900"/>
    <cellStyle name="千位分隔 17 3 2" xfId="34901"/>
    <cellStyle name="千位分隔 17 3 3" xfId="34902"/>
    <cellStyle name="千位分隔 17 4" xfId="34903"/>
    <cellStyle name="千位分隔 18" xfId="34904"/>
    <cellStyle name="千位分隔 18 2" xfId="34905"/>
    <cellStyle name="千位分隔 18 2 2" xfId="34906"/>
    <cellStyle name="千位分隔 18 2 3" xfId="34907"/>
    <cellStyle name="千位分隔 18 3" xfId="34908"/>
    <cellStyle name="千位分隔 18 3 2" xfId="34909"/>
    <cellStyle name="千位分隔 18 3 3" xfId="34910"/>
    <cellStyle name="千位分隔 18 4" xfId="34911"/>
    <cellStyle name="千位分隔 19" xfId="34912"/>
    <cellStyle name="千位分隔 19 2" xfId="34913"/>
    <cellStyle name="千位分隔 19 2 2" xfId="34914"/>
    <cellStyle name="千位分隔 19 2 2 2" xfId="34915"/>
    <cellStyle name="千位分隔 19 2 2 3" xfId="34916"/>
    <cellStyle name="千位分隔 19 2 3" xfId="34917"/>
    <cellStyle name="千位分隔 19 2 4" xfId="34918"/>
    <cellStyle name="千位分隔 19 3" xfId="34919"/>
    <cellStyle name="千位分隔 19 3 2" xfId="34920"/>
    <cellStyle name="千位分隔 19 3 2 2" xfId="34921"/>
    <cellStyle name="千位分隔 19 3 2 3" xfId="34922"/>
    <cellStyle name="千位分隔 19 3 3" xfId="34923"/>
    <cellStyle name="千位分隔 19 3 4" xfId="34924"/>
    <cellStyle name="千位分隔 19 4" xfId="34925"/>
    <cellStyle name="千位分隔 19 4 2" xfId="34926"/>
    <cellStyle name="千位分隔 19 4 3" xfId="34927"/>
    <cellStyle name="千位分隔 19 4 4" xfId="34928"/>
    <cellStyle name="千位分隔 19 5" xfId="34929"/>
    <cellStyle name="千位分隔 19 6" xfId="34930"/>
    <cellStyle name="千位分隔 19 7" xfId="34931"/>
    <cellStyle name="千位分隔 2" xfId="34932"/>
    <cellStyle name="千位分隔 2 10" xfId="34933"/>
    <cellStyle name="千位分隔 2 10 2" xfId="34934"/>
    <cellStyle name="千位分隔 2 10 2 2" xfId="34935"/>
    <cellStyle name="千位分隔 2 10 2 2 2" xfId="34936"/>
    <cellStyle name="千位分隔 2 10 2 2 3" xfId="34937"/>
    <cellStyle name="千位分隔 2 10 2 3" xfId="34938"/>
    <cellStyle name="千位分隔 2 10 2 4" xfId="34939"/>
    <cellStyle name="千位分隔 2 10 3" xfId="34940"/>
    <cellStyle name="千位分隔 2 10 3 2" xfId="34941"/>
    <cellStyle name="千位分隔 2 10 3 3" xfId="34942"/>
    <cellStyle name="千位分隔 2 10 4" xfId="34943"/>
    <cellStyle name="千位分隔 2 10 5" xfId="34944"/>
    <cellStyle name="千位分隔 2 11" xfId="34945"/>
    <cellStyle name="千位分隔 2 11 2" xfId="34946"/>
    <cellStyle name="千位分隔 2 11 2 2" xfId="34947"/>
    <cellStyle name="千位分隔 2 11 2 3" xfId="34948"/>
    <cellStyle name="千位分隔 2 11 3" xfId="34949"/>
    <cellStyle name="千位分隔 2 11 3 2" xfId="34950"/>
    <cellStyle name="千位分隔 2 11 3 3" xfId="34951"/>
    <cellStyle name="千位分隔 2 11 4" xfId="34952"/>
    <cellStyle name="千位分隔 2 12" xfId="34953"/>
    <cellStyle name="千位分隔 2 12 2" xfId="34954"/>
    <cellStyle name="千位分隔 2 12 2 2" xfId="34955"/>
    <cellStyle name="千位分隔 2 12 2 3" xfId="34956"/>
    <cellStyle name="千位分隔 2 12 3" xfId="34957"/>
    <cellStyle name="千位分隔 2 12 3 2" xfId="34958"/>
    <cellStyle name="千位分隔 2 12 3 3" xfId="34959"/>
    <cellStyle name="千位分隔 2 12 4" xfId="34960"/>
    <cellStyle name="千位分隔 2 13" xfId="34961"/>
    <cellStyle name="千位分隔 2 13 2" xfId="34962"/>
    <cellStyle name="千位分隔 2 13 3" xfId="34963"/>
    <cellStyle name="千位分隔 2 13 4" xfId="34964"/>
    <cellStyle name="千位分隔 2 14" xfId="34965"/>
    <cellStyle name="千位分隔 2 14 2" xfId="34966"/>
    <cellStyle name="千位分隔 2 14 3" xfId="34967"/>
    <cellStyle name="千位分隔 2 14 4" xfId="34968"/>
    <cellStyle name="千位分隔 2 15" xfId="34969"/>
    <cellStyle name="千位分隔 2 15 2" xfId="34970"/>
    <cellStyle name="千位分隔 2 15 3" xfId="34971"/>
    <cellStyle name="千位分隔 2 15 4" xfId="34972"/>
    <cellStyle name="千位分隔 2 16" xfId="34973"/>
    <cellStyle name="千位分隔 2 16 2" xfId="34974"/>
    <cellStyle name="千位分隔 2 16 2 2" xfId="34975"/>
    <cellStyle name="千位分隔 2 16 2 3" xfId="34976"/>
    <cellStyle name="千位分隔 2 16 3" xfId="34977"/>
    <cellStyle name="千位分隔 2 16 4" xfId="34978"/>
    <cellStyle name="千位分隔 2 17" xfId="34979"/>
    <cellStyle name="千位分隔 2 17 2" xfId="34980"/>
    <cellStyle name="千位分隔 2 17 3" xfId="34981"/>
    <cellStyle name="千位分隔 2 17 4" xfId="34982"/>
    <cellStyle name="千位分隔 2 18" xfId="34983"/>
    <cellStyle name="千位分隔 2 19" xfId="34984"/>
    <cellStyle name="千位分隔 2 2" xfId="34985"/>
    <cellStyle name="千位分隔 2 2 10" xfId="34986"/>
    <cellStyle name="千位分隔 2 2 11" xfId="34987"/>
    <cellStyle name="千位分隔 2 2 12" xfId="34988"/>
    <cellStyle name="千位分隔 2 2 13" xfId="34989"/>
    <cellStyle name="千位分隔 2 2 14" xfId="34990"/>
    <cellStyle name="千位分隔 2 2 15" xfId="34991"/>
    <cellStyle name="千位分隔 2 2 2" xfId="34992"/>
    <cellStyle name="千位分隔 2 2 2 10" xfId="34993"/>
    <cellStyle name="千位分隔 2 2 2 11" xfId="34994"/>
    <cellStyle name="千位分隔 2 2 2 12" xfId="34995"/>
    <cellStyle name="千位分隔 2 2 2 13" xfId="34996"/>
    <cellStyle name="千位分隔 2 2 2 14" xfId="34997"/>
    <cellStyle name="千位分隔 2 2 2 15" xfId="34998"/>
    <cellStyle name="千位分隔 2 2 2 16" xfId="34999"/>
    <cellStyle name="千位分隔 2 2 2 2" xfId="35000"/>
    <cellStyle name="千位分隔 2 2 2 2 2" xfId="35001"/>
    <cellStyle name="千位分隔 2 2 2 2 2 2" xfId="35002"/>
    <cellStyle name="千位分隔 2 2 2 2 2 2 2" xfId="35003"/>
    <cellStyle name="千位分隔 2 2 2 2 2 2 2 2" xfId="35004"/>
    <cellStyle name="千位分隔 2 2 2 2 2 2 2 2 2" xfId="35005"/>
    <cellStyle name="千位分隔 2 2 2 2 2 2 2 2 2 2" xfId="35006"/>
    <cellStyle name="千位分隔 2 2 2 2 2 2 2 3" xfId="35007"/>
    <cellStyle name="千位分隔 2 2 2 2 2 2 2 4" xfId="35008"/>
    <cellStyle name="千位分隔 2 2 2 2 2 2 3" xfId="35009"/>
    <cellStyle name="千位分隔 2 2 2 2 2 2 3 2" xfId="35010"/>
    <cellStyle name="千位分隔 2 2 2 2 2 2 3 2 2" xfId="35011"/>
    <cellStyle name="千位分隔 2 2 2 2 2 2 4" xfId="35012"/>
    <cellStyle name="千位分隔 2 2 2 2 2 3" xfId="35013"/>
    <cellStyle name="千位分隔 2 2 2 2 2 3 2" xfId="35014"/>
    <cellStyle name="千位分隔 2 2 2 2 2 3 2 2" xfId="35015"/>
    <cellStyle name="千位分隔 2 2 2 2 2 4" xfId="35016"/>
    <cellStyle name="千位分隔 2 2 2 2 2 5" xfId="35017"/>
    <cellStyle name="千位分隔 2 2 2 2 2 6" xfId="35018"/>
    <cellStyle name="千位分隔 2 2 2 2 2 7" xfId="35019"/>
    <cellStyle name="千位分隔 2 2 2 2 3" xfId="35020"/>
    <cellStyle name="千位分隔 2 2 2 2 3 2" xfId="35021"/>
    <cellStyle name="千位分隔 2 2 2 2 3 2 2" xfId="35022"/>
    <cellStyle name="千位分隔 2 2 2 2 3 2 2 2" xfId="35023"/>
    <cellStyle name="千位分隔 2 2 2 2 3 3" xfId="35024"/>
    <cellStyle name="千位分隔 2 2 2 2 3 4" xfId="35025"/>
    <cellStyle name="千位分隔 2 2 2 2 4" xfId="35026"/>
    <cellStyle name="千位分隔 2 2 2 2 4 2" xfId="35027"/>
    <cellStyle name="千位分隔 2 2 2 2 4 2 2" xfId="35028"/>
    <cellStyle name="千位分隔 2 2 2 2 5" xfId="35029"/>
    <cellStyle name="千位分隔 2 2 2 2 6" xfId="35030"/>
    <cellStyle name="千位分隔 2 2 2 3" xfId="35031"/>
    <cellStyle name="千位分隔 2 2 2 3 2" xfId="35032"/>
    <cellStyle name="千位分隔 2 2 2 3 3" xfId="35033"/>
    <cellStyle name="千位分隔 2 2 2 3 4" xfId="35034"/>
    <cellStyle name="千位分隔 2 2 2 4" xfId="35035"/>
    <cellStyle name="千位分隔 2 2 2 4 2" xfId="35036"/>
    <cellStyle name="千位分隔 2 2 2 4 3" xfId="35037"/>
    <cellStyle name="千位分隔 2 2 2 5" xfId="35038"/>
    <cellStyle name="千位分隔 2 2 2 6" xfId="35039"/>
    <cellStyle name="千位分隔 2 2 2 6 2" xfId="35040"/>
    <cellStyle name="千位分隔 2 2 2 6 2 2" xfId="35041"/>
    <cellStyle name="千位分隔 2 2 2 6 2 2 2" xfId="35042"/>
    <cellStyle name="千位分隔 2 2 2 6 2 2 2 2" xfId="35043"/>
    <cellStyle name="千位分隔 2 2 2 6 2 3" xfId="35044"/>
    <cellStyle name="千位分隔 2 2 2 6 2 4" xfId="35045"/>
    <cellStyle name="千位分隔 2 2 2 6 3" xfId="35046"/>
    <cellStyle name="千位分隔 2 2 2 6 3 2" xfId="35047"/>
    <cellStyle name="千位分隔 2 2 2 6 3 2 2" xfId="35048"/>
    <cellStyle name="千位分隔 2 2 2 6 4" xfId="35049"/>
    <cellStyle name="千位分隔 2 2 2 7" xfId="35050"/>
    <cellStyle name="千位分隔 2 2 2 7 2" xfId="35051"/>
    <cellStyle name="千位分隔 2 2 2 7 2 2" xfId="35052"/>
    <cellStyle name="千位分隔 2 2 2 8" xfId="35053"/>
    <cellStyle name="千位分隔 2 2 2 9" xfId="35054"/>
    <cellStyle name="千位分隔 2 2 3" xfId="35055"/>
    <cellStyle name="千位分隔 2 2 3 2" xfId="35056"/>
    <cellStyle name="千位分隔 2 2 3 2 2" xfId="35057"/>
    <cellStyle name="千位分隔 2 2 3 2 3" xfId="35058"/>
    <cellStyle name="千位分隔 2 2 3 2 4" xfId="35059"/>
    <cellStyle name="千位分隔 2 2 3 2 5" xfId="35060"/>
    <cellStyle name="千位分隔 2 2 3 3" xfId="35061"/>
    <cellStyle name="千位分隔 2 2 3 4" xfId="35062"/>
    <cellStyle name="千位分隔 2 2 3 5" xfId="35063"/>
    <cellStyle name="千位分隔 2 2 4" xfId="35064"/>
    <cellStyle name="千位分隔 2 2 4 2" xfId="35065"/>
    <cellStyle name="千位分隔 2 2 4 2 2" xfId="35066"/>
    <cellStyle name="千位分隔 2 2 4 2 3" xfId="35067"/>
    <cellStyle name="千位分隔 2 2 4 3" xfId="35068"/>
    <cellStyle name="千位分隔 2 2 5" xfId="35069"/>
    <cellStyle name="千位分隔 2 2 6" xfId="35070"/>
    <cellStyle name="千位分隔 2 2 6 2" xfId="35071"/>
    <cellStyle name="千位分隔 2 2 6 2 2" xfId="35072"/>
    <cellStyle name="千位分隔 2 2 6 2 2 2" xfId="35073"/>
    <cellStyle name="千位分隔 2 2 6 2 2 2 2" xfId="35074"/>
    <cellStyle name="千位分隔 2 2 6 2 3" xfId="35075"/>
    <cellStyle name="千位分隔 2 2 6 2 4" xfId="35076"/>
    <cellStyle name="千位分隔 2 2 6 3" xfId="35077"/>
    <cellStyle name="千位分隔 2 2 6 3 2" xfId="35078"/>
    <cellStyle name="千位分隔 2 2 6 3 2 2" xfId="35079"/>
    <cellStyle name="千位分隔 2 2 6 4" xfId="35080"/>
    <cellStyle name="千位分隔 2 2 7" xfId="35081"/>
    <cellStyle name="千位分隔 2 2 7 2" xfId="35082"/>
    <cellStyle name="千位分隔 2 2 7 2 2" xfId="35083"/>
    <cellStyle name="千位分隔 2 2 8" xfId="35084"/>
    <cellStyle name="千位分隔 2 2 9" xfId="35085"/>
    <cellStyle name="千位分隔 2 2_审定表" xfId="35086"/>
    <cellStyle name="千位分隔 2 20" xfId="35087"/>
    <cellStyle name="千位分隔 2 21" xfId="35088"/>
    <cellStyle name="千位分隔 2 22" xfId="35089"/>
    <cellStyle name="千位分隔 2 23" xfId="35090"/>
    <cellStyle name="千位分隔 2 24" xfId="35091"/>
    <cellStyle name="千位分隔 2 25" xfId="35092"/>
    <cellStyle name="千位分隔 2 26" xfId="35093"/>
    <cellStyle name="千位分隔 2 27" xfId="35094"/>
    <cellStyle name="千位分隔 2 28" xfId="35095"/>
    <cellStyle name="千位分隔 2 29" xfId="35096"/>
    <cellStyle name="千位分隔 2 29 2" xfId="35097"/>
    <cellStyle name="千位分隔 2 3" xfId="35098"/>
    <cellStyle name="千位分隔 2 3 2" xfId="35099"/>
    <cellStyle name="千位分隔 2 3 2 2" xfId="35100"/>
    <cellStyle name="千位分隔 2 3 2 2 2" xfId="35101"/>
    <cellStyle name="千位分隔 2 3 2 2 3" xfId="35102"/>
    <cellStyle name="千位分隔 2 3 2 3" xfId="35103"/>
    <cellStyle name="千位分隔 2 3 3" xfId="35104"/>
    <cellStyle name="千位分隔 2 3 4" xfId="35105"/>
    <cellStyle name="千位分隔 2 3 4 2" xfId="35106"/>
    <cellStyle name="千位分隔 2 3 5" xfId="35107"/>
    <cellStyle name="千位分隔 2 3 6" xfId="35108"/>
    <cellStyle name="千位分隔 2 3 7" xfId="35109"/>
    <cellStyle name="千位分隔 2 30" xfId="35110"/>
    <cellStyle name="千位分隔 2 31" xfId="35111"/>
    <cellStyle name="千位分隔 2 31 2" xfId="35112"/>
    <cellStyle name="千位分隔 2 32" xfId="35113"/>
    <cellStyle name="千位分隔 2 33" xfId="35114"/>
    <cellStyle name="千位分隔 2 34" xfId="35115"/>
    <cellStyle name="千位分隔 2 35" xfId="35116"/>
    <cellStyle name="千位分隔 2 36" xfId="35117"/>
    <cellStyle name="千位分隔 2 37" xfId="35118"/>
    <cellStyle name="千位分隔 2 38" xfId="35119"/>
    <cellStyle name="千位分隔 2 39" xfId="35120"/>
    <cellStyle name="千位分隔 2 4" xfId="35121"/>
    <cellStyle name="千位分隔 2 4 2" xfId="35122"/>
    <cellStyle name="千位分隔 2 4 2 2" xfId="35123"/>
    <cellStyle name="千位分隔 2 4 2 2 2" xfId="35124"/>
    <cellStyle name="千位分隔 2 4 2 2 3" xfId="35125"/>
    <cellStyle name="千位分隔 2 4 2 3" xfId="35126"/>
    <cellStyle name="千位分隔 2 4 2 4" xfId="35127"/>
    <cellStyle name="千位分隔 2 4 3" xfId="35128"/>
    <cellStyle name="千位分隔 2 4 3 2" xfId="35129"/>
    <cellStyle name="千位分隔 2 4 3 3" xfId="35130"/>
    <cellStyle name="千位分隔 2 4 4" xfId="35131"/>
    <cellStyle name="千位分隔 2 4 5" xfId="35132"/>
    <cellStyle name="千位分隔 2 40" xfId="35133"/>
    <cellStyle name="千位分隔 2 41" xfId="35134"/>
    <cellStyle name="千位分隔 2 42" xfId="35135"/>
    <cellStyle name="千位分隔 2 43" xfId="35136"/>
    <cellStyle name="千位分隔 2 44" xfId="35137"/>
    <cellStyle name="千位分隔 2 45" xfId="35138"/>
    <cellStyle name="千位分隔 2 46" xfId="35139"/>
    <cellStyle name="千位分隔 2 47" xfId="35140"/>
    <cellStyle name="千位分隔 2 48" xfId="35141"/>
    <cellStyle name="千位分隔 2 49" xfId="35142"/>
    <cellStyle name="千位分隔 2 5" xfId="35143"/>
    <cellStyle name="千位分隔 2 5 2" xfId="35144"/>
    <cellStyle name="千位分隔 2 5 2 2" xfId="35145"/>
    <cellStyle name="千位分隔 2 5 2 2 2" xfId="35146"/>
    <cellStyle name="千位分隔 2 5 2 2 3" xfId="35147"/>
    <cellStyle name="千位分隔 2 5 2 3" xfId="35148"/>
    <cellStyle name="千位分隔 2 5 2 4" xfId="35149"/>
    <cellStyle name="千位分隔 2 5 3" xfId="35150"/>
    <cellStyle name="千位分隔 2 5 3 2" xfId="35151"/>
    <cellStyle name="千位分隔 2 5 3 3" xfId="35152"/>
    <cellStyle name="千位分隔 2 5 4" xfId="35153"/>
    <cellStyle name="千位分隔 2 5 5" xfId="35154"/>
    <cellStyle name="千位分隔 2 6" xfId="35155"/>
    <cellStyle name="千位分隔 2 6 2" xfId="35156"/>
    <cellStyle name="千位分隔 2 6 2 2" xfId="35157"/>
    <cellStyle name="千位分隔 2 6 2 2 2" xfId="35158"/>
    <cellStyle name="千位分隔 2 6 2 2 3" xfId="35159"/>
    <cellStyle name="千位分隔 2 6 2 3" xfId="35160"/>
    <cellStyle name="千位分隔 2 6 2 4" xfId="35161"/>
    <cellStyle name="千位分隔 2 6 3" xfId="35162"/>
    <cellStyle name="千位分隔 2 6 3 2" xfId="35163"/>
    <cellStyle name="千位分隔 2 6 3 3" xfId="35164"/>
    <cellStyle name="千位分隔 2 6 4" xfId="35165"/>
    <cellStyle name="千位分隔 2 6 5" xfId="35166"/>
    <cellStyle name="千位分隔 2 7" xfId="35167"/>
    <cellStyle name="千位分隔 2 7 2" xfId="35168"/>
    <cellStyle name="千位分隔 2 7 2 2" xfId="35169"/>
    <cellStyle name="千位分隔 2 7 2 2 2" xfId="35170"/>
    <cellStyle name="千位分隔 2 7 2 2 3" xfId="35171"/>
    <cellStyle name="千位分隔 2 7 2 3" xfId="35172"/>
    <cellStyle name="千位分隔 2 7 2 4" xfId="35173"/>
    <cellStyle name="千位分隔 2 7 3" xfId="35174"/>
    <cellStyle name="千位分隔 2 7 3 2" xfId="35175"/>
    <cellStyle name="千位分隔 2 7 3 3" xfId="35176"/>
    <cellStyle name="千位分隔 2 7 4" xfId="35177"/>
    <cellStyle name="千位分隔 2 7 5" xfId="35178"/>
    <cellStyle name="千位分隔 2 8" xfId="35179"/>
    <cellStyle name="千位分隔 2 8 2" xfId="35180"/>
    <cellStyle name="千位分隔 2 8 2 2" xfId="35181"/>
    <cellStyle name="千位分隔 2 8 2 2 2" xfId="35182"/>
    <cellStyle name="千位分隔 2 8 2 2 3" xfId="35183"/>
    <cellStyle name="千位分隔 2 8 2 3" xfId="35184"/>
    <cellStyle name="千位分隔 2 8 2 4" xfId="35185"/>
    <cellStyle name="千位分隔 2 8 3" xfId="35186"/>
    <cellStyle name="千位分隔 2 8 3 2" xfId="35187"/>
    <cellStyle name="千位分隔 2 8 3 3" xfId="35188"/>
    <cellStyle name="千位分隔 2 8 4" xfId="35189"/>
    <cellStyle name="千位分隔 2 8 5" xfId="35190"/>
    <cellStyle name="千位分隔 2 9" xfId="35191"/>
    <cellStyle name="千位分隔 2 9 2" xfId="35192"/>
    <cellStyle name="千位分隔 2 9 2 2" xfId="35193"/>
    <cellStyle name="千位分隔 2 9 2 2 2" xfId="35194"/>
    <cellStyle name="千位分隔 2 9 2 2 3" xfId="35195"/>
    <cellStyle name="千位分隔 2 9 2 3" xfId="35196"/>
    <cellStyle name="千位分隔 2 9 2 4" xfId="35197"/>
    <cellStyle name="千位分隔 2 9 3" xfId="35198"/>
    <cellStyle name="千位分隔 2 9 3 2" xfId="35199"/>
    <cellStyle name="千位分隔 2 9 3 3" xfId="35200"/>
    <cellStyle name="千位分隔 2 9 4" xfId="35201"/>
    <cellStyle name="千位分隔 2 9 5" xfId="35202"/>
    <cellStyle name="千位分隔 2_银行存款_临安网通" xfId="35203"/>
    <cellStyle name="千位分隔 20" xfId="35204"/>
    <cellStyle name="千位分隔 20 2" xfId="35205"/>
    <cellStyle name="千位分隔 20 2 2" xfId="35206"/>
    <cellStyle name="千位分隔 20 2 2 2" xfId="35207"/>
    <cellStyle name="千位分隔 20 2 2 3" xfId="35208"/>
    <cellStyle name="千位分隔 20 2 3" xfId="35209"/>
    <cellStyle name="千位分隔 20 2 4" xfId="35210"/>
    <cellStyle name="千位分隔 20 3" xfId="35211"/>
    <cellStyle name="千位分隔 20 3 2" xfId="35212"/>
    <cellStyle name="千位分隔 20 3 3" xfId="35213"/>
    <cellStyle name="千位分隔 20 4" xfId="35214"/>
    <cellStyle name="千位分隔 20 4 2" xfId="35215"/>
    <cellStyle name="千位分隔 20 4 3" xfId="35216"/>
    <cellStyle name="千位分隔 20 5" xfId="35217"/>
    <cellStyle name="千位分隔 20 6" xfId="35218"/>
    <cellStyle name="千位分隔 21" xfId="35219"/>
    <cellStyle name="千位分隔 21 2" xfId="35220"/>
    <cellStyle name="千位分隔 21 2 2" xfId="35221"/>
    <cellStyle name="千位分隔 21 2 3" xfId="35222"/>
    <cellStyle name="千位分隔 21 3" xfId="35223"/>
    <cellStyle name="千位分隔 21 4" xfId="35224"/>
    <cellStyle name="千位分隔 21 5" xfId="35225"/>
    <cellStyle name="千位分隔 22" xfId="35226"/>
    <cellStyle name="千位分隔 22 2" xfId="35227"/>
    <cellStyle name="千位分隔 22 2 2" xfId="35228"/>
    <cellStyle name="千位分隔 22 2 2 2" xfId="35229"/>
    <cellStyle name="千位分隔 22 2 2 3" xfId="35230"/>
    <cellStyle name="千位分隔 22 2 3" xfId="35231"/>
    <cellStyle name="千位分隔 22 2 4" xfId="35232"/>
    <cellStyle name="千位分隔 22 3" xfId="35233"/>
    <cellStyle name="千位分隔 22 3 2" xfId="35234"/>
    <cellStyle name="千位分隔 22 3 2 2" xfId="35235"/>
    <cellStyle name="千位分隔 22 3 2 3" xfId="35236"/>
    <cellStyle name="千位分隔 22 3 3" xfId="35237"/>
    <cellStyle name="千位分隔 22 3 4" xfId="35238"/>
    <cellStyle name="千位分隔 22 4" xfId="35239"/>
    <cellStyle name="千位分隔 22 4 2" xfId="35240"/>
    <cellStyle name="千位分隔 22 4 3" xfId="35241"/>
    <cellStyle name="千位分隔 22 4 4" xfId="35242"/>
    <cellStyle name="千位分隔 22 5" xfId="35243"/>
    <cellStyle name="千位分隔 22 6" xfId="35244"/>
    <cellStyle name="千位分隔 22 7" xfId="35245"/>
    <cellStyle name="千位分隔 23" xfId="35246"/>
    <cellStyle name="千位分隔 23 2" xfId="35247"/>
    <cellStyle name="千位分隔 23 2 2" xfId="35248"/>
    <cellStyle name="千位分隔 23 2 2 2" xfId="35249"/>
    <cellStyle name="千位分隔 23 2 2 3" xfId="35250"/>
    <cellStyle name="千位分隔 23 2 3" xfId="35251"/>
    <cellStyle name="千位分隔 23 2 4" xfId="35252"/>
    <cellStyle name="千位分隔 23 3" xfId="35253"/>
    <cellStyle name="千位分隔 23 3 2" xfId="35254"/>
    <cellStyle name="千位分隔 23 3 2 2" xfId="35255"/>
    <cellStyle name="千位分隔 23 3 2 3" xfId="35256"/>
    <cellStyle name="千位分隔 23 3 3" xfId="35257"/>
    <cellStyle name="千位分隔 23 3 4" xfId="35258"/>
    <cellStyle name="千位分隔 23 4" xfId="35259"/>
    <cellStyle name="千位分隔 23 4 2" xfId="35260"/>
    <cellStyle name="千位分隔 23 4 3" xfId="35261"/>
    <cellStyle name="千位分隔 23 4 4" xfId="35262"/>
    <cellStyle name="千位分隔 23 5" xfId="35263"/>
    <cellStyle name="千位分隔 23 6" xfId="35264"/>
    <cellStyle name="千位分隔 23 7" xfId="35265"/>
    <cellStyle name="千位分隔 24" xfId="35266"/>
    <cellStyle name="千位分隔 24 2" xfId="35267"/>
    <cellStyle name="千位分隔 24 2 2" xfId="35268"/>
    <cellStyle name="千位分隔 24 2 3" xfId="35269"/>
    <cellStyle name="千位分隔 24 3" xfId="35270"/>
    <cellStyle name="千位分隔 24 3 2" xfId="35271"/>
    <cellStyle name="千位分隔 24 3 3" xfId="35272"/>
    <cellStyle name="千位分隔 24 4" xfId="35273"/>
    <cellStyle name="千位分隔 25" xfId="35274"/>
    <cellStyle name="千位分隔 25 2" xfId="35275"/>
    <cellStyle name="千位分隔 25 3" xfId="35276"/>
    <cellStyle name="千位分隔 25 4" xfId="35277"/>
    <cellStyle name="千位分隔 26" xfId="35278"/>
    <cellStyle name="千位分隔 26 2" xfId="35279"/>
    <cellStyle name="千位分隔 26 2 2" xfId="35280"/>
    <cellStyle name="千位分隔 26 2 2 2" xfId="35281"/>
    <cellStyle name="千位分隔 26 2 2 3" xfId="35282"/>
    <cellStyle name="千位分隔 26 2 3" xfId="35283"/>
    <cellStyle name="千位分隔 26 2 4" xfId="35284"/>
    <cellStyle name="千位分隔 26 3" xfId="35285"/>
    <cellStyle name="千位分隔 26 3 2" xfId="35286"/>
    <cellStyle name="千位分隔 26 3 3" xfId="35287"/>
    <cellStyle name="千位分隔 26 4" xfId="35288"/>
    <cellStyle name="千位分隔 26 4 2" xfId="35289"/>
    <cellStyle name="千位分隔 26 5" xfId="35290"/>
    <cellStyle name="千位分隔 26 6" xfId="35291"/>
    <cellStyle name="千位分隔 27" xfId="35292"/>
    <cellStyle name="千位分隔 27 2" xfId="35293"/>
    <cellStyle name="千位分隔 28" xfId="35294"/>
    <cellStyle name="千位分隔 28 2" xfId="35295"/>
    <cellStyle name="千位分隔 28 2 2" xfId="35296"/>
    <cellStyle name="千位分隔 28 2 3" xfId="35297"/>
    <cellStyle name="千位分隔 28 3" xfId="35298"/>
    <cellStyle name="千位分隔 28 3 2" xfId="35299"/>
    <cellStyle name="千位分隔 28 3 3" xfId="35300"/>
    <cellStyle name="千位分隔 28 4" xfId="35301"/>
    <cellStyle name="千位分隔 28 4 2" xfId="35302"/>
    <cellStyle name="千位分隔 28 4 3" xfId="35303"/>
    <cellStyle name="千位分隔 28 5" xfId="35304"/>
    <cellStyle name="千位分隔 28 6" xfId="35305"/>
    <cellStyle name="千位分隔 29" xfId="35306"/>
    <cellStyle name="千位分隔 29 2" xfId="35307"/>
    <cellStyle name="千位分隔 29 2 2" xfId="35308"/>
    <cellStyle name="千位分隔 29 2 3" xfId="35309"/>
    <cellStyle name="千位分隔 29 2 4" xfId="35310"/>
    <cellStyle name="千位分隔 29 2 5" xfId="35311"/>
    <cellStyle name="千位分隔 29 3" xfId="35312"/>
    <cellStyle name="千位分隔 29 3 2" xfId="35313"/>
    <cellStyle name="千位分隔 29 4" xfId="35314"/>
    <cellStyle name="千位分隔 29 5" xfId="35315"/>
    <cellStyle name="千位分隔 29 6" xfId="35316"/>
    <cellStyle name="千位分隔 3" xfId="35317"/>
    <cellStyle name="千位分隔 3 10" xfId="35318"/>
    <cellStyle name="千位分隔 3 11" xfId="35319"/>
    <cellStyle name="千位分隔 3 12" xfId="35320"/>
    <cellStyle name="千位分隔 3 2" xfId="35321"/>
    <cellStyle name="千位分隔 3 2 10" xfId="35322"/>
    <cellStyle name="千位分隔 3 2 11" xfId="35323"/>
    <cellStyle name="千位分隔 3 2 2" xfId="35324"/>
    <cellStyle name="千位分隔 3 2 2 2" xfId="35325"/>
    <cellStyle name="千位分隔 3 2 2 2 2" xfId="35326"/>
    <cellStyle name="千位分隔 3 2 2 2 3" xfId="35327"/>
    <cellStyle name="千位分隔 3 2 2 3" xfId="35328"/>
    <cellStyle name="千位分隔 3 2 2 4" xfId="35329"/>
    <cellStyle name="千位分隔 3 2 2 5" xfId="35330"/>
    <cellStyle name="千位分隔 3 2 2 6" xfId="35331"/>
    <cellStyle name="千位分隔 3 2 3" xfId="35332"/>
    <cellStyle name="千位分隔 3 2 3 2" xfId="35333"/>
    <cellStyle name="千位分隔 3 2 3 3" xfId="35334"/>
    <cellStyle name="千位分隔 3 2 4" xfId="35335"/>
    <cellStyle name="千位分隔 3 2 5" xfId="35336"/>
    <cellStyle name="千位分隔 3 2 6" xfId="35337"/>
    <cellStyle name="千位分隔 3 2 6 3 2 2 2 2 2 4 2 2" xfId="35338"/>
    <cellStyle name="千位分隔 3 2 7" xfId="35339"/>
    <cellStyle name="千位分隔 3 2 7 2" xfId="35340"/>
    <cellStyle name="千位分隔 3 2 8" xfId="35341"/>
    <cellStyle name="千位分隔 3 2 9" xfId="35342"/>
    <cellStyle name="千位分隔 3 3" xfId="35343"/>
    <cellStyle name="千位分隔 3 3 2" xfId="35344"/>
    <cellStyle name="千位分隔 3 3 2 2" xfId="35345"/>
    <cellStyle name="千位分隔 3 3 2 3" xfId="35346"/>
    <cellStyle name="千位分隔 3 3 2 4" xfId="35347"/>
    <cellStyle name="千位分隔 3 3 3" xfId="35348"/>
    <cellStyle name="千位分隔 3 3 3 2" xfId="35349"/>
    <cellStyle name="千位分隔 3 3 4" xfId="35350"/>
    <cellStyle name="千位分隔 3 3 5" xfId="35351"/>
    <cellStyle name="千位分隔 3 4" xfId="35352"/>
    <cellStyle name="千位分隔 3 4 2" xfId="35353"/>
    <cellStyle name="千位分隔 3 4 3" xfId="35354"/>
    <cellStyle name="千位分隔 3 4 4" xfId="35355"/>
    <cellStyle name="千位分隔 3 5" xfId="35356"/>
    <cellStyle name="千位分隔 3 6" xfId="35357"/>
    <cellStyle name="千位分隔 3 7" xfId="35358"/>
    <cellStyle name="千位分隔 3 8" xfId="35359"/>
    <cellStyle name="千位分隔 3 9" xfId="35360"/>
    <cellStyle name="千位分隔 30" xfId="35361"/>
    <cellStyle name="千位分隔 30 2" xfId="35362"/>
    <cellStyle name="千位分隔 30 3" xfId="35363"/>
    <cellStyle name="千位分隔 31" xfId="35364"/>
    <cellStyle name="千位分隔 32" xfId="35365"/>
    <cellStyle name="千位分隔 33" xfId="35366"/>
    <cellStyle name="千位分隔 34" xfId="35367"/>
    <cellStyle name="千位分隔 34 2" xfId="35368"/>
    <cellStyle name="千位分隔 35" xfId="35369"/>
    <cellStyle name="千位分隔 36" xfId="35370"/>
    <cellStyle name="千位分隔 4" xfId="35371"/>
    <cellStyle name="千位分隔 4 10" xfId="35372"/>
    <cellStyle name="千位分隔 4 11" xfId="35373"/>
    <cellStyle name="千位分隔 4 2" xfId="35374"/>
    <cellStyle name="千位分隔 4 2 2" xfId="35375"/>
    <cellStyle name="千位分隔 4 2 2 2" xfId="35376"/>
    <cellStyle name="千位分隔 4 2 2 3" xfId="35377"/>
    <cellStyle name="千位分隔 4 2 2 4" xfId="35378"/>
    <cellStyle name="千位分隔 4 2 2 5" xfId="35379"/>
    <cellStyle name="千位分隔 4 2 3" xfId="35380"/>
    <cellStyle name="千位分隔 4 2 3 2" xfId="35381"/>
    <cellStyle name="千位分隔 4 2 3 3" xfId="35382"/>
    <cellStyle name="千位分隔 4 2 4" xfId="35383"/>
    <cellStyle name="千位分隔 4 3" xfId="35384"/>
    <cellStyle name="千位分隔 4 3 2" xfId="35385"/>
    <cellStyle name="千位分隔 4 3 3" xfId="35386"/>
    <cellStyle name="千位分隔 4 3 4" xfId="35387"/>
    <cellStyle name="千位分隔 4 4" xfId="35388"/>
    <cellStyle name="千位分隔 4 4 2" xfId="35389"/>
    <cellStyle name="千位分隔 4 4 3" xfId="35390"/>
    <cellStyle name="千位分隔 4 5" xfId="35391"/>
    <cellStyle name="千位分隔 4 5 2" xfId="35392"/>
    <cellStyle name="千位分隔 4 6" xfId="35393"/>
    <cellStyle name="千位分隔 4 7" xfId="35394"/>
    <cellStyle name="千位分隔 4 8" xfId="35395"/>
    <cellStyle name="千位分隔 4 9" xfId="35396"/>
    <cellStyle name="千位分隔 5" xfId="35397"/>
    <cellStyle name="千位分隔 5 10" xfId="35398"/>
    <cellStyle name="千位分隔 5 2" xfId="35399"/>
    <cellStyle name="千位分隔 5 2 2" xfId="35400"/>
    <cellStyle name="千位分隔 5 2 2 2" xfId="35401"/>
    <cellStyle name="千位分隔 5 2 2 3" xfId="35402"/>
    <cellStyle name="千位分隔 5 2 3" xfId="35403"/>
    <cellStyle name="千位分隔 5 3" xfId="35404"/>
    <cellStyle name="千位分隔 5 3 2" xfId="35405"/>
    <cellStyle name="千位分隔 5 4" xfId="35406"/>
    <cellStyle name="千位分隔 5 5" xfId="35407"/>
    <cellStyle name="千位分隔 5 6" xfId="35408"/>
    <cellStyle name="千位分隔 5 7" xfId="35409"/>
    <cellStyle name="千位分隔 5 8" xfId="35410"/>
    <cellStyle name="千位分隔 5 9" xfId="35411"/>
    <cellStyle name="千位分隔 6" xfId="35412"/>
    <cellStyle name="千位分隔 6 10" xfId="35413"/>
    <cellStyle name="千位分隔 6 11" xfId="35414"/>
    <cellStyle name="千位分隔 6 12" xfId="35415"/>
    <cellStyle name="千位分隔 6 2" xfId="35416"/>
    <cellStyle name="千位分隔 6 2 2" xfId="35417"/>
    <cellStyle name="千位分隔 6 2 2 2" xfId="35418"/>
    <cellStyle name="千位分隔 6 2 2 3" xfId="35419"/>
    <cellStyle name="千位分隔 6 2 2 4" xfId="35420"/>
    <cellStyle name="千位分隔 6 2 2 5" xfId="35421"/>
    <cellStyle name="千位分隔 6 2 2 6" xfId="35422"/>
    <cellStyle name="千位分隔 6 2 3" xfId="35423"/>
    <cellStyle name="千位分隔 6 2 4" xfId="35424"/>
    <cellStyle name="千位分隔 6 3" xfId="35425"/>
    <cellStyle name="千位分隔 6 4" xfId="35426"/>
    <cellStyle name="千位分隔 6 4 2" xfId="35427"/>
    <cellStyle name="千位分隔 6 4 3" xfId="35428"/>
    <cellStyle name="千位分隔 6 5" xfId="35429"/>
    <cellStyle name="千位分隔 6 6" xfId="35430"/>
    <cellStyle name="千位分隔 6 7" xfId="35431"/>
    <cellStyle name="千位分隔 6 8" xfId="35432"/>
    <cellStyle name="千位分隔 6 9" xfId="35433"/>
    <cellStyle name="千位分隔 7" xfId="35434"/>
    <cellStyle name="千位分隔 7 10" xfId="35435"/>
    <cellStyle name="千位分隔 7 11" xfId="35436"/>
    <cellStyle name="千位分隔 7 2" xfId="35437"/>
    <cellStyle name="千位分隔 7 2 2" xfId="35438"/>
    <cellStyle name="千位分隔 7 2 2 2" xfId="35439"/>
    <cellStyle name="千位分隔 7 2 2 3" xfId="35440"/>
    <cellStyle name="千位分隔 7 2 2 4" xfId="35441"/>
    <cellStyle name="千位分隔 7 2 3" xfId="35442"/>
    <cellStyle name="千位分隔 7 2 4" xfId="35443"/>
    <cellStyle name="千位分隔 7 2 5" xfId="35444"/>
    <cellStyle name="千位分隔 7 3" xfId="35445"/>
    <cellStyle name="千位分隔 7 3 2" xfId="35446"/>
    <cellStyle name="千位分隔 7 3 3" xfId="35447"/>
    <cellStyle name="千位分隔 7 3 4" xfId="35448"/>
    <cellStyle name="千位分隔 7 4" xfId="35449"/>
    <cellStyle name="千位分隔 7 4 2" xfId="35450"/>
    <cellStyle name="千位分隔 7 5" xfId="35451"/>
    <cellStyle name="千位分隔 7 6" xfId="35452"/>
    <cellStyle name="千位分隔 7 7" xfId="35453"/>
    <cellStyle name="千位分隔 7 8" xfId="35454"/>
    <cellStyle name="千位分隔 7 9" xfId="35455"/>
    <cellStyle name="千位分隔 7_附注" xfId="35456"/>
    <cellStyle name="千位分隔 8" xfId="35457"/>
    <cellStyle name="千位分隔 8 2" xfId="35458"/>
    <cellStyle name="千位分隔 8 2 2" xfId="35459"/>
    <cellStyle name="千位分隔 8 2 2 2" xfId="35460"/>
    <cellStyle name="千位分隔 8 2 3" xfId="35461"/>
    <cellStyle name="千位分隔 8 2 4" xfId="35462"/>
    <cellStyle name="千位分隔 8 2 5" xfId="35463"/>
    <cellStyle name="千位分隔 8 3" xfId="35464"/>
    <cellStyle name="千位分隔 8 3 2" xfId="35465"/>
    <cellStyle name="千位分隔 8 3 3" xfId="35466"/>
    <cellStyle name="千位分隔 8 4" xfId="35467"/>
    <cellStyle name="千位分隔 8 4 2" xfId="35468"/>
    <cellStyle name="千位分隔 8 4 3" xfId="35469"/>
    <cellStyle name="千位分隔 8 5" xfId="35470"/>
    <cellStyle name="千位分隔 8 6" xfId="35471"/>
    <cellStyle name="千位分隔 8 7" xfId="35472"/>
    <cellStyle name="千位分隔 8 8" xfId="35473"/>
    <cellStyle name="千位分隔 8_附注" xfId="35474"/>
    <cellStyle name="千位分隔 9" xfId="35475"/>
    <cellStyle name="千位分隔 9 10" xfId="35476"/>
    <cellStyle name="千位分隔 9 10 2" xfId="35477"/>
    <cellStyle name="千位分隔 9 10 3" xfId="35478"/>
    <cellStyle name="千位分隔 9 11" xfId="35479"/>
    <cellStyle name="千位分隔 9 12" xfId="35480"/>
    <cellStyle name="千位分隔 9 13" xfId="35481"/>
    <cellStyle name="千位分隔 9 2" xfId="35482"/>
    <cellStyle name="千位分隔 9 2 2" xfId="35483"/>
    <cellStyle name="千位分隔 9 2 2 2" xfId="35484"/>
    <cellStyle name="千位分隔 9 2 2 3" xfId="35485"/>
    <cellStyle name="千位分隔 9 2 3" xfId="35486"/>
    <cellStyle name="千位分隔 9 2 4" xfId="35487"/>
    <cellStyle name="千位分隔 9 3" xfId="35488"/>
    <cellStyle name="千位分隔 9 3 2" xfId="35489"/>
    <cellStyle name="千位分隔 9 3 3" xfId="35490"/>
    <cellStyle name="千位分隔 9 4" xfId="35491"/>
    <cellStyle name="千位分隔 9 5" xfId="35492"/>
    <cellStyle name="千位分隔 9 5 2" xfId="35493"/>
    <cellStyle name="千位分隔 9 5 2 2" xfId="35494"/>
    <cellStyle name="千位分隔 9 5 2 2 2" xfId="35495"/>
    <cellStyle name="千位分隔 9 5 2 2 3" xfId="35496"/>
    <cellStyle name="千位分隔 9 5 2 3" xfId="35497"/>
    <cellStyle name="千位分隔 9 5 2 4" xfId="35498"/>
    <cellStyle name="千位分隔 9 5 3" xfId="35499"/>
    <cellStyle name="千位分隔 9 5 3 2" xfId="35500"/>
    <cellStyle name="千位分隔 9 5 3 2 2" xfId="35501"/>
    <cellStyle name="千位分隔 9 5 3 2 3" xfId="35502"/>
    <cellStyle name="千位分隔 9 5 3 3" xfId="35503"/>
    <cellStyle name="千位分隔 9 5 3 4" xfId="35504"/>
    <cellStyle name="千位分隔 9 5 4" xfId="35505"/>
    <cellStyle name="千位分隔 9 5 4 2" xfId="35506"/>
    <cellStyle name="千位分隔 9 5 4 2 2" xfId="35507"/>
    <cellStyle name="千位分隔 9 5 4 2 3" xfId="35508"/>
    <cellStyle name="千位分隔 9 5 4 3" xfId="35509"/>
    <cellStyle name="千位分隔 9 5 4 4" xfId="35510"/>
    <cellStyle name="千位分隔 9 5 5" xfId="35511"/>
    <cellStyle name="千位分隔 9 5 5 2" xfId="35512"/>
    <cellStyle name="千位分隔 9 5 5 3" xfId="35513"/>
    <cellStyle name="千位分隔 9 5 6" xfId="35514"/>
    <cellStyle name="千位分隔 9 5 7" xfId="35515"/>
    <cellStyle name="千位分隔 9 6" xfId="35516"/>
    <cellStyle name="千位分隔 9 6 2" xfId="35517"/>
    <cellStyle name="千位分隔 9 6 2 2" xfId="35518"/>
    <cellStyle name="千位分隔 9 6 2 2 2" xfId="35519"/>
    <cellStyle name="千位分隔 9 6 2 2 3" xfId="35520"/>
    <cellStyle name="千位分隔 9 6 2 3" xfId="35521"/>
    <cellStyle name="千位分隔 9 6 2 4" xfId="35522"/>
    <cellStyle name="千位分隔 9 7" xfId="35523"/>
    <cellStyle name="千位分隔 9 7 2" xfId="35524"/>
    <cellStyle name="千位分隔 9 7 2 2" xfId="35525"/>
    <cellStyle name="千位分隔 9 7 2 3" xfId="35526"/>
    <cellStyle name="千位分隔 9 7 3" xfId="35527"/>
    <cellStyle name="千位分隔 9 7 4" xfId="35528"/>
    <cellStyle name="千位分隔 9 8" xfId="35529"/>
    <cellStyle name="千位分隔 9 8 2" xfId="35530"/>
    <cellStyle name="千位分隔 9 8 2 2" xfId="35531"/>
    <cellStyle name="千位分隔 9 8 2 3" xfId="35532"/>
    <cellStyle name="千位分隔 9 8 3" xfId="35533"/>
    <cellStyle name="千位分隔 9 8 4" xfId="35534"/>
    <cellStyle name="千位分隔 9 9" xfId="35535"/>
    <cellStyle name="千位分隔 9 9 2" xfId="35536"/>
    <cellStyle name="千位分隔 9 9 2 2" xfId="35537"/>
    <cellStyle name="千位分隔 9 9 2 3" xfId="35538"/>
    <cellStyle name="千位分隔 9 9 3" xfId="35539"/>
    <cellStyle name="千位分隔 9 9 4" xfId="35540"/>
    <cellStyle name="千位分隔 92 2" xfId="35541"/>
    <cellStyle name="千位分隔 92 2 2" xfId="35542"/>
    <cellStyle name="千位分隔 92 2 2 2" xfId="35543"/>
    <cellStyle name="千位分隔 92 2 2 2 2" xfId="35544"/>
    <cellStyle name="千位分隔 92 2 2 3" xfId="35545"/>
    <cellStyle name="千位分隔 92 2 3" xfId="35546"/>
    <cellStyle name="千位分隔[0] 10" xfId="35547"/>
    <cellStyle name="千位分隔[0] 11" xfId="35548"/>
    <cellStyle name="千位分隔[0] 2" xfId="35549"/>
    <cellStyle name="千位分隔[0] 2 10" xfId="35550"/>
    <cellStyle name="千位分隔[0] 2 2" xfId="35551"/>
    <cellStyle name="千位分隔[0] 2 2 2" xfId="35552"/>
    <cellStyle name="千位分隔[0] 2 2 2 2" xfId="35553"/>
    <cellStyle name="千位分隔[0] 2 2 2 3" xfId="35554"/>
    <cellStyle name="千位分隔[0] 2 2 2 3 2" xfId="35555"/>
    <cellStyle name="千位分隔[0] 2 2 2 3 3" xfId="35556"/>
    <cellStyle name="千位分隔[0] 2 2 2 4" xfId="35557"/>
    <cellStyle name="千位分隔[0] 2 2 2 5" xfId="35558"/>
    <cellStyle name="千位分隔[0] 2 2 3" xfId="35559"/>
    <cellStyle name="千位分隔[0] 2 2 3 2" xfId="35560"/>
    <cellStyle name="千位分隔[0] 2 2_附注" xfId="35561"/>
    <cellStyle name="千位分隔[0] 2 3" xfId="35562"/>
    <cellStyle name="千位分隔[0] 2 3 2" xfId="35563"/>
    <cellStyle name="千位分隔[0] 2 3 3" xfId="35564"/>
    <cellStyle name="千位分隔[0] 2 4" xfId="35565"/>
    <cellStyle name="千位分隔[0] 2 5" xfId="35566"/>
    <cellStyle name="千位分隔[0] 2 6" xfId="35567"/>
    <cellStyle name="千位分隔[0] 2 7" xfId="35568"/>
    <cellStyle name="千位分隔[0] 2 8" xfId="35569"/>
    <cellStyle name="千位分隔[0] 2 9" xfId="35570"/>
    <cellStyle name="千位分隔[0] 3" xfId="35571"/>
    <cellStyle name="千位分隔[0] 3 2" xfId="35572"/>
    <cellStyle name="千位分隔[0] 3 2 2" xfId="35573"/>
    <cellStyle name="千位分隔[0] 3 2 2 2" xfId="35574"/>
    <cellStyle name="千位分隔[0] 3 2 2 3" xfId="35575"/>
    <cellStyle name="千位分隔[0] 3 2 3" xfId="35576"/>
    <cellStyle name="千位分隔[0] 3 2 4" xfId="35577"/>
    <cellStyle name="千位分隔[0] 3 3" xfId="35578"/>
    <cellStyle name="千位分隔[0] 3 4" xfId="35579"/>
    <cellStyle name="千位分隔[0] 3 4 2" xfId="35580"/>
    <cellStyle name="千位分隔[0] 3 4 3" xfId="35581"/>
    <cellStyle name="千位分隔[0] 3 5" xfId="35582"/>
    <cellStyle name="千位分隔[0] 3 6" xfId="35583"/>
    <cellStyle name="千位分隔[0] 4" xfId="35584"/>
    <cellStyle name="千位分隔[0] 4 2" xfId="35585"/>
    <cellStyle name="千位分隔[0] 4 2 2" xfId="35586"/>
    <cellStyle name="千位分隔[0] 4 2 2 2" xfId="35587"/>
    <cellStyle name="千位分隔[0] 4 2 2 3" xfId="35588"/>
    <cellStyle name="千位分隔[0] 4 2 2 4" xfId="35589"/>
    <cellStyle name="千位分隔[0] 4 2 3" xfId="35590"/>
    <cellStyle name="千位分隔[0] 4 2 4" xfId="35591"/>
    <cellStyle name="千位分隔[0] 4 3" xfId="35592"/>
    <cellStyle name="千位分隔[0] 4 3 2" xfId="35593"/>
    <cellStyle name="千位分隔[0] 4 3 3" xfId="35594"/>
    <cellStyle name="千位分隔[0] 4 4" xfId="35595"/>
    <cellStyle name="千位分隔[0] 4 4 2" xfId="35596"/>
    <cellStyle name="千位分隔[0] 4 4 3" xfId="35597"/>
    <cellStyle name="千位分隔[0] 4 5" xfId="35598"/>
    <cellStyle name="千位分隔[0] 4 6" xfId="35599"/>
    <cellStyle name="千位分隔[0] 4 7" xfId="35600"/>
    <cellStyle name="千位分隔[0] 5" xfId="35601"/>
    <cellStyle name="千位分隔[0] 7" xfId="35602"/>
    <cellStyle name="千位分隔[0] 8" xfId="35603"/>
    <cellStyle name="千位分隔[0] 9" xfId="35604"/>
    <cellStyle name="钎霖_!!!GO" xfId="35605"/>
    <cellStyle name="掔?晉[0]_PLDT" xfId="35606"/>
    <cellStyle name="掔?晉_PLDT" xfId="35607"/>
    <cellStyle name="强调 1" xfId="35608"/>
    <cellStyle name="强调 1 2" xfId="35609"/>
    <cellStyle name="强调 1 2 2" xfId="35610"/>
    <cellStyle name="强调 1 2 2 2" xfId="35611"/>
    <cellStyle name="强调 1 2 3" xfId="35612"/>
    <cellStyle name="强调 1 3" xfId="35613"/>
    <cellStyle name="强调 1 4" xfId="35614"/>
    <cellStyle name="强调 1 5" xfId="35615"/>
    <cellStyle name="强调 1 6" xfId="35616"/>
    <cellStyle name="强调 1 7" xfId="35617"/>
    <cellStyle name="强调 2" xfId="35618"/>
    <cellStyle name="强调 2 2" xfId="35619"/>
    <cellStyle name="强调 2 2 2" xfId="35620"/>
    <cellStyle name="强调 2 2 2 2" xfId="35621"/>
    <cellStyle name="强调 2 2 3" xfId="35622"/>
    <cellStyle name="强调 2 3" xfId="35623"/>
    <cellStyle name="强调 2 4" xfId="35624"/>
    <cellStyle name="强调 2 5" xfId="35625"/>
    <cellStyle name="强调 2 6" xfId="35626"/>
    <cellStyle name="强调 2 7" xfId="35627"/>
    <cellStyle name="强调 3" xfId="35628"/>
    <cellStyle name="强调 3 2" xfId="35629"/>
    <cellStyle name="强调 3 2 2" xfId="35630"/>
    <cellStyle name="强调 3 2 2 2" xfId="35631"/>
    <cellStyle name="强调 3 2 3" xfId="35632"/>
    <cellStyle name="强调 3 3" xfId="35633"/>
    <cellStyle name="强调 3 4" xfId="35634"/>
    <cellStyle name="强调 3 5" xfId="35635"/>
    <cellStyle name="强调 3 6" xfId="35636"/>
    <cellStyle name="强调 3 7" xfId="35637"/>
    <cellStyle name="强调文字颜色 1 10" xfId="35638"/>
    <cellStyle name="强调文字颜色 1 10 2" xfId="35639"/>
    <cellStyle name="强调文字颜色 1 10 2 2" xfId="35640"/>
    <cellStyle name="强调文字颜色 1 10 2 3" xfId="35641"/>
    <cellStyle name="强调文字颜色 1 10 3" xfId="35642"/>
    <cellStyle name="强调文字颜色 1 11" xfId="35643"/>
    <cellStyle name="强调文字颜色 1 11 2" xfId="35644"/>
    <cellStyle name="强调文字颜色 1 11 2 2" xfId="35645"/>
    <cellStyle name="强调文字颜色 1 11 2 3" xfId="35646"/>
    <cellStyle name="强调文字颜色 1 11 3" xfId="35647"/>
    <cellStyle name="强调文字颜色 1 12" xfId="35648"/>
    <cellStyle name="强调文字颜色 1 12 2" xfId="35649"/>
    <cellStyle name="强调文字颜色 1 12 2 2" xfId="35650"/>
    <cellStyle name="强调文字颜色 1 12 2 3" xfId="35651"/>
    <cellStyle name="强调文字颜色 1 12 3" xfId="35652"/>
    <cellStyle name="强调文字颜色 1 13" xfId="35653"/>
    <cellStyle name="强调文字颜色 1 14" xfId="35654"/>
    <cellStyle name="强调文字颜色 1 2" xfId="35655"/>
    <cellStyle name="强调文字颜色 1 2 2" xfId="35656"/>
    <cellStyle name="强调文字颜色 1 2 2 2" xfId="35657"/>
    <cellStyle name="强调文字颜色 1 2 2 2 2" xfId="35658"/>
    <cellStyle name="强调文字颜色 1 2 2 2 3" xfId="35659"/>
    <cellStyle name="强调文字颜色 1 2 2 3" xfId="35660"/>
    <cellStyle name="强调文字颜色 1 2 3" xfId="35661"/>
    <cellStyle name="强调文字颜色 1 2 3 2" xfId="35662"/>
    <cellStyle name="强调文字颜色 1 2 4" xfId="35663"/>
    <cellStyle name="强调文字颜色 1 2 4 2" xfId="35664"/>
    <cellStyle name="强调文字颜色 1 2 4 3" xfId="35665"/>
    <cellStyle name="强调文字颜色 1 2 5" xfId="35666"/>
    <cellStyle name="强调文字颜色 1 2 6" xfId="35667"/>
    <cellStyle name="强调文字颜色 1 2 7" xfId="35668"/>
    <cellStyle name="强调文字颜色 1 2 8" xfId="35669"/>
    <cellStyle name="强调文字颜色 1 2_审定表" xfId="35670"/>
    <cellStyle name="强调文字颜色 1 3" xfId="35671"/>
    <cellStyle name="强调文字颜色 1 3 2" xfId="35672"/>
    <cellStyle name="强调文字颜色 1 3 2 2" xfId="35673"/>
    <cellStyle name="强调文字颜色 1 3 2 3" xfId="35674"/>
    <cellStyle name="强调文字颜色 1 3 3" xfId="35675"/>
    <cellStyle name="强调文字颜色 1 3 3 2" xfId="35676"/>
    <cellStyle name="强调文字颜色 1 3 3 3" xfId="35677"/>
    <cellStyle name="强调文字颜色 1 3 4" xfId="35678"/>
    <cellStyle name="强调文字颜色 1 3 5" xfId="35679"/>
    <cellStyle name="强调文字颜色 1 3 6" xfId="35680"/>
    <cellStyle name="强调文字颜色 1 3_审定表" xfId="35681"/>
    <cellStyle name="强调文字颜色 1 4" xfId="35682"/>
    <cellStyle name="强调文字颜色 1 4 2" xfId="35683"/>
    <cellStyle name="强调文字颜色 1 4 2 2" xfId="35684"/>
    <cellStyle name="强调文字颜色 1 4 2 3" xfId="35685"/>
    <cellStyle name="强调文字颜色 1 4 3" xfId="35686"/>
    <cellStyle name="强调文字颜色 1 4 3 2" xfId="35687"/>
    <cellStyle name="强调文字颜色 1 4 3 3" xfId="35688"/>
    <cellStyle name="强调文字颜色 1 4 4" xfId="35689"/>
    <cellStyle name="强调文字颜色 1 4 5" xfId="35690"/>
    <cellStyle name="强调文字颜色 1 4 6" xfId="35691"/>
    <cellStyle name="强调文字颜色 1 4_审定表" xfId="35692"/>
    <cellStyle name="强调文字颜色 1 5" xfId="35693"/>
    <cellStyle name="强调文字颜色 1 5 2" xfId="35694"/>
    <cellStyle name="强调文字颜色 1 5 2 2" xfId="35695"/>
    <cellStyle name="强调文字颜色 1 5 2 3" xfId="35696"/>
    <cellStyle name="强调文字颜色 1 5 3" xfId="35697"/>
    <cellStyle name="强调文字颜色 1 5 3 2" xfId="35698"/>
    <cellStyle name="强调文字颜色 1 5 3 3" xfId="35699"/>
    <cellStyle name="强调文字颜色 1 5 4" xfId="35700"/>
    <cellStyle name="强调文字颜色 1 5 5" xfId="35701"/>
    <cellStyle name="强调文字颜色 1 5 6" xfId="35702"/>
    <cellStyle name="强调文字颜色 1 5_审定表" xfId="35703"/>
    <cellStyle name="强调文字颜色 1 6" xfId="35704"/>
    <cellStyle name="强调文字颜色 1 6 2" xfId="35705"/>
    <cellStyle name="强调文字颜色 1 6 2 2" xfId="35706"/>
    <cellStyle name="强调文字颜色 1 6 2 3" xfId="35707"/>
    <cellStyle name="强调文字颜色 1 6 3" xfId="35708"/>
    <cellStyle name="强调文字颜色 1 7" xfId="35709"/>
    <cellStyle name="强调文字颜色 1 7 2" xfId="35710"/>
    <cellStyle name="强调文字颜色 1 7 2 2" xfId="35711"/>
    <cellStyle name="强调文字颜色 1 7 2 3" xfId="35712"/>
    <cellStyle name="强调文字颜色 1 7 3" xfId="35713"/>
    <cellStyle name="强调文字颜色 1 8" xfId="35714"/>
    <cellStyle name="强调文字颜色 1 8 2" xfId="35715"/>
    <cellStyle name="强调文字颜色 1 8 2 2" xfId="35716"/>
    <cellStyle name="强调文字颜色 1 8 2 3" xfId="35717"/>
    <cellStyle name="强调文字颜色 1 8 3" xfId="35718"/>
    <cellStyle name="强调文字颜色 1 9" xfId="35719"/>
    <cellStyle name="强调文字颜色 1 9 2" xfId="35720"/>
    <cellStyle name="强调文字颜色 1 9 2 2" xfId="35721"/>
    <cellStyle name="强调文字颜色 1 9 2 3" xfId="35722"/>
    <cellStyle name="强调文字颜色 1 9 3" xfId="35723"/>
    <cellStyle name="强调文字颜色 2 10" xfId="35724"/>
    <cellStyle name="强调文字颜色 2 10 2" xfId="35725"/>
    <cellStyle name="强调文字颜色 2 10 2 2" xfId="35726"/>
    <cellStyle name="强调文字颜色 2 10 2 3" xfId="35727"/>
    <cellStyle name="强调文字颜色 2 10 3" xfId="35728"/>
    <cellStyle name="强调文字颜色 2 11" xfId="35729"/>
    <cellStyle name="强调文字颜色 2 11 2" xfId="35730"/>
    <cellStyle name="强调文字颜色 2 11 2 2" xfId="35731"/>
    <cellStyle name="强调文字颜色 2 11 2 3" xfId="35732"/>
    <cellStyle name="强调文字颜色 2 11 3" xfId="35733"/>
    <cellStyle name="强调文字颜色 2 12" xfId="35734"/>
    <cellStyle name="强调文字颜色 2 12 2" xfId="35735"/>
    <cellStyle name="强调文字颜色 2 12 2 2" xfId="35736"/>
    <cellStyle name="强调文字颜色 2 12 2 3" xfId="35737"/>
    <cellStyle name="强调文字颜色 2 12 3" xfId="35738"/>
    <cellStyle name="强调文字颜色 2 13" xfId="35739"/>
    <cellStyle name="强调文字颜色 2 2" xfId="35740"/>
    <cellStyle name="强调文字颜色 2 2 2" xfId="35741"/>
    <cellStyle name="强调文字颜色 2 2 2 2" xfId="35742"/>
    <cellStyle name="强调文字颜色 2 2 2 2 2" xfId="35743"/>
    <cellStyle name="强调文字颜色 2 2 2 2 3" xfId="35744"/>
    <cellStyle name="强调文字颜色 2 2 2 3" xfId="35745"/>
    <cellStyle name="强调文字颜色 2 2 3" xfId="35746"/>
    <cellStyle name="强调文字颜色 2 2 3 2" xfId="35747"/>
    <cellStyle name="强调文字颜色 2 2 4" xfId="35748"/>
    <cellStyle name="强调文字颜色 2 2 4 2" xfId="35749"/>
    <cellStyle name="强调文字颜色 2 2 4 3" xfId="35750"/>
    <cellStyle name="强调文字颜色 2 2 5" xfId="35751"/>
    <cellStyle name="强调文字颜色 2 2 6" xfId="35752"/>
    <cellStyle name="强调文字颜色 2 2 7" xfId="35753"/>
    <cellStyle name="强调文字颜色 2 2 8" xfId="35754"/>
    <cellStyle name="强调文字颜色 2 2_审定表" xfId="35755"/>
    <cellStyle name="强调文字颜色 2 3" xfId="35756"/>
    <cellStyle name="强调文字颜色 2 3 2" xfId="35757"/>
    <cellStyle name="强调文字颜色 2 3 2 2" xfId="35758"/>
    <cellStyle name="强调文字颜色 2 3 2 3" xfId="35759"/>
    <cellStyle name="强调文字颜色 2 3 3" xfId="35760"/>
    <cellStyle name="强调文字颜色 2 3 3 2" xfId="35761"/>
    <cellStyle name="强调文字颜色 2 3 3 3" xfId="35762"/>
    <cellStyle name="强调文字颜色 2 3 4" xfId="35763"/>
    <cellStyle name="强调文字颜色 2 3 5" xfId="35764"/>
    <cellStyle name="强调文字颜色 2 3 6" xfId="35765"/>
    <cellStyle name="强调文字颜色 2 3_审定表" xfId="35766"/>
    <cellStyle name="强调文字颜色 2 4" xfId="35767"/>
    <cellStyle name="强调文字颜色 2 4 2" xfId="35768"/>
    <cellStyle name="强调文字颜色 2 4 2 2" xfId="35769"/>
    <cellStyle name="强调文字颜色 2 4 2 3" xfId="35770"/>
    <cellStyle name="强调文字颜色 2 4 3" xfId="35771"/>
    <cellStyle name="强调文字颜色 2 4 3 2" xfId="35772"/>
    <cellStyle name="强调文字颜色 2 4 3 3" xfId="35773"/>
    <cellStyle name="强调文字颜色 2 4 4" xfId="35774"/>
    <cellStyle name="强调文字颜色 2 4 5" xfId="35775"/>
    <cellStyle name="强调文字颜色 2 4 6" xfId="35776"/>
    <cellStyle name="强调文字颜色 2 4_审定表" xfId="35777"/>
    <cellStyle name="强调文字颜色 2 5" xfId="35778"/>
    <cellStyle name="强调文字颜色 2 5 2" xfId="35779"/>
    <cellStyle name="强调文字颜色 2 5 2 2" xfId="35780"/>
    <cellStyle name="强调文字颜色 2 5 2 3" xfId="35781"/>
    <cellStyle name="强调文字颜色 2 5 3" xfId="35782"/>
    <cellStyle name="强调文字颜色 2 5 3 2" xfId="35783"/>
    <cellStyle name="强调文字颜色 2 5 3 3" xfId="35784"/>
    <cellStyle name="强调文字颜色 2 5 4" xfId="35785"/>
    <cellStyle name="强调文字颜色 2 5 5" xfId="35786"/>
    <cellStyle name="强调文字颜色 2 5 6" xfId="35787"/>
    <cellStyle name="强调文字颜色 2 5_审定表" xfId="35788"/>
    <cellStyle name="强调文字颜色 2 6" xfId="35789"/>
    <cellStyle name="强调文字颜色 2 6 2" xfId="35790"/>
    <cellStyle name="强调文字颜色 2 6 2 2" xfId="35791"/>
    <cellStyle name="强调文字颜色 2 6 2 3" xfId="35792"/>
    <cellStyle name="强调文字颜色 2 6 3" xfId="35793"/>
    <cellStyle name="强调文字颜色 2 7" xfId="35794"/>
    <cellStyle name="强调文字颜色 2 7 2" xfId="35795"/>
    <cellStyle name="强调文字颜色 2 7 2 2" xfId="35796"/>
    <cellStyle name="强调文字颜色 2 7 2 3" xfId="35797"/>
    <cellStyle name="强调文字颜色 2 7 3" xfId="35798"/>
    <cellStyle name="强调文字颜色 2 8" xfId="35799"/>
    <cellStyle name="强调文字颜色 2 8 2" xfId="35800"/>
    <cellStyle name="强调文字颜色 2 8 2 2" xfId="35801"/>
    <cellStyle name="强调文字颜色 2 8 2 3" xfId="35802"/>
    <cellStyle name="强调文字颜色 2 8 3" xfId="35803"/>
    <cellStyle name="强调文字颜色 2 9" xfId="35804"/>
    <cellStyle name="强调文字颜色 2 9 2" xfId="35805"/>
    <cellStyle name="强调文字颜色 2 9 2 2" xfId="35806"/>
    <cellStyle name="强调文字颜色 2 9 2 3" xfId="35807"/>
    <cellStyle name="强调文字颜色 2 9 3" xfId="35808"/>
    <cellStyle name="强调文字颜色 3 10" xfId="35809"/>
    <cellStyle name="强调文字颜色 3 10 2" xfId="35810"/>
    <cellStyle name="强调文字颜色 3 10 2 2" xfId="35811"/>
    <cellStyle name="强调文字颜色 3 10 2 3" xfId="35812"/>
    <cellStyle name="强调文字颜色 3 10 3" xfId="35813"/>
    <cellStyle name="强调文字颜色 3 11" xfId="35814"/>
    <cellStyle name="强调文字颜色 3 11 2" xfId="35815"/>
    <cellStyle name="强调文字颜色 3 11 2 2" xfId="35816"/>
    <cellStyle name="强调文字颜色 3 11 2 3" xfId="35817"/>
    <cellStyle name="强调文字颜色 3 11 3" xfId="35818"/>
    <cellStyle name="强调文字颜色 3 12" xfId="35819"/>
    <cellStyle name="强调文字颜色 3 12 2" xfId="35820"/>
    <cellStyle name="强调文字颜色 3 12 2 2" xfId="35821"/>
    <cellStyle name="强调文字颜色 3 12 2 3" xfId="35822"/>
    <cellStyle name="强调文字颜色 3 12 3" xfId="35823"/>
    <cellStyle name="强调文字颜色 3 13" xfId="35824"/>
    <cellStyle name="强调文字颜色 3 2" xfId="35825"/>
    <cellStyle name="强调文字颜色 3 2 2" xfId="35826"/>
    <cellStyle name="强调文字颜色 3 2 2 2" xfId="35827"/>
    <cellStyle name="强调文字颜色 3 2 2 2 2" xfId="35828"/>
    <cellStyle name="强调文字颜色 3 2 2 2 3" xfId="35829"/>
    <cellStyle name="强调文字颜色 3 2 2 3" xfId="35830"/>
    <cellStyle name="强调文字颜色 3 2 3" xfId="35831"/>
    <cellStyle name="强调文字颜色 3 2 3 2" xfId="35832"/>
    <cellStyle name="强调文字颜色 3 2 4" xfId="35833"/>
    <cellStyle name="强调文字颜色 3 2 4 2" xfId="35834"/>
    <cellStyle name="强调文字颜色 3 2 4 3" xfId="35835"/>
    <cellStyle name="强调文字颜色 3 2 5" xfId="35836"/>
    <cellStyle name="强调文字颜色 3 2 6" xfId="35837"/>
    <cellStyle name="强调文字颜色 3 2 7" xfId="35838"/>
    <cellStyle name="强调文字颜色 3 2 8" xfId="35839"/>
    <cellStyle name="强调文字颜色 3 2_审定表" xfId="35840"/>
    <cellStyle name="强调文字颜色 3 3" xfId="35841"/>
    <cellStyle name="强调文字颜色 3 3 2" xfId="35842"/>
    <cellStyle name="强调文字颜色 3 3 2 2" xfId="35843"/>
    <cellStyle name="强调文字颜色 3 3 2 3" xfId="35844"/>
    <cellStyle name="强调文字颜色 3 3 3" xfId="35845"/>
    <cellStyle name="强调文字颜色 3 3 3 2" xfId="35846"/>
    <cellStyle name="强调文字颜色 3 3 3 3" xfId="35847"/>
    <cellStyle name="强调文字颜色 3 3 4" xfId="35848"/>
    <cellStyle name="强调文字颜色 3 3 5" xfId="35849"/>
    <cellStyle name="强调文字颜色 3 3 6" xfId="35850"/>
    <cellStyle name="强调文字颜色 3 3_审定表" xfId="35851"/>
    <cellStyle name="强调文字颜色 3 4" xfId="35852"/>
    <cellStyle name="强调文字颜色 3 4 2" xfId="35853"/>
    <cellStyle name="强调文字颜色 3 4 2 2" xfId="35854"/>
    <cellStyle name="强调文字颜色 3 4 2 3" xfId="35855"/>
    <cellStyle name="强调文字颜色 3 4 3" xfId="35856"/>
    <cellStyle name="强调文字颜色 3 4 3 2" xfId="35857"/>
    <cellStyle name="强调文字颜色 3 4 3 3" xfId="35858"/>
    <cellStyle name="强调文字颜色 3 4 4" xfId="35859"/>
    <cellStyle name="强调文字颜色 3 4 5" xfId="35860"/>
    <cellStyle name="强调文字颜色 3 4 6" xfId="35861"/>
    <cellStyle name="强调文字颜色 3 4_审定表" xfId="35862"/>
    <cellStyle name="强调文字颜色 3 5" xfId="35863"/>
    <cellStyle name="强调文字颜色 3 5 2" xfId="35864"/>
    <cellStyle name="强调文字颜色 3 5 2 2" xfId="35865"/>
    <cellStyle name="强调文字颜色 3 5 2 3" xfId="35866"/>
    <cellStyle name="强调文字颜色 3 5 3" xfId="35867"/>
    <cellStyle name="强调文字颜色 3 5 3 2" xfId="35868"/>
    <cellStyle name="强调文字颜色 3 5 3 3" xfId="35869"/>
    <cellStyle name="强调文字颜色 3 5 4" xfId="35870"/>
    <cellStyle name="强调文字颜色 3 5 5" xfId="35871"/>
    <cellStyle name="强调文字颜色 3 5 6" xfId="35872"/>
    <cellStyle name="强调文字颜色 3 5_审定表" xfId="35873"/>
    <cellStyle name="强调文字颜色 3 6" xfId="35874"/>
    <cellStyle name="强调文字颜色 3 6 2" xfId="35875"/>
    <cellStyle name="强调文字颜色 3 6 2 2" xfId="35876"/>
    <cellStyle name="强调文字颜色 3 6 2 3" xfId="35877"/>
    <cellStyle name="强调文字颜色 3 6 3" xfId="35878"/>
    <cellStyle name="强调文字颜色 3 7" xfId="35879"/>
    <cellStyle name="强调文字颜色 3 7 2" xfId="35880"/>
    <cellStyle name="强调文字颜色 3 7 2 2" xfId="35881"/>
    <cellStyle name="强调文字颜色 3 7 2 3" xfId="35882"/>
    <cellStyle name="强调文字颜色 3 7 3" xfId="35883"/>
    <cellStyle name="强调文字颜色 3 8" xfId="35884"/>
    <cellStyle name="强调文字颜色 3 8 2" xfId="35885"/>
    <cellStyle name="强调文字颜色 3 8 2 2" xfId="35886"/>
    <cellStyle name="强调文字颜色 3 8 2 3" xfId="35887"/>
    <cellStyle name="强调文字颜色 3 8 3" xfId="35888"/>
    <cellStyle name="强调文字颜色 3 9" xfId="35889"/>
    <cellStyle name="强调文字颜色 3 9 2" xfId="35890"/>
    <cellStyle name="强调文字颜色 3 9 2 2" xfId="35891"/>
    <cellStyle name="强调文字颜色 3 9 2 3" xfId="35892"/>
    <cellStyle name="强调文字颜色 3 9 3" xfId="35893"/>
    <cellStyle name="强调文字颜色 4 10" xfId="35894"/>
    <cellStyle name="强调文字颜色 4 10 2" xfId="35895"/>
    <cellStyle name="强调文字颜色 4 10 2 2" xfId="35896"/>
    <cellStyle name="强调文字颜色 4 10 2 3" xfId="35897"/>
    <cellStyle name="强调文字颜色 4 10 3" xfId="35898"/>
    <cellStyle name="强调文字颜色 4 11" xfId="35899"/>
    <cellStyle name="强调文字颜色 4 11 2" xfId="35900"/>
    <cellStyle name="强调文字颜色 4 11 2 2" xfId="35901"/>
    <cellStyle name="强调文字颜色 4 11 2 3" xfId="35902"/>
    <cellStyle name="强调文字颜色 4 11 3" xfId="35903"/>
    <cellStyle name="强调文字颜色 4 12" xfId="35904"/>
    <cellStyle name="强调文字颜色 4 12 2" xfId="35905"/>
    <cellStyle name="强调文字颜色 4 12 2 2" xfId="35906"/>
    <cellStyle name="强调文字颜色 4 12 2 3" xfId="35907"/>
    <cellStyle name="强调文字颜色 4 12 3" xfId="35908"/>
    <cellStyle name="强调文字颜色 4 13" xfId="35909"/>
    <cellStyle name="强调文字颜色 4 14" xfId="35910"/>
    <cellStyle name="强调文字颜色 4 2" xfId="35911"/>
    <cellStyle name="强调文字颜色 4 2 2" xfId="35912"/>
    <cellStyle name="强调文字颜色 4 2 2 2" xfId="35913"/>
    <cellStyle name="强调文字颜色 4 2 2 2 2" xfId="35914"/>
    <cellStyle name="强调文字颜色 4 2 2 2 3" xfId="35915"/>
    <cellStyle name="强调文字颜色 4 2 2 3" xfId="35916"/>
    <cellStyle name="强调文字颜色 4 2 3" xfId="35917"/>
    <cellStyle name="强调文字颜色 4 2 3 2" xfId="35918"/>
    <cellStyle name="强调文字颜色 4 2 4" xfId="35919"/>
    <cellStyle name="强调文字颜色 4 2 4 2" xfId="35920"/>
    <cellStyle name="强调文字颜色 4 2 4 3" xfId="35921"/>
    <cellStyle name="强调文字颜色 4 2 5" xfId="35922"/>
    <cellStyle name="强调文字颜色 4 2 6" xfId="35923"/>
    <cellStyle name="强调文字颜色 4 2 7" xfId="35924"/>
    <cellStyle name="强调文字颜色 4 2 8" xfId="35925"/>
    <cellStyle name="强调文字颜色 4 2_审定表" xfId="35926"/>
    <cellStyle name="强调文字颜色 4 3" xfId="35927"/>
    <cellStyle name="强调文字颜色 4 3 2" xfId="35928"/>
    <cellStyle name="强调文字颜色 4 3 2 2" xfId="35929"/>
    <cellStyle name="强调文字颜色 4 3 2 3" xfId="35930"/>
    <cellStyle name="强调文字颜色 4 3 3" xfId="35931"/>
    <cellStyle name="强调文字颜色 4 3 3 2" xfId="35932"/>
    <cellStyle name="强调文字颜色 4 3 3 3" xfId="35933"/>
    <cellStyle name="强调文字颜色 4 3 4" xfId="35934"/>
    <cellStyle name="强调文字颜色 4 3 5" xfId="35935"/>
    <cellStyle name="强调文字颜色 4 3 6" xfId="35936"/>
    <cellStyle name="强调文字颜色 4 3_审定表" xfId="35937"/>
    <cellStyle name="强调文字颜色 4 4" xfId="35938"/>
    <cellStyle name="强调文字颜色 4 4 2" xfId="35939"/>
    <cellStyle name="强调文字颜色 4 4 2 2" xfId="35940"/>
    <cellStyle name="强调文字颜色 4 4 2 3" xfId="35941"/>
    <cellStyle name="强调文字颜色 4 4 3" xfId="35942"/>
    <cellStyle name="强调文字颜色 4 4 3 2" xfId="35943"/>
    <cellStyle name="强调文字颜色 4 4 3 3" xfId="35944"/>
    <cellStyle name="强调文字颜色 4 4 4" xfId="35945"/>
    <cellStyle name="强调文字颜色 4 4 5" xfId="35946"/>
    <cellStyle name="强调文字颜色 4 4 6" xfId="35947"/>
    <cellStyle name="强调文字颜色 4 4_审定表" xfId="35948"/>
    <cellStyle name="强调文字颜色 4 5" xfId="35949"/>
    <cellStyle name="强调文字颜色 4 5 2" xfId="35950"/>
    <cellStyle name="强调文字颜色 4 5 2 2" xfId="35951"/>
    <cellStyle name="强调文字颜色 4 5 2 3" xfId="35952"/>
    <cellStyle name="强调文字颜色 4 5 3" xfId="35953"/>
    <cellStyle name="强调文字颜色 4 5 3 2" xfId="35954"/>
    <cellStyle name="强调文字颜色 4 5 3 3" xfId="35955"/>
    <cellStyle name="强调文字颜色 4 5 4" xfId="35956"/>
    <cellStyle name="强调文字颜色 4 5 5" xfId="35957"/>
    <cellStyle name="强调文字颜色 4 5 6" xfId="35958"/>
    <cellStyle name="强调文字颜色 4 5_审定表" xfId="35959"/>
    <cellStyle name="强调文字颜色 4 6" xfId="35960"/>
    <cellStyle name="强调文字颜色 4 6 2" xfId="35961"/>
    <cellStyle name="强调文字颜色 4 6 2 2" xfId="35962"/>
    <cellStyle name="强调文字颜色 4 6 2 3" xfId="35963"/>
    <cellStyle name="强调文字颜色 4 6 3" xfId="35964"/>
    <cellStyle name="强调文字颜色 4 7" xfId="35965"/>
    <cellStyle name="强调文字颜色 4 7 2" xfId="35966"/>
    <cellStyle name="强调文字颜色 4 7 2 2" xfId="35967"/>
    <cellStyle name="强调文字颜色 4 7 2 3" xfId="35968"/>
    <cellStyle name="强调文字颜色 4 7 3" xfId="35969"/>
    <cellStyle name="强调文字颜色 4 8" xfId="35970"/>
    <cellStyle name="强调文字颜色 4 8 2" xfId="35971"/>
    <cellStyle name="强调文字颜色 4 8 2 2" xfId="35972"/>
    <cellStyle name="强调文字颜色 4 8 2 3" xfId="35973"/>
    <cellStyle name="强调文字颜色 4 8 3" xfId="35974"/>
    <cellStyle name="强调文字颜色 4 9" xfId="35975"/>
    <cellStyle name="强调文字颜色 4 9 2" xfId="35976"/>
    <cellStyle name="强调文字颜色 4 9 2 2" xfId="35977"/>
    <cellStyle name="强调文字颜色 4 9 2 3" xfId="35978"/>
    <cellStyle name="强调文字颜色 4 9 3" xfId="35979"/>
    <cellStyle name="强调文字颜色 5 10" xfId="35980"/>
    <cellStyle name="强调文字颜色 5 10 2" xfId="35981"/>
    <cellStyle name="强调文字颜色 5 10 2 2" xfId="35982"/>
    <cellStyle name="强调文字颜色 5 10 2 3" xfId="35983"/>
    <cellStyle name="强调文字颜色 5 10 3" xfId="35984"/>
    <cellStyle name="强调文字颜色 5 11" xfId="35985"/>
    <cellStyle name="强调文字颜色 5 11 2" xfId="35986"/>
    <cellStyle name="强调文字颜色 5 11 2 2" xfId="35987"/>
    <cellStyle name="强调文字颜色 5 11 2 3" xfId="35988"/>
    <cellStyle name="强调文字颜色 5 11 3" xfId="35989"/>
    <cellStyle name="强调文字颜色 5 12" xfId="35990"/>
    <cellStyle name="强调文字颜色 5 12 2" xfId="35991"/>
    <cellStyle name="强调文字颜色 5 12 2 2" xfId="35992"/>
    <cellStyle name="强调文字颜色 5 12 2 3" xfId="35993"/>
    <cellStyle name="强调文字颜色 5 12 3" xfId="35994"/>
    <cellStyle name="强调文字颜色 5 13" xfId="35995"/>
    <cellStyle name="强调文字颜色 5 2" xfId="35996"/>
    <cellStyle name="强调文字颜色 5 2 2" xfId="35997"/>
    <cellStyle name="强调文字颜色 5 2 2 2" xfId="35998"/>
    <cellStyle name="强调文字颜色 5 2 2 2 2" xfId="35999"/>
    <cellStyle name="强调文字颜色 5 2 2 2 3" xfId="36000"/>
    <cellStyle name="强调文字颜色 5 2 2 3" xfId="36001"/>
    <cellStyle name="强调文字颜色 5 2 3" xfId="36002"/>
    <cellStyle name="强调文字颜色 5 2 3 2" xfId="36003"/>
    <cellStyle name="强调文字颜色 5 2 4" xfId="36004"/>
    <cellStyle name="强调文字颜色 5 2 4 2" xfId="36005"/>
    <cellStyle name="强调文字颜色 5 2 4 3" xfId="36006"/>
    <cellStyle name="强调文字颜色 5 2 5" xfId="36007"/>
    <cellStyle name="强调文字颜色 5 2 6" xfId="36008"/>
    <cellStyle name="强调文字颜色 5 2 7" xfId="36009"/>
    <cellStyle name="强调文字颜色 5 2 8" xfId="36010"/>
    <cellStyle name="强调文字颜色 5 2_审定表" xfId="36011"/>
    <cellStyle name="强调文字颜色 5 3" xfId="36012"/>
    <cellStyle name="强调文字颜色 5 3 2" xfId="36013"/>
    <cellStyle name="强调文字颜色 5 3 2 2" xfId="36014"/>
    <cellStyle name="强调文字颜色 5 3 2 3" xfId="36015"/>
    <cellStyle name="强调文字颜色 5 3 3" xfId="36016"/>
    <cellStyle name="强调文字颜色 5 3 3 2" xfId="36017"/>
    <cellStyle name="强调文字颜色 5 3 3 3" xfId="36018"/>
    <cellStyle name="强调文字颜色 5 3 4" xfId="36019"/>
    <cellStyle name="强调文字颜色 5 3 5" xfId="36020"/>
    <cellStyle name="强调文字颜色 5 3 6" xfId="36021"/>
    <cellStyle name="强调文字颜色 5 3_审定表" xfId="36022"/>
    <cellStyle name="强调文字颜色 5 4" xfId="36023"/>
    <cellStyle name="强调文字颜色 5 4 2" xfId="36024"/>
    <cellStyle name="强调文字颜色 5 4 2 2" xfId="36025"/>
    <cellStyle name="强调文字颜色 5 4 2 3" xfId="36026"/>
    <cellStyle name="强调文字颜色 5 4 3" xfId="36027"/>
    <cellStyle name="强调文字颜色 5 4 3 2" xfId="36028"/>
    <cellStyle name="强调文字颜色 5 4 3 3" xfId="36029"/>
    <cellStyle name="强调文字颜色 5 4 4" xfId="36030"/>
    <cellStyle name="强调文字颜色 5 4 5" xfId="36031"/>
    <cellStyle name="强调文字颜色 5 4 6" xfId="36032"/>
    <cellStyle name="强调文字颜色 5 4_审定表" xfId="36033"/>
    <cellStyle name="强调文字颜色 5 5" xfId="36034"/>
    <cellStyle name="强调文字颜色 5 5 2" xfId="36035"/>
    <cellStyle name="强调文字颜色 5 5 2 2" xfId="36036"/>
    <cellStyle name="强调文字颜色 5 5 2 3" xfId="36037"/>
    <cellStyle name="强调文字颜色 5 5 3" xfId="36038"/>
    <cellStyle name="强调文字颜色 5 5 3 2" xfId="36039"/>
    <cellStyle name="强调文字颜色 5 5 3 3" xfId="36040"/>
    <cellStyle name="强调文字颜色 5 5 4" xfId="36041"/>
    <cellStyle name="强调文字颜色 5 5 5" xfId="36042"/>
    <cellStyle name="强调文字颜色 5 5 6" xfId="36043"/>
    <cellStyle name="强调文字颜色 5 5_审定表" xfId="36044"/>
    <cellStyle name="强调文字颜色 5 6" xfId="36045"/>
    <cellStyle name="强调文字颜色 5 6 2" xfId="36046"/>
    <cellStyle name="强调文字颜色 5 6 2 2" xfId="36047"/>
    <cellStyle name="强调文字颜色 5 6 2 3" xfId="36048"/>
    <cellStyle name="强调文字颜色 5 6 3" xfId="36049"/>
    <cellStyle name="强调文字颜色 5 7" xfId="36050"/>
    <cellStyle name="强调文字颜色 5 7 2" xfId="36051"/>
    <cellStyle name="强调文字颜色 5 7 2 2" xfId="36052"/>
    <cellStyle name="强调文字颜色 5 7 2 3" xfId="36053"/>
    <cellStyle name="强调文字颜色 5 7 3" xfId="36054"/>
    <cellStyle name="强调文字颜色 5 8" xfId="36055"/>
    <cellStyle name="强调文字颜色 5 8 2" xfId="36056"/>
    <cellStyle name="强调文字颜色 5 8 2 2" xfId="36057"/>
    <cellStyle name="强调文字颜色 5 8 2 3" xfId="36058"/>
    <cellStyle name="强调文字颜色 5 8 3" xfId="36059"/>
    <cellStyle name="强调文字颜色 5 9" xfId="36060"/>
    <cellStyle name="强调文字颜色 5 9 2" xfId="36061"/>
    <cellStyle name="强调文字颜色 5 9 2 2" xfId="36062"/>
    <cellStyle name="强调文字颜色 5 9 2 3" xfId="36063"/>
    <cellStyle name="强调文字颜色 5 9 3" xfId="36064"/>
    <cellStyle name="强调文字颜色 6 10" xfId="36065"/>
    <cellStyle name="强调文字颜色 6 10 2" xfId="36066"/>
    <cellStyle name="强调文字颜色 6 10 2 2" xfId="36067"/>
    <cellStyle name="强调文字颜色 6 10 2 3" xfId="36068"/>
    <cellStyle name="强调文字颜色 6 10 3" xfId="36069"/>
    <cellStyle name="强调文字颜色 6 11" xfId="36070"/>
    <cellStyle name="强调文字颜色 6 11 2" xfId="36071"/>
    <cellStyle name="强调文字颜色 6 11 2 2" xfId="36072"/>
    <cellStyle name="强调文字颜色 6 11 2 3" xfId="36073"/>
    <cellStyle name="强调文字颜色 6 11 3" xfId="36074"/>
    <cellStyle name="强调文字颜色 6 12" xfId="36075"/>
    <cellStyle name="强调文字颜色 6 12 2" xfId="36076"/>
    <cellStyle name="强调文字颜色 6 12 2 2" xfId="36077"/>
    <cellStyle name="强调文字颜色 6 12 2 3" xfId="36078"/>
    <cellStyle name="强调文字颜色 6 12 3" xfId="36079"/>
    <cellStyle name="强调文字颜色 6 13" xfId="36080"/>
    <cellStyle name="强调文字颜色 6 2" xfId="36081"/>
    <cellStyle name="强调文字颜色 6 2 2" xfId="36082"/>
    <cellStyle name="强调文字颜色 6 2 2 2" xfId="36083"/>
    <cellStyle name="强调文字颜色 6 2 2 2 2" xfId="36084"/>
    <cellStyle name="强调文字颜色 6 2 2 2 3" xfId="36085"/>
    <cellStyle name="强调文字颜色 6 2 2 3" xfId="36086"/>
    <cellStyle name="强调文字颜色 6 2 3" xfId="36087"/>
    <cellStyle name="强调文字颜色 6 2 3 2" xfId="36088"/>
    <cellStyle name="强调文字颜色 6 2 4" xfId="36089"/>
    <cellStyle name="强调文字颜色 6 2 4 2" xfId="36090"/>
    <cellStyle name="强调文字颜色 6 2 4 3" xfId="36091"/>
    <cellStyle name="强调文字颜色 6 2 5" xfId="36092"/>
    <cellStyle name="强调文字颜色 6 2 6" xfId="36093"/>
    <cellStyle name="强调文字颜色 6 2 7" xfId="36094"/>
    <cellStyle name="强调文字颜色 6 2 8" xfId="36095"/>
    <cellStyle name="强调文字颜色 6 2_审定表" xfId="36096"/>
    <cellStyle name="强调文字颜色 6 3" xfId="36097"/>
    <cellStyle name="强调文字颜色 6 3 2" xfId="36098"/>
    <cellStyle name="强调文字颜色 6 3 2 2" xfId="36099"/>
    <cellStyle name="强调文字颜色 6 3 2 3" xfId="36100"/>
    <cellStyle name="强调文字颜色 6 3 3" xfId="36101"/>
    <cellStyle name="强调文字颜色 6 3 3 2" xfId="36102"/>
    <cellStyle name="强调文字颜色 6 3 3 3" xfId="36103"/>
    <cellStyle name="强调文字颜色 6 3 4" xfId="36104"/>
    <cellStyle name="强调文字颜色 6 3 5" xfId="36105"/>
    <cellStyle name="强调文字颜色 6 3 6" xfId="36106"/>
    <cellStyle name="强调文字颜色 6 3_审定表" xfId="36107"/>
    <cellStyle name="强调文字颜色 6 4" xfId="36108"/>
    <cellStyle name="强调文字颜色 6 4 2" xfId="36109"/>
    <cellStyle name="强调文字颜色 6 4 2 2" xfId="36110"/>
    <cellStyle name="强调文字颜色 6 4 2 3" xfId="36111"/>
    <cellStyle name="强调文字颜色 6 4 3" xfId="36112"/>
    <cellStyle name="强调文字颜色 6 4 3 2" xfId="36113"/>
    <cellStyle name="强调文字颜色 6 4 3 3" xfId="36114"/>
    <cellStyle name="强调文字颜色 6 4 4" xfId="36115"/>
    <cellStyle name="强调文字颜色 6 4 5" xfId="36116"/>
    <cellStyle name="强调文字颜色 6 4 6" xfId="36117"/>
    <cellStyle name="强调文字颜色 6 4_审定表" xfId="36118"/>
    <cellStyle name="强调文字颜色 6 5" xfId="36119"/>
    <cellStyle name="强调文字颜色 6 5 2" xfId="36120"/>
    <cellStyle name="强调文字颜色 6 5 2 2" xfId="36121"/>
    <cellStyle name="强调文字颜色 6 5 2 3" xfId="36122"/>
    <cellStyle name="强调文字颜色 6 5 3" xfId="36123"/>
    <cellStyle name="强调文字颜色 6 5 3 2" xfId="36124"/>
    <cellStyle name="强调文字颜色 6 5 3 3" xfId="36125"/>
    <cellStyle name="强调文字颜色 6 5 4" xfId="36126"/>
    <cellStyle name="强调文字颜色 6 5 5" xfId="36127"/>
    <cellStyle name="强调文字颜色 6 5 6" xfId="36128"/>
    <cellStyle name="强调文字颜色 6 5_审定表" xfId="36129"/>
    <cellStyle name="强调文字颜色 6 6" xfId="36130"/>
    <cellStyle name="强调文字颜色 6 6 2" xfId="36131"/>
    <cellStyle name="强调文字颜色 6 6 2 2" xfId="36132"/>
    <cellStyle name="强调文字颜色 6 6 2 3" xfId="36133"/>
    <cellStyle name="强调文字颜色 6 6 3" xfId="36134"/>
    <cellStyle name="强调文字颜色 6 7" xfId="36135"/>
    <cellStyle name="强调文字颜色 6 7 2" xfId="36136"/>
    <cellStyle name="强调文字颜色 6 7 2 2" xfId="36137"/>
    <cellStyle name="强调文字颜色 6 7 2 3" xfId="36138"/>
    <cellStyle name="强调文字颜色 6 7 3" xfId="36139"/>
    <cellStyle name="强调文字颜色 6 8" xfId="36140"/>
    <cellStyle name="强调文字颜色 6 8 2" xfId="36141"/>
    <cellStyle name="强调文字颜色 6 8 2 2" xfId="36142"/>
    <cellStyle name="强调文字颜色 6 8 2 3" xfId="36143"/>
    <cellStyle name="强调文字颜色 6 8 3" xfId="36144"/>
    <cellStyle name="强调文字颜色 6 9" xfId="36145"/>
    <cellStyle name="强调文字颜色 6 9 2" xfId="36146"/>
    <cellStyle name="强调文字颜色 6 9 2 2" xfId="36147"/>
    <cellStyle name="强调文字颜色 6 9 2 3" xfId="36148"/>
    <cellStyle name="强调文字颜色 6 9 3" xfId="36149"/>
    <cellStyle name="繦禬硈挡" xfId="36150"/>
    <cellStyle name="日期" xfId="36151"/>
    <cellStyle name="日期 2" xfId="36152"/>
    <cellStyle name="日期 2 2" xfId="36153"/>
    <cellStyle name="日期 2 3" xfId="36154"/>
    <cellStyle name="日期 2 4" xfId="36155"/>
    <cellStyle name="日期 2 5" xfId="36156"/>
    <cellStyle name="日期 2 6" xfId="36157"/>
    <cellStyle name="日期 3" xfId="36158"/>
    <cellStyle name="日期 3 2" xfId="36159"/>
    <cellStyle name="日期 3 3" xfId="36160"/>
    <cellStyle name="日期 4" xfId="36161"/>
    <cellStyle name="日期 5" xfId="36162"/>
    <cellStyle name="日期 6" xfId="36163"/>
    <cellStyle name="日期 7" xfId="36164"/>
    <cellStyle name="商品名称" xfId="36165"/>
    <cellStyle name="商品名称 2" xfId="36166"/>
    <cellStyle name="商品名称 2 2" xfId="36167"/>
    <cellStyle name="商品名称 2 3" xfId="36168"/>
    <cellStyle name="商品名称 2 4" xfId="36169"/>
    <cellStyle name="商品名称 3" xfId="36170"/>
    <cellStyle name="商品名称 4" xfId="36171"/>
    <cellStyle name="商品名称 5" xfId="36172"/>
    <cellStyle name="审计调整分录" xfId="36173"/>
    <cellStyle name="审计调整分录 2" xfId="36174"/>
    <cellStyle name="适中 10" xfId="36175"/>
    <cellStyle name="适中 10 2" xfId="36176"/>
    <cellStyle name="适中 10 2 2" xfId="36177"/>
    <cellStyle name="适中 10 2 3" xfId="36178"/>
    <cellStyle name="适中 10 3" xfId="36179"/>
    <cellStyle name="适中 11" xfId="36180"/>
    <cellStyle name="适中 11 2" xfId="36181"/>
    <cellStyle name="适中 11 2 2" xfId="36182"/>
    <cellStyle name="适中 11 2 3" xfId="36183"/>
    <cellStyle name="适中 11 3" xfId="36184"/>
    <cellStyle name="适中 12" xfId="36185"/>
    <cellStyle name="适中 12 2" xfId="36186"/>
    <cellStyle name="适中 12 2 2" xfId="36187"/>
    <cellStyle name="适中 12 2 3" xfId="36188"/>
    <cellStyle name="适中 12 3" xfId="36189"/>
    <cellStyle name="适中 13" xfId="36190"/>
    <cellStyle name="适中 2" xfId="36191"/>
    <cellStyle name="适中 2 2" xfId="36192"/>
    <cellStyle name="适中 2 2 2" xfId="36193"/>
    <cellStyle name="适中 2 2 2 2" xfId="36194"/>
    <cellStyle name="适中 2 2 2 3" xfId="36195"/>
    <cellStyle name="适中 2 2 3" xfId="36196"/>
    <cellStyle name="适中 2 3" xfId="36197"/>
    <cellStyle name="适中 2 3 2" xfId="36198"/>
    <cellStyle name="适中 2 4" xfId="36199"/>
    <cellStyle name="适中 2 4 2" xfId="36200"/>
    <cellStyle name="适中 2 4 3" xfId="36201"/>
    <cellStyle name="适中 2 5" xfId="36202"/>
    <cellStyle name="适中 2 6" xfId="36203"/>
    <cellStyle name="适中 2 7" xfId="36204"/>
    <cellStyle name="适中 2 8" xfId="36205"/>
    <cellStyle name="适中 3" xfId="36206"/>
    <cellStyle name="适中 3 2" xfId="36207"/>
    <cellStyle name="适中 3 2 2" xfId="36208"/>
    <cellStyle name="适中 3 2 3" xfId="36209"/>
    <cellStyle name="适中 3 3" xfId="36210"/>
    <cellStyle name="适中 3 3 2" xfId="36211"/>
    <cellStyle name="适中 3 3 3" xfId="36212"/>
    <cellStyle name="适中 3 4" xfId="36213"/>
    <cellStyle name="适中 3 5" xfId="36214"/>
    <cellStyle name="适中 3 6" xfId="36215"/>
    <cellStyle name="适中 4" xfId="36216"/>
    <cellStyle name="适中 4 2" xfId="36217"/>
    <cellStyle name="适中 4 2 2" xfId="36218"/>
    <cellStyle name="适中 4 2 3" xfId="36219"/>
    <cellStyle name="适中 4 3" xfId="36220"/>
    <cellStyle name="适中 4 3 2" xfId="36221"/>
    <cellStyle name="适中 4 3 3" xfId="36222"/>
    <cellStyle name="适中 4 4" xfId="36223"/>
    <cellStyle name="适中 4 5" xfId="36224"/>
    <cellStyle name="适中 4 6" xfId="36225"/>
    <cellStyle name="适中 5" xfId="36226"/>
    <cellStyle name="适中 5 2" xfId="36227"/>
    <cellStyle name="适中 5 2 2" xfId="36228"/>
    <cellStyle name="适中 5 2 3" xfId="36229"/>
    <cellStyle name="适中 5 3" xfId="36230"/>
    <cellStyle name="适中 5 3 2" xfId="36231"/>
    <cellStyle name="适中 5 3 3" xfId="36232"/>
    <cellStyle name="适中 5 4" xfId="36233"/>
    <cellStyle name="适中 5 5" xfId="36234"/>
    <cellStyle name="适中 5 6" xfId="36235"/>
    <cellStyle name="适中 6" xfId="36236"/>
    <cellStyle name="适中 6 2" xfId="36237"/>
    <cellStyle name="适中 6 2 2" xfId="36238"/>
    <cellStyle name="适中 6 2 3" xfId="36239"/>
    <cellStyle name="适中 6 3" xfId="36240"/>
    <cellStyle name="适中 7" xfId="36241"/>
    <cellStyle name="适中 7 2" xfId="36242"/>
    <cellStyle name="适中 7 2 2" xfId="36243"/>
    <cellStyle name="适中 7 2 3" xfId="36244"/>
    <cellStyle name="适中 7 3" xfId="36245"/>
    <cellStyle name="适中 8" xfId="36246"/>
    <cellStyle name="适中 8 2" xfId="36247"/>
    <cellStyle name="适中 8 2 2" xfId="36248"/>
    <cellStyle name="适中 8 2 3" xfId="36249"/>
    <cellStyle name="适中 8 3" xfId="36250"/>
    <cellStyle name="适中 9" xfId="36251"/>
    <cellStyle name="适中 9 2" xfId="36252"/>
    <cellStyle name="适中 9 2 2" xfId="36253"/>
    <cellStyle name="适中 9 2 3" xfId="36254"/>
    <cellStyle name="适中 9 3" xfId="36255"/>
    <cellStyle name="适中rm" xfId="36256"/>
    <cellStyle name="适中rmal" xfId="36257"/>
    <cellStyle name="输出 10" xfId="36258"/>
    <cellStyle name="输出 10 10" xfId="36259"/>
    <cellStyle name="输出 10 10 2" xfId="36260"/>
    <cellStyle name="输出 10 11" xfId="36261"/>
    <cellStyle name="输出 10 12" xfId="36262"/>
    <cellStyle name="输出 10 2" xfId="36263"/>
    <cellStyle name="输出 10 2 2" xfId="36264"/>
    <cellStyle name="输出 10 2 3" xfId="36265"/>
    <cellStyle name="输出 10 2 4" xfId="36266"/>
    <cellStyle name="输出 10 3" xfId="36267"/>
    <cellStyle name="输出 10 3 2" xfId="36268"/>
    <cellStyle name="输出 10 4" xfId="36269"/>
    <cellStyle name="输出 10 4 2" xfId="36270"/>
    <cellStyle name="输出 10 5" xfId="36271"/>
    <cellStyle name="输出 10 5 2" xfId="36272"/>
    <cellStyle name="输出 10 6" xfId="36273"/>
    <cellStyle name="输出 10 6 2" xfId="36274"/>
    <cellStyle name="输出 10 7" xfId="36275"/>
    <cellStyle name="输出 10 7 2" xfId="36276"/>
    <cellStyle name="输出 10 8" xfId="36277"/>
    <cellStyle name="输出 10 8 2" xfId="36278"/>
    <cellStyle name="输出 10 9" xfId="36279"/>
    <cellStyle name="输出 10 9 2" xfId="36280"/>
    <cellStyle name="输出 11" xfId="36281"/>
    <cellStyle name="输出 11 10" xfId="36282"/>
    <cellStyle name="输出 11 10 2" xfId="36283"/>
    <cellStyle name="输出 11 11" xfId="36284"/>
    <cellStyle name="输出 11 12" xfId="36285"/>
    <cellStyle name="输出 11 2" xfId="36286"/>
    <cellStyle name="输出 11 2 2" xfId="36287"/>
    <cellStyle name="输出 11 2 3" xfId="36288"/>
    <cellStyle name="输出 11 2 4" xfId="36289"/>
    <cellStyle name="输出 11 3" xfId="36290"/>
    <cellStyle name="输出 11 3 2" xfId="36291"/>
    <cellStyle name="输出 11 4" xfId="36292"/>
    <cellStyle name="输出 11 4 2" xfId="36293"/>
    <cellStyle name="输出 11 5" xfId="36294"/>
    <cellStyle name="输出 11 5 2" xfId="36295"/>
    <cellStyle name="输出 11 6" xfId="36296"/>
    <cellStyle name="输出 11 6 2" xfId="36297"/>
    <cellStyle name="输出 11 7" xfId="36298"/>
    <cellStyle name="输出 11 7 2" xfId="36299"/>
    <cellStyle name="输出 11 8" xfId="36300"/>
    <cellStyle name="输出 11 8 2" xfId="36301"/>
    <cellStyle name="输出 11 9" xfId="36302"/>
    <cellStyle name="输出 11 9 2" xfId="36303"/>
    <cellStyle name="输出 12" xfId="36304"/>
    <cellStyle name="输出 12 10" xfId="36305"/>
    <cellStyle name="输出 12 10 2" xfId="36306"/>
    <cellStyle name="输出 12 11" xfId="36307"/>
    <cellStyle name="输出 12 12" xfId="36308"/>
    <cellStyle name="输出 12 2" xfId="36309"/>
    <cellStyle name="输出 12 2 2" xfId="36310"/>
    <cellStyle name="输出 12 2 3" xfId="36311"/>
    <cellStyle name="输出 12 2 4" xfId="36312"/>
    <cellStyle name="输出 12 3" xfId="36313"/>
    <cellStyle name="输出 12 3 2" xfId="36314"/>
    <cellStyle name="输出 12 4" xfId="36315"/>
    <cellStyle name="输出 12 4 2" xfId="36316"/>
    <cellStyle name="输出 12 5" xfId="36317"/>
    <cellStyle name="输出 12 5 2" xfId="36318"/>
    <cellStyle name="输出 12 6" xfId="36319"/>
    <cellStyle name="输出 12 6 2" xfId="36320"/>
    <cellStyle name="输出 12 7" xfId="36321"/>
    <cellStyle name="输出 12 7 2" xfId="36322"/>
    <cellStyle name="输出 12 8" xfId="36323"/>
    <cellStyle name="输出 12 8 2" xfId="36324"/>
    <cellStyle name="输出 12 9" xfId="36325"/>
    <cellStyle name="输出 12 9 2" xfId="36326"/>
    <cellStyle name="输出 13" xfId="36327"/>
    <cellStyle name="输出 13 2" xfId="36328"/>
    <cellStyle name="输出 14" xfId="36329"/>
    <cellStyle name="输出 15" xfId="36330"/>
    <cellStyle name="输出 2" xfId="36331"/>
    <cellStyle name="输出 2 10" xfId="36332"/>
    <cellStyle name="输出 2 10 2" xfId="36333"/>
    <cellStyle name="输出 2 11" xfId="36334"/>
    <cellStyle name="输出 2 11 2" xfId="36335"/>
    <cellStyle name="输出 2 12" xfId="36336"/>
    <cellStyle name="输出 2 12 2" xfId="36337"/>
    <cellStyle name="输出 2 13" xfId="36338"/>
    <cellStyle name="输出 2 13 2" xfId="36339"/>
    <cellStyle name="输出 2 14" xfId="36340"/>
    <cellStyle name="输出 2 15" xfId="36341"/>
    <cellStyle name="输出 2 2" xfId="36342"/>
    <cellStyle name="输出 2 2 10" xfId="36343"/>
    <cellStyle name="输出 2 2 10 2" xfId="36344"/>
    <cellStyle name="输出 2 2 11" xfId="36345"/>
    <cellStyle name="输出 2 2 11 2" xfId="36346"/>
    <cellStyle name="输出 2 2 12" xfId="36347"/>
    <cellStyle name="输出 2 2 13" xfId="36348"/>
    <cellStyle name="输出 2 2 2" xfId="36349"/>
    <cellStyle name="输出 2 2 2 10" xfId="36350"/>
    <cellStyle name="输出 2 2 2 10 2" xfId="36351"/>
    <cellStyle name="输出 2 2 2 11" xfId="36352"/>
    <cellStyle name="输出 2 2 2 12" xfId="36353"/>
    <cellStyle name="输出 2 2 2 2" xfId="36354"/>
    <cellStyle name="输出 2 2 2 2 2" xfId="36355"/>
    <cellStyle name="输出 2 2 2 3" xfId="36356"/>
    <cellStyle name="输出 2 2 2 3 2" xfId="36357"/>
    <cellStyle name="输出 2 2 2 4" xfId="36358"/>
    <cellStyle name="输出 2 2 2 4 2" xfId="36359"/>
    <cellStyle name="输出 2 2 2 5" xfId="36360"/>
    <cellStyle name="输出 2 2 2 5 2" xfId="36361"/>
    <cellStyle name="输出 2 2 2 6" xfId="36362"/>
    <cellStyle name="输出 2 2 2 6 2" xfId="36363"/>
    <cellStyle name="输出 2 2 2 7" xfId="36364"/>
    <cellStyle name="输出 2 2 2 7 2" xfId="36365"/>
    <cellStyle name="输出 2 2 2 8" xfId="36366"/>
    <cellStyle name="输出 2 2 2 8 2" xfId="36367"/>
    <cellStyle name="输出 2 2 2 9" xfId="36368"/>
    <cellStyle name="输出 2 2 2 9 2" xfId="36369"/>
    <cellStyle name="输出 2 2 3" xfId="36370"/>
    <cellStyle name="输出 2 2 3 2" xfId="36371"/>
    <cellStyle name="输出 2 2 4" xfId="36372"/>
    <cellStyle name="输出 2 2 4 2" xfId="36373"/>
    <cellStyle name="输出 2 2 5" xfId="36374"/>
    <cellStyle name="输出 2 2 5 2" xfId="36375"/>
    <cellStyle name="输出 2 2 6" xfId="36376"/>
    <cellStyle name="输出 2 2 6 2" xfId="36377"/>
    <cellStyle name="输出 2 2 7" xfId="36378"/>
    <cellStyle name="输出 2 2 7 2" xfId="36379"/>
    <cellStyle name="输出 2 2 8" xfId="36380"/>
    <cellStyle name="输出 2 2 8 2" xfId="36381"/>
    <cellStyle name="输出 2 2 9" xfId="36382"/>
    <cellStyle name="输出 2 2 9 2" xfId="36383"/>
    <cellStyle name="输出 2 3" xfId="36384"/>
    <cellStyle name="输出 2 3 10" xfId="36385"/>
    <cellStyle name="输出 2 3 10 2" xfId="36386"/>
    <cellStyle name="输出 2 3 11" xfId="36387"/>
    <cellStyle name="输出 2 3 2" xfId="36388"/>
    <cellStyle name="输出 2 3 2 2" xfId="36389"/>
    <cellStyle name="输出 2 3 3" xfId="36390"/>
    <cellStyle name="输出 2 3 3 2" xfId="36391"/>
    <cellStyle name="输出 2 3 4" xfId="36392"/>
    <cellStyle name="输出 2 3 4 2" xfId="36393"/>
    <cellStyle name="输出 2 3 5" xfId="36394"/>
    <cellStyle name="输出 2 3 5 2" xfId="36395"/>
    <cellStyle name="输出 2 3 6" xfId="36396"/>
    <cellStyle name="输出 2 3 6 2" xfId="36397"/>
    <cellStyle name="输出 2 3 7" xfId="36398"/>
    <cellStyle name="输出 2 3 7 2" xfId="36399"/>
    <cellStyle name="输出 2 3 8" xfId="36400"/>
    <cellStyle name="输出 2 3 8 2" xfId="36401"/>
    <cellStyle name="输出 2 3 9" xfId="36402"/>
    <cellStyle name="输出 2 3 9 2" xfId="36403"/>
    <cellStyle name="输出 2 4" xfId="36404"/>
    <cellStyle name="输出 2 4 10" xfId="36405"/>
    <cellStyle name="输出 2 4 10 2" xfId="36406"/>
    <cellStyle name="输出 2 4 11" xfId="36407"/>
    <cellStyle name="输出 2 4 12" xfId="36408"/>
    <cellStyle name="输出 2 4 2" xfId="36409"/>
    <cellStyle name="输出 2 4 2 2" xfId="36410"/>
    <cellStyle name="输出 2 4 3" xfId="36411"/>
    <cellStyle name="输出 2 4 3 2" xfId="36412"/>
    <cellStyle name="输出 2 4 4" xfId="36413"/>
    <cellStyle name="输出 2 4 4 2" xfId="36414"/>
    <cellStyle name="输出 2 4 5" xfId="36415"/>
    <cellStyle name="输出 2 4 5 2" xfId="36416"/>
    <cellStyle name="输出 2 4 6" xfId="36417"/>
    <cellStyle name="输出 2 4 6 2" xfId="36418"/>
    <cellStyle name="输出 2 4 7" xfId="36419"/>
    <cellStyle name="输出 2 4 7 2" xfId="36420"/>
    <cellStyle name="输出 2 4 8" xfId="36421"/>
    <cellStyle name="输出 2 4 8 2" xfId="36422"/>
    <cellStyle name="输出 2 4 9" xfId="36423"/>
    <cellStyle name="输出 2 4 9 2" xfId="36424"/>
    <cellStyle name="输出 2 5" xfId="36425"/>
    <cellStyle name="输出 2 5 2" xfId="36426"/>
    <cellStyle name="输出 2 6" xfId="36427"/>
    <cellStyle name="输出 2 6 2" xfId="36428"/>
    <cellStyle name="输出 2 7" xfId="36429"/>
    <cellStyle name="输出 2 7 2" xfId="36430"/>
    <cellStyle name="输出 2 8" xfId="36431"/>
    <cellStyle name="输出 2 8 2" xfId="36432"/>
    <cellStyle name="输出 2 9" xfId="36433"/>
    <cellStyle name="输出 2 9 2" xfId="36434"/>
    <cellStyle name="输出 2_审定表" xfId="36435"/>
    <cellStyle name="输出 3" xfId="36436"/>
    <cellStyle name="输出 3 10" xfId="36437"/>
    <cellStyle name="输出 3 10 2" xfId="36438"/>
    <cellStyle name="输出 3 11" xfId="36439"/>
    <cellStyle name="输出 3 12" xfId="36440"/>
    <cellStyle name="输出 3 2" xfId="36441"/>
    <cellStyle name="输出 3 2 2" xfId="36442"/>
    <cellStyle name="输出 3 2 3" xfId="36443"/>
    <cellStyle name="输出 3 2 4" xfId="36444"/>
    <cellStyle name="输出 3 3" xfId="36445"/>
    <cellStyle name="输出 3 3 2" xfId="36446"/>
    <cellStyle name="输出 3 3 3" xfId="36447"/>
    <cellStyle name="输出 3 4" xfId="36448"/>
    <cellStyle name="输出 3 4 2" xfId="36449"/>
    <cellStyle name="输出 3 5" xfId="36450"/>
    <cellStyle name="输出 3 5 2" xfId="36451"/>
    <cellStyle name="输出 3 6" xfId="36452"/>
    <cellStyle name="输出 3 6 2" xfId="36453"/>
    <cellStyle name="输出 3 7" xfId="36454"/>
    <cellStyle name="输出 3 7 2" xfId="36455"/>
    <cellStyle name="输出 3 8" xfId="36456"/>
    <cellStyle name="输出 3 8 2" xfId="36457"/>
    <cellStyle name="输出 3 9" xfId="36458"/>
    <cellStyle name="输出 3 9 2" xfId="36459"/>
    <cellStyle name="输出 3_审定表" xfId="36460"/>
    <cellStyle name="输出 4" xfId="36461"/>
    <cellStyle name="输出 4 10" xfId="36462"/>
    <cellStyle name="输出 4 10 2" xfId="36463"/>
    <cellStyle name="输出 4 11" xfId="36464"/>
    <cellStyle name="输出 4 12" xfId="36465"/>
    <cellStyle name="输出 4 2" xfId="36466"/>
    <cellStyle name="输出 4 2 2" xfId="36467"/>
    <cellStyle name="输出 4 2 3" xfId="36468"/>
    <cellStyle name="输出 4 2 4" xfId="36469"/>
    <cellStyle name="输出 4 3" xfId="36470"/>
    <cellStyle name="输出 4 3 2" xfId="36471"/>
    <cellStyle name="输出 4 3 3" xfId="36472"/>
    <cellStyle name="输出 4 4" xfId="36473"/>
    <cellStyle name="输出 4 4 2" xfId="36474"/>
    <cellStyle name="输出 4 5" xfId="36475"/>
    <cellStyle name="输出 4 5 2" xfId="36476"/>
    <cellStyle name="输出 4 6" xfId="36477"/>
    <cellStyle name="输出 4 6 2" xfId="36478"/>
    <cellStyle name="输出 4 7" xfId="36479"/>
    <cellStyle name="输出 4 7 2" xfId="36480"/>
    <cellStyle name="输出 4 8" xfId="36481"/>
    <cellStyle name="输出 4 8 2" xfId="36482"/>
    <cellStyle name="输出 4 9" xfId="36483"/>
    <cellStyle name="输出 4 9 2" xfId="36484"/>
    <cellStyle name="输出 4_审定表" xfId="36485"/>
    <cellStyle name="输出 5" xfId="36486"/>
    <cellStyle name="输出 5 10" xfId="36487"/>
    <cellStyle name="输出 5 10 2" xfId="36488"/>
    <cellStyle name="输出 5 11" xfId="36489"/>
    <cellStyle name="输出 5 12" xfId="36490"/>
    <cellStyle name="输出 5 2" xfId="36491"/>
    <cellStyle name="输出 5 2 2" xfId="36492"/>
    <cellStyle name="输出 5 2 3" xfId="36493"/>
    <cellStyle name="输出 5 2 4" xfId="36494"/>
    <cellStyle name="输出 5 3" xfId="36495"/>
    <cellStyle name="输出 5 3 2" xfId="36496"/>
    <cellStyle name="输出 5 3 3" xfId="36497"/>
    <cellStyle name="输出 5 4" xfId="36498"/>
    <cellStyle name="输出 5 4 2" xfId="36499"/>
    <cellStyle name="输出 5 5" xfId="36500"/>
    <cellStyle name="输出 5 5 2" xfId="36501"/>
    <cellStyle name="输出 5 6" xfId="36502"/>
    <cellStyle name="输出 5 6 2" xfId="36503"/>
    <cellStyle name="输出 5 7" xfId="36504"/>
    <cellStyle name="输出 5 7 2" xfId="36505"/>
    <cellStyle name="输出 5 8" xfId="36506"/>
    <cellStyle name="输出 5 8 2" xfId="36507"/>
    <cellStyle name="输出 5 9" xfId="36508"/>
    <cellStyle name="输出 5 9 2" xfId="36509"/>
    <cellStyle name="输出 5_审定表" xfId="36510"/>
    <cellStyle name="输出 6" xfId="36511"/>
    <cellStyle name="输出 6 10" xfId="36512"/>
    <cellStyle name="输出 6 10 2" xfId="36513"/>
    <cellStyle name="输出 6 11" xfId="36514"/>
    <cellStyle name="输出 6 12" xfId="36515"/>
    <cellStyle name="输出 6 2" xfId="36516"/>
    <cellStyle name="输出 6 2 2" xfId="36517"/>
    <cellStyle name="输出 6 2 3" xfId="36518"/>
    <cellStyle name="输出 6 2 4" xfId="36519"/>
    <cellStyle name="输出 6 3" xfId="36520"/>
    <cellStyle name="输出 6 3 2" xfId="36521"/>
    <cellStyle name="输出 6 4" xfId="36522"/>
    <cellStyle name="输出 6 4 2" xfId="36523"/>
    <cellStyle name="输出 6 5" xfId="36524"/>
    <cellStyle name="输出 6 5 2" xfId="36525"/>
    <cellStyle name="输出 6 6" xfId="36526"/>
    <cellStyle name="输出 6 6 2" xfId="36527"/>
    <cellStyle name="输出 6 7" xfId="36528"/>
    <cellStyle name="输出 6 7 2" xfId="36529"/>
    <cellStyle name="输出 6 8" xfId="36530"/>
    <cellStyle name="输出 6 8 2" xfId="36531"/>
    <cellStyle name="输出 6 9" xfId="36532"/>
    <cellStyle name="输出 6 9 2" xfId="36533"/>
    <cellStyle name="输出 7" xfId="36534"/>
    <cellStyle name="输出 7 10" xfId="36535"/>
    <cellStyle name="输出 7 10 2" xfId="36536"/>
    <cellStyle name="输出 7 11" xfId="36537"/>
    <cellStyle name="输出 7 12" xfId="36538"/>
    <cellStyle name="输出 7 2" xfId="36539"/>
    <cellStyle name="输出 7 2 2" xfId="36540"/>
    <cellStyle name="输出 7 2 3" xfId="36541"/>
    <cellStyle name="输出 7 2 4" xfId="36542"/>
    <cellStyle name="输出 7 3" xfId="36543"/>
    <cellStyle name="输出 7 3 2" xfId="36544"/>
    <cellStyle name="输出 7 4" xfId="36545"/>
    <cellStyle name="输出 7 4 2" xfId="36546"/>
    <cellStyle name="输出 7 5" xfId="36547"/>
    <cellStyle name="输出 7 5 2" xfId="36548"/>
    <cellStyle name="输出 7 6" xfId="36549"/>
    <cellStyle name="输出 7 6 2" xfId="36550"/>
    <cellStyle name="输出 7 7" xfId="36551"/>
    <cellStyle name="输出 7 7 2" xfId="36552"/>
    <cellStyle name="输出 7 8" xfId="36553"/>
    <cellStyle name="输出 7 8 2" xfId="36554"/>
    <cellStyle name="输出 7 9" xfId="36555"/>
    <cellStyle name="输出 7 9 2" xfId="36556"/>
    <cellStyle name="输出 8" xfId="36557"/>
    <cellStyle name="输出 8 10" xfId="36558"/>
    <cellStyle name="输出 8 10 2" xfId="36559"/>
    <cellStyle name="输出 8 11" xfId="36560"/>
    <cellStyle name="输出 8 12" xfId="36561"/>
    <cellStyle name="输出 8 2" xfId="36562"/>
    <cellStyle name="输出 8 2 2" xfId="36563"/>
    <cellStyle name="输出 8 2 3" xfId="36564"/>
    <cellStyle name="输出 8 2 4" xfId="36565"/>
    <cellStyle name="输出 8 3" xfId="36566"/>
    <cellStyle name="输出 8 3 2" xfId="36567"/>
    <cellStyle name="输出 8 4" xfId="36568"/>
    <cellStyle name="输出 8 4 2" xfId="36569"/>
    <cellStyle name="输出 8 5" xfId="36570"/>
    <cellStyle name="输出 8 5 2" xfId="36571"/>
    <cellStyle name="输出 8 6" xfId="36572"/>
    <cellStyle name="输出 8 6 2" xfId="36573"/>
    <cellStyle name="输出 8 7" xfId="36574"/>
    <cellStyle name="输出 8 7 2" xfId="36575"/>
    <cellStyle name="输出 8 8" xfId="36576"/>
    <cellStyle name="输出 8 8 2" xfId="36577"/>
    <cellStyle name="输出 8 9" xfId="36578"/>
    <cellStyle name="输出 8 9 2" xfId="36579"/>
    <cellStyle name="输出 9" xfId="36580"/>
    <cellStyle name="输出 9 10" xfId="36581"/>
    <cellStyle name="输出 9 10 2" xfId="36582"/>
    <cellStyle name="输出 9 11" xfId="36583"/>
    <cellStyle name="输出 9 12" xfId="36584"/>
    <cellStyle name="输出 9 2" xfId="36585"/>
    <cellStyle name="输出 9 2 2" xfId="36586"/>
    <cellStyle name="输出 9 2 3" xfId="36587"/>
    <cellStyle name="输出 9 2 4" xfId="36588"/>
    <cellStyle name="输出 9 3" xfId="36589"/>
    <cellStyle name="输出 9 3 2" xfId="36590"/>
    <cellStyle name="输出 9 4" xfId="36591"/>
    <cellStyle name="输出 9 4 2" xfId="36592"/>
    <cellStyle name="输出 9 5" xfId="36593"/>
    <cellStyle name="输出 9 5 2" xfId="36594"/>
    <cellStyle name="输出 9 6" xfId="36595"/>
    <cellStyle name="输出 9 6 2" xfId="36596"/>
    <cellStyle name="输出 9 7" xfId="36597"/>
    <cellStyle name="输出 9 7 2" xfId="36598"/>
    <cellStyle name="输出 9 8" xfId="36599"/>
    <cellStyle name="输出 9 8 2" xfId="36600"/>
    <cellStyle name="输出 9 9" xfId="36601"/>
    <cellStyle name="输出 9 9 2" xfId="36602"/>
    <cellStyle name="输入 10" xfId="36603"/>
    <cellStyle name="输入 10 10" xfId="36604"/>
    <cellStyle name="输入 10 10 2" xfId="36605"/>
    <cellStyle name="输入 10 11" xfId="36606"/>
    <cellStyle name="输入 10 12" xfId="36607"/>
    <cellStyle name="输入 10 2" xfId="36608"/>
    <cellStyle name="输入 10 2 2" xfId="36609"/>
    <cellStyle name="输入 10 2 3" xfId="36610"/>
    <cellStyle name="输入 10 2 4" xfId="36611"/>
    <cellStyle name="输入 10 3" xfId="36612"/>
    <cellStyle name="输入 10 3 2" xfId="36613"/>
    <cellStyle name="输入 10 4" xfId="36614"/>
    <cellStyle name="输入 10 4 2" xfId="36615"/>
    <cellStyle name="输入 10 5" xfId="36616"/>
    <cellStyle name="输入 10 5 2" xfId="36617"/>
    <cellStyle name="输入 10 6" xfId="36618"/>
    <cellStyle name="输入 10 6 2" xfId="36619"/>
    <cellStyle name="输入 10 7" xfId="36620"/>
    <cellStyle name="输入 10 7 2" xfId="36621"/>
    <cellStyle name="输入 10 8" xfId="36622"/>
    <cellStyle name="输入 10 8 2" xfId="36623"/>
    <cellStyle name="输入 10 9" xfId="36624"/>
    <cellStyle name="输入 10 9 2" xfId="36625"/>
    <cellStyle name="输入 11" xfId="36626"/>
    <cellStyle name="输入 11 10" xfId="36627"/>
    <cellStyle name="输入 11 10 2" xfId="36628"/>
    <cellStyle name="输入 11 11" xfId="36629"/>
    <cellStyle name="输入 11 12" xfId="36630"/>
    <cellStyle name="输入 11 2" xfId="36631"/>
    <cellStyle name="输入 11 2 2" xfId="36632"/>
    <cellStyle name="输入 11 2 3" xfId="36633"/>
    <cellStyle name="输入 11 2 4" xfId="36634"/>
    <cellStyle name="输入 11 3" xfId="36635"/>
    <cellStyle name="输入 11 3 2" xfId="36636"/>
    <cellStyle name="输入 11 4" xfId="36637"/>
    <cellStyle name="输入 11 4 2" xfId="36638"/>
    <cellStyle name="输入 11 5" xfId="36639"/>
    <cellStyle name="输入 11 5 2" xfId="36640"/>
    <cellStyle name="输入 11 6" xfId="36641"/>
    <cellStyle name="输入 11 6 2" xfId="36642"/>
    <cellStyle name="输入 11 7" xfId="36643"/>
    <cellStyle name="输入 11 7 2" xfId="36644"/>
    <cellStyle name="输入 11 8" xfId="36645"/>
    <cellStyle name="输入 11 8 2" xfId="36646"/>
    <cellStyle name="输入 11 9" xfId="36647"/>
    <cellStyle name="输入 11 9 2" xfId="36648"/>
    <cellStyle name="输入 12" xfId="36649"/>
    <cellStyle name="输入 12 10" xfId="36650"/>
    <cellStyle name="输入 12 10 2" xfId="36651"/>
    <cellStyle name="输入 12 11" xfId="36652"/>
    <cellStyle name="输入 12 12" xfId="36653"/>
    <cellStyle name="输入 12 2" xfId="36654"/>
    <cellStyle name="输入 12 2 2" xfId="36655"/>
    <cellStyle name="输入 12 2 3" xfId="36656"/>
    <cellStyle name="输入 12 2 4" xfId="36657"/>
    <cellStyle name="输入 12 3" xfId="36658"/>
    <cellStyle name="输入 12 3 2" xfId="36659"/>
    <cellStyle name="输入 12 4" xfId="36660"/>
    <cellStyle name="输入 12 4 2" xfId="36661"/>
    <cellStyle name="输入 12 5" xfId="36662"/>
    <cellStyle name="输入 12 5 2" xfId="36663"/>
    <cellStyle name="输入 12 6" xfId="36664"/>
    <cellStyle name="输入 12 6 2" xfId="36665"/>
    <cellStyle name="输入 12 7" xfId="36666"/>
    <cellStyle name="输入 12 7 2" xfId="36667"/>
    <cellStyle name="输入 12 8" xfId="36668"/>
    <cellStyle name="输入 12 8 2" xfId="36669"/>
    <cellStyle name="输入 12 9" xfId="36670"/>
    <cellStyle name="输入 12 9 2" xfId="36671"/>
    <cellStyle name="输入 13" xfId="36672"/>
    <cellStyle name="输入 13 2" xfId="36673"/>
    <cellStyle name="输入 14" xfId="36674"/>
    <cellStyle name="输入 15" xfId="36675"/>
    <cellStyle name="输入 2" xfId="36676"/>
    <cellStyle name="输入 2 10" xfId="36677"/>
    <cellStyle name="输入 2 10 2" xfId="36678"/>
    <cellStyle name="输入 2 11" xfId="36679"/>
    <cellStyle name="输入 2 11 2" xfId="36680"/>
    <cellStyle name="输入 2 12" xfId="36681"/>
    <cellStyle name="输入 2 12 2" xfId="36682"/>
    <cellStyle name="输入 2 13" xfId="36683"/>
    <cellStyle name="输入 2 13 2" xfId="36684"/>
    <cellStyle name="输入 2 14" xfId="36685"/>
    <cellStyle name="输入 2 15" xfId="36686"/>
    <cellStyle name="输入 2 2" xfId="36687"/>
    <cellStyle name="输入 2 2 10" xfId="36688"/>
    <cellStyle name="输入 2 2 10 2" xfId="36689"/>
    <cellStyle name="输入 2 2 11" xfId="36690"/>
    <cellStyle name="输入 2 2 11 2" xfId="36691"/>
    <cellStyle name="输入 2 2 12" xfId="36692"/>
    <cellStyle name="输入 2 2 13" xfId="36693"/>
    <cellStyle name="输入 2 2 2" xfId="36694"/>
    <cellStyle name="输入 2 2 2 10" xfId="36695"/>
    <cellStyle name="输入 2 2 2 10 2" xfId="36696"/>
    <cellStyle name="输入 2 2 2 11" xfId="36697"/>
    <cellStyle name="输入 2 2 2 12" xfId="36698"/>
    <cellStyle name="输入 2 2 2 2" xfId="36699"/>
    <cellStyle name="输入 2 2 2 2 2" xfId="36700"/>
    <cellStyle name="输入 2 2 2 3" xfId="36701"/>
    <cellStyle name="输入 2 2 2 3 2" xfId="36702"/>
    <cellStyle name="输入 2 2 2 4" xfId="36703"/>
    <cellStyle name="输入 2 2 2 4 2" xfId="36704"/>
    <cellStyle name="输入 2 2 2 5" xfId="36705"/>
    <cellStyle name="输入 2 2 2 5 2" xfId="36706"/>
    <cellStyle name="输入 2 2 2 6" xfId="36707"/>
    <cellStyle name="输入 2 2 2 6 2" xfId="36708"/>
    <cellStyle name="输入 2 2 2 7" xfId="36709"/>
    <cellStyle name="输入 2 2 2 7 2" xfId="36710"/>
    <cellStyle name="输入 2 2 2 8" xfId="36711"/>
    <cellStyle name="输入 2 2 2 8 2" xfId="36712"/>
    <cellStyle name="输入 2 2 2 9" xfId="36713"/>
    <cellStyle name="输入 2 2 2 9 2" xfId="36714"/>
    <cellStyle name="输入 2 2 3" xfId="36715"/>
    <cellStyle name="输入 2 2 3 2" xfId="36716"/>
    <cellStyle name="输入 2 2 4" xfId="36717"/>
    <cellStyle name="输入 2 2 4 2" xfId="36718"/>
    <cellStyle name="输入 2 2 5" xfId="36719"/>
    <cellStyle name="输入 2 2 5 2" xfId="36720"/>
    <cellStyle name="输入 2 2 6" xfId="36721"/>
    <cellStyle name="输入 2 2 6 2" xfId="36722"/>
    <cellStyle name="输入 2 2 7" xfId="36723"/>
    <cellStyle name="输入 2 2 7 2" xfId="36724"/>
    <cellStyle name="输入 2 2 8" xfId="36725"/>
    <cellStyle name="输入 2 2 8 2" xfId="36726"/>
    <cellStyle name="输入 2 2 9" xfId="36727"/>
    <cellStyle name="输入 2 2 9 2" xfId="36728"/>
    <cellStyle name="输入 2 3" xfId="36729"/>
    <cellStyle name="输入 2 3 10" xfId="36730"/>
    <cellStyle name="输入 2 3 10 2" xfId="36731"/>
    <cellStyle name="输入 2 3 11" xfId="36732"/>
    <cellStyle name="输入 2 3 2" xfId="36733"/>
    <cellStyle name="输入 2 3 2 2" xfId="36734"/>
    <cellStyle name="输入 2 3 3" xfId="36735"/>
    <cellStyle name="输入 2 3 3 2" xfId="36736"/>
    <cellStyle name="输入 2 3 4" xfId="36737"/>
    <cellStyle name="输入 2 3 4 2" xfId="36738"/>
    <cellStyle name="输入 2 3 5" xfId="36739"/>
    <cellStyle name="输入 2 3 5 2" xfId="36740"/>
    <cellStyle name="输入 2 3 6" xfId="36741"/>
    <cellStyle name="输入 2 3 6 2" xfId="36742"/>
    <cellStyle name="输入 2 3 7" xfId="36743"/>
    <cellStyle name="输入 2 3 7 2" xfId="36744"/>
    <cellStyle name="输入 2 3 8" xfId="36745"/>
    <cellStyle name="输入 2 3 8 2" xfId="36746"/>
    <cellStyle name="输入 2 3 9" xfId="36747"/>
    <cellStyle name="输入 2 3 9 2" xfId="36748"/>
    <cellStyle name="输入 2 4" xfId="36749"/>
    <cellStyle name="输入 2 4 10" xfId="36750"/>
    <cellStyle name="输入 2 4 10 2" xfId="36751"/>
    <cellStyle name="输入 2 4 11" xfId="36752"/>
    <cellStyle name="输入 2 4 12" xfId="36753"/>
    <cellStyle name="输入 2 4 13" xfId="36754"/>
    <cellStyle name="输入 2 4 2" xfId="36755"/>
    <cellStyle name="输入 2 4 2 2" xfId="36756"/>
    <cellStyle name="输入 2 4 3" xfId="36757"/>
    <cellStyle name="输入 2 4 3 2" xfId="36758"/>
    <cellStyle name="输入 2 4 4" xfId="36759"/>
    <cellStyle name="输入 2 4 4 2" xfId="36760"/>
    <cellStyle name="输入 2 4 5" xfId="36761"/>
    <cellStyle name="输入 2 4 5 2" xfId="36762"/>
    <cellStyle name="输入 2 4 6" xfId="36763"/>
    <cellStyle name="输入 2 4 6 2" xfId="36764"/>
    <cellStyle name="输入 2 4 7" xfId="36765"/>
    <cellStyle name="输入 2 4 7 2" xfId="36766"/>
    <cellStyle name="输入 2 4 8" xfId="36767"/>
    <cellStyle name="输入 2 4 8 2" xfId="36768"/>
    <cellStyle name="输入 2 4 9" xfId="36769"/>
    <cellStyle name="输入 2 4 9 2" xfId="36770"/>
    <cellStyle name="输入 2 5" xfId="36771"/>
    <cellStyle name="输入 2 5 2" xfId="36772"/>
    <cellStyle name="输入 2 5 3" xfId="36773"/>
    <cellStyle name="输入 2 6" xfId="36774"/>
    <cellStyle name="输入 2 6 2" xfId="36775"/>
    <cellStyle name="输入 2 6 3" xfId="36776"/>
    <cellStyle name="输入 2 7" xfId="36777"/>
    <cellStyle name="输入 2 7 2" xfId="36778"/>
    <cellStyle name="输入 2 8" xfId="36779"/>
    <cellStyle name="输入 2 8 2" xfId="36780"/>
    <cellStyle name="输入 2 9" xfId="36781"/>
    <cellStyle name="输入 2 9 2" xfId="36782"/>
    <cellStyle name="输入 3" xfId="36783"/>
    <cellStyle name="输入 3 10" xfId="36784"/>
    <cellStyle name="输入 3 10 2" xfId="36785"/>
    <cellStyle name="输入 3 11" xfId="36786"/>
    <cellStyle name="输入 3 12" xfId="36787"/>
    <cellStyle name="输入 3 2" xfId="36788"/>
    <cellStyle name="输入 3 2 2" xfId="36789"/>
    <cellStyle name="输入 3 2 3" xfId="36790"/>
    <cellStyle name="输入 3 2 4" xfId="36791"/>
    <cellStyle name="输入 3 3" xfId="36792"/>
    <cellStyle name="输入 3 3 2" xfId="36793"/>
    <cellStyle name="输入 3 3 3" xfId="36794"/>
    <cellStyle name="输入 3 3 4" xfId="36795"/>
    <cellStyle name="输入 3 4" xfId="36796"/>
    <cellStyle name="输入 3 4 2" xfId="36797"/>
    <cellStyle name="输入 3 4 3" xfId="36798"/>
    <cellStyle name="输入 3 5" xfId="36799"/>
    <cellStyle name="输入 3 5 2" xfId="36800"/>
    <cellStyle name="输入 3 5 3" xfId="36801"/>
    <cellStyle name="输入 3 6" xfId="36802"/>
    <cellStyle name="输入 3 6 2" xfId="36803"/>
    <cellStyle name="输入 3 7" xfId="36804"/>
    <cellStyle name="输入 3 7 2" xfId="36805"/>
    <cellStyle name="输入 3 8" xfId="36806"/>
    <cellStyle name="输入 3 8 2" xfId="36807"/>
    <cellStyle name="输入 3 9" xfId="36808"/>
    <cellStyle name="输入 3 9 2" xfId="36809"/>
    <cellStyle name="输入 4" xfId="36810"/>
    <cellStyle name="输入 4 10" xfId="36811"/>
    <cellStyle name="输入 4 10 2" xfId="36812"/>
    <cellStyle name="输入 4 11" xfId="36813"/>
    <cellStyle name="输入 4 12" xfId="36814"/>
    <cellStyle name="输入 4 2" xfId="36815"/>
    <cellStyle name="输入 4 2 2" xfId="36816"/>
    <cellStyle name="输入 4 2 3" xfId="36817"/>
    <cellStyle name="输入 4 2 4" xfId="36818"/>
    <cellStyle name="输入 4 3" xfId="36819"/>
    <cellStyle name="输入 4 3 2" xfId="36820"/>
    <cellStyle name="输入 4 3 3" xfId="36821"/>
    <cellStyle name="输入 4 3 4" xfId="36822"/>
    <cellStyle name="输入 4 4" xfId="36823"/>
    <cellStyle name="输入 4 4 2" xfId="36824"/>
    <cellStyle name="输入 4 4 3" xfId="36825"/>
    <cellStyle name="输入 4 5" xfId="36826"/>
    <cellStyle name="输入 4 5 2" xfId="36827"/>
    <cellStyle name="输入 4 5 3" xfId="36828"/>
    <cellStyle name="输入 4 6" xfId="36829"/>
    <cellStyle name="输入 4 6 2" xfId="36830"/>
    <cellStyle name="输入 4 7" xfId="36831"/>
    <cellStyle name="输入 4 7 2" xfId="36832"/>
    <cellStyle name="输入 4 8" xfId="36833"/>
    <cellStyle name="输入 4 8 2" xfId="36834"/>
    <cellStyle name="输入 4 9" xfId="36835"/>
    <cellStyle name="输入 4 9 2" xfId="36836"/>
    <cellStyle name="输入 5" xfId="36837"/>
    <cellStyle name="输入 5 10" xfId="36838"/>
    <cellStyle name="输入 5 10 2" xfId="36839"/>
    <cellStyle name="输入 5 11" xfId="36840"/>
    <cellStyle name="输入 5 12" xfId="36841"/>
    <cellStyle name="输入 5 2" xfId="36842"/>
    <cellStyle name="输入 5 2 2" xfId="36843"/>
    <cellStyle name="输入 5 2 3" xfId="36844"/>
    <cellStyle name="输入 5 2 4" xfId="36845"/>
    <cellStyle name="输入 5 3" xfId="36846"/>
    <cellStyle name="输入 5 3 2" xfId="36847"/>
    <cellStyle name="输入 5 3 3" xfId="36848"/>
    <cellStyle name="输入 5 3 4" xfId="36849"/>
    <cellStyle name="输入 5 4" xfId="36850"/>
    <cellStyle name="输入 5 4 2" xfId="36851"/>
    <cellStyle name="输入 5 4 3" xfId="36852"/>
    <cellStyle name="输入 5 5" xfId="36853"/>
    <cellStyle name="输入 5 5 2" xfId="36854"/>
    <cellStyle name="输入 5 5 3" xfId="36855"/>
    <cellStyle name="输入 5 6" xfId="36856"/>
    <cellStyle name="输入 5 6 2" xfId="36857"/>
    <cellStyle name="输入 5 7" xfId="36858"/>
    <cellStyle name="输入 5 7 2" xfId="36859"/>
    <cellStyle name="输入 5 8" xfId="36860"/>
    <cellStyle name="输入 5 8 2" xfId="36861"/>
    <cellStyle name="输入 5 9" xfId="36862"/>
    <cellStyle name="输入 5 9 2" xfId="36863"/>
    <cellStyle name="输入 6" xfId="36864"/>
    <cellStyle name="输入 6 10" xfId="36865"/>
    <cellStyle name="输入 6 10 2" xfId="36866"/>
    <cellStyle name="输入 6 11" xfId="36867"/>
    <cellStyle name="输入 6 12" xfId="36868"/>
    <cellStyle name="输入 6 2" xfId="36869"/>
    <cellStyle name="输入 6 2 2" xfId="36870"/>
    <cellStyle name="输入 6 2 3" xfId="36871"/>
    <cellStyle name="输入 6 2 4" xfId="36872"/>
    <cellStyle name="输入 6 3" xfId="36873"/>
    <cellStyle name="输入 6 3 2" xfId="36874"/>
    <cellStyle name="输入 6 4" xfId="36875"/>
    <cellStyle name="输入 6 4 2" xfId="36876"/>
    <cellStyle name="输入 6 5" xfId="36877"/>
    <cellStyle name="输入 6 5 2" xfId="36878"/>
    <cellStyle name="输入 6 6" xfId="36879"/>
    <cellStyle name="输入 6 6 2" xfId="36880"/>
    <cellStyle name="输入 6 7" xfId="36881"/>
    <cellStyle name="输入 6 7 2" xfId="36882"/>
    <cellStyle name="输入 6 8" xfId="36883"/>
    <cellStyle name="输入 6 8 2" xfId="36884"/>
    <cellStyle name="输入 6 9" xfId="36885"/>
    <cellStyle name="输入 6 9 2" xfId="36886"/>
    <cellStyle name="输入 7" xfId="36887"/>
    <cellStyle name="输入 7 10" xfId="36888"/>
    <cellStyle name="输入 7 10 2" xfId="36889"/>
    <cellStyle name="输入 7 11" xfId="36890"/>
    <cellStyle name="输入 7 12" xfId="36891"/>
    <cellStyle name="输入 7 2" xfId="36892"/>
    <cellStyle name="输入 7 2 2" xfId="36893"/>
    <cellStyle name="输入 7 2 3" xfId="36894"/>
    <cellStyle name="输入 7 2 4" xfId="36895"/>
    <cellStyle name="输入 7 3" xfId="36896"/>
    <cellStyle name="输入 7 3 2" xfId="36897"/>
    <cellStyle name="输入 7 4" xfId="36898"/>
    <cellStyle name="输入 7 4 2" xfId="36899"/>
    <cellStyle name="输入 7 5" xfId="36900"/>
    <cellStyle name="输入 7 5 2" xfId="36901"/>
    <cellStyle name="输入 7 6" xfId="36902"/>
    <cellStyle name="输入 7 6 2" xfId="36903"/>
    <cellStyle name="输入 7 7" xfId="36904"/>
    <cellStyle name="输入 7 7 2" xfId="36905"/>
    <cellStyle name="输入 7 8" xfId="36906"/>
    <cellStyle name="输入 7 8 2" xfId="36907"/>
    <cellStyle name="输入 7 9" xfId="36908"/>
    <cellStyle name="输入 7 9 2" xfId="36909"/>
    <cellStyle name="输入 8" xfId="36910"/>
    <cellStyle name="输入 8 10" xfId="36911"/>
    <cellStyle name="输入 8 10 2" xfId="36912"/>
    <cellStyle name="输入 8 11" xfId="36913"/>
    <cellStyle name="输入 8 12" xfId="36914"/>
    <cellStyle name="输入 8 2" xfId="36915"/>
    <cellStyle name="输入 8 2 2" xfId="36916"/>
    <cellStyle name="输入 8 2 3" xfId="36917"/>
    <cellStyle name="输入 8 2 4" xfId="36918"/>
    <cellStyle name="输入 8 3" xfId="36919"/>
    <cellStyle name="输入 8 3 2" xfId="36920"/>
    <cellStyle name="输入 8 4" xfId="36921"/>
    <cellStyle name="输入 8 4 2" xfId="36922"/>
    <cellStyle name="输入 8 5" xfId="36923"/>
    <cellStyle name="输入 8 5 2" xfId="36924"/>
    <cellStyle name="输入 8 6" xfId="36925"/>
    <cellStyle name="输入 8 6 2" xfId="36926"/>
    <cellStyle name="输入 8 7" xfId="36927"/>
    <cellStyle name="输入 8 7 2" xfId="36928"/>
    <cellStyle name="输入 8 8" xfId="36929"/>
    <cellStyle name="输入 8 8 2" xfId="36930"/>
    <cellStyle name="输入 8 9" xfId="36931"/>
    <cellStyle name="输入 8 9 2" xfId="36932"/>
    <cellStyle name="输入 9" xfId="36933"/>
    <cellStyle name="输入 9 10" xfId="36934"/>
    <cellStyle name="输入 9 10 2" xfId="36935"/>
    <cellStyle name="输入 9 11" xfId="36936"/>
    <cellStyle name="输入 9 12" xfId="36937"/>
    <cellStyle name="输入 9 2" xfId="36938"/>
    <cellStyle name="输入 9 2 2" xfId="36939"/>
    <cellStyle name="输入 9 2 3" xfId="36940"/>
    <cellStyle name="输入 9 2 4" xfId="36941"/>
    <cellStyle name="输入 9 3" xfId="36942"/>
    <cellStyle name="输入 9 3 2" xfId="36943"/>
    <cellStyle name="输入 9 4" xfId="36944"/>
    <cellStyle name="输入 9 4 2" xfId="36945"/>
    <cellStyle name="输入 9 5" xfId="36946"/>
    <cellStyle name="输入 9 5 2" xfId="36947"/>
    <cellStyle name="输入 9 6" xfId="36948"/>
    <cellStyle name="输入 9 6 2" xfId="36949"/>
    <cellStyle name="输入 9 7" xfId="36950"/>
    <cellStyle name="输入 9 7 2" xfId="36951"/>
    <cellStyle name="输入 9 8" xfId="36952"/>
    <cellStyle name="输入 9 8 2" xfId="36953"/>
    <cellStyle name="输入 9 9" xfId="36954"/>
    <cellStyle name="输入 9 9 2" xfId="36955"/>
    <cellStyle name="輸出" xfId="36956"/>
    <cellStyle name="輸出 2" xfId="36957"/>
    <cellStyle name="輸入" xfId="36958"/>
    <cellStyle name="輸入 2" xfId="36959"/>
    <cellStyle name="数量" xfId="36960"/>
    <cellStyle name="数量 2" xfId="36961"/>
    <cellStyle name="数量 2 2" xfId="36962"/>
    <cellStyle name="数量 2 3" xfId="36963"/>
    <cellStyle name="数量 2 4" xfId="36964"/>
    <cellStyle name="数量 2 5" xfId="36965"/>
    <cellStyle name="数量 2 6" xfId="36966"/>
    <cellStyle name="数量 3" xfId="36967"/>
    <cellStyle name="数量 3 2" xfId="36968"/>
    <cellStyle name="数量 3 3" xfId="36969"/>
    <cellStyle name="数量 4" xfId="36970"/>
    <cellStyle name="数量 5" xfId="36971"/>
    <cellStyle name="数量 6" xfId="36972"/>
    <cellStyle name="数量 7" xfId="36973"/>
    <cellStyle name="数目" xfId="36974"/>
    <cellStyle name="說明文字" xfId="36975"/>
    <cellStyle name="宋体繁体潒慭n_x0002_" xfId="36976"/>
    <cellStyle name="宋体繁体潒慭n_x0002_ 2" xfId="36977"/>
    <cellStyle name="宋体繁体潒慭n_x0002_ 2 2" xfId="36978"/>
    <cellStyle name="宋体繁体潒慭n_x0002_ 2 3" xfId="36979"/>
    <cellStyle name="宋体繁体潒慭n_x0002_ 3" xfId="36980"/>
    <cellStyle name="宋体繁体潒慭n_x0002_ 4" xfId="36981"/>
    <cellStyle name="宋体繁体潒慭n_x0002_ 5" xfId="36982"/>
    <cellStyle name="宋体繁体潒慭n_x0002_ 6" xfId="36983"/>
    <cellStyle name="隨後的超連結" xfId="36984"/>
    <cellStyle name="隨後的超連結 2" xfId="36985"/>
    <cellStyle name="隨後的超連結 2 2" xfId="36986"/>
    <cellStyle name="隨後的超連結 2 3" xfId="36987"/>
    <cellStyle name="隨後的超連結 3" xfId="36988"/>
    <cellStyle name="隨後的超連結 4" xfId="36989"/>
    <cellStyle name="掦斪?進[0]_PERSONAL" xfId="36990"/>
    <cellStyle name="掦斪?進_PERSONAL" xfId="36991"/>
    <cellStyle name="掦斪[0]_laroux" xfId="36992"/>
    <cellStyle name="掦斪_laroux" xfId="36993"/>
    <cellStyle name="通貨 [0.00]_１１月価格表" xfId="36994"/>
    <cellStyle name="通貨_１１月価格表" xfId="36995"/>
    <cellStyle name="杔" xfId="36996"/>
    <cellStyle name="杔 2" xfId="36997"/>
    <cellStyle name="杔 2 2" xfId="36998"/>
    <cellStyle name="完" xfId="36999"/>
    <cellStyle name="完 2" xfId="37000"/>
    <cellStyle name="完 2 2" xfId="37001"/>
    <cellStyle name="完 2 2 2" xfId="37002"/>
    <cellStyle name="完 2 3" xfId="37003"/>
    <cellStyle name="完 3" xfId="37004"/>
    <cellStyle name="未定义" xfId="37005"/>
    <cellStyle name="未定义 2" xfId="37006"/>
    <cellStyle name="未定义 3" xfId="37007"/>
    <cellStyle name="未定義" xfId="37008"/>
    <cellStyle name="未定義 2" xfId="37009"/>
    <cellStyle name="未定義 2 2" xfId="37010"/>
    <cellStyle name="未定義 3" xfId="37011"/>
    <cellStyle name="未定義 3 2" xfId="37012"/>
    <cellStyle name="未定義 3 3" xfId="37013"/>
    <cellStyle name="未定義 4" xfId="37014"/>
    <cellStyle name="我的样式1" xfId="37015"/>
    <cellStyle name="我的样式1 2" xfId="37016"/>
    <cellStyle name="我的样式1 3" xfId="37017"/>
    <cellStyle name="我的样式1 4" xfId="37018"/>
    <cellStyle name="我的样式1 5" xfId="37019"/>
    <cellStyle name="我的样式1 6" xfId="37020"/>
    <cellStyle name="我的样式1 7" xfId="37021"/>
    <cellStyle name="我的样式1 8" xfId="37022"/>
    <cellStyle name="样式 1" xfId="37023"/>
    <cellStyle name="样式 1 10" xfId="37024"/>
    <cellStyle name="样式 1 11" xfId="37025"/>
    <cellStyle name="样式 1 12" xfId="37026"/>
    <cellStyle name="样式 1 2" xfId="37027"/>
    <cellStyle name="样式 1 2 2" xfId="37028"/>
    <cellStyle name="样式 1 2 2 2" xfId="37029"/>
    <cellStyle name="样式 1 2 2 2 2" xfId="37030"/>
    <cellStyle name="样式 1 2 2 3" xfId="37031"/>
    <cellStyle name="样式 1 2 3" xfId="37032"/>
    <cellStyle name="样式 1 2 3 2" xfId="37033"/>
    <cellStyle name="样式 1 2 4" xfId="37034"/>
    <cellStyle name="样式 1 2 5" xfId="37035"/>
    <cellStyle name="样式 1 2 5 2" xfId="37036"/>
    <cellStyle name="样式 1 2 5 3" xfId="37037"/>
    <cellStyle name="样式 1 2 6" xfId="37038"/>
    <cellStyle name="样式 1 2 7" xfId="37039"/>
    <cellStyle name="样式 1 2 8" xfId="37040"/>
    <cellStyle name="样式 1 2 9" xfId="37041"/>
    <cellStyle name="样式 1 3" xfId="37042"/>
    <cellStyle name="样式 1 3 2" xfId="37043"/>
    <cellStyle name="样式 1 3 2 2" xfId="37044"/>
    <cellStyle name="样式 1 3 2 2 2" xfId="37045"/>
    <cellStyle name="样式 1 3 2 3" xfId="37046"/>
    <cellStyle name="样式 1 3 3" xfId="37047"/>
    <cellStyle name="样式 1 3 3 2" xfId="37048"/>
    <cellStyle name="样式 1 3 3 3" xfId="37049"/>
    <cellStyle name="样式 1 3 3 4" xfId="37050"/>
    <cellStyle name="样式 1 3 3 5" xfId="37051"/>
    <cellStyle name="样式 1 3 4" xfId="37052"/>
    <cellStyle name="样式 1 3 5" xfId="37053"/>
    <cellStyle name="样式 1 3 6" xfId="37054"/>
    <cellStyle name="样式 1 3 7" xfId="37055"/>
    <cellStyle name="样式 1 4" xfId="37056"/>
    <cellStyle name="样式 1 4 2" xfId="37057"/>
    <cellStyle name="样式 1 4 2 2" xfId="37058"/>
    <cellStyle name="样式 1 4 3" xfId="37059"/>
    <cellStyle name="样式 1 4 3 2" xfId="37060"/>
    <cellStyle name="样式 1 4 3 3" xfId="37061"/>
    <cellStyle name="样式 1 4 4" xfId="37062"/>
    <cellStyle name="样式 1 4 5" xfId="37063"/>
    <cellStyle name="样式 1 4 6" xfId="37064"/>
    <cellStyle name="样式 1 4 7" xfId="37065"/>
    <cellStyle name="样式 1 5" xfId="37066"/>
    <cellStyle name="样式 1 5 2" xfId="37067"/>
    <cellStyle name="样式 1 5 2 2" xfId="37068"/>
    <cellStyle name="样式 1 5 2 3" xfId="37069"/>
    <cellStyle name="样式 1 5 3" xfId="37070"/>
    <cellStyle name="样式 1 5 4" xfId="37071"/>
    <cellStyle name="样式 1 6" xfId="37072"/>
    <cellStyle name="样式 1 6 2" xfId="37073"/>
    <cellStyle name="样式 1 6 3" xfId="37074"/>
    <cellStyle name="样式 1 7" xfId="37075"/>
    <cellStyle name="样式 1 8" xfId="37076"/>
    <cellStyle name="样式 1 9" xfId="37077"/>
    <cellStyle name="样式 1_07新华报表" xfId="37078"/>
    <cellStyle name="样式 10" xfId="37079"/>
    <cellStyle name="样式 10 2" xfId="37080"/>
    <cellStyle name="样式 10 2 2" xfId="37081"/>
    <cellStyle name="样式 10 2 2 2" xfId="37082"/>
    <cellStyle name="样式 10 2 3" xfId="37083"/>
    <cellStyle name="样式 10 3" xfId="37084"/>
    <cellStyle name="样式 11" xfId="37085"/>
    <cellStyle name="样式 11 2" xfId="37086"/>
    <cellStyle name="样式 11 2 2" xfId="37087"/>
    <cellStyle name="样式 11 2 2 2" xfId="37088"/>
    <cellStyle name="样式 11 2 3" xfId="37089"/>
    <cellStyle name="样式 11 3" xfId="37090"/>
    <cellStyle name="样式 12" xfId="37091"/>
    <cellStyle name="样式 12 2" xfId="37092"/>
    <cellStyle name="样式 12 2 2" xfId="37093"/>
    <cellStyle name="样式 12 2 2 2" xfId="37094"/>
    <cellStyle name="样式 12 2 3" xfId="37095"/>
    <cellStyle name="样式 12 3" xfId="37096"/>
    <cellStyle name="样式 13" xfId="37097"/>
    <cellStyle name="样式 13 2" xfId="37098"/>
    <cellStyle name="样式 13 2 2" xfId="37099"/>
    <cellStyle name="样式 13 2 2 2" xfId="37100"/>
    <cellStyle name="样式 13 2 3" xfId="37101"/>
    <cellStyle name="样式 13 3" xfId="37102"/>
    <cellStyle name="样式 14" xfId="37103"/>
    <cellStyle name="样式 14 2" xfId="37104"/>
    <cellStyle name="样式 14 2 2" xfId="37105"/>
    <cellStyle name="样式 14 2 2 2" xfId="37106"/>
    <cellStyle name="样式 14 2 3" xfId="37107"/>
    <cellStyle name="样式 14 3" xfId="37108"/>
    <cellStyle name="样式 15" xfId="37109"/>
    <cellStyle name="样式 15 2" xfId="37110"/>
    <cellStyle name="样式 15 2 2" xfId="37111"/>
    <cellStyle name="样式 15 2 2 2" xfId="37112"/>
    <cellStyle name="样式 15 2 3" xfId="37113"/>
    <cellStyle name="样式 15 3" xfId="37114"/>
    <cellStyle name="样式 16" xfId="37115"/>
    <cellStyle name="样式 16 2" xfId="37116"/>
    <cellStyle name="样式 16 2 2" xfId="37117"/>
    <cellStyle name="样式 16 2 2 2" xfId="37118"/>
    <cellStyle name="样式 16 2 3" xfId="37119"/>
    <cellStyle name="样式 16 3" xfId="37120"/>
    <cellStyle name="样式 17" xfId="37121"/>
    <cellStyle name="样式 17 2" xfId="37122"/>
    <cellStyle name="样式 17 2 2" xfId="37123"/>
    <cellStyle name="样式 17 2 2 2" xfId="37124"/>
    <cellStyle name="样式 17 2 3" xfId="37125"/>
    <cellStyle name="样式 17 3" xfId="37126"/>
    <cellStyle name="样式 18" xfId="37127"/>
    <cellStyle name="样式 18 2" xfId="37128"/>
    <cellStyle name="样式 18 2 2" xfId="37129"/>
    <cellStyle name="样式 18 2 2 2" xfId="37130"/>
    <cellStyle name="样式 18 2 3" xfId="37131"/>
    <cellStyle name="样式 18 3" xfId="37132"/>
    <cellStyle name="样式 19" xfId="37133"/>
    <cellStyle name="样式 19 2" xfId="37134"/>
    <cellStyle name="样式 19 2 2" xfId="37135"/>
    <cellStyle name="样式 19 2 2 2" xfId="37136"/>
    <cellStyle name="样式 19 2 3" xfId="37137"/>
    <cellStyle name="样式 19 3" xfId="37138"/>
    <cellStyle name="样式 2" xfId="37139"/>
    <cellStyle name="样式 2 2" xfId="37140"/>
    <cellStyle name="样式 20" xfId="37141"/>
    <cellStyle name="样式 20 2" xfId="37142"/>
    <cellStyle name="样式 20 2 2" xfId="37143"/>
    <cellStyle name="样式 20 2 2 2" xfId="37144"/>
    <cellStyle name="样式 20 2 3" xfId="37145"/>
    <cellStyle name="样式 20 3" xfId="37146"/>
    <cellStyle name="样式 21" xfId="37147"/>
    <cellStyle name="样式 21 10" xfId="37148"/>
    <cellStyle name="样式 21 10 2" xfId="37149"/>
    <cellStyle name="样式 21 11" xfId="37150"/>
    <cellStyle name="样式 21 11 2" xfId="37151"/>
    <cellStyle name="样式 21 12" xfId="37152"/>
    <cellStyle name="样式 21 12 2" xfId="37153"/>
    <cellStyle name="样式 21 13" xfId="37154"/>
    <cellStyle name="样式 21 2" xfId="37155"/>
    <cellStyle name="样式 21 2 10" xfId="37156"/>
    <cellStyle name="样式 21 2 10 2" xfId="37157"/>
    <cellStyle name="样式 21 2 11" xfId="37158"/>
    <cellStyle name="样式 21 2 11 2" xfId="37159"/>
    <cellStyle name="样式 21 2 12" xfId="37160"/>
    <cellStyle name="样式 21 2 12 2" xfId="37161"/>
    <cellStyle name="样式 21 2 13" xfId="37162"/>
    <cellStyle name="样式 21 2 2" xfId="37163"/>
    <cellStyle name="样式 21 2 2 10" xfId="37164"/>
    <cellStyle name="样式 21 2 2 10 2" xfId="37165"/>
    <cellStyle name="样式 21 2 2 11" xfId="37166"/>
    <cellStyle name="样式 21 2 2 11 2" xfId="37167"/>
    <cellStyle name="样式 21 2 2 12" xfId="37168"/>
    <cellStyle name="样式 21 2 2 2" xfId="37169"/>
    <cellStyle name="样式 21 2 2 2 10" xfId="37170"/>
    <cellStyle name="样式 21 2 2 2 10 2" xfId="37171"/>
    <cellStyle name="样式 21 2 2 2 11" xfId="37172"/>
    <cellStyle name="样式 21 2 2 2 2" xfId="37173"/>
    <cellStyle name="样式 21 2 2 2 2 2" xfId="37174"/>
    <cellStyle name="样式 21 2 2 2 3" xfId="37175"/>
    <cellStyle name="样式 21 2 2 2 3 2" xfId="37176"/>
    <cellStyle name="样式 21 2 2 2 4" xfId="37177"/>
    <cellStyle name="样式 21 2 2 2 4 2" xfId="37178"/>
    <cellStyle name="样式 21 2 2 2 5" xfId="37179"/>
    <cellStyle name="样式 21 2 2 2 5 2" xfId="37180"/>
    <cellStyle name="样式 21 2 2 2 6" xfId="37181"/>
    <cellStyle name="样式 21 2 2 2 6 2" xfId="37182"/>
    <cellStyle name="样式 21 2 2 2 7" xfId="37183"/>
    <cellStyle name="样式 21 2 2 2 7 2" xfId="37184"/>
    <cellStyle name="样式 21 2 2 2 8" xfId="37185"/>
    <cellStyle name="样式 21 2 2 2 8 2" xfId="37186"/>
    <cellStyle name="样式 21 2 2 2 9" xfId="37187"/>
    <cellStyle name="样式 21 2 2 2 9 2" xfId="37188"/>
    <cellStyle name="样式 21 2 2 3" xfId="37189"/>
    <cellStyle name="样式 21 2 2 3 2" xfId="37190"/>
    <cellStyle name="样式 21 2 2 4" xfId="37191"/>
    <cellStyle name="样式 21 2 2 4 2" xfId="37192"/>
    <cellStyle name="样式 21 2 2 5" xfId="37193"/>
    <cellStyle name="样式 21 2 2 5 2" xfId="37194"/>
    <cellStyle name="样式 21 2 2 6" xfId="37195"/>
    <cellStyle name="样式 21 2 2 6 2" xfId="37196"/>
    <cellStyle name="样式 21 2 2 7" xfId="37197"/>
    <cellStyle name="样式 21 2 2 7 2" xfId="37198"/>
    <cellStyle name="样式 21 2 2 8" xfId="37199"/>
    <cellStyle name="样式 21 2 2 8 2" xfId="37200"/>
    <cellStyle name="样式 21 2 2 9" xfId="37201"/>
    <cellStyle name="样式 21 2 2 9 2" xfId="37202"/>
    <cellStyle name="样式 21 2 3" xfId="37203"/>
    <cellStyle name="样式 21 2 3 10" xfId="37204"/>
    <cellStyle name="样式 21 2 3 10 2" xfId="37205"/>
    <cellStyle name="样式 21 2 3 11" xfId="37206"/>
    <cellStyle name="样式 21 2 3 2" xfId="37207"/>
    <cellStyle name="样式 21 2 3 2 2" xfId="37208"/>
    <cellStyle name="样式 21 2 3 3" xfId="37209"/>
    <cellStyle name="样式 21 2 3 3 2" xfId="37210"/>
    <cellStyle name="样式 21 2 3 4" xfId="37211"/>
    <cellStyle name="样式 21 2 3 4 2" xfId="37212"/>
    <cellStyle name="样式 21 2 3 5" xfId="37213"/>
    <cellStyle name="样式 21 2 3 5 2" xfId="37214"/>
    <cellStyle name="样式 21 2 3 6" xfId="37215"/>
    <cellStyle name="样式 21 2 3 6 2" xfId="37216"/>
    <cellStyle name="样式 21 2 3 7" xfId="37217"/>
    <cellStyle name="样式 21 2 3 7 2" xfId="37218"/>
    <cellStyle name="样式 21 2 3 8" xfId="37219"/>
    <cellStyle name="样式 21 2 3 8 2" xfId="37220"/>
    <cellStyle name="样式 21 2 3 9" xfId="37221"/>
    <cellStyle name="样式 21 2 3 9 2" xfId="37222"/>
    <cellStyle name="样式 21 2 4" xfId="37223"/>
    <cellStyle name="样式 21 2 4 2" xfId="37224"/>
    <cellStyle name="样式 21 2 5" xfId="37225"/>
    <cellStyle name="样式 21 2 5 2" xfId="37226"/>
    <cellStyle name="样式 21 2 6" xfId="37227"/>
    <cellStyle name="样式 21 2 6 2" xfId="37228"/>
    <cellStyle name="样式 21 2 7" xfId="37229"/>
    <cellStyle name="样式 21 2 7 2" xfId="37230"/>
    <cellStyle name="样式 21 2 8" xfId="37231"/>
    <cellStyle name="样式 21 2 8 2" xfId="37232"/>
    <cellStyle name="样式 21 2 9" xfId="37233"/>
    <cellStyle name="样式 21 2 9 2" xfId="37234"/>
    <cellStyle name="样式 21 3" xfId="37235"/>
    <cellStyle name="样式 21 3 10" xfId="37236"/>
    <cellStyle name="样式 21 3 10 2" xfId="37237"/>
    <cellStyle name="样式 21 3 11" xfId="37238"/>
    <cellStyle name="样式 21 3 2" xfId="37239"/>
    <cellStyle name="样式 21 3 2 2" xfId="37240"/>
    <cellStyle name="样式 21 3 3" xfId="37241"/>
    <cellStyle name="样式 21 3 3 2" xfId="37242"/>
    <cellStyle name="样式 21 3 4" xfId="37243"/>
    <cellStyle name="样式 21 3 4 2" xfId="37244"/>
    <cellStyle name="样式 21 3 5" xfId="37245"/>
    <cellStyle name="样式 21 3 5 2" xfId="37246"/>
    <cellStyle name="样式 21 3 6" xfId="37247"/>
    <cellStyle name="样式 21 3 6 2" xfId="37248"/>
    <cellStyle name="样式 21 3 7" xfId="37249"/>
    <cellStyle name="样式 21 3 7 2" xfId="37250"/>
    <cellStyle name="样式 21 3 8" xfId="37251"/>
    <cellStyle name="样式 21 3 8 2" xfId="37252"/>
    <cellStyle name="样式 21 3 9" xfId="37253"/>
    <cellStyle name="样式 21 3 9 2" xfId="37254"/>
    <cellStyle name="样式 21 4" xfId="37255"/>
    <cellStyle name="样式 21 4 2" xfId="37256"/>
    <cellStyle name="样式 21 5" xfId="37257"/>
    <cellStyle name="样式 21 5 2" xfId="37258"/>
    <cellStyle name="样式 21 6" xfId="37259"/>
    <cellStyle name="样式 21 6 2" xfId="37260"/>
    <cellStyle name="样式 21 7" xfId="37261"/>
    <cellStyle name="样式 21 7 2" xfId="37262"/>
    <cellStyle name="样式 21 8" xfId="37263"/>
    <cellStyle name="样式 21 8 2" xfId="37264"/>
    <cellStyle name="样式 21 9" xfId="37265"/>
    <cellStyle name="样式 21 9 2" xfId="37266"/>
    <cellStyle name="样式 22" xfId="37267"/>
    <cellStyle name="样式 22 10" xfId="37268"/>
    <cellStyle name="样式 22 10 2" xfId="37269"/>
    <cellStyle name="样式 22 11" xfId="37270"/>
    <cellStyle name="样式 22 11 2" xfId="37271"/>
    <cellStyle name="样式 22 12" xfId="37272"/>
    <cellStyle name="样式 22 12 2" xfId="37273"/>
    <cellStyle name="样式 22 13" xfId="37274"/>
    <cellStyle name="样式 22 2" xfId="37275"/>
    <cellStyle name="样式 22 2 10" xfId="37276"/>
    <cellStyle name="样式 22 2 10 2" xfId="37277"/>
    <cellStyle name="样式 22 2 11" xfId="37278"/>
    <cellStyle name="样式 22 2 11 2" xfId="37279"/>
    <cellStyle name="样式 22 2 12" xfId="37280"/>
    <cellStyle name="样式 22 2 12 2" xfId="37281"/>
    <cellStyle name="样式 22 2 13" xfId="37282"/>
    <cellStyle name="样式 22 2 2" xfId="37283"/>
    <cellStyle name="样式 22 2 2 10" xfId="37284"/>
    <cellStyle name="样式 22 2 2 10 2" xfId="37285"/>
    <cellStyle name="样式 22 2 2 11" xfId="37286"/>
    <cellStyle name="样式 22 2 2 11 2" xfId="37287"/>
    <cellStyle name="样式 22 2 2 12" xfId="37288"/>
    <cellStyle name="样式 22 2 2 2" xfId="37289"/>
    <cellStyle name="样式 22 2 2 2 10" xfId="37290"/>
    <cellStyle name="样式 22 2 2 2 10 2" xfId="37291"/>
    <cellStyle name="样式 22 2 2 2 11" xfId="37292"/>
    <cellStyle name="样式 22 2 2 2 2" xfId="37293"/>
    <cellStyle name="样式 22 2 2 2 2 2" xfId="37294"/>
    <cellStyle name="样式 22 2 2 2 3" xfId="37295"/>
    <cellStyle name="样式 22 2 2 2 3 2" xfId="37296"/>
    <cellStyle name="样式 22 2 2 2 4" xfId="37297"/>
    <cellStyle name="样式 22 2 2 2 4 2" xfId="37298"/>
    <cellStyle name="样式 22 2 2 2 5" xfId="37299"/>
    <cellStyle name="样式 22 2 2 2 5 2" xfId="37300"/>
    <cellStyle name="样式 22 2 2 2 6" xfId="37301"/>
    <cellStyle name="样式 22 2 2 2 6 2" xfId="37302"/>
    <cellStyle name="样式 22 2 2 2 7" xfId="37303"/>
    <cellStyle name="样式 22 2 2 2 7 2" xfId="37304"/>
    <cellStyle name="样式 22 2 2 2 8" xfId="37305"/>
    <cellStyle name="样式 22 2 2 2 8 2" xfId="37306"/>
    <cellStyle name="样式 22 2 2 2 9" xfId="37307"/>
    <cellStyle name="样式 22 2 2 2 9 2" xfId="37308"/>
    <cellStyle name="样式 22 2 2 3" xfId="37309"/>
    <cellStyle name="样式 22 2 2 3 2" xfId="37310"/>
    <cellStyle name="样式 22 2 2 4" xfId="37311"/>
    <cellStyle name="样式 22 2 2 4 2" xfId="37312"/>
    <cellStyle name="样式 22 2 2 5" xfId="37313"/>
    <cellStyle name="样式 22 2 2 5 2" xfId="37314"/>
    <cellStyle name="样式 22 2 2 6" xfId="37315"/>
    <cellStyle name="样式 22 2 2 6 2" xfId="37316"/>
    <cellStyle name="样式 22 2 2 7" xfId="37317"/>
    <cellStyle name="样式 22 2 2 7 2" xfId="37318"/>
    <cellStyle name="样式 22 2 2 8" xfId="37319"/>
    <cellStyle name="样式 22 2 2 8 2" xfId="37320"/>
    <cellStyle name="样式 22 2 2 9" xfId="37321"/>
    <cellStyle name="样式 22 2 2 9 2" xfId="37322"/>
    <cellStyle name="样式 22 2 3" xfId="37323"/>
    <cellStyle name="样式 22 2 3 10" xfId="37324"/>
    <cellStyle name="样式 22 2 3 10 2" xfId="37325"/>
    <cellStyle name="样式 22 2 3 11" xfId="37326"/>
    <cellStyle name="样式 22 2 3 2" xfId="37327"/>
    <cellStyle name="样式 22 2 3 2 2" xfId="37328"/>
    <cellStyle name="样式 22 2 3 3" xfId="37329"/>
    <cellStyle name="样式 22 2 3 3 2" xfId="37330"/>
    <cellStyle name="样式 22 2 3 4" xfId="37331"/>
    <cellStyle name="样式 22 2 3 4 2" xfId="37332"/>
    <cellStyle name="样式 22 2 3 5" xfId="37333"/>
    <cellStyle name="样式 22 2 3 5 2" xfId="37334"/>
    <cellStyle name="样式 22 2 3 6" xfId="37335"/>
    <cellStyle name="样式 22 2 3 6 2" xfId="37336"/>
    <cellStyle name="样式 22 2 3 7" xfId="37337"/>
    <cellStyle name="样式 22 2 3 7 2" xfId="37338"/>
    <cellStyle name="样式 22 2 3 8" xfId="37339"/>
    <cellStyle name="样式 22 2 3 8 2" xfId="37340"/>
    <cellStyle name="样式 22 2 3 9" xfId="37341"/>
    <cellStyle name="样式 22 2 3 9 2" xfId="37342"/>
    <cellStyle name="样式 22 2 4" xfId="37343"/>
    <cellStyle name="样式 22 2 4 2" xfId="37344"/>
    <cellStyle name="样式 22 2 5" xfId="37345"/>
    <cellStyle name="样式 22 2 5 2" xfId="37346"/>
    <cellStyle name="样式 22 2 6" xfId="37347"/>
    <cellStyle name="样式 22 2 6 2" xfId="37348"/>
    <cellStyle name="样式 22 2 7" xfId="37349"/>
    <cellStyle name="样式 22 2 7 2" xfId="37350"/>
    <cellStyle name="样式 22 2 8" xfId="37351"/>
    <cellStyle name="样式 22 2 8 2" xfId="37352"/>
    <cellStyle name="样式 22 2 9" xfId="37353"/>
    <cellStyle name="样式 22 2 9 2" xfId="37354"/>
    <cellStyle name="样式 22 3" xfId="37355"/>
    <cellStyle name="样式 22 3 10" xfId="37356"/>
    <cellStyle name="样式 22 3 10 2" xfId="37357"/>
    <cellStyle name="样式 22 3 11" xfId="37358"/>
    <cellStyle name="样式 22 3 2" xfId="37359"/>
    <cellStyle name="样式 22 3 2 2" xfId="37360"/>
    <cellStyle name="样式 22 3 3" xfId="37361"/>
    <cellStyle name="样式 22 3 3 2" xfId="37362"/>
    <cellStyle name="样式 22 3 4" xfId="37363"/>
    <cellStyle name="样式 22 3 4 2" xfId="37364"/>
    <cellStyle name="样式 22 3 5" xfId="37365"/>
    <cellStyle name="样式 22 3 5 2" xfId="37366"/>
    <cellStyle name="样式 22 3 6" xfId="37367"/>
    <cellStyle name="样式 22 3 6 2" xfId="37368"/>
    <cellStyle name="样式 22 3 7" xfId="37369"/>
    <cellStyle name="样式 22 3 7 2" xfId="37370"/>
    <cellStyle name="样式 22 3 8" xfId="37371"/>
    <cellStyle name="样式 22 3 8 2" xfId="37372"/>
    <cellStyle name="样式 22 3 9" xfId="37373"/>
    <cellStyle name="样式 22 3 9 2" xfId="37374"/>
    <cellStyle name="样式 22 4" xfId="37375"/>
    <cellStyle name="样式 22 4 2" xfId="37376"/>
    <cellStyle name="样式 22 5" xfId="37377"/>
    <cellStyle name="样式 22 5 2" xfId="37378"/>
    <cellStyle name="样式 22 6" xfId="37379"/>
    <cellStyle name="样式 22 6 2" xfId="37380"/>
    <cellStyle name="样式 22 7" xfId="37381"/>
    <cellStyle name="样式 22 7 2" xfId="37382"/>
    <cellStyle name="样式 22 8" xfId="37383"/>
    <cellStyle name="样式 22 8 2" xfId="37384"/>
    <cellStyle name="样式 22 9" xfId="37385"/>
    <cellStyle name="样式 22 9 2" xfId="37386"/>
    <cellStyle name="样式 23" xfId="37387"/>
    <cellStyle name="样式 23 10" xfId="37388"/>
    <cellStyle name="样式 23 10 2" xfId="37389"/>
    <cellStyle name="样式 23 11" xfId="37390"/>
    <cellStyle name="样式 23 11 2" xfId="37391"/>
    <cellStyle name="样式 23 12" xfId="37392"/>
    <cellStyle name="样式 23 2" xfId="37393"/>
    <cellStyle name="样式 23 2 10" xfId="37394"/>
    <cellStyle name="样式 23 2 10 2" xfId="37395"/>
    <cellStyle name="样式 23 2 11" xfId="37396"/>
    <cellStyle name="样式 23 2 2" xfId="37397"/>
    <cellStyle name="样式 23 2 2 2" xfId="37398"/>
    <cellStyle name="样式 23 2 3" xfId="37399"/>
    <cellStyle name="样式 23 2 3 2" xfId="37400"/>
    <cellStyle name="样式 23 2 4" xfId="37401"/>
    <cellStyle name="样式 23 2 4 2" xfId="37402"/>
    <cellStyle name="样式 23 2 5" xfId="37403"/>
    <cellStyle name="样式 23 2 5 2" xfId="37404"/>
    <cellStyle name="样式 23 2 6" xfId="37405"/>
    <cellStyle name="样式 23 2 6 2" xfId="37406"/>
    <cellStyle name="样式 23 2 7" xfId="37407"/>
    <cellStyle name="样式 23 2 7 2" xfId="37408"/>
    <cellStyle name="样式 23 2 8" xfId="37409"/>
    <cellStyle name="样式 23 2 8 2" xfId="37410"/>
    <cellStyle name="样式 23 2 9" xfId="37411"/>
    <cellStyle name="样式 23 2 9 2" xfId="37412"/>
    <cellStyle name="样式 23 3" xfId="37413"/>
    <cellStyle name="样式 23 3 2" xfId="37414"/>
    <cellStyle name="样式 23 4" xfId="37415"/>
    <cellStyle name="样式 23 4 2" xfId="37416"/>
    <cellStyle name="样式 23 5" xfId="37417"/>
    <cellStyle name="样式 23 5 2" xfId="37418"/>
    <cellStyle name="样式 23 6" xfId="37419"/>
    <cellStyle name="样式 23 6 2" xfId="37420"/>
    <cellStyle name="样式 23 7" xfId="37421"/>
    <cellStyle name="样式 23 7 2" xfId="37422"/>
    <cellStyle name="样式 23 8" xfId="37423"/>
    <cellStyle name="样式 23 8 2" xfId="37424"/>
    <cellStyle name="样式 23 9" xfId="37425"/>
    <cellStyle name="样式 23 9 2" xfId="37426"/>
    <cellStyle name="样式 3" xfId="37427"/>
    <cellStyle name="样式 3 2" xfId="37428"/>
    <cellStyle name="样式 3 2 2" xfId="37429"/>
    <cellStyle name="样式 3 2 2 2" xfId="37430"/>
    <cellStyle name="样式 3 2 3" xfId="37431"/>
    <cellStyle name="样式 3 3" xfId="37432"/>
    <cellStyle name="样式 4" xfId="37433"/>
    <cellStyle name="样式 4 2" xfId="37434"/>
    <cellStyle name="样式 4 2 2" xfId="37435"/>
    <cellStyle name="样式 4 2 2 2" xfId="37436"/>
    <cellStyle name="样式 4 2 3" xfId="37437"/>
    <cellStyle name="样式 4 3" xfId="37438"/>
    <cellStyle name="样式 5" xfId="37439"/>
    <cellStyle name="样式 5 2" xfId="37440"/>
    <cellStyle name="样式 5 2 2" xfId="37441"/>
    <cellStyle name="样式 5 2 2 2" xfId="37442"/>
    <cellStyle name="样式 5 2 3" xfId="37443"/>
    <cellStyle name="样式 5 3" xfId="37444"/>
    <cellStyle name="样式 6" xfId="37445"/>
    <cellStyle name="样式 6 2" xfId="37446"/>
    <cellStyle name="样式 6 2 2" xfId="37447"/>
    <cellStyle name="样式 6 2 2 2" xfId="37448"/>
    <cellStyle name="样式 6 2 3" xfId="37449"/>
    <cellStyle name="样式 6 3" xfId="37450"/>
    <cellStyle name="样式 7" xfId="37451"/>
    <cellStyle name="样式 7 2" xfId="37452"/>
    <cellStyle name="样式 7 2 2" xfId="37453"/>
    <cellStyle name="样式 7 2 2 2" xfId="37454"/>
    <cellStyle name="样式 7 2 3" xfId="37455"/>
    <cellStyle name="样式 7 3" xfId="37456"/>
    <cellStyle name="样式 8" xfId="37457"/>
    <cellStyle name="样式 8 2" xfId="37458"/>
    <cellStyle name="样式 8 2 2" xfId="37459"/>
    <cellStyle name="样式 8 2 2 2" xfId="37460"/>
    <cellStyle name="样式 8 2 3" xfId="37461"/>
    <cellStyle name="样式 8 3" xfId="37462"/>
    <cellStyle name="样式 9" xfId="37463"/>
    <cellStyle name="样式 9 2" xfId="37464"/>
    <cellStyle name="样式 9 2 2" xfId="37465"/>
    <cellStyle name="样式 9 2 2 2" xfId="37466"/>
    <cellStyle name="样式 9 2 3" xfId="37467"/>
    <cellStyle name="样式 9 3" xfId="37468"/>
    <cellStyle name="樣式 1" xfId="37469"/>
    <cellStyle name="一般 10" xfId="37470"/>
    <cellStyle name="一般 2" xfId="37471"/>
    <cellStyle name="一般 2 2" xfId="37472"/>
    <cellStyle name="一般 3 3" xfId="37473"/>
    <cellStyle name="一般 3 3 2" xfId="37474"/>
    <cellStyle name="一般 3 3 3" xfId="37475"/>
    <cellStyle name="一般_03固定资产" xfId="37476"/>
    <cellStyle name="秇? [0]_PLDT" xfId="37477"/>
    <cellStyle name="秇?[0]_pldt" xfId="37478"/>
    <cellStyle name="秇?_PLDT" xfId="37479"/>
    <cellStyle name="逸? [0]_PLDT" xfId="37480"/>
    <cellStyle name="逸?[0]_pldt" xfId="37481"/>
    <cellStyle name="逸?_PLDT" xfId="37482"/>
    <cellStyle name="億啟[0]_050978" xfId="37483"/>
    <cellStyle name="億啟_050978" xfId="37484"/>
    <cellStyle name="昗弨_!!!GO" xfId="37485"/>
    <cellStyle name="正常 - 樣式1" xfId="37486"/>
    <cellStyle name="正常 - 樣式1 2" xfId="37487"/>
    <cellStyle name="正常 - 樣式1 2 2" xfId="37488"/>
    <cellStyle name="正常 - 樣式1 2 3" xfId="37489"/>
    <cellStyle name="正常 - 樣式1 3" xfId="37490"/>
    <cellStyle name="正常 - 樣式1 4" xfId="37491"/>
    <cellStyle name="正常 - 樣式2" xfId="37492"/>
    <cellStyle name="正常 - 樣式2 2" xfId="37493"/>
    <cellStyle name="正常 - 樣式2 2 2" xfId="37494"/>
    <cellStyle name="正常 - 樣式2 2 3" xfId="37495"/>
    <cellStyle name="正常 - 樣式2 3" xfId="37496"/>
    <cellStyle name="正常 - 樣式2 4" xfId="37497"/>
    <cellStyle name="正常 - 樣式3" xfId="37498"/>
    <cellStyle name="正常 - 樣式3 2" xfId="37499"/>
    <cellStyle name="正常 - 樣式3 2 2" xfId="37500"/>
    <cellStyle name="正常 - 樣式3 2 3" xfId="37501"/>
    <cellStyle name="正常 - 樣式3 3" xfId="37502"/>
    <cellStyle name="正常 - 樣式3 4" xfId="37503"/>
    <cellStyle name="正常 - 樣式4" xfId="37504"/>
    <cellStyle name="正常 - 樣式4 2" xfId="37505"/>
    <cellStyle name="正常 - 樣式4 2 2" xfId="37506"/>
    <cellStyle name="正常 - 樣式4 2 3" xfId="37507"/>
    <cellStyle name="正常 - 樣式4 3" xfId="37508"/>
    <cellStyle name="正常 - 樣式4 4" xfId="37509"/>
    <cellStyle name="正常 - 樣式5" xfId="37510"/>
    <cellStyle name="正常 - 樣式5 2" xfId="37511"/>
    <cellStyle name="正常 - 樣式5 2 2" xfId="37512"/>
    <cellStyle name="正常 - 樣式5 2 3" xfId="37513"/>
    <cellStyle name="正常 - 樣式5 3" xfId="37514"/>
    <cellStyle name="正常 - 樣式5 4" xfId="37515"/>
    <cellStyle name="正常 - 樣式6" xfId="37516"/>
    <cellStyle name="正常 - 樣式6 2" xfId="37517"/>
    <cellStyle name="正常 - 樣式6 2 2" xfId="37518"/>
    <cellStyle name="正常 - 樣式6 2 3" xfId="37519"/>
    <cellStyle name="正常 - 樣式6 3" xfId="37520"/>
    <cellStyle name="正常 - 樣式6 4" xfId="37521"/>
    <cellStyle name="正常 - 樣式7" xfId="37522"/>
    <cellStyle name="正常 - 樣式7 2" xfId="37523"/>
    <cellStyle name="正常 - 樣式7 2 2" xfId="37524"/>
    <cellStyle name="正常 - 樣式7 2 3" xfId="37525"/>
    <cellStyle name="正常 - 樣式7 3" xfId="37526"/>
    <cellStyle name="正常 - 樣式7 4" xfId="37527"/>
    <cellStyle name="正常 - 樣式8" xfId="37528"/>
    <cellStyle name="正常 - 樣式8 2" xfId="37529"/>
    <cellStyle name="正常 - 樣式8 2 2" xfId="37530"/>
    <cellStyle name="正常 - 樣式8 2 3" xfId="37531"/>
    <cellStyle name="正常 - 樣式8 3" xfId="37532"/>
    <cellStyle name="正常 - 樣式8 4" xfId="37533"/>
    <cellStyle name="寘嬫愗傝 [0.00]_!!!GO" xfId="37534"/>
    <cellStyle name="寘嬫愗傝_!!!GO" xfId="37535"/>
    <cellStyle name="中等" xfId="37536"/>
    <cellStyle name="注释 10" xfId="37537"/>
    <cellStyle name="注释 10 10" xfId="37538"/>
    <cellStyle name="注释 10 10 2" xfId="37539"/>
    <cellStyle name="注释 10 11" xfId="37540"/>
    <cellStyle name="注释 10 11 2" xfId="37541"/>
    <cellStyle name="注释 10 12" xfId="37542"/>
    <cellStyle name="注释 10 12 2" xfId="37543"/>
    <cellStyle name="注释 10 13" xfId="37544"/>
    <cellStyle name="注释 10 14" xfId="37545"/>
    <cellStyle name="注释 10 2" xfId="37546"/>
    <cellStyle name="注释 10 2 10" xfId="37547"/>
    <cellStyle name="注释 10 2 10 2" xfId="37548"/>
    <cellStyle name="注释 10 2 11" xfId="37549"/>
    <cellStyle name="注释 10 2 12" xfId="37550"/>
    <cellStyle name="注释 10 2 13" xfId="37551"/>
    <cellStyle name="注释 10 2 2" xfId="37552"/>
    <cellStyle name="注释 10 2 2 2" xfId="37553"/>
    <cellStyle name="注释 10 2 2 3" xfId="37554"/>
    <cellStyle name="注释 10 2 3" xfId="37555"/>
    <cellStyle name="注释 10 2 3 2" xfId="37556"/>
    <cellStyle name="注释 10 2 4" xfId="37557"/>
    <cellStyle name="注释 10 2 4 2" xfId="37558"/>
    <cellStyle name="注释 10 2 5" xfId="37559"/>
    <cellStyle name="注释 10 2 5 2" xfId="37560"/>
    <cellStyle name="注释 10 2 6" xfId="37561"/>
    <cellStyle name="注释 10 2 6 2" xfId="37562"/>
    <cellStyle name="注释 10 2 7" xfId="37563"/>
    <cellStyle name="注释 10 2 7 2" xfId="37564"/>
    <cellStyle name="注释 10 2 8" xfId="37565"/>
    <cellStyle name="注释 10 2 8 2" xfId="37566"/>
    <cellStyle name="注释 10 2 9" xfId="37567"/>
    <cellStyle name="注释 10 2 9 2" xfId="37568"/>
    <cellStyle name="注释 10 3" xfId="37569"/>
    <cellStyle name="注释 10 3 10" xfId="37570"/>
    <cellStyle name="注释 10 3 10 2" xfId="37571"/>
    <cellStyle name="注释 10 3 11" xfId="37572"/>
    <cellStyle name="注释 10 3 2" xfId="37573"/>
    <cellStyle name="注释 10 3 2 2" xfId="37574"/>
    <cellStyle name="注释 10 3 3" xfId="37575"/>
    <cellStyle name="注释 10 3 3 2" xfId="37576"/>
    <cellStyle name="注释 10 3 4" xfId="37577"/>
    <cellStyle name="注释 10 3 4 2" xfId="37578"/>
    <cellStyle name="注释 10 3 5" xfId="37579"/>
    <cellStyle name="注释 10 3 5 2" xfId="37580"/>
    <cellStyle name="注释 10 3 6" xfId="37581"/>
    <cellStyle name="注释 10 3 6 2" xfId="37582"/>
    <cellStyle name="注释 10 3 7" xfId="37583"/>
    <cellStyle name="注释 10 3 7 2" xfId="37584"/>
    <cellStyle name="注释 10 3 8" xfId="37585"/>
    <cellStyle name="注释 10 3 8 2" xfId="37586"/>
    <cellStyle name="注释 10 3 9" xfId="37587"/>
    <cellStyle name="注释 10 3 9 2" xfId="37588"/>
    <cellStyle name="注释 10 4" xfId="37589"/>
    <cellStyle name="注释 10 4 2" xfId="37590"/>
    <cellStyle name="注释 10 4 3" xfId="37591"/>
    <cellStyle name="注释 10 5" xfId="37592"/>
    <cellStyle name="注释 10 5 2" xfId="37593"/>
    <cellStyle name="注释 10 6" xfId="37594"/>
    <cellStyle name="注释 10 6 2" xfId="37595"/>
    <cellStyle name="注释 10 7" xfId="37596"/>
    <cellStyle name="注释 10 7 2" xfId="37597"/>
    <cellStyle name="注释 10 8" xfId="37598"/>
    <cellStyle name="注释 10 8 2" xfId="37599"/>
    <cellStyle name="注释 10 9" xfId="37600"/>
    <cellStyle name="注释 10 9 2" xfId="37601"/>
    <cellStyle name="注释 11" xfId="37602"/>
    <cellStyle name="注释 11 10" xfId="37603"/>
    <cellStyle name="注释 11 10 2" xfId="37604"/>
    <cellStyle name="注释 11 11" xfId="37605"/>
    <cellStyle name="注释 11 11 2" xfId="37606"/>
    <cellStyle name="注释 11 12" xfId="37607"/>
    <cellStyle name="注释 11 12 2" xfId="37608"/>
    <cellStyle name="注释 11 13" xfId="37609"/>
    <cellStyle name="注释 11 14" xfId="37610"/>
    <cellStyle name="注释 11 2" xfId="37611"/>
    <cellStyle name="注释 11 2 10" xfId="37612"/>
    <cellStyle name="注释 11 2 10 2" xfId="37613"/>
    <cellStyle name="注释 11 2 11" xfId="37614"/>
    <cellStyle name="注释 11 2 12" xfId="37615"/>
    <cellStyle name="注释 11 2 13" xfId="37616"/>
    <cellStyle name="注释 11 2 2" xfId="37617"/>
    <cellStyle name="注释 11 2 2 2" xfId="37618"/>
    <cellStyle name="注释 11 2 2 3" xfId="37619"/>
    <cellStyle name="注释 11 2 3" xfId="37620"/>
    <cellStyle name="注释 11 2 3 2" xfId="37621"/>
    <cellStyle name="注释 11 2 4" xfId="37622"/>
    <cellStyle name="注释 11 2 4 2" xfId="37623"/>
    <cellStyle name="注释 11 2 5" xfId="37624"/>
    <cellStyle name="注释 11 2 5 2" xfId="37625"/>
    <cellStyle name="注释 11 2 6" xfId="37626"/>
    <cellStyle name="注释 11 2 6 2" xfId="37627"/>
    <cellStyle name="注释 11 2 7" xfId="37628"/>
    <cellStyle name="注释 11 2 7 2" xfId="37629"/>
    <cellStyle name="注释 11 2 8" xfId="37630"/>
    <cellStyle name="注释 11 2 8 2" xfId="37631"/>
    <cellStyle name="注释 11 2 9" xfId="37632"/>
    <cellStyle name="注释 11 2 9 2" xfId="37633"/>
    <cellStyle name="注释 11 3" xfId="37634"/>
    <cellStyle name="注释 11 3 10" xfId="37635"/>
    <cellStyle name="注释 11 3 10 2" xfId="37636"/>
    <cellStyle name="注释 11 3 11" xfId="37637"/>
    <cellStyle name="注释 11 3 2" xfId="37638"/>
    <cellStyle name="注释 11 3 2 2" xfId="37639"/>
    <cellStyle name="注释 11 3 3" xfId="37640"/>
    <cellStyle name="注释 11 3 3 2" xfId="37641"/>
    <cellStyle name="注释 11 3 4" xfId="37642"/>
    <cellStyle name="注释 11 3 4 2" xfId="37643"/>
    <cellStyle name="注释 11 3 5" xfId="37644"/>
    <cellStyle name="注释 11 3 5 2" xfId="37645"/>
    <cellStyle name="注释 11 3 6" xfId="37646"/>
    <cellStyle name="注释 11 3 6 2" xfId="37647"/>
    <cellStyle name="注释 11 3 7" xfId="37648"/>
    <cellStyle name="注释 11 3 7 2" xfId="37649"/>
    <cellStyle name="注释 11 3 8" xfId="37650"/>
    <cellStyle name="注释 11 3 8 2" xfId="37651"/>
    <cellStyle name="注释 11 3 9" xfId="37652"/>
    <cellStyle name="注释 11 3 9 2" xfId="37653"/>
    <cellStyle name="注释 11 4" xfId="37654"/>
    <cellStyle name="注释 11 4 2" xfId="37655"/>
    <cellStyle name="注释 11 4 3" xfId="37656"/>
    <cellStyle name="注释 11 5" xfId="37657"/>
    <cellStyle name="注释 11 5 2" xfId="37658"/>
    <cellStyle name="注释 11 6" xfId="37659"/>
    <cellStyle name="注释 11 6 2" xfId="37660"/>
    <cellStyle name="注释 11 7" xfId="37661"/>
    <cellStyle name="注释 11 7 2" xfId="37662"/>
    <cellStyle name="注释 11 8" xfId="37663"/>
    <cellStyle name="注释 11 8 2" xfId="37664"/>
    <cellStyle name="注释 11 9" xfId="37665"/>
    <cellStyle name="注释 11 9 2" xfId="37666"/>
    <cellStyle name="注释 12" xfId="37667"/>
    <cellStyle name="注释 12 10" xfId="37668"/>
    <cellStyle name="注释 12 10 2" xfId="37669"/>
    <cellStyle name="注释 12 11" xfId="37670"/>
    <cellStyle name="注释 12 11 2" xfId="37671"/>
    <cellStyle name="注释 12 12" xfId="37672"/>
    <cellStyle name="注释 12 12 2" xfId="37673"/>
    <cellStyle name="注释 12 13" xfId="37674"/>
    <cellStyle name="注释 12 14" xfId="37675"/>
    <cellStyle name="注释 12 2" xfId="37676"/>
    <cellStyle name="注释 12 2 10" xfId="37677"/>
    <cellStyle name="注释 12 2 10 2" xfId="37678"/>
    <cellStyle name="注释 12 2 11" xfId="37679"/>
    <cellStyle name="注释 12 2 12" xfId="37680"/>
    <cellStyle name="注释 12 2 13" xfId="37681"/>
    <cellStyle name="注释 12 2 2" xfId="37682"/>
    <cellStyle name="注释 12 2 2 2" xfId="37683"/>
    <cellStyle name="注释 12 2 2 3" xfId="37684"/>
    <cellStyle name="注释 12 2 3" xfId="37685"/>
    <cellStyle name="注释 12 2 3 2" xfId="37686"/>
    <cellStyle name="注释 12 2 4" xfId="37687"/>
    <cellStyle name="注释 12 2 4 2" xfId="37688"/>
    <cellStyle name="注释 12 2 5" xfId="37689"/>
    <cellStyle name="注释 12 2 5 2" xfId="37690"/>
    <cellStyle name="注释 12 2 6" xfId="37691"/>
    <cellStyle name="注释 12 2 6 2" xfId="37692"/>
    <cellStyle name="注释 12 2 7" xfId="37693"/>
    <cellStyle name="注释 12 2 7 2" xfId="37694"/>
    <cellStyle name="注释 12 2 8" xfId="37695"/>
    <cellStyle name="注释 12 2 8 2" xfId="37696"/>
    <cellStyle name="注释 12 2 9" xfId="37697"/>
    <cellStyle name="注释 12 2 9 2" xfId="37698"/>
    <cellStyle name="注释 12 3" xfId="37699"/>
    <cellStyle name="注释 12 3 10" xfId="37700"/>
    <cellStyle name="注释 12 3 10 2" xfId="37701"/>
    <cellStyle name="注释 12 3 11" xfId="37702"/>
    <cellStyle name="注释 12 3 2" xfId="37703"/>
    <cellStyle name="注释 12 3 2 2" xfId="37704"/>
    <cellStyle name="注释 12 3 3" xfId="37705"/>
    <cellStyle name="注释 12 3 3 2" xfId="37706"/>
    <cellStyle name="注释 12 3 4" xfId="37707"/>
    <cellStyle name="注释 12 3 4 2" xfId="37708"/>
    <cellStyle name="注释 12 3 5" xfId="37709"/>
    <cellStyle name="注释 12 3 5 2" xfId="37710"/>
    <cellStyle name="注释 12 3 6" xfId="37711"/>
    <cellStyle name="注释 12 3 6 2" xfId="37712"/>
    <cellStyle name="注释 12 3 7" xfId="37713"/>
    <cellStyle name="注释 12 3 7 2" xfId="37714"/>
    <cellStyle name="注释 12 3 8" xfId="37715"/>
    <cellStyle name="注释 12 3 8 2" xfId="37716"/>
    <cellStyle name="注释 12 3 9" xfId="37717"/>
    <cellStyle name="注释 12 3 9 2" xfId="37718"/>
    <cellStyle name="注释 12 4" xfId="37719"/>
    <cellStyle name="注释 12 4 2" xfId="37720"/>
    <cellStyle name="注释 12 4 3" xfId="37721"/>
    <cellStyle name="注释 12 5" xfId="37722"/>
    <cellStyle name="注释 12 5 2" xfId="37723"/>
    <cellStyle name="注释 12 6" xfId="37724"/>
    <cellStyle name="注释 12 6 2" xfId="37725"/>
    <cellStyle name="注释 12 7" xfId="37726"/>
    <cellStyle name="注释 12 7 2" xfId="37727"/>
    <cellStyle name="注释 12 8" xfId="37728"/>
    <cellStyle name="注释 12 8 2" xfId="37729"/>
    <cellStyle name="注释 12 9" xfId="37730"/>
    <cellStyle name="注释 12 9 2" xfId="37731"/>
    <cellStyle name="注释 13" xfId="37732"/>
    <cellStyle name="注释 13 10" xfId="37733"/>
    <cellStyle name="注释 13 10 2" xfId="37734"/>
    <cellStyle name="注释 13 11" xfId="37735"/>
    <cellStyle name="注释 13 12" xfId="37736"/>
    <cellStyle name="注释 13 2" xfId="37737"/>
    <cellStyle name="注释 13 2 2" xfId="37738"/>
    <cellStyle name="注释 13 2 3" xfId="37739"/>
    <cellStyle name="注释 13 3" xfId="37740"/>
    <cellStyle name="注释 13 3 2" xfId="37741"/>
    <cellStyle name="注释 13 4" xfId="37742"/>
    <cellStyle name="注释 13 4 2" xfId="37743"/>
    <cellStyle name="注释 13 5" xfId="37744"/>
    <cellStyle name="注释 13 5 2" xfId="37745"/>
    <cellStyle name="注释 13 6" xfId="37746"/>
    <cellStyle name="注释 13 6 2" xfId="37747"/>
    <cellStyle name="注释 13 7" xfId="37748"/>
    <cellStyle name="注释 13 7 2" xfId="37749"/>
    <cellStyle name="注释 13 8" xfId="37750"/>
    <cellStyle name="注释 13 8 2" xfId="37751"/>
    <cellStyle name="注释 13 9" xfId="37752"/>
    <cellStyle name="注释 13 9 2" xfId="37753"/>
    <cellStyle name="注释 14" xfId="37754"/>
    <cellStyle name="注释 15" xfId="37755"/>
    <cellStyle name="注释 2" xfId="37756"/>
    <cellStyle name="注释 2 10" xfId="37757"/>
    <cellStyle name="注释 2 10 2" xfId="37758"/>
    <cellStyle name="注释 2 11" xfId="37759"/>
    <cellStyle name="注释 2 11 2" xfId="37760"/>
    <cellStyle name="注释 2 12" xfId="37761"/>
    <cellStyle name="注释 2 12 2" xfId="37762"/>
    <cellStyle name="注释 2 13" xfId="37763"/>
    <cellStyle name="注释 2 13 2" xfId="37764"/>
    <cellStyle name="注释 2 14" xfId="37765"/>
    <cellStyle name="注释 2 15" xfId="37766"/>
    <cellStyle name="注释 2 2" xfId="37767"/>
    <cellStyle name="注释 2 2 10" xfId="37768"/>
    <cellStyle name="注释 2 2 10 2" xfId="37769"/>
    <cellStyle name="注释 2 2 11" xfId="37770"/>
    <cellStyle name="注释 2 2 11 2" xfId="37771"/>
    <cellStyle name="注释 2 2 12" xfId="37772"/>
    <cellStyle name="注释 2 2 13" xfId="37773"/>
    <cellStyle name="注释 2 2 2" xfId="37774"/>
    <cellStyle name="注释 2 2 2 10" xfId="37775"/>
    <cellStyle name="注释 2 2 2 10 2" xfId="37776"/>
    <cellStyle name="注释 2 2 2 11" xfId="37777"/>
    <cellStyle name="注释 2 2 2 12" xfId="37778"/>
    <cellStyle name="注释 2 2 2 2" xfId="37779"/>
    <cellStyle name="注释 2 2 2 2 2" xfId="37780"/>
    <cellStyle name="注释 2 2 2 3" xfId="37781"/>
    <cellStyle name="注释 2 2 2 3 2" xfId="37782"/>
    <cellStyle name="注释 2 2 2 4" xfId="37783"/>
    <cellStyle name="注释 2 2 2 4 2" xfId="37784"/>
    <cellStyle name="注释 2 2 2 5" xfId="37785"/>
    <cellStyle name="注释 2 2 2 5 2" xfId="37786"/>
    <cellStyle name="注释 2 2 2 6" xfId="37787"/>
    <cellStyle name="注释 2 2 2 6 2" xfId="37788"/>
    <cellStyle name="注释 2 2 2 7" xfId="37789"/>
    <cellStyle name="注释 2 2 2 7 2" xfId="37790"/>
    <cellStyle name="注释 2 2 2 8" xfId="37791"/>
    <cellStyle name="注释 2 2 2 8 2" xfId="37792"/>
    <cellStyle name="注释 2 2 2 9" xfId="37793"/>
    <cellStyle name="注释 2 2 2 9 2" xfId="37794"/>
    <cellStyle name="注释 2 2 3" xfId="37795"/>
    <cellStyle name="注释 2 2 3 2" xfId="37796"/>
    <cellStyle name="注释 2 2 3 3" xfId="37797"/>
    <cellStyle name="注释 2 2 4" xfId="37798"/>
    <cellStyle name="注释 2 2 4 2" xfId="37799"/>
    <cellStyle name="注释 2 2 5" xfId="37800"/>
    <cellStyle name="注释 2 2 5 2" xfId="37801"/>
    <cellStyle name="注释 2 2 6" xfId="37802"/>
    <cellStyle name="注释 2 2 6 2" xfId="37803"/>
    <cellStyle name="注释 2 2 7" xfId="37804"/>
    <cellStyle name="注释 2 2 7 2" xfId="37805"/>
    <cellStyle name="注释 2 2 8" xfId="37806"/>
    <cellStyle name="注释 2 2 8 2" xfId="37807"/>
    <cellStyle name="注释 2 2 9" xfId="37808"/>
    <cellStyle name="注释 2 2 9 2" xfId="37809"/>
    <cellStyle name="注释 2 3" xfId="37810"/>
    <cellStyle name="注释 2 3 10" xfId="37811"/>
    <cellStyle name="注释 2 3 10 2" xfId="37812"/>
    <cellStyle name="注释 2 3 11" xfId="37813"/>
    <cellStyle name="注释 2 3 2" xfId="37814"/>
    <cellStyle name="注释 2 3 2 2" xfId="37815"/>
    <cellStyle name="注释 2 3 3" xfId="37816"/>
    <cellStyle name="注释 2 3 3 2" xfId="37817"/>
    <cellStyle name="注释 2 3 4" xfId="37818"/>
    <cellStyle name="注释 2 3 4 2" xfId="37819"/>
    <cellStyle name="注释 2 3 5" xfId="37820"/>
    <cellStyle name="注释 2 3 5 2" xfId="37821"/>
    <cellStyle name="注释 2 3 6" xfId="37822"/>
    <cellStyle name="注释 2 3 6 2" xfId="37823"/>
    <cellStyle name="注释 2 3 7" xfId="37824"/>
    <cellStyle name="注释 2 3 7 2" xfId="37825"/>
    <cellStyle name="注释 2 3 8" xfId="37826"/>
    <cellStyle name="注释 2 3 8 2" xfId="37827"/>
    <cellStyle name="注释 2 3 9" xfId="37828"/>
    <cellStyle name="注释 2 3 9 2" xfId="37829"/>
    <cellStyle name="注释 2 4" xfId="37830"/>
    <cellStyle name="注释 2 4 10" xfId="37831"/>
    <cellStyle name="注释 2 4 10 2" xfId="37832"/>
    <cellStyle name="注释 2 4 11" xfId="37833"/>
    <cellStyle name="注释 2 4 2" xfId="37834"/>
    <cellStyle name="注释 2 4 2 2" xfId="37835"/>
    <cellStyle name="注释 2 4 3" xfId="37836"/>
    <cellStyle name="注释 2 4 3 2" xfId="37837"/>
    <cellStyle name="注释 2 4 4" xfId="37838"/>
    <cellStyle name="注释 2 4 4 2" xfId="37839"/>
    <cellStyle name="注释 2 4 5" xfId="37840"/>
    <cellStyle name="注释 2 4 5 2" xfId="37841"/>
    <cellStyle name="注释 2 4 6" xfId="37842"/>
    <cellStyle name="注释 2 4 6 2" xfId="37843"/>
    <cellStyle name="注释 2 4 7" xfId="37844"/>
    <cellStyle name="注释 2 4 7 2" xfId="37845"/>
    <cellStyle name="注释 2 4 8" xfId="37846"/>
    <cellStyle name="注释 2 4 8 2" xfId="37847"/>
    <cellStyle name="注释 2 4 9" xfId="37848"/>
    <cellStyle name="注释 2 4 9 2" xfId="37849"/>
    <cellStyle name="注释 2 5" xfId="37850"/>
    <cellStyle name="注释 2 5 2" xfId="37851"/>
    <cellStyle name="注释 2 5 3" xfId="37852"/>
    <cellStyle name="注释 2 5 4" xfId="37853"/>
    <cellStyle name="注释 2 5 5" xfId="37854"/>
    <cellStyle name="注释 2 6" xfId="37855"/>
    <cellStyle name="注释 2 6 2" xfId="37856"/>
    <cellStyle name="注释 2 6 3" xfId="37857"/>
    <cellStyle name="注释 2 7" xfId="37858"/>
    <cellStyle name="注释 2 7 2" xfId="37859"/>
    <cellStyle name="注释 2 8" xfId="37860"/>
    <cellStyle name="注释 2 8 2" xfId="37861"/>
    <cellStyle name="注释 2 9" xfId="37862"/>
    <cellStyle name="注释 2 9 2" xfId="37863"/>
    <cellStyle name="注释 3" xfId="37864"/>
    <cellStyle name="注释 3 10" xfId="37865"/>
    <cellStyle name="注释 3 10 2" xfId="37866"/>
    <cellStyle name="注释 3 11" xfId="37867"/>
    <cellStyle name="注释 3 11 2" xfId="37868"/>
    <cellStyle name="注释 3 12" xfId="37869"/>
    <cellStyle name="注释 3 12 2" xfId="37870"/>
    <cellStyle name="注释 3 13" xfId="37871"/>
    <cellStyle name="注释 3 14" xfId="37872"/>
    <cellStyle name="注释 3 2" xfId="37873"/>
    <cellStyle name="注释 3 2 10" xfId="37874"/>
    <cellStyle name="注释 3 2 10 2" xfId="37875"/>
    <cellStyle name="注释 3 2 11" xfId="37876"/>
    <cellStyle name="注释 3 2 12" xfId="37877"/>
    <cellStyle name="注释 3 2 13" xfId="37878"/>
    <cellStyle name="注释 3 2 2" xfId="37879"/>
    <cellStyle name="注释 3 2 2 2" xfId="37880"/>
    <cellStyle name="注释 3 2 2 3" xfId="37881"/>
    <cellStyle name="注释 3 2 3" xfId="37882"/>
    <cellStyle name="注释 3 2 3 2" xfId="37883"/>
    <cellStyle name="注释 3 2 4" xfId="37884"/>
    <cellStyle name="注释 3 2 4 2" xfId="37885"/>
    <cellStyle name="注释 3 2 5" xfId="37886"/>
    <cellStyle name="注释 3 2 5 2" xfId="37887"/>
    <cellStyle name="注释 3 2 6" xfId="37888"/>
    <cellStyle name="注释 3 2 6 2" xfId="37889"/>
    <cellStyle name="注释 3 2 7" xfId="37890"/>
    <cellStyle name="注释 3 2 7 2" xfId="37891"/>
    <cellStyle name="注释 3 2 8" xfId="37892"/>
    <cellStyle name="注释 3 2 8 2" xfId="37893"/>
    <cellStyle name="注释 3 2 9" xfId="37894"/>
    <cellStyle name="注释 3 2 9 2" xfId="37895"/>
    <cellStyle name="注释 3 3" xfId="37896"/>
    <cellStyle name="注释 3 3 10" xfId="37897"/>
    <cellStyle name="注释 3 3 10 2" xfId="37898"/>
    <cellStyle name="注释 3 3 11" xfId="37899"/>
    <cellStyle name="注释 3 3 2" xfId="37900"/>
    <cellStyle name="注释 3 3 2 2" xfId="37901"/>
    <cellStyle name="注释 3 3 3" xfId="37902"/>
    <cellStyle name="注释 3 3 3 2" xfId="37903"/>
    <cellStyle name="注释 3 3 4" xfId="37904"/>
    <cellStyle name="注释 3 3 4 2" xfId="37905"/>
    <cellStyle name="注释 3 3 5" xfId="37906"/>
    <cellStyle name="注释 3 3 5 2" xfId="37907"/>
    <cellStyle name="注释 3 3 6" xfId="37908"/>
    <cellStyle name="注释 3 3 6 2" xfId="37909"/>
    <cellStyle name="注释 3 3 7" xfId="37910"/>
    <cellStyle name="注释 3 3 7 2" xfId="37911"/>
    <cellStyle name="注释 3 3 8" xfId="37912"/>
    <cellStyle name="注释 3 3 8 2" xfId="37913"/>
    <cellStyle name="注释 3 3 9" xfId="37914"/>
    <cellStyle name="注释 3 3 9 2" xfId="37915"/>
    <cellStyle name="注释 3 4" xfId="37916"/>
    <cellStyle name="注释 3 4 2" xfId="37917"/>
    <cellStyle name="注释 3 4 3" xfId="37918"/>
    <cellStyle name="注释 3 4 4" xfId="37919"/>
    <cellStyle name="注释 3 4 5" xfId="37920"/>
    <cellStyle name="注释 3 5" xfId="37921"/>
    <cellStyle name="注释 3 5 2" xfId="37922"/>
    <cellStyle name="注释 3 5 3" xfId="37923"/>
    <cellStyle name="注释 3 6" xfId="37924"/>
    <cellStyle name="注释 3 6 2" xfId="37925"/>
    <cellStyle name="注释 3 7" xfId="37926"/>
    <cellStyle name="注释 3 7 2" xfId="37927"/>
    <cellStyle name="注释 3 8" xfId="37928"/>
    <cellStyle name="注释 3 8 2" xfId="37929"/>
    <cellStyle name="注释 3 9" xfId="37930"/>
    <cellStyle name="注释 3 9 2" xfId="37931"/>
    <cellStyle name="注释 4" xfId="37932"/>
    <cellStyle name="注释 4 10" xfId="37933"/>
    <cellStyle name="注释 4 10 2" xfId="37934"/>
    <cellStyle name="注释 4 11" xfId="37935"/>
    <cellStyle name="注释 4 11 2" xfId="37936"/>
    <cellStyle name="注释 4 12" xfId="37937"/>
    <cellStyle name="注释 4 12 2" xfId="37938"/>
    <cellStyle name="注释 4 13" xfId="37939"/>
    <cellStyle name="注释 4 14" xfId="37940"/>
    <cellStyle name="注释 4 2" xfId="37941"/>
    <cellStyle name="注释 4 2 10" xfId="37942"/>
    <cellStyle name="注释 4 2 10 2" xfId="37943"/>
    <cellStyle name="注释 4 2 11" xfId="37944"/>
    <cellStyle name="注释 4 2 12" xfId="37945"/>
    <cellStyle name="注释 4 2 13" xfId="37946"/>
    <cellStyle name="注释 4 2 2" xfId="37947"/>
    <cellStyle name="注释 4 2 2 2" xfId="37948"/>
    <cellStyle name="注释 4 2 2 3" xfId="37949"/>
    <cellStyle name="注释 4 2 3" xfId="37950"/>
    <cellStyle name="注释 4 2 3 2" xfId="37951"/>
    <cellStyle name="注释 4 2 4" xfId="37952"/>
    <cellStyle name="注释 4 2 4 2" xfId="37953"/>
    <cellStyle name="注释 4 2 5" xfId="37954"/>
    <cellStyle name="注释 4 2 5 2" xfId="37955"/>
    <cellStyle name="注释 4 2 6" xfId="37956"/>
    <cellStyle name="注释 4 2 6 2" xfId="37957"/>
    <cellStyle name="注释 4 2 7" xfId="37958"/>
    <cellStyle name="注释 4 2 7 2" xfId="37959"/>
    <cellStyle name="注释 4 2 8" xfId="37960"/>
    <cellStyle name="注释 4 2 8 2" xfId="37961"/>
    <cellStyle name="注释 4 2 9" xfId="37962"/>
    <cellStyle name="注释 4 2 9 2" xfId="37963"/>
    <cellStyle name="注释 4 3" xfId="37964"/>
    <cellStyle name="注释 4 3 10" xfId="37965"/>
    <cellStyle name="注释 4 3 10 2" xfId="37966"/>
    <cellStyle name="注释 4 3 11" xfId="37967"/>
    <cellStyle name="注释 4 3 2" xfId="37968"/>
    <cellStyle name="注释 4 3 2 2" xfId="37969"/>
    <cellStyle name="注释 4 3 3" xfId="37970"/>
    <cellStyle name="注释 4 3 3 2" xfId="37971"/>
    <cellStyle name="注释 4 3 4" xfId="37972"/>
    <cellStyle name="注释 4 3 4 2" xfId="37973"/>
    <cellStyle name="注释 4 3 5" xfId="37974"/>
    <cellStyle name="注释 4 3 5 2" xfId="37975"/>
    <cellStyle name="注释 4 3 6" xfId="37976"/>
    <cellStyle name="注释 4 3 6 2" xfId="37977"/>
    <cellStyle name="注释 4 3 7" xfId="37978"/>
    <cellStyle name="注释 4 3 7 2" xfId="37979"/>
    <cellStyle name="注释 4 3 8" xfId="37980"/>
    <cellStyle name="注释 4 3 8 2" xfId="37981"/>
    <cellStyle name="注释 4 3 9" xfId="37982"/>
    <cellStyle name="注释 4 3 9 2" xfId="37983"/>
    <cellStyle name="注释 4 4" xfId="37984"/>
    <cellStyle name="注释 4 4 2" xfId="37985"/>
    <cellStyle name="注释 4 4 3" xfId="37986"/>
    <cellStyle name="注释 4 4 4" xfId="37987"/>
    <cellStyle name="注释 4 4 5" xfId="37988"/>
    <cellStyle name="注释 4 5" xfId="37989"/>
    <cellStyle name="注释 4 5 2" xfId="37990"/>
    <cellStyle name="注释 4 5 3" xfId="37991"/>
    <cellStyle name="注释 4 6" xfId="37992"/>
    <cellStyle name="注释 4 6 2" xfId="37993"/>
    <cellStyle name="注释 4 7" xfId="37994"/>
    <cellStyle name="注释 4 7 2" xfId="37995"/>
    <cellStyle name="注释 4 8" xfId="37996"/>
    <cellStyle name="注释 4 8 2" xfId="37997"/>
    <cellStyle name="注释 4 9" xfId="37998"/>
    <cellStyle name="注释 4 9 2" xfId="37999"/>
    <cellStyle name="注释 5" xfId="38000"/>
    <cellStyle name="注释 5 10" xfId="38001"/>
    <cellStyle name="注释 5 10 2" xfId="38002"/>
    <cellStyle name="注释 5 11" xfId="38003"/>
    <cellStyle name="注释 5 11 2" xfId="38004"/>
    <cellStyle name="注释 5 12" xfId="38005"/>
    <cellStyle name="注释 5 12 2" xfId="38006"/>
    <cellStyle name="注释 5 13" xfId="38007"/>
    <cellStyle name="注释 5 14" xfId="38008"/>
    <cellStyle name="注释 5 2" xfId="38009"/>
    <cellStyle name="注释 5 2 10" xfId="38010"/>
    <cellStyle name="注释 5 2 10 2" xfId="38011"/>
    <cellStyle name="注释 5 2 11" xfId="38012"/>
    <cellStyle name="注释 5 2 12" xfId="38013"/>
    <cellStyle name="注释 5 2 13" xfId="38014"/>
    <cellStyle name="注释 5 2 2" xfId="38015"/>
    <cellStyle name="注释 5 2 2 2" xfId="38016"/>
    <cellStyle name="注释 5 2 2 3" xfId="38017"/>
    <cellStyle name="注释 5 2 3" xfId="38018"/>
    <cellStyle name="注释 5 2 3 2" xfId="38019"/>
    <cellStyle name="注释 5 2 4" xfId="38020"/>
    <cellStyle name="注释 5 2 4 2" xfId="38021"/>
    <cellStyle name="注释 5 2 5" xfId="38022"/>
    <cellStyle name="注释 5 2 5 2" xfId="38023"/>
    <cellStyle name="注释 5 2 6" xfId="38024"/>
    <cellStyle name="注释 5 2 6 2" xfId="38025"/>
    <cellStyle name="注释 5 2 7" xfId="38026"/>
    <cellStyle name="注释 5 2 7 2" xfId="38027"/>
    <cellStyle name="注释 5 2 8" xfId="38028"/>
    <cellStyle name="注释 5 2 8 2" xfId="38029"/>
    <cellStyle name="注释 5 2 9" xfId="38030"/>
    <cellStyle name="注释 5 2 9 2" xfId="38031"/>
    <cellStyle name="注释 5 3" xfId="38032"/>
    <cellStyle name="注释 5 3 10" xfId="38033"/>
    <cellStyle name="注释 5 3 10 2" xfId="38034"/>
    <cellStyle name="注释 5 3 11" xfId="38035"/>
    <cellStyle name="注释 5 3 2" xfId="38036"/>
    <cellStyle name="注释 5 3 2 2" xfId="38037"/>
    <cellStyle name="注释 5 3 3" xfId="38038"/>
    <cellStyle name="注释 5 3 3 2" xfId="38039"/>
    <cellStyle name="注释 5 3 4" xfId="38040"/>
    <cellStyle name="注释 5 3 4 2" xfId="38041"/>
    <cellStyle name="注释 5 3 5" xfId="38042"/>
    <cellStyle name="注释 5 3 5 2" xfId="38043"/>
    <cellStyle name="注释 5 3 6" xfId="38044"/>
    <cellStyle name="注释 5 3 6 2" xfId="38045"/>
    <cellStyle name="注释 5 3 7" xfId="38046"/>
    <cellStyle name="注释 5 3 7 2" xfId="38047"/>
    <cellStyle name="注释 5 3 8" xfId="38048"/>
    <cellStyle name="注释 5 3 8 2" xfId="38049"/>
    <cellStyle name="注释 5 3 9" xfId="38050"/>
    <cellStyle name="注释 5 3 9 2" xfId="38051"/>
    <cellStyle name="注释 5 4" xfId="38052"/>
    <cellStyle name="注释 5 4 2" xfId="38053"/>
    <cellStyle name="注释 5 4 3" xfId="38054"/>
    <cellStyle name="注释 5 4 4" xfId="38055"/>
    <cellStyle name="注释 5 4 5" xfId="38056"/>
    <cellStyle name="注释 5 5" xfId="38057"/>
    <cellStyle name="注释 5 5 2" xfId="38058"/>
    <cellStyle name="注释 5 5 3" xfId="38059"/>
    <cellStyle name="注释 5 6" xfId="38060"/>
    <cellStyle name="注释 5 6 2" xfId="38061"/>
    <cellStyle name="注释 5 7" xfId="38062"/>
    <cellStyle name="注释 5 7 2" xfId="38063"/>
    <cellStyle name="注释 5 8" xfId="38064"/>
    <cellStyle name="注释 5 8 2" xfId="38065"/>
    <cellStyle name="注释 5 9" xfId="38066"/>
    <cellStyle name="注释 5 9 2" xfId="38067"/>
    <cellStyle name="注释 6" xfId="38068"/>
    <cellStyle name="注释 6 10" xfId="38069"/>
    <cellStyle name="注释 6 10 2" xfId="38070"/>
    <cellStyle name="注释 6 11" xfId="38071"/>
    <cellStyle name="注释 6 11 2" xfId="38072"/>
    <cellStyle name="注释 6 12" xfId="38073"/>
    <cellStyle name="注释 6 12 2" xfId="38074"/>
    <cellStyle name="注释 6 13" xfId="38075"/>
    <cellStyle name="注释 6 14" xfId="38076"/>
    <cellStyle name="注释 6 2" xfId="38077"/>
    <cellStyle name="注释 6 2 10" xfId="38078"/>
    <cellStyle name="注释 6 2 10 2" xfId="38079"/>
    <cellStyle name="注释 6 2 11" xfId="38080"/>
    <cellStyle name="注释 6 2 12" xfId="38081"/>
    <cellStyle name="注释 6 2 13" xfId="38082"/>
    <cellStyle name="注释 6 2 2" xfId="38083"/>
    <cellStyle name="注释 6 2 2 2" xfId="38084"/>
    <cellStyle name="注释 6 2 2 3" xfId="38085"/>
    <cellStyle name="注释 6 2 3" xfId="38086"/>
    <cellStyle name="注释 6 2 3 2" xfId="38087"/>
    <cellStyle name="注释 6 2 4" xfId="38088"/>
    <cellStyle name="注释 6 2 4 2" xfId="38089"/>
    <cellStyle name="注释 6 2 5" xfId="38090"/>
    <cellStyle name="注释 6 2 5 2" xfId="38091"/>
    <cellStyle name="注释 6 2 6" xfId="38092"/>
    <cellStyle name="注释 6 2 6 2" xfId="38093"/>
    <cellStyle name="注释 6 2 7" xfId="38094"/>
    <cellStyle name="注释 6 2 7 2" xfId="38095"/>
    <cellStyle name="注释 6 2 8" xfId="38096"/>
    <cellStyle name="注释 6 2 8 2" xfId="38097"/>
    <cellStyle name="注释 6 2 9" xfId="38098"/>
    <cellStyle name="注释 6 2 9 2" xfId="38099"/>
    <cellStyle name="注释 6 3" xfId="38100"/>
    <cellStyle name="注释 6 3 10" xfId="38101"/>
    <cellStyle name="注释 6 3 10 2" xfId="38102"/>
    <cellStyle name="注释 6 3 11" xfId="38103"/>
    <cellStyle name="注释 6 3 2" xfId="38104"/>
    <cellStyle name="注释 6 3 2 2" xfId="38105"/>
    <cellStyle name="注释 6 3 3" xfId="38106"/>
    <cellStyle name="注释 6 3 3 2" xfId="38107"/>
    <cellStyle name="注释 6 3 4" xfId="38108"/>
    <cellStyle name="注释 6 3 4 2" xfId="38109"/>
    <cellStyle name="注释 6 3 5" xfId="38110"/>
    <cellStyle name="注释 6 3 5 2" xfId="38111"/>
    <cellStyle name="注释 6 3 6" xfId="38112"/>
    <cellStyle name="注释 6 3 6 2" xfId="38113"/>
    <cellStyle name="注释 6 3 7" xfId="38114"/>
    <cellStyle name="注释 6 3 7 2" xfId="38115"/>
    <cellStyle name="注释 6 3 8" xfId="38116"/>
    <cellStyle name="注释 6 3 8 2" xfId="38117"/>
    <cellStyle name="注释 6 3 9" xfId="38118"/>
    <cellStyle name="注释 6 3 9 2" xfId="38119"/>
    <cellStyle name="注释 6 4" xfId="38120"/>
    <cellStyle name="注释 6 4 2" xfId="38121"/>
    <cellStyle name="注释 6 4 3" xfId="38122"/>
    <cellStyle name="注释 6 5" xfId="38123"/>
    <cellStyle name="注释 6 5 2" xfId="38124"/>
    <cellStyle name="注释 6 6" xfId="38125"/>
    <cellStyle name="注释 6 6 2" xfId="38126"/>
    <cellStyle name="注释 6 7" xfId="38127"/>
    <cellStyle name="注释 6 7 2" xfId="38128"/>
    <cellStyle name="注释 6 8" xfId="38129"/>
    <cellStyle name="注释 6 8 2" xfId="38130"/>
    <cellStyle name="注释 6 9" xfId="38131"/>
    <cellStyle name="注释 6 9 2" xfId="38132"/>
    <cellStyle name="注释 7" xfId="38133"/>
    <cellStyle name="注释 7 10" xfId="38134"/>
    <cellStyle name="注释 7 10 2" xfId="38135"/>
    <cellStyle name="注释 7 11" xfId="38136"/>
    <cellStyle name="注释 7 11 2" xfId="38137"/>
    <cellStyle name="注释 7 12" xfId="38138"/>
    <cellStyle name="注释 7 12 2" xfId="38139"/>
    <cellStyle name="注释 7 13" xfId="38140"/>
    <cellStyle name="注释 7 14" xfId="38141"/>
    <cellStyle name="注释 7 2" xfId="38142"/>
    <cellStyle name="注释 7 2 10" xfId="38143"/>
    <cellStyle name="注释 7 2 10 2" xfId="38144"/>
    <cellStyle name="注释 7 2 11" xfId="38145"/>
    <cellStyle name="注释 7 2 12" xfId="38146"/>
    <cellStyle name="注释 7 2 13" xfId="38147"/>
    <cellStyle name="注释 7 2 2" xfId="38148"/>
    <cellStyle name="注释 7 2 2 2" xfId="38149"/>
    <cellStyle name="注释 7 2 2 3" xfId="38150"/>
    <cellStyle name="注释 7 2 3" xfId="38151"/>
    <cellStyle name="注释 7 2 3 2" xfId="38152"/>
    <cellStyle name="注释 7 2 4" xfId="38153"/>
    <cellStyle name="注释 7 2 4 2" xfId="38154"/>
    <cellStyle name="注释 7 2 5" xfId="38155"/>
    <cellStyle name="注释 7 2 5 2" xfId="38156"/>
    <cellStyle name="注释 7 2 6" xfId="38157"/>
    <cellStyle name="注释 7 2 6 2" xfId="38158"/>
    <cellStyle name="注释 7 2 7" xfId="38159"/>
    <cellStyle name="注释 7 2 7 2" xfId="38160"/>
    <cellStyle name="注释 7 2 8" xfId="38161"/>
    <cellStyle name="注释 7 2 8 2" xfId="38162"/>
    <cellStyle name="注释 7 2 9" xfId="38163"/>
    <cellStyle name="注释 7 2 9 2" xfId="38164"/>
    <cellStyle name="注释 7 3" xfId="38165"/>
    <cellStyle name="注释 7 3 10" xfId="38166"/>
    <cellStyle name="注释 7 3 10 2" xfId="38167"/>
    <cellStyle name="注释 7 3 11" xfId="38168"/>
    <cellStyle name="注释 7 3 2" xfId="38169"/>
    <cellStyle name="注释 7 3 2 2" xfId="38170"/>
    <cellStyle name="注释 7 3 3" xfId="38171"/>
    <cellStyle name="注释 7 3 3 2" xfId="38172"/>
    <cellStyle name="注释 7 3 4" xfId="38173"/>
    <cellStyle name="注释 7 3 4 2" xfId="38174"/>
    <cellStyle name="注释 7 3 5" xfId="38175"/>
    <cellStyle name="注释 7 3 5 2" xfId="38176"/>
    <cellStyle name="注释 7 3 6" xfId="38177"/>
    <cellStyle name="注释 7 3 6 2" xfId="38178"/>
    <cellStyle name="注释 7 3 7" xfId="38179"/>
    <cellStyle name="注释 7 3 7 2" xfId="38180"/>
    <cellStyle name="注释 7 3 8" xfId="38181"/>
    <cellStyle name="注释 7 3 8 2" xfId="38182"/>
    <cellStyle name="注释 7 3 9" xfId="38183"/>
    <cellStyle name="注释 7 3 9 2" xfId="38184"/>
    <cellStyle name="注释 7 4" xfId="38185"/>
    <cellStyle name="注释 7 4 2" xfId="38186"/>
    <cellStyle name="注释 7 4 3" xfId="38187"/>
    <cellStyle name="注释 7 5" xfId="38188"/>
    <cellStyle name="注释 7 5 2" xfId="38189"/>
    <cellStyle name="注释 7 6" xfId="38190"/>
    <cellStyle name="注释 7 6 2" xfId="38191"/>
    <cellStyle name="注释 7 7" xfId="38192"/>
    <cellStyle name="注释 7 7 2" xfId="38193"/>
    <cellStyle name="注释 7 8" xfId="38194"/>
    <cellStyle name="注释 7 8 2" xfId="38195"/>
    <cellStyle name="注释 7 9" xfId="38196"/>
    <cellStyle name="注释 7 9 2" xfId="38197"/>
    <cellStyle name="注释 8" xfId="38198"/>
    <cellStyle name="注释 8 10" xfId="38199"/>
    <cellStyle name="注释 8 10 2" xfId="38200"/>
    <cellStyle name="注释 8 11" xfId="38201"/>
    <cellStyle name="注释 8 11 2" xfId="38202"/>
    <cellStyle name="注释 8 12" xfId="38203"/>
    <cellStyle name="注释 8 12 2" xfId="38204"/>
    <cellStyle name="注释 8 13" xfId="38205"/>
    <cellStyle name="注释 8 14" xfId="38206"/>
    <cellStyle name="注释 8 2" xfId="38207"/>
    <cellStyle name="注释 8 2 10" xfId="38208"/>
    <cellStyle name="注释 8 2 10 2" xfId="38209"/>
    <cellStyle name="注释 8 2 11" xfId="38210"/>
    <cellStyle name="注释 8 2 12" xfId="38211"/>
    <cellStyle name="注释 8 2 13" xfId="38212"/>
    <cellStyle name="注释 8 2 2" xfId="38213"/>
    <cellStyle name="注释 8 2 2 2" xfId="38214"/>
    <cellStyle name="注释 8 2 2 3" xfId="38215"/>
    <cellStyle name="注释 8 2 3" xfId="38216"/>
    <cellStyle name="注释 8 2 3 2" xfId="38217"/>
    <cellStyle name="注释 8 2 4" xfId="38218"/>
    <cellStyle name="注释 8 2 4 2" xfId="38219"/>
    <cellStyle name="注释 8 2 5" xfId="38220"/>
    <cellStyle name="注释 8 2 5 2" xfId="38221"/>
    <cellStyle name="注释 8 2 6" xfId="38222"/>
    <cellStyle name="注释 8 2 6 2" xfId="38223"/>
    <cellStyle name="注释 8 2 7" xfId="38224"/>
    <cellStyle name="注释 8 2 7 2" xfId="38225"/>
    <cellStyle name="注释 8 2 8" xfId="38226"/>
    <cellStyle name="注释 8 2 8 2" xfId="38227"/>
    <cellStyle name="注释 8 2 9" xfId="38228"/>
    <cellStyle name="注释 8 2 9 2" xfId="38229"/>
    <cellStyle name="注释 8 3" xfId="38230"/>
    <cellStyle name="注释 8 3 10" xfId="38231"/>
    <cellStyle name="注释 8 3 10 2" xfId="38232"/>
    <cellStyle name="注释 8 3 11" xfId="38233"/>
    <cellStyle name="注释 8 3 2" xfId="38234"/>
    <cellStyle name="注释 8 3 2 2" xfId="38235"/>
    <cellStyle name="注释 8 3 3" xfId="38236"/>
    <cellStyle name="注释 8 3 3 2" xfId="38237"/>
    <cellStyle name="注释 8 3 4" xfId="38238"/>
    <cellStyle name="注释 8 3 4 2" xfId="38239"/>
    <cellStyle name="注释 8 3 5" xfId="38240"/>
    <cellStyle name="注释 8 3 5 2" xfId="38241"/>
    <cellStyle name="注释 8 3 6" xfId="38242"/>
    <cellStyle name="注释 8 3 6 2" xfId="38243"/>
    <cellStyle name="注释 8 3 7" xfId="38244"/>
    <cellStyle name="注释 8 3 7 2" xfId="38245"/>
    <cellStyle name="注释 8 3 8" xfId="38246"/>
    <cellStyle name="注释 8 3 8 2" xfId="38247"/>
    <cellStyle name="注释 8 3 9" xfId="38248"/>
    <cellStyle name="注释 8 3 9 2" xfId="38249"/>
    <cellStyle name="注释 8 4" xfId="38250"/>
    <cellStyle name="注释 8 4 2" xfId="38251"/>
    <cellStyle name="注释 8 4 3" xfId="38252"/>
    <cellStyle name="注释 8 5" xfId="38253"/>
    <cellStyle name="注释 8 5 2" xfId="38254"/>
    <cellStyle name="注释 8 6" xfId="38255"/>
    <cellStyle name="注释 8 6 2" xfId="38256"/>
    <cellStyle name="注释 8 7" xfId="38257"/>
    <cellStyle name="注释 8 7 2" xfId="38258"/>
    <cellStyle name="注释 8 8" xfId="38259"/>
    <cellStyle name="注释 8 8 2" xfId="38260"/>
    <cellStyle name="注释 8 9" xfId="38261"/>
    <cellStyle name="注释 8 9 2" xfId="38262"/>
    <cellStyle name="注释 9" xfId="38263"/>
    <cellStyle name="注释 9 10" xfId="38264"/>
    <cellStyle name="注释 9 10 2" xfId="38265"/>
    <cellStyle name="注释 9 11" xfId="38266"/>
    <cellStyle name="注释 9 11 2" xfId="38267"/>
    <cellStyle name="注释 9 12" xfId="38268"/>
    <cellStyle name="注释 9 12 2" xfId="38269"/>
    <cellStyle name="注释 9 13" xfId="38270"/>
    <cellStyle name="注释 9 14" xfId="38271"/>
    <cellStyle name="注释 9 2" xfId="38272"/>
    <cellStyle name="注释 9 2 10" xfId="38273"/>
    <cellStyle name="注释 9 2 10 2" xfId="38274"/>
    <cellStyle name="注释 9 2 11" xfId="38275"/>
    <cellStyle name="注释 9 2 12" xfId="38276"/>
    <cellStyle name="注释 9 2 13" xfId="38277"/>
    <cellStyle name="注释 9 2 2" xfId="38278"/>
    <cellStyle name="注释 9 2 2 2" xfId="38279"/>
    <cellStyle name="注释 9 2 2 3" xfId="38280"/>
    <cellStyle name="注释 9 2 3" xfId="38281"/>
    <cellStyle name="注释 9 2 3 2" xfId="38282"/>
    <cellStyle name="注释 9 2 4" xfId="38283"/>
    <cellStyle name="注释 9 2 4 2" xfId="38284"/>
    <cellStyle name="注释 9 2 5" xfId="38285"/>
    <cellStyle name="注释 9 2 5 2" xfId="38286"/>
    <cellStyle name="注释 9 2 6" xfId="38287"/>
    <cellStyle name="注释 9 2 6 2" xfId="38288"/>
    <cellStyle name="注释 9 2 7" xfId="38289"/>
    <cellStyle name="注释 9 2 7 2" xfId="38290"/>
    <cellStyle name="注释 9 2 8" xfId="38291"/>
    <cellStyle name="注释 9 2 8 2" xfId="38292"/>
    <cellStyle name="注释 9 2 9" xfId="38293"/>
    <cellStyle name="注释 9 2 9 2" xfId="38294"/>
    <cellStyle name="注释 9 3" xfId="38295"/>
    <cellStyle name="注释 9 3 10" xfId="38296"/>
    <cellStyle name="注释 9 3 10 2" xfId="38297"/>
    <cellStyle name="注释 9 3 11" xfId="38298"/>
    <cellStyle name="注释 9 3 2" xfId="38299"/>
    <cellStyle name="注释 9 3 2 2" xfId="38300"/>
    <cellStyle name="注释 9 3 3" xfId="38301"/>
    <cellStyle name="注释 9 3 3 2" xfId="38302"/>
    <cellStyle name="注释 9 3 4" xfId="38303"/>
    <cellStyle name="注释 9 3 4 2" xfId="38304"/>
    <cellStyle name="注释 9 3 5" xfId="38305"/>
    <cellStyle name="注释 9 3 5 2" xfId="38306"/>
    <cellStyle name="注释 9 3 6" xfId="38307"/>
    <cellStyle name="注释 9 3 6 2" xfId="38308"/>
    <cellStyle name="注释 9 3 7" xfId="38309"/>
    <cellStyle name="注释 9 3 7 2" xfId="38310"/>
    <cellStyle name="注释 9 3 8" xfId="38311"/>
    <cellStyle name="注释 9 3 8 2" xfId="38312"/>
    <cellStyle name="注释 9 3 9" xfId="38313"/>
    <cellStyle name="注释 9 3 9 2" xfId="38314"/>
    <cellStyle name="注释 9 4" xfId="38315"/>
    <cellStyle name="注释 9 4 2" xfId="38316"/>
    <cellStyle name="注释 9 4 3" xfId="38317"/>
    <cellStyle name="注释 9 5" xfId="38318"/>
    <cellStyle name="注释 9 5 2" xfId="38319"/>
    <cellStyle name="注释 9 6" xfId="38320"/>
    <cellStyle name="注释 9 6 2" xfId="38321"/>
    <cellStyle name="注释 9 7" xfId="38322"/>
    <cellStyle name="注释 9 7 2" xfId="38323"/>
    <cellStyle name="注释 9 8" xfId="38324"/>
    <cellStyle name="注释 9 8 2" xfId="38325"/>
    <cellStyle name="注释 9 9" xfId="38326"/>
    <cellStyle name="注释 9 9 2" xfId="38327"/>
    <cellStyle name="綴樟閉撰蟈諉" xfId="38328"/>
    <cellStyle name="资产" xfId="38329"/>
    <cellStyle name="资产 10" xfId="38330"/>
    <cellStyle name="资产 11" xfId="38331"/>
    <cellStyle name="资产 12" xfId="38332"/>
    <cellStyle name="资产 13" xfId="38333"/>
    <cellStyle name="资产 2" xfId="38334"/>
    <cellStyle name="资产 2 10" xfId="38335"/>
    <cellStyle name="资产 2 10 2" xfId="38336"/>
    <cellStyle name="资产 2 10 3" xfId="38337"/>
    <cellStyle name="资产 2 11" xfId="38338"/>
    <cellStyle name="资产 2 12" xfId="38339"/>
    <cellStyle name="资产 2 13" xfId="38340"/>
    <cellStyle name="资产 2 2" xfId="38341"/>
    <cellStyle name="资产 2 2 2" xfId="38342"/>
    <cellStyle name="资产 2 2 2 2" xfId="38343"/>
    <cellStyle name="资产 2 2 3" xfId="38344"/>
    <cellStyle name="资产 2 2 4" xfId="38345"/>
    <cellStyle name="资产 2 3" xfId="38346"/>
    <cellStyle name="资产 2 3 2" xfId="38347"/>
    <cellStyle name="资产 2 3 3" xfId="38348"/>
    <cellStyle name="资产 2 4" xfId="38349"/>
    <cellStyle name="资产 2 4 2" xfId="38350"/>
    <cellStyle name="资产 2 4 3" xfId="38351"/>
    <cellStyle name="资产 2 5" xfId="38352"/>
    <cellStyle name="资产 2 5 2" xfId="38353"/>
    <cellStyle name="资产 2 5 3" xfId="38354"/>
    <cellStyle name="资产 2 6" xfId="38355"/>
    <cellStyle name="资产 2 6 2" xfId="38356"/>
    <cellStyle name="资产 2 6 3" xfId="38357"/>
    <cellStyle name="资产 2 7" xfId="38358"/>
    <cellStyle name="资产 2 7 2" xfId="38359"/>
    <cellStyle name="资产 2 7 3" xfId="38360"/>
    <cellStyle name="资产 2 8" xfId="38361"/>
    <cellStyle name="资产 2 8 2" xfId="38362"/>
    <cellStyle name="资产 2 8 3" xfId="38363"/>
    <cellStyle name="资产 2 9" xfId="38364"/>
    <cellStyle name="资产 2 9 2" xfId="38365"/>
    <cellStyle name="资产 2 9 3" xfId="38366"/>
    <cellStyle name="资产 3" xfId="38367"/>
    <cellStyle name="资产 3 10" xfId="38368"/>
    <cellStyle name="资产 3 10 2" xfId="38369"/>
    <cellStyle name="资产 3 10 3" xfId="38370"/>
    <cellStyle name="资产 3 11" xfId="38371"/>
    <cellStyle name="资产 3 11 2" xfId="38372"/>
    <cellStyle name="资产 3 11 3" xfId="38373"/>
    <cellStyle name="资产 3 12" xfId="38374"/>
    <cellStyle name="资产 3 12 2" xfId="38375"/>
    <cellStyle name="资产 3 13" xfId="38376"/>
    <cellStyle name="资产 3 14" xfId="38377"/>
    <cellStyle name="资产 3 2" xfId="38378"/>
    <cellStyle name="资产 3 2 10" xfId="38379"/>
    <cellStyle name="资产 3 2 10 2" xfId="38380"/>
    <cellStyle name="资产 3 2 10 3" xfId="38381"/>
    <cellStyle name="资产 3 2 11" xfId="38382"/>
    <cellStyle name="资产 3 2 11 2" xfId="38383"/>
    <cellStyle name="资产 3 2 12" xfId="38384"/>
    <cellStyle name="资产 3 2 2" xfId="38385"/>
    <cellStyle name="资产 3 2 2 2" xfId="38386"/>
    <cellStyle name="资产 3 2 2 3" xfId="38387"/>
    <cellStyle name="资产 3 2 3" xfId="38388"/>
    <cellStyle name="资产 3 2 3 2" xfId="38389"/>
    <cellStyle name="资产 3 2 3 3" xfId="38390"/>
    <cellStyle name="资产 3 2 4" xfId="38391"/>
    <cellStyle name="资产 3 2 4 2" xfId="38392"/>
    <cellStyle name="资产 3 2 4 3" xfId="38393"/>
    <cellStyle name="资产 3 2 5" xfId="38394"/>
    <cellStyle name="资产 3 2 5 2" xfId="38395"/>
    <cellStyle name="资产 3 2 5 3" xfId="38396"/>
    <cellStyle name="资产 3 2 6" xfId="38397"/>
    <cellStyle name="资产 3 2 6 2" xfId="38398"/>
    <cellStyle name="资产 3 2 6 3" xfId="38399"/>
    <cellStyle name="资产 3 2 7" xfId="38400"/>
    <cellStyle name="资产 3 2 7 2" xfId="38401"/>
    <cellStyle name="资产 3 2 7 3" xfId="38402"/>
    <cellStyle name="资产 3 2 8" xfId="38403"/>
    <cellStyle name="资产 3 2 8 2" xfId="38404"/>
    <cellStyle name="资产 3 2 8 3" xfId="38405"/>
    <cellStyle name="资产 3 2 9" xfId="38406"/>
    <cellStyle name="资产 3 2 9 2" xfId="38407"/>
    <cellStyle name="资产 3 2 9 3" xfId="38408"/>
    <cellStyle name="资产 3 3" xfId="38409"/>
    <cellStyle name="资产 3 3 2" xfId="38410"/>
    <cellStyle name="资产 3 3 3" xfId="38411"/>
    <cellStyle name="资产 3 4" xfId="38412"/>
    <cellStyle name="资产 3 4 2" xfId="38413"/>
    <cellStyle name="资产 3 4 3" xfId="38414"/>
    <cellStyle name="资产 3 5" xfId="38415"/>
    <cellStyle name="资产 3 5 2" xfId="38416"/>
    <cellStyle name="资产 3 5 3" xfId="38417"/>
    <cellStyle name="资产 3 6" xfId="38418"/>
    <cellStyle name="资产 3 6 2" xfId="38419"/>
    <cellStyle name="资产 3 6 3" xfId="38420"/>
    <cellStyle name="资产 3 7" xfId="38421"/>
    <cellStyle name="资产 3 7 2" xfId="38422"/>
    <cellStyle name="资产 3 7 3" xfId="38423"/>
    <cellStyle name="资产 3 8" xfId="38424"/>
    <cellStyle name="资产 3 8 2" xfId="38425"/>
    <cellStyle name="资产 3 8 3" xfId="38426"/>
    <cellStyle name="资产 3 9" xfId="38427"/>
    <cellStyle name="资产 3 9 2" xfId="38428"/>
    <cellStyle name="资产 3 9 3" xfId="38429"/>
    <cellStyle name="资产 4" xfId="38430"/>
    <cellStyle name="资产 4 10" xfId="38431"/>
    <cellStyle name="资产 4 10 2" xfId="38432"/>
    <cellStyle name="资产 4 10 3" xfId="38433"/>
    <cellStyle name="资产 4 11" xfId="38434"/>
    <cellStyle name="资产 4 12" xfId="38435"/>
    <cellStyle name="资产 4 2" xfId="38436"/>
    <cellStyle name="资产 4 2 2" xfId="38437"/>
    <cellStyle name="资产 4 2 3" xfId="38438"/>
    <cellStyle name="资产 4 3" xfId="38439"/>
    <cellStyle name="资产 4 3 2" xfId="38440"/>
    <cellStyle name="资产 4 3 3" xfId="38441"/>
    <cellStyle name="资产 4 4" xfId="38442"/>
    <cellStyle name="资产 4 4 2" xfId="38443"/>
    <cellStyle name="资产 4 4 3" xfId="38444"/>
    <cellStyle name="资产 4 5" xfId="38445"/>
    <cellStyle name="资产 4 5 2" xfId="38446"/>
    <cellStyle name="资产 4 5 3" xfId="38447"/>
    <cellStyle name="资产 4 6" xfId="38448"/>
    <cellStyle name="资产 4 6 2" xfId="38449"/>
    <cellStyle name="资产 4 6 3" xfId="38450"/>
    <cellStyle name="资产 4 7" xfId="38451"/>
    <cellStyle name="资产 4 7 2" xfId="38452"/>
    <cellStyle name="资产 4 7 3" xfId="38453"/>
    <cellStyle name="资产 4 8" xfId="38454"/>
    <cellStyle name="资产 4 8 2" xfId="38455"/>
    <cellStyle name="资产 4 8 3" xfId="38456"/>
    <cellStyle name="资产 4 9" xfId="38457"/>
    <cellStyle name="资产 4 9 2" xfId="38458"/>
    <cellStyle name="资产 4 9 3" xfId="38459"/>
    <cellStyle name="资产 5" xfId="38460"/>
    <cellStyle name="资产 5 10" xfId="38461"/>
    <cellStyle name="资产 5 10 2" xfId="38462"/>
    <cellStyle name="资产 5 10 3" xfId="38463"/>
    <cellStyle name="资产 5 11" xfId="38464"/>
    <cellStyle name="资产 5 12" xfId="38465"/>
    <cellStyle name="资产 5 2" xfId="38466"/>
    <cellStyle name="资产 5 2 2" xfId="38467"/>
    <cellStyle name="资产 5 2 3" xfId="38468"/>
    <cellStyle name="资产 5 3" xfId="38469"/>
    <cellStyle name="资产 5 3 2" xfId="38470"/>
    <cellStyle name="资产 5 3 3" xfId="38471"/>
    <cellStyle name="资产 5 4" xfId="38472"/>
    <cellStyle name="资产 5 4 2" xfId="38473"/>
    <cellStyle name="资产 5 4 3" xfId="38474"/>
    <cellStyle name="资产 5 5" xfId="38475"/>
    <cellStyle name="资产 5 5 2" xfId="38476"/>
    <cellStyle name="资产 5 5 3" xfId="38477"/>
    <cellStyle name="资产 5 6" xfId="38478"/>
    <cellStyle name="资产 5 6 2" xfId="38479"/>
    <cellStyle name="资产 5 6 3" xfId="38480"/>
    <cellStyle name="资产 5 7" xfId="38481"/>
    <cellStyle name="资产 5 7 2" xfId="38482"/>
    <cellStyle name="资产 5 7 3" xfId="38483"/>
    <cellStyle name="资产 5 8" xfId="38484"/>
    <cellStyle name="资产 5 8 2" xfId="38485"/>
    <cellStyle name="资产 5 8 3" xfId="38486"/>
    <cellStyle name="资产 5 9" xfId="38487"/>
    <cellStyle name="资产 5 9 2" xfId="38488"/>
    <cellStyle name="资产 5 9 3" xfId="38489"/>
    <cellStyle name="资产 6" xfId="38490"/>
    <cellStyle name="资产 6 10" xfId="38491"/>
    <cellStyle name="资产 6 10 2" xfId="38492"/>
    <cellStyle name="资产 6 10 3" xfId="38493"/>
    <cellStyle name="资产 6 11" xfId="38494"/>
    <cellStyle name="资产 6 12" xfId="38495"/>
    <cellStyle name="资产 6 2" xfId="38496"/>
    <cellStyle name="资产 6 2 2" xfId="38497"/>
    <cellStyle name="资产 6 2 3" xfId="38498"/>
    <cellStyle name="资产 6 3" xfId="38499"/>
    <cellStyle name="资产 6 3 2" xfId="38500"/>
    <cellStyle name="资产 6 3 3" xfId="38501"/>
    <cellStyle name="资产 6 4" xfId="38502"/>
    <cellStyle name="资产 6 4 2" xfId="38503"/>
    <cellStyle name="资产 6 4 3" xfId="38504"/>
    <cellStyle name="资产 6 5" xfId="38505"/>
    <cellStyle name="资产 6 5 2" xfId="38506"/>
    <cellStyle name="资产 6 5 3" xfId="38507"/>
    <cellStyle name="资产 6 6" xfId="38508"/>
    <cellStyle name="资产 6 6 2" xfId="38509"/>
    <cellStyle name="资产 6 6 3" xfId="38510"/>
    <cellStyle name="资产 6 7" xfId="38511"/>
    <cellStyle name="资产 6 7 2" xfId="38512"/>
    <cellStyle name="资产 6 7 3" xfId="38513"/>
    <cellStyle name="资产 6 8" xfId="38514"/>
    <cellStyle name="资产 6 8 2" xfId="38515"/>
    <cellStyle name="资产 6 8 3" xfId="38516"/>
    <cellStyle name="资产 6 9" xfId="38517"/>
    <cellStyle name="资产 6 9 2" xfId="38518"/>
    <cellStyle name="资产 6 9 3" xfId="38519"/>
    <cellStyle name="资产 7" xfId="38520"/>
    <cellStyle name="资产 7 10" xfId="38521"/>
    <cellStyle name="资产 7 10 2" xfId="38522"/>
    <cellStyle name="资产 7 10 3" xfId="38523"/>
    <cellStyle name="资产 7 11" xfId="38524"/>
    <cellStyle name="资产 7 11 2" xfId="38525"/>
    <cellStyle name="资产 7 11 3" xfId="38526"/>
    <cellStyle name="资产 7 12" xfId="38527"/>
    <cellStyle name="资产 7 13" xfId="38528"/>
    <cellStyle name="资产 7 2" xfId="38529"/>
    <cellStyle name="资产 7 2 2" xfId="38530"/>
    <cellStyle name="资产 7 2 3" xfId="38531"/>
    <cellStyle name="资产 7 3" xfId="38532"/>
    <cellStyle name="资产 7 3 2" xfId="38533"/>
    <cellStyle name="资产 7 3 3" xfId="38534"/>
    <cellStyle name="资产 7 4" xfId="38535"/>
    <cellStyle name="资产 7 4 2" xfId="38536"/>
    <cellStyle name="资产 7 4 3" xfId="38537"/>
    <cellStyle name="资产 7 5" xfId="38538"/>
    <cellStyle name="资产 7 5 2" xfId="38539"/>
    <cellStyle name="资产 7 5 3" xfId="38540"/>
    <cellStyle name="资产 7 6" xfId="38541"/>
    <cellStyle name="资产 7 6 2" xfId="38542"/>
    <cellStyle name="资产 7 6 3" xfId="38543"/>
    <cellStyle name="资产 7 7" xfId="38544"/>
    <cellStyle name="资产 7 7 2" xfId="38545"/>
    <cellStyle name="资产 7 7 3" xfId="38546"/>
    <cellStyle name="资产 7 8" xfId="38547"/>
    <cellStyle name="资产 7 8 2" xfId="38548"/>
    <cellStyle name="资产 7 8 3" xfId="38549"/>
    <cellStyle name="资产 7 9" xfId="38550"/>
    <cellStyle name="资产 7 9 2" xfId="38551"/>
    <cellStyle name="资产 7 9 3" xfId="38552"/>
    <cellStyle name="资产 8" xfId="38553"/>
    <cellStyle name="资产 8 10" xfId="38554"/>
    <cellStyle name="资产 8 10 2" xfId="38555"/>
    <cellStyle name="资产 8 10 3" xfId="38556"/>
    <cellStyle name="资产 8 11" xfId="38557"/>
    <cellStyle name="资产 8 11 2" xfId="38558"/>
    <cellStyle name="资产 8 11 3" xfId="38559"/>
    <cellStyle name="资产 8 12" xfId="38560"/>
    <cellStyle name="资产 8 13" xfId="38561"/>
    <cellStyle name="资产 8 2" xfId="38562"/>
    <cellStyle name="资产 8 2 2" xfId="38563"/>
    <cellStyle name="资产 8 2 3" xfId="38564"/>
    <cellStyle name="资产 8 3" xfId="38565"/>
    <cellStyle name="资产 8 3 2" xfId="38566"/>
    <cellStyle name="资产 8 3 3" xfId="38567"/>
    <cellStyle name="资产 8 4" xfId="38568"/>
    <cellStyle name="资产 8 4 2" xfId="38569"/>
    <cellStyle name="资产 8 4 3" xfId="38570"/>
    <cellStyle name="资产 8 5" xfId="38571"/>
    <cellStyle name="资产 8 5 2" xfId="38572"/>
    <cellStyle name="资产 8 5 3" xfId="38573"/>
    <cellStyle name="资产 8 6" xfId="38574"/>
    <cellStyle name="资产 8 6 2" xfId="38575"/>
    <cellStyle name="资产 8 6 3" xfId="38576"/>
    <cellStyle name="资产 8 7" xfId="38577"/>
    <cellStyle name="资产 8 7 2" xfId="38578"/>
    <cellStyle name="资产 8 7 3" xfId="38579"/>
    <cellStyle name="资产 8 8" xfId="38580"/>
    <cellStyle name="资产 8 8 2" xfId="38581"/>
    <cellStyle name="资产 8 8 3" xfId="38582"/>
    <cellStyle name="资产 8 9" xfId="38583"/>
    <cellStyle name="资产 8 9 2" xfId="38584"/>
    <cellStyle name="资产 8 9 3" xfId="38585"/>
    <cellStyle name="资产 9" xfId="38586"/>
    <cellStyle name="资产 9 2" xfId="38587"/>
    <cellStyle name="资产 9 3" xfId="38588"/>
    <cellStyle name="콤마 [0]_#6기본예산 " xfId="38589"/>
    <cellStyle name="콤마_#6기본예산 " xfId="38590"/>
    <cellStyle name="통화 [0]_#6기본예산 " xfId="38591"/>
    <cellStyle name="통화_#6기본예산 " xfId="38592"/>
    <cellStyle name="표준_#6기본예산 " xfId="38593"/>
  </cellStyles>
  <dxfs count="1">
    <dxf>
      <font>
        <color rgb="FF9C0006"/>
      </font>
      <fill>
        <patternFill patternType="solid">
          <bgColor rgb="FFFFC7CE"/>
        </patternFill>
      </fill>
    </dxf>
  </dxfs>
  <tableStyles count="0" defaultTableStyle="TableStyleMedium9" defaultPivotStyle="PivotStyleLight16"/>
  <colors>
    <mruColors>
      <color rgb="00FF00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9" Type="http://schemas.openxmlformats.org/officeDocument/2006/relationships/sharedStrings" Target="sharedStrings.xml"/><Relationship Id="rId138" Type="http://schemas.openxmlformats.org/officeDocument/2006/relationships/styles" Target="styles.xml"/><Relationship Id="rId137" Type="http://schemas.openxmlformats.org/officeDocument/2006/relationships/theme" Target="theme/theme1.xml"/><Relationship Id="rId136" Type="http://schemas.openxmlformats.org/officeDocument/2006/relationships/externalLink" Target="externalLinks/externalLink28.xml"/><Relationship Id="rId135" Type="http://schemas.openxmlformats.org/officeDocument/2006/relationships/externalLink" Target="externalLinks/externalLink27.xml"/><Relationship Id="rId134" Type="http://schemas.openxmlformats.org/officeDocument/2006/relationships/externalLink" Target="externalLinks/externalLink26.xml"/><Relationship Id="rId133" Type="http://schemas.openxmlformats.org/officeDocument/2006/relationships/externalLink" Target="externalLinks/externalLink25.xml"/><Relationship Id="rId132" Type="http://schemas.openxmlformats.org/officeDocument/2006/relationships/externalLink" Target="externalLinks/externalLink24.xml"/><Relationship Id="rId131" Type="http://schemas.openxmlformats.org/officeDocument/2006/relationships/externalLink" Target="externalLinks/externalLink23.xml"/><Relationship Id="rId130" Type="http://schemas.openxmlformats.org/officeDocument/2006/relationships/externalLink" Target="externalLinks/externalLink22.xml"/><Relationship Id="rId13" Type="http://schemas.openxmlformats.org/officeDocument/2006/relationships/worksheet" Target="worksheets/sheet13.xml"/><Relationship Id="rId129" Type="http://schemas.openxmlformats.org/officeDocument/2006/relationships/externalLink" Target="externalLinks/externalLink21.xml"/><Relationship Id="rId128" Type="http://schemas.openxmlformats.org/officeDocument/2006/relationships/externalLink" Target="externalLinks/externalLink20.xml"/><Relationship Id="rId127" Type="http://schemas.openxmlformats.org/officeDocument/2006/relationships/externalLink" Target="externalLinks/externalLink19.xml"/><Relationship Id="rId126" Type="http://schemas.openxmlformats.org/officeDocument/2006/relationships/externalLink" Target="externalLinks/externalLink18.xml"/><Relationship Id="rId125" Type="http://schemas.openxmlformats.org/officeDocument/2006/relationships/externalLink" Target="externalLinks/externalLink17.xml"/><Relationship Id="rId124" Type="http://schemas.openxmlformats.org/officeDocument/2006/relationships/externalLink" Target="externalLinks/externalLink16.xml"/><Relationship Id="rId123" Type="http://schemas.openxmlformats.org/officeDocument/2006/relationships/externalLink" Target="externalLinks/externalLink15.xml"/><Relationship Id="rId122" Type="http://schemas.openxmlformats.org/officeDocument/2006/relationships/externalLink" Target="externalLinks/externalLink14.xml"/><Relationship Id="rId121" Type="http://schemas.openxmlformats.org/officeDocument/2006/relationships/externalLink" Target="externalLinks/externalLink13.xml"/><Relationship Id="rId120" Type="http://schemas.openxmlformats.org/officeDocument/2006/relationships/externalLink" Target="externalLinks/externalLink12.xml"/><Relationship Id="rId12" Type="http://schemas.openxmlformats.org/officeDocument/2006/relationships/worksheet" Target="worksheets/sheet12.xml"/><Relationship Id="rId119" Type="http://schemas.openxmlformats.org/officeDocument/2006/relationships/externalLink" Target="externalLinks/externalLink11.xml"/><Relationship Id="rId118" Type="http://schemas.openxmlformats.org/officeDocument/2006/relationships/externalLink" Target="externalLinks/externalLink10.xml"/><Relationship Id="rId117" Type="http://schemas.openxmlformats.org/officeDocument/2006/relationships/externalLink" Target="externalLinks/externalLink9.xml"/><Relationship Id="rId116" Type="http://schemas.openxmlformats.org/officeDocument/2006/relationships/externalLink" Target="externalLinks/externalLink8.xml"/><Relationship Id="rId115" Type="http://schemas.openxmlformats.org/officeDocument/2006/relationships/externalLink" Target="externalLinks/externalLink7.xml"/><Relationship Id="rId114" Type="http://schemas.openxmlformats.org/officeDocument/2006/relationships/externalLink" Target="externalLinks/externalLink6.xml"/><Relationship Id="rId113" Type="http://schemas.openxmlformats.org/officeDocument/2006/relationships/externalLink" Target="externalLinks/externalLink5.xml"/><Relationship Id="rId112" Type="http://schemas.openxmlformats.org/officeDocument/2006/relationships/externalLink" Target="externalLinks/externalLink4.xml"/><Relationship Id="rId111" Type="http://schemas.openxmlformats.org/officeDocument/2006/relationships/externalLink" Target="externalLinks/externalLink3.xml"/><Relationship Id="rId110" Type="http://schemas.openxmlformats.org/officeDocument/2006/relationships/externalLink" Target="externalLinks/externalLink2.xml"/><Relationship Id="rId11" Type="http://schemas.openxmlformats.org/officeDocument/2006/relationships/worksheet" Target="worksheets/sheet11.xml"/><Relationship Id="rId109" Type="http://schemas.openxmlformats.org/officeDocument/2006/relationships/externalLink" Target="externalLinks/externalLink1.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933450</xdr:colOff>
      <xdr:row>8</xdr:row>
      <xdr:rowOff>133350</xdr:rowOff>
    </xdr:from>
    <xdr:to>
      <xdr:col>4</xdr:col>
      <xdr:colOff>28575</xdr:colOff>
      <xdr:row>8</xdr:row>
      <xdr:rowOff>133350</xdr:rowOff>
    </xdr:to>
    <xdr:sp>
      <xdr:nvSpPr>
        <xdr:cNvPr id="147529" name="Line 1"/>
        <xdr:cNvSpPr>
          <a:spLocks noChangeShapeType="1"/>
        </xdr:cNvSpPr>
      </xdr:nvSpPr>
      <xdr:spPr>
        <a:xfrm>
          <a:off x="3303270" y="1771650"/>
          <a:ext cx="474345" cy="0"/>
        </a:xfrm>
        <a:prstGeom prst="line">
          <a:avLst/>
        </a:prstGeom>
        <a:noFill/>
        <a:ln w="9525">
          <a:solidFill>
            <a:srgbClr val="000000"/>
          </a:solidFill>
          <a:round/>
        </a:ln>
      </xdr:spPr>
    </xdr:sp>
    <xdr:clientData/>
  </xdr:twoCellAnchor>
  <xdr:twoCellAnchor>
    <xdr:from>
      <xdr:col>3</xdr:col>
      <xdr:colOff>1104900</xdr:colOff>
      <xdr:row>8</xdr:row>
      <xdr:rowOff>133350</xdr:rowOff>
    </xdr:from>
    <xdr:to>
      <xdr:col>3</xdr:col>
      <xdr:colOff>1104900</xdr:colOff>
      <xdr:row>10</xdr:row>
      <xdr:rowOff>133350</xdr:rowOff>
    </xdr:to>
    <xdr:sp>
      <xdr:nvSpPr>
        <xdr:cNvPr id="147530" name="Line 2"/>
        <xdr:cNvSpPr>
          <a:spLocks noChangeShapeType="1"/>
        </xdr:cNvSpPr>
      </xdr:nvSpPr>
      <xdr:spPr>
        <a:xfrm flipH="1">
          <a:off x="3474720" y="1771650"/>
          <a:ext cx="0" cy="400050"/>
        </a:xfrm>
        <a:prstGeom prst="line">
          <a:avLst/>
        </a:prstGeom>
        <a:noFill/>
        <a:ln w="9525">
          <a:solidFill>
            <a:srgbClr val="000000"/>
          </a:solidFill>
          <a:round/>
        </a:ln>
      </xdr:spPr>
    </xdr:sp>
    <xdr:clientData/>
  </xdr:twoCellAnchor>
  <xdr:twoCellAnchor>
    <xdr:from>
      <xdr:col>3</xdr:col>
      <xdr:colOff>1476375</xdr:colOff>
      <xdr:row>9</xdr:row>
      <xdr:rowOff>104775</xdr:rowOff>
    </xdr:from>
    <xdr:to>
      <xdr:col>3</xdr:col>
      <xdr:colOff>1476375</xdr:colOff>
      <xdr:row>9</xdr:row>
      <xdr:rowOff>104775</xdr:rowOff>
    </xdr:to>
    <xdr:sp>
      <xdr:nvSpPr>
        <xdr:cNvPr id="147531" name="Line 3"/>
        <xdr:cNvSpPr>
          <a:spLocks noChangeShapeType="1"/>
        </xdr:cNvSpPr>
      </xdr:nvSpPr>
      <xdr:spPr>
        <a:xfrm flipV="1">
          <a:off x="3749040" y="1943100"/>
          <a:ext cx="0" cy="0"/>
        </a:xfrm>
        <a:prstGeom prst="line">
          <a:avLst/>
        </a:prstGeom>
        <a:noFill/>
        <a:ln w="9525">
          <a:solidFill>
            <a:srgbClr val="000000"/>
          </a:solidFill>
          <a:round/>
        </a:ln>
      </xdr:spPr>
    </xdr:sp>
    <xdr:clientData/>
  </xdr:twoCellAnchor>
  <xdr:twoCellAnchor>
    <xdr:from>
      <xdr:col>3</xdr:col>
      <xdr:colOff>571500</xdr:colOff>
      <xdr:row>5</xdr:row>
      <xdr:rowOff>114300</xdr:rowOff>
    </xdr:from>
    <xdr:to>
      <xdr:col>4</xdr:col>
      <xdr:colOff>19050</xdr:colOff>
      <xdr:row>5</xdr:row>
      <xdr:rowOff>114300</xdr:rowOff>
    </xdr:to>
    <xdr:sp>
      <xdr:nvSpPr>
        <xdr:cNvPr id="147532" name="Line 4"/>
        <xdr:cNvSpPr>
          <a:spLocks noChangeShapeType="1"/>
        </xdr:cNvSpPr>
      </xdr:nvSpPr>
      <xdr:spPr>
        <a:xfrm>
          <a:off x="2941320" y="1152525"/>
          <a:ext cx="826770" cy="0"/>
        </a:xfrm>
        <a:prstGeom prst="line">
          <a:avLst/>
        </a:prstGeom>
        <a:noFill/>
        <a:ln w="9525">
          <a:solidFill>
            <a:srgbClr val="000000"/>
          </a:solidFill>
          <a:round/>
        </a:ln>
      </xdr:spPr>
    </xdr:sp>
    <xdr:clientData/>
  </xdr:twoCellAnchor>
  <xdr:twoCellAnchor>
    <xdr:from>
      <xdr:col>3</xdr:col>
      <xdr:colOff>828675</xdr:colOff>
      <xdr:row>5</xdr:row>
      <xdr:rowOff>114300</xdr:rowOff>
    </xdr:from>
    <xdr:to>
      <xdr:col>3</xdr:col>
      <xdr:colOff>828675</xdr:colOff>
      <xdr:row>7</xdr:row>
      <xdr:rowOff>95250</xdr:rowOff>
    </xdr:to>
    <xdr:sp>
      <xdr:nvSpPr>
        <xdr:cNvPr id="147533" name="Line 6"/>
        <xdr:cNvSpPr>
          <a:spLocks noChangeShapeType="1"/>
        </xdr:cNvSpPr>
      </xdr:nvSpPr>
      <xdr:spPr>
        <a:xfrm>
          <a:off x="3198495" y="1152525"/>
          <a:ext cx="0" cy="381000"/>
        </a:xfrm>
        <a:prstGeom prst="line">
          <a:avLst/>
        </a:prstGeom>
        <a:noFill/>
        <a:ln w="9525">
          <a:solidFill>
            <a:srgbClr val="000000"/>
          </a:solidFill>
          <a:round/>
        </a:ln>
      </xdr:spPr>
    </xdr:sp>
    <xdr:clientData/>
  </xdr:twoCellAnchor>
  <xdr:twoCellAnchor>
    <xdr:from>
      <xdr:col>3</xdr:col>
      <xdr:colOff>819150</xdr:colOff>
      <xdr:row>6</xdr:row>
      <xdr:rowOff>85725</xdr:rowOff>
    </xdr:from>
    <xdr:to>
      <xdr:col>4</xdr:col>
      <xdr:colOff>9525</xdr:colOff>
      <xdr:row>6</xdr:row>
      <xdr:rowOff>85725</xdr:rowOff>
    </xdr:to>
    <xdr:sp>
      <xdr:nvSpPr>
        <xdr:cNvPr id="147534" name="Line 7"/>
        <xdr:cNvSpPr>
          <a:spLocks noChangeShapeType="1"/>
        </xdr:cNvSpPr>
      </xdr:nvSpPr>
      <xdr:spPr>
        <a:xfrm>
          <a:off x="3188970" y="1323975"/>
          <a:ext cx="569595" cy="0"/>
        </a:xfrm>
        <a:prstGeom prst="line">
          <a:avLst/>
        </a:prstGeom>
        <a:noFill/>
        <a:ln w="9525">
          <a:solidFill>
            <a:srgbClr val="000000"/>
          </a:solidFill>
          <a:round/>
        </a:ln>
      </xdr:spPr>
    </xdr:sp>
    <xdr:clientData/>
  </xdr:twoCellAnchor>
  <xdr:twoCellAnchor>
    <xdr:from>
      <xdr:col>3</xdr:col>
      <xdr:colOff>819150</xdr:colOff>
      <xdr:row>7</xdr:row>
      <xdr:rowOff>85725</xdr:rowOff>
    </xdr:from>
    <xdr:to>
      <xdr:col>3</xdr:col>
      <xdr:colOff>1381125</xdr:colOff>
      <xdr:row>7</xdr:row>
      <xdr:rowOff>85725</xdr:rowOff>
    </xdr:to>
    <xdr:sp>
      <xdr:nvSpPr>
        <xdr:cNvPr id="147535" name="Line 8"/>
        <xdr:cNvSpPr>
          <a:spLocks noChangeShapeType="1"/>
        </xdr:cNvSpPr>
      </xdr:nvSpPr>
      <xdr:spPr>
        <a:xfrm>
          <a:off x="3188970" y="1524000"/>
          <a:ext cx="560070" cy="0"/>
        </a:xfrm>
        <a:prstGeom prst="line">
          <a:avLst/>
        </a:prstGeom>
        <a:noFill/>
        <a:ln w="9525">
          <a:solidFill>
            <a:srgbClr val="000000"/>
          </a:solidFill>
          <a:round/>
        </a:ln>
      </xdr:spPr>
    </xdr:sp>
    <xdr:clientData/>
  </xdr:twoCellAnchor>
  <xdr:twoCellAnchor>
    <xdr:from>
      <xdr:col>3</xdr:col>
      <xdr:colOff>1257300</xdr:colOff>
      <xdr:row>17</xdr:row>
      <xdr:rowOff>123825</xdr:rowOff>
    </xdr:from>
    <xdr:to>
      <xdr:col>3</xdr:col>
      <xdr:colOff>1285875</xdr:colOff>
      <xdr:row>32</xdr:row>
      <xdr:rowOff>114300</xdr:rowOff>
    </xdr:to>
    <xdr:sp>
      <xdr:nvSpPr>
        <xdr:cNvPr id="147536" name="Line 10"/>
        <xdr:cNvSpPr>
          <a:spLocks noChangeShapeType="1"/>
        </xdr:cNvSpPr>
      </xdr:nvSpPr>
      <xdr:spPr>
        <a:xfrm>
          <a:off x="3627120" y="3562350"/>
          <a:ext cx="28575" cy="2990850"/>
        </a:xfrm>
        <a:prstGeom prst="line">
          <a:avLst/>
        </a:prstGeom>
        <a:noFill/>
        <a:ln w="9525">
          <a:solidFill>
            <a:srgbClr val="000000"/>
          </a:solidFill>
          <a:round/>
        </a:ln>
      </xdr:spPr>
    </xdr:sp>
    <xdr:clientData/>
  </xdr:twoCellAnchor>
  <xdr:twoCellAnchor>
    <xdr:from>
      <xdr:col>3</xdr:col>
      <xdr:colOff>1266825</xdr:colOff>
      <xdr:row>18</xdr:row>
      <xdr:rowOff>114300</xdr:rowOff>
    </xdr:from>
    <xdr:to>
      <xdr:col>4</xdr:col>
      <xdr:colOff>19050</xdr:colOff>
      <xdr:row>18</xdr:row>
      <xdr:rowOff>114300</xdr:rowOff>
    </xdr:to>
    <xdr:sp>
      <xdr:nvSpPr>
        <xdr:cNvPr id="147537" name="Line 16"/>
        <xdr:cNvSpPr>
          <a:spLocks noChangeShapeType="1"/>
        </xdr:cNvSpPr>
      </xdr:nvSpPr>
      <xdr:spPr>
        <a:xfrm>
          <a:off x="3636645" y="3752850"/>
          <a:ext cx="131445" cy="0"/>
        </a:xfrm>
        <a:prstGeom prst="line">
          <a:avLst/>
        </a:prstGeom>
        <a:noFill/>
        <a:ln w="9525">
          <a:solidFill>
            <a:srgbClr val="000000"/>
          </a:solidFill>
          <a:round/>
        </a:ln>
      </xdr:spPr>
    </xdr:sp>
    <xdr:clientData/>
  </xdr:twoCellAnchor>
  <xdr:twoCellAnchor>
    <xdr:from>
      <xdr:col>3</xdr:col>
      <xdr:colOff>323850</xdr:colOff>
      <xdr:row>17</xdr:row>
      <xdr:rowOff>123825</xdr:rowOff>
    </xdr:from>
    <xdr:to>
      <xdr:col>3</xdr:col>
      <xdr:colOff>1371600</xdr:colOff>
      <xdr:row>17</xdr:row>
      <xdr:rowOff>123825</xdr:rowOff>
    </xdr:to>
    <xdr:sp>
      <xdr:nvSpPr>
        <xdr:cNvPr id="147538" name="Line 17"/>
        <xdr:cNvSpPr>
          <a:spLocks noChangeShapeType="1"/>
        </xdr:cNvSpPr>
      </xdr:nvSpPr>
      <xdr:spPr>
        <a:xfrm>
          <a:off x="2693670" y="3562350"/>
          <a:ext cx="1047750" cy="0"/>
        </a:xfrm>
        <a:prstGeom prst="line">
          <a:avLst/>
        </a:prstGeom>
        <a:noFill/>
        <a:ln w="9525">
          <a:solidFill>
            <a:srgbClr val="000000"/>
          </a:solidFill>
          <a:round/>
        </a:ln>
      </xdr:spPr>
    </xdr:sp>
    <xdr:clientData/>
  </xdr:twoCellAnchor>
  <xdr:twoCellAnchor>
    <xdr:from>
      <xdr:col>2</xdr:col>
      <xdr:colOff>847725</xdr:colOff>
      <xdr:row>35</xdr:row>
      <xdr:rowOff>123825</xdr:rowOff>
    </xdr:from>
    <xdr:to>
      <xdr:col>2</xdr:col>
      <xdr:colOff>895350</xdr:colOff>
      <xdr:row>56</xdr:row>
      <xdr:rowOff>38100</xdr:rowOff>
    </xdr:to>
    <xdr:sp>
      <xdr:nvSpPr>
        <xdr:cNvPr id="147539" name="Line 24"/>
        <xdr:cNvSpPr>
          <a:spLocks noChangeShapeType="1"/>
        </xdr:cNvSpPr>
      </xdr:nvSpPr>
      <xdr:spPr>
        <a:xfrm>
          <a:off x="1990725" y="7162800"/>
          <a:ext cx="47625" cy="4057650"/>
        </a:xfrm>
        <a:prstGeom prst="line">
          <a:avLst/>
        </a:prstGeom>
        <a:noFill/>
        <a:ln w="9525">
          <a:solidFill>
            <a:srgbClr val="000000"/>
          </a:solidFill>
          <a:round/>
        </a:ln>
      </xdr:spPr>
    </xdr:sp>
    <xdr:clientData/>
  </xdr:twoCellAnchor>
  <xdr:twoCellAnchor>
    <xdr:from>
      <xdr:col>3</xdr:col>
      <xdr:colOff>514350</xdr:colOff>
      <xdr:row>42</xdr:row>
      <xdr:rowOff>123825</xdr:rowOff>
    </xdr:from>
    <xdr:to>
      <xdr:col>4</xdr:col>
      <xdr:colOff>28575</xdr:colOff>
      <xdr:row>42</xdr:row>
      <xdr:rowOff>123825</xdr:rowOff>
    </xdr:to>
    <xdr:sp>
      <xdr:nvSpPr>
        <xdr:cNvPr id="147540" name="Line 27"/>
        <xdr:cNvSpPr>
          <a:spLocks noChangeShapeType="1"/>
        </xdr:cNvSpPr>
      </xdr:nvSpPr>
      <xdr:spPr>
        <a:xfrm>
          <a:off x="2884170" y="8505825"/>
          <a:ext cx="893445" cy="0"/>
        </a:xfrm>
        <a:prstGeom prst="line">
          <a:avLst/>
        </a:prstGeom>
        <a:noFill/>
        <a:ln w="9525">
          <a:solidFill>
            <a:srgbClr val="000000"/>
          </a:solidFill>
          <a:round/>
        </a:ln>
      </xdr:spPr>
    </xdr:sp>
    <xdr:clientData/>
  </xdr:twoCellAnchor>
  <xdr:twoCellAnchor>
    <xdr:from>
      <xdr:col>2</xdr:col>
      <xdr:colOff>866775</xdr:colOff>
      <xdr:row>51</xdr:row>
      <xdr:rowOff>104775</xdr:rowOff>
    </xdr:from>
    <xdr:to>
      <xdr:col>2</xdr:col>
      <xdr:colOff>1190625</xdr:colOff>
      <xdr:row>51</xdr:row>
      <xdr:rowOff>104775</xdr:rowOff>
    </xdr:to>
    <xdr:sp>
      <xdr:nvSpPr>
        <xdr:cNvPr id="147541" name="Line 35"/>
        <xdr:cNvSpPr>
          <a:spLocks noChangeShapeType="1"/>
        </xdr:cNvSpPr>
      </xdr:nvSpPr>
      <xdr:spPr>
        <a:xfrm>
          <a:off x="2009775" y="10287000"/>
          <a:ext cx="323850" cy="0"/>
        </a:xfrm>
        <a:prstGeom prst="line">
          <a:avLst/>
        </a:prstGeom>
        <a:noFill/>
        <a:ln w="9525">
          <a:solidFill>
            <a:srgbClr val="000000"/>
          </a:solidFill>
          <a:round/>
        </a:ln>
      </xdr:spPr>
    </xdr:sp>
    <xdr:clientData/>
  </xdr:twoCellAnchor>
  <xdr:twoCellAnchor>
    <xdr:from>
      <xdr:col>3</xdr:col>
      <xdr:colOff>552450</xdr:colOff>
      <xdr:row>49</xdr:row>
      <xdr:rowOff>114300</xdr:rowOff>
    </xdr:from>
    <xdr:to>
      <xdr:col>4</xdr:col>
      <xdr:colOff>38100</xdr:colOff>
      <xdr:row>49</xdr:row>
      <xdr:rowOff>114300</xdr:rowOff>
    </xdr:to>
    <xdr:sp>
      <xdr:nvSpPr>
        <xdr:cNvPr id="147542" name="Line 36"/>
        <xdr:cNvSpPr>
          <a:spLocks noChangeShapeType="1"/>
        </xdr:cNvSpPr>
      </xdr:nvSpPr>
      <xdr:spPr>
        <a:xfrm>
          <a:off x="2922270" y="9896475"/>
          <a:ext cx="864870" cy="0"/>
        </a:xfrm>
        <a:prstGeom prst="line">
          <a:avLst/>
        </a:prstGeom>
        <a:noFill/>
        <a:ln w="9525">
          <a:solidFill>
            <a:srgbClr val="000000"/>
          </a:solidFill>
          <a:round/>
        </a:ln>
      </xdr:spPr>
    </xdr:sp>
    <xdr:clientData/>
  </xdr:twoCellAnchor>
  <xdr:twoCellAnchor>
    <xdr:from>
      <xdr:col>3</xdr:col>
      <xdr:colOff>1133475</xdr:colOff>
      <xdr:row>50</xdr:row>
      <xdr:rowOff>85725</xdr:rowOff>
    </xdr:from>
    <xdr:to>
      <xdr:col>4</xdr:col>
      <xdr:colOff>19050</xdr:colOff>
      <xdr:row>50</xdr:row>
      <xdr:rowOff>85725</xdr:rowOff>
    </xdr:to>
    <xdr:sp>
      <xdr:nvSpPr>
        <xdr:cNvPr id="147543" name="Line 37"/>
        <xdr:cNvSpPr>
          <a:spLocks noChangeShapeType="1"/>
        </xdr:cNvSpPr>
      </xdr:nvSpPr>
      <xdr:spPr>
        <a:xfrm>
          <a:off x="3503295" y="10067925"/>
          <a:ext cx="264795" cy="0"/>
        </a:xfrm>
        <a:prstGeom prst="line">
          <a:avLst/>
        </a:prstGeom>
        <a:noFill/>
        <a:ln w="9525">
          <a:solidFill>
            <a:srgbClr val="000000"/>
          </a:solidFill>
          <a:round/>
        </a:ln>
      </xdr:spPr>
    </xdr:sp>
    <xdr:clientData/>
  </xdr:twoCellAnchor>
  <xdr:twoCellAnchor>
    <xdr:from>
      <xdr:col>2</xdr:col>
      <xdr:colOff>876300</xdr:colOff>
      <xdr:row>52</xdr:row>
      <xdr:rowOff>85725</xdr:rowOff>
    </xdr:from>
    <xdr:to>
      <xdr:col>3</xdr:col>
      <xdr:colOff>0</xdr:colOff>
      <xdr:row>52</xdr:row>
      <xdr:rowOff>85725</xdr:rowOff>
    </xdr:to>
    <xdr:sp>
      <xdr:nvSpPr>
        <xdr:cNvPr id="147544" name="Line 39"/>
        <xdr:cNvSpPr>
          <a:spLocks noChangeShapeType="1"/>
        </xdr:cNvSpPr>
      </xdr:nvSpPr>
      <xdr:spPr>
        <a:xfrm>
          <a:off x="2019300" y="10467975"/>
          <a:ext cx="350520" cy="0"/>
        </a:xfrm>
        <a:prstGeom prst="line">
          <a:avLst/>
        </a:prstGeom>
        <a:noFill/>
        <a:ln w="9525">
          <a:solidFill>
            <a:srgbClr val="000000"/>
          </a:solidFill>
          <a:round/>
        </a:ln>
      </xdr:spPr>
    </xdr:sp>
    <xdr:clientData/>
  </xdr:twoCellAnchor>
  <xdr:twoCellAnchor>
    <xdr:from>
      <xdr:col>2</xdr:col>
      <xdr:colOff>885825</xdr:colOff>
      <xdr:row>53</xdr:row>
      <xdr:rowOff>85725</xdr:rowOff>
    </xdr:from>
    <xdr:to>
      <xdr:col>3</xdr:col>
      <xdr:colOff>9525</xdr:colOff>
      <xdr:row>53</xdr:row>
      <xdr:rowOff>85725</xdr:rowOff>
    </xdr:to>
    <xdr:sp>
      <xdr:nvSpPr>
        <xdr:cNvPr id="147545" name="Line 40"/>
        <xdr:cNvSpPr>
          <a:spLocks noChangeShapeType="1"/>
        </xdr:cNvSpPr>
      </xdr:nvSpPr>
      <xdr:spPr>
        <a:xfrm>
          <a:off x="2028825" y="10668000"/>
          <a:ext cx="350520" cy="0"/>
        </a:xfrm>
        <a:prstGeom prst="line">
          <a:avLst/>
        </a:prstGeom>
        <a:noFill/>
        <a:ln w="9525">
          <a:solidFill>
            <a:srgbClr val="000000"/>
          </a:solidFill>
          <a:round/>
        </a:ln>
      </xdr:spPr>
    </xdr:sp>
    <xdr:clientData/>
  </xdr:twoCellAnchor>
  <xdr:twoCellAnchor>
    <xdr:from>
      <xdr:col>2</xdr:col>
      <xdr:colOff>514350</xdr:colOff>
      <xdr:row>5</xdr:row>
      <xdr:rowOff>104775</xdr:rowOff>
    </xdr:from>
    <xdr:to>
      <xdr:col>2</xdr:col>
      <xdr:colOff>1104900</xdr:colOff>
      <xdr:row>5</xdr:row>
      <xdr:rowOff>104775</xdr:rowOff>
    </xdr:to>
    <xdr:sp>
      <xdr:nvSpPr>
        <xdr:cNvPr id="147546" name="Line 42"/>
        <xdr:cNvSpPr>
          <a:spLocks noChangeShapeType="1"/>
        </xdr:cNvSpPr>
      </xdr:nvSpPr>
      <xdr:spPr>
        <a:xfrm>
          <a:off x="1657350" y="1143000"/>
          <a:ext cx="590550" cy="0"/>
        </a:xfrm>
        <a:prstGeom prst="line">
          <a:avLst/>
        </a:prstGeom>
        <a:noFill/>
        <a:ln w="9525">
          <a:solidFill>
            <a:srgbClr val="000000"/>
          </a:solidFill>
          <a:round/>
        </a:ln>
      </xdr:spPr>
    </xdr:sp>
    <xdr:clientData/>
  </xdr:twoCellAnchor>
  <xdr:twoCellAnchor>
    <xdr:from>
      <xdr:col>2</xdr:col>
      <xdr:colOff>857250</xdr:colOff>
      <xdr:row>5</xdr:row>
      <xdr:rowOff>123825</xdr:rowOff>
    </xdr:from>
    <xdr:to>
      <xdr:col>2</xdr:col>
      <xdr:colOff>866775</xdr:colOff>
      <xdr:row>34</xdr:row>
      <xdr:rowOff>104775</xdr:rowOff>
    </xdr:to>
    <xdr:sp>
      <xdr:nvSpPr>
        <xdr:cNvPr id="147547" name="Line 43"/>
        <xdr:cNvSpPr>
          <a:spLocks noChangeShapeType="1"/>
        </xdr:cNvSpPr>
      </xdr:nvSpPr>
      <xdr:spPr>
        <a:xfrm>
          <a:off x="2000250" y="1162050"/>
          <a:ext cx="9525" cy="5781675"/>
        </a:xfrm>
        <a:prstGeom prst="line">
          <a:avLst/>
        </a:prstGeom>
        <a:noFill/>
        <a:ln w="9525">
          <a:solidFill>
            <a:srgbClr val="000000"/>
          </a:solidFill>
          <a:round/>
        </a:ln>
      </xdr:spPr>
    </xdr:sp>
    <xdr:clientData/>
  </xdr:twoCellAnchor>
  <xdr:twoCellAnchor>
    <xdr:from>
      <xdr:col>3</xdr:col>
      <xdr:colOff>1114425</xdr:colOff>
      <xdr:row>10</xdr:row>
      <xdr:rowOff>123825</xdr:rowOff>
    </xdr:from>
    <xdr:to>
      <xdr:col>3</xdr:col>
      <xdr:colOff>1371600</xdr:colOff>
      <xdr:row>10</xdr:row>
      <xdr:rowOff>123825</xdr:rowOff>
    </xdr:to>
    <xdr:sp>
      <xdr:nvSpPr>
        <xdr:cNvPr id="147548" name="Line 46"/>
        <xdr:cNvSpPr>
          <a:spLocks noChangeShapeType="1"/>
        </xdr:cNvSpPr>
      </xdr:nvSpPr>
      <xdr:spPr>
        <a:xfrm>
          <a:off x="3484245" y="2162175"/>
          <a:ext cx="257175" cy="0"/>
        </a:xfrm>
        <a:prstGeom prst="line">
          <a:avLst/>
        </a:prstGeom>
        <a:noFill/>
        <a:ln w="9525">
          <a:solidFill>
            <a:srgbClr val="000000"/>
          </a:solidFill>
          <a:round/>
        </a:ln>
      </xdr:spPr>
    </xdr:sp>
    <xdr:clientData/>
  </xdr:twoCellAnchor>
  <xdr:twoCellAnchor>
    <xdr:from>
      <xdr:col>3</xdr:col>
      <xdr:colOff>1114425</xdr:colOff>
      <xdr:row>9</xdr:row>
      <xdr:rowOff>114300</xdr:rowOff>
    </xdr:from>
    <xdr:to>
      <xdr:col>3</xdr:col>
      <xdr:colOff>1371600</xdr:colOff>
      <xdr:row>9</xdr:row>
      <xdr:rowOff>114300</xdr:rowOff>
    </xdr:to>
    <xdr:sp>
      <xdr:nvSpPr>
        <xdr:cNvPr id="147549" name="Line 47"/>
        <xdr:cNvSpPr>
          <a:spLocks noChangeShapeType="1"/>
        </xdr:cNvSpPr>
      </xdr:nvSpPr>
      <xdr:spPr>
        <a:xfrm>
          <a:off x="3484245" y="1952625"/>
          <a:ext cx="257175" cy="0"/>
        </a:xfrm>
        <a:prstGeom prst="line">
          <a:avLst/>
        </a:prstGeom>
        <a:noFill/>
        <a:ln w="9525">
          <a:solidFill>
            <a:srgbClr val="000000"/>
          </a:solidFill>
          <a:round/>
        </a:ln>
      </xdr:spPr>
    </xdr:sp>
    <xdr:clientData/>
  </xdr:twoCellAnchor>
  <xdr:twoCellAnchor>
    <xdr:from>
      <xdr:col>2</xdr:col>
      <xdr:colOff>866775</xdr:colOff>
      <xdr:row>11</xdr:row>
      <xdr:rowOff>85725</xdr:rowOff>
    </xdr:from>
    <xdr:to>
      <xdr:col>3</xdr:col>
      <xdr:colOff>0</xdr:colOff>
      <xdr:row>11</xdr:row>
      <xdr:rowOff>85725</xdr:rowOff>
    </xdr:to>
    <xdr:sp>
      <xdr:nvSpPr>
        <xdr:cNvPr id="147550" name="Line 48"/>
        <xdr:cNvSpPr>
          <a:spLocks noChangeShapeType="1"/>
        </xdr:cNvSpPr>
      </xdr:nvSpPr>
      <xdr:spPr>
        <a:xfrm>
          <a:off x="2009775" y="2324100"/>
          <a:ext cx="360045" cy="0"/>
        </a:xfrm>
        <a:prstGeom prst="line">
          <a:avLst/>
        </a:prstGeom>
        <a:noFill/>
        <a:ln w="9525">
          <a:solidFill>
            <a:srgbClr val="000000"/>
          </a:solidFill>
          <a:round/>
        </a:ln>
      </xdr:spPr>
    </xdr:sp>
    <xdr:clientData/>
  </xdr:twoCellAnchor>
  <xdr:twoCellAnchor>
    <xdr:from>
      <xdr:col>2</xdr:col>
      <xdr:colOff>885825</xdr:colOff>
      <xdr:row>17</xdr:row>
      <xdr:rowOff>123825</xdr:rowOff>
    </xdr:from>
    <xdr:to>
      <xdr:col>3</xdr:col>
      <xdr:colOff>9525</xdr:colOff>
      <xdr:row>17</xdr:row>
      <xdr:rowOff>123825</xdr:rowOff>
    </xdr:to>
    <xdr:sp>
      <xdr:nvSpPr>
        <xdr:cNvPr id="147551" name="Line 54"/>
        <xdr:cNvSpPr>
          <a:spLocks noChangeShapeType="1"/>
        </xdr:cNvSpPr>
      </xdr:nvSpPr>
      <xdr:spPr>
        <a:xfrm>
          <a:off x="2028825" y="3562350"/>
          <a:ext cx="350520" cy="0"/>
        </a:xfrm>
        <a:prstGeom prst="line">
          <a:avLst/>
        </a:prstGeom>
        <a:noFill/>
        <a:ln w="9525">
          <a:solidFill>
            <a:srgbClr val="000000"/>
          </a:solidFill>
          <a:round/>
        </a:ln>
      </xdr:spPr>
    </xdr:sp>
    <xdr:clientData/>
  </xdr:twoCellAnchor>
  <xdr:twoCellAnchor>
    <xdr:from>
      <xdr:col>2</xdr:col>
      <xdr:colOff>857250</xdr:colOff>
      <xdr:row>34</xdr:row>
      <xdr:rowOff>114300</xdr:rowOff>
    </xdr:from>
    <xdr:to>
      <xdr:col>2</xdr:col>
      <xdr:colOff>1181100</xdr:colOff>
      <xdr:row>34</xdr:row>
      <xdr:rowOff>114300</xdr:rowOff>
    </xdr:to>
    <xdr:sp>
      <xdr:nvSpPr>
        <xdr:cNvPr id="147552" name="Line 56"/>
        <xdr:cNvSpPr>
          <a:spLocks noChangeShapeType="1"/>
        </xdr:cNvSpPr>
      </xdr:nvSpPr>
      <xdr:spPr>
        <a:xfrm>
          <a:off x="2000250" y="6953250"/>
          <a:ext cx="323850" cy="0"/>
        </a:xfrm>
        <a:prstGeom prst="line">
          <a:avLst/>
        </a:prstGeom>
        <a:noFill/>
        <a:ln w="9525">
          <a:solidFill>
            <a:srgbClr val="000000"/>
          </a:solidFill>
          <a:round/>
        </a:ln>
      </xdr:spPr>
    </xdr:sp>
    <xdr:clientData/>
  </xdr:twoCellAnchor>
  <xdr:twoCellAnchor>
    <xdr:from>
      <xdr:col>7</xdr:col>
      <xdr:colOff>161925</xdr:colOff>
      <xdr:row>5</xdr:row>
      <xdr:rowOff>114300</xdr:rowOff>
    </xdr:from>
    <xdr:to>
      <xdr:col>7</xdr:col>
      <xdr:colOff>923925</xdr:colOff>
      <xdr:row>5</xdr:row>
      <xdr:rowOff>114300</xdr:rowOff>
    </xdr:to>
    <xdr:sp>
      <xdr:nvSpPr>
        <xdr:cNvPr id="147553" name="Line 59"/>
        <xdr:cNvSpPr>
          <a:spLocks noChangeShapeType="1"/>
        </xdr:cNvSpPr>
      </xdr:nvSpPr>
      <xdr:spPr>
        <a:xfrm>
          <a:off x="6204585" y="1152525"/>
          <a:ext cx="762000" cy="0"/>
        </a:xfrm>
        <a:prstGeom prst="line">
          <a:avLst/>
        </a:prstGeom>
        <a:noFill/>
        <a:ln w="9525">
          <a:solidFill>
            <a:srgbClr val="000000"/>
          </a:solidFill>
          <a:round/>
        </a:ln>
      </xdr:spPr>
    </xdr:sp>
    <xdr:clientData/>
  </xdr:twoCellAnchor>
  <xdr:twoCellAnchor>
    <xdr:from>
      <xdr:col>7</xdr:col>
      <xdr:colOff>523875</xdr:colOff>
      <xdr:row>5</xdr:row>
      <xdr:rowOff>123825</xdr:rowOff>
    </xdr:from>
    <xdr:to>
      <xdr:col>7</xdr:col>
      <xdr:colOff>552450</xdr:colOff>
      <xdr:row>16</xdr:row>
      <xdr:rowOff>123825</xdr:rowOff>
    </xdr:to>
    <xdr:sp>
      <xdr:nvSpPr>
        <xdr:cNvPr id="147554" name="Line 60"/>
        <xdr:cNvSpPr>
          <a:spLocks noChangeShapeType="1"/>
        </xdr:cNvSpPr>
      </xdr:nvSpPr>
      <xdr:spPr>
        <a:xfrm>
          <a:off x="6566535" y="1162050"/>
          <a:ext cx="28575" cy="2200275"/>
        </a:xfrm>
        <a:prstGeom prst="line">
          <a:avLst/>
        </a:prstGeom>
        <a:noFill/>
        <a:ln w="9525">
          <a:solidFill>
            <a:srgbClr val="000000"/>
          </a:solidFill>
          <a:round/>
        </a:ln>
      </xdr:spPr>
    </xdr:sp>
    <xdr:clientData/>
  </xdr:twoCellAnchor>
  <xdr:twoCellAnchor>
    <xdr:from>
      <xdr:col>7</xdr:col>
      <xdr:colOff>533400</xdr:colOff>
      <xdr:row>7</xdr:row>
      <xdr:rowOff>76200</xdr:rowOff>
    </xdr:from>
    <xdr:to>
      <xdr:col>7</xdr:col>
      <xdr:colOff>952500</xdr:colOff>
      <xdr:row>7</xdr:row>
      <xdr:rowOff>76200</xdr:rowOff>
    </xdr:to>
    <xdr:sp>
      <xdr:nvSpPr>
        <xdr:cNvPr id="147555" name="Line 61"/>
        <xdr:cNvSpPr>
          <a:spLocks noChangeShapeType="1"/>
        </xdr:cNvSpPr>
      </xdr:nvSpPr>
      <xdr:spPr>
        <a:xfrm>
          <a:off x="6576060" y="1514475"/>
          <a:ext cx="419100" cy="0"/>
        </a:xfrm>
        <a:prstGeom prst="line">
          <a:avLst/>
        </a:prstGeom>
        <a:noFill/>
        <a:ln w="9525">
          <a:solidFill>
            <a:srgbClr val="000000"/>
          </a:solidFill>
          <a:round/>
        </a:ln>
      </xdr:spPr>
    </xdr:sp>
    <xdr:clientData/>
  </xdr:twoCellAnchor>
  <xdr:twoCellAnchor>
    <xdr:from>
      <xdr:col>7</xdr:col>
      <xdr:colOff>523875</xdr:colOff>
      <xdr:row>8</xdr:row>
      <xdr:rowOff>85725</xdr:rowOff>
    </xdr:from>
    <xdr:to>
      <xdr:col>7</xdr:col>
      <xdr:colOff>962025</xdr:colOff>
      <xdr:row>8</xdr:row>
      <xdr:rowOff>85725</xdr:rowOff>
    </xdr:to>
    <xdr:sp>
      <xdr:nvSpPr>
        <xdr:cNvPr id="147556" name="Line 62"/>
        <xdr:cNvSpPr>
          <a:spLocks noChangeShapeType="1"/>
        </xdr:cNvSpPr>
      </xdr:nvSpPr>
      <xdr:spPr>
        <a:xfrm>
          <a:off x="6566535" y="1724025"/>
          <a:ext cx="436245" cy="0"/>
        </a:xfrm>
        <a:prstGeom prst="line">
          <a:avLst/>
        </a:prstGeom>
        <a:noFill/>
        <a:ln w="9525">
          <a:solidFill>
            <a:srgbClr val="000000"/>
          </a:solidFill>
          <a:round/>
        </a:ln>
      </xdr:spPr>
    </xdr:sp>
    <xdr:clientData/>
  </xdr:twoCellAnchor>
  <xdr:twoCellAnchor>
    <xdr:from>
      <xdr:col>7</xdr:col>
      <xdr:colOff>533400</xdr:colOff>
      <xdr:row>9</xdr:row>
      <xdr:rowOff>104775</xdr:rowOff>
    </xdr:from>
    <xdr:to>
      <xdr:col>7</xdr:col>
      <xdr:colOff>962025</xdr:colOff>
      <xdr:row>9</xdr:row>
      <xdr:rowOff>104775</xdr:rowOff>
    </xdr:to>
    <xdr:sp>
      <xdr:nvSpPr>
        <xdr:cNvPr id="147557" name="Line 63"/>
        <xdr:cNvSpPr>
          <a:spLocks noChangeShapeType="1"/>
        </xdr:cNvSpPr>
      </xdr:nvSpPr>
      <xdr:spPr>
        <a:xfrm>
          <a:off x="6576060" y="1943100"/>
          <a:ext cx="426720" cy="0"/>
        </a:xfrm>
        <a:prstGeom prst="line">
          <a:avLst/>
        </a:prstGeom>
        <a:noFill/>
        <a:ln w="9525">
          <a:solidFill>
            <a:srgbClr val="000000"/>
          </a:solidFill>
          <a:round/>
        </a:ln>
      </xdr:spPr>
    </xdr:sp>
    <xdr:clientData/>
  </xdr:twoCellAnchor>
  <xdr:twoCellAnchor>
    <xdr:from>
      <xdr:col>7</xdr:col>
      <xdr:colOff>523875</xdr:colOff>
      <xdr:row>10</xdr:row>
      <xdr:rowOff>123825</xdr:rowOff>
    </xdr:from>
    <xdr:to>
      <xdr:col>7</xdr:col>
      <xdr:colOff>914400</xdr:colOff>
      <xdr:row>10</xdr:row>
      <xdr:rowOff>123825</xdr:rowOff>
    </xdr:to>
    <xdr:sp>
      <xdr:nvSpPr>
        <xdr:cNvPr id="147558" name="Line 64"/>
        <xdr:cNvSpPr>
          <a:spLocks noChangeShapeType="1"/>
        </xdr:cNvSpPr>
      </xdr:nvSpPr>
      <xdr:spPr>
        <a:xfrm>
          <a:off x="6566535" y="2162175"/>
          <a:ext cx="390525" cy="0"/>
        </a:xfrm>
        <a:prstGeom prst="line">
          <a:avLst/>
        </a:prstGeom>
        <a:noFill/>
        <a:ln w="9525">
          <a:solidFill>
            <a:srgbClr val="000000"/>
          </a:solidFill>
          <a:round/>
        </a:ln>
      </xdr:spPr>
    </xdr:sp>
    <xdr:clientData/>
  </xdr:twoCellAnchor>
  <xdr:twoCellAnchor>
    <xdr:from>
      <xdr:col>7</xdr:col>
      <xdr:colOff>552450</xdr:colOff>
      <xdr:row>14</xdr:row>
      <xdr:rowOff>95250</xdr:rowOff>
    </xdr:from>
    <xdr:to>
      <xdr:col>7</xdr:col>
      <xdr:colOff>962025</xdr:colOff>
      <xdr:row>14</xdr:row>
      <xdr:rowOff>95250</xdr:rowOff>
    </xdr:to>
    <xdr:sp>
      <xdr:nvSpPr>
        <xdr:cNvPr id="147559" name="Line 65"/>
        <xdr:cNvSpPr>
          <a:spLocks noChangeShapeType="1"/>
        </xdr:cNvSpPr>
      </xdr:nvSpPr>
      <xdr:spPr>
        <a:xfrm>
          <a:off x="6595110" y="2933700"/>
          <a:ext cx="407670" cy="0"/>
        </a:xfrm>
        <a:prstGeom prst="line">
          <a:avLst/>
        </a:prstGeom>
        <a:noFill/>
        <a:ln w="9525">
          <a:solidFill>
            <a:srgbClr val="000000"/>
          </a:solidFill>
          <a:round/>
        </a:ln>
      </xdr:spPr>
    </xdr:sp>
    <xdr:clientData/>
  </xdr:twoCellAnchor>
  <xdr:twoCellAnchor>
    <xdr:from>
      <xdr:col>7</xdr:col>
      <xdr:colOff>561975</xdr:colOff>
      <xdr:row>12</xdr:row>
      <xdr:rowOff>95250</xdr:rowOff>
    </xdr:from>
    <xdr:to>
      <xdr:col>7</xdr:col>
      <xdr:colOff>952500</xdr:colOff>
      <xdr:row>12</xdr:row>
      <xdr:rowOff>95250</xdr:rowOff>
    </xdr:to>
    <xdr:sp>
      <xdr:nvSpPr>
        <xdr:cNvPr id="147560" name="Line 67"/>
        <xdr:cNvSpPr>
          <a:spLocks noChangeShapeType="1"/>
        </xdr:cNvSpPr>
      </xdr:nvSpPr>
      <xdr:spPr>
        <a:xfrm>
          <a:off x="6604635" y="2533650"/>
          <a:ext cx="390525" cy="0"/>
        </a:xfrm>
        <a:prstGeom prst="line">
          <a:avLst/>
        </a:prstGeom>
        <a:noFill/>
        <a:ln w="9525">
          <a:solidFill>
            <a:srgbClr val="000000"/>
          </a:solidFill>
          <a:round/>
        </a:ln>
      </xdr:spPr>
    </xdr:sp>
    <xdr:clientData/>
  </xdr:twoCellAnchor>
  <xdr:twoCellAnchor>
    <xdr:from>
      <xdr:col>7</xdr:col>
      <xdr:colOff>533400</xdr:colOff>
      <xdr:row>11</xdr:row>
      <xdr:rowOff>104775</xdr:rowOff>
    </xdr:from>
    <xdr:to>
      <xdr:col>7</xdr:col>
      <xdr:colOff>933450</xdr:colOff>
      <xdr:row>11</xdr:row>
      <xdr:rowOff>104775</xdr:rowOff>
    </xdr:to>
    <xdr:sp>
      <xdr:nvSpPr>
        <xdr:cNvPr id="147561" name="Line 68"/>
        <xdr:cNvSpPr>
          <a:spLocks noChangeShapeType="1"/>
        </xdr:cNvSpPr>
      </xdr:nvSpPr>
      <xdr:spPr>
        <a:xfrm>
          <a:off x="6576060" y="2343150"/>
          <a:ext cx="400050" cy="0"/>
        </a:xfrm>
        <a:prstGeom prst="line">
          <a:avLst/>
        </a:prstGeom>
        <a:noFill/>
        <a:ln w="9525">
          <a:solidFill>
            <a:srgbClr val="000000"/>
          </a:solidFill>
          <a:round/>
        </a:ln>
      </xdr:spPr>
    </xdr:sp>
    <xdr:clientData/>
  </xdr:twoCellAnchor>
  <xdr:twoCellAnchor>
    <xdr:from>
      <xdr:col>7</xdr:col>
      <xdr:colOff>561975</xdr:colOff>
      <xdr:row>13</xdr:row>
      <xdr:rowOff>123825</xdr:rowOff>
    </xdr:from>
    <xdr:to>
      <xdr:col>7</xdr:col>
      <xdr:colOff>942975</xdr:colOff>
      <xdr:row>13</xdr:row>
      <xdr:rowOff>123825</xdr:rowOff>
    </xdr:to>
    <xdr:sp>
      <xdr:nvSpPr>
        <xdr:cNvPr id="147562" name="Line 69"/>
        <xdr:cNvSpPr>
          <a:spLocks noChangeShapeType="1"/>
        </xdr:cNvSpPr>
      </xdr:nvSpPr>
      <xdr:spPr>
        <a:xfrm>
          <a:off x="6604635" y="2762250"/>
          <a:ext cx="381000" cy="0"/>
        </a:xfrm>
        <a:prstGeom prst="line">
          <a:avLst/>
        </a:prstGeom>
        <a:noFill/>
        <a:ln w="9525">
          <a:solidFill>
            <a:srgbClr val="000000"/>
          </a:solidFill>
          <a:round/>
        </a:ln>
      </xdr:spPr>
    </xdr:sp>
    <xdr:clientData/>
  </xdr:twoCellAnchor>
  <xdr:twoCellAnchor>
    <xdr:from>
      <xdr:col>7</xdr:col>
      <xdr:colOff>523875</xdr:colOff>
      <xdr:row>6</xdr:row>
      <xdr:rowOff>104775</xdr:rowOff>
    </xdr:from>
    <xdr:to>
      <xdr:col>7</xdr:col>
      <xdr:colOff>885825</xdr:colOff>
      <xdr:row>6</xdr:row>
      <xdr:rowOff>104775</xdr:rowOff>
    </xdr:to>
    <xdr:sp>
      <xdr:nvSpPr>
        <xdr:cNvPr id="147563" name="Line 70"/>
        <xdr:cNvSpPr>
          <a:spLocks noChangeShapeType="1"/>
        </xdr:cNvSpPr>
      </xdr:nvSpPr>
      <xdr:spPr>
        <a:xfrm>
          <a:off x="6566535" y="1343025"/>
          <a:ext cx="361950" cy="0"/>
        </a:xfrm>
        <a:prstGeom prst="line">
          <a:avLst/>
        </a:prstGeom>
        <a:noFill/>
        <a:ln w="9525">
          <a:solidFill>
            <a:srgbClr val="000000"/>
          </a:solidFill>
          <a:round/>
        </a:ln>
      </xdr:spPr>
    </xdr:sp>
    <xdr:clientData/>
  </xdr:twoCellAnchor>
  <xdr:twoCellAnchor>
    <xdr:from>
      <xdr:col>7</xdr:col>
      <xdr:colOff>561975</xdr:colOff>
      <xdr:row>15</xdr:row>
      <xdr:rowOff>133350</xdr:rowOff>
    </xdr:from>
    <xdr:to>
      <xdr:col>7</xdr:col>
      <xdr:colOff>933450</xdr:colOff>
      <xdr:row>15</xdr:row>
      <xdr:rowOff>133350</xdr:rowOff>
    </xdr:to>
    <xdr:sp>
      <xdr:nvSpPr>
        <xdr:cNvPr id="147564" name="Line 72"/>
        <xdr:cNvSpPr>
          <a:spLocks noChangeShapeType="1"/>
        </xdr:cNvSpPr>
      </xdr:nvSpPr>
      <xdr:spPr>
        <a:xfrm>
          <a:off x="6604635" y="3171825"/>
          <a:ext cx="371475" cy="0"/>
        </a:xfrm>
        <a:prstGeom prst="line">
          <a:avLst/>
        </a:prstGeom>
        <a:noFill/>
        <a:ln w="9525">
          <a:solidFill>
            <a:srgbClr val="000000"/>
          </a:solidFill>
          <a:round/>
        </a:ln>
      </xdr:spPr>
    </xdr:sp>
    <xdr:clientData/>
  </xdr:twoCellAnchor>
  <xdr:twoCellAnchor>
    <xdr:from>
      <xdr:col>7</xdr:col>
      <xdr:colOff>571500</xdr:colOff>
      <xdr:row>16</xdr:row>
      <xdr:rowOff>123825</xdr:rowOff>
    </xdr:from>
    <xdr:to>
      <xdr:col>7</xdr:col>
      <xdr:colOff>952500</xdr:colOff>
      <xdr:row>16</xdr:row>
      <xdr:rowOff>123825</xdr:rowOff>
    </xdr:to>
    <xdr:sp>
      <xdr:nvSpPr>
        <xdr:cNvPr id="147565" name="Line 73"/>
        <xdr:cNvSpPr>
          <a:spLocks noChangeShapeType="1"/>
        </xdr:cNvSpPr>
      </xdr:nvSpPr>
      <xdr:spPr>
        <a:xfrm>
          <a:off x="6614160" y="3362325"/>
          <a:ext cx="381000" cy="0"/>
        </a:xfrm>
        <a:prstGeom prst="line">
          <a:avLst/>
        </a:prstGeom>
        <a:noFill/>
        <a:ln w="9525">
          <a:solidFill>
            <a:srgbClr val="000000"/>
          </a:solidFill>
          <a:round/>
        </a:ln>
      </xdr:spPr>
    </xdr:sp>
    <xdr:clientData/>
  </xdr:twoCellAnchor>
  <xdr:twoCellAnchor>
    <xdr:from>
      <xdr:col>6</xdr:col>
      <xdr:colOff>533400</xdr:colOff>
      <xdr:row>19</xdr:row>
      <xdr:rowOff>104775</xdr:rowOff>
    </xdr:from>
    <xdr:to>
      <xdr:col>6</xdr:col>
      <xdr:colOff>533400</xdr:colOff>
      <xdr:row>19</xdr:row>
      <xdr:rowOff>104775</xdr:rowOff>
    </xdr:to>
    <xdr:sp>
      <xdr:nvSpPr>
        <xdr:cNvPr id="147566" name="Line 75"/>
        <xdr:cNvSpPr>
          <a:spLocks noChangeShapeType="1"/>
        </xdr:cNvSpPr>
      </xdr:nvSpPr>
      <xdr:spPr>
        <a:xfrm>
          <a:off x="6042660" y="3943350"/>
          <a:ext cx="0" cy="0"/>
        </a:xfrm>
        <a:prstGeom prst="line">
          <a:avLst/>
        </a:prstGeom>
        <a:noFill/>
        <a:ln w="9525">
          <a:solidFill>
            <a:srgbClr val="000000"/>
          </a:solidFill>
          <a:round/>
        </a:ln>
      </xdr:spPr>
    </xdr:sp>
    <xdr:clientData/>
  </xdr:twoCellAnchor>
  <xdr:twoCellAnchor>
    <xdr:from>
      <xdr:col>7</xdr:col>
      <xdr:colOff>523875</xdr:colOff>
      <xdr:row>19</xdr:row>
      <xdr:rowOff>95250</xdr:rowOff>
    </xdr:from>
    <xdr:to>
      <xdr:col>7</xdr:col>
      <xdr:colOff>533400</xdr:colOff>
      <xdr:row>25</xdr:row>
      <xdr:rowOff>123825</xdr:rowOff>
    </xdr:to>
    <xdr:sp>
      <xdr:nvSpPr>
        <xdr:cNvPr id="147567" name="Line 76"/>
        <xdr:cNvSpPr>
          <a:spLocks noChangeShapeType="1"/>
        </xdr:cNvSpPr>
      </xdr:nvSpPr>
      <xdr:spPr>
        <a:xfrm>
          <a:off x="6566535" y="3933825"/>
          <a:ext cx="9525" cy="1228725"/>
        </a:xfrm>
        <a:prstGeom prst="line">
          <a:avLst/>
        </a:prstGeom>
        <a:noFill/>
        <a:ln w="9525">
          <a:solidFill>
            <a:srgbClr val="000000"/>
          </a:solidFill>
          <a:round/>
        </a:ln>
      </xdr:spPr>
    </xdr:sp>
    <xdr:clientData/>
  </xdr:twoCellAnchor>
  <xdr:twoCellAnchor>
    <xdr:from>
      <xdr:col>7</xdr:col>
      <xdr:colOff>523875</xdr:colOff>
      <xdr:row>20</xdr:row>
      <xdr:rowOff>76200</xdr:rowOff>
    </xdr:from>
    <xdr:to>
      <xdr:col>7</xdr:col>
      <xdr:colOff>942975</xdr:colOff>
      <xdr:row>20</xdr:row>
      <xdr:rowOff>76200</xdr:rowOff>
    </xdr:to>
    <xdr:sp>
      <xdr:nvSpPr>
        <xdr:cNvPr id="147568" name="Line 77"/>
        <xdr:cNvSpPr>
          <a:spLocks noChangeShapeType="1"/>
        </xdr:cNvSpPr>
      </xdr:nvSpPr>
      <xdr:spPr>
        <a:xfrm>
          <a:off x="6566535" y="4114800"/>
          <a:ext cx="419100" cy="0"/>
        </a:xfrm>
        <a:prstGeom prst="line">
          <a:avLst/>
        </a:prstGeom>
        <a:noFill/>
        <a:ln w="9525">
          <a:solidFill>
            <a:srgbClr val="000000"/>
          </a:solidFill>
          <a:round/>
        </a:ln>
      </xdr:spPr>
    </xdr:sp>
    <xdr:clientData/>
  </xdr:twoCellAnchor>
  <xdr:twoCellAnchor>
    <xdr:from>
      <xdr:col>7</xdr:col>
      <xdr:colOff>514350</xdr:colOff>
      <xdr:row>21</xdr:row>
      <xdr:rowOff>85725</xdr:rowOff>
    </xdr:from>
    <xdr:to>
      <xdr:col>7</xdr:col>
      <xdr:colOff>952500</xdr:colOff>
      <xdr:row>21</xdr:row>
      <xdr:rowOff>85725</xdr:rowOff>
    </xdr:to>
    <xdr:sp>
      <xdr:nvSpPr>
        <xdr:cNvPr id="147569" name="Line 78"/>
        <xdr:cNvSpPr>
          <a:spLocks noChangeShapeType="1"/>
        </xdr:cNvSpPr>
      </xdr:nvSpPr>
      <xdr:spPr>
        <a:xfrm>
          <a:off x="6557010" y="4324350"/>
          <a:ext cx="438150" cy="0"/>
        </a:xfrm>
        <a:prstGeom prst="line">
          <a:avLst/>
        </a:prstGeom>
        <a:noFill/>
        <a:ln w="9525">
          <a:solidFill>
            <a:srgbClr val="000000"/>
          </a:solidFill>
          <a:round/>
        </a:ln>
      </xdr:spPr>
    </xdr:sp>
    <xdr:clientData/>
  </xdr:twoCellAnchor>
  <xdr:twoCellAnchor>
    <xdr:from>
      <xdr:col>7</xdr:col>
      <xdr:colOff>542925</xdr:colOff>
      <xdr:row>25</xdr:row>
      <xdr:rowOff>114300</xdr:rowOff>
    </xdr:from>
    <xdr:to>
      <xdr:col>7</xdr:col>
      <xdr:colOff>933450</xdr:colOff>
      <xdr:row>25</xdr:row>
      <xdr:rowOff>114300</xdr:rowOff>
    </xdr:to>
    <xdr:sp>
      <xdr:nvSpPr>
        <xdr:cNvPr id="147570" name="Line 80"/>
        <xdr:cNvSpPr>
          <a:spLocks noChangeShapeType="1"/>
        </xdr:cNvSpPr>
      </xdr:nvSpPr>
      <xdr:spPr>
        <a:xfrm>
          <a:off x="6585585" y="5153025"/>
          <a:ext cx="390525" cy="0"/>
        </a:xfrm>
        <a:prstGeom prst="line">
          <a:avLst/>
        </a:prstGeom>
        <a:noFill/>
        <a:ln w="9525">
          <a:solidFill>
            <a:srgbClr val="000000"/>
          </a:solidFill>
          <a:round/>
        </a:ln>
      </xdr:spPr>
    </xdr:sp>
    <xdr:clientData/>
  </xdr:twoCellAnchor>
  <xdr:twoCellAnchor>
    <xdr:from>
      <xdr:col>7</xdr:col>
      <xdr:colOff>552450</xdr:colOff>
      <xdr:row>24</xdr:row>
      <xdr:rowOff>142875</xdr:rowOff>
    </xdr:from>
    <xdr:to>
      <xdr:col>7</xdr:col>
      <xdr:colOff>942975</xdr:colOff>
      <xdr:row>24</xdr:row>
      <xdr:rowOff>142875</xdr:rowOff>
    </xdr:to>
    <xdr:sp>
      <xdr:nvSpPr>
        <xdr:cNvPr id="147571" name="Line 81"/>
        <xdr:cNvSpPr>
          <a:spLocks noChangeShapeType="1"/>
        </xdr:cNvSpPr>
      </xdr:nvSpPr>
      <xdr:spPr>
        <a:xfrm>
          <a:off x="6595110" y="4981575"/>
          <a:ext cx="390525" cy="0"/>
        </a:xfrm>
        <a:prstGeom prst="line">
          <a:avLst/>
        </a:prstGeom>
        <a:noFill/>
        <a:ln w="9525">
          <a:solidFill>
            <a:srgbClr val="000000"/>
          </a:solidFill>
          <a:round/>
        </a:ln>
      </xdr:spPr>
    </xdr:sp>
    <xdr:clientData/>
  </xdr:twoCellAnchor>
  <xdr:twoCellAnchor>
    <xdr:from>
      <xdr:col>7</xdr:col>
      <xdr:colOff>514350</xdr:colOff>
      <xdr:row>22</xdr:row>
      <xdr:rowOff>85725</xdr:rowOff>
    </xdr:from>
    <xdr:to>
      <xdr:col>7</xdr:col>
      <xdr:colOff>952500</xdr:colOff>
      <xdr:row>22</xdr:row>
      <xdr:rowOff>85725</xdr:rowOff>
    </xdr:to>
    <xdr:sp>
      <xdr:nvSpPr>
        <xdr:cNvPr id="147572" name="Line 84"/>
        <xdr:cNvSpPr>
          <a:spLocks noChangeShapeType="1"/>
        </xdr:cNvSpPr>
      </xdr:nvSpPr>
      <xdr:spPr>
        <a:xfrm>
          <a:off x="6557010" y="4524375"/>
          <a:ext cx="438150" cy="0"/>
        </a:xfrm>
        <a:prstGeom prst="line">
          <a:avLst/>
        </a:prstGeom>
        <a:noFill/>
        <a:ln w="9525">
          <a:solidFill>
            <a:srgbClr val="000000"/>
          </a:solidFill>
          <a:round/>
        </a:ln>
      </xdr:spPr>
    </xdr:sp>
    <xdr:clientData/>
  </xdr:twoCellAnchor>
  <xdr:twoCellAnchor>
    <xdr:from>
      <xdr:col>3</xdr:col>
      <xdr:colOff>1466850</xdr:colOff>
      <xdr:row>10</xdr:row>
      <xdr:rowOff>123825</xdr:rowOff>
    </xdr:from>
    <xdr:to>
      <xdr:col>3</xdr:col>
      <xdr:colOff>1466850</xdr:colOff>
      <xdr:row>10</xdr:row>
      <xdr:rowOff>123825</xdr:rowOff>
    </xdr:to>
    <xdr:sp>
      <xdr:nvSpPr>
        <xdr:cNvPr id="147573" name="Line 86"/>
        <xdr:cNvSpPr>
          <a:spLocks noChangeShapeType="1"/>
        </xdr:cNvSpPr>
      </xdr:nvSpPr>
      <xdr:spPr>
        <a:xfrm flipV="1">
          <a:off x="3749040" y="2162175"/>
          <a:ext cx="0" cy="0"/>
        </a:xfrm>
        <a:prstGeom prst="line">
          <a:avLst/>
        </a:prstGeom>
        <a:noFill/>
        <a:ln w="9525">
          <a:solidFill>
            <a:srgbClr val="000000"/>
          </a:solidFill>
          <a:round/>
        </a:ln>
      </xdr:spPr>
    </xdr:sp>
    <xdr:clientData/>
  </xdr:twoCellAnchor>
  <xdr:twoCellAnchor>
    <xdr:from>
      <xdr:col>3</xdr:col>
      <xdr:colOff>1019175</xdr:colOff>
      <xdr:row>35</xdr:row>
      <xdr:rowOff>133350</xdr:rowOff>
    </xdr:from>
    <xdr:to>
      <xdr:col>4</xdr:col>
      <xdr:colOff>28575</xdr:colOff>
      <xdr:row>35</xdr:row>
      <xdr:rowOff>133350</xdr:rowOff>
    </xdr:to>
    <xdr:sp>
      <xdr:nvSpPr>
        <xdr:cNvPr id="147574" name="Line 95"/>
        <xdr:cNvSpPr>
          <a:spLocks noChangeShapeType="1"/>
        </xdr:cNvSpPr>
      </xdr:nvSpPr>
      <xdr:spPr>
        <a:xfrm>
          <a:off x="3388995" y="7172325"/>
          <a:ext cx="388620" cy="0"/>
        </a:xfrm>
        <a:prstGeom prst="line">
          <a:avLst/>
        </a:prstGeom>
        <a:noFill/>
        <a:ln w="9525">
          <a:solidFill>
            <a:srgbClr val="000000"/>
          </a:solidFill>
          <a:round/>
        </a:ln>
      </xdr:spPr>
    </xdr:sp>
    <xdr:clientData/>
  </xdr:twoCellAnchor>
  <xdr:twoCellAnchor>
    <xdr:from>
      <xdr:col>3</xdr:col>
      <xdr:colOff>1190625</xdr:colOff>
      <xdr:row>36</xdr:row>
      <xdr:rowOff>104775</xdr:rowOff>
    </xdr:from>
    <xdr:to>
      <xdr:col>4</xdr:col>
      <xdr:colOff>19050</xdr:colOff>
      <xdr:row>36</xdr:row>
      <xdr:rowOff>104775</xdr:rowOff>
    </xdr:to>
    <xdr:sp>
      <xdr:nvSpPr>
        <xdr:cNvPr id="147575" name="Line 96"/>
        <xdr:cNvSpPr>
          <a:spLocks noChangeShapeType="1"/>
        </xdr:cNvSpPr>
      </xdr:nvSpPr>
      <xdr:spPr>
        <a:xfrm flipV="1">
          <a:off x="3560445" y="7343775"/>
          <a:ext cx="207645" cy="0"/>
        </a:xfrm>
        <a:prstGeom prst="line">
          <a:avLst/>
        </a:prstGeom>
        <a:noFill/>
        <a:ln w="9525">
          <a:solidFill>
            <a:srgbClr val="000000"/>
          </a:solidFill>
          <a:round/>
        </a:ln>
      </xdr:spPr>
    </xdr:sp>
    <xdr:clientData/>
  </xdr:twoCellAnchor>
  <xdr:twoCellAnchor>
    <xdr:from>
      <xdr:col>3</xdr:col>
      <xdr:colOff>1181100</xdr:colOff>
      <xdr:row>37</xdr:row>
      <xdr:rowOff>123825</xdr:rowOff>
    </xdr:from>
    <xdr:to>
      <xdr:col>4</xdr:col>
      <xdr:colOff>9525</xdr:colOff>
      <xdr:row>37</xdr:row>
      <xdr:rowOff>123825</xdr:rowOff>
    </xdr:to>
    <xdr:sp>
      <xdr:nvSpPr>
        <xdr:cNvPr id="147576" name="Line 97"/>
        <xdr:cNvSpPr>
          <a:spLocks noChangeShapeType="1"/>
        </xdr:cNvSpPr>
      </xdr:nvSpPr>
      <xdr:spPr>
        <a:xfrm flipV="1">
          <a:off x="3550920" y="7562850"/>
          <a:ext cx="207645" cy="0"/>
        </a:xfrm>
        <a:prstGeom prst="line">
          <a:avLst/>
        </a:prstGeom>
        <a:noFill/>
        <a:ln w="9525">
          <a:solidFill>
            <a:srgbClr val="000000"/>
          </a:solidFill>
          <a:round/>
        </a:ln>
      </xdr:spPr>
    </xdr:sp>
    <xdr:clientData/>
  </xdr:twoCellAnchor>
  <xdr:twoCellAnchor>
    <xdr:from>
      <xdr:col>3</xdr:col>
      <xdr:colOff>1181100</xdr:colOff>
      <xdr:row>35</xdr:row>
      <xdr:rowOff>142875</xdr:rowOff>
    </xdr:from>
    <xdr:to>
      <xdr:col>3</xdr:col>
      <xdr:colOff>1181100</xdr:colOff>
      <xdr:row>37</xdr:row>
      <xdr:rowOff>123825</xdr:rowOff>
    </xdr:to>
    <xdr:sp>
      <xdr:nvSpPr>
        <xdr:cNvPr id="147577" name="Line 98"/>
        <xdr:cNvSpPr>
          <a:spLocks noChangeShapeType="1"/>
        </xdr:cNvSpPr>
      </xdr:nvSpPr>
      <xdr:spPr>
        <a:xfrm>
          <a:off x="3550920" y="7181850"/>
          <a:ext cx="0" cy="381000"/>
        </a:xfrm>
        <a:prstGeom prst="line">
          <a:avLst/>
        </a:prstGeom>
        <a:noFill/>
        <a:ln w="9525">
          <a:solidFill>
            <a:srgbClr val="000000"/>
          </a:solidFill>
          <a:round/>
        </a:ln>
      </xdr:spPr>
    </xdr:sp>
    <xdr:clientData/>
  </xdr:twoCellAnchor>
  <xdr:twoCellAnchor>
    <xdr:from>
      <xdr:col>3</xdr:col>
      <xdr:colOff>1133475</xdr:colOff>
      <xdr:row>42</xdr:row>
      <xdr:rowOff>133350</xdr:rowOff>
    </xdr:from>
    <xdr:to>
      <xdr:col>3</xdr:col>
      <xdr:colOff>1133475</xdr:colOff>
      <xdr:row>48</xdr:row>
      <xdr:rowOff>152400</xdr:rowOff>
    </xdr:to>
    <xdr:sp>
      <xdr:nvSpPr>
        <xdr:cNvPr id="147578" name="Line 100"/>
        <xdr:cNvSpPr>
          <a:spLocks noChangeShapeType="1"/>
        </xdr:cNvSpPr>
      </xdr:nvSpPr>
      <xdr:spPr>
        <a:xfrm>
          <a:off x="3503295" y="8515350"/>
          <a:ext cx="0" cy="1219200"/>
        </a:xfrm>
        <a:prstGeom prst="line">
          <a:avLst/>
        </a:prstGeom>
        <a:noFill/>
        <a:ln w="9525">
          <a:solidFill>
            <a:srgbClr val="000000"/>
          </a:solidFill>
          <a:round/>
        </a:ln>
      </xdr:spPr>
    </xdr:sp>
    <xdr:clientData/>
  </xdr:twoCellAnchor>
  <xdr:twoCellAnchor>
    <xdr:from>
      <xdr:col>2</xdr:col>
      <xdr:colOff>847725</xdr:colOff>
      <xdr:row>8</xdr:row>
      <xdr:rowOff>133350</xdr:rowOff>
    </xdr:from>
    <xdr:to>
      <xdr:col>2</xdr:col>
      <xdr:colOff>1104900</xdr:colOff>
      <xdr:row>8</xdr:row>
      <xdr:rowOff>133350</xdr:rowOff>
    </xdr:to>
    <xdr:sp>
      <xdr:nvSpPr>
        <xdr:cNvPr id="147579" name="Line 109"/>
        <xdr:cNvSpPr>
          <a:spLocks noChangeShapeType="1"/>
        </xdr:cNvSpPr>
      </xdr:nvSpPr>
      <xdr:spPr>
        <a:xfrm>
          <a:off x="1990725" y="1771650"/>
          <a:ext cx="257175" cy="0"/>
        </a:xfrm>
        <a:prstGeom prst="line">
          <a:avLst/>
        </a:prstGeom>
        <a:noFill/>
        <a:ln w="9525">
          <a:solidFill>
            <a:srgbClr val="000000"/>
          </a:solidFill>
          <a:round/>
        </a:ln>
      </xdr:spPr>
    </xdr:sp>
    <xdr:clientData/>
  </xdr:twoCellAnchor>
  <xdr:twoCellAnchor>
    <xdr:from>
      <xdr:col>2</xdr:col>
      <xdr:colOff>857250</xdr:colOff>
      <xdr:row>12</xdr:row>
      <xdr:rowOff>114300</xdr:rowOff>
    </xdr:from>
    <xdr:to>
      <xdr:col>3</xdr:col>
      <xdr:colOff>0</xdr:colOff>
      <xdr:row>12</xdr:row>
      <xdr:rowOff>114300</xdr:rowOff>
    </xdr:to>
    <xdr:sp>
      <xdr:nvSpPr>
        <xdr:cNvPr id="147580" name="Line 130"/>
        <xdr:cNvSpPr>
          <a:spLocks noChangeShapeType="1"/>
        </xdr:cNvSpPr>
      </xdr:nvSpPr>
      <xdr:spPr>
        <a:xfrm>
          <a:off x="2000250" y="2552700"/>
          <a:ext cx="369570" cy="0"/>
        </a:xfrm>
        <a:prstGeom prst="line">
          <a:avLst/>
        </a:prstGeom>
        <a:noFill/>
        <a:ln w="9525">
          <a:solidFill>
            <a:srgbClr val="000000"/>
          </a:solidFill>
          <a:round/>
        </a:ln>
      </xdr:spPr>
    </xdr:sp>
    <xdr:clientData/>
  </xdr:twoCellAnchor>
  <xdr:twoCellAnchor>
    <xdr:from>
      <xdr:col>2</xdr:col>
      <xdr:colOff>857250</xdr:colOff>
      <xdr:row>13</xdr:row>
      <xdr:rowOff>123825</xdr:rowOff>
    </xdr:from>
    <xdr:to>
      <xdr:col>3</xdr:col>
      <xdr:colOff>0</xdr:colOff>
      <xdr:row>13</xdr:row>
      <xdr:rowOff>123825</xdr:rowOff>
    </xdr:to>
    <xdr:sp>
      <xdr:nvSpPr>
        <xdr:cNvPr id="147581" name="Line 131"/>
        <xdr:cNvSpPr>
          <a:spLocks noChangeShapeType="1"/>
        </xdr:cNvSpPr>
      </xdr:nvSpPr>
      <xdr:spPr>
        <a:xfrm>
          <a:off x="2000250" y="2762250"/>
          <a:ext cx="369570" cy="0"/>
        </a:xfrm>
        <a:prstGeom prst="line">
          <a:avLst/>
        </a:prstGeom>
        <a:noFill/>
        <a:ln w="9525">
          <a:solidFill>
            <a:srgbClr val="000000"/>
          </a:solidFill>
          <a:round/>
        </a:ln>
      </xdr:spPr>
    </xdr:sp>
    <xdr:clientData/>
  </xdr:twoCellAnchor>
  <xdr:twoCellAnchor>
    <xdr:from>
      <xdr:col>2</xdr:col>
      <xdr:colOff>866775</xdr:colOff>
      <xdr:row>14</xdr:row>
      <xdr:rowOff>95250</xdr:rowOff>
    </xdr:from>
    <xdr:to>
      <xdr:col>3</xdr:col>
      <xdr:colOff>9525</xdr:colOff>
      <xdr:row>14</xdr:row>
      <xdr:rowOff>95250</xdr:rowOff>
    </xdr:to>
    <xdr:sp>
      <xdr:nvSpPr>
        <xdr:cNvPr id="147582" name="Line 132"/>
        <xdr:cNvSpPr>
          <a:spLocks noChangeShapeType="1"/>
        </xdr:cNvSpPr>
      </xdr:nvSpPr>
      <xdr:spPr>
        <a:xfrm>
          <a:off x="2009775" y="2933700"/>
          <a:ext cx="369570" cy="0"/>
        </a:xfrm>
        <a:prstGeom prst="line">
          <a:avLst/>
        </a:prstGeom>
        <a:noFill/>
        <a:ln w="9525">
          <a:solidFill>
            <a:srgbClr val="000000"/>
          </a:solidFill>
          <a:round/>
        </a:ln>
      </xdr:spPr>
    </xdr:sp>
    <xdr:clientData/>
  </xdr:twoCellAnchor>
  <xdr:twoCellAnchor>
    <xdr:from>
      <xdr:col>2</xdr:col>
      <xdr:colOff>866775</xdr:colOff>
      <xdr:row>15</xdr:row>
      <xdr:rowOff>123825</xdr:rowOff>
    </xdr:from>
    <xdr:to>
      <xdr:col>3</xdr:col>
      <xdr:colOff>9525</xdr:colOff>
      <xdr:row>15</xdr:row>
      <xdr:rowOff>123825</xdr:rowOff>
    </xdr:to>
    <xdr:sp>
      <xdr:nvSpPr>
        <xdr:cNvPr id="147583" name="Line 133"/>
        <xdr:cNvSpPr>
          <a:spLocks noChangeShapeType="1"/>
        </xdr:cNvSpPr>
      </xdr:nvSpPr>
      <xdr:spPr>
        <a:xfrm>
          <a:off x="2009775" y="3162300"/>
          <a:ext cx="369570" cy="0"/>
        </a:xfrm>
        <a:prstGeom prst="line">
          <a:avLst/>
        </a:prstGeom>
        <a:noFill/>
        <a:ln w="9525">
          <a:solidFill>
            <a:srgbClr val="000000"/>
          </a:solidFill>
          <a:round/>
        </a:ln>
      </xdr:spPr>
    </xdr:sp>
    <xdr:clientData/>
  </xdr:twoCellAnchor>
  <xdr:twoCellAnchor>
    <xdr:from>
      <xdr:col>2</xdr:col>
      <xdr:colOff>876300</xdr:colOff>
      <xdr:row>16</xdr:row>
      <xdr:rowOff>104775</xdr:rowOff>
    </xdr:from>
    <xdr:to>
      <xdr:col>3</xdr:col>
      <xdr:colOff>19050</xdr:colOff>
      <xdr:row>16</xdr:row>
      <xdr:rowOff>104775</xdr:rowOff>
    </xdr:to>
    <xdr:sp>
      <xdr:nvSpPr>
        <xdr:cNvPr id="147584" name="Line 134"/>
        <xdr:cNvSpPr>
          <a:spLocks noChangeShapeType="1"/>
        </xdr:cNvSpPr>
      </xdr:nvSpPr>
      <xdr:spPr>
        <a:xfrm>
          <a:off x="2019300" y="3343275"/>
          <a:ext cx="369570" cy="0"/>
        </a:xfrm>
        <a:prstGeom prst="line">
          <a:avLst/>
        </a:prstGeom>
        <a:noFill/>
        <a:ln w="9525">
          <a:solidFill>
            <a:srgbClr val="000000"/>
          </a:solidFill>
          <a:round/>
        </a:ln>
      </xdr:spPr>
    </xdr:sp>
    <xdr:clientData/>
  </xdr:twoCellAnchor>
  <xdr:twoCellAnchor>
    <xdr:from>
      <xdr:col>2</xdr:col>
      <xdr:colOff>866775</xdr:colOff>
      <xdr:row>33</xdr:row>
      <xdr:rowOff>95250</xdr:rowOff>
    </xdr:from>
    <xdr:to>
      <xdr:col>2</xdr:col>
      <xdr:colOff>1190625</xdr:colOff>
      <xdr:row>33</xdr:row>
      <xdr:rowOff>95250</xdr:rowOff>
    </xdr:to>
    <xdr:sp>
      <xdr:nvSpPr>
        <xdr:cNvPr id="147585" name="Line 135"/>
        <xdr:cNvSpPr>
          <a:spLocks noChangeShapeType="1"/>
        </xdr:cNvSpPr>
      </xdr:nvSpPr>
      <xdr:spPr>
        <a:xfrm>
          <a:off x="2009775" y="6734175"/>
          <a:ext cx="323850" cy="0"/>
        </a:xfrm>
        <a:prstGeom prst="line">
          <a:avLst/>
        </a:prstGeom>
        <a:noFill/>
        <a:ln w="9525">
          <a:solidFill>
            <a:srgbClr val="000000"/>
          </a:solidFill>
          <a:round/>
        </a:ln>
      </xdr:spPr>
    </xdr:sp>
    <xdr:clientData/>
  </xdr:twoCellAnchor>
  <xdr:twoCellAnchor>
    <xdr:from>
      <xdr:col>2</xdr:col>
      <xdr:colOff>857250</xdr:colOff>
      <xdr:row>38</xdr:row>
      <xdr:rowOff>114300</xdr:rowOff>
    </xdr:from>
    <xdr:to>
      <xdr:col>2</xdr:col>
      <xdr:colOff>1181100</xdr:colOff>
      <xdr:row>38</xdr:row>
      <xdr:rowOff>114300</xdr:rowOff>
    </xdr:to>
    <xdr:sp>
      <xdr:nvSpPr>
        <xdr:cNvPr id="147586" name="Line 136"/>
        <xdr:cNvSpPr>
          <a:spLocks noChangeShapeType="1"/>
        </xdr:cNvSpPr>
      </xdr:nvSpPr>
      <xdr:spPr>
        <a:xfrm>
          <a:off x="2000250" y="7753350"/>
          <a:ext cx="323850" cy="0"/>
        </a:xfrm>
        <a:prstGeom prst="line">
          <a:avLst/>
        </a:prstGeom>
        <a:noFill/>
        <a:ln w="9525">
          <a:solidFill>
            <a:srgbClr val="000000"/>
          </a:solidFill>
          <a:round/>
        </a:ln>
      </xdr:spPr>
    </xdr:sp>
    <xdr:clientData/>
  </xdr:twoCellAnchor>
  <xdr:twoCellAnchor>
    <xdr:from>
      <xdr:col>2</xdr:col>
      <xdr:colOff>857250</xdr:colOff>
      <xdr:row>39</xdr:row>
      <xdr:rowOff>104775</xdr:rowOff>
    </xdr:from>
    <xdr:to>
      <xdr:col>2</xdr:col>
      <xdr:colOff>1181100</xdr:colOff>
      <xdr:row>39</xdr:row>
      <xdr:rowOff>104775</xdr:rowOff>
    </xdr:to>
    <xdr:sp>
      <xdr:nvSpPr>
        <xdr:cNvPr id="147587" name="Line 137"/>
        <xdr:cNvSpPr>
          <a:spLocks noChangeShapeType="1"/>
        </xdr:cNvSpPr>
      </xdr:nvSpPr>
      <xdr:spPr>
        <a:xfrm>
          <a:off x="2000250" y="7943850"/>
          <a:ext cx="323850" cy="0"/>
        </a:xfrm>
        <a:prstGeom prst="line">
          <a:avLst/>
        </a:prstGeom>
        <a:noFill/>
        <a:ln w="9525">
          <a:solidFill>
            <a:srgbClr val="000000"/>
          </a:solidFill>
          <a:round/>
        </a:ln>
      </xdr:spPr>
    </xdr:sp>
    <xdr:clientData/>
  </xdr:twoCellAnchor>
  <xdr:twoCellAnchor>
    <xdr:from>
      <xdr:col>2</xdr:col>
      <xdr:colOff>857250</xdr:colOff>
      <xdr:row>40</xdr:row>
      <xdr:rowOff>95250</xdr:rowOff>
    </xdr:from>
    <xdr:to>
      <xdr:col>2</xdr:col>
      <xdr:colOff>1181100</xdr:colOff>
      <xdr:row>40</xdr:row>
      <xdr:rowOff>95250</xdr:rowOff>
    </xdr:to>
    <xdr:sp>
      <xdr:nvSpPr>
        <xdr:cNvPr id="147588" name="Line 138"/>
        <xdr:cNvSpPr>
          <a:spLocks noChangeShapeType="1"/>
        </xdr:cNvSpPr>
      </xdr:nvSpPr>
      <xdr:spPr>
        <a:xfrm>
          <a:off x="2000250" y="8115300"/>
          <a:ext cx="323850" cy="0"/>
        </a:xfrm>
        <a:prstGeom prst="line">
          <a:avLst/>
        </a:prstGeom>
        <a:noFill/>
        <a:ln w="9525">
          <a:solidFill>
            <a:srgbClr val="000000"/>
          </a:solidFill>
          <a:round/>
        </a:ln>
      </xdr:spPr>
    </xdr:sp>
    <xdr:clientData/>
  </xdr:twoCellAnchor>
  <xdr:twoCellAnchor>
    <xdr:from>
      <xdr:col>2</xdr:col>
      <xdr:colOff>847725</xdr:colOff>
      <xdr:row>41</xdr:row>
      <xdr:rowOff>95250</xdr:rowOff>
    </xdr:from>
    <xdr:to>
      <xdr:col>2</xdr:col>
      <xdr:colOff>1171575</xdr:colOff>
      <xdr:row>41</xdr:row>
      <xdr:rowOff>95250</xdr:rowOff>
    </xdr:to>
    <xdr:sp>
      <xdr:nvSpPr>
        <xdr:cNvPr id="147589" name="Line 139"/>
        <xdr:cNvSpPr>
          <a:spLocks noChangeShapeType="1"/>
        </xdr:cNvSpPr>
      </xdr:nvSpPr>
      <xdr:spPr>
        <a:xfrm>
          <a:off x="1990725" y="8296275"/>
          <a:ext cx="323850" cy="0"/>
        </a:xfrm>
        <a:prstGeom prst="line">
          <a:avLst/>
        </a:prstGeom>
        <a:noFill/>
        <a:ln w="9525">
          <a:solidFill>
            <a:srgbClr val="000000"/>
          </a:solidFill>
          <a:round/>
        </a:ln>
      </xdr:spPr>
    </xdr:sp>
    <xdr:clientData/>
  </xdr:twoCellAnchor>
  <xdr:twoCellAnchor>
    <xdr:from>
      <xdr:col>3</xdr:col>
      <xdr:colOff>1143000</xdr:colOff>
      <xdr:row>43</xdr:row>
      <xdr:rowOff>123825</xdr:rowOff>
    </xdr:from>
    <xdr:to>
      <xdr:col>3</xdr:col>
      <xdr:colOff>1352550</xdr:colOff>
      <xdr:row>43</xdr:row>
      <xdr:rowOff>123825</xdr:rowOff>
    </xdr:to>
    <xdr:sp>
      <xdr:nvSpPr>
        <xdr:cNvPr id="147590" name="Line 141"/>
        <xdr:cNvSpPr>
          <a:spLocks noChangeShapeType="1"/>
        </xdr:cNvSpPr>
      </xdr:nvSpPr>
      <xdr:spPr>
        <a:xfrm flipV="1">
          <a:off x="3512820" y="8705850"/>
          <a:ext cx="209550" cy="0"/>
        </a:xfrm>
        <a:prstGeom prst="line">
          <a:avLst/>
        </a:prstGeom>
        <a:noFill/>
        <a:ln w="9525">
          <a:solidFill>
            <a:srgbClr val="000000"/>
          </a:solidFill>
          <a:round/>
        </a:ln>
      </xdr:spPr>
    </xdr:sp>
    <xdr:clientData/>
  </xdr:twoCellAnchor>
  <xdr:twoCellAnchor>
    <xdr:from>
      <xdr:col>3</xdr:col>
      <xdr:colOff>1133475</xdr:colOff>
      <xdr:row>44</xdr:row>
      <xdr:rowOff>114300</xdr:rowOff>
    </xdr:from>
    <xdr:to>
      <xdr:col>3</xdr:col>
      <xdr:colOff>1343025</xdr:colOff>
      <xdr:row>44</xdr:row>
      <xdr:rowOff>114300</xdr:rowOff>
    </xdr:to>
    <xdr:sp>
      <xdr:nvSpPr>
        <xdr:cNvPr id="147591" name="Line 142"/>
        <xdr:cNvSpPr>
          <a:spLocks noChangeShapeType="1"/>
        </xdr:cNvSpPr>
      </xdr:nvSpPr>
      <xdr:spPr>
        <a:xfrm flipV="1">
          <a:off x="3503295" y="8896350"/>
          <a:ext cx="209550" cy="0"/>
        </a:xfrm>
        <a:prstGeom prst="line">
          <a:avLst/>
        </a:prstGeom>
        <a:noFill/>
        <a:ln w="9525">
          <a:solidFill>
            <a:srgbClr val="000000"/>
          </a:solidFill>
          <a:round/>
        </a:ln>
      </xdr:spPr>
    </xdr:sp>
    <xdr:clientData/>
  </xdr:twoCellAnchor>
  <xdr:twoCellAnchor>
    <xdr:from>
      <xdr:col>3</xdr:col>
      <xdr:colOff>1143000</xdr:colOff>
      <xdr:row>45</xdr:row>
      <xdr:rowOff>104775</xdr:rowOff>
    </xdr:from>
    <xdr:to>
      <xdr:col>3</xdr:col>
      <xdr:colOff>1352550</xdr:colOff>
      <xdr:row>45</xdr:row>
      <xdr:rowOff>104775</xdr:rowOff>
    </xdr:to>
    <xdr:sp>
      <xdr:nvSpPr>
        <xdr:cNvPr id="147592" name="Line 143"/>
        <xdr:cNvSpPr>
          <a:spLocks noChangeShapeType="1"/>
        </xdr:cNvSpPr>
      </xdr:nvSpPr>
      <xdr:spPr>
        <a:xfrm flipV="1">
          <a:off x="3512820" y="9086850"/>
          <a:ext cx="209550" cy="0"/>
        </a:xfrm>
        <a:prstGeom prst="line">
          <a:avLst/>
        </a:prstGeom>
        <a:noFill/>
        <a:ln w="9525">
          <a:solidFill>
            <a:srgbClr val="000000"/>
          </a:solidFill>
          <a:round/>
        </a:ln>
      </xdr:spPr>
    </xdr:sp>
    <xdr:clientData/>
  </xdr:twoCellAnchor>
  <xdr:twoCellAnchor>
    <xdr:from>
      <xdr:col>3</xdr:col>
      <xdr:colOff>1143000</xdr:colOff>
      <xdr:row>46</xdr:row>
      <xdr:rowOff>104775</xdr:rowOff>
    </xdr:from>
    <xdr:to>
      <xdr:col>3</xdr:col>
      <xdr:colOff>1352550</xdr:colOff>
      <xdr:row>46</xdr:row>
      <xdr:rowOff>104775</xdr:rowOff>
    </xdr:to>
    <xdr:sp>
      <xdr:nvSpPr>
        <xdr:cNvPr id="147593" name="Line 144"/>
        <xdr:cNvSpPr>
          <a:spLocks noChangeShapeType="1"/>
        </xdr:cNvSpPr>
      </xdr:nvSpPr>
      <xdr:spPr>
        <a:xfrm flipV="1">
          <a:off x="3512820" y="9286875"/>
          <a:ext cx="209550" cy="0"/>
        </a:xfrm>
        <a:prstGeom prst="line">
          <a:avLst/>
        </a:prstGeom>
        <a:noFill/>
        <a:ln w="9525">
          <a:solidFill>
            <a:srgbClr val="000000"/>
          </a:solidFill>
          <a:round/>
        </a:ln>
      </xdr:spPr>
    </xdr:sp>
    <xdr:clientData/>
  </xdr:twoCellAnchor>
  <xdr:twoCellAnchor>
    <xdr:from>
      <xdr:col>3</xdr:col>
      <xdr:colOff>1143000</xdr:colOff>
      <xdr:row>47</xdr:row>
      <xdr:rowOff>104775</xdr:rowOff>
    </xdr:from>
    <xdr:to>
      <xdr:col>3</xdr:col>
      <xdr:colOff>1352550</xdr:colOff>
      <xdr:row>47</xdr:row>
      <xdr:rowOff>104775</xdr:rowOff>
    </xdr:to>
    <xdr:sp>
      <xdr:nvSpPr>
        <xdr:cNvPr id="147594" name="Line 145"/>
        <xdr:cNvSpPr>
          <a:spLocks noChangeShapeType="1"/>
        </xdr:cNvSpPr>
      </xdr:nvSpPr>
      <xdr:spPr>
        <a:xfrm flipV="1">
          <a:off x="3512820" y="9486900"/>
          <a:ext cx="209550" cy="0"/>
        </a:xfrm>
        <a:prstGeom prst="line">
          <a:avLst/>
        </a:prstGeom>
        <a:noFill/>
        <a:ln w="9525">
          <a:solidFill>
            <a:srgbClr val="000000"/>
          </a:solidFill>
          <a:round/>
        </a:ln>
      </xdr:spPr>
    </xdr:sp>
    <xdr:clientData/>
  </xdr:twoCellAnchor>
  <xdr:twoCellAnchor>
    <xdr:from>
      <xdr:col>3</xdr:col>
      <xdr:colOff>1143000</xdr:colOff>
      <xdr:row>48</xdr:row>
      <xdr:rowOff>152400</xdr:rowOff>
    </xdr:from>
    <xdr:to>
      <xdr:col>3</xdr:col>
      <xdr:colOff>1352550</xdr:colOff>
      <xdr:row>48</xdr:row>
      <xdr:rowOff>152400</xdr:rowOff>
    </xdr:to>
    <xdr:sp>
      <xdr:nvSpPr>
        <xdr:cNvPr id="147595" name="Line 146"/>
        <xdr:cNvSpPr>
          <a:spLocks noChangeShapeType="1"/>
        </xdr:cNvSpPr>
      </xdr:nvSpPr>
      <xdr:spPr>
        <a:xfrm flipV="1">
          <a:off x="3512820" y="9734550"/>
          <a:ext cx="209550" cy="0"/>
        </a:xfrm>
        <a:prstGeom prst="line">
          <a:avLst/>
        </a:prstGeom>
        <a:noFill/>
        <a:ln w="9525">
          <a:solidFill>
            <a:srgbClr val="000000"/>
          </a:solidFill>
          <a:round/>
        </a:ln>
      </xdr:spPr>
    </xdr:sp>
    <xdr:clientData/>
  </xdr:twoCellAnchor>
  <xdr:twoCellAnchor>
    <xdr:from>
      <xdr:col>3</xdr:col>
      <xdr:colOff>1133475</xdr:colOff>
      <xdr:row>49</xdr:row>
      <xdr:rowOff>114300</xdr:rowOff>
    </xdr:from>
    <xdr:to>
      <xdr:col>3</xdr:col>
      <xdr:colOff>1133475</xdr:colOff>
      <xdr:row>50</xdr:row>
      <xdr:rowOff>85725</xdr:rowOff>
    </xdr:to>
    <xdr:sp>
      <xdr:nvSpPr>
        <xdr:cNvPr id="147596" name="Line 147"/>
        <xdr:cNvSpPr>
          <a:spLocks noChangeShapeType="1"/>
        </xdr:cNvSpPr>
      </xdr:nvSpPr>
      <xdr:spPr>
        <a:xfrm>
          <a:off x="3503295" y="9896475"/>
          <a:ext cx="0" cy="171450"/>
        </a:xfrm>
        <a:prstGeom prst="line">
          <a:avLst/>
        </a:prstGeom>
        <a:noFill/>
        <a:ln w="9525">
          <a:solidFill>
            <a:srgbClr val="000000"/>
          </a:solidFill>
          <a:round/>
        </a:ln>
      </xdr:spPr>
    </xdr:sp>
    <xdr:clientData/>
  </xdr:twoCellAnchor>
  <xdr:twoCellAnchor>
    <xdr:from>
      <xdr:col>2</xdr:col>
      <xdr:colOff>885825</xdr:colOff>
      <xdr:row>54</xdr:row>
      <xdr:rowOff>85725</xdr:rowOff>
    </xdr:from>
    <xdr:to>
      <xdr:col>3</xdr:col>
      <xdr:colOff>9525</xdr:colOff>
      <xdr:row>54</xdr:row>
      <xdr:rowOff>85725</xdr:rowOff>
    </xdr:to>
    <xdr:sp>
      <xdr:nvSpPr>
        <xdr:cNvPr id="147597" name="Line 148"/>
        <xdr:cNvSpPr>
          <a:spLocks noChangeShapeType="1"/>
        </xdr:cNvSpPr>
      </xdr:nvSpPr>
      <xdr:spPr>
        <a:xfrm>
          <a:off x="2028825" y="10868025"/>
          <a:ext cx="350520" cy="0"/>
        </a:xfrm>
        <a:prstGeom prst="line">
          <a:avLst/>
        </a:prstGeom>
        <a:noFill/>
        <a:ln w="9525">
          <a:solidFill>
            <a:srgbClr val="000000"/>
          </a:solidFill>
          <a:round/>
        </a:ln>
      </xdr:spPr>
    </xdr:sp>
    <xdr:clientData/>
  </xdr:twoCellAnchor>
  <xdr:twoCellAnchor>
    <xdr:from>
      <xdr:col>3</xdr:col>
      <xdr:colOff>514350</xdr:colOff>
      <xdr:row>55</xdr:row>
      <xdr:rowOff>123825</xdr:rowOff>
    </xdr:from>
    <xdr:to>
      <xdr:col>4</xdr:col>
      <xdr:colOff>28575</xdr:colOff>
      <xdr:row>55</xdr:row>
      <xdr:rowOff>123825</xdr:rowOff>
    </xdr:to>
    <xdr:sp>
      <xdr:nvSpPr>
        <xdr:cNvPr id="147598" name="Line 157"/>
        <xdr:cNvSpPr>
          <a:spLocks noChangeShapeType="1"/>
        </xdr:cNvSpPr>
      </xdr:nvSpPr>
      <xdr:spPr>
        <a:xfrm>
          <a:off x="2884170" y="11106150"/>
          <a:ext cx="893445" cy="0"/>
        </a:xfrm>
        <a:prstGeom prst="line">
          <a:avLst/>
        </a:prstGeom>
        <a:noFill/>
        <a:ln w="9525">
          <a:solidFill>
            <a:srgbClr val="000000"/>
          </a:solidFill>
          <a:round/>
        </a:ln>
      </xdr:spPr>
    </xdr:sp>
    <xdr:clientData/>
  </xdr:twoCellAnchor>
  <xdr:twoCellAnchor>
    <xdr:from>
      <xdr:col>3</xdr:col>
      <xdr:colOff>1171575</xdr:colOff>
      <xdr:row>56</xdr:row>
      <xdr:rowOff>123825</xdr:rowOff>
    </xdr:from>
    <xdr:to>
      <xdr:col>4</xdr:col>
      <xdr:colOff>0</xdr:colOff>
      <xdr:row>56</xdr:row>
      <xdr:rowOff>123825</xdr:rowOff>
    </xdr:to>
    <xdr:sp>
      <xdr:nvSpPr>
        <xdr:cNvPr id="147599" name="Line 159"/>
        <xdr:cNvSpPr>
          <a:spLocks noChangeShapeType="1"/>
        </xdr:cNvSpPr>
      </xdr:nvSpPr>
      <xdr:spPr>
        <a:xfrm flipV="1">
          <a:off x="3541395" y="11306175"/>
          <a:ext cx="207645" cy="0"/>
        </a:xfrm>
        <a:prstGeom prst="line">
          <a:avLst/>
        </a:prstGeom>
        <a:noFill/>
        <a:ln w="9525">
          <a:solidFill>
            <a:srgbClr val="000000"/>
          </a:solidFill>
          <a:round/>
        </a:ln>
      </xdr:spPr>
    </xdr:sp>
    <xdr:clientData/>
  </xdr:twoCellAnchor>
  <xdr:twoCellAnchor>
    <xdr:from>
      <xdr:col>2</xdr:col>
      <xdr:colOff>885825</xdr:colOff>
      <xdr:row>55</xdr:row>
      <xdr:rowOff>123825</xdr:rowOff>
    </xdr:from>
    <xdr:to>
      <xdr:col>2</xdr:col>
      <xdr:colOff>885825</xdr:colOff>
      <xdr:row>58</xdr:row>
      <xdr:rowOff>85725</xdr:rowOff>
    </xdr:to>
    <xdr:sp>
      <xdr:nvSpPr>
        <xdr:cNvPr id="147600" name="Line 162"/>
        <xdr:cNvSpPr>
          <a:spLocks noChangeShapeType="1"/>
        </xdr:cNvSpPr>
      </xdr:nvSpPr>
      <xdr:spPr>
        <a:xfrm flipH="1">
          <a:off x="2028825" y="11106150"/>
          <a:ext cx="0" cy="561975"/>
        </a:xfrm>
        <a:prstGeom prst="line">
          <a:avLst/>
        </a:prstGeom>
        <a:noFill/>
        <a:ln w="9525">
          <a:solidFill>
            <a:srgbClr val="000000"/>
          </a:solidFill>
          <a:round/>
        </a:ln>
      </xdr:spPr>
    </xdr:sp>
    <xdr:clientData/>
  </xdr:twoCellAnchor>
  <xdr:twoCellAnchor>
    <xdr:from>
      <xdr:col>2</xdr:col>
      <xdr:colOff>895350</xdr:colOff>
      <xdr:row>58</xdr:row>
      <xdr:rowOff>85725</xdr:rowOff>
    </xdr:from>
    <xdr:to>
      <xdr:col>3</xdr:col>
      <xdr:colOff>19050</xdr:colOff>
      <xdr:row>58</xdr:row>
      <xdr:rowOff>85725</xdr:rowOff>
    </xdr:to>
    <xdr:sp>
      <xdr:nvSpPr>
        <xdr:cNvPr id="147601" name="Line 163"/>
        <xdr:cNvSpPr>
          <a:spLocks noChangeShapeType="1"/>
        </xdr:cNvSpPr>
      </xdr:nvSpPr>
      <xdr:spPr>
        <a:xfrm>
          <a:off x="2038350" y="11668125"/>
          <a:ext cx="350520" cy="0"/>
        </a:xfrm>
        <a:prstGeom prst="line">
          <a:avLst/>
        </a:prstGeom>
        <a:noFill/>
        <a:ln w="9525">
          <a:solidFill>
            <a:srgbClr val="000000"/>
          </a:solidFill>
          <a:round/>
        </a:ln>
      </xdr:spPr>
    </xdr:sp>
    <xdr:clientData/>
  </xdr:twoCellAnchor>
  <xdr:twoCellAnchor>
    <xdr:from>
      <xdr:col>2</xdr:col>
      <xdr:colOff>895350</xdr:colOff>
      <xdr:row>57</xdr:row>
      <xdr:rowOff>104775</xdr:rowOff>
    </xdr:from>
    <xdr:to>
      <xdr:col>3</xdr:col>
      <xdr:colOff>19050</xdr:colOff>
      <xdr:row>57</xdr:row>
      <xdr:rowOff>104775</xdr:rowOff>
    </xdr:to>
    <xdr:sp>
      <xdr:nvSpPr>
        <xdr:cNvPr id="147602" name="Line 164"/>
        <xdr:cNvSpPr>
          <a:spLocks noChangeShapeType="1"/>
        </xdr:cNvSpPr>
      </xdr:nvSpPr>
      <xdr:spPr>
        <a:xfrm>
          <a:off x="2038350" y="11487150"/>
          <a:ext cx="350520"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2</xdr:col>
      <xdr:colOff>885825</xdr:colOff>
      <xdr:row>61</xdr:row>
      <xdr:rowOff>104775</xdr:rowOff>
    </xdr:to>
    <xdr:sp>
      <xdr:nvSpPr>
        <xdr:cNvPr id="147603" name="Line 167"/>
        <xdr:cNvSpPr>
          <a:spLocks noChangeShapeType="1"/>
        </xdr:cNvSpPr>
      </xdr:nvSpPr>
      <xdr:spPr>
        <a:xfrm flipH="1">
          <a:off x="2028825" y="11906250"/>
          <a:ext cx="0" cy="381000"/>
        </a:xfrm>
        <a:prstGeom prst="line">
          <a:avLst/>
        </a:prstGeom>
        <a:noFill/>
        <a:ln w="9525">
          <a:solidFill>
            <a:srgbClr val="000000"/>
          </a:solidFill>
          <a:round/>
        </a:ln>
      </xdr:spPr>
    </xdr:sp>
    <xdr:clientData/>
  </xdr:twoCellAnchor>
  <xdr:twoCellAnchor>
    <xdr:from>
      <xdr:col>2</xdr:col>
      <xdr:colOff>885825</xdr:colOff>
      <xdr:row>60</xdr:row>
      <xdr:rowOff>123825</xdr:rowOff>
    </xdr:from>
    <xdr:to>
      <xdr:col>3</xdr:col>
      <xdr:colOff>9525</xdr:colOff>
      <xdr:row>60</xdr:row>
      <xdr:rowOff>123825</xdr:rowOff>
    </xdr:to>
    <xdr:sp>
      <xdr:nvSpPr>
        <xdr:cNvPr id="147604" name="Line 168"/>
        <xdr:cNvSpPr>
          <a:spLocks noChangeShapeType="1"/>
        </xdr:cNvSpPr>
      </xdr:nvSpPr>
      <xdr:spPr>
        <a:xfrm>
          <a:off x="2028825" y="12106275"/>
          <a:ext cx="350520" cy="0"/>
        </a:xfrm>
        <a:prstGeom prst="line">
          <a:avLst/>
        </a:prstGeom>
        <a:noFill/>
        <a:ln w="9525">
          <a:solidFill>
            <a:srgbClr val="000000"/>
          </a:solidFill>
          <a:round/>
        </a:ln>
      </xdr:spPr>
    </xdr:sp>
    <xdr:clientData/>
  </xdr:twoCellAnchor>
  <xdr:twoCellAnchor>
    <xdr:from>
      <xdr:col>2</xdr:col>
      <xdr:colOff>895350</xdr:colOff>
      <xdr:row>61</xdr:row>
      <xdr:rowOff>114300</xdr:rowOff>
    </xdr:from>
    <xdr:to>
      <xdr:col>3</xdr:col>
      <xdr:colOff>19050</xdr:colOff>
      <xdr:row>61</xdr:row>
      <xdr:rowOff>114300</xdr:rowOff>
    </xdr:to>
    <xdr:sp>
      <xdr:nvSpPr>
        <xdr:cNvPr id="147605" name="Line 169"/>
        <xdr:cNvSpPr>
          <a:spLocks noChangeShapeType="1"/>
        </xdr:cNvSpPr>
      </xdr:nvSpPr>
      <xdr:spPr>
        <a:xfrm>
          <a:off x="2038350" y="12296775"/>
          <a:ext cx="350520" cy="0"/>
        </a:xfrm>
        <a:prstGeom prst="line">
          <a:avLst/>
        </a:prstGeom>
        <a:noFill/>
        <a:ln w="9525">
          <a:solidFill>
            <a:srgbClr val="000000"/>
          </a:solidFill>
          <a:round/>
        </a:ln>
      </xdr:spPr>
    </xdr:sp>
    <xdr:clientData/>
  </xdr:twoCellAnchor>
  <xdr:twoCellAnchor>
    <xdr:from>
      <xdr:col>7</xdr:col>
      <xdr:colOff>200025</xdr:colOff>
      <xdr:row>19</xdr:row>
      <xdr:rowOff>95250</xdr:rowOff>
    </xdr:from>
    <xdr:to>
      <xdr:col>7</xdr:col>
      <xdr:colOff>962025</xdr:colOff>
      <xdr:row>19</xdr:row>
      <xdr:rowOff>95250</xdr:rowOff>
    </xdr:to>
    <xdr:sp>
      <xdr:nvSpPr>
        <xdr:cNvPr id="147606" name="Line 170"/>
        <xdr:cNvSpPr>
          <a:spLocks noChangeShapeType="1"/>
        </xdr:cNvSpPr>
      </xdr:nvSpPr>
      <xdr:spPr>
        <a:xfrm>
          <a:off x="6242685" y="3933825"/>
          <a:ext cx="760095" cy="0"/>
        </a:xfrm>
        <a:prstGeom prst="line">
          <a:avLst/>
        </a:prstGeom>
        <a:noFill/>
        <a:ln w="9525">
          <a:solidFill>
            <a:srgbClr val="000000"/>
          </a:solidFill>
          <a:round/>
        </a:ln>
      </xdr:spPr>
    </xdr:sp>
    <xdr:clientData/>
  </xdr:twoCellAnchor>
  <xdr:twoCellAnchor>
    <xdr:from>
      <xdr:col>7</xdr:col>
      <xdr:colOff>552450</xdr:colOff>
      <xdr:row>23</xdr:row>
      <xdr:rowOff>142875</xdr:rowOff>
    </xdr:from>
    <xdr:to>
      <xdr:col>7</xdr:col>
      <xdr:colOff>942975</xdr:colOff>
      <xdr:row>23</xdr:row>
      <xdr:rowOff>142875</xdr:rowOff>
    </xdr:to>
    <xdr:sp>
      <xdr:nvSpPr>
        <xdr:cNvPr id="147607" name="Line 171"/>
        <xdr:cNvSpPr>
          <a:spLocks noChangeShapeType="1"/>
        </xdr:cNvSpPr>
      </xdr:nvSpPr>
      <xdr:spPr>
        <a:xfrm>
          <a:off x="6595110" y="4781550"/>
          <a:ext cx="390525" cy="0"/>
        </a:xfrm>
        <a:prstGeom prst="line">
          <a:avLst/>
        </a:prstGeom>
        <a:noFill/>
        <a:ln w="9525">
          <a:solidFill>
            <a:srgbClr val="000000"/>
          </a:solidFill>
          <a:round/>
        </a:ln>
      </xdr:spPr>
    </xdr:sp>
    <xdr:clientData/>
  </xdr:twoCellAnchor>
  <xdr:twoCellAnchor>
    <xdr:from>
      <xdr:col>3</xdr:col>
      <xdr:colOff>1257300</xdr:colOff>
      <xdr:row>19</xdr:row>
      <xdr:rowOff>95250</xdr:rowOff>
    </xdr:from>
    <xdr:to>
      <xdr:col>4</xdr:col>
      <xdr:colOff>9525</xdr:colOff>
      <xdr:row>19</xdr:row>
      <xdr:rowOff>95250</xdr:rowOff>
    </xdr:to>
    <xdr:sp>
      <xdr:nvSpPr>
        <xdr:cNvPr id="147608" name="Line 172"/>
        <xdr:cNvSpPr>
          <a:spLocks noChangeShapeType="1"/>
        </xdr:cNvSpPr>
      </xdr:nvSpPr>
      <xdr:spPr>
        <a:xfrm>
          <a:off x="3627120" y="3933825"/>
          <a:ext cx="131445" cy="0"/>
        </a:xfrm>
        <a:prstGeom prst="line">
          <a:avLst/>
        </a:prstGeom>
        <a:noFill/>
        <a:ln w="9525">
          <a:solidFill>
            <a:srgbClr val="000000"/>
          </a:solidFill>
          <a:round/>
        </a:ln>
      </xdr:spPr>
    </xdr:sp>
    <xdr:clientData/>
  </xdr:twoCellAnchor>
  <xdr:twoCellAnchor>
    <xdr:from>
      <xdr:col>3</xdr:col>
      <xdr:colOff>1266825</xdr:colOff>
      <xdr:row>20</xdr:row>
      <xdr:rowOff>104775</xdr:rowOff>
    </xdr:from>
    <xdr:to>
      <xdr:col>4</xdr:col>
      <xdr:colOff>19050</xdr:colOff>
      <xdr:row>20</xdr:row>
      <xdr:rowOff>104775</xdr:rowOff>
    </xdr:to>
    <xdr:sp>
      <xdr:nvSpPr>
        <xdr:cNvPr id="147609" name="Line 173"/>
        <xdr:cNvSpPr>
          <a:spLocks noChangeShapeType="1"/>
        </xdr:cNvSpPr>
      </xdr:nvSpPr>
      <xdr:spPr>
        <a:xfrm>
          <a:off x="3636645" y="4143375"/>
          <a:ext cx="131445" cy="0"/>
        </a:xfrm>
        <a:prstGeom prst="line">
          <a:avLst/>
        </a:prstGeom>
        <a:noFill/>
        <a:ln w="9525">
          <a:solidFill>
            <a:srgbClr val="000000"/>
          </a:solidFill>
          <a:round/>
        </a:ln>
      </xdr:spPr>
    </xdr:sp>
    <xdr:clientData/>
  </xdr:twoCellAnchor>
  <xdr:twoCellAnchor>
    <xdr:from>
      <xdr:col>3</xdr:col>
      <xdr:colOff>1257300</xdr:colOff>
      <xdr:row>21</xdr:row>
      <xdr:rowOff>104775</xdr:rowOff>
    </xdr:from>
    <xdr:to>
      <xdr:col>4</xdr:col>
      <xdr:colOff>9525</xdr:colOff>
      <xdr:row>21</xdr:row>
      <xdr:rowOff>104775</xdr:rowOff>
    </xdr:to>
    <xdr:sp>
      <xdr:nvSpPr>
        <xdr:cNvPr id="147610" name="Line 174"/>
        <xdr:cNvSpPr>
          <a:spLocks noChangeShapeType="1"/>
        </xdr:cNvSpPr>
      </xdr:nvSpPr>
      <xdr:spPr>
        <a:xfrm>
          <a:off x="3627120" y="4343400"/>
          <a:ext cx="131445" cy="0"/>
        </a:xfrm>
        <a:prstGeom prst="line">
          <a:avLst/>
        </a:prstGeom>
        <a:noFill/>
        <a:ln w="9525">
          <a:solidFill>
            <a:srgbClr val="000000"/>
          </a:solidFill>
          <a:round/>
        </a:ln>
      </xdr:spPr>
    </xdr:sp>
    <xdr:clientData/>
  </xdr:twoCellAnchor>
  <xdr:twoCellAnchor>
    <xdr:from>
      <xdr:col>3</xdr:col>
      <xdr:colOff>1257300</xdr:colOff>
      <xdr:row>22</xdr:row>
      <xdr:rowOff>104775</xdr:rowOff>
    </xdr:from>
    <xdr:to>
      <xdr:col>4</xdr:col>
      <xdr:colOff>9525</xdr:colOff>
      <xdr:row>22</xdr:row>
      <xdr:rowOff>104775</xdr:rowOff>
    </xdr:to>
    <xdr:sp>
      <xdr:nvSpPr>
        <xdr:cNvPr id="147611" name="Line 175"/>
        <xdr:cNvSpPr>
          <a:spLocks noChangeShapeType="1"/>
        </xdr:cNvSpPr>
      </xdr:nvSpPr>
      <xdr:spPr>
        <a:xfrm>
          <a:off x="3627120" y="4543425"/>
          <a:ext cx="131445" cy="0"/>
        </a:xfrm>
        <a:prstGeom prst="line">
          <a:avLst/>
        </a:prstGeom>
        <a:noFill/>
        <a:ln w="9525">
          <a:solidFill>
            <a:srgbClr val="000000"/>
          </a:solidFill>
          <a:round/>
        </a:ln>
      </xdr:spPr>
    </xdr:sp>
    <xdr:clientData/>
  </xdr:twoCellAnchor>
  <xdr:twoCellAnchor>
    <xdr:from>
      <xdr:col>3</xdr:col>
      <xdr:colOff>1257300</xdr:colOff>
      <xdr:row>23</xdr:row>
      <xdr:rowOff>95250</xdr:rowOff>
    </xdr:from>
    <xdr:to>
      <xdr:col>4</xdr:col>
      <xdr:colOff>9525</xdr:colOff>
      <xdr:row>23</xdr:row>
      <xdr:rowOff>95250</xdr:rowOff>
    </xdr:to>
    <xdr:sp>
      <xdr:nvSpPr>
        <xdr:cNvPr id="147612" name="Line 176"/>
        <xdr:cNvSpPr>
          <a:spLocks noChangeShapeType="1"/>
        </xdr:cNvSpPr>
      </xdr:nvSpPr>
      <xdr:spPr>
        <a:xfrm>
          <a:off x="3627120" y="4733925"/>
          <a:ext cx="131445" cy="0"/>
        </a:xfrm>
        <a:prstGeom prst="line">
          <a:avLst/>
        </a:prstGeom>
        <a:noFill/>
        <a:ln w="9525">
          <a:solidFill>
            <a:srgbClr val="000000"/>
          </a:solidFill>
          <a:round/>
        </a:ln>
      </xdr:spPr>
    </xdr:sp>
    <xdr:clientData/>
  </xdr:twoCellAnchor>
  <xdr:twoCellAnchor>
    <xdr:from>
      <xdr:col>3</xdr:col>
      <xdr:colOff>1266825</xdr:colOff>
      <xdr:row>24</xdr:row>
      <xdr:rowOff>104775</xdr:rowOff>
    </xdr:from>
    <xdr:to>
      <xdr:col>4</xdr:col>
      <xdr:colOff>19050</xdr:colOff>
      <xdr:row>24</xdr:row>
      <xdr:rowOff>104775</xdr:rowOff>
    </xdr:to>
    <xdr:sp>
      <xdr:nvSpPr>
        <xdr:cNvPr id="147613" name="Line 177"/>
        <xdr:cNvSpPr>
          <a:spLocks noChangeShapeType="1"/>
        </xdr:cNvSpPr>
      </xdr:nvSpPr>
      <xdr:spPr>
        <a:xfrm>
          <a:off x="3636645" y="4943475"/>
          <a:ext cx="131445" cy="0"/>
        </a:xfrm>
        <a:prstGeom prst="line">
          <a:avLst/>
        </a:prstGeom>
        <a:noFill/>
        <a:ln w="9525">
          <a:solidFill>
            <a:srgbClr val="000000"/>
          </a:solidFill>
          <a:round/>
        </a:ln>
      </xdr:spPr>
    </xdr:sp>
    <xdr:clientData/>
  </xdr:twoCellAnchor>
  <xdr:twoCellAnchor>
    <xdr:from>
      <xdr:col>3</xdr:col>
      <xdr:colOff>1266825</xdr:colOff>
      <xdr:row>25</xdr:row>
      <xdr:rowOff>95250</xdr:rowOff>
    </xdr:from>
    <xdr:to>
      <xdr:col>4</xdr:col>
      <xdr:colOff>19050</xdr:colOff>
      <xdr:row>25</xdr:row>
      <xdr:rowOff>95250</xdr:rowOff>
    </xdr:to>
    <xdr:sp>
      <xdr:nvSpPr>
        <xdr:cNvPr id="147614" name="Line 178"/>
        <xdr:cNvSpPr>
          <a:spLocks noChangeShapeType="1"/>
        </xdr:cNvSpPr>
      </xdr:nvSpPr>
      <xdr:spPr>
        <a:xfrm>
          <a:off x="3636645" y="5133975"/>
          <a:ext cx="131445" cy="0"/>
        </a:xfrm>
        <a:prstGeom prst="line">
          <a:avLst/>
        </a:prstGeom>
        <a:noFill/>
        <a:ln w="9525">
          <a:solidFill>
            <a:srgbClr val="000000"/>
          </a:solidFill>
          <a:round/>
        </a:ln>
      </xdr:spPr>
    </xdr:sp>
    <xdr:clientData/>
  </xdr:twoCellAnchor>
  <xdr:twoCellAnchor>
    <xdr:from>
      <xdr:col>3</xdr:col>
      <xdr:colOff>1266825</xdr:colOff>
      <xdr:row>26</xdr:row>
      <xdr:rowOff>114300</xdr:rowOff>
    </xdr:from>
    <xdr:to>
      <xdr:col>4</xdr:col>
      <xdr:colOff>19050</xdr:colOff>
      <xdr:row>26</xdr:row>
      <xdr:rowOff>114300</xdr:rowOff>
    </xdr:to>
    <xdr:sp>
      <xdr:nvSpPr>
        <xdr:cNvPr id="147615" name="Line 179"/>
        <xdr:cNvSpPr>
          <a:spLocks noChangeShapeType="1"/>
        </xdr:cNvSpPr>
      </xdr:nvSpPr>
      <xdr:spPr>
        <a:xfrm>
          <a:off x="3636645" y="5353050"/>
          <a:ext cx="131445" cy="0"/>
        </a:xfrm>
        <a:prstGeom prst="line">
          <a:avLst/>
        </a:prstGeom>
        <a:noFill/>
        <a:ln w="9525">
          <a:solidFill>
            <a:srgbClr val="000000"/>
          </a:solidFill>
          <a:round/>
        </a:ln>
      </xdr:spPr>
    </xdr:sp>
    <xdr:clientData/>
  </xdr:twoCellAnchor>
  <xdr:twoCellAnchor>
    <xdr:from>
      <xdr:col>3</xdr:col>
      <xdr:colOff>1266825</xdr:colOff>
      <xdr:row>27</xdr:row>
      <xdr:rowOff>95250</xdr:rowOff>
    </xdr:from>
    <xdr:to>
      <xdr:col>4</xdr:col>
      <xdr:colOff>19050</xdr:colOff>
      <xdr:row>27</xdr:row>
      <xdr:rowOff>95250</xdr:rowOff>
    </xdr:to>
    <xdr:sp>
      <xdr:nvSpPr>
        <xdr:cNvPr id="147616" name="Line 180"/>
        <xdr:cNvSpPr>
          <a:spLocks noChangeShapeType="1"/>
        </xdr:cNvSpPr>
      </xdr:nvSpPr>
      <xdr:spPr>
        <a:xfrm>
          <a:off x="3636645" y="5534025"/>
          <a:ext cx="131445" cy="0"/>
        </a:xfrm>
        <a:prstGeom prst="line">
          <a:avLst/>
        </a:prstGeom>
        <a:noFill/>
        <a:ln w="9525">
          <a:solidFill>
            <a:srgbClr val="000000"/>
          </a:solidFill>
          <a:round/>
        </a:ln>
      </xdr:spPr>
    </xdr:sp>
    <xdr:clientData/>
  </xdr:twoCellAnchor>
  <xdr:twoCellAnchor>
    <xdr:from>
      <xdr:col>3</xdr:col>
      <xdr:colOff>1266825</xdr:colOff>
      <xdr:row>28</xdr:row>
      <xdr:rowOff>95250</xdr:rowOff>
    </xdr:from>
    <xdr:to>
      <xdr:col>4</xdr:col>
      <xdr:colOff>19050</xdr:colOff>
      <xdr:row>28</xdr:row>
      <xdr:rowOff>95250</xdr:rowOff>
    </xdr:to>
    <xdr:sp>
      <xdr:nvSpPr>
        <xdr:cNvPr id="147617" name="Line 181"/>
        <xdr:cNvSpPr>
          <a:spLocks noChangeShapeType="1"/>
        </xdr:cNvSpPr>
      </xdr:nvSpPr>
      <xdr:spPr>
        <a:xfrm>
          <a:off x="3636645" y="5734050"/>
          <a:ext cx="131445" cy="0"/>
        </a:xfrm>
        <a:prstGeom prst="line">
          <a:avLst/>
        </a:prstGeom>
        <a:noFill/>
        <a:ln w="9525">
          <a:solidFill>
            <a:srgbClr val="000000"/>
          </a:solidFill>
          <a:round/>
        </a:ln>
      </xdr:spPr>
    </xdr:sp>
    <xdr:clientData/>
  </xdr:twoCellAnchor>
  <xdr:twoCellAnchor>
    <xdr:from>
      <xdr:col>3</xdr:col>
      <xdr:colOff>1266825</xdr:colOff>
      <xdr:row>29</xdr:row>
      <xdr:rowOff>104775</xdr:rowOff>
    </xdr:from>
    <xdr:to>
      <xdr:col>4</xdr:col>
      <xdr:colOff>19050</xdr:colOff>
      <xdr:row>29</xdr:row>
      <xdr:rowOff>104775</xdr:rowOff>
    </xdr:to>
    <xdr:sp>
      <xdr:nvSpPr>
        <xdr:cNvPr id="147618" name="Line 182"/>
        <xdr:cNvSpPr>
          <a:spLocks noChangeShapeType="1"/>
        </xdr:cNvSpPr>
      </xdr:nvSpPr>
      <xdr:spPr>
        <a:xfrm>
          <a:off x="3636645" y="5943600"/>
          <a:ext cx="131445" cy="0"/>
        </a:xfrm>
        <a:prstGeom prst="line">
          <a:avLst/>
        </a:prstGeom>
        <a:noFill/>
        <a:ln w="9525">
          <a:solidFill>
            <a:srgbClr val="000000"/>
          </a:solidFill>
          <a:round/>
        </a:ln>
      </xdr:spPr>
    </xdr:sp>
    <xdr:clientData/>
  </xdr:twoCellAnchor>
  <xdr:twoCellAnchor>
    <xdr:from>
      <xdr:col>3</xdr:col>
      <xdr:colOff>1276350</xdr:colOff>
      <xdr:row>30</xdr:row>
      <xdr:rowOff>85725</xdr:rowOff>
    </xdr:from>
    <xdr:to>
      <xdr:col>4</xdr:col>
      <xdr:colOff>28575</xdr:colOff>
      <xdr:row>30</xdr:row>
      <xdr:rowOff>85725</xdr:rowOff>
    </xdr:to>
    <xdr:sp>
      <xdr:nvSpPr>
        <xdr:cNvPr id="147619" name="Line 183"/>
        <xdr:cNvSpPr>
          <a:spLocks noChangeShapeType="1"/>
        </xdr:cNvSpPr>
      </xdr:nvSpPr>
      <xdr:spPr>
        <a:xfrm>
          <a:off x="3646170" y="6124575"/>
          <a:ext cx="131445" cy="0"/>
        </a:xfrm>
        <a:prstGeom prst="line">
          <a:avLst/>
        </a:prstGeom>
        <a:noFill/>
        <a:ln w="9525">
          <a:solidFill>
            <a:srgbClr val="000000"/>
          </a:solidFill>
          <a:round/>
        </a:ln>
      </xdr:spPr>
    </xdr:sp>
    <xdr:clientData/>
  </xdr:twoCellAnchor>
  <xdr:twoCellAnchor>
    <xdr:from>
      <xdr:col>3</xdr:col>
      <xdr:colOff>1276350</xdr:colOff>
      <xdr:row>31</xdr:row>
      <xdr:rowOff>95250</xdr:rowOff>
    </xdr:from>
    <xdr:to>
      <xdr:col>4</xdr:col>
      <xdr:colOff>28575</xdr:colOff>
      <xdr:row>31</xdr:row>
      <xdr:rowOff>95250</xdr:rowOff>
    </xdr:to>
    <xdr:sp>
      <xdr:nvSpPr>
        <xdr:cNvPr id="147620" name="Line 184"/>
        <xdr:cNvSpPr>
          <a:spLocks noChangeShapeType="1"/>
        </xdr:cNvSpPr>
      </xdr:nvSpPr>
      <xdr:spPr>
        <a:xfrm>
          <a:off x="3646170" y="6334125"/>
          <a:ext cx="131445" cy="0"/>
        </a:xfrm>
        <a:prstGeom prst="line">
          <a:avLst/>
        </a:prstGeom>
        <a:noFill/>
        <a:ln w="9525">
          <a:solidFill>
            <a:srgbClr val="000000"/>
          </a:solidFill>
          <a:round/>
        </a:ln>
      </xdr:spPr>
    </xdr:sp>
    <xdr:clientData/>
  </xdr:twoCellAnchor>
  <xdr:twoCellAnchor>
    <xdr:from>
      <xdr:col>3</xdr:col>
      <xdr:colOff>1266825</xdr:colOff>
      <xdr:row>32</xdr:row>
      <xdr:rowOff>114300</xdr:rowOff>
    </xdr:from>
    <xdr:to>
      <xdr:col>4</xdr:col>
      <xdr:colOff>19050</xdr:colOff>
      <xdr:row>32</xdr:row>
      <xdr:rowOff>114300</xdr:rowOff>
    </xdr:to>
    <xdr:sp>
      <xdr:nvSpPr>
        <xdr:cNvPr id="147621" name="Line 185"/>
        <xdr:cNvSpPr>
          <a:spLocks noChangeShapeType="1"/>
        </xdr:cNvSpPr>
      </xdr:nvSpPr>
      <xdr:spPr>
        <a:xfrm>
          <a:off x="3636645" y="6553200"/>
          <a:ext cx="131445" cy="0"/>
        </a:xfrm>
        <a:prstGeom prst="line">
          <a:avLst/>
        </a:prstGeom>
        <a:noFill/>
        <a:ln w="9525">
          <a:solidFill>
            <a:srgbClr val="000000"/>
          </a:solidFill>
          <a:round/>
        </a:ln>
      </xdr:spPr>
    </xdr:sp>
    <xdr:clientData/>
  </xdr:twoCellAnchor>
  <xdr:twoCellAnchor>
    <xdr:from>
      <xdr:col>3</xdr:col>
      <xdr:colOff>904875</xdr:colOff>
      <xdr:row>61</xdr:row>
      <xdr:rowOff>95250</xdr:rowOff>
    </xdr:from>
    <xdr:to>
      <xdr:col>3</xdr:col>
      <xdr:colOff>1362075</xdr:colOff>
      <xdr:row>61</xdr:row>
      <xdr:rowOff>95250</xdr:rowOff>
    </xdr:to>
    <xdr:sp>
      <xdr:nvSpPr>
        <xdr:cNvPr id="147622" name="Line 187"/>
        <xdr:cNvSpPr>
          <a:spLocks noChangeShapeType="1"/>
        </xdr:cNvSpPr>
      </xdr:nvSpPr>
      <xdr:spPr>
        <a:xfrm>
          <a:off x="3274695" y="12277725"/>
          <a:ext cx="457200" cy="0"/>
        </a:xfrm>
        <a:prstGeom prst="line">
          <a:avLst/>
        </a:prstGeom>
        <a:noFill/>
        <a:ln w="9525">
          <a:solidFill>
            <a:srgbClr val="000000"/>
          </a:solidFill>
          <a:round/>
        </a:ln>
      </xdr:spPr>
    </xdr:sp>
    <xdr:clientData/>
  </xdr:twoCellAnchor>
  <xdr:twoCellAnchor>
    <xdr:from>
      <xdr:col>3</xdr:col>
      <xdr:colOff>1152525</xdr:colOff>
      <xdr:row>61</xdr:row>
      <xdr:rowOff>95250</xdr:rowOff>
    </xdr:from>
    <xdr:to>
      <xdr:col>3</xdr:col>
      <xdr:colOff>1152525</xdr:colOff>
      <xdr:row>63</xdr:row>
      <xdr:rowOff>85725</xdr:rowOff>
    </xdr:to>
    <xdr:sp>
      <xdr:nvSpPr>
        <xdr:cNvPr id="147623" name="Line 188"/>
        <xdr:cNvSpPr>
          <a:spLocks noChangeShapeType="1"/>
        </xdr:cNvSpPr>
      </xdr:nvSpPr>
      <xdr:spPr>
        <a:xfrm flipH="1">
          <a:off x="3522345" y="12277725"/>
          <a:ext cx="0" cy="390525"/>
        </a:xfrm>
        <a:prstGeom prst="line">
          <a:avLst/>
        </a:prstGeom>
        <a:noFill/>
        <a:ln w="9525">
          <a:solidFill>
            <a:srgbClr val="000000"/>
          </a:solidFill>
          <a:round/>
        </a:ln>
      </xdr:spPr>
    </xdr:sp>
    <xdr:clientData/>
  </xdr:twoCellAnchor>
  <xdr:twoCellAnchor>
    <xdr:from>
      <xdr:col>3</xdr:col>
      <xdr:colOff>1152525</xdr:colOff>
      <xdr:row>62</xdr:row>
      <xdr:rowOff>104775</xdr:rowOff>
    </xdr:from>
    <xdr:to>
      <xdr:col>3</xdr:col>
      <xdr:colOff>1362075</xdr:colOff>
      <xdr:row>62</xdr:row>
      <xdr:rowOff>104775</xdr:rowOff>
    </xdr:to>
    <xdr:sp>
      <xdr:nvSpPr>
        <xdr:cNvPr id="147624" name="Line 189"/>
        <xdr:cNvSpPr>
          <a:spLocks noChangeShapeType="1"/>
        </xdr:cNvSpPr>
      </xdr:nvSpPr>
      <xdr:spPr>
        <a:xfrm flipV="1">
          <a:off x="3522345" y="12487275"/>
          <a:ext cx="209550" cy="0"/>
        </a:xfrm>
        <a:prstGeom prst="line">
          <a:avLst/>
        </a:prstGeom>
        <a:noFill/>
        <a:ln w="9525">
          <a:solidFill>
            <a:srgbClr val="000000"/>
          </a:solidFill>
          <a:round/>
        </a:ln>
      </xdr:spPr>
    </xdr:sp>
    <xdr:clientData/>
  </xdr:twoCellAnchor>
  <xdr:twoCellAnchor>
    <xdr:from>
      <xdr:col>3</xdr:col>
      <xdr:colOff>1152525</xdr:colOff>
      <xdr:row>63</xdr:row>
      <xdr:rowOff>76200</xdr:rowOff>
    </xdr:from>
    <xdr:to>
      <xdr:col>3</xdr:col>
      <xdr:colOff>1352550</xdr:colOff>
      <xdr:row>63</xdr:row>
      <xdr:rowOff>76200</xdr:rowOff>
    </xdr:to>
    <xdr:sp>
      <xdr:nvSpPr>
        <xdr:cNvPr id="147625" name="Line 190"/>
        <xdr:cNvSpPr>
          <a:spLocks noChangeShapeType="1"/>
        </xdr:cNvSpPr>
      </xdr:nvSpPr>
      <xdr:spPr>
        <a:xfrm>
          <a:off x="3522345" y="12658725"/>
          <a:ext cx="200025" cy="0"/>
        </a:xfrm>
        <a:prstGeom prst="line">
          <a:avLst/>
        </a:prstGeom>
        <a:noFill/>
        <a:ln w="9525">
          <a:solidFill>
            <a:srgbClr val="000000"/>
          </a:solidFill>
          <a:round/>
        </a:ln>
      </xdr:spPr>
    </xdr:sp>
    <xdr:clientData/>
  </xdr:twoCellAnchor>
  <xdr:twoCellAnchor>
    <xdr:from>
      <xdr:col>2</xdr:col>
      <xdr:colOff>857250</xdr:colOff>
      <xdr:row>35</xdr:row>
      <xdr:rowOff>123825</xdr:rowOff>
    </xdr:from>
    <xdr:to>
      <xdr:col>2</xdr:col>
      <xdr:colOff>1181100</xdr:colOff>
      <xdr:row>35</xdr:row>
      <xdr:rowOff>123825</xdr:rowOff>
    </xdr:to>
    <xdr:sp>
      <xdr:nvSpPr>
        <xdr:cNvPr id="147626" name="Line 136"/>
        <xdr:cNvSpPr>
          <a:spLocks noChangeShapeType="1"/>
        </xdr:cNvSpPr>
      </xdr:nvSpPr>
      <xdr:spPr>
        <a:xfrm>
          <a:off x="2000250" y="7162800"/>
          <a:ext cx="323850" cy="0"/>
        </a:xfrm>
        <a:prstGeom prst="line">
          <a:avLst/>
        </a:prstGeom>
        <a:noFill/>
        <a:ln w="9525">
          <a:solidFill>
            <a:srgbClr val="000000"/>
          </a:solidFill>
          <a:round/>
        </a:ln>
      </xdr:spPr>
    </xdr:sp>
    <xdr:clientData/>
  </xdr:twoCellAnchor>
  <xdr:twoCellAnchor>
    <xdr:from>
      <xdr:col>2</xdr:col>
      <xdr:colOff>857250</xdr:colOff>
      <xdr:row>42</xdr:row>
      <xdr:rowOff>104775</xdr:rowOff>
    </xdr:from>
    <xdr:to>
      <xdr:col>2</xdr:col>
      <xdr:colOff>1181100</xdr:colOff>
      <xdr:row>42</xdr:row>
      <xdr:rowOff>104775</xdr:rowOff>
    </xdr:to>
    <xdr:sp>
      <xdr:nvSpPr>
        <xdr:cNvPr id="147627" name="Line 136"/>
        <xdr:cNvSpPr>
          <a:spLocks noChangeShapeType="1"/>
        </xdr:cNvSpPr>
      </xdr:nvSpPr>
      <xdr:spPr>
        <a:xfrm>
          <a:off x="2000250" y="8486775"/>
          <a:ext cx="323850" cy="0"/>
        </a:xfrm>
        <a:prstGeom prst="line">
          <a:avLst/>
        </a:prstGeom>
        <a:noFill/>
        <a:ln w="9525">
          <a:solidFill>
            <a:srgbClr val="000000"/>
          </a:solidFill>
          <a:round/>
        </a:ln>
      </xdr:spPr>
    </xdr:sp>
    <xdr:clientData/>
  </xdr:twoCellAnchor>
  <xdr:twoCellAnchor>
    <xdr:from>
      <xdr:col>2</xdr:col>
      <xdr:colOff>619125</xdr:colOff>
      <xdr:row>48</xdr:row>
      <xdr:rowOff>123825</xdr:rowOff>
    </xdr:from>
    <xdr:to>
      <xdr:col>2</xdr:col>
      <xdr:colOff>876300</xdr:colOff>
      <xdr:row>48</xdr:row>
      <xdr:rowOff>123825</xdr:rowOff>
    </xdr:to>
    <xdr:sp>
      <xdr:nvSpPr>
        <xdr:cNvPr id="147628" name="Line 29"/>
        <xdr:cNvSpPr>
          <a:spLocks noChangeShapeType="1"/>
        </xdr:cNvSpPr>
      </xdr:nvSpPr>
      <xdr:spPr>
        <a:xfrm>
          <a:off x="1762125" y="9705975"/>
          <a:ext cx="257175"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3</xdr:col>
      <xdr:colOff>9525</xdr:colOff>
      <xdr:row>59</xdr:row>
      <xdr:rowOff>123825</xdr:rowOff>
    </xdr:to>
    <xdr:sp>
      <xdr:nvSpPr>
        <xdr:cNvPr id="147629" name="Line 148"/>
        <xdr:cNvSpPr>
          <a:spLocks noChangeShapeType="1"/>
        </xdr:cNvSpPr>
      </xdr:nvSpPr>
      <xdr:spPr>
        <a:xfrm>
          <a:off x="2028825" y="11906250"/>
          <a:ext cx="350520" cy="0"/>
        </a:xfrm>
        <a:prstGeom prst="line">
          <a:avLst/>
        </a:prstGeom>
        <a:noFill/>
        <a:ln w="9525">
          <a:solidFill>
            <a:srgbClr val="000000"/>
          </a:solidFill>
          <a:round/>
        </a:ln>
      </xdr:spPr>
    </xdr:sp>
    <xdr:clientData/>
  </xdr:twoCellAnchor>
  <xdr:twoCellAnchor>
    <xdr:from>
      <xdr:col>2</xdr:col>
      <xdr:colOff>923925</xdr:colOff>
      <xdr:row>55</xdr:row>
      <xdr:rowOff>104775</xdr:rowOff>
    </xdr:from>
    <xdr:to>
      <xdr:col>3</xdr:col>
      <xdr:colOff>47625</xdr:colOff>
      <xdr:row>55</xdr:row>
      <xdr:rowOff>104775</xdr:rowOff>
    </xdr:to>
    <xdr:sp>
      <xdr:nvSpPr>
        <xdr:cNvPr id="147630" name="Line 148"/>
        <xdr:cNvSpPr>
          <a:spLocks noChangeShapeType="1"/>
        </xdr:cNvSpPr>
      </xdr:nvSpPr>
      <xdr:spPr>
        <a:xfrm>
          <a:off x="2066925" y="11087100"/>
          <a:ext cx="350520" cy="0"/>
        </a:xfrm>
        <a:prstGeom prst="line">
          <a:avLst/>
        </a:prstGeom>
        <a:noFill/>
        <a:ln w="9525">
          <a:solidFill>
            <a:srgbClr val="000000"/>
          </a:solidFill>
          <a:round/>
        </a:ln>
      </xdr:spPr>
    </xdr:sp>
    <xdr:clientData/>
  </xdr:twoCellAnchor>
  <xdr:twoCellAnchor>
    <xdr:from>
      <xdr:col>2</xdr:col>
      <xdr:colOff>895350</xdr:colOff>
      <xdr:row>49</xdr:row>
      <xdr:rowOff>123825</xdr:rowOff>
    </xdr:from>
    <xdr:to>
      <xdr:col>3</xdr:col>
      <xdr:colOff>19050</xdr:colOff>
      <xdr:row>49</xdr:row>
      <xdr:rowOff>123825</xdr:rowOff>
    </xdr:to>
    <xdr:sp>
      <xdr:nvSpPr>
        <xdr:cNvPr id="147631" name="Line 148"/>
        <xdr:cNvSpPr>
          <a:spLocks noChangeShapeType="1"/>
        </xdr:cNvSpPr>
      </xdr:nvSpPr>
      <xdr:spPr>
        <a:xfrm>
          <a:off x="2038350" y="9906000"/>
          <a:ext cx="350520" cy="0"/>
        </a:xfrm>
        <a:prstGeom prst="line">
          <a:avLst/>
        </a:prstGeom>
        <a:noFill/>
        <a:ln w="9525">
          <a:solidFill>
            <a:srgbClr val="000000"/>
          </a:solidFill>
          <a:round/>
        </a:ln>
      </xdr:spPr>
    </xdr:sp>
    <xdr:clientData/>
  </xdr:twoCellAnchor>
  <xdr:twoCellAnchor>
    <xdr:from>
      <xdr:col>3</xdr:col>
      <xdr:colOff>1162050</xdr:colOff>
      <xdr:row>55</xdr:row>
      <xdr:rowOff>142875</xdr:rowOff>
    </xdr:from>
    <xdr:to>
      <xdr:col>3</xdr:col>
      <xdr:colOff>1162050</xdr:colOff>
      <xdr:row>57</xdr:row>
      <xdr:rowOff>133350</xdr:rowOff>
    </xdr:to>
    <xdr:sp>
      <xdr:nvSpPr>
        <xdr:cNvPr id="147632" name="Line 188"/>
        <xdr:cNvSpPr>
          <a:spLocks noChangeShapeType="1"/>
        </xdr:cNvSpPr>
      </xdr:nvSpPr>
      <xdr:spPr>
        <a:xfrm flipH="1">
          <a:off x="3531870" y="11125200"/>
          <a:ext cx="0" cy="390525"/>
        </a:xfrm>
        <a:prstGeom prst="line">
          <a:avLst/>
        </a:prstGeom>
        <a:noFill/>
        <a:ln w="9525">
          <a:solidFill>
            <a:srgbClr val="000000"/>
          </a:solidFill>
          <a:round/>
        </a:ln>
      </xdr:spPr>
    </xdr:sp>
    <xdr:clientData/>
  </xdr:twoCellAnchor>
  <xdr:twoCellAnchor>
    <xdr:from>
      <xdr:col>3</xdr:col>
      <xdr:colOff>1181100</xdr:colOff>
      <xdr:row>57</xdr:row>
      <xdr:rowOff>123825</xdr:rowOff>
    </xdr:from>
    <xdr:to>
      <xdr:col>4</xdr:col>
      <xdr:colOff>9525</xdr:colOff>
      <xdr:row>57</xdr:row>
      <xdr:rowOff>123825</xdr:rowOff>
    </xdr:to>
    <xdr:sp>
      <xdr:nvSpPr>
        <xdr:cNvPr id="147633" name="Line 159"/>
        <xdr:cNvSpPr>
          <a:spLocks noChangeShapeType="1"/>
        </xdr:cNvSpPr>
      </xdr:nvSpPr>
      <xdr:spPr>
        <a:xfrm flipV="1">
          <a:off x="3550920" y="11506200"/>
          <a:ext cx="207645" cy="0"/>
        </a:xfrm>
        <a:prstGeom prst="line">
          <a:avLst/>
        </a:prstGeom>
        <a:noFill/>
        <a:ln w="9525">
          <a:solidFill>
            <a:srgbClr val="000000"/>
          </a:solidFill>
          <a:round/>
        </a:ln>
      </xdr:spPr>
    </xdr:sp>
    <xdr:clientData/>
  </xdr:twoCellAnchor>
  <xdr:twoCellAnchor>
    <xdr:from>
      <xdr:col>2</xdr:col>
      <xdr:colOff>876300</xdr:colOff>
      <xdr:row>58</xdr:row>
      <xdr:rowOff>38100</xdr:rowOff>
    </xdr:from>
    <xdr:to>
      <xdr:col>2</xdr:col>
      <xdr:colOff>876300</xdr:colOff>
      <xdr:row>60</xdr:row>
      <xdr:rowOff>19050</xdr:rowOff>
    </xdr:to>
    <xdr:sp>
      <xdr:nvSpPr>
        <xdr:cNvPr id="147634" name="Line 167"/>
        <xdr:cNvSpPr>
          <a:spLocks noChangeShapeType="1"/>
        </xdr:cNvSpPr>
      </xdr:nvSpPr>
      <xdr:spPr>
        <a:xfrm flipH="1">
          <a:off x="2019300" y="11620500"/>
          <a:ext cx="0" cy="381000"/>
        </a:xfrm>
        <a:prstGeom prst="line">
          <a:avLst/>
        </a:prstGeom>
        <a:noFill/>
        <a:ln w="9525">
          <a:solidFill>
            <a:srgbClr val="000000"/>
          </a:solidFill>
          <a:rou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kunhua\Downloads\\\Users\kunhua\Downloads\F:\My%20job\&#20013;&#21270;&#33647;&#21697;\WINDOWS\Desktop\&#33487;&#24030;&#33647;&#19994;&#35780;&#20272;\&#21830;&#26631;&#35780;&#20272;&#36164;&#26009;-&#22635;&#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sers\kunhua\Downloads\\\Users\kunhua\Downloads\G:\My%20job\&#20013;&#21270;&#33647;&#21697;\WINDOWS\Desktop\&#33487;&#24030;&#33647;&#19994;&#35780;&#20272;\&#21830;&#26631;&#35780;&#20272;&#36164;&#26009;-&#22635;&#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sers\kunhua\Downloads\D:\Users\kunhua\Downloads\CEA09\&#30005;&#35805;&#26126;&#32454;&#34920;\&#33487;&#24030;&#65288;&#26080;&#27719;&#24635;,&#21556;&#27743;&#32447;&#36335;&#20462;&#25913;&#65289;\&#24066;&#26412;&#37096;\&#27743;&#33487;&#33487;&#24030;&#26412;&#37096;&#65288;&#20013;&#22830;&#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sers\kunhua\Downloads\E:\&#35780;&#20272;&#24213;&#31295;&#21247;&#21160;\2019\&#24213;&#31295;\RecoveredExternalLink4"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32508;&#21512;&#3186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77;)&#29983;&#20135;&#24490;&#29615;&#3186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sers\kunhua\Downloads\\\Users\kunhua\Downloads\F:\ren\&#33831;&#23665;&#26426;&#22330;\2004.9.30\wlq\&#26448;&#26009;\1-7&#26376;&#26448;&#26009;&#28040;&#32791;&#24773;&#2091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4320;&#21457;&#38134;&#34892;&#39033;&#30446;\&#24320;&#21457;&#38134;&#34892;&#39033;&#30446;\&#24320;&#34892;&#19981;&#21160;&#20135;&#35780;&#20272;&#25351;&#26631;&#20307;&#31995;&#21450;&#34920;&#26684;\&#30005;&#23376;&#34920;&#26684;\My%20Documents\&#24037;&#20316;&#24213;&#31295;12.11\&#22303;&#22320;&#24213;&#31295;.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27743;&#22478;&#30003;&#25253;&#34920;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9(&#20116;)&#36135;&#24065;&#36164;&#37329;&#19982;&#20854;&#20182;&#29305;&#27530;&#20107;&#39033;&#3186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3&#39318;&#3492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68;)&#38144;&#21806;&#19982;&#25910;&#27454;&#24490;&#29615;&#3186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s\kunhua\Downloads\\\Users\kunhua\Downloads\F:\&#29976;&#32899;&#38634;&#26494;\&#38634;&#26494;&#25253;&#21578;\&#23384;&#36135;&#35780;&#20272;&#24213;&#31295;(&#26417;)\5(&#19968;)&#38144;&#21806;&#19982;&#25910;&#27454;&#24490;&#29615;&#3186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0108;)&#36141;&#36135;&#19982;&#20184;&#27454;&#24490;&#29615;&#3186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7(&#19977;)&#29983;&#20135;&#24490;&#29615;&#3186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77;)&#29983;&#20135;&#24490;&#29615;&#3186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2235;)&#31609;&#36164;&#19982;&#25237;&#36164;&#24490;&#29615;&#3186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68;)&#38144;&#21806;&#19982;&#25910;&#27454;&#24490;&#29615;&#3186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Users\kunhua\Downloads\D:\Users\kunhua\Downloads\Kitty\my%20documents\WINDOWS\Desktop\&#37329;&#33391;&#20975;&#20844;&#25991;&#21253;\&#31243;&#24207;&#20462;&#25913;\&#20998;&#26512;&#3492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13%20&#38081;&#36335;&#37197;&#2021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20%20&#36816;&#36755;&#20844;&#214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1407;E&#30424;&#25991;&#20214;\&#35780;&#20272;&#36164;&#26009;\&#24213;&#31295;\&#24037;&#20316;&#24213;&#31295;---&#36130;&#21153;&#31867;\eims\&#25253;&#34920;&#22791;&#20221;\2001&#24180;&#19978;&#24066;&#25253;&#34920;\&#22266;&#23450;&#36164;&#20135;&#36164;&#260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20116;)&#36135;&#24065;&#36164;&#37329;&#19982;&#20854;&#20182;&#29305;&#27530;&#20107;&#39033;&#3186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21\01-&#35780;&#20272;&#25253;&#21578;(210106&#20225;&#19994;&#20215;&#20540;)&#21442;&#32771;&#26684;&#24335;\BG-4-4-2-1&#23384;&#36135;&#24037;&#20316;&#24213;&#31295;(20200724).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2-1&#23384;&#36135;&#24037;&#20316;&#24213;&#31295;(2018).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3-1&#25151;&#23627;&#24314;&#31569;&#29289;&#24037;&#20316;&#24213;&#31295;(2018&#25104;&#26412;&#2786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1&#26426;&#22120;&#35774;&#22791;&#24037;&#20316;&#24213;&#31295;(2018).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2&#36710;&#36742;&#24037;&#20316;&#24213;&#31295;(2018&#25104;&#26412;&#2786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封面"/>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Sheet1"/>
      <sheetName val="审计数据调节表"/>
      <sheetName val="资产负债表"/>
      <sheetName val="1货币资金"/>
      <sheetName val="2短期投资"/>
      <sheetName val="3应收票据"/>
      <sheetName val="4 应收帐款"/>
      <sheetName val="5坏帐及存货跌价准备"/>
      <sheetName val="6 預付款"/>
      <sheetName val="7 其它应收款"/>
      <sheetName val="8存货"/>
      <sheetName val="9待摊费用"/>
      <sheetName val="10待处理资产净损失"/>
      <sheetName val="11一年内到期的长期债权投资变动表"/>
      <sheetName val="11.1一年内到期的长期债权投资"/>
      <sheetName val="12长期投资分类变动表"/>
      <sheetName val="12.1长期投资-债权"/>
      <sheetName val="12.2长期投资-股权(1)"/>
      <sheetName val="12.3长期投资-股权(2)"/>
      <sheetName val="13固定资产"/>
      <sheetName val="13.1融资租入固定资产"/>
      <sheetName val="14固定资产清理"/>
      <sheetName val="15在建工程"/>
      <sheetName val="16无形资产及待摊递延资产（长期待摊）"/>
      <sheetName val="17其它流动及长期资产"/>
      <sheetName val="18短期银行借款"/>
      <sheetName val="18(续1)外部单位短期其它借款"/>
      <sheetName val="18(续2)与中电信集团公司之短期贷款"/>
      <sheetName val="18(续3)与中电信集团附属公司之短期贷款"/>
      <sheetName val="19应付票据"/>
      <sheetName val="20应付帐款"/>
      <sheetName val="21预收帐款"/>
      <sheetName val="21a預收有价卡资料调查表"/>
      <sheetName val="21b电话卡结算调查表"/>
      <sheetName val="21c电话卡期末结余情况调查表"/>
      <sheetName val="21d电话卡本年使用量调查表"/>
      <sheetName val="21e电话卡本年使用量调查表"/>
      <sheetName val="22其他应付款"/>
      <sheetName val="23应付工資及福利费"/>
      <sheetName val="24未交税金、应上交款项、其他未交款及递延税款"/>
      <sheetName val="25預提費用"/>
      <sheetName val="26銀行長期借款"/>
      <sheetName val="27外部单位长期其他借款"/>
      <sheetName val="27(续1)与中电信集团公司之长期贷款"/>
      <sheetName val="27(续2)与中电信集团附属公司之长期贷款 "/>
      <sheetName val="28应付债券"/>
      <sheetName val="29 长期应付款"/>
      <sheetName val="30其他长期负债"/>
      <sheetName val="31所有者权益"/>
      <sheetName val="损益表"/>
      <sheetName val="P1国内长途话费"/>
      <sheetName val="P2国际通话收入"/>
      <sheetName val="P3港澳台通话收入"/>
      <sheetName val="P4月租费合计"/>
      <sheetName val="P4.1月租费"/>
      <sheetName val="P4.2月租费-客户量"/>
      <sheetName val="P5本地网话费收入"/>
      <sheetName val="P6国内长途电路(条数)"/>
      <sheetName val="P7国际长途电路(条数)"/>
      <sheetName val="P8本地网电路(条数)"/>
      <sheetName val="P9 多媒体业务收入"/>
      <sheetName val="P9a多媒体业务数据"/>
      <sheetName val="P10网间结算收入及支出"/>
      <sheetName val="P11网间结算收入及支出"/>
      <sheetName val="P11a网间结算通話量"/>
      <sheetName val="P12初装费"/>
      <sheetName val="P13 装移机收入及成本"/>
      <sheetName val="P14电话卡收入"/>
      <sheetName val="P15邮电附加费"/>
      <sheetName val="P16通信業務成本及管理費用"/>
      <sheetName val="P16a 内退及房改一次性补贴调查表"/>
      <sheetName val="P17营业税金及附加"/>
      <sheetName val="P18利息費用"/>
      <sheetName val="P19其它业务利润及营业外收支"/>
      <sheetName val="P20其它收入"/>
      <sheetName val="差异测试表 "/>
      <sheetName val="900 行表 "/>
      <sheetName val="长期投资-쌭其他投资"/>
      <sheetName val="FS-W"/>
      <sheetName val="FS-N"/>
      <sheetName val="Journal list"/>
      <sheetName val="Journal list (2)"/>
      <sheetName val="Journal list (3)"/>
      <sheetName val="Journal list (4)"/>
      <sheetName val="Journal list (5)"/>
      <sheetName val="Log"/>
      <sheetName val="A1现金盘点表"/>
      <sheetName val="A2存货盘点表"/>
      <sheetName val="A3存货盘点汇总表"/>
      <sheetName val="A4发函统计表"/>
      <sheetName val="B1配置调查表"/>
      <sheetName val="B2折扣率调查表"/>
      <sheetName val="B3合同调查表"/>
      <sheetName val="B4线路资产单位造价调查表"/>
      <sheetName val="B5赔补费调查表"/>
      <sheetName val="B6估列资产调查表"/>
      <sheetName val="B7其他设备状况表"/>
      <sheetName val="B8车辆状况调查表"/>
      <sheetName val="表头备用"/>
      <sheetName val="表头"/>
      <sheetName val="应付工程款"/>
      <sheetName val="0基本情况"/>
      <sheetName val="1评估结果汇总表"/>
      <sheetName val="2评估结果分类汇总表"/>
      <sheetName val="3流动资产汇总表"/>
      <sheetName val="4流动资产--货币"/>
      <sheetName val="5流动资产--货币 (2)"/>
      <sheetName val="6流动资产--货币 (3)"/>
      <sheetName val="7短投汇总表"/>
      <sheetName val="8短投"/>
      <sheetName val="9短投 (2)"/>
      <sheetName val="11流动资产--应收"/>
      <sheetName val="12流动资产--利润"/>
      <sheetName val="13流动资产--利息"/>
      <sheetName val="14流动资产--预付"/>
      <sheetName val="15流动资产--补贴"/>
      <sheetName val="16流动资产--其他应收"/>
      <sheetName val="17流动资产--存货"/>
      <sheetName val="18流动资产-库存材料（原材料） (2)"/>
      <sheetName val="18流动资产-库存材料（原材料）"/>
      <sheetName val="19流动资产-材料采购"/>
      <sheetName val="20流动资产-在库低值易耗品"/>
      <sheetName val="21流动资产-包装物"/>
      <sheetName val="22流动资产-委托加工材料"/>
      <sheetName val="24流动资产-在产品"/>
      <sheetName val="25流动资产-分期收款"/>
      <sheetName val="26流动资产-在用低值易耗品"/>
      <sheetName val="27流动资产-委托代销商品"/>
      <sheetName val="28受托代销商品"/>
      <sheetName val="29流动资产-出租商品"/>
      <sheetName val="30流动资产-存货其他"/>
      <sheetName val="31流动资产--待摊"/>
      <sheetName val="32流动资产--待处理"/>
      <sheetName val="33一年到期长期债权投资"/>
      <sheetName val="34其他流动资产"/>
      <sheetName val="35长期投资汇总表"/>
      <sheetName val="36长期投资--股票"/>
      <sheetName val="37长期投资--债券"/>
      <sheetName val="38长期投资--其他投资"/>
      <sheetName val="39固定资产汇总表"/>
      <sheetName val="40房屋建筑物"/>
      <sheetName val="41构筑物"/>
      <sheetName val="42管道和沟槽"/>
      <sheetName val="43机械设备"/>
      <sheetName val="44车辆"/>
      <sheetName val="45电子设备"/>
      <sheetName val="46线路设备"/>
      <sheetName val="47工程物资"/>
      <sheetName val="48土建工程"/>
      <sheetName val="49设备安装"/>
      <sheetName val="50固定资产清理"/>
      <sheetName val="51待处理固定资产"/>
      <sheetName val="52土地使用权"/>
      <sheetName val="53其他无形资产"/>
      <sheetName val="54开办费"/>
      <sheetName val="55长期待摊费用"/>
      <sheetName val="56其他长期资产"/>
      <sheetName val="57递延税款"/>
      <sheetName val="58流动负债汇总表"/>
      <sheetName val="59短期借款"/>
      <sheetName val="60应付票据"/>
      <sheetName val="61应付账款"/>
      <sheetName val="62预收账款"/>
      <sheetName val="63代销商品款"/>
      <sheetName val="64其他应付款"/>
      <sheetName val="65应付工资"/>
      <sheetName val="66应付福利费"/>
      <sheetName val="67应交税金"/>
      <sheetName val="68应付利润"/>
      <sheetName val="69其它应交款"/>
      <sheetName val="70预提费用"/>
      <sheetName val="73预计负债"/>
      <sheetName val="71一年内到期长期负债"/>
      <sheetName val="72其他流动负债"/>
      <sheetName val="74长期负债汇总表"/>
      <sheetName val="75长期借款"/>
      <sheetName val="76应付债券"/>
      <sheetName val="77长期应付款"/>
      <sheetName val="78住房周转金"/>
      <sheetName val="79其他长期负债"/>
      <sheetName val="80延税款贷款"/>
      <sheetName val="长期投资-_其他投资"/>
      <sheetName val="上报"/>
      <sheetName val="其他业务收入汇总表"/>
      <sheetName val="其他业务收入明细表"/>
      <sheetName val="营业场地支持"/>
      <sheetName val="场地使用(一季度)"/>
      <sheetName val="场地使用 (二季度)"/>
      <sheetName val="促销管理"/>
      <sheetName val="广告位"/>
      <sheetName val="广告位政策"/>
      <sheetName val="新店开业促销活动"/>
      <sheetName val="二门店开业赞助"/>
      <sheetName val="春节赞助费"/>
      <sheetName val="五一赞助费"/>
      <sheetName val="元旦赞助费"/>
      <sheetName val="元旦促销活动费"/>
      <sheetName val="销售支持费"/>
      <sheetName val="制冷节"/>
      <sheetName val="其他服务费"/>
      <sheetName val="空调安装返利明细"/>
      <sheetName val="空调安装应收明细"/>
      <sheetName val="空调数量明细"/>
      <sheetName val="空调政策表"/>
      <sheetName val="Sheet3"/>
      <sheetName val="江苏苏州本部（中央）"/>
      <sheetName val="XL4Poppy"/>
      <sheetName val="W"/>
      <sheetName val="xxxxx"/>
      <sheetName val="长期投资-?其他投资"/>
      <sheetName val="00000"/>
      <sheetName val="kkkkk"/>
      <sheetName val="上半年汇总"/>
      <sheetName val="三季度汇总"/>
      <sheetName val="3-1汇总表"/>
      <sheetName val="3-6实收"/>
      <sheetName val="调节表"/>
      <sheetName val="3-7欠收"/>
      <sheetName val="欠收原因"/>
      <sheetName val="3-5调整说明书"/>
      <sheetName val="收入"/>
      <sheetName val="Sh"/>
      <sheetName val="设备盘侏盘盈"/>
      <sheetName val="递忶税款"/>
      <sheetName val="________"/>
      <sheetName val="物业类型"/>
      <sheetName val="货币资金汇总"/>
      <sheetName val="现金"/>
      <sheetName val="内部银行存款 "/>
      <sheetName val="外部银行存款 "/>
      <sheetName val="内部存款"/>
      <sheetName val="应收票据"/>
      <sheetName val="应收债权"/>
      <sheetName val="坏账准备"/>
      <sheetName val="其他应收款"/>
      <sheetName val="预付帐款"/>
      <sheetName val="存货类别"/>
      <sheetName val="存货跌价-可变现净值汇总"/>
      <sheetName val="存货跌价-可变现净值明细表 (2)"/>
      <sheetName val="存货跌价-可变现净值明细表(2)"/>
      <sheetName val="存货跌价-可变现净值明细表(3)"/>
      <sheetName val="存货跌价-可变现净值明细表(4)"/>
      <sheetName val="待摊费用"/>
      <sheetName val="长投类别"/>
      <sheetName val="长期股权投资"/>
      <sheetName val="长期债权投资 "/>
      <sheetName val="固定资产及折旧类别 "/>
      <sheetName val="折旧测算表"/>
      <sheetName val="固定资产明细"/>
      <sheetName val="新增固定资产明细"/>
      <sheetName val="新增固定资产数量检查"/>
      <sheetName val="房产证统计"/>
      <sheetName val="行车证统计"/>
      <sheetName val="固定资产减值准备分析"/>
      <sheetName val="在建工程"/>
      <sheetName val="在建工程减值准备分析"/>
      <sheetName val="无形资产"/>
      <sheetName val="借款分类表"/>
      <sheetName val="借款明细（长期）"/>
      <sheetName val="借款明细 (短期)"/>
      <sheetName val="应付福利 "/>
      <sheetName val="销项税金计算表"/>
      <sheetName val="进项税金检查表"/>
      <sheetName val="股本"/>
      <sheetName val="资本公积"/>
      <sheetName val="盈余公积"/>
      <sheetName val="未分配利润"/>
      <sheetName val="主营收入明细"/>
      <sheetName val="税金明细"/>
      <sheetName val="营费明细"/>
      <sheetName val="管理明细 "/>
      <sheetName val="三费提取表"/>
      <sheetName val="财务明细"/>
      <sheetName val="他收明细"/>
      <sheetName val="他支明细"/>
      <sheetName val="外收明细"/>
      <sheetName val="外支明细 "/>
      <sheetName val="主营成本明细"/>
      <sheetName val="成本构成表"/>
      <sheetName val="销售成本检查表"/>
      <sheetName val="制造费用"/>
      <sheetName val="审定表"/>
      <sheetName val="人工分析"/>
      <sheetName val="非现金清偿"/>
      <sheetName val="关联交易明细表"/>
      <sheetName val="关联方目录表"/>
      <sheetName val="关联交易汇总表"/>
      <sheetName val="Assum"/>
      <sheetName val="before"/>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기본"/>
      <sheetName val="工程成本科目"/>
      <sheetName val="125PIECE"/>
      <sheetName val="MACRO1.XLM"/>
      <sheetName val="3-5洂㚦_x0001_"/>
      <sheetName val="3-5瓿椽፸︀"/>
      <sheetName val="3-5_xd800_ᎂ︀ꟕԯ"/>
      <sheetName val="3-5ﰭ$壪洂"/>
      <sheetName val="2006年10月"/>
      <sheetName val="Proj Assum"/>
      <sheetName val="eqpmad2"/>
      <sheetName val="3-5�ᎂ︀ꟕԯ"/>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sheetData sheetId="417" refreshError="1"/>
      <sheetData sheetId="418" refreshError="1"/>
      <sheetData sheetId="419"/>
      <sheetData sheetId="420"/>
      <sheetData sheetId="421" refreshError="1"/>
      <sheetData sheetId="422"/>
      <sheetData sheetId="423"/>
      <sheetData sheetId="424"/>
      <sheetData sheetId="425"/>
      <sheetData sheetId="426"/>
      <sheetData sheetId="427" refreshError="1"/>
      <sheetData sheetId="428" refreshError="1"/>
      <sheetData sheetId="429" refreshError="1"/>
      <sheetData sheetId="430" refreshError="1"/>
      <sheetData sheetId="431"/>
      <sheetData sheetId="432" refreshError="1"/>
      <sheetData sheetId="433" refreshError="1"/>
      <sheetData sheetId="434"/>
      <sheetData sheetId="435" refreshError="1"/>
      <sheetData sheetId="436"/>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sheetData sheetId="501"/>
      <sheetData sheetId="502"/>
      <sheetData sheetId="503"/>
      <sheetData sheetId="504"/>
      <sheetData sheetId="505"/>
      <sheetData sheetId="506"/>
      <sheetData sheetId="507"/>
      <sheetData sheetId="508"/>
      <sheetData sheetId="509"/>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XL4Poppy"/>
      <sheetName val="WC"/>
      <sheetName val="Capex"/>
      <sheetName val="DCF2"/>
      <sheetName val="Sale"/>
      <sheetName val="商标评估资料-填表"/>
      <sheetName val="#REF"/>
      <sheetName val="G&amp;A"/>
      <sheetName val="江苏苏州本部（中央）"/>
      <sheetName val="完"/>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主要规划指标"/>
      <sheetName val="建安成本"/>
      <sheetName val="基础数据"/>
      <sheetName val="业态"/>
      <sheetName val="编  制  说  明"/>
      <sheetName val="盈利预测表"/>
      <sheetName val="安装分析表"/>
      <sheetName val="土建分析表"/>
      <sheetName val="Main"/>
      <sheetName val="Open"/>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갑지"/>
      <sheetName val="견적의뢰서"/>
      <sheetName val="설계내역서"/>
      <sheetName val="현장경비"/>
      <sheetName val="JUCKEYK"/>
      <sheetName val="工程"/>
      <sheetName val="配套"/>
      <sheetName val="前期"/>
      <sheetName val="合约"/>
      <sheetName val="设计"/>
      <sheetName val="营销"/>
      <sheetName val="客服"/>
      <sheetName val="成本科目定义附表(不可删)"/>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财务成本"/>
      <sheetName val="标本-资产"/>
      <sheetName val="27-7"/>
      <sheetName val="主菜单"/>
      <sheetName val="参数"/>
      <sheetName val="其他货币资金.dbf"/>
      <sheetName val="银行存款.dbf"/>
      <sheetName val="短期投资股票投资.dbf"/>
      <sheetName val="短期投资国债投资.dbf"/>
      <sheetName val="股票投资收益.dbf"/>
      <sheetName val="其他货币海通.dbf"/>
      <sheetName val="其他货币零领路.dbf"/>
      <sheetName val="投资收益债券.dbf"/>
      <sheetName val="累计1"/>
      <sheetName val="E1020"/>
      <sheetName val="loan database"/>
      <sheetName val="索引"/>
      <sheetName val="B"/>
      <sheetName val="资产负债表"/>
      <sheetName val="_"/>
      <sheetName val="清单12.31"/>
      <sheetName val="企业表一"/>
      <sheetName val="M-5C"/>
      <sheetName val="M-5A"/>
      <sheetName val="湖南湘潭应付个人明细帐"/>
      <sheetName val="YS02-02"/>
      <sheetName val="应付账款明细BS.09 "/>
      <sheetName val="订"/>
      <sheetName val="A430"/>
      <sheetName val="应收账龄BS.01"/>
      <sheetName val="订单"/>
      <sheetName val="中山低值"/>
      <sheetName val="科目余额表"/>
      <sheetName val="销售6.13"/>
      <sheetName val="26"/>
      <sheetName val="10-13"/>
      <sheetName val="14"/>
      <sheetName val="15"/>
      <sheetName val="16"/>
      <sheetName val="17-20"/>
      <sheetName val="21-22"/>
      <sheetName val="23"/>
      <sheetName val="25"/>
      <sheetName val="汇总(贺)"/>
      <sheetName val="BS"/>
      <sheetName val="预付账款 (2)"/>
      <sheetName val="其它应收款 (2)"/>
      <sheetName val="分摊明细"/>
      <sheetName val="库存商品"/>
      <sheetName val="原材料"/>
      <sheetName val="低值易耗品库"/>
      <sheetName val="包装袋"/>
      <sheetName val="自制半成品"/>
      <sheetName val="应付货到票未到"/>
      <sheetName val="存货表"/>
      <sheetName val="06.4月耗用"/>
      <sheetName val="固定资产重新调整"/>
      <sheetName val="固定资产折旧"/>
      <sheetName val="场地使用权"/>
      <sheetName val="应付账款 (2)"/>
      <sheetName val="其它应付款 (2)"/>
      <sheetName val="预提费用表"/>
      <sheetName val="P&amp;L"/>
      <sheetName val="财务费用明细 "/>
      <sheetName val="销售利润 "/>
      <sheetName val="全年销售成本折扣明细"/>
      <sheetName val="Cashflow(中文)"/>
      <sheetName val="Financials(IFRS)"/>
      <sheetName val="Opex-details"/>
      <sheetName val="中文销售及费用指数对比"/>
      <sheetName val="TN Hunan KPIs 2006"/>
      <sheetName val="Cash flow forecast"/>
      <sheetName val="销售对比"/>
      <sheetName val="3月费用及对比"/>
      <sheetName val="Budget06 vs actual"/>
      <sheetName val="技术部"/>
      <sheetName val="市场部 "/>
      <sheetName val="折旧中英报表对照"/>
      <sheetName val="中文内部往来清理"/>
      <sheetName val="调拨出入库成本差异"/>
      <sheetName val="Production cost"/>
      <sheetName val="库存商品结存"/>
      <sheetName val="3月产成品"/>
      <sheetName val="loan guarantee"/>
      <sheetName val="帐务资料"/>
      <sheetName val="08.06.20"/>
      <sheetName val="101"/>
      <sheetName val="订单418"/>
      <sheetName val="ZA封面"/>
      <sheetName val="UFPrn20051201161637"/>
      <sheetName val="商品采购明细账"/>
      <sheetName val="#REF!"/>
      <sheetName val="固定资产"/>
      <sheetName val="累计折旧"/>
      <sheetName val="存货－存货盘点"/>
      <sheetName val="待处理固定资产净损失"/>
      <sheetName val="固定资产减值准备"/>
      <sheetName val="98.3"/>
      <sheetName val="99.1"/>
      <sheetName val="99.2"/>
      <sheetName val="99.3"/>
      <sheetName val="99.4"/>
      <sheetName val="99年"/>
      <sheetName val="行长"/>
      <sheetName val="表1"/>
      <sheetName val="表2"/>
      <sheetName val="表3"/>
      <sheetName val="表4"/>
      <sheetName val="表4.1"/>
      <sheetName val="表5"/>
      <sheetName val="表6"/>
      <sheetName val="表6.1"/>
      <sheetName val="表6.2"/>
      <sheetName val="表7"/>
      <sheetName val="表7.1"/>
      <sheetName val="表8"/>
      <sheetName val="表9"/>
      <sheetName val="表10"/>
      <sheetName val="表11"/>
      <sheetName val="表12"/>
      <sheetName val="表12.1"/>
      <sheetName val="表12.2"/>
      <sheetName val="表12.3"/>
      <sheetName val="表12.4"/>
      <sheetName val="表12.5"/>
      <sheetName val="表13"/>
      <sheetName val="表14"/>
      <sheetName val="表15"/>
      <sheetName val="表16"/>
      <sheetName val="表17"/>
      <sheetName val="表17.1"/>
      <sheetName val="表18"/>
      <sheetName val="表18.1"/>
      <sheetName val="表19"/>
      <sheetName val="表20"/>
      <sheetName val="表21"/>
      <sheetName val="表22"/>
      <sheetName val="表22.1"/>
      <sheetName val="表23"/>
      <sheetName val="表24"/>
      <sheetName val="表25"/>
      <sheetName val="表26"/>
      <sheetName val="表27"/>
      <sheetName val="表28"/>
      <sheetName val="表29"/>
      <sheetName val="表30"/>
      <sheetName val="表31"/>
      <sheetName val="表32"/>
      <sheetName val="表33"/>
      <sheetName val="表34"/>
      <sheetName val="表35"/>
      <sheetName val="表36"/>
      <sheetName val="表37"/>
      <sheetName val="表37.1"/>
      <sheetName val="表38"/>
      <sheetName val="表39"/>
      <sheetName val="表39.1"/>
      <sheetName val="表40"/>
      <sheetName val="表41"/>
      <sheetName val="表42"/>
      <sheetName val="表43"/>
      <sheetName val="表44"/>
      <sheetName val="表45"/>
      <sheetName val="表46"/>
      <sheetName val="G9-1"/>
      <sheetName val="G9-2"/>
      <sheetName val="G9-3"/>
      <sheetName val="资产调整分录"/>
      <sheetName val="负债调整分录"/>
      <sheetName val="利润调整分录"/>
      <sheetName val="资产重分类分录"/>
      <sheetName val="负债重分类分录"/>
      <sheetName val="利润重分类分录"/>
      <sheetName val="企业表二"/>
      <sheetName val="M-5B"/>
      <sheetName val="所得税调整"/>
      <sheetName val="98重分类"/>
      <sheetName val="98调整"/>
      <sheetName val="校验"/>
      <sheetName val="资产试算"/>
      <sheetName val="负债试算"/>
      <sheetName val="利润试算"/>
      <sheetName val="资产负债表（审定）"/>
      <sheetName val="利润表（审定）"/>
      <sheetName val="项目分析表"/>
      <sheetName val="利润表项目变动分析表"/>
      <sheetName val="重要性确定"/>
      <sheetName val="三年财务指标比较表"/>
      <sheetName val="现金流量表"/>
      <sheetName val="指标分析表"/>
      <sheetName val="调整分录"/>
      <sheetName val="重分类分录"/>
      <sheetName val="Sheet5"/>
      <sheetName val="Sheet6"/>
      <sheetName val="Sheet7"/>
      <sheetName val="Sheet8"/>
      <sheetName val="Sheet9"/>
      <sheetName val="Sheet10"/>
      <sheetName val="Sheet13"/>
      <sheetName val="Sheet17"/>
      <sheetName val="Sheet16"/>
      <sheetName val="Sheet15"/>
      <sheetName val="Sheet14"/>
      <sheetName val="Sheet12"/>
      <sheetName val="Sheet11"/>
      <sheetName val="股资 (3)"/>
      <sheetName val="合并利"/>
      <sheetName val="合并资"/>
      <sheetName val="合并利润表 (2)"/>
      <sheetName val="股资 (2)"/>
      <sheetName val="合利 (2)"/>
      <sheetName val="所 (2)"/>
      <sheetName val="因素"/>
      <sheetName val="利润增减表"/>
      <sheetName val="情况"/>
      <sheetName val="情况2"/>
      <sheetName val="名称"/>
      <sheetName val="往来帐"/>
      <sheetName val="弹资"/>
      <sheetName val="齿资"/>
      <sheetName val="本资"/>
      <sheetName val="本资 (2)"/>
      <sheetName val="合资"/>
      <sheetName val="工资"/>
      <sheetName val="股资"/>
      <sheetName val="变动"/>
      <sheetName val="弹附"/>
      <sheetName val="齿附"/>
      <sheetName val="本附"/>
      <sheetName val="合附"/>
      <sheetName val="弹利"/>
      <sheetName val="齿利"/>
      <sheetName val="本利"/>
      <sheetName val="合利"/>
      <sheetName val="所"/>
      <sheetName val="工利"/>
      <sheetName val="费成合"/>
      <sheetName val="齿润"/>
      <sheetName val="弹润"/>
      <sheetName val="本润"/>
      <sheetName val="合润"/>
      <sheetName val="弹交"/>
      <sheetName val="齿交"/>
      <sheetName val="本交"/>
      <sheetName val="合交"/>
      <sheetName val="弹费"/>
      <sheetName val="齿费"/>
      <sheetName val="本费"/>
      <sheetName val="合费"/>
      <sheetName val="弹福"/>
      <sheetName val="齿福"/>
      <sheetName val="本福"/>
      <sheetName val="合福"/>
      <sheetName val="合利增减 (2)"/>
      <sheetName val="合成因素"/>
      <sheetName val="快工"/>
      <sheetName val="快本"/>
      <sheetName val="利分"/>
      <sheetName val="利分 (2)"/>
      <sheetName val="齿利2"/>
      <sheetName val="弹利2"/>
      <sheetName val="收益汇总1"/>
      <sheetName val="收益汇总2"/>
      <sheetName val="收益汇总3"/>
      <sheetName val="收益汇总4"/>
      <sheetName val="收益汇总5"/>
      <sheetName val="表1季度"/>
      <sheetName val="表2季度"/>
      <sheetName val="指标表"/>
      <sheetName val="税金"/>
      <sheetName val="汽齿98"/>
      <sheetName val="中弹98"/>
      <sheetName val="本部98"/>
      <sheetName val="公司98"/>
      <sheetName val="本费 (2)"/>
      <sheetName val="间"/>
      <sheetName val="直"/>
      <sheetName val="间 (2)"/>
      <sheetName val="直 (2)"/>
      <sheetName val="M_5A"/>
      <sheetName val="M_5C"/>
      <sheetName val="资料清单"/>
      <sheetName val="基础数据表清单"/>
      <sheetName val="现金"/>
      <sheetName val="存放中央银行款项"/>
      <sheetName val="存放同业款项"/>
      <sheetName val="联行往来"/>
      <sheetName val="拆放同业"/>
      <sheetName val="应收进出口押汇"/>
      <sheetName val="应收利息"/>
      <sheetName val="应收利息变动表"/>
      <sheetName val="其他应收款"/>
      <sheetName val="贴现"/>
      <sheetName val="买入返售票据"/>
      <sheetName val="短期投资 "/>
      <sheetName val="长期股权投资"/>
      <sheetName val="长期债券投资-2003年度"/>
      <sheetName val="长期债券投资-2002年度"/>
      <sheetName val="凭证式国债发行计划"/>
      <sheetName val="委托业务"/>
      <sheetName val="买入返售债券"/>
      <sheetName val="重组贷款"/>
      <sheetName val="非应计贷款-2003"/>
      <sheetName val="非应计贷款-2002"/>
      <sheetName val="贷款呆账准备"/>
      <sheetName val="核销贷款明细"/>
      <sheetName val="收回以前年度已核销贷款明细"/>
      <sheetName val="固定资产及累计折旧"/>
      <sheetName val="房地产产权登记表"/>
      <sheetName val="在建工程"/>
      <sheetName val="无形资产-2003"/>
      <sheetName val="无形资产-2002"/>
      <sheetName val="递延资产(长期待摊费用)-2003"/>
      <sheetName val="递延资产(长期待摊费用)-2002"/>
      <sheetName val="抵债资产明细表"/>
      <sheetName val="抵债资产处置明细表"/>
      <sheetName val="向中央银行借款"/>
      <sheetName val="存款期限分析"/>
      <sheetName val="同业存放款项"/>
      <sheetName val="同业拆入"/>
      <sheetName val="保证金"/>
      <sheetName val="卖出回购票据"/>
      <sheetName val="卖出回购债券"/>
      <sheetName val="资本公积"/>
      <sheetName val="盈余公积"/>
      <sheetName val="系统内往来收入与支出"/>
      <sheetName val="资产一般损失"/>
      <sheetName val="工资及各项福利费"/>
      <sheetName val="以前年度损益调整"/>
      <sheetName val="应纳所得税明细表"/>
      <sheetName val="应纳所得税明细表附表"/>
      <sheetName val="表外项目汇总"/>
      <sheetName val="表外项目-银行承兑汇票"/>
      <sheetName val="表外项目-保函"/>
      <sheetName val="表外项目-信用证"/>
      <sheetName val="表外项目—不可撤销的贷款承诺"/>
      <sheetName val="经营性租赁承诺"/>
      <sheetName val="资本性支出承诺"/>
      <sheetName val="贷款清单"/>
      <sheetName val="贷款总额按客户所在行业分类"/>
      <sheetName val="贷款前十名客户贷款余额"/>
      <sheetName val="衍生金融工具明细表"/>
      <sheetName val="现金流量表所需资料"/>
      <sheetName val="未来需支付的退休金差额补贴"/>
      <sheetName val="一次性住房补贴"/>
      <sheetName val="____"/>
      <sheetName val="分析表2"/>
      <sheetName val="衍生金融工具☎细表"/>
      <sheetName val="衍生金融工具_细表"/>
      <sheetName val="资负表"/>
      <sheetName val="利润表"/>
      <sheetName val="G21A"/>
      <sheetName val="G21B"/>
      <sheetName val="G21C"/>
      <sheetName val="TITEM"/>
      <sheetName val="ZHITEM"/>
      <sheetName val="货币资金"/>
      <sheetName val="短期投资"/>
      <sheetName val="应收票据"/>
      <sheetName val="应收账款"/>
      <sheetName val="预付账款"/>
      <sheetName val="存货"/>
      <sheetName val="待摊费用"/>
      <sheetName val="待处理流"/>
      <sheetName val="长期股权"/>
      <sheetName val="长期债权"/>
      <sheetName val="待处理固"/>
      <sheetName val="无形资产"/>
      <sheetName val="应付账款"/>
      <sheetName val="预收账款"/>
      <sheetName val="应付股利"/>
      <sheetName val="实收资本"/>
      <sheetName val="未分配利润"/>
      <sheetName val="主营收入"/>
      <sheetName val="主营成本"/>
      <sheetName val="税金及附加"/>
      <sheetName val="经营费用"/>
      <sheetName val="其他业务利润"/>
      <sheetName val="投资收益"/>
      <sheetName val="补贴收入"/>
      <sheetName val="营业外收入"/>
      <sheetName val="营业外支出"/>
      <sheetName val="所得税"/>
      <sheetName val="Sheet43"/>
      <sheetName val="TITEM (2)"/>
      <sheetName val="ZHITEM (2)"/>
      <sheetName val="企_表一"/>
      <sheetName val="选择报表"/>
      <sheetName val="2000-lease"/>
      <sheetName val="sub-branch"/>
      <sheetName val="1_巴西保罗公司"/>
      <sheetName val="数量金额总账"/>
      <sheetName val="原材料Dy"/>
      <sheetName val="基本信息及附注"/>
      <sheetName val="FH-2应付利息明细表"/>
      <sheetName val="利润分析"/>
      <sheetName val="资产负债分析"/>
      <sheetName val="年初数调整分录"/>
      <sheetName val="Economic evaluation - FY98 base"/>
      <sheetName val="ZA-1余额表"/>
      <sheetName val="ZA-1-0调整分录"/>
      <sheetName val="设定"/>
      <sheetName val="可供参考的程序表"/>
      <sheetName val="实际执行程序表"/>
      <sheetName val="存货审定表"/>
      <sheetName val="存货总体分析表"/>
      <sheetName val="关联交易采购分析表"/>
      <sheetName val="关联交易销售分析表"/>
      <sheetName val="存货跌价准备明细表"/>
      <sheetName val="存货库龄分析表"/>
      <sheetName val="存货跌价测试汇总表"/>
      <sheetName val="存货跌价审核(有合同)"/>
      <sheetName val="存货跌价审核(无合同)"/>
      <sheetName val="存货盘点计划问卷"/>
      <sheetName val="存货监盘计划"/>
      <sheetName val="存货现场监盘及复盘记录"/>
      <sheetName val="存货现场抽盘记录"/>
      <sheetName val="存货监盘结果汇总表"/>
      <sheetName val="存货明细账与监盘报告核对表"/>
      <sheetName val="存货监（抽）盘倒轧核对表"/>
      <sheetName val="存货监盘报告"/>
      <sheetName val="存货未进行监盘替代程序"/>
      <sheetName val="存货未进行监盘替代测试"/>
      <sheetName val="委托代管存货询证函"/>
      <sheetName val="存货声明书"/>
      <sheetName val="存货披露表（上市公司适用）"/>
      <sheetName val="存货披露表（IPO企业适用）"/>
      <sheetName val="存货披露表（国企适用）"/>
      <sheetName val="生产成本-可供参考程序表"/>
      <sheetName val="生产成本-实际执行程序表"/>
      <sheetName val="生产能力调查问卷"/>
      <sheetName val="生产能力调查表"/>
      <sheetName val="对生产能力调查的现场观察"/>
      <sheetName val="生产能力测算"/>
      <sheetName val="成本核算流程"/>
      <sheetName val="在产品（自制半成品）明细表1-按名称及规格"/>
      <sheetName val="在产品（自制半成品）明细表2-按成本构成"/>
      <sheetName val="企业提供与账面核对"/>
      <sheetName val="在产品(自制半成品）月度成本比较"/>
      <sheetName val="生产成本分配"/>
      <sheetName val="直接材料成本检查"/>
      <sheetName val="直接人工成本检查表"/>
      <sheetName val="制造费用明细表"/>
      <sheetName val="制造费用-工资"/>
      <sheetName val="制造费用-修理费"/>
      <sheetName val="制造费用-折旧费1"/>
      <sheetName val="制造费用-运输费"/>
      <sheetName val="制造费用-办公费"/>
      <sheetName val="制造费用-水电费"/>
      <sheetName val="制造费用-差旅费"/>
      <sheetName val="制造费用-油费"/>
      <sheetName val="制造费用-物料消耗"/>
      <sheetName val="制造费用-各项保险"/>
      <sheetName val="制造费用-劳务费"/>
      <sheetName val="制造费用-其他"/>
      <sheetName val="制造费用分析检查表"/>
      <sheetName val="制造费用细节性测试抽样过程说明"/>
      <sheetName val="制造费用细节测试表"/>
      <sheetName val="产品月度成本比较"/>
      <sheetName val="产品年度成本比较"/>
      <sheetName val="投入产出比较"/>
      <sheetName val="主要产品成本分析"/>
      <sheetName val="备忘录"/>
      <sheetName val="清单1.1"/>
      <sheetName val="固定资产清单"/>
      <sheetName val="变动9901"/>
      <sheetName val="变动9912"/>
      <sheetName val="明细帐"/>
      <sheetName val="房屋建筑"/>
      <sheetName val="汽车"/>
      <sheetName val="机电"/>
      <sheetName val="家具"/>
      <sheetName val="电脑打印机"/>
      <sheetName val="经租机电"/>
      <sheetName val="职工产权房"/>
      <sheetName val="处理-报废"/>
      <sheetName val="处理-其他减少"/>
      <sheetName val="C1封面"/>
      <sheetName val="C1-0小结"/>
      <sheetName val="C1-1增减变动表"/>
      <sheetName val="C1-2明细表"/>
      <sheetName val="C1-3房屋权证"/>
      <sheetName val="C1-6减少抽查"/>
      <sheetName val="C1-7盘点记录"/>
      <sheetName val="C1-7-1盘点清单"/>
      <sheetName val="其他应付款Mx"/>
      <sheetName val="代码"/>
      <sheetName val="坏账准备_应收账款Dy"/>
      <sheetName val="应收票据Dy"/>
      <sheetName val="营业费用Dy"/>
      <sheetName val="预收账款Dy"/>
      <sheetName val="主营业务收入Dy"/>
      <sheetName val="固定资产Dy"/>
      <sheetName val="邓(6.16"/>
      <sheetName val="6.16"/>
      <sheetName val="6.17"/>
      <sheetName val="6.6"/>
      <sheetName val="6.9"/>
      <sheetName val="6.10"/>
      <sheetName val="qiwy"/>
      <sheetName val="rrrk"/>
      <sheetName val="银行明细帐与对帐单核对"/>
      <sheetName val="_管理费用_波动分析"/>
      <sheetName val="资本公积Dy"/>
      <sheetName val="预收款项Dy"/>
      <sheetName val="目录及试算平衡表"/>
      <sheetName val="可供参考执行程序表"/>
      <sheetName val="营业成本审定表"/>
      <sheetName val="主营业务成本明细表2012年"/>
      <sheetName val="主营业务成本明细表2013年"/>
      <sheetName val="主营业务成本与上年度比较分析表"/>
      <sheetName val="主要产品单位主营业务成本分析表"/>
      <sheetName val="主营业务成本与收入匹配情况检查表"/>
      <sheetName val="主营业务成本倒轧表"/>
      <sheetName val="HB5-1"/>
      <sheetName val="主营业务成本细节性测试样本量及样本确定过程"/>
      <sheetName val="主营成本细节测试"/>
      <sheetName val="主营业务成本重大调整事项核查表"/>
      <sheetName val="其他业务成本明细表"/>
      <sheetName val="其他业务成本细节性测试样本量及样本确定过程"/>
      <sheetName val="其他业务成本细节测试"/>
      <sheetName val="原报表"/>
      <sheetName val="原资产减值表"/>
      <sheetName val="原资产摊销表"/>
      <sheetName val="上年调整分录"/>
      <sheetName val="上年试算表"/>
      <sheetName val="本年调整分录"/>
      <sheetName val="本年试算表"/>
      <sheetName val="资产减值试算"/>
      <sheetName val="资产减值准备情况表"/>
      <sheetName val="资"/>
      <sheetName val="利"/>
      <sheetName val="现"/>
      <sheetName val="现辅助资料"/>
      <sheetName val="三项费用"/>
      <sheetName val="现底稿"/>
      <sheetName val="现调整分录"/>
      <sheetName val="现核对"/>
      <sheetName val="资产减值表"/>
      <sheetName val="1-1"/>
      <sheetName val="9"/>
      <sheetName val="非经常性损益"/>
      <sheetName val="差异分析-资"/>
      <sheetName val="差异分析-利"/>
      <sheetName val="库存商品-可供参考程序表"/>
      <sheetName val="库存商品-实际执行程序表"/>
      <sheetName val="库存商品明细表"/>
      <sheetName val="外购库存商品细节性测试抽样过程说明"/>
      <sheetName val="外购库存商品细节测试 (1)"/>
      <sheetName val="外购库存商品细节测试（2）"/>
      <sheetName val="发出计价方法测试表（月末一次加权平均法）"/>
      <sheetName val="商品进销差价计算检查记录"/>
      <sheetName val="各月商品进销差价率分析比较表"/>
      <sheetName val="库存商品入库截止测试"/>
      <sheetName val="库存商品出库截止测试"/>
      <sheetName val="目录表"/>
      <sheetName val="可供参考程序表"/>
      <sheetName val="营业收入审定表"/>
      <sheetName val="收入确认政策检查"/>
      <sheetName val="主营业务收入明细表"/>
      <sheetName val="收入规模调查表"/>
      <sheetName val="业务产品销售分析表总"/>
      <sheetName val="C锁毛利分析"/>
      <sheetName val="业务产品销售分析表"/>
      <sheetName val="毛利率同业比较表"/>
      <sheetName val="总毛利分析产品毛利分解"/>
      <sheetName val="2013年末库存商品应有余额测算"/>
      <sheetName val="2012年末库存商品应有余额测算"/>
      <sheetName val="13年库存商品余额测算"/>
      <sheetName val="12年库存商品余额测试"/>
      <sheetName val="月度毛利率分析表"/>
      <sheetName val="彩色可视分机毛利率分析表"/>
      <sheetName val="冲压件毛利分析"/>
      <sheetName val="产品价格分析表"/>
      <sheetName val="重要指标分析表"/>
      <sheetName val="重要客户结构分析表"/>
      <sheetName val="重要客户收入情况分析表"/>
      <sheetName val="重要客户信息采集"/>
      <sheetName val="收入函证结果汇总"/>
      <sheetName val="主营业务收入截止测试(从发货单到明细账)"/>
      <sheetName val="主营业务收入截止测试(从明细账到发货单)"/>
      <sheetName val="收入与发票核对"/>
      <sheetName val="亏损合同检查"/>
      <sheetName val="销售退回"/>
      <sheetName val="折扣与折让查验"/>
      <sheetName val="主营收入细节性测试样本量及样本确定过程"/>
      <sheetName val="收入细节测试（1）"/>
      <sheetName val="收入细节测试（2）"/>
      <sheetName val="合并范围内关联交易检查"/>
      <sheetName val="非合并范围内关联交易检查"/>
      <sheetName val="特殊销售行为"/>
      <sheetName val="出口销量与海关信息核对表"/>
      <sheetName val="出口收入细节性测试样本量及样本确定过程"/>
      <sheetName val="出口收入细节测试 1"/>
      <sheetName val="出口收入细节测试 2"/>
      <sheetName val="经营租赁收入查验表"/>
      <sheetName val="建造合同执行项目检查表（1）"/>
      <sheetName val="建造合同执行项目检查表（2）"/>
      <sheetName val="关联方分析"/>
      <sheetName val="名嘉汇合同明细"/>
      <sheetName val="名嘉汇项目产品外部参考定价"/>
      <sheetName val="其他业务收入明细表"/>
      <sheetName val="其他业务月度毛利率分析表"/>
      <sheetName val="其他业务收入细节性测试样本量及样本确定过程"/>
      <sheetName val="其他业务收入细节测试"/>
      <sheetName val="委托贷款收益检查表"/>
      <sheetName val="营业收入披露表（上市公司适用）"/>
      <sheetName val="营业收入披露表（IPO公司适用）"/>
      <sheetName val="营业收入披露表（国企适用）"/>
      <sheetName val="SJ封面"/>
      <sheetName val="SJ-0调整分录2012"/>
      <sheetName val="SJ-0调整分录2013"/>
      <sheetName val="2012审定表"/>
      <sheetName val="2013审定表"/>
      <sheetName val="SJ-2明细表2012"/>
      <sheetName val="SJ-3债务重组利得计算"/>
      <sheetName val="SJ-2明细表2013"/>
      <sheetName val="SJ-4政府补助"/>
      <sheetName val="免税条件审核"/>
      <sheetName val="SJ-5凭证测试2012"/>
      <sheetName val="SJ-5凭证测试2013"/>
      <sheetName val="SJ-6审计小结"/>
      <sheetName val="2013明细账"/>
      <sheetName val="附件1"/>
      <sheetName val="补助"/>
      <sheetName val="福利费1"/>
      <sheetName val="UFPrn20061106140612"/>
      <sheetName val="可参考执行程序表"/>
      <sheetName val="预付账款审定表"/>
      <sheetName val="预付账款明细表"/>
      <sheetName val="预付账款账龄分析表"/>
      <sheetName val="预付账款余额分析"/>
      <sheetName val="函证样本量及样本确定过程"/>
      <sheetName val="合并范围内关联方核对"/>
      <sheetName val="函证及细节性测试样本确定"/>
      <sheetName val="Sheet27"/>
      <sheetName val="预付-发函情况表"/>
      <sheetName val="预付账款函证结果汇总表"/>
      <sheetName val="积极式询证函(1)"/>
      <sheetName val="积极式询证函 (2)"/>
      <sheetName val="预付账款函证结果调节表"/>
      <sheetName val="预付函证替代程序(1)"/>
      <sheetName val="预付函证替代程序(2)"/>
      <sheetName val="预付款细节测试"/>
      <sheetName val="预付长期挂账查验"/>
      <sheetName val="预付账款坏账准备"/>
      <sheetName val="单独进行减值测试预付账款测试表"/>
      <sheetName val="坏账准备本期转回(核销)金额检查表"/>
      <sheetName val="关联方交易检查及分析表-采购"/>
      <sheetName val="预付账款披露表（上市公司适用）"/>
      <sheetName val="预付账款披露表（IPO适用）"/>
      <sheetName val="预付账款披露表（国企适用）"/>
      <sheetName val="表页-1 (2)"/>
      <sheetName val="表页-1"/>
      <sheetName val="生产成本"/>
      <sheetName val="制造费用"/>
      <sheetName val="保证系数表及影响样本规模的因素"/>
      <sheetName val="实际执行程序表-银行存款"/>
      <sheetName val="货币资金审定表"/>
      <sheetName val="货币资金明细表"/>
      <sheetName val="货币资金审定表（有外币）"/>
      <sheetName val="货币资金明细表（有外币）"/>
      <sheetName val="经营性现金流与净利润的匹配关系"/>
      <sheetName val="note（上市）"/>
      <sheetName val="可供参考程序表-现金"/>
      <sheetName val="实际执行程序表-现金"/>
      <sheetName val="现金监盘表"/>
      <sheetName val="细节性测试样本量确定及结果评估底稿"/>
      <sheetName val="大额现金收支检查"/>
      <sheetName val="现金收支截止"/>
      <sheetName val="可供参考程序表-银行存款"/>
      <sheetName val="银行存单检查表"/>
      <sheetName val="银行余额调节表的检查（邮储）"/>
      <sheetName val="银行余额调节表的检查(中行)"/>
      <sheetName val="银行余额调节表的检查(工行）"/>
      <sheetName val="发函情况表"/>
      <sheetName val="函证汇总表"/>
      <sheetName val="函证汇总表 (有外币)"/>
      <sheetName val="审计人员亲自前往询证工作记录"/>
      <sheetName val="银行询证函"/>
      <sheetName val="细节性测试样本量确定及结果评估底稿 (2)"/>
      <sheetName val="银行存款细节测试"/>
      <sheetName val="银行收支截止"/>
      <sheetName val="开户信息核对"/>
      <sheetName val="贷款卡与账面记录核对"/>
      <sheetName val="大额银行收支检查(双向测试)"/>
      <sheetName val="可供参考程序表-其他货币资金"/>
      <sheetName val="实际执行程序表-其他货币资金"/>
      <sheetName val="保证金勾稽"/>
      <sheetName val="细节性测试样本量确定及结果评估底稿 (3)"/>
      <sheetName val="其他货币资金细节测试"/>
      <sheetName val="其他货币资金截止测试表"/>
      <sheetName val="长期未结清的其他货币资金查验"/>
      <sheetName val="note（上市） (2)"/>
      <sheetName val="note（IPO）"/>
      <sheetName val="合并卷底稿目录"/>
      <sheetName val="一般底稿目录"/>
      <sheetName val="整理底稿复核记录"/>
      <sheetName val="合并卷验收"/>
      <sheetName val="核对问卷审批单1"/>
      <sheetName val="核对问卷审批单2"/>
      <sheetName val="子公司底稿验收"/>
      <sheetName val="水仙电器"/>
      <sheetName val="大众科创"/>
      <sheetName val="中华企业"/>
      <sheetName val="华联商厦"/>
      <sheetName val="物贸中心"/>
      <sheetName val="整理底稿人员分工"/>
      <sheetName val="ycl"/>
      <sheetName val="kcsp"/>
      <sheetName val="YS01-01"/>
      <sheetName val="YYY"/>
      <sheetName val="TTT"/>
      <sheetName val="YS02_02"/>
      <sheetName val="其他应付款4-12月份明细表"/>
      <sheetName val="营业费用截止"/>
      <sheetName val="10明细表"/>
      <sheetName val="核算项目余额表"/>
      <sheetName val="货币资金检查表"/>
      <sheetName val="应收账款检查表"/>
      <sheetName val="其他应收款检查表"/>
      <sheetName val="待摊费用检查表"/>
      <sheetName val="应收票据检查表"/>
      <sheetName val="预付账款检查表"/>
      <sheetName val="固定资产、累计折旧、减值准备审定表"/>
      <sheetName val="实际执行的程序表"/>
      <sheetName val="应收账款审定表"/>
      <sheetName val="销售回款方式"/>
      <sheetName val="并户"/>
      <sheetName val="应收账款明细表"/>
      <sheetName val="应收分类明细表"/>
      <sheetName val="应收账款明细"/>
      <sheetName val="办事处应收款明细"/>
      <sheetName val="应收账款账龄分析表"/>
      <sheetName val="应收账款指标分析表"/>
      <sheetName val="参考案例-函证数量"/>
      <sheetName val="重点客户确认"/>
      <sheetName val="办事处重点客户确认"/>
      <sheetName val="现款经销商欠款检查"/>
      <sheetName val="现款户回款分析"/>
      <sheetName val="回款核对"/>
      <sheetName val="应收账款函证结果汇总表"/>
      <sheetName val="消极式询证函"/>
      <sheetName val="应收账款函证结果调节表"/>
      <sheetName val="应收账款余额前10名重点测试汇总表"/>
      <sheetName val="应收账款交易前10名重点测试汇总表"/>
      <sheetName val="应收账款函证替代及重点检查（1）"/>
      <sheetName val="应收账款函证替代及重点检查（2）"/>
      <sheetName val="应收大额客户分析"/>
      <sheetName val="关联方交易检查及分析表-销售"/>
      <sheetName val="细节性测试样本量及样本确定过程"/>
      <sheetName val="应收账款细节测试"/>
      <sheetName val="应收账款回款网银查验"/>
      <sheetName val="应收账款坏账准备"/>
      <sheetName val="账龄长检查"/>
      <sheetName val="单独进行减值测试应收账款测试表"/>
      <sheetName val="应收账款披露表（上市公司适用）"/>
      <sheetName val="应收账款披露表 (IPO公司适用)"/>
      <sheetName val="应收账款披露表 (国企适用)"/>
      <sheetName val="FJ-1明细表"/>
      <sheetName val="双城门"/>
      <sheetName val="应付职工薪酬审定表"/>
      <sheetName val="主营业务成本明细表"/>
      <sheetName val="填制说明"/>
      <sheetName val="存货Dy"/>
      <sheetName val="应付票据Dy"/>
      <sheetName val="应付账款Dy"/>
      <sheetName val="销售费用审定表"/>
      <sheetName val="2002.1-6管理费用"/>
      <sheetName val="Toolbox"/>
      <sheetName val="收入分析"/>
      <sheetName val="PBC"/>
      <sheetName val="暂估数"/>
      <sheetName val="DATA"/>
      <sheetName val="预算指标表"/>
      <sheetName val="价格"/>
      <sheetName val="报表格式"/>
      <sheetName val="TZ"/>
      <sheetName val="数据表核对"/>
      <sheetName val="数据核对附表"/>
      <sheetName val="SCH-BS 资产负债表-年报"/>
      <sheetName val="SCH-C-1 现金及银行存款"/>
      <sheetName val="SCH-C-2 存放中央银行款项"/>
      <sheetName val="SCH-E-6 信用证"/>
      <sheetName val="SCH-G-4 其他流动资产"/>
      <sheetName val="SCH-H-1 投资"/>
      <sheetName val="SCH-H-2 投资收益"/>
      <sheetName val="SCH-H-7 长期股权投资"/>
      <sheetName val="SCH N-1 客户存款"/>
      <sheetName val="SCH-P-3 其它流动负债"/>
      <sheetName val="月计表科目"/>
      <sheetName val="资产负债表-月计表科目对照表"/>
      <sheetName val="资产负债表-损益明细表-对照表2003"/>
      <sheetName val="待摊费用（华兴）"/>
      <sheetName val="预提费用（华兴）"/>
      <sheetName val="全部"/>
      <sheetName val="省行已批复过"/>
      <sheetName val="安永审计预测"/>
      <sheetName val="损失调查表（200411）"/>
      <sheetName val="损失调查表（计财产-200411）"/>
      <sheetName val="20050319综合损失预测"/>
      <sheetName val="2012年专项储备明细"/>
      <sheetName val="固定资产折旧测算表"/>
      <sheetName val="Cover"/>
      <sheetName val="Contents"/>
      <sheetName val="Personnel"/>
      <sheetName val="1 - A (Narrative)"/>
      <sheetName val="1 - B1 (KBIs)"/>
      <sheetName val="1 - B (Detailed KBIs)"/>
      <sheetName val="1 - C (P&amp;L)"/>
      <sheetName val="1 - D (Cash Flow)"/>
      <sheetName val="1 -E (Balance Sheet)"/>
      <sheetName val="1 - F (Revenue Analysis)"/>
      <sheetName val="1 - G (Cost Analysis)"/>
      <sheetName val="1 - H (Manpower Summary)"/>
      <sheetName val="1 - I (Capex)"/>
      <sheetName val="1 - J (Sensitivities)"/>
      <sheetName val="1 - K (Changes)"/>
      <sheetName val="1 - L (Additional Analysis)"/>
      <sheetName val="2 - B (Detailed KBIs)"/>
      <sheetName val="2 - C (P&amp;L)"/>
      <sheetName val="2 - D (Cash Flow)"/>
      <sheetName val="2 - F (Revenue Analysis)"/>
      <sheetName val="2 - G (Cost Analysis)"/>
      <sheetName val="2 - H (Manpower Summary)"/>
      <sheetName val="2 - I (Capex)"/>
      <sheetName val="2 - L (Additional Analysis)"/>
      <sheetName val="原材料抽查表"/>
      <sheetName val="银行存款"/>
      <sheetName val="主营业务收入"/>
      <sheetName val="管理费用明细表(2001年)"/>
      <sheetName val="dxnsjtempsheet"/>
      <sheetName val="审计调整"/>
      <sheetName val="2013.6.1"/>
      <sheetName val="6.1"/>
      <sheetName val="2013.6.2"/>
      <sheetName val="6.2"/>
      <sheetName val="2013.6.3"/>
      <sheetName val="6.3"/>
      <sheetName val="2013.6.4"/>
      <sheetName val="6.4"/>
      <sheetName val="2013.6.5"/>
      <sheetName val="6.5"/>
      <sheetName val="2013.6.6"/>
      <sheetName val="2013.6.7"/>
      <sheetName val="6.7"/>
      <sheetName val="2013.6.8"/>
      <sheetName val="6.8"/>
      <sheetName val="2013.6.9"/>
      <sheetName val="2013.6.10"/>
      <sheetName val="2013.6.11"/>
      <sheetName val="6.11"/>
      <sheetName val="2013.6.12"/>
      <sheetName val="6.12"/>
      <sheetName val="2013.6.13"/>
      <sheetName val="6.13"/>
      <sheetName val="2013.6.14"/>
      <sheetName val="6.14"/>
      <sheetName val="2013.6.15"/>
      <sheetName val="6.15"/>
      <sheetName val="2013.6.16"/>
      <sheetName val="2013.6.17"/>
      <sheetName val="2013.6.18"/>
      <sheetName val="6.18"/>
      <sheetName val="2013.6.19"/>
      <sheetName val="6.19"/>
      <sheetName val="2013.6.20"/>
      <sheetName val="6.20"/>
      <sheetName val="2013.6.20(内部赠品单独)"/>
      <sheetName val="2013.6.21"/>
      <sheetName val="6.21"/>
      <sheetName val="2013.6.22"/>
      <sheetName val="6.22"/>
      <sheetName val="2013.6.23"/>
      <sheetName val="6.23"/>
      <sheetName val="2013.6.24"/>
      <sheetName val="6.24"/>
      <sheetName val="2013.6.25"/>
      <sheetName val="6.25"/>
      <sheetName val="2013.6.25费用"/>
      <sheetName val="2013.6.25 (费用)"/>
      <sheetName val="2013.6.26"/>
      <sheetName val="6.26"/>
      <sheetName val="2013.6.27费用"/>
      <sheetName val="2013.6.27 (费用)"/>
      <sheetName val="2013.6.27"/>
      <sheetName val="6.27"/>
      <sheetName val="2013.6.28"/>
      <sheetName val="6.28"/>
      <sheetName val="2013.6.29"/>
      <sheetName val="6.29"/>
      <sheetName val="2013.6.29费用"/>
      <sheetName val="2013.6.29(费用)"/>
      <sheetName val="2013.6.30 价差"/>
      <sheetName val="2013.6.30"/>
      <sheetName val="销售统计表 (2)"/>
      <sheetName val="6.30"/>
      <sheetName val="2013.6.30 费用"/>
      <sheetName val="2013.6.30 (费用)"/>
      <sheetName val="余额表"/>
      <sheetName val="其他业务收入"/>
      <sheetName val="其他业务支出"/>
      <sheetName val="应收余额"/>
      <sheetName val="应收帐"/>
      <sheetName val="应付余额"/>
      <sheetName val="应付帐"/>
      <sheetName val="福利费"/>
      <sheetName val="地值易耗品"/>
      <sheetName val="UFPrn20051114104514"/>
      <sheetName val="预付－广州"/>
      <sheetName val="预付－吴允三"/>
      <sheetName val="审定表"/>
      <sheetName val="明细表1-12"/>
      <sheetName val="账龄分析表1-12"/>
      <sheetName val="核算内容及政策"/>
      <sheetName val="审计样本量及样本确定过程"/>
      <sheetName val="重点供应商汇总表"/>
      <sheetName val="明细表 1-11"/>
      <sheetName val="账龄分析表1-11"/>
      <sheetName val="重要供应商信息采集"/>
      <sheetName val="重新发函明细表"/>
      <sheetName val="联系地址与注册地址不一致说明"/>
      <sheetName val="联系地址相同单位说明"/>
      <sheetName val="回函汇总表"/>
      <sheetName val="预付重点检查"/>
      <sheetName val="余额与合同列示的合理性检查"/>
      <sheetName val="合同检查"/>
      <sheetName val="期后转销"/>
      <sheetName val="Note 6 supporting"/>
      <sheetName val="799"/>
      <sheetName val="Z15-1"/>
      <sheetName val="Z15-2"/>
      <sheetName val="Z15-3-1"/>
      <sheetName val="Z15-3-2"/>
      <sheetName val="Z15-4"/>
      <sheetName val="Z4-1"/>
      <sheetName val="Z4-2"/>
      <sheetName val="Z4-3-1"/>
      <sheetName val="Z4-3-2"/>
      <sheetName val="Z4-4"/>
      <sheetName val="Z11-1"/>
      <sheetName val="Z11-2"/>
      <sheetName val="Z11-3"/>
      <sheetName val="Z11-4"/>
      <sheetName val="Z11-5"/>
      <sheetName val="Z11-6"/>
      <sheetName val="Z11-7"/>
      <sheetName val="Z11-8"/>
      <sheetName val="Z12"/>
      <sheetName val="Z13"/>
      <sheetName val="Z20-1"/>
      <sheetName val="Z20-2"/>
      <sheetName val="Z20-3"/>
      <sheetName val="Z20-4"/>
      <sheetName val="Z20-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 val="科目表"/>
      <sheetName val="内部应付帐龄"/>
      <sheetName val="内部发生"/>
      <sheetName val="内部往来"/>
      <sheetName val="关联方"/>
      <sheetName val="内部往来余额"/>
      <sheetName val="应付泛太"/>
      <sheetName val="航空公司应付"/>
      <sheetName val="予收主表"/>
      <sheetName val="予收"/>
      <sheetName val="应付主表"/>
      <sheetName val="应收主表"/>
      <sheetName val="应收"/>
      <sheetName val="应收帐龄"/>
      <sheetName val="其他应收帐龄"/>
      <sheetName val="坏帐"/>
      <sheetName val="函证控制表"/>
      <sheetName val="模板填写注意事项"/>
      <sheetName val="bspl"/>
      <sheetName val="cf"/>
      <sheetName val="报表"/>
      <sheetName val="2001注释"/>
      <sheetName val="2001注释补充"/>
      <sheetName val="2002注释"/>
      <sheetName val="2002注释补充"/>
      <sheetName val="2003注释"/>
      <sheetName val="2003注释补充"/>
      <sheetName val="2004注释"/>
      <sheetName val="2004注释补充"/>
      <sheetName val="现金流量表底稿"/>
      <sheetName val="2001关联方交易"/>
      <sheetName val="2001提供资金"/>
      <sheetName val="2001接受资金"/>
      <sheetName val="2002关联方交易"/>
      <sheetName val="2002提供资金"/>
      <sheetName val="2002接受资金"/>
      <sheetName val="2003关联方交易"/>
      <sheetName val="2003提供资金"/>
      <sheetName val="2003接受资金"/>
      <sheetName val="2004关联方交易"/>
      <sheetName val="2004提供资金"/>
      <sheetName val="2004接受资金"/>
      <sheetName val="租赁资产"/>
      <sheetName val="减值准备表"/>
      <sheetName val="股东权益变化表"/>
      <sheetName val="8月消耗"/>
      <sheetName val="DJB"/>
      <sheetName val="1月"/>
      <sheetName val="Non-Statistical Sampling"/>
      <sheetName val="汇总表 (2)"/>
      <sheetName val="1存货"/>
      <sheetName val="2外部回款"/>
      <sheetName val="3外部材料"/>
      <sheetName val="4关联方"/>
      <sheetName val="5关联方运费"/>
      <sheetName val="汇总表"/>
      <sheetName val="6其他资金"/>
      <sheetName val="7融资"/>
      <sheetName val="8融资附件"/>
      <sheetName val="周资金预算格式 (2)"/>
      <sheetName val="周资金预算格式"/>
      <sheetName val="日资金预算格式"/>
      <sheetName val="内部到账明细"/>
      <sheetName val="周预算"/>
      <sheetName val="9资金预算"/>
      <sheetName val="上周总结ppt"/>
      <sheetName val="下周计划ppt"/>
      <sheetName val="周资金预算格式 (3)"/>
      <sheetName val="上周总结ppt 根据裴总要求改"/>
      <sheetName val="上周总结ppt 修改"/>
      <sheetName val="下周计划ppt 修改"/>
      <sheetName val="下周计划ppt 根据裴总要求"/>
      <sheetName val="四大公司支付物流运费情况"/>
      <sheetName val="财务公司资金日报表"/>
      <sheetName val="Ã«ÀûÂÊ·ÖÎö±í"/>
      <sheetName val="员工工资"/>
      <sheetName val="20 运输公司"/>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土地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sheetData sheetId="1486"/>
      <sheetData sheetId="1487"/>
      <sheetData sheetId="1488"/>
      <sheetData sheetId="1489"/>
      <sheetData sheetId="1490"/>
      <sheetData sheetId="1491"/>
      <sheetData sheetId="1492"/>
      <sheetData sheetId="1493"/>
      <sheetData sheetId="1494"/>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
      <sheetName val="2"/>
      <sheetName val="Z1"/>
      <sheetName val="Z6-1"/>
      <sheetName val="Z6-2"/>
      <sheetName val="Z6-3"/>
      <sheetName val="Z6-3-1"/>
      <sheetName val="Z7"/>
      <sheetName val="Z8-1"/>
      <sheetName val="Z8-2"/>
      <sheetName val="Z8-3"/>
      <sheetName val="Z9-1"/>
      <sheetName val="Z9-2"/>
      <sheetName val="Z9-3-1"/>
      <sheetName val="Z9-3-2"/>
      <sheetName val="Z9-4"/>
      <sheetName val="Z9-5-1"/>
      <sheetName val="Z9-5-2"/>
      <sheetName val="Z9-6"/>
      <sheetName val="Z9-7-1"/>
      <sheetName val="Z9-7-2"/>
      <sheetName val="Z10"/>
      <sheetName val="Z10-1"/>
      <sheetName val="Z10-2"/>
      <sheetName val="Z10-5"/>
      <sheetName val="Z10-6"/>
      <sheetName val="Z10-3"/>
      <sheetName val="Z10-4"/>
      <sheetName val="Z14"/>
      <sheetName val="Z14-1"/>
      <sheetName val="Z17"/>
      <sheetName val="Z19-1-1"/>
      <sheetName val="Z19-1-2"/>
      <sheetName val="Z19-1-3"/>
      <sheetName val="Z19-2"/>
      <sheetName val="Z19-3"/>
      <sheetName val="Z19-4"/>
      <sheetName val="Sheet2"/>
      <sheetName val="Z19-6"/>
      <sheetName val="Z19-6-1"/>
      <sheetName val="Z19-6-2-1"/>
      <sheetName val="Z19-6-2-2"/>
      <sheetName val="Z19-6-3"/>
      <sheetName val="Z19-6-4"/>
      <sheetName val="Z19-6-5"/>
      <sheetName val="Z19-6-6"/>
      <sheetName val="Z19-6-7"/>
      <sheetName val="Z19-6-8"/>
      <sheetName val="Z19-7"/>
      <sheetName val="Z19-8"/>
      <sheetName val="Z19-10"/>
      <sheetName val="Sheet1"/>
      <sheetName val="Z18标识"/>
      <sheetName val="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分工"/>
      <sheetName val="A12"/>
      <sheetName val="A12.1.1"/>
      <sheetName val="A12.2"/>
      <sheetName val="A12.3"/>
      <sheetName val="A12.4"/>
      <sheetName val="A12.5"/>
      <sheetName val="A12.6"/>
      <sheetName val="A12.6.1"/>
      <sheetName val="A12.7"/>
      <sheetName val="审存"/>
      <sheetName val="检存"/>
      <sheetName val="A13"/>
      <sheetName val="A13.2"/>
      <sheetName val="A14"/>
      <sheetName val="A14.2"/>
      <sheetName val="A14.3"/>
      <sheetName val="B6(7)"/>
      <sheetName val="B6(7).2"/>
      <sheetName val="B6(7).3"/>
      <sheetName val="B12"/>
      <sheetName val="B12.2"/>
      <sheetName val="B12.3"/>
      <sheetName val="D3"/>
      <sheetName val="D3.3"/>
      <sheetName val="D3.4"/>
      <sheetName val="D3.5.1"/>
      <sheetName val="D3.5.2"/>
      <sheetName val="D3.5.3"/>
      <sheetName val="D3.5.4"/>
      <sheetName val="D3.5.4.1"/>
      <sheetName val="D3.5.5"/>
      <sheetName val="D3.5.6"/>
      <sheetName val="D3.5.6.1"/>
      <sheetName val="D3.5.7"/>
      <sheetName val="D3.5.7.1"/>
      <sheetName val="D3.5.8"/>
      <sheetName val="D3.5.8.1"/>
      <sheetName val="D3.6"/>
      <sheetName val="D3.6.1"/>
      <sheetName val="D3.7"/>
      <sheetName val="D3.7.1"/>
      <sheetName val="完"/>
      <sheetName val="W"/>
      <sheetName val="8月消耗"/>
      <sheetName val="收入"/>
      <sheetName val="江苏苏州本部（中央）"/>
      <sheetName val="土地底稿"/>
      <sheetName val="F101"/>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8月消耗"/>
      <sheetName val="8月消耗"/>
      <sheetName val="10月"/>
      <sheetName val="9月消耗"/>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
      <sheetName val="土地底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cs"/>
      <sheetName val="参数"/>
      <sheetName val="汇总"/>
      <sheetName val="分类汇总1"/>
      <sheetName val="分类汇总2"/>
      <sheetName val="流动汇总"/>
      <sheetName val="货币汇总"/>
      <sheetName val="现金"/>
      <sheetName val="银行存款"/>
      <sheetName val="其他货币"/>
      <sheetName val="交易性金融汇总"/>
      <sheetName val="交易性-股票"/>
      <sheetName val="交易性-债券"/>
      <sheetName val="交易性-基金"/>
      <sheetName val="应收票据"/>
      <sheetName val="应收账款"/>
      <sheetName val="预付账款"/>
      <sheetName val="应收利息"/>
      <sheetName val="应收股利"/>
      <sheetName val="其他应收款"/>
      <sheetName val="存货汇总"/>
      <sheetName val="材料采购"/>
      <sheetName val="原材料"/>
      <sheetName val="在库周转材料"/>
      <sheetName val="委托加工物资"/>
      <sheetName val="产成品"/>
      <sheetName val="在产品"/>
      <sheetName val="发出商品"/>
      <sheetName val="在用周转材料"/>
      <sheetName val="一年到期非流动资产"/>
      <sheetName val="其他流动资产"/>
      <sheetName val="非流动资产汇总"/>
      <sheetName val="可供出售金融资产汇总"/>
      <sheetName val="可出售-股票"/>
      <sheetName val="可出售-债券"/>
      <sheetName val="可出售-其他"/>
      <sheetName val="持有到期投资"/>
      <sheetName val="长期应收"/>
      <sheetName val="股权投资"/>
      <sheetName val="成本-投资性房地产"/>
      <sheetName val="公允-投资性房地产"/>
      <sheetName val="成本-投资性地产"/>
      <sheetName val="公允-投资性地产"/>
      <sheetName val="固定资产汇总"/>
      <sheetName val="房屋建筑物"/>
      <sheetName val="构筑物"/>
      <sheetName val="管道沟槽"/>
      <sheetName val="机器设备"/>
      <sheetName val="车辆"/>
      <sheetName val="电子设备"/>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矿业权"/>
      <sheetName val="无形-其他"/>
      <sheetName val="开发支出"/>
      <sheetName val="商誉"/>
      <sheetName val="长期待摊费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
      <sheetName val="其他应付款"/>
      <sheetName val="一年到期非流动负债"/>
      <sheetName val="其他流动负债"/>
      <sheetName val="非流动负债汇总"/>
      <sheetName val="长期借款"/>
      <sheetName val="应付债券"/>
      <sheetName val="长期应付款"/>
      <sheetName val="专项应付款"/>
      <sheetName val="预计负债"/>
      <sheetName val="递延所得税负债"/>
      <sheetName val="其他非流动负债"/>
      <sheetName val="资产减值准备"/>
      <sheetName val="使用说明"/>
      <sheetName val="8月消耗"/>
      <sheetName val="Details"/>
      <sheetName val="OpStatData"/>
      <sheetName val="W"/>
      <sheetName val="Financ. Overview"/>
      <sheetName val="Toolbox"/>
      <sheetName val="说明"/>
      <sheetName val="收入"/>
      <sheetName val="完"/>
      <sheetName val="Erection"/>
      <sheetName val="土地底稿"/>
      <sheetName val="Collateral"/>
      <sheetName val="Disposition"/>
      <sheetName val="source"/>
      <sheetName val="20 运输公司"/>
      <sheetName val="Repayment Summary"/>
      <sheetName val="F1"/>
      <sheetName val="master"/>
      <sheetName val="Sheet1"/>
      <sheetName val="评估结论"/>
      <sheetName val="目录"/>
      <sheetName val="固定资产资料"/>
      <sheetName val="试算平衡表"/>
      <sheetName val="现金流量基础数据"/>
      <sheetName val="Reference"/>
      <sheetName val="#REF"/>
      <sheetName val="6月"/>
      <sheetName val="F101"/>
      <sheetName val="基础条件"/>
      <sheetName val="索引表"/>
      <sheetName val="表单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
      <sheetName val="2"/>
      <sheetName val="Sheet1"/>
      <sheetName val="A1"/>
      <sheetName val="A1-2"/>
      <sheetName val="A1-3"/>
      <sheetName val="A1-3-"/>
      <sheetName val="A1-4"/>
      <sheetName val="W"/>
    </sheetNames>
    <sheetDataSet>
      <sheetData sheetId="0"/>
      <sheetData sheetId="1"/>
      <sheetData sheetId="2"/>
      <sheetData sheetId="3"/>
      <sheetData sheetId="4"/>
      <sheetData sheetId="5"/>
      <sheetData sheetId="6"/>
      <sheetData sheetId="7"/>
      <sheetData sheetId="8"/>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1"/>
      <sheetName val="2"/>
      <sheetName val="Z18-1"/>
      <sheetName val="Z18-2"/>
      <sheetName val="Z18-3-1"/>
      <sheetName val="Z18-3-2"/>
      <sheetName val="Z18-4"/>
      <sheetName val="Z3-1"/>
      <sheetName val="Z3-2"/>
      <sheetName val="Z3-3-1"/>
      <sheetName val="Z3-3-2"/>
      <sheetName val="Z3-4"/>
      <sheetName val="Z17.1"/>
      <sheetName val="Z17.2"/>
      <sheetName val="Z17.3"/>
      <sheetName val="Z17.4"/>
      <sheetName val="Z17.5"/>
      <sheetName val="Z17.6"/>
      <sheetName val="Z17.7"/>
      <sheetName val="Z17.8"/>
      <sheetName val="Z17-1"/>
      <sheetName val="Z17-2"/>
      <sheetName val="Z15.1"/>
      <sheetName val="Z15.2"/>
      <sheetName val="Z15.3"/>
      <sheetName val="Z15.4"/>
      <sheetName val="Z15.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2"/>
      <sheetName val="A7.3"/>
      <sheetName val="A7.4"/>
      <sheetName val="A7.5"/>
      <sheetName val="A7.6"/>
      <sheetName val="A8"/>
      <sheetName val="A8.2"/>
      <sheetName val="A8.3"/>
      <sheetName val="A8.4"/>
      <sheetName val="A8.5"/>
      <sheetName val="A8.6"/>
      <sheetName val="A9"/>
      <sheetName val="A9.2"/>
      <sheetName val="A9.3"/>
      <sheetName val="B4"/>
      <sheetName val="B4.2"/>
      <sheetName val="B4.3"/>
      <sheetName val="B4.4"/>
      <sheetName val="B5"/>
      <sheetName val="B5.2"/>
      <sheetName val="B5.3"/>
      <sheetName val="B5.4"/>
      <sheetName val="B9(10)"/>
      <sheetName val="B9(10).2"/>
      <sheetName val="B9(10).3"/>
      <sheetName val="B9.4"/>
      <sheetName val="B11"/>
      <sheetName val="B11.2"/>
      <sheetName val="B11.3"/>
      <sheetName val="B11.4"/>
      <sheetName val="D1(2)"/>
      <sheetName val="D1(2、3).2"/>
      <sheetName val="D1(3).3"/>
      <sheetName val="D1.4"/>
      <sheetName val="D1(2).5"/>
      <sheetName val="D4"/>
      <sheetName val="D4.2"/>
      <sheetName val="D5"/>
      <sheetName val="D5.2"/>
      <sheetName val="D5.3"/>
      <sheetName val="D6"/>
      <sheetName val="D6.2"/>
      <sheetName val="D6.3"/>
      <sheetName val="完"/>
      <sheetName val="W"/>
      <sheetName val="8月消耗"/>
      <sheetName val="土地底稿"/>
      <sheetName val="cs"/>
      <sheetName val="POWER ASSUMPTIONS"/>
      <sheetName val="企业表一"/>
      <sheetName val="M-5C"/>
      <sheetName val="M-5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
      <sheetName val="2"/>
      <sheetName val="A3"/>
      <sheetName val="A3-2"/>
      <sheetName val="A3-3"/>
      <sheetName val="A6"/>
      <sheetName val="A6-1-2"/>
      <sheetName val="A6-2"/>
      <sheetName val="A6-2-1"/>
      <sheetName val="A6-3"/>
      <sheetName val="A6-3-2"/>
      <sheetName val="A6-4"/>
      <sheetName val="A6-"/>
      <sheetName val="B4"/>
      <sheetName val="B4-1-2"/>
      <sheetName val="B4-2"/>
      <sheetName val="B4-2-1"/>
      <sheetName val="B4-3"/>
      <sheetName val="B4-3-2"/>
      <sheetName val="B4-4"/>
      <sheetName val="B9(10)"/>
      <sheetName val="B9(10)b"/>
      <sheetName val="B9(10)-2"/>
      <sheetName val="B9-3-1"/>
      <sheetName val="B9(10)-3-2"/>
      <sheetName val="B9(10)-"/>
      <sheetName val="D1"/>
      <sheetName val="D1-2"/>
      <sheetName val="D1-3-1"/>
      <sheetName val="D1-3-2"/>
      <sheetName val="D1-3-3"/>
      <sheetName val="D1-4"/>
      <sheetName val="D1-"/>
      <sheetName val="D3"/>
      <sheetName val="D3-2"/>
      <sheetName val="D3-3"/>
      <sheetName val="D12"/>
      <sheetName val="D12-2"/>
      <sheetName val="D12-3"/>
      <sheetName val="W"/>
      <sheetName val="A6-5"/>
      <sheetName val="A6-6"/>
      <sheetName val="A7"/>
      <sheetName val="A7-1-2"/>
      <sheetName val="A7-2"/>
      <sheetName val="A7-2-1"/>
      <sheetName val="A7-3"/>
      <sheetName val="A7-3-2"/>
      <sheetName val="A7-5"/>
      <sheetName val="A7-6"/>
      <sheetName val="B9-3"/>
      <sheetName val="B9(10)-4"/>
      <sheetName val="B9(10)-5"/>
      <sheetName val="B11"/>
      <sheetName val="B11-1-2"/>
      <sheetName val="B11-2"/>
      <sheetName val="B11-2-1"/>
      <sheetName val="B11-3"/>
      <sheetName val="B11-4"/>
      <sheetName val="D1-5"/>
      <sheetName val="D4"/>
      <sheetName val="D4-2"/>
      <sheetName val="D4-3"/>
      <sheetName val="D5"/>
      <sheetName val="D5-2"/>
      <sheetName val="D5-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分工"/>
      <sheetName val="A10"/>
      <sheetName val="A10.2"/>
      <sheetName val="A10.3"/>
      <sheetName val="A10.4"/>
      <sheetName val="A31(32)"/>
      <sheetName val="A31(32).2"/>
      <sheetName val="A31(32).3"/>
      <sheetName val="A31.5"/>
      <sheetName val="A31(32).6"/>
      <sheetName val="A33"/>
      <sheetName val="A33.2"/>
      <sheetName val="A33.3"/>
      <sheetName val="A33.4"/>
      <sheetName val="A34"/>
      <sheetName val="A34.2"/>
      <sheetName val="A34.3"/>
      <sheetName val="A34.4"/>
      <sheetName val="A35"/>
      <sheetName val="A35.2"/>
      <sheetName val="A35.3"/>
      <sheetName val="A35.4"/>
      <sheetName val="A35.5"/>
      <sheetName val="A37"/>
      <sheetName val="A37.2"/>
      <sheetName val="B2"/>
      <sheetName val="B2.2"/>
      <sheetName val="B2.3"/>
      <sheetName val="B3"/>
      <sheetName val="B3.2"/>
      <sheetName val="B3.3"/>
      <sheetName val="B3.4"/>
      <sheetName val="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
      <sheetName val="2"/>
      <sheetName val="A10(1)"/>
      <sheetName val="A10(2)"/>
      <sheetName val="A10(3)"/>
      <sheetName val="A10-1-"/>
      <sheetName val="A10-1-2"/>
      <sheetName val="A10-2"/>
      <sheetName val="A10-2-1"/>
      <sheetName val="A10-2-2"/>
      <sheetName val="A10-2-3"/>
      <sheetName val="A10-2-4"/>
      <sheetName val="A10-3"/>
      <sheetName val="A10-4"/>
      <sheetName val="A10-5"/>
      <sheetName val="A10-6"/>
      <sheetName val="A10-7"/>
      <sheetName val="A10-7-1"/>
      <sheetName val="A10-8"/>
      <sheetName val="A10-8-1"/>
      <sheetName val="A10-9"/>
      <sheetName val="A10-10"/>
      <sheetName val="A10-11"/>
      <sheetName val="A11"/>
      <sheetName val="A11-2"/>
      <sheetName val="A11-3"/>
      <sheetName val="B5"/>
      <sheetName val="B5-2"/>
      <sheetName val="B5-3"/>
      <sheetName val="B5-4"/>
      <sheetName val="B6(7)"/>
      <sheetName val="B6(7)-2"/>
      <sheetName val="B6(7)-3"/>
      <sheetName val="B12"/>
      <sheetName val="B12-2"/>
      <sheetName val="B12-3"/>
      <sheetName val="D2"/>
      <sheetName val="D2-4"/>
      <sheetName val="D2-5"/>
      <sheetName val="D2-6"/>
      <sheetName val="End"/>
      <sheetName val="W"/>
      <sheetName val="D2-5-3"/>
      <sheetName val="D2-5-4"/>
      <sheetName val="D2-5-5"/>
      <sheetName val="D2-5-6-1"/>
      <sheetName val="D2-5-6-2"/>
      <sheetName val="D2-5-7-1"/>
      <sheetName val="D2-5-7-2"/>
      <sheetName val="A10-1-1"/>
      <sheetName val="A10-1-1.1"/>
      <sheetName val="D2-5-1"/>
      <sheetName val="D2-5-2"/>
      <sheetName val="A10-3-1"/>
      <sheetName val="A10-6-1"/>
      <sheetName val="A10-10-1"/>
      <sheetName val="A10-10-2"/>
      <sheetName val="A10-10-3"/>
      <sheetName val="A10-10-4"/>
      <sheetName val="A10-"/>
      <sheetName val="D2-2"/>
      <sheetName val="D2-3"/>
      <sheetName val="D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分工"/>
      <sheetName val="A12(1)"/>
      <sheetName val="A12(2)"/>
      <sheetName val="A12(3)"/>
      <sheetName val="审存"/>
      <sheetName val="A12.1.1"/>
      <sheetName val="A12.2"/>
      <sheetName val="A12.2.1"/>
      <sheetName val="A12.2.2"/>
      <sheetName val="A12.2.3"/>
      <sheetName val="A12.3"/>
      <sheetName val="A12.4"/>
      <sheetName val="A12.5"/>
      <sheetName val="A12.6"/>
      <sheetName val="A12.7"/>
      <sheetName val="A12.7.1"/>
      <sheetName val="A12.8"/>
      <sheetName val="A12.9"/>
      <sheetName val="A12.10"/>
      <sheetName val="检存"/>
      <sheetName val="A14"/>
      <sheetName val="A14.2"/>
      <sheetName val="A14.3"/>
      <sheetName val="B6(7)"/>
      <sheetName val="B6(7).2"/>
      <sheetName val="B6(7).3"/>
      <sheetName val="B12"/>
      <sheetName val="B12.2"/>
      <sheetName val="B12.3"/>
      <sheetName val="D3"/>
      <sheetName val="D3.4"/>
      <sheetName val="D3.5.1"/>
      <sheetName val="D3.5.2"/>
      <sheetName val="D3.6"/>
      <sheetName val="完"/>
      <sheetName val="D3.5.4"/>
      <sheetName val="D3.5.4.1"/>
      <sheetName val="D3.5.5"/>
      <sheetName val="D3.5.6"/>
      <sheetName val="D3.5.6.1"/>
      <sheetName val="D3.5.7"/>
      <sheetName val="D3.5.7.1"/>
      <sheetName val="A12.2.4"/>
      <sheetName val="A12"/>
      <sheetName val="A12.6.1"/>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分工"/>
      <sheetName val="A2"/>
      <sheetName val="A2.2"/>
      <sheetName val="A2.3"/>
      <sheetName val="A2.4"/>
      <sheetName val="A2.5"/>
      <sheetName val="A2.6"/>
      <sheetName val="A5"/>
      <sheetName val="A5.2"/>
      <sheetName val="A6"/>
      <sheetName val="A6.2"/>
      <sheetName val="A11"/>
      <sheetName val="A11.3"/>
      <sheetName val="A21"/>
      <sheetName val="A21.2"/>
      <sheetName val="A21.3"/>
      <sheetName val="A21.4"/>
      <sheetName val="A22"/>
      <sheetName val="A22.2"/>
      <sheetName val="A22.3"/>
      <sheetName val="A22.4"/>
      <sheetName val="A22.5"/>
      <sheetName val="A41"/>
      <sheetName val="A41.2"/>
      <sheetName val="A41.3"/>
      <sheetName val="A41.4"/>
      <sheetName val="A42"/>
      <sheetName val="A42.2"/>
      <sheetName val="A42.3"/>
      <sheetName val="B1"/>
      <sheetName val="B1.2"/>
      <sheetName val="B1.3"/>
      <sheetName val="B1.4"/>
      <sheetName val="B8"/>
      <sheetName val="B8.2"/>
      <sheetName val="B8.3"/>
      <sheetName val="B21"/>
      <sheetName val="B21.2"/>
      <sheetName val="B21.3"/>
      <sheetName val="B21.4"/>
      <sheetName val="B22"/>
      <sheetName val="B22.2"/>
      <sheetName val="B22.3"/>
      <sheetName val="B23"/>
      <sheetName val="B23.3"/>
      <sheetName val="B24"/>
      <sheetName val="B25"/>
      <sheetName val="B25.3"/>
      <sheetName val="C1"/>
      <sheetName val="C1.2"/>
      <sheetName val="C1.3"/>
      <sheetName val="C2"/>
      <sheetName val="C2.2"/>
      <sheetName val="C3"/>
      <sheetName val="C3.2"/>
      <sheetName val="C3.3"/>
      <sheetName val="C4"/>
      <sheetName val="C4.2"/>
      <sheetName val="C4.3"/>
      <sheetName val="C5"/>
      <sheetName val="C5.2"/>
      <sheetName val="C5.3"/>
      <sheetName val="D7"/>
      <sheetName val="D7.2"/>
      <sheetName val="D7.3"/>
      <sheetName val="D8"/>
      <sheetName val="D8.2"/>
      <sheetName val="D8.3"/>
      <sheetName val="D9"/>
      <sheetName val="D9.2"/>
      <sheetName val="D9.3"/>
      <sheetName val="D10"/>
      <sheetName val="D10.2"/>
      <sheetName val="D11"/>
      <sheetName val="D11.2"/>
      <sheetName val="D12"/>
      <sheetName val="D12.2"/>
      <sheetName val="D11(12).3"/>
      <sheetName val="D13"/>
      <sheetName val="D13.2"/>
      <sheetName val="D13.3"/>
      <sheetName val="D14"/>
      <sheetName val="D14.2"/>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1.1"/>
      <sheetName val="A7.2"/>
      <sheetName val="A7.2.1"/>
      <sheetName val="A7.3"/>
      <sheetName val="A7.4"/>
      <sheetName val="A7.5"/>
      <sheetName val="A7.6"/>
      <sheetName val="A8"/>
      <sheetName val="A8.1.1"/>
      <sheetName val="A8.2"/>
      <sheetName val="A8.2.1"/>
      <sheetName val="A8.3"/>
      <sheetName val="A8.4"/>
      <sheetName val="A8.5"/>
      <sheetName val="A8.6"/>
      <sheetName val="B4"/>
      <sheetName val="B4.2"/>
      <sheetName val="B4.3"/>
      <sheetName val="B4.4"/>
      <sheetName val="B5"/>
      <sheetName val="B5.2"/>
      <sheetName val="B5.3"/>
      <sheetName val="B5.4"/>
      <sheetName val="B9(10)a"/>
      <sheetName val="B9(10)b"/>
      <sheetName val="B9(10).2"/>
      <sheetName val="B9(10).2.1"/>
      <sheetName val="B9.3"/>
      <sheetName val="B9(10).4"/>
      <sheetName val="B9(10).5"/>
      <sheetName val="B11"/>
      <sheetName val="B11.2"/>
      <sheetName val="B11.3"/>
      <sheetName val="B11.4"/>
      <sheetName val="D1"/>
      <sheetName val="D1.2"/>
      <sheetName val="D1.3"/>
      <sheetName val="D1.4"/>
      <sheetName val="D1.5"/>
      <sheetName val="D4"/>
      <sheetName val="D4.2"/>
      <sheetName val="D5"/>
      <sheetName val="D5.2"/>
      <sheetName val="D5.3"/>
      <sheetName val="D6"/>
      <sheetName val="D6.2"/>
      <sheetName val="D6.3"/>
      <sheetName val="完"/>
      <sheetName val="D1(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G9-1"/>
      <sheetName val="G9-2"/>
      <sheetName val="G9-3"/>
      <sheetName val="资产调整分录"/>
      <sheetName val="负债调整分录"/>
      <sheetName val="利润调整分录"/>
      <sheetName val="资产重分类分录"/>
      <sheetName val="负债重分类分录"/>
      <sheetName val="利润重分类分录"/>
      <sheetName val="企业表一"/>
      <sheetName val="企业表二"/>
      <sheetName val="M-5A"/>
      <sheetName val="M-5B"/>
      <sheetName val="M-5C"/>
      <sheetName val="完"/>
      <sheetName val="W"/>
      <sheetName val="20 运输公司"/>
      <sheetName val="2002.1-6管理费用"/>
      <sheetName val="2005"/>
      <sheetName val="2003"/>
      <sheetName val="2004"/>
      <sheetName val="2002"/>
      <sheetName val="清单12.31"/>
      <sheetName val="Source"/>
      <sheetName val="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XL4Poppy"/>
      <sheetName val="样品 "/>
      <sheetName val="样品  (2)"/>
      <sheetName val="[13 铁路配件.xlsῘ长期投资--其他投资"/>
      <sheetName val="01"/>
      <sheetName val="02"/>
      <sheetName val="03"/>
      <sheetName val="04"/>
      <sheetName val="05"/>
      <sheetName val="税金计提"/>
      <sheetName val="税金计提 (2)"/>
      <sheetName val="税金计提 (3)"/>
      <sheetName val="6月合并"/>
      <sheetName val="税金计提07"/>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含税损益表附表（本月）"/>
      <sheetName val="含税损益表附表（本年累计）"/>
      <sheetName val="管理费用明细表（本月）"/>
      <sheetName val="资产对帐清单 "/>
      <sheetName val="_13 铁路配件.xlsῘ长期投资--其他投资"/>
      <sheetName val="1&amp;其他应收"/>
      <sheetName val="P!6 所得税-递延税项"/>
      <sheetName val="汇总表"/>
      <sheetName val="税"/>
      <sheetName val="工资表"/>
      <sheetName val="企业表一"/>
      <sheetName val="M-5C"/>
      <sheetName val="M-5A"/>
      <sheetName val="中山低值"/>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长期投资汇总衬"/>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뼀቙"/>
      <sheetName val="资产对帐清԰"/>
      <sheetName val="资产对帐清Տ"/>
      <sheetName val="资产对帐清쌀እ"/>
      <sheetName val="XXXXXX_x0005_"/>
      <sheetName val="XXXXXX헾"/>
      <sheetName val="资产对帐清︀ᇕ"/>
      <sheetName val="表9-1 租赁合同汇总衬"/>
      <sheetName val="XXXXXX蚘_x0013_"/>
      <sheetName val="产品销售收入成本明细表（合同）"/>
      <sheetName val="XXXXXX헾】"/>
      <sheetName val="科目表"/>
      <sheetName val="M_5C"/>
      <sheetName val="M_5A"/>
      <sheetName val="Sample design"/>
      <sheetName val="自定义"/>
      <sheetName val="资产负债表"/>
      <sheetName val="固定资产资料"/>
      <sheetName val="土地底稿"/>
      <sheetName val="单位名称"/>
      <sheetName val="14预໘Ḑ"/>
      <sheetName val="表9-1 租赁헾】_x0005_"/>
      <sheetName val="表9-1 租赁︀ᇕ԰"/>
      <sheetName val="表9-1 租赁堀ᦃ鰀ᦃ︀"/>
      <sheetName val="6月"/>
      <sheetName val="XX"/>
      <sheetName val="其他长期2耀"/>
      <sheetName val="XX虘_x0013_蚜_x0013_"/>
      <sheetName val="XX虘_x0013_"/>
      <sheetName val="表9-1 租赁_xd800_♗䈀ﵪԯ"/>
      <sheetName val="表9-1 租赁ԯ"/>
      <sheetName val="自定㔀"/>
      <sheetName val="表9-1 租赁丵〒_x0005_"/>
      <sheetName val="KKKKKKKK"/>
      <sheetName val="表9-1 租赁♗䈀ﵪԯ"/>
      <sheetName val="财务费用明细表"/>
      <sheetName val="长期待摊费用明细表"/>
      <sheetName val="财务费က"/>
      <sheetName val="master"/>
      <sheetName val="Validation source"/>
      <sheetName val="财务费爅衈0"/>
      <sheetName val="附表ᘀ᨜԰"/>
      <sheetName val="________"/>
      <sheetName val="00000ppy"/>
      <sheetName val="工程成本科目"/>
      <sheetName val="B"/>
      <sheetName val="合同台帐"/>
      <sheetName val="Sheet371"/>
      <sheetName val="ISRDATA"/>
      <sheetName val="表一"/>
      <sheetName val="表二"/>
      <sheetName val="表三"/>
      <sheetName val="表四"/>
      <sheetName val="政策性补贴"/>
      <sheetName val="利润表"/>
      <sheetName val="现流表"/>
      <sheetName val="盈利表(预测)"/>
      <sheetName val="收入、成本测试"/>
      <sheetName val="税金预测"/>
      <sheetName val="其他业务预测"/>
      <sheetName val="营业费用"/>
      <sheetName val="管理费用"/>
      <sheetName val="财务费用"/>
      <sheetName val="工资费用"/>
      <sheetName val="坏账准备"/>
      <sheetName val="制造费用"/>
      <sheetName val="折旧、及摊销"/>
      <sheetName val="原材料单价分析"/>
      <sheetName val="主要原料价格"/>
      <sheetName val="单耗分析"/>
      <sheetName val="产品成本预测"/>
      <sheetName val="生产成本分析"/>
      <sheetName val="产成品变动"/>
      <sheetName val="期初存货"/>
      <sheetName val="年产量预测"/>
      <sheetName val="关联交易"/>
      <sheetName val="2006年10月"/>
      <sheetName val="MACRO1.XLM"/>
      <sheetName val="选择报表"/>
      <sheetName val="资产对帐清԰?"/>
      <sheetName val="XXXXXX_x0005_?"/>
      <sheetName val="Assumptions"/>
      <sheetName val="????????"/>
      <sheetName val="物业名称清单及分类"/>
      <sheetName val="表1-汇总表（营改增模板)(抵销项税)"/>
      <sheetName val="eqpmad2"/>
      <sheetName val="物业类型"/>
      <sheetName val="资产对帐清԰_"/>
      <sheetName val="XXXXXX_x0005__"/>
      <sheetName val="土地成本科目"/>
      <sheetName val="Financing"/>
      <sheetName val="Proj Assum"/>
      <sheetName val="125PIECE"/>
      <sheetName val="分公司EB"/>
      <sheetName val="自定헾"/>
      <sheetName val="1月"/>
      <sheetName val="XXXXX︀ᇕ԰"/>
      <sheetName val="资产对帐清쌀헾"/>
      <sheetName val="资产对帐清헾"/>
      <sheetName val="þ"/>
      <sheetName val="固定_x0005_"/>
      <sheetName val="会计科目表"/>
      <sheetName val="清单12.31"/>
      <sheetName val="U610-投资收益"/>
      <sheetName val="固定资产处理情况表"/>
      <sheetName val="4货币猰金"/>
      <sheetName val="P4 跨期间工程敨工收入"/>
      <sheetName val="XXXXXX⪋⼣"/>
      <sheetName val="Data"/>
      <sheetName val="附表1（合作厅） (4)-下旬롩4)"/>
      <sheetName val="Namelist"/>
      <sheetName val="XX_x0005_"/>
      <sheetName val="sapactivexlhiddensheet"/>
      <sheetName val="W"/>
      <sheetName val="完"/>
      <sheetName val="XXXXXXᰖ⽧"/>
      <sheetName val="4货币猰謀"/>
      <sheetName val="4货币猰瀀"/>
      <sheetName val="P4 跨期间工程敨工收_xdc00_"/>
      <sheetName val="4货币猰缀"/>
      <sheetName val="4货币猰ᘀ"/>
      <sheetName val="分公司EB?DA率"/>
      <sheetName val="???-?1? ?"/>
      <sheetName val="A9"/>
      <sheetName val="H1B"/>
      <sheetName val="固定⪋〚_x0005_"/>
      <sheetName val="固定헾】_x0005_"/>
      <sheetName val="US Codes"/>
      <sheetName val="8"/>
      <sheetName val="资产对帐清罞"/>
      <sheetName val="资产对帐清鱞"/>
      <sheetName val="资产对帐清՞"/>
      <sheetName val="固定秠_x001d_๿"/>
      <sheetName val="资产对帐清_xdc5e_"/>
      <sheetName val="资产对帐清챞"/>
      <sheetName val="资产对帐清豞"/>
      <sheetName val="固定瘌_x001e_癔"/>
      <sheetName val="资产对帐清끞"/>
      <sheetName val="资产对帐清簀"/>
      <sheetName val="资产对帐清缀"/>
      <sheetName val="资产对帐清뀀"/>
      <sheetName val="Cover"/>
      <sheetName val="资产对帐清"/>
      <sheetName val="P4 跨期间工程瑌_x001e_璔_x001e_"/>
      <sheetName val="资产对帐清쀀"/>
      <sheetName val="资产对帐清灞"/>
      <sheetName val="资产对帐清䱞"/>
      <sheetName val="固定资产清单14-1"/>
      <sheetName val="资产对帐清汞"/>
      <sheetName val="资产对帐清氀"/>
      <sheetName val="存货汇总表10"/>
      <sheetName val="固定_x0005_氀⁚"/>
      <sheetName val="资产礀,ᰖ"/>
      <sheetName val="资产对帐清Ⰰ"/>
      <sheetName val="资产对帐清⁞"/>
      <sheetName val="资产对帐清ﱞ"/>
      <sheetName val="XXXXԯ"/>
      <sheetName val="OPEN ITEN KEY"/>
      <sheetName val="表21 净利润调节表"/>
      <sheetName val="XXXXX_x0005_"/>
      <sheetName val="Valuation"/>
      <sheetName val="Payroll R"/>
      <sheetName val="列表"/>
      <sheetName val="Estimated AP 9.03"/>
      <sheetName val="DDETABLE "/>
      <sheetName val="频率分组"/>
      <sheetName val="P4 跨期间工程敨工收缀"/>
      <sheetName val="P4 跨期间工程敨工收"/>
      <sheetName val="XXXԯ"/>
      <sheetName val="附注总表"/>
      <sheetName val="11111111"/>
      <sheetName val="1现金及银行存款"/>
      <sheetName val="2存放中央银行款项"/>
      <sheetName val="3存放同业款项"/>
      <sheetName val="Parameters"/>
      <sheetName val="资产负债表3"/>
      <sheetName val="备注"/>
      <sheetName val="XXXXX睐'⪋"/>
      <sheetName val="Profit and loss"/>
      <sheetName val="raw material"/>
      <sheetName val="资产瀀⍔∀"/>
      <sheetName val="RMB"/>
      <sheetName val="资产缀戎ԯ"/>
      <sheetName val="Pile径1m･27"/>
      <sheetName val="资产㰀ᵻ萀"/>
      <sheetName val="XX虘_x0013_픀腟"/>
      <sheetName val="资产픀腟԰"/>
      <sheetName val="资产ఀ⦑吀"/>
      <sheetName val="固定资产清单"/>
      <sheetName val="List of Fixed assets"/>
      <sheetName val="在建工程审定表"/>
      <sheetName val="產成品收發明細表"/>
      <sheetName val="固定_x0005_缀爎"/>
      <sheetName val="资产对帐清뼀_x0005_"/>
      <sheetName val="固定_x0005__xdc00_⡹"/>
      <sheetName val="固定_x0005_怀⺒"/>
      <sheetName val="固定_x0005_ﰀ᎓"/>
      <sheetName val="固定_x0005_缀䜎"/>
      <sheetName val="固定_x0005_尀᪎"/>
      <sheetName val="固定_x0005_簀₏"/>
      <sheetName val="固定_x0005_ ₐ"/>
      <sheetName val="资产对帐清뼀⪋"/>
      <sheetName val="固定_x0005_缀㨎"/>
      <sheetName val="固定_x0005_瀀ᩙ"/>
      <sheetName val="固定_x0005_ ⹘"/>
      <sheetName val="固定_x0005_倀≷"/>
      <sheetName val="固定_x0005_謀ꀪ"/>
      <sheetName val="固定_x0005_찀᩶"/>
      <sheetName val="固定_x0005_瀀ᢔ"/>
      <sheetName val="资产对帐清뼀鑰"/>
      <sheetName val="固定_x0005_䴀뇗"/>
      <sheetName val="固定_x0005_⁴"/>
      <sheetName val="固定_x0005_ᰀ⑴"/>
      <sheetName val="固定_x0005_缀䌎"/>
      <sheetName val="固定_x0005_謀"/>
      <sheetName val="固定_x0005_鰀᭹"/>
      <sheetName val="固定_x0005_ ⍙"/>
      <sheetName val="固定_x0005_倀ⵖ"/>
      <sheetName val="固定_x0005_䀀⭕"/>
      <sheetName val="固定_x0005_䰀⥛"/>
      <sheetName val="固定_x0005_က᭛"/>
      <sheetName val="固定_x0005_倀❗"/>
      <sheetName val="固定_x0005_怀⑖"/>
      <sheetName val="固定_x0005_䀀⽗"/>
      <sheetName val="固定_x0005_᝗"/>
      <sheetName val="固定_x0005_ကᕛ"/>
      <sheetName val="固定_x0005_⍛"/>
      <sheetName val="固定_x0005_ఀᙘ"/>
      <sheetName val="固定_x0005_⁷ᙎ"/>
      <sheetName val="固定_x0005_밀ᙰ"/>
      <sheetName val="固定_x0005_∀᱃"/>
      <sheetName val="固定_x0005_ꁷᘟ"/>
      <sheetName val="固定_x0005_Ⰰ⥙"/>
      <sheetName val="固定_x0005_退╔"/>
      <sheetName val="固定_x0005_瀀ቖ"/>
      <sheetName val="固定_x0005_∀暑"/>
      <sheetName val="固定_x0005_ᰀᡖ"/>
      <sheetName val="XX虘_x0013_ぇ"/>
      <sheetName val="固定_x0005_⍇"/>
      <sheetName val="固定_x0005_∀晃"/>
      <sheetName val="固定_x0005_가ᵲ"/>
      <sheetName val="固定_x0005_"/>
      <sheetName val="固定_x0005_㰀ᑖ"/>
      <sheetName val="固定_x0005_耀⩚"/>
      <sheetName val="固定_x0005__xdc00_Ṵ"/>
      <sheetName val="固定_x0005_ᵗ"/>
      <sheetName val="固定_x0005_㥇"/>
      <sheetName val="固定_x0005_睇"/>
      <sheetName val="固定_x0005_뀀ᡘ"/>
      <sheetName val="固定_x0005_ⱇ"/>
      <sheetName val="固定_x0005__xdc00_ᝰ"/>
      <sheetName val="资产对耀᝸ᘀ㨜"/>
      <sheetName val="资产对簀Ṹ쐀Ṹ"/>
      <sheetName val="固定_x0005_　⍕"/>
      <sheetName val="固定_x0005_䙇"/>
      <sheetName val="固定_x0005_ကㅻ"/>
      <sheetName val="固定_x0005_Ⰰⱴ"/>
      <sheetName val="固定_x0005_밀ᑲ"/>
      <sheetName val="固定_x0005_퀀ṭ"/>
      <sheetName val="4拆放同业"/>
      <sheetName val="5拆放金融性公司"/>
      <sheetName val="6短期贷款"/>
      <sheetName val="7应收进出口押汇"/>
      <sheetName val="P4 跨期间工程敨工收㰀"/>
      <sheetName val="P4 跨期间工程敨工收ﰀ"/>
      <sheetName val="资产简_x0015_๿"/>
      <sheetName val="资产⢏謀"/>
      <sheetName val="资产ᖎ㐀"/>
      <sheetName val="资产ԯ"/>
      <sheetName val="资产ꀀណ謀"/>
      <sheetName val="资产謀蜪ԯ"/>
      <sheetName val="资产⾏缀"/>
      <sheetName val="P4 跨期间工程媌1嫔1"/>
      <sheetName val="P4 跨期间工程坰/䟣⿓"/>
      <sheetName val="P4 跨期间工程墐%䟣⿞"/>
      <sheetName val="P4 跨期间工程埐_x0017_䟣』"/>
      <sheetName val="P4 跨期间工程啰)䟣⼘"/>
      <sheetName val="P4 跨期间工程喰_x001f_䟣⽡"/>
      <sheetName val="P4 跨期间工程叼.呄."/>
      <sheetName val="P4 跨期间工程尀_x0019_䟣⽆"/>
      <sheetName val="P4 跨期间工程垐&amp;䟣⽡"/>
      <sheetName val="P4 跨期间工程䟣⼕_x0005_"/>
      <sheetName val="P4 跨期间工程垐_x001d_䟣⿁"/>
      <sheetName val="P4 跨期间工程媰_x001c_䟣⽭"/>
      <sheetName val="P4 跨期间工程_x0005_"/>
      <sheetName val="P4 跨期间工程嬠'䟣⿀"/>
      <sheetName val="P4 跨期间工程宠!䟣⼫"/>
      <sheetName val="P4 跨期间工程坐+䟣⿍"/>
      <sheetName val="P4 跨期间工程匰_x0019_卼_x0019_"/>
      <sheetName val="P4 跨期间工程"/>
      <sheetName val="P4 跨期间工程刨_x0019_徸⾲"/>
      <sheetName val="P4 跨期间工程夠,奬,"/>
      <sheetName val="P4 跨期间工程丵⽛_x0005_"/>
      <sheetName val="P4 跨期间工程声%夼%"/>
      <sheetName val="P4 跨期间工程圠!坬!"/>
      <sheetName val="P4 跨期间工程墰_x001c_壼_x001c_"/>
      <sheetName val="P4 跨期间工程匘_x0012_徸⿿"/>
      <sheetName val="계정"/>
      <sheetName val="QE근거"/>
      <sheetName val="관계사"/>
      <sheetName val="통화코드"/>
      <sheetName val="基本⃅况"/>
      <sheetName val="Namelis&lt;"/>
      <sheetName val="XL4PoppÐ"/>
      <sheetName val="XL4Popp¸"/>
      <sheetName val="KKKKKKKP"/>
      <sheetName val="KKKKKKK_x0005_"/>
      <sheetName val="KKKKKKK5"/>
      <sheetName val="XL4Popp"/>
      <sheetName val="XL4Poppp"/>
      <sheetName val="KKKKKKK"/>
      <sheetName val="KKKKKKKþ"/>
      <sheetName val="KKKKKKKh"/>
      <sheetName val="信息填写mm"/>
      <sheetName val="产品销售收入成本明细表๿⿦_x0005_"/>
      <sheetName val="P4 跨期间工程敨工收∀"/>
      <sheetName val="资产对帐清ၞ"/>
      <sheetName val="P4 跨期间工程敨工收밀"/>
      <sheetName val="三月收入"/>
      <sheetName val="资产穰_x001a_ᰖ"/>
      <sheetName val="资产矜-砤"/>
      <sheetName val="资产郐_x0013_๿"/>
      <sheetName val="资产磌&amp;礔"/>
      <sheetName val="资产疬_x0014_痴"/>
      <sheetName val="资产๿⼠_x0005_"/>
      <sheetName val="资产๿⼳_x0005_"/>
      <sheetName val="资产竜_x0018_笤"/>
      <sheetName val="资产酐_x0012_๿"/>
      <sheetName val="资产埐_x001e_䌢"/>
      <sheetName val="资产䌢⽛_x0005_"/>
      <sheetName val="23产成品_"/>
      <sheetName val="______"/>
      <sheetName val="流动资产--货币_(2)"/>
      <sheetName val="流动资产--货币_(3)"/>
      <sheetName val="短投_(2)"/>
      <sheetName val="表1_货币资金"/>
      <sheetName val="表1-1_银行存款明细表"/>
      <sheetName val="表2_短期投资"/>
      <sheetName val="表3_应收帐款"/>
      <sheetName val="表4_应收票据"/>
      <sheetName val="表5_存货"/>
      <sheetName val="表5-1_存货跌价损失准备计算表"/>
      <sheetName val="表5-2_存货倒推表"/>
      <sheetName val="表6_预付帐款"/>
      <sheetName val="表6-1_其他应收款"/>
      <sheetName val="表6-2_待摊费用"/>
      <sheetName val="表6-3_预付及其他流动资产_"/>
      <sheetName val="表7_固定资产变动表"/>
      <sheetName val="表7-1_固定资产折旧表（上市）_"/>
      <sheetName val="表7-1-1_固定资产折旧表__(非上市)"/>
      <sheetName val="表7-2_待处理财产损溢"/>
      <sheetName val="表7-3_固定资产有关资料"/>
      <sheetName val="表8-1_移动"/>
      <sheetName val="表8-2-1_数据"/>
      <sheetName val="表8-2-2_互联网"/>
      <sheetName val="表8-3_长途"/>
      <sheetName val="表8-4_寻呼"/>
      <sheetName val="表8-5_市话"/>
      <sheetName val="表8-6_在建工程明细表"/>
      <sheetName val="表8-7_工程合同汇总表(移动)_NEW"/>
      <sheetName val="表8-7_工程合同汇总表(移动)_(2)"/>
      <sheetName val="表8-8_在建工程有关资料"/>
      <sheetName val="表9_长期待摊费用"/>
      <sheetName val="表9-1_租赁合同汇总表"/>
      <sheetName val="表10_无形资产变动表"/>
      <sheetName val="表11_长期投资"/>
      <sheetName val="表11-1_长期股票投资"/>
      <sheetName val="表11-2_长期股权投资－未合并子公司"/>
      <sheetName val="表11-3_长期股权投资_－_合营公司"/>
      <sheetName val="表11-4_长期股权投资－联营公司"/>
      <sheetName val="表11-5_长期股权投资－参股公司"/>
      <sheetName val="表11-6_长期债权投资"/>
      <sheetName val="表11-7_其他债权投资"/>
      <sheetName val="表12_关联公司交易"/>
      <sheetName val="表12-1_与总部对帐"/>
      <sheetName val="表8-7_工程合同汇总表(移动)_(5)"/>
      <sheetName val="公__"/>
      <sheetName val="共同_(2)"/>
      <sheetName val="BSC__BTS"/>
      <sheetName val="西门子_"/>
      <sheetName val="Sheet1_(2)"/>
      <sheetName val="二次分配____"/>
      <sheetName val="二次分配_____(2)"/>
      <sheetName val="二次分配_____(3)"/>
      <sheetName val="二次分配_____(4)"/>
      <sheetName val="表8-7_工程合同汇总表(移动)_(3)"/>
      <sheetName val="表8-7_工程合同汇总表_(上市)_(2)"/>
      <sheetName val="8电源设备_"/>
      <sheetName val="12设备安装_(暂估入账余额)"/>
      <sheetName val="Adj_No"/>
      <sheetName val="Journal_list"/>
      <sheetName val="Journal_list_(2)"/>
      <sheetName val="Journal_list_(3)"/>
      <sheetName val="Journal_list_(4)"/>
      <sheetName val="Journal_list_(5)"/>
      <sheetName val="P1_损益表"/>
      <sheetName val="P2_主营业务收入"/>
      <sheetName val="P3_跨期间工程设计收入"/>
      <sheetName val="P4_跨期间工程施工收入"/>
      <sheetName val="P5_器材供应收入_"/>
      <sheetName val="P12_投资收益汇总表"/>
      <sheetName val="P12-1_投资收益明细表"/>
      <sheetName val="P15_所得税-企业所得税纳税调节表"/>
      <sheetName val="P16_所得税-递延税项"/>
      <sheetName val="税金计提_(2)"/>
      <sheetName val="税金计提_(3)"/>
      <sheetName val="P!6_所得税-递延税项"/>
      <sheetName val="样品_"/>
      <sheetName val="样品__(2)"/>
      <sheetName val="[13_铁路配件_xlsῘ长期投资--其他投资"/>
      <sheetName val="资产对帐清单_"/>
      <sheetName val="流动资产--其他应收_坏帐(2)"/>
      <sheetName val="设备安装_(已)"/>
      <sheetName val="附表1（营业厅）-下旬_(2)"/>
      <sheetName val="附表1（营业厅）-下旬_(3)"/>
      <sheetName val="附表1（营业厅）-下旬_(4)"/>
      <sheetName val="附表1（营业厅）-下旬_(5)"/>
      <sheetName val="附表1（营业厅）-下旬_(6)"/>
      <sheetName val="附表1（营业厅）-下旬_(7)"/>
      <sheetName val="附表1（营业厅）-下旬_(8)"/>
      <sheetName val="附表1（营业厅）-下旬_(9)"/>
      <sheetName val="附表1（营业厅）-下旬_(10)"/>
      <sheetName val="附表1（营业厅）-下旬_(11)"/>
      <sheetName val="附表1（大客户）_(2)-下旬"/>
      <sheetName val="附表1（大客户）_(2)-下旬_(2)"/>
      <sheetName val="附表1（大客户）_(2)-下旬_(3)"/>
      <sheetName val="附表1（大客户）_(2)-下旬_(4)"/>
      <sheetName val="附表1（大客户）_(2)-下旬_(5)"/>
      <sheetName val="附表1（大客户）_(2)-下旬_(6)"/>
      <sheetName val="附表1（大客户）_(2)-下旬_(7)"/>
      <sheetName val="附表1（大客户）_(2)-下旬_(8)"/>
      <sheetName val="附表1（大客户）_(2)-下旬_(9)"/>
      <sheetName val="附表1（大客户）_(2)-下旬_(10)"/>
      <sheetName val="附表1（大客户）_(2)-下旬_(11)"/>
      <sheetName val="附表1（大客户）_(2)-月报"/>
      <sheetName val="附表1（经销商）_(3)-下旬"/>
      <sheetName val="附表1（经销商）_(3)-下旬_(2)"/>
      <sheetName val="附表1（经销商）_(3)-下旬_(3)"/>
      <sheetName val="附表1（经销商）_(3)-下旬_(4)"/>
      <sheetName val="附表1（经销商）_(3)-下旬_(5)"/>
      <sheetName val="附表1（经销商）_(3)-下旬_(6)"/>
      <sheetName val="附表1（经销商）_(3)-下旬_(7)"/>
      <sheetName val="附表1（经销商）_(3)-下旬_(8)"/>
      <sheetName val="附表1（经销商）_(3)-下旬_(9)"/>
      <sheetName val="附表1（经销商）_(3)-下旬_(10)"/>
      <sheetName val="附表1（经销商）_(3)-下旬_(11)"/>
      <sheetName val="附表1（经销商）_(3)-月报"/>
      <sheetName val="附表1（合作厅）_(4)-下旬"/>
      <sheetName val="附表1（合作厅）_(4)-下旬_(2)"/>
      <sheetName val="附表1（合作厅）_(4)-下旬_(3)"/>
      <sheetName val="附表1（合作厅）_(4)-下旬_(4)"/>
      <sheetName val="附表1（合作厅）_(4)-下旬_(5)"/>
      <sheetName val="附表1（合作厅）_(4)-下旬_(6)"/>
      <sheetName val="附表1（合作厅）_(4)-下旬_(7)"/>
      <sheetName val="附表1（合作厅）_(4)-下旬_(8)"/>
      <sheetName val="附表1（合作厅）_(4)-下旬_(9)"/>
      <sheetName val="附表1（合作厅）_(4)-下旬_(10)"/>
      <sheetName val="附表1（合作厅）_(4)-下旬_(11)"/>
      <sheetName val="附表1（合作厅）_(4)-月报_"/>
      <sheetName val="附表2-下旬_(2)"/>
      <sheetName val="附表2-下旬_(3)"/>
      <sheetName val="附表2-下旬_(4)"/>
      <sheetName val="附表2-下旬_(5)"/>
      <sheetName val="附表2-下旬_(6)"/>
      <sheetName val="附表2-下旬_(7)"/>
      <sheetName val="附表2-下旬_(8)"/>
      <sheetName val="附表2-下旬_(9)"/>
      <sheetName val="附表2-下旬_(10)"/>
      <sheetName val="附表2-下旬_(11)"/>
      <sheetName val="附表3-下旬_(2)"/>
      <sheetName val="附表3-下旬_(3)"/>
      <sheetName val="附表3-下旬_(4)"/>
      <sheetName val="附表3-下旬_(5)"/>
      <sheetName val="附表3-下旬_(6)"/>
      <sheetName val="附表3-下旬_(7)"/>
      <sheetName val="附表3-下旬_(8)"/>
      <sheetName val="附表3-下旬_(9)"/>
      <sheetName val="附表3-下旬_(10)"/>
      <sheetName val="附表3-下旬_(11)"/>
      <sheetName val="2001年话费_"/>
      <sheetName val="XXXXXX"/>
      <sheetName val="-1_"/>
      <sheetName val="P4_跨期间工程敨工收入"/>
      <sheetName val="XX虘蚜"/>
      <sheetName val="XX虘"/>
      <sheetName val="XX̘á"/>
      <sheetName val="XX麨ô"/>
      <sheetName val="资产穰ᰖ"/>
      <sheetName val="资产郐๿"/>
      <sheetName val="固定"/>
      <sheetName val="资产疬痴"/>
      <sheetName val="资产๿⼠"/>
      <sheetName val="资产๿⼳"/>
      <sheetName val="资产竜笤"/>
      <sheetName val="资产酐๿"/>
      <sheetName val="资产埐䌢"/>
      <sheetName val="_13_铁路配件_xlsῘ长期投资--其他投资"/>
      <sheetName val="US_Codes"/>
      <sheetName val="XXXX∀ﱃԯ"/>
      <sheetName val="consol adj"/>
      <sheetName val="ADJTBL 3100"/>
      <sheetName val="XXXXȀ腳԰"/>
      <sheetName val="威娜"/>
      <sheetName val="2004、12"/>
      <sheetName val="2004、01"/>
      <sheetName val="10-2121"/>
      <sheetName val="P4 跨期间工程媠_x0014_䟣⼬"/>
      <sheetName val="P4 跨期间工程媬_x0014_嫴_x0014_"/>
      <sheetName val="P4 跨期间工程埀 䟣⿰"/>
      <sheetName val="P4 跨期间工程奠%䟣⼹"/>
      <sheetName val="P4 跨期间工程䟣⽯_x0005_"/>
      <sheetName val="P4 跨期间工程䟣⽩_x0005_"/>
      <sheetName val="P4 跨期间工程䟣⿃_x0005_"/>
      <sheetName val="P4 跨期间工程嘠_x0012_䟣⿸"/>
      <sheetName val="P4 跨期间工程呠.䟣⿽"/>
      <sheetName val="P4 跨期间工程秀,๿⼿"/>
      <sheetName val="P4 跨期间工程禜_x001a_秤_x001a_"/>
      <sheetName val="P4 跨期间工程癰.๿⽐"/>
      <sheetName val="P4 跨期间工程๿⽁_x0005_"/>
      <sheetName val="KKKKKKKÈ"/>
      <sheetName val="XL4Popp5"/>
      <sheetName val="NamelisB"/>
      <sheetName val="其它应收款"/>
      <sheetName val="应付账款"/>
      <sheetName val="预付货款"/>
      <sheetName val="ENTRY PENDING TO MATCH WH 1"/>
      <sheetName val="索引"/>
      <sheetName val="BALANCE"/>
      <sheetName val="内部购进明细表"/>
      <sheetName val="H L Summary"/>
      <sheetName val="Growth 1.2 H L Summary "/>
      <sheetName val="附表1（大客户） (2)-下旬 2耀)"/>
      <sheetName val="资产对帐清Ԁ"/>
      <sheetName val="X_x0005_"/>
      <sheetName val="X_x0010_"/>
      <sheetName val="X "/>
      <sheetName val="Xè"/>
      <sheetName val="X"/>
      <sheetName val="XXXXX"/>
      <sheetName val="清单定稿"/>
      <sheetName val="BS3"/>
      <sheetName val="P110"/>
      <sheetName val="参数"/>
      <sheetName val="2003data"/>
      <sheetName val="Lce_外购入库序时簿"/>
      <sheetName val="固定_x0005_簀╔"/>
      <sheetName val="固定_x0005_ﰀ❚"/>
      <sheetName val="固定_x0005_멇"/>
      <sheetName val="固定_x0005_ᕗ"/>
      <sheetName val="资产찀⥲᐀"/>
      <sheetName val="资产对帐ꀀ"/>
      <sheetName val="Source"/>
      <sheetName val="E1020"/>
      <sheetName val="U410"/>
      <sheetName val="设备部房屋"/>
      <sheetName val="应收票据(关联方)"/>
      <sheetName val="F1910"/>
      <sheetName val="附表2-下"/>
      <sheetName val="表9-1_租赁合同汇总衬"/>
      <sheetName val="Estimated_AP_9_03"/>
      <sheetName val="List_of_Fixed_assets"/>
      <sheetName val="分公司EB"/>
      <sheetName val="XX虘픀腟"/>
      <sheetName val="固定缀爎"/>
      <sheetName val="固定⡹"/>
      <sheetName val="固定怀⺒"/>
      <sheetName val="固定 ⹘"/>
      <sheetName val="固定倀≷"/>
      <sheetName val="固定謀ꀪ"/>
      <sheetName val="固定찀᩶"/>
      <sheetName val="固定缀䜎"/>
      <sheetName val="固定瀀ᢔ"/>
      <sheetName val="固定䴀뇗"/>
      <sheetName val="固定⁴"/>
      <sheetName val="固定ᰀ⑴"/>
      <sheetName val="固定缀䌎"/>
      <sheetName val="固定謀"/>
      <sheetName val="固定鰀᭹"/>
      <sheetName val="固定倀❗"/>
      <sheetName val="固定᝗"/>
      <sheetName val="固定尀᪎"/>
      <sheetName val="固定簀₏"/>
      <sheetName val="固定缀㨎"/>
      <sheetName val="固定 ⍙"/>
      <sheetName val="DDETABLE_"/>
      <sheetName val="XXèȈ"/>
      <sheetName val="XX᫈Ǆ"/>
      <sheetName val="-1_"/>
      <sheetName val="固定䀀⭕"/>
      <sheetName val="固定䰀⥛"/>
      <sheetName val="固定က᭛"/>
      <sheetName val="固定⍛"/>
      <sheetName val="固定⁷ᙎ"/>
      <sheetName val="固定밀ᙰ"/>
      <sheetName val="固定∀᱃"/>
      <sheetName val="固定退╔"/>
      <sheetName val="XX虘ぇ"/>
      <sheetName val="固定⍇"/>
      <sheetName val="固定∀晃"/>
      <sheetName val="固定가ᵲ"/>
      <sheetName val="固定"/>
      <sheetName val="固定ᵗ"/>
      <sheetName val="固定㥇"/>
      <sheetName val="固定睇"/>
      <sheetName val="固定뀀ᡘ"/>
      <sheetName val="固定ⱇ"/>
      <sheetName val="固定　⍕"/>
      <sheetName val="固定䙇"/>
      <sheetName val="固定㰀ᑖ"/>
      <sheetName val="固定Ṵ"/>
      <sheetName val="固定ကㅻ"/>
      <sheetName val="固定耀⩚"/>
      <sheetName val="固定퀀ṭ"/>
      <sheetName val="-1_|"/>
      <sheetName val="-1_ð"/>
      <sheetName val="固定簀╔"/>
      <sheetName val="固定ﰀ❚"/>
      <sheetName val="固定멇"/>
      <sheetName val="固定ᕗ"/>
      <sheetName val="-1_Ì"/>
      <sheetName val="13_铁路配件"/>
      <sheetName val="XXXXXX蚘"/>
      <sheetName val="固定⪋〚"/>
      <sheetName val="固定헾】"/>
      <sheetName val="P4_跨期间工程敨工收㰀"/>
      <sheetName val="P4_跨期间工程敨工收ԯ"/>
      <sheetName val="资产简๿"/>
      <sheetName val="附表1（合作厅）_(4)-下旬롩4)"/>
      <sheetName val="-1_p"/>
      <sheetName val="U600-投资收益"/>
      <sheetName val="流动资产-受≘代销商品"/>
      <sheetName val="Cashflow(Scenario)"/>
      <sheetName val="主要规划指标"/>
      <sheetName val="导出明细账45月份"/>
      <sheetName val="汇总"/>
      <sheetName val="Holidays"/>
      <sheetName val="固定疬!痴"/>
      <sheetName val="P4 跨期间工程疬!痴!"/>
      <sheetName val="固定๿⽐_x0005_"/>
      <sheetName val="固定赠_x0012_๿"/>
      <sheetName val="固定๿⽥_x0005_"/>
      <sheetName val="固定๿⼹_x0005_"/>
      <sheetName val="固定篰&quot;๿"/>
      <sheetName val="固定鋰_x001e_⪋"/>
      <sheetName val="固定郬,鄴"/>
      <sheetName val="固定๿⾓_x0005_"/>
      <sheetName val="固定๿⿂_x0005_"/>
      <sheetName val="资产䟣⿓_x0005_"/>
      <sheetName val="固定䟣⾙_x0005_"/>
      <sheetName val="资产对帐清⪋"/>
      <sheetName val="固定珌_x0014_琔"/>
      <sheetName val="固定竀*๿"/>
      <sheetName val="P4 跨期间工程๿⽌_x0005_"/>
      <sheetName val="P4 跨期间工程啠_x0015_䌢⿍"/>
      <sheetName val="资产对帐清邼"/>
      <sheetName val="资产对帐清銌"/>
      <sheetName val="资产对帐清銰"/>
      <sheetName val="资产对帐清鎰"/>
      <sheetName val="P4 跨期间工程箜!篤!"/>
      <sheetName val="资产对帐清缀"/>
      <sheetName val="地产口"/>
      <sheetName val="固定_x0005_가⡴"/>
      <sheetName val="资产负债ﰀ"/>
      <sheetName val="固定_x0005_G"/>
      <sheetName val="固定_x0005_　⑯"/>
      <sheetName val="固定_x0005_䰀⩱"/>
      <sheetName val="#REF!"/>
      <sheetName val="XX虘_x0013_尀ᱵ"/>
      <sheetName val="XX虘_x0013_瀀ṹ"/>
      <sheetName val="XX虘_x0013_㰀⩴"/>
      <sheetName val="XX虘_x0013_ᰀⱴ"/>
      <sheetName val="XX虘_x0013_缀_xdf0e_"/>
      <sheetName val="XX虘_x0013_ꀀ᝙"/>
      <sheetName val="XX虘_x0013_耀⁴"/>
      <sheetName val="塑品销本"/>
      <sheetName val="11月成本"/>
      <sheetName val="P4 跨期间工程丵⿜_x0005_"/>
      <sheetName val="资产负债ԯ"/>
      <sheetName val="制费-部门"/>
      <sheetName val="制费-分月"/>
      <sheetName val="制费汇总"/>
      <sheetName val="一厂"/>
      <sheetName val="二厂"/>
      <sheetName val="低耗"/>
      <sheetName val="销费-部门"/>
      <sheetName val="销费-分月"/>
      <sheetName val="销费汇总"/>
      <sheetName val="销售内"/>
      <sheetName val="销售外"/>
      <sheetName val="服务中心"/>
      <sheetName val="广告"/>
      <sheetName val="劳保费"/>
      <sheetName val="办公费用"/>
      <sheetName val="管费-部门"/>
      <sheetName val="管费-分月"/>
      <sheetName val="管费汇总"/>
      <sheetName val="总经办"/>
      <sheetName val="财务部"/>
      <sheetName val="后勤保"/>
      <sheetName val="安保部"/>
      <sheetName val="计划部"/>
      <sheetName val="物管部"/>
      <sheetName val="动力部"/>
      <sheetName val="技质部"/>
      <sheetName val="工艺部"/>
      <sheetName val="家研部"/>
      <sheetName val="商研部"/>
      <sheetName val="品保部"/>
      <sheetName val="财费-部门"/>
      <sheetName val="财费-分月"/>
      <sheetName val="备用表"/>
      <sheetName val="利润-分月"/>
      <sheetName val="利润-分机"/>
      <sheetName val="销量"/>
      <sheetName val="产量"/>
      <sheetName val="产销量"/>
      <sheetName val="产销本"/>
      <sheetName val="产销本(原)"/>
      <sheetName val="收入"/>
      <sheetName val="本1"/>
      <sheetName val="降低率"/>
      <sheetName val="消耗A"/>
      <sheetName val="材耗"/>
      <sheetName val="工资"/>
      <sheetName val="动力"/>
      <sheetName val="本2"/>
      <sheetName val="本3"/>
      <sheetName val="本4"/>
      <sheetName val="本5"/>
      <sheetName val="本6"/>
      <sheetName val="本7"/>
      <sheetName val="本8"/>
      <sheetName val="本9"/>
      <sheetName val="本10"/>
      <sheetName val="本11"/>
      <sheetName val="本12"/>
      <sheetName val="销售成本"/>
      <sheetName val="产销量测"/>
      <sheetName val="一部"/>
      <sheetName val="二部"/>
      <sheetName val="福利费表格"/>
      <sheetName val="折旧"/>
      <sheetName val="设备固资"/>
      <sheetName val="仪表固定"/>
      <sheetName val="计算机"/>
      <sheetName val="技改"/>
      <sheetName val="福利费"/>
      <sheetName val="技改 (2)"/>
      <sheetName val="一季度资金计划"/>
      <sheetName val="利息"/>
      <sheetName val="利息 (10月)"/>
      <sheetName val="说明"/>
      <sheetName val="执行下"/>
      <sheetName val="计划下"/>
      <sheetName val="执行中"/>
      <sheetName val="计划中"/>
      <sheetName val="执行上"/>
      <sheetName val="计划上"/>
      <sheetName val="计划月"/>
      <sheetName val="执行月"/>
      <sheetName val="计划分旬"/>
      <sheetName val="计划明细"/>
      <sheetName val="固资明细"/>
      <sheetName val="材料采购资金"/>
      <sheetName val="材料消耗"/>
      <sheetName val="表A09应付职工薪酬"/>
      <sheetName val="利息7月-8月"/>
      <sheetName val="P4 跨期间工程壨$徸⾷"/>
      <sheetName val="P4 跨期间工程奐_x0013_妜_x0013_"/>
      <sheetName val="P4 跨期间工程䬨0丵⽪"/>
      <sheetName val="P4 跨期间工程丨.丵⽿"/>
      <sheetName val="2135办公室"/>
      <sheetName val="分类辅助"/>
      <sheetName val="GE1-1"/>
      <sheetName val="成仓档"/>
      <sheetName val="附表1（合作厄） (4)-下旬 (10)"/>
      <sheetName val="_13 铁路配件.xlsῘ长期投资--其_x0001__x0001__x0004_"/>
      <sheetName val="系统数据"/>
      <sheetName val="固定_x0005_ကㅳ"/>
      <sheetName val="固定_x0005_ꀀㅰ"/>
      <sheetName val="固定_x0005_晇"/>
      <sheetName val="固定_x0005_၇"/>
      <sheetName val="固定_x0005_簀Ɑ"/>
      <sheetName val="固定_x0005_獇"/>
      <sheetName val="固定_x0005_㡇"/>
      <sheetName val="固定_x0005_Ὦ"/>
      <sheetName val="固定_x0005_ᰀ⥚"/>
      <sheetName val="固定_x0005_鰀⥗"/>
      <sheetName val="固定_x0005_Ⰰⅲ"/>
      <sheetName val="固定_x0005_⽇"/>
      <sheetName val="固定_x0005_က⥲"/>
      <sheetName val="固定_x0005_ꑇ"/>
      <sheetName val="固定_x0005_쀀ᡚ"/>
      <sheetName val="固定_x0005_䀀⍲"/>
      <sheetName val="固定_x0005_怀♘"/>
      <sheetName val="固定_x0005_뀀⩔"/>
      <sheetName val="固定_x0005_倀᭱"/>
      <sheetName val="资产렀ꕟԯ"/>
      <sheetName val="固定_x0005_렀ꕟ"/>
      <sheetName val="固定_x0005_堀᙭"/>
      <sheetName val="资产堀᙭렀䙟"/>
      <sheetName val="固定_x0005_렀❟"/>
      <sheetName val="固定_x0005_렀赟"/>
      <sheetName val="固定_x0005_䀀ᑖ"/>
      <sheetName val="固定_x0005_ꀀቔ"/>
      <sheetName val="固定_x0005_က⁬"/>
      <sheetName val="固定_x0005_렀᭟"/>
      <sheetName val="固定_x0005_⠀ᡘ"/>
      <sheetName val="固定_x0005_䀀᱓"/>
      <sheetName val="固定_x0005_䀀╙"/>
      <sheetName val="固定_x0005_ᵇ"/>
      <sheetName val="固定_x0005_ࠀ᭱"/>
      <sheetName val="固定_x0005_렀佟"/>
      <sheetName val="固定_x0005_⩳"/>
      <sheetName val="固定_x0005_蠀᭭"/>
      <sheetName val="固定_x0005_　⡲"/>
      <sheetName val="固定_x0005_렀葟"/>
      <sheetName val="固定_x0005_뀀⑬"/>
      <sheetName val="固定_x0005_렀衟"/>
      <sheetName val="固定_x0005_瀀げ"/>
      <sheetName val="固定_x0005_렀癟"/>
      <sheetName val="固定_x0005_ ፬"/>
      <sheetName val="固定_x0005_䠀Ṍ"/>
      <sheetName val="固定_x0005_栀⭘"/>
      <sheetName val="固定_x0005_⠀ᩱ"/>
      <sheetName val="固定_x0005_렀ᙱ"/>
      <sheetName val="固定_x0005__xd800_⹏"/>
      <sheetName val="固定_x0005_렀퉟"/>
      <sheetName val="固定_x0005_栀Ⅿ"/>
      <sheetName val="固定_x0005_㔀Վ"/>
      <sheetName val="固定_x0005_ꠀ⹰"/>
      <sheetName val="固定_x0005_㠀ㅈ"/>
      <sheetName val="固定_x0005_퀀ㅪ"/>
      <sheetName val="固定_x0005_⠀≔"/>
      <sheetName val="固定_x0005_頀ᝏ"/>
      <sheetName val="固定_x0005_㔀Ꙏ"/>
      <sheetName val="固定_x0005_ꠀ᱔"/>
      <sheetName val="固定_x0005_퀀ᱰ"/>
      <sheetName val="固定_x0005_ᑘ"/>
      <sheetName val="固定_x0005_　⽫"/>
      <sheetName val="固定_x0005_⅊"/>
      <sheetName val="固定_x0005_㔀ⅎ"/>
      <sheetName val="固定_x0005_退ᕱ"/>
      <sheetName val="ONE"/>
      <sheetName val="XX虘_x0013_簀ᙗ"/>
      <sheetName val="XX虘_x0013_䀀⥮"/>
      <sheetName val="固定_x0005_∀"/>
      <sheetName val="固定_x0005_큶⛀"/>
      <sheetName val="固定_x0005_⁷េ"/>
      <sheetName val="固定_x0005_ぷើ"/>
      <sheetName val="固定_x0005_w⧅"/>
      <sheetName val="固定_x0005_ၷ⧂"/>
      <sheetName val="固定_x0005_끷⟂"/>
      <sheetName val="固定_x0005_ꁷⳆ"/>
      <sheetName val="固定_x0005_∀䥃"/>
      <sheetName val="固定_x0005_灷⃆"/>
      <sheetName val="XX虘_x0013__xdc00_ⱛ"/>
      <sheetName val="XX虘_x0013__xdd47_"/>
      <sheetName val="固定_x0005_가≖"/>
      <sheetName val="固定_x0005_끷ⳁ"/>
      <sheetName val="固定_x0005_遷⏆"/>
      <sheetName val="固定_x0005_끷ツ"/>
      <sheetName val="固定_x0005_⿅"/>
      <sheetName val="固定_x0005_⁇"/>
      <sheetName val="固定_x0005_ቬ"/>
      <sheetName val="固定_x0005_㔀艎"/>
      <sheetName val="固定_x0005_⥘"/>
      <sheetName val="固定_x0005_㔀㍎"/>
      <sheetName val="固定_x0005_瀀ተ"/>
      <sheetName val="固定_x0005_ၶ⻆"/>
      <sheetName val="资产负债가"/>
      <sheetName val="资产负债∀"/>
      <sheetName val="固定_x0005_䰀ፙ"/>
      <sheetName val="固定_x0005_㔀"/>
      <sheetName val="固定_x0005_㠀ᵯ"/>
      <sheetName val="XX虘_x0013_⁫"/>
      <sheetName val="固定_x0005_⁫"/>
      <sheetName val="XX虘_x0013_⁬"/>
      <sheetName val="固定_x0005_⁬"/>
      <sheetName val="XX虘_x0013_䈀荪"/>
      <sheetName val="XX虘_x0013_ざ"/>
      <sheetName val="固定_x0005_退ㅰ"/>
      <sheetName val="規格一覧"/>
      <sheetName val="固定_x0005_저⽕"/>
      <sheetName val="固定_x0005_퀀⭕"/>
      <sheetName val="固定_x0005_䈀쵪"/>
      <sheetName val="XX虘_x0013_퀀ᥗ"/>
      <sheetName val="固定_x0005_怀ⵗ"/>
      <sheetName val="公司列表"/>
      <sheetName val="XXXX簀⡚쐀"/>
      <sheetName val="固定὇ԯ"/>
      <sheetName val="固定홇ԯ"/>
      <sheetName val="固定ᰀⵙ搀"/>
      <sheetName val="固定顇ԯ"/>
      <sheetName val="固定ᕇԯ"/>
      <sheetName val="固定湇ԯ"/>
      <sheetName val="固定　ᩜ"/>
      <sheetName val="固定䩇ԯ"/>
      <sheetName val="固定ᙙ"/>
      <sheetName val="固定녇ԯ"/>
      <sheetName val="XXXX_xdc00_⹚␀"/>
      <sheetName val="XXXX谀᝚퐀"/>
      <sheetName val="固定簀⡚쐀"/>
      <sheetName val="実績見込"/>
      <sheetName val="XXXX鰀ⵖ"/>
      <sheetName val="XXXX뀀⥮"/>
      <sheetName val="XXXXꀀ᝖"/>
      <sheetName val="XXXX렀䍟ԯ"/>
      <sheetName val="XXXX耀ᩕ찀"/>
      <sheetName val="XXXX렀๟԰"/>
      <sheetName val="XXXX렀奟ԯ"/>
      <sheetName val="XX虘_x0013_ὖ"/>
      <sheetName val="资产๿⿙_x0005_"/>
      <sheetName val="资产鎼_x001b_鐄"/>
      <sheetName val="资产๿⾒_x0005_"/>
      <sheetName val="XXXX㔀煎ԯ"/>
      <sheetName val="F1"/>
      <sheetName val="固定_x0005_頀⩗"/>
      <sheetName val="工时统计"/>
      <sheetName val="Initialize"/>
      <sheetName val="23产成品_4"/>
      <sheetName val="______4"/>
      <sheetName val="流动资产--货币_(2)4"/>
      <sheetName val="流动资产--货币_(3)4"/>
      <sheetName val="短投_(2)4"/>
      <sheetName val="固定资产"/>
      <sheetName val="资产对帐清_x0005_"/>
      <sheetName val="P4 跨期间工程硌'碔'"/>
      <sheetName val="XXXX怀⩺缀켎"/>
      <sheetName val="XXXX缀ꌎԯ"/>
      <sheetName val="XXXXXX虘_x0013_"/>
      <sheetName val="B30111"/>
      <sheetName val="资产负橂⼡"/>
      <sheetName val="FY02"/>
      <sheetName val="其他长期ᵥᨈ"/>
      <sheetName val="??_x0005_"/>
      <sheetName val="长期其他应收款"/>
      <sheetName val="未完工合同成本设备"/>
      <sheetName val="预付款项RMB租金"/>
      <sheetName val="from sys 930"/>
      <sheetName val="삅ོ䚋栠Ѫ"/>
      <sheetName val="삅ོ䚋栠"/>
      <sheetName val="삅ོ"/>
      <sheetName val="삅ོ䚋"/>
      <sheetName val="삅"/>
      <sheetName val="8-(1)应收利息"/>
      <sheetName val="8-(2)应收利息"/>
      <sheetName val="9-(1)其他应收款"/>
      <sheetName val="9-(2)其他应收款"/>
      <sheetName val="10贴现"/>
      <sheetName val="11短期投资"/>
      <sheetName val="12委托贷款"/>
      <sheetName val="13买入反售证券"/>
      <sheetName val="15中长期贷款披露"/>
      <sheetName val="15-1中长期贷款披露附件"/>
      <sheetName val="16逾期贷款披露"/>
      <sheetName val="16-1逾期贷款披露附件"/>
      <sheetName val="17呆滞贷款披露"/>
      <sheetName val="17-1呆滞贷款披露附件"/>
      <sheetName val="18呆帐贷款"/>
      <sheetName val="19贷款呆帐准备"/>
      <sheetName val="20长期投资"/>
      <sheetName val="21固定资产及累计折旧"/>
      <sheetName val="22在建工程"/>
      <sheetName val="23无形资产"/>
      <sheetName val="24长期待摊费用"/>
      <sheetName val="25待处理抵债资产"/>
      <sheetName val="27短期存款"/>
      <sheetName val="28短期储蓄存款"/>
      <sheetName val="29向中央银行借款"/>
      <sheetName val="30同业存放款项"/>
      <sheetName val="31同业拆入"/>
      <sheetName val="32卖出回购证券"/>
      <sheetName val="33应付利息"/>
      <sheetName val="34存入短期保证金"/>
      <sheetName val="35应交税金"/>
      <sheetName val="37其他应付款"/>
      <sheetName val="38长期存款"/>
      <sheetName val="39长期储蓄存款"/>
      <sheetName val="45利息收入支出"/>
      <sheetName val="46金融企业往来收支"/>
      <sheetName val="47外汇损益"/>
      <sheetName val="48投资收益"/>
      <sheetName val="49其他营业支出"/>
      <sheetName val="50营业税金及附加"/>
      <sheetName val="51营业外收入"/>
      <sheetName val="52营业外支出"/>
      <sheetName val="53所得税"/>
      <sheetName val="表外应收利息"/>
      <sheetName val="XREF"/>
      <sheetName val="存货_生产成本Dy"/>
      <sheetName val="_13 铁路配件.xlsῘ长期投资--其他投԰"/>
      <sheetName val="持有至到期投资"/>
      <sheetName val="递延所得税资产和递延所得税负债"/>
      <sheetName val="股本"/>
      <sheetName val="或有事项"/>
      <sheetName val="可供出售金融资产"/>
      <sheetName val="关联方交易"/>
      <sheetName val="母公司财务报表主要项目注释(其他应收款)"/>
      <sheetName val="母公司财务报表主要项目注释(应收账款)"/>
      <sheetName val="母公司财务报表主要项目注释(长期股权投资)"/>
      <sheetName val="其他事项说明"/>
      <sheetName val="其他应收款"/>
      <sheetName val="其他综合收益"/>
      <sheetName val="生产性生物资产"/>
      <sheetName val="营业收入及营业成本"/>
      <sheetName val="应付职工薪酬"/>
      <sheetName val="应收票据"/>
      <sheetName val="应收账款"/>
      <sheetName val="预付款项"/>
      <sheetName val="在建工程"/>
      <sheetName val="长期股权投资"/>
      <sheetName val="长期应收款"/>
      <sheetName val="42贴现"/>
      <sheetName val="短期投资股票投资.dbf"/>
      <sheetName val="短期投资国债投资.dbf"/>
      <sheetName val="股票投资收益.dbf"/>
      <sheetName val="其他货币海通.dbf"/>
      <sheetName val="其他货币零领路.dbf"/>
      <sheetName val="投资收益债券.dbf"/>
      <sheetName val="固定资产汇怹表"/>
      <sheetName val="流动资亥-%货币 (2)"/>
      <sheetName val="短戕汇总表"/>
      <sheetName val="流动资䚧--应收"/>
      <sheetName val="P!"/>
      <sheetName val="当月应收"/>
      <sheetName val="1"/>
      <sheetName val="12.1长期投资-债权"/>
      <sheetName val="17其它流动及长期资产"/>
      <sheetName val="自_x0005_"/>
      <sheetName val="_13 铁路配件.xlsῘ长期︀ᇕ԰"/>
      <sheetName val="_13 铁路配件.xlsῘ长期鐀魺屶ᎍ_xd900_∴԰"/>
      <sheetName val="_13 铁路配件.xlsῘ长期0"/>
      <sheetName val="资产对帐清嗬"/>
      <sheetName val="自定"/>
      <sheetName val="自定"/>
      <sheetName val="资产对帐清䟣"/>
      <sheetName val="自定ԯ"/>
      <sheetName val="自定簀"/>
      <sheetName val="自定찀"/>
      <sheetName val="资产对帐清噼"/>
      <sheetName val="资产对헾】_x0005_"/>
      <sheetName val="资产对帐清"/>
      <sheetName val="资产对帐清篐"/>
      <sheetName val="自定က"/>
      <sheetName val="资产对帐清_x0010_"/>
      <sheetName val="自定頀"/>
      <sheetName val="自定/"/>
      <sheetName val="_13 铁路配件.xlsῘ长期ꠀఅ讅0"/>
      <sheetName val="_13 铁路配件.xlsῘ长期"/>
      <sheetName val="_13 铁路配件.xlsῘ长期投资--其他投尜"/>
      <sheetName val="固定资产及在建工程明细35"/>
      <sheetName val="资产对帐清葨"/>
      <sheetName val="资产对帐清徸"/>
      <sheetName val="自定렀"/>
      <sheetName val="内部往来"/>
      <sheetName val="_13 铁路配件.xl︀ᇕ԰"/>
      <sheetName val="_13 铁路配件.xlsῘ长期投资--其他投劈"/>
      <sheetName val="_13 铁路配件.xlsῘ长期投资--其他投剐"/>
      <sheetName val="资产对帐清剐"/>
      <sheetName val="3409"/>
      <sheetName val="5059"/>
      <sheetName val="5133"/>
      <sheetName val="4528"/>
      <sheetName val="Customize Your Invoice"/>
      <sheetName val="Invoice"/>
      <sheetName val="_2594"/>
      <sheetName val="_2598"/>
      <sheetName val="2600"/>
      <sheetName val="5076"/>
      <sheetName val="_5174"/>
      <sheetName val="披露表(国资)"/>
      <sheetName val="F-A summy 2"/>
      <sheetName val="SFS(BUDGET)"/>
      <sheetName val="source-1"/>
      <sheetName val="WORKING"/>
      <sheetName val="2"/>
      <sheetName val="3"/>
      <sheetName val="4"/>
      <sheetName val="5"/>
      <sheetName val="6"/>
      <sheetName val="7"/>
      <sheetName val="9"/>
      <sheetName val="10"/>
      <sheetName val="11"/>
      <sheetName val="12"/>
      <sheetName val="TOTAL"/>
      <sheetName val="生产部金额"/>
      <sheetName val="Rates"/>
      <sheetName val="_13 铁路配件.xlsῘ长期鐀魺屶ᎍ�∴԰_x0"/>
      <sheetName val="自定_"/>
      <sheetName val="评估假设"/>
      <sheetName val="电子"/>
      <sheetName val="其他长期缀ᨎ"/>
      <sheetName val="其他长期罨ᨎ"/>
      <sheetName val="_x005f_x0000__x005f_x0000__x005f_x0000__x005f_x0000__x0"/>
      <sheetName val="Xþ"/>
      <sheetName val="#REF"/>
      <sheetName val="2002.1-6管理费用"/>
      <sheetName val="P&amp;L weekly"/>
      <sheetName val="detail"/>
      <sheetName val="试算平衡表"/>
      <sheetName val="XBase"/>
      <sheetName val="K210-2009 生产成本计算单"/>
      <sheetName val="K213-库存商品结转成本"/>
      <sheetName val="其他长期ᴀᨈ"/>
      <sheetName val="其他长期罥ᨎ"/>
      <sheetName val="其他长期ե"/>
      <sheetName val="资产对帐清缀ᨎ"/>
      <sheetName val="数字视频并帐"/>
      <sheetName val="其他长期缀ᨪ"/>
      <sheetName val="其他长期밀፾"/>
      <sheetName val="其他长期䢑ᖆ"/>
      <sheetName val="其他长期㰀᎕"/>
      <sheetName val="资产对帐清錠"/>
      <sheetName val="资产对帐清鮐"/>
      <sheetName val="应收帐款呆帐、坏帐准备"/>
      <sheetName val="时间表"/>
      <sheetName val="UFPrn20080725145132"/>
      <sheetName val="F100 RM"/>
      <sheetName val="F150-低值易耗品 "/>
      <sheetName val="F120-原材料"/>
      <sheetName val="N100"/>
      <sheetName val="1.财务报表"/>
      <sheetName val="4-货币资金-现金"/>
      <sheetName val="3-1-1现金"/>
      <sheetName val="5折旧预测ok"/>
      <sheetName val="每日C02年费用"/>
      <sheetName val="XX虘_x0013_谀♛"/>
      <sheetName val="邦貨i1"/>
      <sheetName val="拨备input"/>
      <sheetName val="资产负债䀀"/>
      <sheetName val="资产负债㰀"/>
      <sheetName val="资产负债"/>
      <sheetName val="资产负债쀀"/>
      <sheetName val="报表11"/>
      <sheetName val="2002-07"/>
      <sheetName val="资产负债က"/>
      <sheetName val="固定_x0005_㔀㑎"/>
      <sheetName val="XXXX㔀㑎ԯ"/>
      <sheetName val="23产偳፭鰀፭"/>
      <sheetName val="固定_x0005_㔀啎"/>
      <sheetName val="固定_x0005_㔀ぎ"/>
      <sheetName val="XXXX㔀啎ԯ"/>
      <sheetName val="固定_x0005_㔀㡎"/>
      <sheetName val="Search for"/>
      <sheetName val="02.03"/>
      <sheetName val="项目责任书-预算明细G01SH"/>
      <sheetName val="合同清单"/>
      <sheetName val="HK BRIDGES_CM"/>
      <sheetName val="Mkt Info"/>
      <sheetName val="总表"/>
      <sheetName val="流动资产-委托代销商렀"/>
      <sheetName val="流动资产-委托代销商退"/>
      <sheetName val="资产对帐清∀둃"/>
      <sheetName val="资产对帐清ఀᑰ"/>
      <sheetName val="资产对帐清退⽰"/>
      <sheetName val="资产对帐清_xdc00_╳"/>
      <sheetName val="XX虘"/>
      <sheetName val="P4 跨期间工程๿⼷_x0005_"/>
      <sheetName val="XX虘"/>
      <sheetName val="XX虘偨"/>
      <sheetName val="XX虘ը"/>
      <sheetName val="P4 跨期间工程䟣⾝_x0005_"/>
      <sheetName val="P4 跨期间工程哀$䟣⽍"/>
      <sheetName val="P4 跨期间工程堠)䟣⽓"/>
      <sheetName val="P4 跨期间工程碬!磴!"/>
      <sheetName val="P4 跨期间工程徸⽲_x0005_"/>
      <sheetName val="P4 跨期间工程穌#窔#"/>
      <sheetName val="P4 跨期间工程地_x0019_坼_x0019_"/>
      <sheetName val="P4 跨期间工程๿⼯_x0005_"/>
      <sheetName val="P4 跨期间工程勨-徸⿽"/>
      <sheetName val="P4 跨期间工程奰+妼+"/>
      <sheetName val="P4 跨期间工程徸　_x0005_"/>
      <sheetName val="P4 跨期间工程徸⿤_x0005_"/>
      <sheetName val="P4 跨期间工程筜-箤-"/>
      <sheetName val="P4 跨期间工程墸*徸⾕"/>
      <sheetName val="P4 跨期间工程徸⿔_x0005_"/>
      <sheetName val="P4 跨期间工程徸⿇_x0005_"/>
      <sheetName val="6_x0005_"/>
      <sheetName val="自定缀"/>
      <sheetName val="资产对帐清뼀䀀"/>
      <sheetName val="附A-7"/>
      <sheetName val="表二甲机务F型"/>
      <sheetName val="内贸合同总价表"/>
      <sheetName val="玛赛软件合同总价表"/>
      <sheetName val="内贸采购合同总价表"/>
      <sheetName val="项目采购明细表"/>
      <sheetName val="资产对帐清忕"/>
      <sheetName val="资产对帐清觜"/>
      <sheetName val="资产对帐清԰"/>
      <sheetName val="资产对帐清"/>
      <sheetName val="Conso.BS"/>
      <sheetName val="初始设定"/>
      <sheetName val="basic"/>
      <sheetName val="数据维护 Data Maintenance"/>
      <sheetName val="产品销售收入成脈_x001b_腌_x001b_헾⾕_x0005_"/>
      <sheetName val="产品销售收入成纘 络 헾⼸_x0005_"/>
      <sheetName val="_x000e__x0008_"/>
      <sheetName val="X¸"/>
      <sheetName val="页面"/>
      <sheetName val="_13 铁路配件.xlsῘ长期ﹶᇕ԰"/>
      <sheetName val="_13 铁路配件.xlsῘ长期鐀魺屶ኍ_xd900_∴԰"/>
      <sheetName val="固定资产_x0005_"/>
      <sheetName val="资产对帐清쌀壒"/>
      <sheetName val="资产对帐清쌀_x0005_"/>
      <sheetName val="资产对帐清쌀葘"/>
      <sheetName val="资产对帐清쌀尜"/>
      <sheetName val="资产对帐清쌀薨"/>
      <sheetName val="资产对帐清쌀茈"/>
      <sheetName val="资产对帐清쌀袘"/>
      <sheetName val="资产对帐清쌀蒈"/>
      <sheetName val="资产对帐清쌀耸"/>
      <sheetName val="资产对帐清쌀萸"/>
      <sheetName val="资产对帐清쌀菸"/>
      <sheetName val="资产对帐清쌀蓸"/>
      <sheetName val="资产对帐清쌀纸"/>
      <sheetName val="资产툀ᩘ԰"/>
      <sheetName val="资产︀ᇕ԰"/>
      <sheetName val="资产쌉ᄅ0"/>
      <sheetName val="资产对帐헾】_x0005_"/>
      <sheetName val="资产对帐清쌀뙞"/>
      <sheetName val="14预໘_x0005_"/>
      <sheetName val="14预໘"/>
      <sheetName val="14预໘壒"/>
      <sheetName val="资产对帐清壒"/>
      <sheetName val="资产负债壒"/>
      <sheetName val="资产对帐清쌀聀"/>
      <sheetName val="附表3-下旬 壒〚_x0005_"/>
      <sheetName val="附表3-下旬 尜_x0013_層"/>
      <sheetName val="资产对帐清聀"/>
      <sheetName val="顺序"/>
      <sheetName val="自定"/>
      <sheetName val="自헾】"/>
      <sheetName val="资产对帐清羘"/>
      <sheetName val="III-1-9"/>
      <sheetName val="III-1-10"/>
      <sheetName val="III-1-2-1"/>
      <sheetName val="III-1-1"/>
      <sheetName val="III-1-8"/>
      <sheetName val="III-1-4"/>
      <sheetName val="III-1-6"/>
      <sheetName val="III-1-7"/>
      <sheetName val="III-1-5"/>
      <sheetName val="产品销售毛利表"/>
      <sheetName val="永安"/>
      <sheetName val="PTC"/>
      <sheetName val="科目余额表"/>
      <sheetName val="H053"/>
      <sheetName val="报表项目"/>
      <sheetName val="自定ᰀ"/>
      <sheetName val="销售"/>
      <sheetName val="自畠_x0013_"/>
      <sheetName val="_13 铁路配件.xlsῘ长期鐀魺屶ኍ_xd900_∴԰_x0"/>
      <sheetName val="自闰⾩"/>
      <sheetName val="自嫌1"/>
      <sheetName val="自尜_x0013_"/>
      <sheetName val="14预娬&amp;"/>
      <sheetName val="14预獰&amp;"/>
      <sheetName val="自挔_x0012_"/>
      <sheetName val="14预헾】"/>
      <sheetName val="表9-1 租赁合同ᰀ፜搀"/>
      <sheetName val="表9-1 租赁合同"/>
      <sheetName val="表9-1 租赁合同಍ᑕ吀"/>
      <sheetName val="表9-1 租赁合同ԯ"/>
      <sheetName val="14预尜_x0013_"/>
      <sheetName val="14预_x0005_"/>
      <sheetName val="自定倀"/>
      <sheetName val="14预同+"/>
      <sheetName val="14预_x0010_"/>
      <sheetName val="14预聀_x0012_"/>
      <sheetName val="资产对帐清禨"/>
      <sheetName val="_13 铁路配件.xlsῘ长期ᰀ፜搀፜ን԰"/>
      <sheetName val="_13 铁路配件.xlsῘ长期⠀ิఊ讅0"/>
      <sheetName val="_13 铁路配件.xl쌉ᄅ0"/>
      <sheetName val="_13 铁路配件.xl쌅ᄅ0"/>
      <sheetName val="_13 铁路配件.xlက"/>
      <sheetName val="自定纈"/>
      <sheetName val="自定_x0005_"/>
      <sheetName val="自定终"/>
      <sheetName val="自定纨"/>
      <sheetName val="自定徸"/>
      <sheetName val="投资收益"/>
      <sheetName val="资产﹥ᇕ԰"/>
      <sheetName val="自定荘"/>
      <sheetName val="自定蒸"/>
      <sheetName val="自定罨"/>
      <sheetName val="自定興"/>
      <sheetName val="自定丵"/>
      <sheetName val="资产对帐清尜"/>
      <sheetName val="构筐物"/>
      <sheetName val="Suppliers"/>
      <sheetName val="Toolbox"/>
      <sheetName val="Erec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efreshError="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refreshError="1"/>
      <sheetData sheetId="246" refreshError="1"/>
      <sheetData sheetId="247" refreshError="1"/>
      <sheetData sheetId="248" refreshError="1"/>
      <sheetData sheetId="249"/>
      <sheetData sheetId="250"/>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refreshError="1"/>
      <sheetData sheetId="270" refreshError="1"/>
      <sheetData sheetId="271" refreshError="1"/>
      <sheetData sheetId="272" refreshError="1"/>
      <sheetData sheetId="273"/>
      <sheetData sheetId="274"/>
      <sheetData sheetId="275"/>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sheetData sheetId="286"/>
      <sheetData sheetId="287" refreshError="1"/>
      <sheetData sheetId="288" refreshError="1"/>
      <sheetData sheetId="289"/>
      <sheetData sheetId="290"/>
      <sheetData sheetId="29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sheetData sheetId="308"/>
      <sheetData sheetId="309"/>
      <sheetData sheetId="310"/>
      <sheetData sheetId="311"/>
      <sheetData sheetId="312" refreshError="1"/>
      <sheetData sheetId="313" refreshError="1"/>
      <sheetData sheetId="314"/>
      <sheetData sheetId="315"/>
      <sheetData sheetId="316"/>
      <sheetData sheetId="317"/>
      <sheetData sheetId="318"/>
      <sheetData sheetId="319"/>
      <sheetData sheetId="320"/>
      <sheetData sheetId="321"/>
      <sheetData sheetId="322"/>
      <sheetData sheetId="323" refreshError="1"/>
      <sheetData sheetId="324" refreshError="1"/>
      <sheetData sheetId="325"/>
      <sheetData sheetId="326" refreshError="1"/>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refreshError="1"/>
      <sheetData sheetId="386"/>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refreshError="1"/>
      <sheetData sheetId="430" refreshError="1"/>
      <sheetData sheetId="431"/>
      <sheetData sheetId="432"/>
      <sheetData sheetId="433"/>
      <sheetData sheetId="434"/>
      <sheetData sheetId="435"/>
      <sheetData sheetId="436" refreshError="1"/>
      <sheetData sheetId="437" refreshError="1"/>
      <sheetData sheetId="438" refreshError="1"/>
      <sheetData sheetId="439"/>
      <sheetData sheetId="440" refreshError="1"/>
      <sheetData sheetId="441" refreshError="1"/>
      <sheetData sheetId="442" refreshError="1"/>
      <sheetData sheetId="443"/>
      <sheetData sheetId="444" refreshError="1"/>
      <sheetData sheetId="445" refreshError="1"/>
      <sheetData sheetId="446" refreshError="1"/>
      <sheetData sheetId="447"/>
      <sheetData sheetId="448"/>
      <sheetData sheetId="449"/>
      <sheetData sheetId="450"/>
      <sheetData sheetId="45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refreshError="1"/>
      <sheetData sheetId="505" refreshError="1"/>
      <sheetData sheetId="506" refreshError="1"/>
      <sheetData sheetId="507" refreshError="1"/>
      <sheetData sheetId="508" refreshError="1"/>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sheetData sheetId="567"/>
      <sheetData sheetId="568" refreshError="1"/>
      <sheetData sheetId="569"/>
      <sheetData sheetId="570" refreshError="1"/>
      <sheetData sheetId="571" refreshError="1"/>
      <sheetData sheetId="572" refreshError="1"/>
      <sheetData sheetId="573" refreshError="1"/>
      <sheetData sheetId="574" refreshError="1"/>
      <sheetData sheetId="575"/>
      <sheetData sheetId="576"/>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sheetData sheetId="1277" refreshError="1"/>
      <sheetData sheetId="1278"/>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sheetData sheetId="1347" refreshError="1"/>
      <sheetData sheetId="1348"/>
      <sheetData sheetId="1349" refreshError="1"/>
      <sheetData sheetId="1350" refreshError="1"/>
      <sheetData sheetId="1351"/>
      <sheetData sheetId="1352"/>
      <sheetData sheetId="1353" refreshError="1"/>
      <sheetData sheetId="1354"/>
      <sheetData sheetId="1355"/>
      <sheetData sheetId="1356" refreshError="1"/>
      <sheetData sheetId="1357"/>
      <sheetData sheetId="1358" refreshError="1"/>
      <sheetData sheetId="1359" refreshError="1"/>
      <sheetData sheetId="1360"/>
      <sheetData sheetId="1361"/>
      <sheetData sheetId="1362"/>
      <sheetData sheetId="1363"/>
      <sheetData sheetId="1364"/>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sheetData sheetId="1612" refreshError="1"/>
      <sheetData sheetId="1613"/>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18原材料"/>
      <sheetName val="23产成品"/>
      <sheetName val="24在产品"/>
      <sheetName val="长期投资汇总表"/>
      <sheetName val="36其他长投"/>
      <sheetName val="固定资产汇总表"/>
      <sheetName val="41机器设备"/>
      <sheetName val="42车辆"/>
      <sheetName val="流动负债汇总表"/>
      <sheetName val="58应付帐"/>
      <sheetName val="59预收款"/>
      <sheetName val="61其他应付"/>
      <sheetName val="62应付工资"/>
      <sheetName val="63应付福利费"/>
      <sheetName val="64应交税金"/>
      <sheetName val="应付利润"/>
      <sheetName val="其他应交款"/>
      <sheetName val="67预提费"/>
      <sheetName val="长期负债汇总表"/>
      <sheetName val="71长期借款"/>
      <sheetName val="XL4Poppy"/>
      <sheetName val="䵁动资产汇总表"/>
      <sheetName val="Sheet1"/>
      <sheetName val="全年"/>
      <sheetName val="sheet2"/>
      <sheetName val="Sheet3"/>
      <sheetName val="比较"/>
      <sheetName val="?动资产汇总表"/>
      <sheetName val="5运输设备"/>
      <sheetName val="批销"/>
      <sheetName val="补机"/>
      <sheetName val="跌价3－1"/>
      <sheetName val="跌价3－2"/>
      <sheetName val="跌价3－3"/>
      <sheetName val="跌价6－1"/>
      <sheetName val="跌价10-1"/>
      <sheetName val="跌价10-2"/>
      <sheetName val="跌价10-3"/>
      <sheetName val="跌价10-4"/>
      <sheetName val="跌价10-5"/>
      <sheetName val="跌价10－6"/>
      <sheetName val="跌价10-7"/>
      <sheetName val="跌价12-1"/>
      <sheetName val="跌价12-2"/>
      <sheetName val="跌价12-3"/>
      <sheetName val="国信01.06"/>
      <sheetName val="国信01.06新"/>
      <sheetName val="封面"/>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      "/>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Journal list"/>
      <sheetName val="Journal list (2)"/>
      <sheetName val="Journal list (3)"/>
      <sheetName val="Journal list (4)"/>
      <sheetName val="Journal list (5)"/>
      <sheetName val="Log"/>
      <sheetName val="FS-W"/>
      <sheetName val="FS-N"/>
      <sheetName val="表7-4-1 固定资产变动表  (分专业)"/>
      <sheetName val="表8-7 工程合同汇总表"/>
      <sheetName val="30流动资产--垅处理"/>
      <sheetName val="31"/>
      <sheetName val="表7-1 固定赤产折旧表（上市） "/>
      <sheetName val="表8-7 工程合同汇总衬(移动) (5)"/>
      <sheetName val="51应_xffff_股_xffff_"/>
      <sheetName val="52ﾔ仿上级资金"/>
      <sheetName val="53_xffff_交税金"/>
      <sheetName val="64_xffff_交税金"/>
      <sheetName val="蒔业利润"/>
      <sheetName val="其他_xffff_交款"/>
      <sheetName val="xxxxx"/>
      <sheetName val="00000"/>
      <sheetName val="kkkkk"/>
      <sheetName val="上半年汇总"/>
      <sheetName val="三季度汇总"/>
      <sheetName val="3-1汇总表"/>
      <sheetName val="3-6实收"/>
      <sheetName val="调节表"/>
      <sheetName val="3-7欠收"/>
      <sheetName val="欠收原因"/>
      <sheetName val="3-5调整说明书"/>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00000000000000"/>
      <sheetName val="05年日照其他收入汇总表"/>
      <sheetName val="05年日照其他收入明细表"/>
      <sheetName val="汇总表"/>
      <sheetName val="税"/>
      <sheetName val="工资表"/>
      <sheetName val="收文签"/>
      <sheetName val="联合通信收文"/>
      <sheetName val="部门函"/>
      <sheetName val="传真电报"/>
      <sheetName val="新时空收文"/>
      <sheetName val="发文签"/>
      <sheetName val="联合通信发文"/>
      <sheetName val="公司函"/>
      <sheetName val="工会发文"/>
      <sheetName val="党委发文"/>
      <sheetName val="联通有限发文"/>
      <sheetName val="新时空发文"/>
      <sheetName val="通知"/>
      <sheetName val="各类经营报表报告"/>
      <sheetName val="Sheet10"/>
      <sheetName val="表_x0010_-1 银行存款明细表"/>
      <sheetName val="01"/>
      <sheetName val="02"/>
      <sheetName val="03"/>
      <sheetName val="04"/>
      <sheetName val="05"/>
      <sheetName val="税金计提"/>
      <sheetName val="税金计提 (2)"/>
      <sheetName val="税金计提 (3)"/>
      <sheetName val="6月合并"/>
      <sheetName val="税金计提07"/>
      <sheetName val="账表核对（期初）"/>
      <sheetName val="货币资金明细表"/>
      <sheetName val="货币资金主表"/>
      <sheetName val="现金主表"/>
      <sheetName val="现金明细表"/>
      <sheetName val="现金抽凭"/>
      <sheetName val="银行存款主表"/>
      <sheetName val="银行存款明细表"/>
      <sheetName val="银行存款余额调节表"/>
      <sheetName val="银行存款抽凭"/>
      <sheetName val="实收资本主表"/>
      <sheetName val="实收资本明细表 "/>
      <sheetName val="盈余公积主表"/>
      <sheetName val="盈余公积明细表"/>
      <sheetName val="应付福利费主表"/>
      <sheetName val="应付福利费变动情况 "/>
      <sheetName val="补贴收入主表"/>
      <sheetName val="营业外收入主表"/>
      <sheetName val="营业外收入明细表"/>
      <sheetName val="营业外收入抽凭"/>
      <sheetName val="营业外支出主表"/>
      <sheetName val="营业外支出明细表"/>
      <sheetName val="营业外支出抽凭"/>
      <sheetName val="固定资产"/>
      <sheetName val="固定资产明细"/>
      <sheetName val="折旧"/>
      <sheetName val="检查应付工资波动"/>
      <sheetName val="应付工资抽凭"/>
      <sheetName val="PwC-6.2闲置固定资"/>
      <sheetName val="Z1 资产负债表(企财01表)"/>
      <sheetName val="Z2 利润及利润分配表(企财02表)"/>
      <sheetName val="Z3 现金流量表(企财03表)"/>
      <sheetName val="Z5 所有者权益（或股东权益）增减变动表(企财05表)"/>
      <sheetName val="Z6 应上交应弥补款项表(企财06表)"/>
      <sheetName val="Z7 基本情况表(企财07表)"/>
      <sheetName val="Z9 汇编范围企业年度间主要指标比较表(企财09表)"/>
      <sheetName val="Z10 应收款项情况表(企财10表)"/>
      <sheetName val="Z11 存货及固定资产情况表(企财11表)"/>
      <sheetName val="Z12 投资情况表(企财12表)"/>
      <sheetName val="Z13 对外长期股权投资情况表(企财13表)"/>
      <sheetName val="Z15 主要业务情况表(企财15表)"/>
      <sheetName val="Z16 成本费用情况表(企财16表)"/>
      <sheetName val="Z17 人工成本情况表(企财17表)"/>
      <sheetName val="Z18 利润分配（派）情况表(企财18表)"/>
      <sheetName val="Z30 工效挂钩清算情况表(企财30表)"/>
      <sheetName val="FXZB 主要分析指标表计算机自动生成"/>
      <sheetName val="SG 施工企业补充指标表"/>
      <sheetName val="QCF05 应收款项情况表(附注05表)"/>
      <sheetName val="QCF08 长期投资情况表(附注08表)"/>
      <sheetName val="QCF09 长期股权投资情况表(附注09表)"/>
      <sheetName val="QCF13 固定资产情况表(附注13表)"/>
      <sheetName val="QCF14 累计折旧情况表(附注14表)"/>
      <sheetName val="QCF16 无形资产情况表(附注16表)"/>
      <sheetName val="QCF23 实收资本情况表(附注23表)"/>
      <sheetName val="QCF25 盈余公积情况表(附注25表)"/>
      <sheetName val="QCF26 未分配利润情况表(附注26表)"/>
      <sheetName val="QCF27 主营业务收入与成本情况表(附注27表)"/>
      <sheetName val="QCF29 财务费用情况表(附注29表)"/>
      <sheetName val="QCF30 投资收益情况表(附注30表)"/>
      <sheetName val="QCF32 营业外收支情况表(附注32表)"/>
      <sheetName val="HB01 所有者权益构成变化表(会合并01表)"/>
      <sheetName val="HB02 利润分配表(会合并02表)"/>
      <sheetName val="HB04 内部长期投资情况表(会合并04表)"/>
      <sheetName val="FZ01 货币资金情况表(会附注01表)"/>
      <sheetName val="FZ02 应收款项情况表(会附注02表)"/>
      <sheetName val="FZ04 固定资产及累计折旧情况表(会附注04表)"/>
      <sheetName val="FZ05 无形资产情况表(会附注05表)"/>
      <sheetName val="FZ08 应付款项情况表(会附注08表)"/>
      <sheetName val="FZ09 应交税金情况表(会附注09表)"/>
      <sheetName val="FZ15 资产负债表年初数变化情况表(一)(会附注15表)"/>
      <sheetName val="FZ16 资产负债表年初数变化情况表(二)(会附注16表)"/>
      <sheetName val="FZ17 利润及利润分配表上年实际数变化情况表(一)(会附注1"/>
      <sheetName val="FZ18 利润及利润分配表上年实际数变化情况表(二)(会附注1"/>
      <sheetName val="BC02 应收款项构成情况表(会补充02表)"/>
      <sheetName val="BC05 主营业务分布情况表(会补充05表)"/>
      <sheetName val="BC11 企业负责人经营业绩考核指标分析计算表(会补充11表)"/>
      <sheetName val="BC12 应收款项情况补充表(会补充12表)"/>
      <sheetName val="BC14 应付款项情况补充表(会补充14表)"/>
      <sheetName val="需补充资料"/>
      <sheetName val="_动资产汇总表"/>
      <sheetName val="2流动资产汇总衬"/>
      <sheetName val="PwC-11应付工资及应付福利ഹ"/>
      <sheetName val="24流动资产ĭ出租商品"/>
      <sheetName val="Ĳ8流动资产-分期收款发出商品"/>
      <sheetName val="概况表"/>
      <sheetName val="明细表总表"/>
      <sheetName val="资产总表"/>
      <sheetName val="交换设备"/>
      <sheetName val="交换资产总表 "/>
      <sheetName val="交换资产明细表"/>
      <sheetName val="交换明细表"/>
      <sheetName val="基站设备"/>
      <sheetName val="基站资产明细表"/>
      <sheetName val="Source"/>
      <sheetName val="基站资产总表 "/>
      <sheetName val="基站明细表"/>
      <sheetName val="光设资产总表"/>
      <sheetName val="本地传输光缆设备"/>
      <sheetName val="光设资产明细表"/>
      <sheetName val=""/>
      <sheetName val="20 运输公司"/>
      <sheetName val="光设备明细表"/>
      <sheetName val="土地底稿"/>
      <sheetName val="表11-4 ㉿"/>
      <sheetName val="Sheet1 (2)"/>
      <sheetName val="比较_x0006_ ††ਠĀ1评估结果分类汇总表"/>
      <sheetName val="2ဴ流动资产-出租商品"/>
      <sheetName val="3耴长期投资--股票"/>
      <sheetName val="35长期投资­-债券"/>
      <sheetName val="DWMC"/>
      <sheetName val="交换헾】"/>
      <sheetName val="交换明细԰"/>
      <sheetName val="微波设备"/>
      <sheetName val="值列表"/>
      <sheetName val="说明"/>
      <sheetName val="KKKKKKKK"/>
      <sheetName val="W"/>
      <sheetName val="51应_x005f_xffff_股_x005f_xffff_"/>
      <sheetName val="53_x005f_xffff_交税金"/>
      <sheetName val="64_x005f_xffff_交税金"/>
      <sheetName val="其他_x005f_xffff_交款"/>
      <sheetName val="表_x005f_x0010_-1 银行存款明细表"/>
      <sheetName val="________"/>
      <sheetName val="B30111"/>
      <sheetName val="工程成本科目"/>
      <sheetName val="物业名称清单及分类"/>
      <sheetName val="125PIECE"/>
      <sheetName val="ISRDATA"/>
      <sheetName val="面积"/>
      <sheetName val="室内汇总"/>
      <sheetName val="短期投资股票投资.dbf"/>
      <sheetName val="短期投资国债投资.dbf"/>
      <sheetName val="股票投资收益.dbf"/>
      <sheetName val="其他货币海通.dbf"/>
      <sheetName val="其他货币零领路.dbf"/>
      <sheetName val="投资收益债券.dbf"/>
      <sheetName val="表单1"/>
      <sheetName val="完"/>
      <sheetName val="6′应付工资"/>
      <sheetName val="长期负刺汇总表"/>
      <sheetName val="表7-3 囚定资产有关资料"/>
      <sheetName val="表8-1 移刨"/>
      <sheetName val="表8&#13;6 在建工程明细表"/>
      <sheetName val="13 铁路配件"/>
      <sheetName val="PwC-6.2闲置固定资_x005f_x0000_"/>
      <sheetName val="60其他应付"/>
      <sheetName val="KM"/>
      <sheetName val="AJE"/>
      <sheetName val="RJE"/>
      <sheetName val="资表"/>
      <sheetName val="利表"/>
      <sheetName val="现"/>
      <sheetName val="资产负债"/>
      <sheetName val="利润表"/>
      <sheetName val="现金"/>
      <sheetName val="保表"/>
      <sheetName val="试算表"/>
      <sheetName val="比例表"/>
      <sheetName val="分析表"/>
      <sheetName val="资产负债表"/>
      <sheetName val="现流表"/>
      <sheetName val="本部"/>
      <sheetName val="表8-7 工程ᐈ同汇总表(移动) (2)"/>
      <sheetName val="表9 长期嶅摊费用"/>
      <sheetName val="表10 长期投资"/>
      <sheetName val="表11-5 长期股权投资－厂股公司"/>
      <sheetName val="索引"/>
      <sheetName val="master"/>
      <sheetName val="MACRO1.XLM"/>
      <sheetName val="2006年10月"/>
      <sheetName val="PwC-6.2闲置固定资?"/>
      <sheetName val="光设备明洂㚦"/>
      <sheetName val="光设备明瓿椽"/>
      <sheetName val="光设备明_xd800_ᎂ"/>
      <sheetName val="光设备明ﰭ"/>
      <sheetName val="Proj Assum"/>
      <sheetName val="Sheet371"/>
      <sheetName val="eqpmad2"/>
      <sheetName val="物业类型"/>
      <sheetName val="合同台帐"/>
      <sheetName val="光设备明�ᎂ"/>
      <sheetName val="PwC-6.2闲置固定资_"/>
      <sheetName val="土地成本科目"/>
      <sheetName val="Two Step Revenue Testing Master"/>
      <sheetName val="Global Data"/>
      <sheetName val="Assumptions"/>
      <sheetName val="微波明细表"/>
      <sheetName val="电源设备"/>
      <sheetName val="电源资产总表"/>
      <sheetName val="电源资产明细表"/>
      <sheetName val="电源明细表"/>
      <sheetName val="网络配套"/>
      <sheetName val="网配资产总表"/>
      <sheetName val="网配资产明细表"/>
      <sheetName val="网配明细表"/>
      <sheetName val="综合配套"/>
      <sheetName val="综合配套资产总表"/>
      <sheetName val="综合配套资产明细表"/>
      <sheetName val="综配明细表"/>
      <sheetName val="应付帐款明细表"/>
      <sheetName val="剩余物资明细表"/>
      <sheetName val="图表1"/>
      <sheetName val="2001年话费 "/>
      <sheetName val="网内"/>
      <sheetName val="2000年话费"/>
      <sheetName val="员工促销"/>
      <sheetName val="欠费"/>
      <sheetName val="报表内容"/>
      <sheetName val="缴款上半月"/>
      <sheetName val="缴款下半月"/>
      <sheetName val="C"/>
      <sheetName val="移库"/>
      <sheetName val="提返上半月"/>
      <sheetName val="提返下半月"/>
      <sheetName val="提返月报"/>
      <sheetName val="押金"/>
      <sheetName val="公话"/>
      <sheetName val="月报"/>
      <sheetName val="B"/>
      <sheetName val="旬报4"/>
      <sheetName val="旬报5"/>
      <sheetName val="旬报6"/>
      <sheetName val="旬报7"/>
      <sheetName val="旬报8"/>
      <sheetName val="旬报9"/>
      <sheetName val="旬报10"/>
      <sheetName val="旬报11"/>
      <sheetName val="1"/>
      <sheetName val="2"/>
      <sheetName val="3"/>
      <sheetName val="4"/>
      <sheetName val="5"/>
      <sheetName val="6"/>
      <sheetName val="7"/>
      <sheetName val="8"/>
      <sheetName val="9"/>
      <sheetName val="10"/>
      <sheetName val="上11"/>
      <sheetName val="11"/>
      <sheetName val="12"/>
      <sheetName val="13"/>
      <sheetName val="14"/>
      <sheetName val="15"/>
      <sheetName val="上半月报"/>
      <sheetName val="16"/>
      <sheetName val="17"/>
      <sheetName val="18"/>
      <sheetName val="19"/>
      <sheetName val="20"/>
      <sheetName val="中11"/>
      <sheetName val="21"/>
      <sheetName val="22"/>
      <sheetName val="23"/>
      <sheetName val="24"/>
      <sheetName val="25"/>
      <sheetName val="26"/>
      <sheetName val="27"/>
      <sheetName val="28"/>
      <sheetName val="29"/>
      <sheetName val="30"/>
      <sheetName val="下半月报"/>
      <sheetName val="10000000"/>
      <sheetName val="VVVVVVVa"/>
      <sheetName val="4埌机器设备"/>
      <sheetName val="bspl"/>
      <sheetName val="基站明细ﻕ"/>
      <sheetName val="参数"/>
      <sheetName val="科目余额表"/>
      <sheetName val="成本计算-6"/>
      <sheetName val="xxxxxxx"/>
      <sheetName val="基本情况"/>
      <sheetName val="_x0005_"/>
      <sheetName val="?"/>
      <sheetName val="_x0011_"/>
      <sheetName val="þ"/>
      <sheetName val="A-15 所有权受限制的资产"/>
      <sheetName val="F1"/>
      <sheetName val="选择报表"/>
      <sheetName val="中山低值"/>
      <sheetName val="4-货币资金-现金"/>
      <sheetName val="E1020"/>
      <sheetName val="200蚘_x0013_޹〚"/>
      <sheetName val="电子"/>
      <sheetName val="物资采购含税转出"/>
      <sheetName val="PwC-11应付工资及应付福利"/>
      <sheetName val="TB-累2"/>
      <sheetName val="TB-当2"/>
      <sheetName val="TB-累1"/>
      <sheetName val="表8&#10;6 在建工程明细表"/>
      <sheetName val="삅ོ䚋栠Ѫ"/>
      <sheetName val="삅ོ䚋栠"/>
      <sheetName val="삅ོ"/>
      <sheetName val="삅ོ䚋"/>
      <sheetName val="삅"/>
      <sheetName val="少数股东损益测算表"/>
      <sheetName val="标准化名称列表"/>
      <sheetName val="报告表"/>
      <sheetName val="企业表一"/>
      <sheetName val="M-5C"/>
      <sheetName val="M-5A"/>
      <sheetName val="8月消耗"/>
      <sheetName val="_2640"/>
      <sheetName val="数据源"/>
      <sheetName val="VVVV"/>
      <sheetName val="报告用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包装物"/>
      <sheetName val="流动资产-委托加工材料"/>
      <sheetName val="流动资产-产成品"/>
      <sheetName val="流动资产-在产品"/>
      <sheetName val="流动资产-分期收款"/>
      <sheetName val="流动资产-在用低值"/>
      <sheetName val="流动资产-委托代销商品"/>
      <sheetName val="受托代销商品"/>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管道和沟槽"/>
      <sheetName val="电缆"/>
      <sheetName val="光缆传输网"/>
      <sheetName val="网络传输设备"/>
      <sheetName val="机器设备"/>
      <sheetName val="车辆"/>
      <sheetName val="电子设备"/>
      <sheetName val="工程物资"/>
      <sheetName val="土建工程"/>
      <sheetName val="在建网络工程"/>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III-1-10"/>
      <sheetName val="III-1-7"/>
      <sheetName val="III-1-9"/>
      <sheetName val="III-1-6"/>
      <sheetName val="III-1-1"/>
      <sheetName val="III-1-8"/>
      <sheetName val="III-1-2-1"/>
      <sheetName val="III-1-5"/>
      <sheetName val="III-1-4"/>
      <sheetName val="4流刨资产--银行存款"/>
      <sheetName val="设备部房屋"/>
      <sheetName val="U210' "/>
      <sheetName val="Namelist"/>
      <sheetName val="breakdown "/>
      <sheetName val="POWER ASSUMPTIONS"/>
      <sheetName val="6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sheetData sheetId="216"/>
      <sheetData sheetId="217" refreshError="1"/>
      <sheetData sheetId="218" refreshError="1"/>
      <sheetData sheetId="219" refreshError="1"/>
      <sheetData sheetId="220"/>
      <sheetData sheetId="22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sheetData sheetId="359"/>
      <sheetData sheetId="360"/>
      <sheetData sheetId="361"/>
      <sheetData sheetId="362"/>
      <sheetData sheetId="363"/>
      <sheetData sheetId="364"/>
      <sheetData sheetId="365"/>
      <sheetData sheetId="366"/>
      <sheetData sheetId="367"/>
      <sheetData sheetId="368" refreshError="1"/>
      <sheetData sheetId="369" refreshError="1"/>
      <sheetData sheetId="370"/>
      <sheetData sheetId="371"/>
      <sheetData sheetId="372"/>
      <sheetData sheetId="373"/>
      <sheetData sheetId="374" refreshError="1"/>
      <sheetData sheetId="375" refreshError="1"/>
      <sheetData sheetId="376"/>
      <sheetData sheetId="377" refreshError="1"/>
      <sheetData sheetId="378"/>
      <sheetData sheetId="379"/>
      <sheetData sheetId="380"/>
      <sheetData sheetId="381"/>
      <sheetData sheetId="382" refreshError="1"/>
      <sheetData sheetId="383"/>
      <sheetData sheetId="384"/>
      <sheetData sheetId="385"/>
      <sheetData sheetId="386"/>
      <sheetData sheetId="387"/>
      <sheetData sheetId="388" refreshError="1"/>
      <sheetData sheetId="389" refreshError="1"/>
      <sheetData sheetId="390" refreshError="1"/>
      <sheetData sheetId="391" refreshError="1"/>
      <sheetData sheetId="392"/>
      <sheetData sheetId="393"/>
      <sheetData sheetId="394"/>
      <sheetData sheetId="395"/>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sheetData sheetId="439"/>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refreshError="1"/>
      <sheetData sheetId="552"/>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Sheet2"/>
      <sheetName val="Sheet3"/>
      <sheetName val=""/>
      <sheetName val="固定资产资料"/>
    </sheetNames>
    <sheetDataSet>
      <sheetData sheetId="0" refreshError="1"/>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完"/>
      <sheetName val="固定资产资料"/>
      <sheetName val="W"/>
      <sheetName val="评估业务信息报备表"/>
      <sheetName val="13 铁路配件"/>
      <sheetName val="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成本途径存货——产成品分析表(倒扣整体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7">
          <cell r="O7">
            <v>0.00298777626135574</v>
          </cell>
        </row>
        <row r="8">
          <cell r="O8">
            <v>0.0725355990296371</v>
          </cell>
        </row>
        <row r="9">
          <cell r="O9">
            <v>0.160406900676426</v>
          </cell>
        </row>
        <row r="10">
          <cell r="O10">
            <v>4.91521324315513e-5</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7">
          <cell r="Q7">
            <v>0.285714285714286</v>
          </cell>
        </row>
      </sheetData>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房屋建筑物底稿目录(成本法)"/>
      <sheetName val="固定资产房屋建筑物构筑物评估步骤及复核表"/>
      <sheetName val="房屋建筑物访谈记录"/>
      <sheetName val="分类权属统计表"/>
      <sheetName val="房产产权证明"/>
      <sheetName val="单位产权声明"/>
      <sheetName val="个人产权声明"/>
      <sheetName val="房屋建筑物现场清查"/>
      <sheetName val="重点房屋现场调查表"/>
      <sheetName val="房屋建筑物评估表"/>
      <sheetName val="房屋建筑物评估过程表"/>
      <sheetName val="前期费用及其他费用调查表"/>
      <sheetName val="重点房屋建筑物评估作业表"/>
      <sheetName val="构筑物清查表"/>
      <sheetName val="构筑物评定表"/>
      <sheetName val="构筑物计算过程表"/>
      <sheetName val="构筑物作业分析表-1"/>
      <sheetName val="构筑物作业分析表2--重置成本计算表"/>
      <sheetName val="管道和沟槽清查表"/>
      <sheetName val="管道沟槽评定表"/>
      <sheetName val="管道沟槽评估过程表"/>
      <sheetName val="管道和沟槽作业分析表-1"/>
      <sheetName val="管道和沟槽业作业分析表2--重置成本计算表"/>
    </sheetNames>
    <sheetDataSet>
      <sheetData sheetId="0">
        <row r="3">
          <cell r="D3">
            <v>43465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
          <cell r="F15">
            <v>163.82</v>
          </cell>
          <cell r="G15">
            <v>163.82</v>
          </cell>
          <cell r="H15">
            <v>0</v>
          </cell>
          <cell r="I15">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机器设备成本法目录"/>
      <sheetName val="设备评估步骤及复核表"/>
      <sheetName val="机器设备访谈记录"/>
      <sheetName val="机器设备清查核实明细表"/>
      <sheetName val="产权账面清查"/>
      <sheetName val="重点国产设备调查"/>
      <sheetName val="机器设备评定表"/>
      <sheetName val="电子设备评定表"/>
      <sheetName val="机器设备评估过程表"/>
      <sheetName val="物价指数计算"/>
      <sheetName val="国家统计局资料"/>
      <sheetName val="机器设备其他费用调查表"/>
      <sheetName val="机器设备评估作业表"/>
      <sheetName val="询价表"/>
      <sheetName val="在建工程—设备安装评估步骤及复核表"/>
      <sheetName val="在建工程--设备安装清查评估明细表"/>
      <sheetName val="工程物资评估步骤及复核表"/>
      <sheetName val="工程物资清查评估明细表"/>
      <sheetName val="固定资产理评估步骤及复核表"/>
      <sheetName val="固定资产清理"/>
    </sheetNames>
    <sheetDataSet>
      <sheetData sheetId="0"/>
      <sheetData sheetId="1" refreshError="1"/>
      <sheetData sheetId="2" refreshError="1"/>
      <sheetData sheetId="3" refreshError="1"/>
      <sheetData sheetId="4" refreshError="1"/>
      <sheetData sheetId="5" refreshError="1"/>
      <sheetData sheetId="6">
        <row r="7">
          <cell r="Z7">
            <v>5800</v>
          </cell>
          <cell r="AA7">
            <v>902.222222222223</v>
          </cell>
        </row>
        <row r="9">
          <cell r="Z9">
            <v>4400</v>
          </cell>
          <cell r="AA9">
            <v>220</v>
          </cell>
        </row>
        <row r="10">
          <cell r="Z10">
            <v>3800</v>
          </cell>
          <cell r="AA10">
            <v>190</v>
          </cell>
        </row>
        <row r="11">
          <cell r="Z11">
            <v>3800</v>
          </cell>
          <cell r="AA11">
            <v>190</v>
          </cell>
        </row>
        <row r="12">
          <cell r="Z12">
            <v>3800</v>
          </cell>
          <cell r="AA12">
            <v>190</v>
          </cell>
        </row>
        <row r="13">
          <cell r="Z13">
            <v>2770</v>
          </cell>
          <cell r="AA13">
            <v>138.5</v>
          </cell>
        </row>
        <row r="14">
          <cell r="Z14">
            <v>2770</v>
          </cell>
          <cell r="AA14">
            <v>138.5</v>
          </cell>
        </row>
        <row r="15">
          <cell r="Z15">
            <v>7500</v>
          </cell>
          <cell r="AA15">
            <v>375</v>
          </cell>
        </row>
        <row r="16">
          <cell r="Z16">
            <v>1965.81</v>
          </cell>
          <cell r="AA16">
            <v>98.2904999999998</v>
          </cell>
        </row>
        <row r="17">
          <cell r="Z17">
            <v>3076.92</v>
          </cell>
          <cell r="AA17">
            <v>2979.4842</v>
          </cell>
        </row>
        <row r="18">
          <cell r="Z18">
            <v>2735.04</v>
          </cell>
          <cell r="AA18">
            <v>2691.7352</v>
          </cell>
        </row>
        <row r="19">
          <cell r="Z19">
            <v>2735.04</v>
          </cell>
          <cell r="AA19">
            <v>2691.7352</v>
          </cell>
        </row>
        <row r="20">
          <cell r="Z20">
            <v>2735.04</v>
          </cell>
          <cell r="AA20">
            <v>2691.7352</v>
          </cell>
        </row>
        <row r="21">
          <cell r="Z21">
            <v>2735.04</v>
          </cell>
          <cell r="AA21">
            <v>2691.7352</v>
          </cell>
        </row>
        <row r="22">
          <cell r="Z22">
            <v>2735.04</v>
          </cell>
          <cell r="AA22">
            <v>2691.7352</v>
          </cell>
        </row>
        <row r="23">
          <cell r="Z23">
            <v>2735.04</v>
          </cell>
          <cell r="AA23">
            <v>2691.7352</v>
          </cell>
        </row>
        <row r="24">
          <cell r="Z24">
            <v>2735.04</v>
          </cell>
          <cell r="AA24">
            <v>2691.7352</v>
          </cell>
        </row>
        <row r="25">
          <cell r="Z25">
            <v>2735.04</v>
          </cell>
          <cell r="AA25">
            <v>2691.7352</v>
          </cell>
        </row>
        <row r="26">
          <cell r="Z26">
            <v>2735.04</v>
          </cell>
          <cell r="AA26">
            <v>2691.7352</v>
          </cell>
        </row>
      </sheetData>
      <sheetData sheetId="7" refreshError="1"/>
      <sheetData sheetId="8" refreshError="1"/>
      <sheetData sheetId="9"/>
      <sheetData sheetId="10" refreshError="1"/>
      <sheetData sheetId="11">
        <row r="20">
          <cell r="C20">
            <v>0.1905</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s>
    <sheetDataSet>
      <sheetData sheetId="0">
        <row r="2">
          <cell r="C2" t="str">
            <v>被评估单位：</v>
          </cell>
          <cell r="D2" t="str">
            <v>中国炎黄科技股份有限公司</v>
          </cell>
        </row>
        <row r="5">
          <cell r="C5" t="str">
            <v>被评估单位填表人：</v>
          </cell>
          <cell r="D5" t="str">
            <v>AAA</v>
          </cell>
        </row>
        <row r="7">
          <cell r="C7" t="str">
            <v>填表日期：2019年1月2日</v>
          </cell>
        </row>
      </sheetData>
      <sheetData sheetId="1"/>
      <sheetData sheetId="2"/>
      <sheetData sheetId="3"/>
      <sheetData sheetId="4">
        <row r="7">
          <cell r="C7" t="str">
            <v>鲁BMS075</v>
          </cell>
          <cell r="D7" t="str">
            <v>箱式运输车</v>
          </cell>
          <cell r="E7" t="str">
            <v>HFJ5012XXYB厢式运输车</v>
          </cell>
          <cell r="F7" t="str">
            <v>哈飞</v>
          </cell>
          <cell r="G7" t="str">
            <v>青岛金坊医药有限公司</v>
          </cell>
          <cell r="H7" t="str">
            <v>辆</v>
          </cell>
          <cell r="I7" t="str">
            <v>1</v>
          </cell>
          <cell r="J7" t="str">
            <v>2007-10-20</v>
          </cell>
          <cell r="K7" t="str">
            <v>2007-10-20</v>
          </cell>
        </row>
        <row r="7">
          <cell r="N7">
            <v>28400</v>
          </cell>
          <cell r="O7">
            <v>4792.57</v>
          </cell>
        </row>
        <row r="7">
          <cell r="Q7">
            <v>28400</v>
          </cell>
          <cell r="R7">
            <v>4792.57</v>
          </cell>
        </row>
        <row r="8">
          <cell r="C8" t="str">
            <v>鲁B38S19</v>
          </cell>
          <cell r="D8" t="str">
            <v>厢式运输车</v>
          </cell>
          <cell r="E8" t="str">
            <v>依维柯NJ5045XXXYNS</v>
          </cell>
          <cell r="F8" t="str">
            <v>南京依维柯</v>
          </cell>
          <cell r="G8" t="str">
            <v>国药控股青岛有限公司</v>
          </cell>
          <cell r="H8" t="str">
            <v>辆</v>
          </cell>
          <cell r="I8" t="str">
            <v>1</v>
          </cell>
          <cell r="J8" t="str">
            <v>2011-04-02</v>
          </cell>
          <cell r="K8" t="str">
            <v>2011-04-02</v>
          </cell>
        </row>
        <row r="8">
          <cell r="N8">
            <v>120399.47</v>
          </cell>
          <cell r="O8">
            <v>120399.47</v>
          </cell>
        </row>
        <row r="8">
          <cell r="Q8">
            <v>120399.47</v>
          </cell>
          <cell r="R8">
            <v>120399.47</v>
          </cell>
        </row>
        <row r="9">
          <cell r="C9" t="str">
            <v>鲁BNF290</v>
          </cell>
          <cell r="D9" t="str">
            <v>客车SY6521MS3BG</v>
          </cell>
          <cell r="E9" t="str">
            <v>WBG041000349241</v>
          </cell>
          <cell r="F9" t="str">
            <v>沈阳</v>
          </cell>
          <cell r="G9" t="str">
            <v>国药控股青岛有限公司</v>
          </cell>
          <cell r="H9" t="str">
            <v>辆</v>
          </cell>
          <cell r="I9" t="str">
            <v>1</v>
          </cell>
          <cell r="J9" t="str">
            <v>2011-04-14</v>
          </cell>
          <cell r="K9" t="str">
            <v>2011-04-14</v>
          </cell>
        </row>
        <row r="9">
          <cell r="N9">
            <v>143000</v>
          </cell>
          <cell r="O9">
            <v>143000</v>
          </cell>
        </row>
        <row r="9">
          <cell r="Q9">
            <v>143000</v>
          </cell>
          <cell r="R9">
            <v>143000</v>
          </cell>
        </row>
        <row r="10">
          <cell r="C10" t="str">
            <v>鲁BNN759</v>
          </cell>
          <cell r="D10" t="str">
            <v>轿车SVW7203VPD</v>
          </cell>
          <cell r="E10" t="str">
            <v>WAE061003313968</v>
          </cell>
          <cell r="F10" t="str">
            <v>上海</v>
          </cell>
          <cell r="G10" t="str">
            <v>国药控股青岛有限公司</v>
          </cell>
          <cell r="H10" t="str">
            <v>辆</v>
          </cell>
          <cell r="I10" t="str">
            <v>1</v>
          </cell>
          <cell r="J10" t="str">
            <v>2011-04-25</v>
          </cell>
          <cell r="K10" t="str">
            <v>2011-04-25</v>
          </cell>
        </row>
        <row r="10">
          <cell r="N10">
            <v>153800</v>
          </cell>
          <cell r="O10">
            <v>153800</v>
          </cell>
        </row>
        <row r="10">
          <cell r="Q10">
            <v>153800</v>
          </cell>
          <cell r="R10">
            <v>153800</v>
          </cell>
        </row>
        <row r="11">
          <cell r="C11" t="str">
            <v>鲁BNW355</v>
          </cell>
          <cell r="D11" t="str">
            <v>轿车SVW7203VPD</v>
          </cell>
          <cell r="E11" t="str">
            <v>WAE061003289297</v>
          </cell>
          <cell r="F11" t="str">
            <v>上海</v>
          </cell>
          <cell r="G11" t="str">
            <v>国药控股青岛有限公司</v>
          </cell>
          <cell r="H11" t="str">
            <v>辆</v>
          </cell>
          <cell r="I11" t="str">
            <v>1</v>
          </cell>
          <cell r="J11" t="str">
            <v>2011-04-14</v>
          </cell>
          <cell r="K11" t="str">
            <v>2011-04-14</v>
          </cell>
        </row>
        <row r="11">
          <cell r="N11">
            <v>153800</v>
          </cell>
          <cell r="O11">
            <v>153800</v>
          </cell>
        </row>
        <row r="11">
          <cell r="Q11">
            <v>153800</v>
          </cell>
          <cell r="R11">
            <v>153800</v>
          </cell>
        </row>
        <row r="12">
          <cell r="C12" t="str">
            <v>鲁BNW755</v>
          </cell>
          <cell r="D12" t="str">
            <v>轿车SVW7203VPD</v>
          </cell>
          <cell r="E12" t="str">
            <v>WAE081103103457</v>
          </cell>
          <cell r="F12" t="str">
            <v>上海</v>
          </cell>
          <cell r="G12" t="str">
            <v>国药控股青岛有限公司</v>
          </cell>
          <cell r="H12" t="str">
            <v>辆</v>
          </cell>
          <cell r="I12" t="str">
            <v>1</v>
          </cell>
          <cell r="J12" t="str">
            <v>2011-04-14</v>
          </cell>
          <cell r="K12" t="str">
            <v>2011-04-14</v>
          </cell>
        </row>
        <row r="12">
          <cell r="N12">
            <v>165800</v>
          </cell>
          <cell r="O12">
            <v>165800</v>
          </cell>
        </row>
        <row r="12">
          <cell r="Q12">
            <v>165800</v>
          </cell>
          <cell r="R12">
            <v>165800</v>
          </cell>
        </row>
        <row r="13">
          <cell r="C13" t="str">
            <v>鲁BNW356</v>
          </cell>
          <cell r="D13" t="str">
            <v>轿车SVW7203VPD</v>
          </cell>
          <cell r="E13" t="str">
            <v>WAE091103102292</v>
          </cell>
          <cell r="F13" t="str">
            <v>上海</v>
          </cell>
          <cell r="G13" t="str">
            <v>国药控股青岛有限公司</v>
          </cell>
          <cell r="H13" t="str">
            <v>辆</v>
          </cell>
          <cell r="I13" t="str">
            <v>1</v>
          </cell>
          <cell r="J13" t="str">
            <v>2011-04-14</v>
          </cell>
          <cell r="K13" t="str">
            <v>2011-04-14</v>
          </cell>
        </row>
        <row r="13">
          <cell r="N13">
            <v>165800</v>
          </cell>
          <cell r="O13">
            <v>165800</v>
          </cell>
        </row>
        <row r="13">
          <cell r="Q13">
            <v>165800</v>
          </cell>
          <cell r="R13">
            <v>165800</v>
          </cell>
        </row>
      </sheetData>
      <sheetData sheetId="5"/>
      <sheetData sheetId="6">
        <row r="84">
          <cell r="Z84">
            <v>0.686</v>
          </cell>
        </row>
      </sheetData>
      <sheetData sheetId="7"/>
      <sheetData sheetId="8"/>
      <sheetData sheetId="9"/>
      <sheetData sheetId="10"/>
      <sheetData sheetId="11"/>
      <sheetData sheetId="12"/>
      <sheetData sheetId="13"/>
      <sheetData sheetId="14"/>
      <sheetData sheetId="15">
        <row r="3">
          <cell r="H3" t="str">
            <v>经济使用年限</v>
          </cell>
        </row>
        <row r="3">
          <cell r="J3" t="str">
            <v>经济行驶里程</v>
          </cell>
        </row>
        <row r="4">
          <cell r="B4" t="str">
            <v>微型出租客运</v>
          </cell>
        </row>
        <row r="4">
          <cell r="H4">
            <v>6</v>
          </cell>
        </row>
        <row r="4">
          <cell r="J4">
            <v>48</v>
          </cell>
        </row>
        <row r="5">
          <cell r="B5" t="str">
            <v>小型出租客运</v>
          </cell>
        </row>
        <row r="5">
          <cell r="H5">
            <v>6</v>
          </cell>
        </row>
        <row r="5">
          <cell r="J5">
            <v>48</v>
          </cell>
        </row>
        <row r="6">
          <cell r="B6" t="str">
            <v>中型出租客运</v>
          </cell>
        </row>
        <row r="6">
          <cell r="H6">
            <v>8</v>
          </cell>
        </row>
        <row r="6">
          <cell r="J6">
            <v>40</v>
          </cell>
        </row>
        <row r="7">
          <cell r="B7" t="str">
            <v>大型出租客运</v>
          </cell>
        </row>
        <row r="7">
          <cell r="H7">
            <v>10</v>
          </cell>
        </row>
        <row r="7">
          <cell r="J7">
            <v>48</v>
          </cell>
        </row>
        <row r="8">
          <cell r="B8" t="str">
            <v>租赁营运车辆</v>
          </cell>
        </row>
        <row r="8">
          <cell r="H8">
            <v>12</v>
          </cell>
        </row>
        <row r="8">
          <cell r="J8">
            <v>48</v>
          </cell>
        </row>
        <row r="9">
          <cell r="B9" t="str">
            <v>小型教练车</v>
          </cell>
        </row>
        <row r="9">
          <cell r="H9">
            <v>8</v>
          </cell>
        </row>
        <row r="9">
          <cell r="J9">
            <v>40</v>
          </cell>
        </row>
        <row r="10">
          <cell r="B10" t="str">
            <v>中型教练车</v>
          </cell>
        </row>
        <row r="10">
          <cell r="H10">
            <v>10</v>
          </cell>
        </row>
        <row r="10">
          <cell r="J10">
            <v>40</v>
          </cell>
        </row>
        <row r="11">
          <cell r="B11" t="str">
            <v>大型教练车</v>
          </cell>
        </row>
        <row r="11">
          <cell r="H11">
            <v>12</v>
          </cell>
        </row>
        <row r="11">
          <cell r="J11">
            <v>48</v>
          </cell>
        </row>
        <row r="12">
          <cell r="B12" t="str">
            <v>公交客运车辆</v>
          </cell>
        </row>
        <row r="12">
          <cell r="H12">
            <v>12</v>
          </cell>
        </row>
        <row r="12">
          <cell r="J12">
            <v>32</v>
          </cell>
        </row>
        <row r="13">
          <cell r="B13" t="str">
            <v>营运微型载客车辆</v>
          </cell>
        </row>
        <row r="13">
          <cell r="H13">
            <v>8</v>
          </cell>
        </row>
        <row r="13">
          <cell r="J13">
            <v>48</v>
          </cell>
        </row>
        <row r="14">
          <cell r="B14" t="str">
            <v>营运小型载客车辆</v>
          </cell>
        </row>
        <row r="14">
          <cell r="H14">
            <v>8</v>
          </cell>
        </row>
        <row r="14">
          <cell r="J14">
            <v>48</v>
          </cell>
        </row>
        <row r="15">
          <cell r="B15" t="str">
            <v>营运中型载客车辆</v>
          </cell>
        </row>
        <row r="15">
          <cell r="H15">
            <v>12</v>
          </cell>
        </row>
        <row r="15">
          <cell r="J15">
            <v>40</v>
          </cell>
        </row>
        <row r="16">
          <cell r="B16" t="str">
            <v>营运大型载客车辆</v>
          </cell>
        </row>
        <row r="16">
          <cell r="H16">
            <v>12</v>
          </cell>
        </row>
        <row r="16">
          <cell r="J16">
            <v>64</v>
          </cell>
        </row>
        <row r="17">
          <cell r="B17" t="str">
            <v>专用校车</v>
          </cell>
        </row>
        <row r="17">
          <cell r="H17">
            <v>12</v>
          </cell>
        </row>
        <row r="17">
          <cell r="J17">
            <v>32</v>
          </cell>
        </row>
        <row r="18">
          <cell r="B18" t="str">
            <v>非营运微型客车</v>
          </cell>
        </row>
        <row r="18">
          <cell r="H18">
            <v>10</v>
          </cell>
        </row>
        <row r="18">
          <cell r="J18">
            <v>30</v>
          </cell>
        </row>
        <row r="19">
          <cell r="B19" t="str">
            <v>非营运小型客车</v>
          </cell>
        </row>
        <row r="19">
          <cell r="H19">
            <v>10</v>
          </cell>
        </row>
        <row r="19">
          <cell r="J19">
            <v>40</v>
          </cell>
        </row>
        <row r="20">
          <cell r="B20" t="str">
            <v>非营运大型轿车</v>
          </cell>
        </row>
        <row r="20">
          <cell r="H20">
            <v>15</v>
          </cell>
        </row>
        <row r="20">
          <cell r="J20">
            <v>48</v>
          </cell>
        </row>
        <row r="21">
          <cell r="B21" t="str">
            <v>非营运中型客车</v>
          </cell>
        </row>
        <row r="21">
          <cell r="H21">
            <v>16</v>
          </cell>
        </row>
        <row r="21">
          <cell r="J21">
            <v>40</v>
          </cell>
        </row>
        <row r="22">
          <cell r="B22" t="str">
            <v>非营运大型客车</v>
          </cell>
        </row>
        <row r="22">
          <cell r="H22">
            <v>16</v>
          </cell>
        </row>
        <row r="22">
          <cell r="J22">
            <v>48</v>
          </cell>
        </row>
        <row r="23">
          <cell r="B23" t="str">
            <v>微型载货汽车</v>
          </cell>
        </row>
        <row r="23">
          <cell r="H23">
            <v>10</v>
          </cell>
        </row>
        <row r="23">
          <cell r="J23">
            <v>40</v>
          </cell>
        </row>
        <row r="24">
          <cell r="B24" t="str">
            <v>轻型载货汽车</v>
          </cell>
        </row>
        <row r="24">
          <cell r="H24">
            <v>12</v>
          </cell>
        </row>
        <row r="24">
          <cell r="J24">
            <v>48</v>
          </cell>
        </row>
        <row r="25">
          <cell r="B25" t="str">
            <v>中型载货汽车</v>
          </cell>
        </row>
        <row r="25">
          <cell r="H25">
            <v>12</v>
          </cell>
        </row>
        <row r="25">
          <cell r="J25">
            <v>48</v>
          </cell>
        </row>
        <row r="26">
          <cell r="B26" t="str">
            <v>重型载货汽车</v>
          </cell>
        </row>
        <row r="26">
          <cell r="H26">
            <v>12</v>
          </cell>
        </row>
        <row r="26">
          <cell r="J26">
            <v>56</v>
          </cell>
        </row>
        <row r="27">
          <cell r="B27" t="str">
            <v>危险品运输车辆</v>
          </cell>
        </row>
        <row r="27">
          <cell r="H27">
            <v>8</v>
          </cell>
        </row>
        <row r="27">
          <cell r="J27">
            <v>32</v>
          </cell>
        </row>
        <row r="28">
          <cell r="B28" t="str">
            <v>三轮汽车</v>
          </cell>
        </row>
        <row r="28">
          <cell r="H28">
            <v>7</v>
          </cell>
        </row>
        <row r="28">
          <cell r="J28">
            <v>30</v>
          </cell>
        </row>
        <row r="29">
          <cell r="B29" t="str">
            <v>装用单缸发动机的低速货车</v>
          </cell>
        </row>
        <row r="29">
          <cell r="H29">
            <v>7</v>
          </cell>
        </row>
        <row r="29">
          <cell r="J29">
            <v>30</v>
          </cell>
        </row>
        <row r="30">
          <cell r="B30" t="str">
            <v>装用多缸发动机的低速货车</v>
          </cell>
        </row>
        <row r="30">
          <cell r="H30">
            <v>10</v>
          </cell>
        </row>
        <row r="30">
          <cell r="J30">
            <v>24</v>
          </cell>
        </row>
        <row r="31">
          <cell r="B31" t="str">
            <v>有载货功能专项作业车辆汽车</v>
          </cell>
        </row>
        <row r="31">
          <cell r="H31">
            <v>12</v>
          </cell>
        </row>
        <row r="31">
          <cell r="J31">
            <v>40</v>
          </cell>
        </row>
        <row r="32">
          <cell r="B32" t="str">
            <v>无载货功能专项作业车辆汽车</v>
          </cell>
        </row>
        <row r="32">
          <cell r="H32">
            <v>24</v>
          </cell>
        </row>
        <row r="32">
          <cell r="J32">
            <v>40</v>
          </cell>
        </row>
        <row r="33">
          <cell r="B33" t="str">
            <v>集装箱半挂车</v>
          </cell>
        </row>
        <row r="33">
          <cell r="H33">
            <v>16</v>
          </cell>
        </row>
        <row r="33">
          <cell r="J33">
            <v>30</v>
          </cell>
        </row>
        <row r="34">
          <cell r="B34" t="str">
            <v>危险品运输半挂车</v>
          </cell>
        </row>
        <row r="34">
          <cell r="H34">
            <v>8</v>
          </cell>
        </row>
        <row r="34">
          <cell r="J34">
            <v>30</v>
          </cell>
        </row>
        <row r="35">
          <cell r="B35" t="str">
            <v>其他半挂车</v>
          </cell>
        </row>
        <row r="35">
          <cell r="H35">
            <v>12</v>
          </cell>
        </row>
        <row r="35">
          <cell r="J35">
            <v>30</v>
          </cell>
        </row>
        <row r="36">
          <cell r="B36" t="str">
            <v>全挂车</v>
          </cell>
        </row>
        <row r="36">
          <cell r="H36">
            <v>8</v>
          </cell>
        </row>
        <row r="36">
          <cell r="J36">
            <v>30</v>
          </cell>
        </row>
        <row r="37">
          <cell r="B37" t="str">
            <v>正三轮摩托车</v>
          </cell>
        </row>
        <row r="37">
          <cell r="H37">
            <v>10</v>
          </cell>
        </row>
        <row r="37">
          <cell r="J37">
            <v>8</v>
          </cell>
        </row>
        <row r="38">
          <cell r="B38" t="str">
            <v>其他摩托车</v>
          </cell>
        </row>
        <row r="38">
          <cell r="H38">
            <v>10</v>
          </cell>
        </row>
        <row r="38">
          <cell r="J38">
            <v>10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4.xml"/></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5.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6.xml"/></Relationships>
</file>

<file path=xl/worksheets/_rels/sheet61.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7.xml"/></Relationships>
</file>

<file path=xl/worksheets/_rels/sheet64.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8.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9.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0.xml"/></Relationships>
</file>

<file path=xl/worksheets/_rels/sheet9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1.xml"/></Relationships>
</file>

<file path=xl/worksheets/_rels/sheet98.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2.xml"/></Relationships>
</file>

<file path=xl/worksheets/_rels/sheet99.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4"/>
  <sheetViews>
    <sheetView topLeftCell="A36" workbookViewId="0">
      <selection activeCell="C51" sqref="B51:C59"/>
    </sheetView>
  </sheetViews>
  <sheetFormatPr defaultColWidth="9" defaultRowHeight="15.75" outlineLevelCol="4"/>
  <cols>
    <col min="1" max="1" width="4.5" customWidth="1"/>
    <col min="2" max="2" width="68.5" customWidth="1"/>
  </cols>
  <sheetData>
    <row r="1" ht="18.75" spans="1:5">
      <c r="A1" s="1017" t="s">
        <v>0</v>
      </c>
      <c r="B1" s="1017"/>
      <c r="C1" s="1017"/>
      <c r="D1" s="1017"/>
      <c r="E1" s="1017"/>
    </row>
    <row r="2" spans="1:5">
      <c r="A2" s="1018" t="s">
        <v>1</v>
      </c>
      <c r="B2" s="1019" t="s">
        <v>2</v>
      </c>
      <c r="C2" s="1019" t="s">
        <v>3</v>
      </c>
      <c r="D2" s="1019" t="s">
        <v>4</v>
      </c>
      <c r="E2" s="1019" t="s">
        <v>5</v>
      </c>
    </row>
    <row r="3" spans="1:5">
      <c r="A3" s="1018" t="s">
        <v>6</v>
      </c>
      <c r="B3" s="1020" t="s">
        <v>7</v>
      </c>
      <c r="C3" s="1018"/>
      <c r="D3" s="1018"/>
      <c r="E3" s="1018"/>
    </row>
    <row r="4" spans="1:5">
      <c r="A4" s="1018">
        <v>1</v>
      </c>
      <c r="B4" s="1020" t="s">
        <v>8</v>
      </c>
      <c r="C4" s="1018"/>
      <c r="D4" s="1018"/>
      <c r="E4" s="1018"/>
    </row>
    <row r="5" spans="1:5">
      <c r="A5" s="1018">
        <v>2</v>
      </c>
      <c r="B5" s="1020" t="s">
        <v>9</v>
      </c>
      <c r="C5" s="1018"/>
      <c r="D5" s="1018"/>
      <c r="E5" s="1018"/>
    </row>
    <row r="6" spans="1:5">
      <c r="A6" s="1018">
        <v>3</v>
      </c>
      <c r="B6" s="1020" t="s">
        <v>10</v>
      </c>
      <c r="C6" s="1018"/>
      <c r="D6" s="1018"/>
      <c r="E6" s="1018"/>
    </row>
    <row r="7" spans="1:5">
      <c r="A7" s="1018">
        <v>4</v>
      </c>
      <c r="B7" s="1020" t="s">
        <v>11</v>
      </c>
      <c r="C7" s="1018"/>
      <c r="D7" s="1018"/>
      <c r="E7" s="1018"/>
    </row>
    <row r="8" spans="1:5">
      <c r="A8" s="1018">
        <v>5</v>
      </c>
      <c r="B8" s="1020" t="s">
        <v>12</v>
      </c>
      <c r="C8" s="1018"/>
      <c r="D8" s="1018"/>
      <c r="E8" s="1018"/>
    </row>
    <row r="9" spans="1:5">
      <c r="A9" s="1018">
        <v>6</v>
      </c>
      <c r="B9" s="1020" t="s">
        <v>13</v>
      </c>
      <c r="C9" s="1018"/>
      <c r="D9" s="1018"/>
      <c r="E9" s="1018"/>
    </row>
    <row r="10" spans="1:5">
      <c r="A10" s="1018">
        <v>7</v>
      </c>
      <c r="B10" s="1020" t="s">
        <v>14</v>
      </c>
      <c r="C10" s="1018"/>
      <c r="D10" s="1018"/>
      <c r="E10" s="1018"/>
    </row>
    <row r="11" spans="1:5">
      <c r="A11" s="1018">
        <v>8</v>
      </c>
      <c r="B11" s="1020" t="s">
        <v>15</v>
      </c>
      <c r="C11" s="1018"/>
      <c r="D11" s="1018"/>
      <c r="E11" s="1018"/>
    </row>
    <row r="12" spans="1:5">
      <c r="A12" s="1018">
        <v>9</v>
      </c>
      <c r="B12" s="1020" t="s">
        <v>16</v>
      </c>
      <c r="C12" s="1018"/>
      <c r="D12" s="1018"/>
      <c r="E12" s="1018"/>
    </row>
    <row r="13" spans="1:5">
      <c r="A13" s="1018">
        <v>10</v>
      </c>
      <c r="B13" s="1020" t="s">
        <v>17</v>
      </c>
      <c r="C13" s="1018"/>
      <c r="D13" s="1018"/>
      <c r="E13" s="1018"/>
    </row>
    <row r="14" spans="1:5">
      <c r="A14" s="1018">
        <v>11</v>
      </c>
      <c r="B14" s="1020" t="s">
        <v>18</v>
      </c>
      <c r="C14" s="1018"/>
      <c r="D14" s="1018"/>
      <c r="E14" s="1018"/>
    </row>
    <row r="15" spans="1:5">
      <c r="A15" s="1018">
        <v>12</v>
      </c>
      <c r="B15" s="1020" t="s">
        <v>19</v>
      </c>
      <c r="C15" s="1018"/>
      <c r="D15" s="1018"/>
      <c r="E15" s="1018"/>
    </row>
    <row r="16" spans="1:5">
      <c r="A16" s="1018" t="s">
        <v>20</v>
      </c>
      <c r="B16" s="1020" t="s">
        <v>21</v>
      </c>
      <c r="C16" s="1018"/>
      <c r="D16" s="1018"/>
      <c r="E16" s="1018"/>
    </row>
    <row r="17" spans="1:5">
      <c r="A17" s="1018">
        <v>1</v>
      </c>
      <c r="B17" s="1020" t="s">
        <v>22</v>
      </c>
      <c r="C17" s="1018"/>
      <c r="D17" s="1018"/>
      <c r="E17" s="1018"/>
    </row>
    <row r="18" spans="1:5">
      <c r="A18" s="1018">
        <v>2</v>
      </c>
      <c r="B18" s="1020" t="s">
        <v>23</v>
      </c>
      <c r="C18" s="1018"/>
      <c r="D18" s="1018"/>
      <c r="E18" s="1018"/>
    </row>
    <row r="19" spans="1:5">
      <c r="A19" s="1018">
        <v>3</v>
      </c>
      <c r="B19" s="1020" t="s">
        <v>24</v>
      </c>
      <c r="C19" s="1018"/>
      <c r="D19" s="1018"/>
      <c r="E19" s="1018"/>
    </row>
    <row r="20" spans="1:5">
      <c r="A20" s="1018">
        <v>4</v>
      </c>
      <c r="B20" s="1020" t="s">
        <v>25</v>
      </c>
      <c r="C20" s="1018"/>
      <c r="D20" s="1018"/>
      <c r="E20" s="1018"/>
    </row>
    <row r="21" spans="1:5">
      <c r="A21" s="1018">
        <v>5</v>
      </c>
      <c r="B21" s="1020" t="s">
        <v>26</v>
      </c>
      <c r="C21" s="1018"/>
      <c r="D21" s="1018"/>
      <c r="E21" s="1018"/>
    </row>
    <row r="22" spans="1:5">
      <c r="A22" s="1018">
        <v>6</v>
      </c>
      <c r="B22" s="1020" t="s">
        <v>27</v>
      </c>
      <c r="C22" s="1018"/>
      <c r="D22" s="1018"/>
      <c r="E22" s="1018"/>
    </row>
    <row r="23" ht="22.5" spans="1:5">
      <c r="A23" s="1018">
        <v>7</v>
      </c>
      <c r="B23" s="1020" t="s">
        <v>28</v>
      </c>
      <c r="C23" s="1018"/>
      <c r="D23" s="1018"/>
      <c r="E23" s="1018"/>
    </row>
    <row r="24" spans="1:5">
      <c r="A24" s="1018">
        <v>8</v>
      </c>
      <c r="B24" s="1020" t="s">
        <v>29</v>
      </c>
      <c r="C24" s="1018"/>
      <c r="D24" s="1018"/>
      <c r="E24" s="1018"/>
    </row>
    <row r="25" spans="1:5">
      <c r="A25" s="1018">
        <v>9</v>
      </c>
      <c r="B25" s="1020" t="s">
        <v>30</v>
      </c>
      <c r="C25" s="1018"/>
      <c r="D25" s="1018"/>
      <c r="E25" s="1018"/>
    </row>
    <row r="26" spans="1:5">
      <c r="A26" s="1018">
        <v>10</v>
      </c>
      <c r="B26" s="1020" t="s">
        <v>31</v>
      </c>
      <c r="C26" s="1018"/>
      <c r="D26" s="1018"/>
      <c r="E26" s="1018"/>
    </row>
    <row r="27" spans="1:5">
      <c r="A27" s="1018">
        <v>11</v>
      </c>
      <c r="B27" s="1020" t="s">
        <v>32</v>
      </c>
      <c r="C27" s="1018"/>
      <c r="D27" s="1018"/>
      <c r="E27" s="1018"/>
    </row>
    <row r="28" ht="18" customHeight="1" spans="1:5">
      <c r="A28" s="1018">
        <v>12</v>
      </c>
      <c r="B28" s="1020" t="s">
        <v>33</v>
      </c>
      <c r="C28" s="1018"/>
      <c r="D28" s="1018"/>
      <c r="E28" s="1018"/>
    </row>
    <row r="29" ht="18" customHeight="1" spans="1:5">
      <c r="A29" s="1018">
        <v>13</v>
      </c>
      <c r="B29" s="1020" t="s">
        <v>34</v>
      </c>
      <c r="C29" s="1018"/>
      <c r="D29" s="1018"/>
      <c r="E29" s="1018"/>
    </row>
    <row r="30" ht="18" customHeight="1" spans="1:5">
      <c r="A30" s="1018">
        <v>14</v>
      </c>
      <c r="B30" s="1020" t="s">
        <v>35</v>
      </c>
      <c r="C30" s="1018"/>
      <c r="D30" s="1018"/>
      <c r="E30" s="1018"/>
    </row>
    <row r="31" spans="1:5">
      <c r="A31" s="1018">
        <v>15</v>
      </c>
      <c r="B31" s="1020" t="s">
        <v>36</v>
      </c>
      <c r="C31" s="1018"/>
      <c r="D31" s="1018"/>
      <c r="E31" s="1018"/>
    </row>
    <row r="32" spans="1:5">
      <c r="A32" s="1018">
        <v>16</v>
      </c>
      <c r="B32" s="1020" t="s">
        <v>37</v>
      </c>
      <c r="C32" s="1018"/>
      <c r="D32" s="1018"/>
      <c r="E32" s="1018"/>
    </row>
    <row r="33" spans="1:5">
      <c r="A33" s="1018">
        <v>17</v>
      </c>
      <c r="B33" s="1020" t="s">
        <v>38</v>
      </c>
      <c r="C33" s="1018"/>
      <c r="D33" s="1018"/>
      <c r="E33" s="1018"/>
    </row>
    <row r="34" spans="1:5">
      <c r="A34" s="1018">
        <v>18</v>
      </c>
      <c r="B34" s="1020" t="s">
        <v>39</v>
      </c>
      <c r="C34" s="1018"/>
      <c r="D34" s="1018"/>
      <c r="E34" s="1018"/>
    </row>
    <row r="35" spans="1:5">
      <c r="A35" s="1018">
        <v>19</v>
      </c>
      <c r="B35" s="1020" t="s">
        <v>40</v>
      </c>
      <c r="C35" s="1018"/>
      <c r="D35" s="1018"/>
      <c r="E35" s="1018"/>
    </row>
    <row r="36" spans="1:5">
      <c r="A36" s="1018">
        <v>20</v>
      </c>
      <c r="B36" s="1020" t="s">
        <v>41</v>
      </c>
      <c r="C36" s="1018"/>
      <c r="D36" s="1018"/>
      <c r="E36" s="1018"/>
    </row>
    <row r="37" spans="1:5">
      <c r="A37" s="1018">
        <v>21</v>
      </c>
      <c r="B37" s="1020" t="s">
        <v>42</v>
      </c>
      <c r="C37" s="1018"/>
      <c r="D37" s="1018"/>
      <c r="E37" s="1018"/>
    </row>
    <row r="38" spans="1:5">
      <c r="A38" s="1018" t="s">
        <v>43</v>
      </c>
      <c r="B38" s="1020" t="s">
        <v>44</v>
      </c>
      <c r="C38" s="1018"/>
      <c r="D38" s="1018"/>
      <c r="E38" s="1018"/>
    </row>
    <row r="39" spans="1:5">
      <c r="A39" s="1018" t="s">
        <v>45</v>
      </c>
      <c r="B39" s="1020" t="s">
        <v>46</v>
      </c>
      <c r="C39" s="1018"/>
      <c r="D39" s="1018"/>
      <c r="E39" s="1018"/>
    </row>
    <row r="40" spans="1:5">
      <c r="A40" s="1018">
        <v>1</v>
      </c>
      <c r="B40" s="1020" t="s">
        <v>47</v>
      </c>
      <c r="C40" s="1018"/>
      <c r="D40" s="1018"/>
      <c r="E40" s="1018"/>
    </row>
    <row r="41" spans="1:5">
      <c r="A41" s="1018">
        <v>2</v>
      </c>
      <c r="B41" s="1020" t="s">
        <v>48</v>
      </c>
      <c r="C41" s="1018"/>
      <c r="D41" s="1018"/>
      <c r="E41" s="1018"/>
    </row>
    <row r="42" spans="1:5">
      <c r="A42" s="1018">
        <v>3</v>
      </c>
      <c r="B42" s="1020" t="s">
        <v>49</v>
      </c>
      <c r="C42" s="1018"/>
      <c r="D42" s="1018"/>
      <c r="E42" s="1018"/>
    </row>
    <row r="43" spans="1:5">
      <c r="A43" s="1018">
        <v>4</v>
      </c>
      <c r="B43" s="1020" t="s">
        <v>50</v>
      </c>
      <c r="C43" s="1018"/>
      <c r="D43" s="1018"/>
      <c r="E43" s="1018"/>
    </row>
    <row r="44" spans="1:5">
      <c r="A44" s="1018">
        <v>5</v>
      </c>
      <c r="B44" s="1020" t="s">
        <v>51</v>
      </c>
      <c r="C44" s="1018"/>
      <c r="D44" s="1018"/>
      <c r="E44" s="1018"/>
    </row>
    <row r="45" spans="1:5">
      <c r="A45" s="1018">
        <v>6</v>
      </c>
      <c r="B45" s="1020" t="s">
        <v>52</v>
      </c>
      <c r="C45" s="1018"/>
      <c r="D45" s="1018"/>
      <c r="E45" s="1018"/>
    </row>
    <row r="46" spans="1:5">
      <c r="A46" s="1018">
        <v>7</v>
      </c>
      <c r="B46" s="1020" t="s">
        <v>53</v>
      </c>
      <c r="C46" s="1018"/>
      <c r="D46" s="1018"/>
      <c r="E46" s="1018"/>
    </row>
    <row r="47" ht="22.5" spans="1:5">
      <c r="A47" s="1018">
        <v>8</v>
      </c>
      <c r="B47" s="1020" t="s">
        <v>54</v>
      </c>
      <c r="C47" s="1018"/>
      <c r="D47" s="1018"/>
      <c r="E47" s="1018"/>
    </row>
    <row r="48" spans="1:5">
      <c r="A48" s="1018">
        <v>9</v>
      </c>
      <c r="B48" s="1020" t="s">
        <v>55</v>
      </c>
      <c r="C48" s="1018"/>
      <c r="D48" s="1018"/>
      <c r="E48" s="1018"/>
    </row>
    <row r="49" spans="1:5">
      <c r="A49" s="1018">
        <v>10</v>
      </c>
      <c r="B49" s="1020" t="s">
        <v>56</v>
      </c>
      <c r="C49" s="1018"/>
      <c r="D49" s="1018"/>
      <c r="E49" s="1018"/>
    </row>
    <row r="50" spans="1:5">
      <c r="A50" s="1018">
        <v>11</v>
      </c>
      <c r="B50" s="1020" t="s">
        <v>57</v>
      </c>
      <c r="C50" s="1018"/>
      <c r="D50" s="1018"/>
      <c r="E50" s="1018"/>
    </row>
    <row r="51" ht="22.5" spans="1:5">
      <c r="A51" s="1018">
        <v>12</v>
      </c>
      <c r="B51" s="1020" t="s">
        <v>58</v>
      </c>
      <c r="C51" s="1018"/>
      <c r="D51" s="1018"/>
      <c r="E51" s="1018"/>
    </row>
    <row r="52" spans="1:5">
      <c r="A52" s="1018">
        <v>13</v>
      </c>
      <c r="B52" s="1020" t="s">
        <v>59</v>
      </c>
      <c r="C52" s="1018"/>
      <c r="D52" s="1018"/>
      <c r="E52" s="1018"/>
    </row>
    <row r="53" ht="22.5" spans="1:5">
      <c r="A53" s="1018">
        <v>14</v>
      </c>
      <c r="B53" s="1020" t="s">
        <v>60</v>
      </c>
      <c r="C53" s="1018"/>
      <c r="D53" s="1018"/>
      <c r="E53" s="1018"/>
    </row>
    <row r="54" spans="1:5">
      <c r="A54" s="1018">
        <v>15</v>
      </c>
      <c r="B54" s="1020" t="s">
        <v>61</v>
      </c>
      <c r="C54" s="1018"/>
      <c r="D54" s="1018"/>
      <c r="E54" s="1018"/>
    </row>
    <row r="55" spans="1:5">
      <c r="A55" s="1018">
        <v>16</v>
      </c>
      <c r="B55" s="1020" t="s">
        <v>62</v>
      </c>
      <c r="C55" s="1018"/>
      <c r="D55" s="1018"/>
      <c r="E55" s="1018"/>
    </row>
    <row r="56" spans="1:5">
      <c r="A56" s="1018">
        <v>17</v>
      </c>
      <c r="B56" s="1020" t="s">
        <v>63</v>
      </c>
      <c r="C56" s="1018"/>
      <c r="D56" s="1018"/>
      <c r="E56" s="1018"/>
    </row>
    <row r="57" spans="1:5">
      <c r="A57" s="1018">
        <v>18</v>
      </c>
      <c r="B57" s="1020" t="s">
        <v>64</v>
      </c>
      <c r="C57" s="1018"/>
      <c r="D57" s="1018"/>
      <c r="E57" s="1018"/>
    </row>
    <row r="58" spans="1:5">
      <c r="A58" s="1018">
        <v>19</v>
      </c>
      <c r="B58" s="1020" t="s">
        <v>65</v>
      </c>
      <c r="C58" s="1018"/>
      <c r="D58" s="1018"/>
      <c r="E58" s="1018"/>
    </row>
    <row r="59" spans="1:5">
      <c r="A59" s="1018">
        <v>20</v>
      </c>
      <c r="B59" s="1020" t="s">
        <v>66</v>
      </c>
      <c r="C59" s="1018"/>
      <c r="D59" s="1018"/>
      <c r="E59" s="1018"/>
    </row>
    <row r="60" spans="1:5">
      <c r="A60" s="1018">
        <v>21</v>
      </c>
      <c r="B60" s="1020" t="s">
        <v>67</v>
      </c>
      <c r="C60" s="1018"/>
      <c r="D60" s="1018"/>
      <c r="E60" s="1018"/>
    </row>
    <row r="61" spans="1:5">
      <c r="A61" s="1018">
        <v>22</v>
      </c>
      <c r="B61" s="1020" t="s">
        <v>68</v>
      </c>
      <c r="C61" s="1018"/>
      <c r="D61" s="1018"/>
      <c r="E61" s="1018"/>
    </row>
    <row r="62" spans="1:5">
      <c r="A62" s="1018">
        <v>23</v>
      </c>
      <c r="B62" s="1020" t="s">
        <v>69</v>
      </c>
      <c r="C62" s="1018"/>
      <c r="D62" s="1018"/>
      <c r="E62" s="1018"/>
    </row>
    <row r="63" spans="1:5">
      <c r="A63" s="1018">
        <v>24</v>
      </c>
      <c r="B63" s="1020" t="s">
        <v>70</v>
      </c>
      <c r="C63" s="1018"/>
      <c r="D63" s="1018"/>
      <c r="E63" s="1018"/>
    </row>
    <row r="64" spans="1:5">
      <c r="A64" s="1018">
        <v>25</v>
      </c>
      <c r="B64" s="1020" t="s">
        <v>71</v>
      </c>
      <c r="C64" s="1018"/>
      <c r="D64" s="1018"/>
      <c r="E64" s="1018"/>
    </row>
    <row r="65" spans="1:5">
      <c r="A65" s="1018">
        <v>26</v>
      </c>
      <c r="B65" s="1020" t="s">
        <v>72</v>
      </c>
      <c r="C65" s="1018"/>
      <c r="D65" s="1018"/>
      <c r="E65" s="1018"/>
    </row>
    <row r="66" spans="1:5">
      <c r="A66" s="1018">
        <v>27</v>
      </c>
      <c r="B66" s="1020" t="s">
        <v>73</v>
      </c>
      <c r="C66" s="1018"/>
      <c r="D66" s="1018"/>
      <c r="E66" s="1018"/>
    </row>
    <row r="67" spans="1:5">
      <c r="A67" s="1018">
        <v>28</v>
      </c>
      <c r="B67" s="1020" t="s">
        <v>74</v>
      </c>
      <c r="C67" s="1018"/>
      <c r="D67" s="1018"/>
      <c r="E67" s="1018"/>
    </row>
    <row r="68" spans="1:5">
      <c r="A68" s="1018">
        <v>29</v>
      </c>
      <c r="B68" s="1020" t="s">
        <v>42</v>
      </c>
      <c r="C68" s="1018"/>
      <c r="D68" s="1018"/>
      <c r="E68" s="1018"/>
    </row>
    <row r="69" spans="1:5">
      <c r="A69" s="1018" t="s">
        <v>75</v>
      </c>
      <c r="B69" s="1020" t="s">
        <v>76</v>
      </c>
      <c r="C69" s="1018"/>
      <c r="D69" s="1018"/>
      <c r="E69" s="1018"/>
    </row>
    <row r="70" spans="1:5">
      <c r="A70" s="1018">
        <v>1</v>
      </c>
      <c r="B70" s="1020" t="s">
        <v>77</v>
      </c>
      <c r="C70" s="1018"/>
      <c r="D70" s="1018"/>
      <c r="E70" s="1018"/>
    </row>
    <row r="71" spans="1:5">
      <c r="A71" s="1018">
        <v>2</v>
      </c>
      <c r="B71" s="1020" t="s">
        <v>78</v>
      </c>
      <c r="C71" s="1018"/>
      <c r="D71" s="1018"/>
      <c r="E71" s="1018"/>
    </row>
    <row r="72" spans="1:5">
      <c r="A72" s="1018">
        <v>3</v>
      </c>
      <c r="B72" s="1020" t="s">
        <v>79</v>
      </c>
      <c r="C72" s="1018"/>
      <c r="D72" s="1018"/>
      <c r="E72" s="1018"/>
    </row>
    <row r="73" spans="1:5">
      <c r="A73" s="1018">
        <v>4</v>
      </c>
      <c r="B73" s="1020" t="s">
        <v>80</v>
      </c>
      <c r="C73" s="1018"/>
      <c r="D73" s="1018"/>
      <c r="E73" s="1018"/>
    </row>
    <row r="74" spans="1:5">
      <c r="A74" s="1018">
        <v>5</v>
      </c>
      <c r="B74" s="1020" t="s">
        <v>81</v>
      </c>
      <c r="C74" s="1018"/>
      <c r="D74" s="1018"/>
      <c r="E74" s="1018"/>
    </row>
    <row r="75" spans="1:5">
      <c r="A75" s="1018">
        <v>6</v>
      </c>
      <c r="B75" s="1020" t="s">
        <v>82</v>
      </c>
      <c r="C75" s="1018"/>
      <c r="D75" s="1018"/>
      <c r="E75" s="1018"/>
    </row>
    <row r="76" spans="1:5">
      <c r="A76" s="1018">
        <v>7</v>
      </c>
      <c r="B76" s="1020" t="s">
        <v>83</v>
      </c>
      <c r="C76" s="1018"/>
      <c r="D76" s="1018"/>
      <c r="E76" s="1018"/>
    </row>
    <row r="77" spans="1:5">
      <c r="A77" s="1018">
        <v>8</v>
      </c>
      <c r="B77" s="1020" t="s">
        <v>84</v>
      </c>
      <c r="C77" s="1018"/>
      <c r="D77" s="1018"/>
      <c r="E77" s="1018"/>
    </row>
    <row r="78" spans="1:5">
      <c r="A78" s="1018">
        <v>9</v>
      </c>
      <c r="B78" s="1020" t="s">
        <v>85</v>
      </c>
      <c r="C78" s="1018"/>
      <c r="D78" s="1018"/>
      <c r="E78" s="1018"/>
    </row>
    <row r="79" spans="1:5">
      <c r="A79" s="1018" t="s">
        <v>86</v>
      </c>
      <c r="B79" s="1020" t="s">
        <v>87</v>
      </c>
      <c r="C79" s="1018"/>
      <c r="D79" s="1018"/>
      <c r="E79" s="1018"/>
    </row>
    <row r="80" spans="1:5">
      <c r="A80" s="1018">
        <v>1</v>
      </c>
      <c r="B80" s="1020" t="s">
        <v>88</v>
      </c>
      <c r="C80" s="1018"/>
      <c r="D80" s="1018"/>
      <c r="E80" s="1018"/>
    </row>
    <row r="81" spans="1:5">
      <c r="A81" s="1018">
        <v>2</v>
      </c>
      <c r="B81" s="1020" t="s">
        <v>89</v>
      </c>
      <c r="C81" s="1018"/>
      <c r="D81" s="1018"/>
      <c r="E81" s="1018"/>
    </row>
    <row r="82" spans="1:5">
      <c r="A82" s="1018">
        <v>3</v>
      </c>
      <c r="B82" s="1020" t="s">
        <v>90</v>
      </c>
      <c r="C82" s="1018"/>
      <c r="D82" s="1018"/>
      <c r="E82" s="1018"/>
    </row>
    <row r="83" spans="1:5">
      <c r="A83" s="1018">
        <v>4</v>
      </c>
      <c r="B83" s="1020" t="s">
        <v>91</v>
      </c>
      <c r="C83" s="1018"/>
      <c r="D83" s="1018"/>
      <c r="E83" s="1018"/>
    </row>
    <row r="84" spans="1:5">
      <c r="A84" s="1018">
        <v>5</v>
      </c>
      <c r="B84" s="1020" t="s">
        <v>92</v>
      </c>
      <c r="C84" s="1018"/>
      <c r="D84" s="1018"/>
      <c r="E84" s="1018"/>
    </row>
    <row r="85" spans="1:5">
      <c r="A85" s="1018">
        <v>6</v>
      </c>
      <c r="B85" s="1020" t="s">
        <v>93</v>
      </c>
      <c r="C85" s="1018"/>
      <c r="D85" s="1018"/>
      <c r="E85" s="1018"/>
    </row>
    <row r="86" spans="1:5">
      <c r="A86" s="1018">
        <v>7</v>
      </c>
      <c r="B86" s="1020" t="s">
        <v>94</v>
      </c>
      <c r="C86" s="1018"/>
      <c r="D86" s="1018"/>
      <c r="E86" s="1018"/>
    </row>
    <row r="87" spans="1:5">
      <c r="A87" s="1018">
        <v>8</v>
      </c>
      <c r="B87" s="1020" t="s">
        <v>95</v>
      </c>
      <c r="C87" s="1018"/>
      <c r="D87" s="1018"/>
      <c r="E87" s="1018"/>
    </row>
    <row r="88" spans="1:5">
      <c r="A88" s="1018">
        <v>8</v>
      </c>
      <c r="B88" s="1020" t="s">
        <v>96</v>
      </c>
      <c r="C88" s="1018"/>
      <c r="D88" s="1018"/>
      <c r="E88" s="1018"/>
    </row>
    <row r="89" spans="1:5">
      <c r="A89" s="1018">
        <v>9</v>
      </c>
      <c r="B89" s="1020" t="s">
        <v>89</v>
      </c>
      <c r="C89" s="1018"/>
      <c r="D89" s="1018"/>
      <c r="E89" s="1018"/>
    </row>
    <row r="90" spans="1:5">
      <c r="A90" s="1018">
        <v>10</v>
      </c>
      <c r="B90" s="1020" t="s">
        <v>97</v>
      </c>
      <c r="C90" s="1018"/>
      <c r="D90" s="1018"/>
      <c r="E90" s="1018"/>
    </row>
    <row r="91" spans="1:5">
      <c r="A91" s="1018">
        <v>11</v>
      </c>
      <c r="B91" s="1020" t="s">
        <v>85</v>
      </c>
      <c r="C91" s="1018"/>
      <c r="D91" s="1018"/>
      <c r="E91" s="1018"/>
    </row>
    <row r="92" spans="1:5">
      <c r="A92" s="1018" t="s">
        <v>98</v>
      </c>
      <c r="B92" s="1020" t="s">
        <v>99</v>
      </c>
      <c r="C92" s="1018"/>
      <c r="D92" s="1018"/>
      <c r="E92" s="1018"/>
    </row>
    <row r="93" spans="1:5">
      <c r="A93" s="1018">
        <v>1</v>
      </c>
      <c r="B93" s="1020" t="s">
        <v>100</v>
      </c>
      <c r="C93" s="1018"/>
      <c r="D93" s="1018"/>
      <c r="E93" s="1018"/>
    </row>
    <row r="94" spans="1:5">
      <c r="A94" s="1018">
        <v>2</v>
      </c>
      <c r="B94" s="1020" t="s">
        <v>101</v>
      </c>
      <c r="C94" s="1018"/>
      <c r="D94" s="1018"/>
      <c r="E94" s="1018"/>
    </row>
    <row r="95" ht="22.5" spans="1:5">
      <c r="A95" s="1018">
        <v>3</v>
      </c>
      <c r="B95" s="1020" t="s">
        <v>102</v>
      </c>
      <c r="C95" s="1018"/>
      <c r="D95" s="1018"/>
      <c r="E95" s="1018"/>
    </row>
    <row r="96" spans="1:5">
      <c r="A96" s="1018">
        <v>4</v>
      </c>
      <c r="B96" s="1020" t="s">
        <v>103</v>
      </c>
      <c r="C96" s="1018"/>
      <c r="D96" s="1018"/>
      <c r="E96" s="1018"/>
    </row>
    <row r="97" spans="1:5">
      <c r="A97" s="1018">
        <v>5</v>
      </c>
      <c r="B97" s="1020" t="s">
        <v>104</v>
      </c>
      <c r="C97" s="1018"/>
      <c r="D97" s="1018"/>
      <c r="E97" s="1018"/>
    </row>
    <row r="98" spans="1:5">
      <c r="A98" s="1018">
        <v>6</v>
      </c>
      <c r="B98" s="1020" t="s">
        <v>105</v>
      </c>
      <c r="C98" s="1018"/>
      <c r="D98" s="1018"/>
      <c r="E98" s="1018"/>
    </row>
    <row r="99" ht="22.5" spans="1:5">
      <c r="A99" s="1018">
        <v>7</v>
      </c>
      <c r="B99" s="1020" t="s">
        <v>106</v>
      </c>
      <c r="C99" s="1018"/>
      <c r="D99" s="1018"/>
      <c r="E99" s="1018"/>
    </row>
    <row r="100" spans="1:5">
      <c r="A100" s="1018">
        <v>8</v>
      </c>
      <c r="B100" s="1020" t="s">
        <v>107</v>
      </c>
      <c r="C100" s="1018"/>
      <c r="D100" s="1018"/>
      <c r="E100" s="1018"/>
    </row>
    <row r="101" spans="1:5">
      <c r="A101" s="1018">
        <v>9</v>
      </c>
      <c r="B101" s="1020" t="s">
        <v>108</v>
      </c>
      <c r="C101" s="1018"/>
      <c r="D101" s="1018"/>
      <c r="E101" s="1018"/>
    </row>
    <row r="102" spans="1:5">
      <c r="A102" s="1018">
        <v>10</v>
      </c>
      <c r="B102" s="1020" t="s">
        <v>109</v>
      </c>
      <c r="C102" s="1018"/>
      <c r="D102" s="1018"/>
      <c r="E102" s="1018"/>
    </row>
    <row r="103" spans="1:5">
      <c r="A103" s="1018">
        <v>11</v>
      </c>
      <c r="B103" s="1020" t="s">
        <v>42</v>
      </c>
      <c r="C103" s="1018"/>
      <c r="D103" s="1018"/>
      <c r="E103" s="1018"/>
    </row>
    <row r="104" spans="1:5">
      <c r="A104" s="1018" t="s">
        <v>98</v>
      </c>
      <c r="B104" s="1020" t="s">
        <v>110</v>
      </c>
      <c r="C104" s="1018"/>
      <c r="D104" s="1018"/>
      <c r="E104" s="1018"/>
    </row>
    <row r="105" spans="1:5">
      <c r="A105" s="1018">
        <v>1</v>
      </c>
      <c r="B105" s="1020" t="s">
        <v>111</v>
      </c>
      <c r="C105" s="1018"/>
      <c r="D105" s="1018"/>
      <c r="E105" s="1018"/>
    </row>
    <row r="106" spans="1:5">
      <c r="A106" s="1018">
        <v>2</v>
      </c>
      <c r="B106" s="1020" t="s">
        <v>112</v>
      </c>
      <c r="C106" s="1018"/>
      <c r="D106" s="1018"/>
      <c r="E106" s="1018"/>
    </row>
    <row r="107" spans="1:5">
      <c r="A107" s="1018">
        <v>3</v>
      </c>
      <c r="B107" s="1020" t="s">
        <v>113</v>
      </c>
      <c r="C107" s="1018"/>
      <c r="D107" s="1018"/>
      <c r="E107" s="1018"/>
    </row>
    <row r="108" ht="33.75" spans="1:5">
      <c r="A108" s="1018">
        <v>4</v>
      </c>
      <c r="B108" s="1020" t="s">
        <v>114</v>
      </c>
      <c r="C108" s="1018"/>
      <c r="D108" s="1018"/>
      <c r="E108" s="1018"/>
    </row>
    <row r="109" spans="1:5">
      <c r="A109" s="1018">
        <v>5</v>
      </c>
      <c r="B109" s="1020" t="s">
        <v>115</v>
      </c>
      <c r="C109" s="1018"/>
      <c r="D109" s="1018"/>
      <c r="E109" s="1018"/>
    </row>
    <row r="110" spans="1:5">
      <c r="A110" s="1018">
        <v>6</v>
      </c>
      <c r="B110" s="1020" t="s">
        <v>116</v>
      </c>
      <c r="C110" s="1018"/>
      <c r="D110" s="1018"/>
      <c r="E110" s="1018"/>
    </row>
    <row r="111" spans="1:5">
      <c r="A111" s="1018">
        <v>7</v>
      </c>
      <c r="B111" s="1020" t="s">
        <v>117</v>
      </c>
      <c r="C111" s="1018"/>
      <c r="D111" s="1018"/>
      <c r="E111" s="1018"/>
    </row>
    <row r="112" spans="1:5">
      <c r="A112" s="1018">
        <v>8</v>
      </c>
      <c r="B112" s="1020" t="s">
        <v>118</v>
      </c>
      <c r="C112" s="1018"/>
      <c r="D112" s="1018"/>
      <c r="E112" s="1018"/>
    </row>
    <row r="113" ht="22.5" spans="1:5">
      <c r="A113" s="1018">
        <v>9</v>
      </c>
      <c r="B113" s="1020" t="s">
        <v>119</v>
      </c>
      <c r="C113" s="1018"/>
      <c r="D113" s="1018"/>
      <c r="E113" s="1018"/>
    </row>
    <row r="114" ht="22.5" spans="1:5">
      <c r="A114" s="1018">
        <v>10</v>
      </c>
      <c r="B114" s="1020" t="s">
        <v>120</v>
      </c>
      <c r="C114" s="1018"/>
      <c r="D114" s="1018"/>
      <c r="E114" s="1018"/>
    </row>
    <row r="115" ht="22.5" spans="1:5">
      <c r="A115" s="1018">
        <v>11</v>
      </c>
      <c r="B115" s="1020" t="s">
        <v>121</v>
      </c>
      <c r="C115" s="1018"/>
      <c r="D115" s="1018"/>
      <c r="E115" s="1018"/>
    </row>
    <row r="116" ht="22.5" spans="1:5">
      <c r="A116" s="1018">
        <v>12</v>
      </c>
      <c r="B116" s="1020" t="s">
        <v>122</v>
      </c>
      <c r="C116" s="1018"/>
      <c r="D116" s="1018"/>
      <c r="E116" s="1018"/>
    </row>
    <row r="117" spans="1:5">
      <c r="A117" s="1018">
        <v>13</v>
      </c>
      <c r="B117" s="1020" t="s">
        <v>123</v>
      </c>
      <c r="C117" s="1018"/>
      <c r="D117" s="1018"/>
      <c r="E117" s="1018"/>
    </row>
    <row r="118" spans="1:5">
      <c r="A118" s="1018">
        <v>14</v>
      </c>
      <c r="B118" s="1020" t="s">
        <v>124</v>
      </c>
      <c r="C118" s="1018"/>
      <c r="D118" s="1018"/>
      <c r="E118" s="1018"/>
    </row>
    <row r="119" spans="1:5">
      <c r="A119" s="1018">
        <v>15</v>
      </c>
      <c r="B119" s="1020" t="s">
        <v>125</v>
      </c>
      <c r="C119" s="1018"/>
      <c r="D119" s="1018"/>
      <c r="E119" s="1018"/>
    </row>
    <row r="120" spans="1:5">
      <c r="A120" s="1018">
        <v>16</v>
      </c>
      <c r="B120" s="1020" t="s">
        <v>126</v>
      </c>
      <c r="C120" s="1018"/>
      <c r="D120" s="1018"/>
      <c r="E120" s="1018"/>
    </row>
    <row r="121" spans="1:5">
      <c r="A121" s="1018">
        <v>17</v>
      </c>
      <c r="B121" s="1020" t="s">
        <v>127</v>
      </c>
      <c r="C121" s="1018"/>
      <c r="D121" s="1018"/>
      <c r="E121" s="1018"/>
    </row>
    <row r="122" spans="1:5">
      <c r="A122" s="1018">
        <v>18</v>
      </c>
      <c r="B122" s="1020" t="s">
        <v>128</v>
      </c>
      <c r="C122" s="1018"/>
      <c r="D122" s="1018"/>
      <c r="E122" s="1018"/>
    </row>
    <row r="123" spans="1:5">
      <c r="A123" s="1018">
        <v>19</v>
      </c>
      <c r="B123" s="1020" t="s">
        <v>129</v>
      </c>
      <c r="C123" s="1018"/>
      <c r="D123" s="1018"/>
      <c r="E123" s="1018"/>
    </row>
    <row r="124" spans="1:5">
      <c r="A124" s="1018">
        <v>20</v>
      </c>
      <c r="B124" s="1020" t="s">
        <v>130</v>
      </c>
      <c r="C124" s="1018"/>
      <c r="D124" s="1018"/>
      <c r="E124" s="1018"/>
    </row>
    <row r="125" spans="1:5">
      <c r="A125" s="1018">
        <v>21</v>
      </c>
      <c r="B125" s="1020" t="s">
        <v>42</v>
      </c>
      <c r="C125" s="1018"/>
      <c r="D125" s="1018"/>
      <c r="E125" s="1018"/>
    </row>
    <row r="126" spans="1:5">
      <c r="A126" s="1018" t="s">
        <v>131</v>
      </c>
      <c r="B126" s="1020" t="s">
        <v>132</v>
      </c>
      <c r="C126" s="1018"/>
      <c r="D126" s="1018"/>
      <c r="E126" s="1018"/>
    </row>
    <row r="127" spans="1:5">
      <c r="A127" s="1018"/>
      <c r="B127" s="1020" t="s">
        <v>133</v>
      </c>
      <c r="C127" s="1018"/>
      <c r="D127" s="1018"/>
      <c r="E127" s="1018"/>
    </row>
    <row r="128" spans="1:5">
      <c r="A128" s="1018">
        <v>1</v>
      </c>
      <c r="B128" s="1020" t="s">
        <v>134</v>
      </c>
      <c r="C128" s="1018"/>
      <c r="D128" s="1018"/>
      <c r="E128" s="1018"/>
    </row>
    <row r="129" spans="1:5">
      <c r="A129" s="1018">
        <v>2</v>
      </c>
      <c r="B129" s="1020" t="s">
        <v>135</v>
      </c>
      <c r="C129" s="1018"/>
      <c r="D129" s="1018"/>
      <c r="E129" s="1018"/>
    </row>
    <row r="130" spans="1:5">
      <c r="A130" s="1018">
        <v>3</v>
      </c>
      <c r="B130" s="1020" t="s">
        <v>136</v>
      </c>
      <c r="C130" s="1018"/>
      <c r="D130" s="1018"/>
      <c r="E130" s="1018"/>
    </row>
    <row r="131" spans="1:5">
      <c r="A131" s="1018">
        <v>4</v>
      </c>
      <c r="B131" s="1020" t="s">
        <v>137</v>
      </c>
      <c r="C131" s="1018"/>
      <c r="D131" s="1018"/>
      <c r="E131" s="1018"/>
    </row>
    <row r="132" spans="1:5">
      <c r="A132" s="1018">
        <v>5</v>
      </c>
      <c r="B132" s="1020" t="s">
        <v>138</v>
      </c>
      <c r="C132" s="1018"/>
      <c r="D132" s="1018"/>
      <c r="E132" s="1018"/>
    </row>
    <row r="133" spans="1:5">
      <c r="A133" s="1018">
        <v>6</v>
      </c>
      <c r="B133" s="1020" t="s">
        <v>42</v>
      </c>
      <c r="C133" s="1018"/>
      <c r="D133" s="1018"/>
      <c r="E133" s="1018"/>
    </row>
    <row r="134" spans="1:5">
      <c r="A134" s="1018" t="s">
        <v>139</v>
      </c>
      <c r="B134" s="1020" t="s">
        <v>140</v>
      </c>
      <c r="C134" s="1018"/>
      <c r="D134" s="1018"/>
      <c r="E134" s="1018"/>
    </row>
    <row r="135" spans="1:5">
      <c r="A135" s="1018">
        <v>1</v>
      </c>
      <c r="B135" s="1020" t="s">
        <v>141</v>
      </c>
      <c r="C135" s="1018"/>
      <c r="D135" s="1018"/>
      <c r="E135" s="1018"/>
    </row>
    <row r="136" spans="1:5">
      <c r="A136" s="1018">
        <v>2</v>
      </c>
      <c r="B136" s="1020" t="s">
        <v>142</v>
      </c>
      <c r="C136" s="1018"/>
      <c r="D136" s="1018"/>
      <c r="E136" s="1018"/>
    </row>
    <row r="137" spans="1:5">
      <c r="A137" s="1018">
        <v>3</v>
      </c>
      <c r="B137" s="1020" t="s">
        <v>143</v>
      </c>
      <c r="C137" s="1018"/>
      <c r="D137" s="1018"/>
      <c r="E137" s="1018"/>
    </row>
    <row r="138" spans="1:5">
      <c r="A138" s="1018">
        <v>4</v>
      </c>
      <c r="B138" s="1020" t="s">
        <v>144</v>
      </c>
      <c r="C138" s="1018"/>
      <c r="D138" s="1018"/>
      <c r="E138" s="1018"/>
    </row>
    <row r="139" spans="1:5">
      <c r="A139" s="1018">
        <v>5</v>
      </c>
      <c r="B139" s="1020" t="s">
        <v>145</v>
      </c>
      <c r="C139" s="1018"/>
      <c r="D139" s="1018"/>
      <c r="E139" s="1018"/>
    </row>
    <row r="140" spans="1:5">
      <c r="A140" s="1018">
        <v>6</v>
      </c>
      <c r="B140" s="1020" t="s">
        <v>42</v>
      </c>
      <c r="C140" s="1018"/>
      <c r="D140" s="1018"/>
      <c r="E140" s="1018"/>
    </row>
    <row r="141" spans="1:5">
      <c r="A141" s="1018" t="s">
        <v>146</v>
      </c>
      <c r="B141" s="1020" t="s">
        <v>147</v>
      </c>
      <c r="C141" s="1018"/>
      <c r="D141" s="1018"/>
      <c r="E141" s="1018"/>
    </row>
    <row r="142" spans="1:5">
      <c r="A142" s="1018">
        <v>1</v>
      </c>
      <c r="B142" s="1020" t="s">
        <v>148</v>
      </c>
      <c r="C142" s="1018"/>
      <c r="D142" s="1018"/>
      <c r="E142" s="1018"/>
    </row>
    <row r="143" spans="1:5">
      <c r="A143" s="1018">
        <v>2</v>
      </c>
      <c r="B143" s="1020" t="s">
        <v>149</v>
      </c>
      <c r="C143" s="1018"/>
      <c r="D143" s="1018"/>
      <c r="E143" s="1018"/>
    </row>
    <row r="144" ht="22.5" spans="1:5">
      <c r="A144" s="1018">
        <v>3</v>
      </c>
      <c r="B144" s="1020" t="s">
        <v>150</v>
      </c>
      <c r="C144" s="1018"/>
      <c r="D144" s="1018"/>
      <c r="E144" s="1018"/>
    </row>
    <row r="145" ht="22.5" spans="1:5">
      <c r="A145" s="1018">
        <v>4</v>
      </c>
      <c r="B145" s="1020" t="s">
        <v>151</v>
      </c>
      <c r="C145" s="1018"/>
      <c r="D145" s="1018"/>
      <c r="E145" s="1018"/>
    </row>
    <row r="146" spans="1:5">
      <c r="A146" s="1018">
        <v>5</v>
      </c>
      <c r="B146" s="1020" t="s">
        <v>152</v>
      </c>
      <c r="C146" s="1018"/>
      <c r="D146" s="1018"/>
      <c r="E146" s="1018"/>
    </row>
    <row r="147" ht="22.5" spans="1:5">
      <c r="A147" s="1018">
        <v>6</v>
      </c>
      <c r="B147" s="1020" t="s">
        <v>153</v>
      </c>
      <c r="C147" s="1018"/>
      <c r="D147" s="1018"/>
      <c r="E147" s="1018"/>
    </row>
    <row r="148" spans="1:5">
      <c r="A148" s="1018">
        <v>7</v>
      </c>
      <c r="B148" s="1020" t="s">
        <v>154</v>
      </c>
      <c r="C148" s="1018"/>
      <c r="D148" s="1018"/>
      <c r="E148" s="1018"/>
    </row>
    <row r="149" spans="1:5">
      <c r="A149" s="1018">
        <v>8</v>
      </c>
      <c r="B149" s="1020" t="s">
        <v>155</v>
      </c>
      <c r="C149" s="1018"/>
      <c r="D149" s="1018"/>
      <c r="E149" s="1018"/>
    </row>
    <row r="150" ht="22.5" spans="1:5">
      <c r="A150" s="1018">
        <v>9</v>
      </c>
      <c r="B150" s="1020" t="s">
        <v>156</v>
      </c>
      <c r="C150" s="1018"/>
      <c r="D150" s="1018"/>
      <c r="E150" s="1018"/>
    </row>
    <row r="151" spans="1:5">
      <c r="A151" s="1018">
        <v>10</v>
      </c>
      <c r="B151" s="1020" t="s">
        <v>42</v>
      </c>
      <c r="C151" s="1018"/>
      <c r="D151" s="1018"/>
      <c r="E151" s="1018"/>
    </row>
    <row r="152" spans="1:5">
      <c r="A152" s="1018" t="s">
        <v>157</v>
      </c>
      <c r="B152" s="1020" t="s">
        <v>158</v>
      </c>
      <c r="C152" s="1018"/>
      <c r="D152" s="1018"/>
      <c r="E152" s="1018"/>
    </row>
    <row r="153" spans="1:5">
      <c r="A153" s="1018">
        <v>1</v>
      </c>
      <c r="B153" s="1020" t="s">
        <v>159</v>
      </c>
      <c r="C153" s="1018"/>
      <c r="D153" s="1018"/>
      <c r="E153" s="1018"/>
    </row>
    <row r="154" spans="1:5">
      <c r="A154" s="1018">
        <v>2</v>
      </c>
      <c r="B154" s="1020" t="s">
        <v>160</v>
      </c>
      <c r="C154" s="1018"/>
      <c r="D154" s="1018"/>
      <c r="E154" s="1018"/>
    </row>
    <row r="155" spans="1:5">
      <c r="A155" s="1018">
        <v>3</v>
      </c>
      <c r="B155" s="1020" t="s">
        <v>85</v>
      </c>
      <c r="C155" s="1018"/>
      <c r="D155" s="1018"/>
      <c r="E155" s="1018"/>
    </row>
    <row r="156" spans="1:5">
      <c r="A156" s="1021" t="s">
        <v>161</v>
      </c>
      <c r="B156" s="1022" t="s">
        <v>162</v>
      </c>
      <c r="C156" s="1018"/>
      <c r="D156" s="1018"/>
      <c r="E156" s="1018"/>
    </row>
    <row r="157" ht="33.75" spans="1:5">
      <c r="A157" s="1022"/>
      <c r="B157" s="1022" t="s">
        <v>163</v>
      </c>
      <c r="C157" s="1018"/>
      <c r="D157" s="1018"/>
      <c r="E157" s="1018"/>
    </row>
    <row r="158" spans="1:5">
      <c r="A158" s="1022"/>
      <c r="B158" s="1022" t="s">
        <v>164</v>
      </c>
      <c r="C158" s="1018"/>
      <c r="D158" s="1018"/>
      <c r="E158" s="1018"/>
    </row>
    <row r="159" spans="1:5">
      <c r="A159" s="1022">
        <v>1</v>
      </c>
      <c r="B159" s="1022" t="s">
        <v>165</v>
      </c>
      <c r="C159" s="1018"/>
      <c r="D159" s="1018"/>
      <c r="E159" s="1018"/>
    </row>
    <row r="160" spans="1:5">
      <c r="A160" s="1022">
        <v>2</v>
      </c>
      <c r="B160" s="1022" t="s">
        <v>166</v>
      </c>
      <c r="C160" s="1018"/>
      <c r="D160" s="1018"/>
      <c r="E160" s="1018"/>
    </row>
    <row r="161" spans="1:5">
      <c r="A161" s="1022">
        <v>3</v>
      </c>
      <c r="B161" s="1022" t="s">
        <v>167</v>
      </c>
      <c r="C161" s="1018"/>
      <c r="D161" s="1018"/>
      <c r="E161" s="1018"/>
    </row>
    <row r="162" spans="1:5">
      <c r="A162" s="1022">
        <v>4</v>
      </c>
      <c r="B162" s="1022" t="s">
        <v>168</v>
      </c>
      <c r="C162" s="1018"/>
      <c r="D162" s="1018"/>
      <c r="E162" s="1018"/>
    </row>
    <row r="163" spans="1:5">
      <c r="A163" s="1022">
        <v>5</v>
      </c>
      <c r="B163" s="1022" t="s">
        <v>169</v>
      </c>
      <c r="C163" s="1018"/>
      <c r="D163" s="1018"/>
      <c r="E163" s="1018"/>
    </row>
    <row r="164" spans="1:5">
      <c r="A164" s="1022">
        <v>6</v>
      </c>
      <c r="B164" s="1022" t="s">
        <v>170</v>
      </c>
      <c r="C164" s="1018"/>
      <c r="D164" s="1018"/>
      <c r="E164" s="1018"/>
    </row>
    <row r="165" spans="1:5">
      <c r="A165" s="1022">
        <v>7</v>
      </c>
      <c r="B165" s="1022" t="s">
        <v>171</v>
      </c>
      <c r="C165" s="1018"/>
      <c r="D165" s="1018"/>
      <c r="E165" s="1018"/>
    </row>
    <row r="166" spans="1:5">
      <c r="A166" s="1022">
        <v>8</v>
      </c>
      <c r="B166" s="1022" t="s">
        <v>172</v>
      </c>
      <c r="C166" s="1018"/>
      <c r="D166" s="1018"/>
      <c r="E166" s="1018"/>
    </row>
    <row r="167" spans="1:5">
      <c r="A167" s="1022">
        <v>9</v>
      </c>
      <c r="B167" s="1022" t="s">
        <v>173</v>
      </c>
      <c r="C167" s="1018"/>
      <c r="D167" s="1018"/>
      <c r="E167" s="1018"/>
    </row>
    <row r="168" spans="1:5">
      <c r="A168" s="1022">
        <v>10</v>
      </c>
      <c r="B168" s="1022" t="s">
        <v>174</v>
      </c>
      <c r="C168" s="1018"/>
      <c r="D168" s="1018"/>
      <c r="E168" s="1018"/>
    </row>
    <row r="169" ht="23.25" spans="1:5">
      <c r="A169" s="1022">
        <v>11</v>
      </c>
      <c r="B169" s="1022" t="s">
        <v>175</v>
      </c>
      <c r="C169" s="1018"/>
      <c r="D169" s="1018"/>
      <c r="E169" s="1018"/>
    </row>
    <row r="170" spans="1:5">
      <c r="A170" s="1022"/>
      <c r="B170" s="1022" t="s">
        <v>176</v>
      </c>
      <c r="C170" s="1018"/>
      <c r="D170" s="1018"/>
      <c r="E170" s="1018"/>
    </row>
    <row r="171" spans="1:5">
      <c r="A171" s="1022">
        <v>1</v>
      </c>
      <c r="B171" s="1022" t="s">
        <v>177</v>
      </c>
      <c r="C171" s="1018"/>
      <c r="D171" s="1018"/>
      <c r="E171" s="1018"/>
    </row>
    <row r="172" spans="1:5">
      <c r="A172" s="1022">
        <v>2</v>
      </c>
      <c r="B172" s="1022" t="s">
        <v>178</v>
      </c>
      <c r="C172" s="1018"/>
      <c r="D172" s="1018"/>
      <c r="E172" s="1018"/>
    </row>
    <row r="173" spans="1:5">
      <c r="A173" s="1022">
        <v>3</v>
      </c>
      <c r="B173" s="1022" t="s">
        <v>179</v>
      </c>
      <c r="C173" s="1018"/>
      <c r="D173" s="1018"/>
      <c r="E173" s="1018"/>
    </row>
    <row r="174" ht="22.5" spans="1:5">
      <c r="A174" s="1022">
        <v>4</v>
      </c>
      <c r="B174" s="1022" t="s">
        <v>180</v>
      </c>
      <c r="C174" s="1018"/>
      <c r="D174" s="1018"/>
      <c r="E174" s="1018"/>
    </row>
    <row r="175" spans="1:5">
      <c r="A175" s="1022">
        <v>5</v>
      </c>
      <c r="B175" s="1022" t="s">
        <v>181</v>
      </c>
      <c r="C175" s="1018"/>
      <c r="D175" s="1018"/>
      <c r="E175" s="1018"/>
    </row>
    <row r="176" spans="1:5">
      <c r="A176" s="1022">
        <v>6</v>
      </c>
      <c r="B176" s="1022" t="s">
        <v>182</v>
      </c>
      <c r="C176" s="1018"/>
      <c r="D176" s="1018"/>
      <c r="E176" s="1018"/>
    </row>
    <row r="177" spans="1:5">
      <c r="A177" s="1022">
        <v>7</v>
      </c>
      <c r="B177" s="1022" t="s">
        <v>183</v>
      </c>
      <c r="C177" s="1018"/>
      <c r="D177" s="1018"/>
      <c r="E177" s="1018"/>
    </row>
    <row r="178" spans="1:5">
      <c r="A178" s="1022">
        <v>8</v>
      </c>
      <c r="B178" s="1022" t="s">
        <v>184</v>
      </c>
      <c r="C178" s="1018"/>
      <c r="D178" s="1018"/>
      <c r="E178" s="1018"/>
    </row>
    <row r="179" spans="1:5">
      <c r="A179" s="1022">
        <v>9</v>
      </c>
      <c r="B179" s="1022" t="s">
        <v>185</v>
      </c>
      <c r="C179" s="1018"/>
      <c r="D179" s="1018"/>
      <c r="E179" s="1018"/>
    </row>
    <row r="180" spans="1:5">
      <c r="A180" s="1022">
        <v>10</v>
      </c>
      <c r="B180" s="1022" t="s">
        <v>186</v>
      </c>
      <c r="C180" s="1018"/>
      <c r="D180" s="1018"/>
      <c r="E180" s="1018"/>
    </row>
    <row r="181" spans="1:5">
      <c r="A181" s="1022">
        <v>11</v>
      </c>
      <c r="B181" s="1022" t="s">
        <v>187</v>
      </c>
      <c r="C181" s="1018"/>
      <c r="D181" s="1018"/>
      <c r="E181" s="1018"/>
    </row>
    <row r="182" spans="1:5">
      <c r="A182" s="1022">
        <v>12</v>
      </c>
      <c r="B182" s="1022" t="s">
        <v>188</v>
      </c>
      <c r="C182" s="1018"/>
      <c r="D182" s="1018"/>
      <c r="E182" s="1018"/>
    </row>
    <row r="183" spans="1:5">
      <c r="A183" s="1022">
        <v>13</v>
      </c>
      <c r="B183" s="1022" t="s">
        <v>171</v>
      </c>
      <c r="C183" s="1018"/>
      <c r="D183" s="1018"/>
      <c r="E183" s="1018"/>
    </row>
    <row r="184" spans="1:5">
      <c r="A184" s="1022">
        <v>14</v>
      </c>
      <c r="B184" s="1022" t="s">
        <v>189</v>
      </c>
      <c r="C184" s="1018"/>
      <c r="D184" s="1018"/>
      <c r="E184" s="1018"/>
    </row>
    <row r="185" spans="1:5">
      <c r="A185" s="1022">
        <v>15</v>
      </c>
      <c r="B185" s="1022" t="s">
        <v>190</v>
      </c>
      <c r="C185" s="1018"/>
      <c r="D185" s="1018"/>
      <c r="E185" s="1018"/>
    </row>
    <row r="186" spans="1:5">
      <c r="A186" s="1022">
        <v>16</v>
      </c>
      <c r="B186" s="1022" t="s">
        <v>191</v>
      </c>
      <c r="C186" s="1018"/>
      <c r="D186" s="1018"/>
      <c r="E186" s="1018"/>
    </row>
    <row r="187" spans="1:5">
      <c r="A187" s="1022">
        <v>17</v>
      </c>
      <c r="B187" s="1022" t="s">
        <v>174</v>
      </c>
      <c r="C187" s="1018"/>
      <c r="D187" s="1018"/>
      <c r="E187" s="1018"/>
    </row>
    <row r="188" spans="1:5">
      <c r="A188" s="1022">
        <v>18</v>
      </c>
      <c r="B188" s="1022" t="s">
        <v>192</v>
      </c>
      <c r="C188" s="1018"/>
      <c r="D188" s="1018"/>
      <c r="E188" s="1018"/>
    </row>
    <row r="189" spans="1:5">
      <c r="A189" s="1022">
        <v>19</v>
      </c>
      <c r="B189" s="1022" t="s">
        <v>168</v>
      </c>
      <c r="C189" s="1018"/>
      <c r="D189" s="1018"/>
      <c r="E189" s="1018"/>
    </row>
    <row r="190" spans="1:5">
      <c r="A190" s="1022">
        <v>20</v>
      </c>
      <c r="B190" s="1022" t="s">
        <v>193</v>
      </c>
      <c r="C190" s="1018"/>
      <c r="D190" s="1018"/>
      <c r="E190" s="1018"/>
    </row>
    <row r="191" spans="1:5">
      <c r="A191" s="1022">
        <v>21</v>
      </c>
      <c r="B191" s="1022" t="s">
        <v>194</v>
      </c>
      <c r="C191" s="1018"/>
      <c r="D191" s="1018"/>
      <c r="E191" s="1018"/>
    </row>
    <row r="192" spans="1:5">
      <c r="A192" s="1022">
        <v>22</v>
      </c>
      <c r="B192" s="1022" t="s">
        <v>195</v>
      </c>
      <c r="C192" s="1018"/>
      <c r="D192" s="1018"/>
      <c r="E192" s="1018"/>
    </row>
    <row r="193" spans="1:5">
      <c r="A193" s="1022">
        <v>23</v>
      </c>
      <c r="B193" s="1022" t="s">
        <v>196</v>
      </c>
      <c r="C193" s="1018"/>
      <c r="D193" s="1018"/>
      <c r="E193" s="1018"/>
    </row>
    <row r="194" spans="1:5">
      <c r="A194" s="1018"/>
      <c r="B194" s="1020"/>
      <c r="C194" s="1018"/>
      <c r="D194" s="1018"/>
      <c r="E194" s="1018"/>
    </row>
    <row r="196" spans="1:5">
      <c r="A196" s="1014" t="s">
        <v>6</v>
      </c>
      <c r="B196" s="1014" t="s">
        <v>197</v>
      </c>
      <c r="C196" s="1015"/>
      <c r="D196" s="1015"/>
      <c r="E196" s="1015"/>
    </row>
    <row r="197" spans="1:5">
      <c r="A197" s="1014">
        <v>1</v>
      </c>
      <c r="B197" s="1014" t="s">
        <v>198</v>
      </c>
      <c r="C197" s="1015"/>
      <c r="D197" s="1015"/>
      <c r="E197" s="1015"/>
    </row>
    <row r="198" spans="1:5">
      <c r="A198" s="1014">
        <v>2</v>
      </c>
      <c r="B198" s="1014" t="s">
        <v>199</v>
      </c>
      <c r="C198" s="1015"/>
      <c r="D198" s="1015"/>
      <c r="E198" s="1015"/>
    </row>
    <row r="199" spans="1:5">
      <c r="A199" s="1014">
        <v>3</v>
      </c>
      <c r="B199" s="1014" t="s">
        <v>200</v>
      </c>
      <c r="C199" s="1015"/>
      <c r="D199" s="1015"/>
      <c r="E199" s="1015"/>
    </row>
    <row r="200" spans="1:5">
      <c r="A200" s="1014">
        <v>4</v>
      </c>
      <c r="B200" s="1014" t="s">
        <v>201</v>
      </c>
      <c r="C200" s="1015"/>
      <c r="D200" s="1015"/>
      <c r="E200" s="1015"/>
    </row>
    <row r="201" spans="1:5">
      <c r="A201" s="1014">
        <v>5</v>
      </c>
      <c r="B201" s="1014" t="s">
        <v>202</v>
      </c>
      <c r="C201" s="1015"/>
      <c r="D201" s="1015"/>
      <c r="E201" s="1015"/>
    </row>
    <row r="202" spans="1:5">
      <c r="A202" s="1014" t="s">
        <v>20</v>
      </c>
      <c r="B202" s="1014" t="s">
        <v>203</v>
      </c>
      <c r="C202" s="1015"/>
      <c r="D202" s="1015"/>
      <c r="E202" s="1015"/>
    </row>
    <row r="203" spans="1:5">
      <c r="A203" s="1014">
        <v>1</v>
      </c>
      <c r="B203" s="1014" t="s">
        <v>204</v>
      </c>
      <c r="C203" s="1015"/>
      <c r="D203" s="1015"/>
      <c r="E203" s="1015"/>
    </row>
    <row r="204" spans="1:5">
      <c r="A204" s="1014">
        <v>2</v>
      </c>
      <c r="B204" s="1014" t="s">
        <v>205</v>
      </c>
      <c r="C204" s="1015"/>
      <c r="D204" s="1015"/>
      <c r="E204" s="1015"/>
    </row>
    <row r="205" ht="22.5" spans="1:5">
      <c r="A205" s="1014">
        <v>3</v>
      </c>
      <c r="B205" s="1014" t="s">
        <v>206</v>
      </c>
      <c r="C205" s="1015"/>
      <c r="D205" s="1015"/>
      <c r="E205" s="1015"/>
    </row>
    <row r="206" ht="22.5" spans="1:5">
      <c r="A206" s="1014">
        <v>4</v>
      </c>
      <c r="B206" s="1014" t="s">
        <v>207</v>
      </c>
      <c r="C206" s="1015"/>
      <c r="D206" s="1015"/>
      <c r="E206" s="1015"/>
    </row>
    <row r="207" spans="1:5">
      <c r="A207" s="1014">
        <v>5</v>
      </c>
      <c r="B207" s="1014" t="s">
        <v>208</v>
      </c>
      <c r="C207" s="1015"/>
      <c r="D207" s="1015"/>
      <c r="E207" s="1015"/>
    </row>
    <row r="208" ht="22.5" spans="1:5">
      <c r="A208" s="1014">
        <v>6</v>
      </c>
      <c r="B208" s="1014" t="s">
        <v>209</v>
      </c>
      <c r="C208" s="1015"/>
      <c r="D208" s="1015"/>
      <c r="E208" s="1015"/>
    </row>
    <row r="209" ht="33.75" spans="1:5">
      <c r="A209" s="1014">
        <v>7</v>
      </c>
      <c r="B209" s="1014" t="s">
        <v>210</v>
      </c>
      <c r="C209" s="1015"/>
      <c r="D209" s="1015"/>
      <c r="E209" s="1015"/>
    </row>
    <row r="210" spans="1:5">
      <c r="A210" s="1014" t="s">
        <v>43</v>
      </c>
      <c r="B210" s="1014" t="s">
        <v>211</v>
      </c>
      <c r="C210" s="1015"/>
      <c r="D210" s="1015"/>
      <c r="E210" s="1015"/>
    </row>
    <row r="211" spans="1:5">
      <c r="A211" s="1014">
        <v>1</v>
      </c>
      <c r="B211" s="1014" t="s">
        <v>212</v>
      </c>
      <c r="C211" s="1015"/>
      <c r="D211" s="1015"/>
      <c r="E211" s="1015"/>
    </row>
    <row r="212" spans="1:5">
      <c r="A212" s="1014">
        <v>2</v>
      </c>
      <c r="B212" s="1014" t="s">
        <v>213</v>
      </c>
      <c r="C212" s="1015"/>
      <c r="D212" s="1015"/>
      <c r="E212" s="1015"/>
    </row>
    <row r="213" spans="1:5">
      <c r="A213" s="1014">
        <v>3</v>
      </c>
      <c r="B213" s="1014" t="s">
        <v>214</v>
      </c>
      <c r="C213" s="1015"/>
      <c r="D213" s="1015"/>
      <c r="E213" s="1015"/>
    </row>
    <row r="214" spans="1:5">
      <c r="A214" s="1014">
        <v>4</v>
      </c>
      <c r="B214" s="1014" t="s">
        <v>215</v>
      </c>
      <c r="C214" s="1015"/>
      <c r="D214" s="1015"/>
      <c r="E214" s="1015"/>
    </row>
    <row r="215" spans="1:5">
      <c r="A215" s="1014">
        <v>5</v>
      </c>
      <c r="B215" s="1014" t="s">
        <v>216</v>
      </c>
      <c r="C215" s="1015"/>
      <c r="D215" s="1015"/>
      <c r="E215" s="1015"/>
    </row>
    <row r="216" spans="1:5">
      <c r="A216" s="1014" t="s">
        <v>43</v>
      </c>
      <c r="B216" s="1014" t="s">
        <v>217</v>
      </c>
      <c r="C216" s="1015"/>
      <c r="D216" s="1015"/>
      <c r="E216" s="1015"/>
    </row>
    <row r="217" spans="1:5">
      <c r="A217" s="1014">
        <v>1</v>
      </c>
      <c r="B217" s="1014" t="s">
        <v>218</v>
      </c>
      <c r="C217" s="1015"/>
      <c r="D217" s="1015"/>
      <c r="E217" s="1015"/>
    </row>
    <row r="218" ht="22.5" spans="1:5">
      <c r="A218" s="1014">
        <v>2</v>
      </c>
      <c r="B218" s="1014" t="s">
        <v>219</v>
      </c>
      <c r="C218" s="1015"/>
      <c r="D218" s="1015"/>
      <c r="E218" s="1015"/>
    </row>
    <row r="219" spans="1:5">
      <c r="A219" s="1014">
        <v>3</v>
      </c>
      <c r="B219" s="1014" t="s">
        <v>220</v>
      </c>
      <c r="C219" s="1015"/>
      <c r="D219" s="1015"/>
      <c r="E219" s="1015"/>
    </row>
    <row r="220" spans="1:5">
      <c r="A220" s="1014" t="s">
        <v>221</v>
      </c>
      <c r="B220" s="1014" t="s">
        <v>222</v>
      </c>
      <c r="C220" s="1015"/>
      <c r="D220" s="1015"/>
      <c r="E220" s="1015"/>
    </row>
    <row r="221" spans="1:5">
      <c r="A221" s="1014">
        <v>1</v>
      </c>
      <c r="B221" s="1014" t="s">
        <v>223</v>
      </c>
      <c r="C221" s="1015"/>
      <c r="D221" s="1015"/>
      <c r="E221" s="1015"/>
    </row>
    <row r="222" spans="1:5">
      <c r="A222" s="1014">
        <v>2</v>
      </c>
      <c r="B222" s="1014" t="s">
        <v>224</v>
      </c>
      <c r="C222" s="1015"/>
      <c r="D222" s="1015"/>
      <c r="E222" s="1015"/>
    </row>
    <row r="223" spans="1:5">
      <c r="A223" s="1014" t="s">
        <v>225</v>
      </c>
      <c r="B223" s="1014" t="s">
        <v>226</v>
      </c>
      <c r="C223" s="1015"/>
      <c r="D223" s="1015"/>
      <c r="E223" s="1015"/>
    </row>
    <row r="224" spans="1:5">
      <c r="A224" s="1014">
        <v>1</v>
      </c>
      <c r="B224" s="1014" t="s">
        <v>227</v>
      </c>
      <c r="C224" s="1015"/>
      <c r="D224" s="1015"/>
      <c r="E224" s="1015"/>
    </row>
    <row r="225" spans="1:5">
      <c r="A225" s="1014">
        <v>2</v>
      </c>
      <c r="B225" s="1014" t="s">
        <v>228</v>
      </c>
      <c r="C225" s="1015"/>
      <c r="D225" s="1015"/>
      <c r="E225" s="1015"/>
    </row>
    <row r="226" spans="1:5">
      <c r="A226" s="1014">
        <v>3</v>
      </c>
      <c r="B226" s="1014" t="s">
        <v>229</v>
      </c>
      <c r="C226" s="1015"/>
      <c r="D226" s="1015"/>
      <c r="E226" s="1015"/>
    </row>
    <row r="227" spans="1:5">
      <c r="A227" s="1014">
        <v>4</v>
      </c>
      <c r="B227" s="1014" t="s">
        <v>230</v>
      </c>
      <c r="C227" s="1015"/>
      <c r="D227" s="1015"/>
      <c r="E227" s="1015"/>
    </row>
    <row r="228" spans="1:5">
      <c r="A228" s="1014" t="s">
        <v>231</v>
      </c>
      <c r="B228" s="1014" t="s">
        <v>232</v>
      </c>
      <c r="C228" s="1015"/>
      <c r="D228" s="1015"/>
      <c r="E228" s="1015"/>
    </row>
    <row r="229" spans="1:5">
      <c r="A229" s="1014">
        <v>1</v>
      </c>
      <c r="B229" s="1014" t="s">
        <v>233</v>
      </c>
      <c r="C229" s="1015"/>
      <c r="D229" s="1015"/>
      <c r="E229" s="1015"/>
    </row>
    <row r="230" spans="1:5">
      <c r="A230" s="1014">
        <v>2</v>
      </c>
      <c r="B230" s="1014" t="s">
        <v>234</v>
      </c>
      <c r="C230" s="1015"/>
      <c r="D230" s="1015"/>
      <c r="E230" s="1015"/>
    </row>
    <row r="231" spans="1:5">
      <c r="A231" s="1014">
        <v>3</v>
      </c>
      <c r="B231" s="1014" t="s">
        <v>235</v>
      </c>
      <c r="C231" s="1015"/>
      <c r="D231" s="1015"/>
      <c r="E231" s="1015"/>
    </row>
    <row r="232" spans="1:5">
      <c r="A232" s="1014">
        <v>4</v>
      </c>
      <c r="B232" s="1014" t="s">
        <v>236</v>
      </c>
      <c r="C232" s="1015"/>
      <c r="D232" s="1015"/>
      <c r="E232" s="1015"/>
    </row>
    <row r="233" spans="1:5">
      <c r="A233" s="1014" t="s">
        <v>237</v>
      </c>
      <c r="B233" s="1014" t="s">
        <v>238</v>
      </c>
      <c r="C233" s="1015"/>
      <c r="D233" s="1015"/>
      <c r="E233" s="1015"/>
    </row>
    <row r="234" spans="1:5">
      <c r="A234" s="1014">
        <v>1</v>
      </c>
      <c r="B234" s="1014" t="s">
        <v>239</v>
      </c>
      <c r="C234" s="1015"/>
      <c r="D234" s="1015"/>
      <c r="E234" s="1015"/>
    </row>
    <row r="235" spans="1:5">
      <c r="A235" s="1014">
        <v>2</v>
      </c>
      <c r="B235" s="1014" t="s">
        <v>240</v>
      </c>
      <c r="C235" s="1015"/>
      <c r="D235" s="1015"/>
      <c r="E235" s="1015"/>
    </row>
    <row r="236" spans="1:5">
      <c r="A236" s="1014">
        <v>3</v>
      </c>
      <c r="B236" s="1014" t="s">
        <v>241</v>
      </c>
      <c r="C236" s="1015"/>
      <c r="D236" s="1015"/>
      <c r="E236" s="1015"/>
    </row>
    <row r="237" spans="1:5">
      <c r="A237" s="1014" t="s">
        <v>242</v>
      </c>
      <c r="B237" s="1014" t="s">
        <v>243</v>
      </c>
      <c r="C237" s="1015"/>
      <c r="D237" s="1015"/>
      <c r="E237" s="1015"/>
    </row>
    <row r="238" spans="1:5">
      <c r="A238" s="1014">
        <v>1</v>
      </c>
      <c r="B238" s="1014" t="s">
        <v>244</v>
      </c>
      <c r="C238" s="1015"/>
      <c r="D238" s="1015"/>
      <c r="E238" s="1015"/>
    </row>
    <row r="239" spans="1:5">
      <c r="A239" s="1014">
        <v>2</v>
      </c>
      <c r="B239" s="1014" t="s">
        <v>245</v>
      </c>
      <c r="C239" s="1015"/>
      <c r="D239" s="1015"/>
      <c r="E239" s="1015"/>
    </row>
    <row r="240" spans="1:5">
      <c r="A240" s="1014">
        <v>3</v>
      </c>
      <c r="B240" s="1014" t="s">
        <v>246</v>
      </c>
      <c r="C240" s="1015"/>
      <c r="D240" s="1015"/>
      <c r="E240" s="1015"/>
    </row>
    <row r="241" spans="1:5">
      <c r="A241" s="1014" t="s">
        <v>247</v>
      </c>
      <c r="B241" s="1014" t="s">
        <v>248</v>
      </c>
      <c r="C241" s="1015"/>
      <c r="D241" s="1015"/>
      <c r="E241" s="1015"/>
    </row>
    <row r="242" spans="1:5">
      <c r="A242" s="1014">
        <v>1</v>
      </c>
      <c r="B242" s="1014" t="s">
        <v>249</v>
      </c>
      <c r="C242" s="1015"/>
      <c r="D242" s="1015"/>
      <c r="E242" s="1015"/>
    </row>
    <row r="243" spans="1:5">
      <c r="A243" s="1014">
        <v>2</v>
      </c>
      <c r="B243" s="1014" t="s">
        <v>250</v>
      </c>
      <c r="C243" s="1015"/>
      <c r="D243" s="1015"/>
      <c r="E243" s="1015"/>
    </row>
    <row r="244" spans="1:5">
      <c r="A244" s="1014">
        <v>3</v>
      </c>
      <c r="B244" s="1014" t="s">
        <v>251</v>
      </c>
      <c r="C244" s="1015"/>
      <c r="D244" s="1015"/>
      <c r="E244" s="1015"/>
    </row>
    <row r="245" spans="1:5">
      <c r="A245" s="1014" t="s">
        <v>252</v>
      </c>
      <c r="B245" s="1014" t="s">
        <v>253</v>
      </c>
      <c r="C245" s="1015"/>
      <c r="D245" s="1015"/>
      <c r="E245" s="1015"/>
    </row>
    <row r="246" spans="1:5">
      <c r="A246" s="1014">
        <v>1</v>
      </c>
      <c r="B246" s="1014" t="s">
        <v>254</v>
      </c>
      <c r="C246" s="1015"/>
      <c r="D246" s="1015"/>
      <c r="E246" s="1015"/>
    </row>
    <row r="247" spans="1:5">
      <c r="A247" s="1014">
        <v>2</v>
      </c>
      <c r="B247" s="1014" t="s">
        <v>255</v>
      </c>
      <c r="C247" s="1015"/>
      <c r="D247" s="1015"/>
      <c r="E247" s="1015"/>
    </row>
    <row r="248" spans="1:5">
      <c r="A248" s="1014" t="s">
        <v>252</v>
      </c>
      <c r="B248" s="1014" t="s">
        <v>256</v>
      </c>
      <c r="C248" s="1015"/>
      <c r="D248" s="1015"/>
      <c r="E248" s="1015"/>
    </row>
    <row r="249" spans="1:5">
      <c r="A249" s="1014">
        <v>1</v>
      </c>
      <c r="B249" s="1014" t="s">
        <v>257</v>
      </c>
      <c r="C249" s="1015"/>
      <c r="D249" s="1015"/>
      <c r="E249" s="1015"/>
    </row>
    <row r="250" spans="1:5">
      <c r="A250" s="1014">
        <v>2</v>
      </c>
      <c r="B250" s="1014" t="s">
        <v>258</v>
      </c>
      <c r="C250" s="1015"/>
      <c r="D250" s="1015"/>
      <c r="E250" s="1015"/>
    </row>
    <row r="251" spans="1:5">
      <c r="A251" s="1014">
        <v>3</v>
      </c>
      <c r="B251" s="1014" t="s">
        <v>259</v>
      </c>
      <c r="C251" s="1015"/>
      <c r="D251" s="1015"/>
      <c r="E251" s="1015"/>
    </row>
    <row r="252" spans="1:5">
      <c r="A252" s="1014">
        <v>4</v>
      </c>
      <c r="B252" s="1014" t="s">
        <v>260</v>
      </c>
      <c r="C252" s="1015"/>
      <c r="D252" s="1015"/>
      <c r="E252" s="1015"/>
    </row>
    <row r="253" spans="1:5">
      <c r="A253" s="1014">
        <v>5</v>
      </c>
      <c r="B253" s="1014" t="s">
        <v>261</v>
      </c>
      <c r="C253" s="1015"/>
      <c r="D253" s="1015"/>
      <c r="E253" s="1015"/>
    </row>
    <row r="254" spans="1:5">
      <c r="A254" s="1014">
        <v>6</v>
      </c>
      <c r="B254" s="1014" t="s">
        <v>262</v>
      </c>
      <c r="C254" s="1015"/>
      <c r="D254" s="1015"/>
      <c r="E254" s="1015"/>
    </row>
    <row r="255" spans="1:5">
      <c r="A255" s="1014">
        <v>7</v>
      </c>
      <c r="B255" s="1014" t="s">
        <v>263</v>
      </c>
      <c r="C255" s="1015"/>
      <c r="D255" s="1015"/>
      <c r="E255" s="1015"/>
    </row>
    <row r="256" spans="1:5">
      <c r="A256" s="1014">
        <v>8</v>
      </c>
      <c r="B256" s="1014" t="s">
        <v>264</v>
      </c>
      <c r="C256" s="1015"/>
      <c r="D256" s="1015"/>
      <c r="E256" s="1015"/>
    </row>
    <row r="257" spans="1:5">
      <c r="A257" s="1014">
        <v>9</v>
      </c>
      <c r="B257" s="1014" t="s">
        <v>265</v>
      </c>
      <c r="C257" s="1015"/>
      <c r="D257" s="1015"/>
      <c r="E257" s="1015"/>
    </row>
    <row r="258" spans="1:5">
      <c r="A258" s="1014">
        <v>10</v>
      </c>
      <c r="B258" s="1014" t="s">
        <v>266</v>
      </c>
      <c r="C258" s="1015"/>
      <c r="D258" s="1015"/>
      <c r="E258" s="1015"/>
    </row>
    <row r="259" spans="1:5">
      <c r="A259" s="1014">
        <v>11</v>
      </c>
      <c r="B259" s="1014" t="s">
        <v>267</v>
      </c>
      <c r="C259" s="1015"/>
      <c r="D259" s="1015"/>
      <c r="E259" s="1015"/>
    </row>
    <row r="260" spans="1:5">
      <c r="A260" s="1014">
        <v>12</v>
      </c>
      <c r="B260" s="1014" t="s">
        <v>268</v>
      </c>
      <c r="C260" s="1015"/>
      <c r="D260" s="1015"/>
      <c r="E260" s="1015"/>
    </row>
    <row r="261" spans="1:5">
      <c r="A261" s="1014" t="s">
        <v>269</v>
      </c>
      <c r="B261" s="1014" t="s">
        <v>270</v>
      </c>
      <c r="C261" s="1015"/>
      <c r="D261" s="1015"/>
      <c r="E261" s="1015"/>
    </row>
    <row r="262" spans="1:5">
      <c r="A262" s="1014">
        <v>1</v>
      </c>
      <c r="B262" s="1014" t="s">
        <v>271</v>
      </c>
      <c r="C262" s="1015"/>
      <c r="D262" s="1015"/>
      <c r="E262" s="1015"/>
    </row>
    <row r="263" spans="1:5">
      <c r="A263" s="1014">
        <v>2</v>
      </c>
      <c r="B263" s="1014" t="s">
        <v>272</v>
      </c>
      <c r="C263" s="1015"/>
      <c r="D263" s="1015"/>
      <c r="E263" s="1015"/>
    </row>
    <row r="264" spans="1:5">
      <c r="A264" s="1014">
        <v>3</v>
      </c>
      <c r="B264" s="1014" t="s">
        <v>273</v>
      </c>
      <c r="C264" s="1015"/>
      <c r="D264" s="1015"/>
      <c r="E264" s="1015"/>
    </row>
    <row r="265" spans="1:5">
      <c r="A265" s="1014">
        <v>4</v>
      </c>
      <c r="B265" s="1014" t="s">
        <v>274</v>
      </c>
      <c r="C265" s="1015"/>
      <c r="D265" s="1015"/>
      <c r="E265" s="1015"/>
    </row>
    <row r="266" spans="1:5">
      <c r="A266" s="1014" t="s">
        <v>275</v>
      </c>
      <c r="B266" s="1014" t="s">
        <v>276</v>
      </c>
      <c r="C266" s="1015"/>
      <c r="D266" s="1015"/>
      <c r="E266" s="1015"/>
    </row>
    <row r="267" spans="1:5">
      <c r="A267" s="1014">
        <v>1</v>
      </c>
      <c r="B267" s="1014" t="s">
        <v>277</v>
      </c>
      <c r="C267" s="1015"/>
      <c r="D267" s="1015"/>
      <c r="E267" s="1015"/>
    </row>
    <row r="268" spans="1:5">
      <c r="A268" s="1014">
        <v>2</v>
      </c>
      <c r="B268" s="1014" t="s">
        <v>278</v>
      </c>
      <c r="C268" s="1015"/>
      <c r="D268" s="1015"/>
      <c r="E268" s="1015"/>
    </row>
    <row r="269" spans="1:5">
      <c r="A269" s="1014">
        <v>3</v>
      </c>
      <c r="B269" s="1014" t="s">
        <v>279</v>
      </c>
      <c r="C269" s="1015"/>
      <c r="D269" s="1015"/>
      <c r="E269" s="1015"/>
    </row>
    <row r="270" spans="1:5">
      <c r="A270" s="1014">
        <v>4</v>
      </c>
      <c r="B270" s="1014" t="s">
        <v>280</v>
      </c>
      <c r="C270" s="1015"/>
      <c r="D270" s="1015"/>
      <c r="E270" s="1015"/>
    </row>
    <row r="271" spans="1:5">
      <c r="A271" s="1014">
        <v>5</v>
      </c>
      <c r="B271" s="1014" t="s">
        <v>281</v>
      </c>
      <c r="C271" s="1015"/>
      <c r="D271" s="1015"/>
      <c r="E271" s="1015"/>
    </row>
    <row r="272" spans="1:5">
      <c r="A272" s="1014" t="s">
        <v>282</v>
      </c>
      <c r="B272" s="1014" t="s">
        <v>283</v>
      </c>
      <c r="C272" s="1015"/>
      <c r="D272" s="1015"/>
      <c r="E272" s="1015"/>
    </row>
    <row r="273" spans="1:5">
      <c r="A273" s="1014">
        <v>1</v>
      </c>
      <c r="B273" s="1014" t="s">
        <v>284</v>
      </c>
      <c r="C273" s="1015"/>
      <c r="D273" s="1015"/>
      <c r="E273" s="1015"/>
    </row>
    <row r="274" spans="1:5">
      <c r="A274" s="1014">
        <v>2</v>
      </c>
      <c r="B274" s="1014" t="s">
        <v>285</v>
      </c>
      <c r="C274" s="1015"/>
      <c r="D274" s="1015"/>
      <c r="E274" s="1015"/>
    </row>
    <row r="275" spans="1:5">
      <c r="A275" s="1014">
        <v>3</v>
      </c>
      <c r="B275" s="1014" t="s">
        <v>286</v>
      </c>
      <c r="C275" s="1015"/>
      <c r="D275" s="1015"/>
      <c r="E275" s="1015"/>
    </row>
    <row r="276" spans="1:5">
      <c r="A276" s="1014">
        <v>4</v>
      </c>
      <c r="B276" s="1014" t="s">
        <v>287</v>
      </c>
      <c r="C276" s="1015"/>
      <c r="D276" s="1015"/>
      <c r="E276" s="1015"/>
    </row>
    <row r="277" spans="1:5">
      <c r="A277" s="1014">
        <v>5</v>
      </c>
      <c r="B277" s="1014" t="s">
        <v>288</v>
      </c>
      <c r="C277" s="1015"/>
      <c r="D277" s="1015"/>
      <c r="E277" s="1015"/>
    </row>
    <row r="278" spans="1:5">
      <c r="A278" s="1014">
        <v>6</v>
      </c>
      <c r="B278" s="1014" t="s">
        <v>289</v>
      </c>
      <c r="C278" s="1015"/>
      <c r="D278" s="1015"/>
      <c r="E278" s="1015"/>
    </row>
    <row r="279" spans="1:5">
      <c r="A279" s="1014">
        <v>7</v>
      </c>
      <c r="B279" s="1014" t="s">
        <v>290</v>
      </c>
      <c r="C279" s="1015"/>
      <c r="D279" s="1015"/>
      <c r="E279" s="1015"/>
    </row>
    <row r="280" spans="1:5">
      <c r="A280" s="1014" t="s">
        <v>291</v>
      </c>
      <c r="B280" s="1014" t="s">
        <v>292</v>
      </c>
      <c r="C280" s="1015"/>
      <c r="D280" s="1015"/>
      <c r="E280" s="1015"/>
    </row>
    <row r="281" spans="1:5">
      <c r="A281" s="1014">
        <v>1</v>
      </c>
      <c r="B281" s="1014" t="s">
        <v>293</v>
      </c>
      <c r="C281" s="1015"/>
      <c r="D281" s="1015"/>
      <c r="E281" s="1015"/>
    </row>
    <row r="282" spans="1:5">
      <c r="A282" s="1014">
        <v>1</v>
      </c>
      <c r="B282" s="1014" t="s">
        <v>294</v>
      </c>
      <c r="C282" s="1015"/>
      <c r="D282" s="1015"/>
      <c r="E282" s="1015"/>
    </row>
    <row r="283" spans="1:5">
      <c r="A283" s="1014">
        <v>2</v>
      </c>
      <c r="B283" s="1014" t="s">
        <v>295</v>
      </c>
      <c r="C283" s="1015"/>
      <c r="D283" s="1015"/>
      <c r="E283" s="1015"/>
    </row>
    <row r="284" spans="1:5">
      <c r="A284" s="1014">
        <v>3</v>
      </c>
      <c r="B284" s="1014" t="s">
        <v>296</v>
      </c>
      <c r="C284" s="1015"/>
      <c r="D284" s="1015"/>
      <c r="E284" s="1015"/>
    </row>
    <row r="285" spans="1:5">
      <c r="A285" s="1014">
        <v>4</v>
      </c>
      <c r="B285" s="1014" t="s">
        <v>297</v>
      </c>
      <c r="C285" s="1015"/>
      <c r="D285" s="1015"/>
      <c r="E285" s="1015"/>
    </row>
    <row r="286" spans="1:5">
      <c r="A286" s="1014">
        <v>5</v>
      </c>
      <c r="B286" s="1014" t="s">
        <v>298</v>
      </c>
      <c r="C286" s="1015"/>
      <c r="D286" s="1015"/>
      <c r="E286" s="1015"/>
    </row>
    <row r="287" spans="1:5">
      <c r="A287" s="1014">
        <v>6</v>
      </c>
      <c r="B287" s="1014" t="s">
        <v>299</v>
      </c>
      <c r="C287" s="1015"/>
      <c r="D287" s="1015"/>
      <c r="E287" s="1015"/>
    </row>
    <row r="288" spans="1:5">
      <c r="A288" s="1014">
        <v>7</v>
      </c>
      <c r="B288" s="1014" t="s">
        <v>300</v>
      </c>
      <c r="C288" s="1015"/>
      <c r="D288" s="1015"/>
      <c r="E288" s="1015"/>
    </row>
    <row r="289" spans="1:5">
      <c r="A289" s="1014">
        <v>8</v>
      </c>
      <c r="B289" s="1014" t="s">
        <v>301</v>
      </c>
      <c r="C289" s="1015"/>
      <c r="D289" s="1015"/>
      <c r="E289" s="1015"/>
    </row>
    <row r="290" spans="1:5">
      <c r="A290" s="1014">
        <v>9</v>
      </c>
      <c r="B290" s="1014" t="s">
        <v>302</v>
      </c>
      <c r="C290" s="1015"/>
      <c r="D290" s="1015"/>
      <c r="E290" s="1015"/>
    </row>
    <row r="291" spans="1:5">
      <c r="A291" s="1014">
        <v>10</v>
      </c>
      <c r="B291" s="1014" t="s">
        <v>303</v>
      </c>
      <c r="C291" s="1015"/>
      <c r="D291" s="1015"/>
      <c r="E291" s="1015"/>
    </row>
    <row r="292" spans="1:5">
      <c r="A292" s="1014">
        <v>11</v>
      </c>
      <c r="B292" s="1014" t="s">
        <v>304</v>
      </c>
      <c r="C292" s="1015"/>
      <c r="D292" s="1015"/>
      <c r="E292" s="1015"/>
    </row>
    <row r="293" spans="1:5">
      <c r="A293" s="1014" t="s">
        <v>305</v>
      </c>
      <c r="B293" s="1014" t="s">
        <v>306</v>
      </c>
      <c r="C293" s="1015"/>
      <c r="D293" s="1015"/>
      <c r="E293" s="1015"/>
    </row>
    <row r="294" spans="2:3">
      <c r="B294" s="1023" t="s">
        <v>307</v>
      </c>
      <c r="C294" s="1023" t="s">
        <v>308</v>
      </c>
    </row>
  </sheetData>
  <mergeCells count="1">
    <mergeCell ref="A1:E1"/>
  </mergeCells>
  <pageMargins left="0.708333333333333" right="0.708333333333333" top="0.747916666666667" bottom="0.747916666666667" header="0.314583333333333" footer="0.314583333333333"/>
  <pageSetup paperSize="9" scale="89" fitToHeight="0"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3"/>
  <sheetViews>
    <sheetView workbookViewId="0">
      <selection activeCell="C51" sqref="B51:C59"/>
    </sheetView>
  </sheetViews>
  <sheetFormatPr defaultColWidth="9" defaultRowHeight="15.75" outlineLevelCol="4"/>
  <cols>
    <col min="1" max="1" width="4.4" customWidth="1"/>
    <col min="2" max="2" width="61" customWidth="1"/>
  </cols>
  <sheetData>
    <row r="1" ht="20.25" spans="1:5">
      <c r="A1" s="1011" t="s">
        <v>309</v>
      </c>
      <c r="B1" s="1011"/>
      <c r="C1" s="1011"/>
      <c r="D1" s="1011"/>
      <c r="E1" s="1011"/>
    </row>
    <row r="2" spans="1:5">
      <c r="A2" s="1012" t="s">
        <v>310</v>
      </c>
      <c r="B2" s="1012"/>
      <c r="C2" s="1012"/>
      <c r="D2" s="1012"/>
      <c r="E2" s="1012"/>
    </row>
    <row r="3" spans="1:5">
      <c r="A3" s="1012" t="s">
        <v>311</v>
      </c>
      <c r="B3" s="1012"/>
      <c r="C3" s="1012"/>
      <c r="D3" s="1012" t="s">
        <v>312</v>
      </c>
      <c r="E3" s="1012" t="s">
        <v>313</v>
      </c>
    </row>
    <row r="4" spans="1:5">
      <c r="A4" s="1013" t="s">
        <v>314</v>
      </c>
      <c r="B4" s="1013" t="s">
        <v>315</v>
      </c>
      <c r="C4" s="1013" t="s">
        <v>316</v>
      </c>
      <c r="D4" s="1013" t="s">
        <v>4</v>
      </c>
      <c r="E4" s="1013" t="s">
        <v>317</v>
      </c>
    </row>
    <row r="5" spans="1:5">
      <c r="A5" s="1014" t="s">
        <v>6</v>
      </c>
      <c r="B5" s="1014" t="s">
        <v>197</v>
      </c>
      <c r="C5" s="1015"/>
      <c r="D5" s="1015"/>
      <c r="E5" s="1015"/>
    </row>
    <row r="6" spans="1:5">
      <c r="A6" s="1014">
        <v>1</v>
      </c>
      <c r="B6" s="1014" t="s">
        <v>198</v>
      </c>
      <c r="C6" s="1015"/>
      <c r="D6" s="1015"/>
      <c r="E6" s="1015"/>
    </row>
    <row r="7" spans="1:5">
      <c r="A7" s="1014">
        <v>2</v>
      </c>
      <c r="B7" s="1014" t="s">
        <v>199</v>
      </c>
      <c r="C7" s="1015"/>
      <c r="D7" s="1015"/>
      <c r="E7" s="1015"/>
    </row>
    <row r="8" spans="1:5">
      <c r="A8" s="1014">
        <v>3</v>
      </c>
      <c r="B8" s="1014" t="s">
        <v>200</v>
      </c>
      <c r="C8" s="1015"/>
      <c r="D8" s="1015"/>
      <c r="E8" s="1015"/>
    </row>
    <row r="9" spans="1:5">
      <c r="A9" s="1014">
        <v>4</v>
      </c>
      <c r="B9" s="1014" t="s">
        <v>201</v>
      </c>
      <c r="C9" s="1015"/>
      <c r="D9" s="1015"/>
      <c r="E9" s="1015"/>
    </row>
    <row r="10" spans="1:5">
      <c r="A10" s="1014">
        <v>5</v>
      </c>
      <c r="B10" s="1014" t="s">
        <v>202</v>
      </c>
      <c r="C10" s="1015"/>
      <c r="D10" s="1015"/>
      <c r="E10" s="1015"/>
    </row>
    <row r="11" spans="1:5">
      <c r="A11" s="1014" t="s">
        <v>20</v>
      </c>
      <c r="B11" s="1014" t="s">
        <v>203</v>
      </c>
      <c r="C11" s="1015"/>
      <c r="D11" s="1015"/>
      <c r="E11" s="1015"/>
    </row>
    <row r="12" spans="1:5">
      <c r="A12" s="1014">
        <v>1</v>
      </c>
      <c r="B12" s="1014" t="s">
        <v>204</v>
      </c>
      <c r="C12" s="1015"/>
      <c r="D12" s="1015"/>
      <c r="E12" s="1015"/>
    </row>
    <row r="13" spans="1:5">
      <c r="A13" s="1014">
        <v>2</v>
      </c>
      <c r="B13" s="1014" t="s">
        <v>205</v>
      </c>
      <c r="C13" s="1015"/>
      <c r="D13" s="1015"/>
      <c r="E13" s="1015"/>
    </row>
    <row r="14" ht="22.5" spans="1:5">
      <c r="A14" s="1014">
        <v>3</v>
      </c>
      <c r="B14" s="1014" t="s">
        <v>206</v>
      </c>
      <c r="C14" s="1015"/>
      <c r="D14" s="1015"/>
      <c r="E14" s="1015"/>
    </row>
    <row r="15" ht="22.5" spans="1:5">
      <c r="A15" s="1014">
        <v>4</v>
      </c>
      <c r="B15" s="1014" t="s">
        <v>207</v>
      </c>
      <c r="C15" s="1015"/>
      <c r="D15" s="1015"/>
      <c r="E15" s="1015"/>
    </row>
    <row r="16" spans="1:5">
      <c r="A16" s="1014">
        <v>5</v>
      </c>
      <c r="B16" s="1014" t="s">
        <v>208</v>
      </c>
      <c r="C16" s="1015"/>
      <c r="D16" s="1015"/>
      <c r="E16" s="1015"/>
    </row>
    <row r="17" ht="22.5" spans="1:5">
      <c r="A17" s="1014">
        <v>6</v>
      </c>
      <c r="B17" s="1014" t="s">
        <v>209</v>
      </c>
      <c r="C17" s="1015"/>
      <c r="D17" s="1015"/>
      <c r="E17" s="1015"/>
    </row>
    <row r="18" ht="33.75" spans="1:5">
      <c r="A18" s="1014">
        <v>7</v>
      </c>
      <c r="B18" s="1014" t="s">
        <v>210</v>
      </c>
      <c r="C18" s="1015"/>
      <c r="D18" s="1015"/>
      <c r="E18" s="1015"/>
    </row>
    <row r="19" spans="1:5">
      <c r="A19" s="1014" t="s">
        <v>43</v>
      </c>
      <c r="B19" s="1014" t="s">
        <v>211</v>
      </c>
      <c r="C19" s="1015"/>
      <c r="D19" s="1015"/>
      <c r="E19" s="1015"/>
    </row>
    <row r="20" spans="1:5">
      <c r="A20" s="1014">
        <v>1</v>
      </c>
      <c r="B20" s="1014" t="s">
        <v>212</v>
      </c>
      <c r="C20" s="1015"/>
      <c r="D20" s="1015"/>
      <c r="E20" s="1015"/>
    </row>
    <row r="21" spans="1:5">
      <c r="A21" s="1014">
        <v>2</v>
      </c>
      <c r="B21" s="1014" t="s">
        <v>213</v>
      </c>
      <c r="C21" s="1015"/>
      <c r="D21" s="1015"/>
      <c r="E21" s="1015"/>
    </row>
    <row r="22" spans="1:5">
      <c r="A22" s="1014">
        <v>3</v>
      </c>
      <c r="B22" s="1014" t="s">
        <v>214</v>
      </c>
      <c r="C22" s="1015"/>
      <c r="D22" s="1015"/>
      <c r="E22" s="1015"/>
    </row>
    <row r="23" spans="1:5">
      <c r="A23" s="1014">
        <v>4</v>
      </c>
      <c r="B23" s="1014" t="s">
        <v>215</v>
      </c>
      <c r="C23" s="1015"/>
      <c r="D23" s="1015"/>
      <c r="E23" s="1015"/>
    </row>
    <row r="24" spans="1:5">
      <c r="A24" s="1014">
        <v>5</v>
      </c>
      <c r="B24" s="1014" t="s">
        <v>216</v>
      </c>
      <c r="C24" s="1015"/>
      <c r="D24" s="1015"/>
      <c r="E24" s="1015"/>
    </row>
    <row r="25" spans="1:5">
      <c r="A25" s="1014" t="s">
        <v>43</v>
      </c>
      <c r="B25" s="1014" t="s">
        <v>217</v>
      </c>
      <c r="C25" s="1015"/>
      <c r="D25" s="1015"/>
      <c r="E25" s="1015"/>
    </row>
    <row r="26" spans="1:5">
      <c r="A26" s="1014">
        <v>1</v>
      </c>
      <c r="B26" s="1014" t="s">
        <v>218</v>
      </c>
      <c r="C26" s="1015"/>
      <c r="D26" s="1015"/>
      <c r="E26" s="1015"/>
    </row>
    <row r="27" ht="22.5" spans="1:5">
      <c r="A27" s="1014">
        <v>2</v>
      </c>
      <c r="B27" s="1014" t="s">
        <v>219</v>
      </c>
      <c r="C27" s="1015"/>
      <c r="D27" s="1015"/>
      <c r="E27" s="1015"/>
    </row>
    <row r="28" spans="1:5">
      <c r="A28" s="1014">
        <v>3</v>
      </c>
      <c r="B28" s="1014" t="s">
        <v>220</v>
      </c>
      <c r="C28" s="1015"/>
      <c r="D28" s="1015"/>
      <c r="E28" s="1015"/>
    </row>
    <row r="29" spans="1:5">
      <c r="A29" s="1014" t="s">
        <v>221</v>
      </c>
      <c r="B29" s="1014" t="s">
        <v>222</v>
      </c>
      <c r="C29" s="1015"/>
      <c r="D29" s="1015"/>
      <c r="E29" s="1015"/>
    </row>
    <row r="30" spans="1:5">
      <c r="A30" s="1014">
        <v>1</v>
      </c>
      <c r="B30" s="1014" t="s">
        <v>223</v>
      </c>
      <c r="C30" s="1015"/>
      <c r="D30" s="1015"/>
      <c r="E30" s="1015"/>
    </row>
    <row r="31" spans="1:5">
      <c r="A31" s="1014">
        <v>2</v>
      </c>
      <c r="B31" s="1014" t="s">
        <v>224</v>
      </c>
      <c r="C31" s="1015"/>
      <c r="D31" s="1015"/>
      <c r="E31" s="1015"/>
    </row>
    <row r="32" spans="1:5">
      <c r="A32" s="1014" t="s">
        <v>225</v>
      </c>
      <c r="B32" s="1014" t="s">
        <v>226</v>
      </c>
      <c r="C32" s="1015"/>
      <c r="D32" s="1015"/>
      <c r="E32" s="1015"/>
    </row>
    <row r="33" spans="1:5">
      <c r="A33" s="1014">
        <v>1</v>
      </c>
      <c r="B33" s="1014" t="s">
        <v>227</v>
      </c>
      <c r="C33" s="1015"/>
      <c r="D33" s="1015"/>
      <c r="E33" s="1015"/>
    </row>
    <row r="34" spans="1:5">
      <c r="A34" s="1014">
        <v>2</v>
      </c>
      <c r="B34" s="1014" t="s">
        <v>228</v>
      </c>
      <c r="C34" s="1015"/>
      <c r="D34" s="1015"/>
      <c r="E34" s="1015"/>
    </row>
    <row r="35" spans="1:5">
      <c r="A35" s="1014">
        <v>3</v>
      </c>
      <c r="B35" s="1014" t="s">
        <v>229</v>
      </c>
      <c r="C35" s="1015"/>
      <c r="D35" s="1015"/>
      <c r="E35" s="1015"/>
    </row>
    <row r="36" spans="1:5">
      <c r="A36" s="1014">
        <v>4</v>
      </c>
      <c r="B36" s="1014" t="s">
        <v>230</v>
      </c>
      <c r="C36" s="1015"/>
      <c r="D36" s="1015"/>
      <c r="E36" s="1015"/>
    </row>
    <row r="37" spans="1:5">
      <c r="A37" s="1014" t="s">
        <v>231</v>
      </c>
      <c r="B37" s="1014" t="s">
        <v>232</v>
      </c>
      <c r="C37" s="1015"/>
      <c r="D37" s="1015"/>
      <c r="E37" s="1015"/>
    </row>
    <row r="38" spans="1:5">
      <c r="A38" s="1014">
        <v>1</v>
      </c>
      <c r="B38" s="1014" t="s">
        <v>233</v>
      </c>
      <c r="C38" s="1015"/>
      <c r="D38" s="1015"/>
      <c r="E38" s="1015"/>
    </row>
    <row r="39" spans="1:5">
      <c r="A39" s="1014">
        <v>2</v>
      </c>
      <c r="B39" s="1014" t="s">
        <v>234</v>
      </c>
      <c r="C39" s="1015"/>
      <c r="D39" s="1015"/>
      <c r="E39" s="1015"/>
    </row>
    <row r="40" spans="1:5">
      <c r="A40" s="1014">
        <v>3</v>
      </c>
      <c r="B40" s="1014" t="s">
        <v>235</v>
      </c>
      <c r="C40" s="1015"/>
      <c r="D40" s="1015"/>
      <c r="E40" s="1015"/>
    </row>
    <row r="41" spans="1:5">
      <c r="A41" s="1014">
        <v>4</v>
      </c>
      <c r="B41" s="1014" t="s">
        <v>236</v>
      </c>
      <c r="C41" s="1015"/>
      <c r="D41" s="1015"/>
      <c r="E41" s="1015"/>
    </row>
    <row r="42" spans="1:5">
      <c r="A42" s="1014" t="s">
        <v>237</v>
      </c>
      <c r="B42" s="1014" t="s">
        <v>238</v>
      </c>
      <c r="C42" s="1015"/>
      <c r="D42" s="1015"/>
      <c r="E42" s="1015"/>
    </row>
    <row r="43" spans="1:5">
      <c r="A43" s="1014">
        <v>1</v>
      </c>
      <c r="B43" s="1014" t="s">
        <v>239</v>
      </c>
      <c r="C43" s="1015"/>
      <c r="D43" s="1015"/>
      <c r="E43" s="1015"/>
    </row>
    <row r="44" spans="1:5">
      <c r="A44" s="1014">
        <v>2</v>
      </c>
      <c r="B44" s="1014" t="s">
        <v>240</v>
      </c>
      <c r="C44" s="1015"/>
      <c r="D44" s="1015"/>
      <c r="E44" s="1015"/>
    </row>
    <row r="45" spans="1:5">
      <c r="A45" s="1014">
        <v>3</v>
      </c>
      <c r="B45" s="1014" t="s">
        <v>241</v>
      </c>
      <c r="C45" s="1015"/>
      <c r="D45" s="1015"/>
      <c r="E45" s="1015"/>
    </row>
    <row r="46" spans="1:5">
      <c r="A46" s="1014" t="s">
        <v>242</v>
      </c>
      <c r="B46" s="1014" t="s">
        <v>243</v>
      </c>
      <c r="C46" s="1015"/>
      <c r="D46" s="1015"/>
      <c r="E46" s="1015"/>
    </row>
    <row r="47" spans="1:5">
      <c r="A47" s="1014">
        <v>1</v>
      </c>
      <c r="B47" s="1014" t="s">
        <v>244</v>
      </c>
      <c r="C47" s="1015"/>
      <c r="D47" s="1015"/>
      <c r="E47" s="1015"/>
    </row>
    <row r="48" spans="1:5">
      <c r="A48" s="1014">
        <v>2</v>
      </c>
      <c r="B48" s="1014" t="s">
        <v>245</v>
      </c>
      <c r="C48" s="1015"/>
      <c r="D48" s="1015"/>
      <c r="E48" s="1015"/>
    </row>
    <row r="49" spans="1:5">
      <c r="A49" s="1014">
        <v>3</v>
      </c>
      <c r="B49" s="1014" t="s">
        <v>246</v>
      </c>
      <c r="C49" s="1015"/>
      <c r="D49" s="1015"/>
      <c r="E49" s="1015"/>
    </row>
    <row r="50" spans="1:5">
      <c r="A50" s="1014" t="s">
        <v>247</v>
      </c>
      <c r="B50" s="1014" t="s">
        <v>248</v>
      </c>
      <c r="C50" s="1015"/>
      <c r="D50" s="1015"/>
      <c r="E50" s="1015"/>
    </row>
    <row r="51" spans="1:5">
      <c r="A51" s="1014">
        <v>1</v>
      </c>
      <c r="B51" s="1014" t="s">
        <v>249</v>
      </c>
      <c r="C51" s="1015"/>
      <c r="D51" s="1015"/>
      <c r="E51" s="1015"/>
    </row>
    <row r="52" spans="1:5">
      <c r="A52" s="1014">
        <v>2</v>
      </c>
      <c r="B52" s="1014" t="s">
        <v>250</v>
      </c>
      <c r="C52" s="1015"/>
      <c r="D52" s="1015"/>
      <c r="E52" s="1015"/>
    </row>
    <row r="53" spans="1:5">
      <c r="A53" s="1014">
        <v>3</v>
      </c>
      <c r="B53" s="1014" t="s">
        <v>251</v>
      </c>
      <c r="C53" s="1015"/>
      <c r="D53" s="1015"/>
      <c r="E53" s="1015"/>
    </row>
    <row r="54" spans="1:5">
      <c r="A54" s="1014" t="s">
        <v>252</v>
      </c>
      <c r="B54" s="1014" t="s">
        <v>253</v>
      </c>
      <c r="C54" s="1015"/>
      <c r="D54" s="1015"/>
      <c r="E54" s="1015"/>
    </row>
    <row r="55" spans="1:5">
      <c r="A55" s="1014">
        <v>1</v>
      </c>
      <c r="B55" s="1014" t="s">
        <v>254</v>
      </c>
      <c r="C55" s="1015"/>
      <c r="D55" s="1015"/>
      <c r="E55" s="1015"/>
    </row>
    <row r="56" spans="1:5">
      <c r="A56" s="1014">
        <v>2</v>
      </c>
      <c r="B56" s="1014" t="s">
        <v>255</v>
      </c>
      <c r="C56" s="1015"/>
      <c r="D56" s="1015"/>
      <c r="E56" s="1015"/>
    </row>
    <row r="57" spans="1:5">
      <c r="A57" s="1014" t="s">
        <v>252</v>
      </c>
      <c r="B57" s="1014" t="s">
        <v>256</v>
      </c>
      <c r="C57" s="1015"/>
      <c r="D57" s="1015"/>
      <c r="E57" s="1015"/>
    </row>
    <row r="58" spans="1:5">
      <c r="A58" s="1014">
        <v>1</v>
      </c>
      <c r="B58" s="1014" t="s">
        <v>257</v>
      </c>
      <c r="C58" s="1015"/>
      <c r="D58" s="1015"/>
      <c r="E58" s="1015"/>
    </row>
    <row r="59" spans="1:5">
      <c r="A59" s="1014">
        <v>2</v>
      </c>
      <c r="B59" s="1014" t="s">
        <v>258</v>
      </c>
      <c r="C59" s="1015"/>
      <c r="D59" s="1015"/>
      <c r="E59" s="1015"/>
    </row>
    <row r="60" spans="1:5">
      <c r="A60" s="1014">
        <v>3</v>
      </c>
      <c r="B60" s="1014" t="s">
        <v>259</v>
      </c>
      <c r="C60" s="1015"/>
      <c r="D60" s="1015"/>
      <c r="E60" s="1015"/>
    </row>
    <row r="61" spans="1:5">
      <c r="A61" s="1014">
        <v>4</v>
      </c>
      <c r="B61" s="1014" t="s">
        <v>260</v>
      </c>
      <c r="C61" s="1015"/>
      <c r="D61" s="1015"/>
      <c r="E61" s="1015"/>
    </row>
    <row r="62" spans="1:5">
      <c r="A62" s="1014">
        <v>5</v>
      </c>
      <c r="B62" s="1014" t="s">
        <v>261</v>
      </c>
      <c r="C62" s="1015"/>
      <c r="D62" s="1015"/>
      <c r="E62" s="1015"/>
    </row>
    <row r="63" spans="1:5">
      <c r="A63" s="1014">
        <v>6</v>
      </c>
      <c r="B63" s="1014" t="s">
        <v>262</v>
      </c>
      <c r="C63" s="1015"/>
      <c r="D63" s="1015"/>
      <c r="E63" s="1015"/>
    </row>
    <row r="64" spans="1:5">
      <c r="A64" s="1014">
        <v>7</v>
      </c>
      <c r="B64" s="1014" t="s">
        <v>263</v>
      </c>
      <c r="C64" s="1015"/>
      <c r="D64" s="1015"/>
      <c r="E64" s="1015"/>
    </row>
    <row r="65" spans="1:5">
      <c r="A65" s="1014">
        <v>8</v>
      </c>
      <c r="B65" s="1014" t="s">
        <v>264</v>
      </c>
      <c r="C65" s="1015"/>
      <c r="D65" s="1015"/>
      <c r="E65" s="1015"/>
    </row>
    <row r="66" spans="1:5">
      <c r="A66" s="1014">
        <v>9</v>
      </c>
      <c r="B66" s="1014" t="s">
        <v>265</v>
      </c>
      <c r="C66" s="1015"/>
      <c r="D66" s="1015"/>
      <c r="E66" s="1015"/>
    </row>
    <row r="67" spans="1:5">
      <c r="A67" s="1014">
        <v>10</v>
      </c>
      <c r="B67" s="1014" t="s">
        <v>266</v>
      </c>
      <c r="C67" s="1015"/>
      <c r="D67" s="1015"/>
      <c r="E67" s="1015"/>
    </row>
    <row r="68" spans="1:5">
      <c r="A68" s="1014">
        <v>11</v>
      </c>
      <c r="B68" s="1014" t="s">
        <v>267</v>
      </c>
      <c r="C68" s="1015"/>
      <c r="D68" s="1015"/>
      <c r="E68" s="1015"/>
    </row>
    <row r="69" spans="1:5">
      <c r="A69" s="1014">
        <v>12</v>
      </c>
      <c r="B69" s="1014" t="s">
        <v>268</v>
      </c>
      <c r="C69" s="1015"/>
      <c r="D69" s="1015"/>
      <c r="E69" s="1015"/>
    </row>
    <row r="70" spans="1:5">
      <c r="A70" s="1014" t="s">
        <v>269</v>
      </c>
      <c r="B70" s="1014" t="s">
        <v>270</v>
      </c>
      <c r="C70" s="1015"/>
      <c r="D70" s="1015"/>
      <c r="E70" s="1015"/>
    </row>
    <row r="71" spans="1:5">
      <c r="A71" s="1014">
        <v>1</v>
      </c>
      <c r="B71" s="1014" t="s">
        <v>271</v>
      </c>
      <c r="C71" s="1015"/>
      <c r="D71" s="1015"/>
      <c r="E71" s="1015"/>
    </row>
    <row r="72" spans="1:5">
      <c r="A72" s="1014">
        <v>2</v>
      </c>
      <c r="B72" s="1014" t="s">
        <v>272</v>
      </c>
      <c r="C72" s="1015"/>
      <c r="D72" s="1015"/>
      <c r="E72" s="1015"/>
    </row>
    <row r="73" spans="1:5">
      <c r="A73" s="1014">
        <v>3</v>
      </c>
      <c r="B73" s="1014" t="s">
        <v>273</v>
      </c>
      <c r="C73" s="1015"/>
      <c r="D73" s="1015"/>
      <c r="E73" s="1015"/>
    </row>
    <row r="74" spans="1:5">
      <c r="A74" s="1014">
        <v>4</v>
      </c>
      <c r="B74" s="1014" t="s">
        <v>274</v>
      </c>
      <c r="C74" s="1015"/>
      <c r="D74" s="1015"/>
      <c r="E74" s="1015"/>
    </row>
    <row r="75" spans="1:5">
      <c r="A75" s="1014" t="s">
        <v>275</v>
      </c>
      <c r="B75" s="1014" t="s">
        <v>276</v>
      </c>
      <c r="C75" s="1015"/>
      <c r="D75" s="1015"/>
      <c r="E75" s="1015"/>
    </row>
    <row r="76" spans="1:5">
      <c r="A76" s="1014">
        <v>1</v>
      </c>
      <c r="B76" s="1014" t="s">
        <v>277</v>
      </c>
      <c r="C76" s="1015"/>
      <c r="D76" s="1015"/>
      <c r="E76" s="1015"/>
    </row>
    <row r="77" spans="1:5">
      <c r="A77" s="1014">
        <v>2</v>
      </c>
      <c r="B77" s="1014" t="s">
        <v>278</v>
      </c>
      <c r="C77" s="1015"/>
      <c r="D77" s="1015"/>
      <c r="E77" s="1015"/>
    </row>
    <row r="78" spans="1:5">
      <c r="A78" s="1014">
        <v>3</v>
      </c>
      <c r="B78" s="1014" t="s">
        <v>279</v>
      </c>
      <c r="C78" s="1015"/>
      <c r="D78" s="1015"/>
      <c r="E78" s="1015"/>
    </row>
    <row r="79" spans="1:5">
      <c r="A79" s="1014">
        <v>4</v>
      </c>
      <c r="B79" s="1014" t="s">
        <v>280</v>
      </c>
      <c r="C79" s="1015"/>
      <c r="D79" s="1015"/>
      <c r="E79" s="1015"/>
    </row>
    <row r="80" spans="1:5">
      <c r="A80" s="1014">
        <v>5</v>
      </c>
      <c r="B80" s="1014" t="s">
        <v>281</v>
      </c>
      <c r="C80" s="1015"/>
      <c r="D80" s="1015"/>
      <c r="E80" s="1015"/>
    </row>
    <row r="81" spans="1:5">
      <c r="A81" s="1014" t="s">
        <v>282</v>
      </c>
      <c r="B81" s="1014" t="s">
        <v>283</v>
      </c>
      <c r="C81" s="1015"/>
      <c r="D81" s="1015"/>
      <c r="E81" s="1015"/>
    </row>
    <row r="82" spans="1:5">
      <c r="A82" s="1014">
        <v>1</v>
      </c>
      <c r="B82" s="1014" t="s">
        <v>284</v>
      </c>
      <c r="C82" s="1015"/>
      <c r="D82" s="1015"/>
      <c r="E82" s="1015"/>
    </row>
    <row r="83" ht="22.5" spans="1:5">
      <c r="A83" s="1014">
        <v>2</v>
      </c>
      <c r="B83" s="1014" t="s">
        <v>285</v>
      </c>
      <c r="C83" s="1015"/>
      <c r="D83" s="1015"/>
      <c r="E83" s="1015"/>
    </row>
    <row r="84" spans="1:5">
      <c r="A84" s="1014">
        <v>3</v>
      </c>
      <c r="B84" s="1014" t="s">
        <v>286</v>
      </c>
      <c r="C84" s="1015"/>
      <c r="D84" s="1015"/>
      <c r="E84" s="1015"/>
    </row>
    <row r="85" spans="1:5">
      <c r="A85" s="1014">
        <v>4</v>
      </c>
      <c r="B85" s="1014" t="s">
        <v>287</v>
      </c>
      <c r="C85" s="1015"/>
      <c r="D85" s="1015"/>
      <c r="E85" s="1015"/>
    </row>
    <row r="86" spans="1:5">
      <c r="A86" s="1014">
        <v>5</v>
      </c>
      <c r="B86" s="1014" t="s">
        <v>288</v>
      </c>
      <c r="C86" s="1015"/>
      <c r="D86" s="1015"/>
      <c r="E86" s="1015"/>
    </row>
    <row r="87" spans="1:5">
      <c r="A87" s="1014">
        <v>6</v>
      </c>
      <c r="B87" s="1014" t="s">
        <v>289</v>
      </c>
      <c r="C87" s="1015"/>
      <c r="D87" s="1015"/>
      <c r="E87" s="1015"/>
    </row>
    <row r="88" spans="1:5">
      <c r="A88" s="1014">
        <v>7</v>
      </c>
      <c r="B88" s="1014" t="s">
        <v>290</v>
      </c>
      <c r="C88" s="1015"/>
      <c r="D88" s="1015"/>
      <c r="E88" s="1015"/>
    </row>
    <row r="89" spans="1:5">
      <c r="A89" s="1014" t="s">
        <v>291</v>
      </c>
      <c r="B89" s="1014" t="s">
        <v>292</v>
      </c>
      <c r="C89" s="1015"/>
      <c r="D89" s="1015"/>
      <c r="E89" s="1015"/>
    </row>
    <row r="90" spans="1:5">
      <c r="A90" s="1014">
        <v>1</v>
      </c>
      <c r="B90" s="1014" t="s">
        <v>293</v>
      </c>
      <c r="C90" s="1015"/>
      <c r="D90" s="1015"/>
      <c r="E90" s="1015"/>
    </row>
    <row r="91" spans="1:5">
      <c r="A91" s="1014">
        <v>1</v>
      </c>
      <c r="B91" s="1014" t="s">
        <v>294</v>
      </c>
      <c r="C91" s="1015"/>
      <c r="D91" s="1015"/>
      <c r="E91" s="1015"/>
    </row>
    <row r="92" spans="1:5">
      <c r="A92" s="1014">
        <v>2</v>
      </c>
      <c r="B92" s="1014" t="s">
        <v>295</v>
      </c>
      <c r="C92" s="1015"/>
      <c r="D92" s="1015"/>
      <c r="E92" s="1015"/>
    </row>
    <row r="93" spans="1:5">
      <c r="A93" s="1014">
        <v>3</v>
      </c>
      <c r="B93" s="1014" t="s">
        <v>296</v>
      </c>
      <c r="C93" s="1015"/>
      <c r="D93" s="1015"/>
      <c r="E93" s="1015"/>
    </row>
    <row r="94" spans="1:5">
      <c r="A94" s="1014">
        <v>4</v>
      </c>
      <c r="B94" s="1014" t="s">
        <v>297</v>
      </c>
      <c r="C94" s="1015"/>
      <c r="D94" s="1015"/>
      <c r="E94" s="1015"/>
    </row>
    <row r="95" spans="1:5">
      <c r="A95" s="1014">
        <v>5</v>
      </c>
      <c r="B95" s="1014" t="s">
        <v>298</v>
      </c>
      <c r="C95" s="1015"/>
      <c r="D95" s="1015"/>
      <c r="E95" s="1015"/>
    </row>
    <row r="96" spans="1:5">
      <c r="A96" s="1014">
        <v>6</v>
      </c>
      <c r="B96" s="1014" t="s">
        <v>299</v>
      </c>
      <c r="C96" s="1015"/>
      <c r="D96" s="1015"/>
      <c r="E96" s="1015"/>
    </row>
    <row r="97" spans="1:5">
      <c r="A97" s="1014">
        <v>7</v>
      </c>
      <c r="B97" s="1014" t="s">
        <v>300</v>
      </c>
      <c r="C97" s="1015"/>
      <c r="D97" s="1015"/>
      <c r="E97" s="1015"/>
    </row>
    <row r="98" spans="1:5">
      <c r="A98" s="1014">
        <v>8</v>
      </c>
      <c r="B98" s="1014" t="s">
        <v>301</v>
      </c>
      <c r="C98" s="1015"/>
      <c r="D98" s="1015"/>
      <c r="E98" s="1015"/>
    </row>
    <row r="99" spans="1:5">
      <c r="A99" s="1014">
        <v>9</v>
      </c>
      <c r="B99" s="1014" t="s">
        <v>302</v>
      </c>
      <c r="C99" s="1015"/>
      <c r="D99" s="1015"/>
      <c r="E99" s="1015"/>
    </row>
    <row r="100" spans="1:5">
      <c r="A100" s="1014">
        <v>10</v>
      </c>
      <c r="B100" s="1014" t="s">
        <v>303</v>
      </c>
      <c r="C100" s="1015"/>
      <c r="D100" s="1015"/>
      <c r="E100" s="1015"/>
    </row>
    <row r="101" spans="1:5">
      <c r="A101" s="1014">
        <v>11</v>
      </c>
      <c r="B101" s="1014" t="s">
        <v>304</v>
      </c>
      <c r="C101" s="1015"/>
      <c r="D101" s="1015"/>
      <c r="E101" s="1015"/>
    </row>
    <row r="102" spans="1:5">
      <c r="A102" s="1014" t="s">
        <v>305</v>
      </c>
      <c r="B102" s="1014" t="s">
        <v>306</v>
      </c>
      <c r="C102" s="1015"/>
      <c r="D102" s="1015"/>
      <c r="E102" s="1015"/>
    </row>
    <row r="103" spans="1:1">
      <c r="A103" s="1016" t="s">
        <v>318</v>
      </c>
    </row>
  </sheetData>
  <mergeCells count="1">
    <mergeCell ref="A1:E1"/>
  </mergeCells>
  <pageMargins left="0.708333333333333" right="0.708333333333333" top="0.747916666666667" bottom="0.5" header="0.314583333333333" footer="0.314583333333333"/>
  <pageSetup paperSize="9" scale="96" fitToHeight="0"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4"/>
  <sheetViews>
    <sheetView showGridLines="0" workbookViewId="0">
      <selection activeCell="C51" sqref="B51:C59"/>
    </sheetView>
  </sheetViews>
  <sheetFormatPr defaultColWidth="9" defaultRowHeight="15.75"/>
  <cols>
    <col min="1" max="1" width="1.5" customWidth="1"/>
    <col min="2" max="2" width="13.5" customWidth="1"/>
    <col min="3" max="3" width="16.1" customWidth="1"/>
    <col min="4" max="4" width="18.1" customWidth="1"/>
    <col min="5" max="5" width="17.1" customWidth="1"/>
    <col min="6" max="6" width="8.1" customWidth="1"/>
    <col min="7" max="7" width="4.9" customWidth="1"/>
    <col min="8" max="9" width="12.6" customWidth="1"/>
  </cols>
  <sheetData>
    <row r="1" ht="18.75" spans="1:10">
      <c r="A1" s="980" t="s">
        <v>319</v>
      </c>
      <c r="B1" s="981"/>
      <c r="C1" s="981"/>
      <c r="D1" s="981"/>
      <c r="E1" s="981"/>
      <c r="F1" s="981"/>
      <c r="G1" s="981"/>
      <c r="H1" s="981"/>
      <c r="I1" s="981"/>
      <c r="J1" s="1006"/>
    </row>
    <row r="2" spans="1:10">
      <c r="A2" s="982"/>
      <c r="B2" s="983" t="s">
        <v>320</v>
      </c>
      <c r="C2" s="984"/>
      <c r="D2" s="984"/>
      <c r="E2" s="984"/>
      <c r="F2" s="984"/>
      <c r="G2" s="985"/>
      <c r="H2" s="984"/>
      <c r="I2" s="984"/>
      <c r="J2" s="1005"/>
    </row>
    <row r="3" spans="1:10">
      <c r="A3" s="986"/>
      <c r="B3" s="987" t="s">
        <v>321</v>
      </c>
      <c r="C3" s="987"/>
      <c r="E3" s="988"/>
      <c r="F3" s="988"/>
      <c r="G3" s="989"/>
      <c r="H3" s="988"/>
      <c r="I3" s="988"/>
      <c r="J3" s="1007"/>
    </row>
    <row r="4" spans="1:10">
      <c r="A4" s="990"/>
      <c r="B4" s="991" t="s">
        <v>322</v>
      </c>
      <c r="C4" s="991" t="s">
        <v>323</v>
      </c>
      <c r="D4" s="991" t="s">
        <v>324</v>
      </c>
      <c r="E4" s="992" t="s">
        <v>325</v>
      </c>
      <c r="F4" s="993" t="s">
        <v>326</v>
      </c>
      <c r="G4" s="994"/>
      <c r="H4" s="984"/>
      <c r="I4" s="984"/>
      <c r="J4" s="1005"/>
    </row>
    <row r="5" spans="1:10">
      <c r="A5" s="982"/>
      <c r="B5" s="984"/>
      <c r="C5" s="995" t="s">
        <v>327</v>
      </c>
      <c r="D5" s="995"/>
      <c r="E5" s="995"/>
      <c r="F5" s="984"/>
      <c r="G5" s="996" t="s">
        <v>328</v>
      </c>
      <c r="H5" s="996"/>
      <c r="I5" s="996"/>
      <c r="J5" s="996"/>
    </row>
    <row r="6" spans="1:10">
      <c r="A6" s="982"/>
      <c r="C6" s="997" t="s">
        <v>329</v>
      </c>
      <c r="D6" s="997" t="s">
        <v>330</v>
      </c>
      <c r="E6" s="997" t="s">
        <v>331</v>
      </c>
      <c r="F6" s="993"/>
      <c r="G6" s="998" t="s">
        <v>332</v>
      </c>
      <c r="H6" s="998"/>
      <c r="I6" s="998" t="s">
        <v>333</v>
      </c>
      <c r="J6" s="1008"/>
    </row>
    <row r="7" spans="1:10">
      <c r="A7" s="982"/>
      <c r="B7" s="984"/>
      <c r="C7" s="999"/>
      <c r="D7" s="999"/>
      <c r="E7" s="997" t="s">
        <v>334</v>
      </c>
      <c r="F7" s="993"/>
      <c r="G7" s="998"/>
      <c r="H7" s="998"/>
      <c r="I7" s="998" t="s">
        <v>335</v>
      </c>
      <c r="J7" s="1009"/>
    </row>
    <row r="8" spans="1:10">
      <c r="A8" s="982"/>
      <c r="B8" s="984"/>
      <c r="C8" s="999"/>
      <c r="D8" s="999"/>
      <c r="E8" s="997" t="s">
        <v>336</v>
      </c>
      <c r="F8" s="993"/>
      <c r="G8" s="998"/>
      <c r="H8" s="998"/>
      <c r="I8" s="998" t="s">
        <v>337</v>
      </c>
      <c r="J8" s="1009"/>
    </row>
    <row r="9" spans="1:10">
      <c r="A9" s="982"/>
      <c r="B9" s="984"/>
      <c r="C9" s="999"/>
      <c r="D9" s="997" t="s">
        <v>338</v>
      </c>
      <c r="E9" s="997" t="s">
        <v>339</v>
      </c>
      <c r="F9" s="993"/>
      <c r="G9" s="998"/>
      <c r="H9" s="998"/>
      <c r="I9" s="998" t="s">
        <v>340</v>
      </c>
      <c r="J9" s="1009"/>
    </row>
    <row r="10" spans="1:10">
      <c r="A10" s="982"/>
      <c r="B10" s="984"/>
      <c r="C10" s="999"/>
      <c r="D10" s="1000"/>
      <c r="E10" s="997" t="s">
        <v>341</v>
      </c>
      <c r="F10" s="993"/>
      <c r="G10" s="998"/>
      <c r="H10" s="998"/>
      <c r="I10" s="998" t="s">
        <v>342</v>
      </c>
      <c r="J10" s="1009"/>
    </row>
    <row r="11" spans="1:10">
      <c r="A11" s="982"/>
      <c r="B11" s="984"/>
      <c r="C11" s="999"/>
      <c r="D11" s="1000"/>
      <c r="E11" s="997" t="s">
        <v>343</v>
      </c>
      <c r="F11" s="984"/>
      <c r="G11" s="998"/>
      <c r="H11" s="998"/>
      <c r="I11" s="998" t="s">
        <v>344</v>
      </c>
      <c r="J11" s="1008"/>
    </row>
    <row r="12" spans="1:10">
      <c r="A12" s="982"/>
      <c r="B12" s="984"/>
      <c r="C12" s="999"/>
      <c r="D12" s="997" t="s">
        <v>345</v>
      </c>
      <c r="E12" s="1000"/>
      <c r="F12" s="984"/>
      <c r="G12" s="998"/>
      <c r="H12" s="998"/>
      <c r="I12" s="998" t="s">
        <v>346</v>
      </c>
      <c r="J12" s="1008"/>
    </row>
    <row r="13" spans="1:10">
      <c r="A13" s="982"/>
      <c r="B13" s="984"/>
      <c r="C13" s="999"/>
      <c r="D13" s="997" t="s">
        <v>347</v>
      </c>
      <c r="E13" s="1000"/>
      <c r="F13" s="984"/>
      <c r="G13" s="998"/>
      <c r="H13" s="998"/>
      <c r="I13" s="998" t="s">
        <v>348</v>
      </c>
      <c r="J13" s="1008"/>
    </row>
    <row r="14" spans="1:10">
      <c r="A14" s="982"/>
      <c r="B14" s="984"/>
      <c r="C14" s="999"/>
      <c r="D14" s="997" t="s">
        <v>349</v>
      </c>
      <c r="E14" s="1000"/>
      <c r="F14" s="984"/>
      <c r="G14" s="998"/>
      <c r="H14" s="998"/>
      <c r="I14" s="998" t="s">
        <v>350</v>
      </c>
      <c r="J14" s="1008"/>
    </row>
    <row r="15" spans="1:10">
      <c r="A15" s="982"/>
      <c r="B15" s="984"/>
      <c r="C15" s="999"/>
      <c r="D15" s="997" t="s">
        <v>351</v>
      </c>
      <c r="E15" s="1000"/>
      <c r="F15" s="984"/>
      <c r="G15" s="998"/>
      <c r="H15" s="998"/>
      <c r="I15" s="998" t="s">
        <v>352</v>
      </c>
      <c r="J15" s="1010"/>
    </row>
    <row r="16" spans="1:10">
      <c r="A16" s="982"/>
      <c r="B16" s="984"/>
      <c r="C16" s="999"/>
      <c r="D16" s="997" t="s">
        <v>353</v>
      </c>
      <c r="E16" s="1000"/>
      <c r="F16" s="984"/>
      <c r="G16" s="998"/>
      <c r="H16" s="998"/>
      <c r="I16" s="998" t="s">
        <v>354</v>
      </c>
      <c r="J16" s="1008"/>
    </row>
    <row r="17" spans="1:10">
      <c r="A17" s="982"/>
      <c r="B17" s="984"/>
      <c r="C17" s="999"/>
      <c r="D17" s="997" t="s">
        <v>355</v>
      </c>
      <c r="E17" s="1000"/>
      <c r="F17" s="984"/>
      <c r="G17" s="998"/>
      <c r="H17" s="998"/>
      <c r="I17" s="998" t="s">
        <v>356</v>
      </c>
      <c r="J17" s="1008"/>
    </row>
    <row r="18" spans="1:10">
      <c r="A18" s="982"/>
      <c r="B18" s="984"/>
      <c r="C18" s="999"/>
      <c r="D18" s="997" t="s">
        <v>357</v>
      </c>
      <c r="E18" s="997" t="s">
        <v>358</v>
      </c>
      <c r="F18" s="984"/>
      <c r="G18" s="998"/>
      <c r="H18" s="998"/>
      <c r="I18" s="998"/>
      <c r="J18" s="1008"/>
    </row>
    <row r="19" spans="1:10">
      <c r="A19" s="982"/>
      <c r="B19" s="984"/>
      <c r="C19" s="999"/>
      <c r="D19" s="997"/>
      <c r="E19" s="997" t="s">
        <v>359</v>
      </c>
      <c r="F19" s="984"/>
      <c r="G19" s="998"/>
      <c r="H19" s="998"/>
      <c r="I19" s="998"/>
      <c r="J19" s="1008"/>
    </row>
    <row r="20" spans="1:10">
      <c r="A20" s="982"/>
      <c r="B20" s="984"/>
      <c r="C20" s="999"/>
      <c r="D20" s="997"/>
      <c r="E20" s="997" t="s">
        <v>360</v>
      </c>
      <c r="F20" s="984"/>
      <c r="G20" s="998" t="s">
        <v>361</v>
      </c>
      <c r="H20" s="998"/>
      <c r="I20" s="998" t="s">
        <v>362</v>
      </c>
      <c r="J20" s="1008"/>
    </row>
    <row r="21" spans="1:10">
      <c r="A21" s="982"/>
      <c r="B21" s="984"/>
      <c r="C21" s="999"/>
      <c r="D21" s="997"/>
      <c r="E21" s="997" t="s">
        <v>363</v>
      </c>
      <c r="F21" s="984"/>
      <c r="G21" s="998"/>
      <c r="H21" s="998"/>
      <c r="I21" s="998" t="s">
        <v>364</v>
      </c>
      <c r="J21" s="1008"/>
    </row>
    <row r="22" spans="1:10">
      <c r="A22" s="982"/>
      <c r="B22" s="984"/>
      <c r="C22" s="999"/>
      <c r="D22" s="997"/>
      <c r="E22" s="997" t="s">
        <v>365</v>
      </c>
      <c r="F22" s="984"/>
      <c r="G22" s="998"/>
      <c r="H22" s="998"/>
      <c r="I22" s="998" t="s">
        <v>366</v>
      </c>
      <c r="J22" s="1008"/>
    </row>
    <row r="23" spans="1:10">
      <c r="A23" s="982"/>
      <c r="B23" s="984"/>
      <c r="C23" s="999"/>
      <c r="D23" s="997"/>
      <c r="E23" s="997" t="s">
        <v>367</v>
      </c>
      <c r="F23" s="984"/>
      <c r="G23" s="998"/>
      <c r="H23" s="998"/>
      <c r="I23" s="998" t="s">
        <v>368</v>
      </c>
      <c r="J23" s="1008"/>
    </row>
    <row r="24" spans="1:10">
      <c r="A24" s="982"/>
      <c r="B24" s="984"/>
      <c r="C24" s="999"/>
      <c r="D24" s="997"/>
      <c r="E24" s="997" t="s">
        <v>369</v>
      </c>
      <c r="F24" s="984"/>
      <c r="G24" s="998"/>
      <c r="H24" s="998"/>
      <c r="I24" s="998" t="s">
        <v>370</v>
      </c>
      <c r="J24" s="1008"/>
    </row>
    <row r="25" spans="1:10">
      <c r="A25" s="982"/>
      <c r="B25" s="984"/>
      <c r="C25" s="999"/>
      <c r="D25" s="997"/>
      <c r="E25" s="997" t="s">
        <v>371</v>
      </c>
      <c r="F25" s="984"/>
      <c r="G25" s="998"/>
      <c r="H25" s="998"/>
      <c r="I25" s="998" t="s">
        <v>372</v>
      </c>
      <c r="J25" s="1008"/>
    </row>
    <row r="26" spans="1:10">
      <c r="A26" s="982"/>
      <c r="B26" s="984"/>
      <c r="C26" s="999"/>
      <c r="D26" s="997"/>
      <c r="E26" s="997" t="s">
        <v>373</v>
      </c>
      <c r="F26" s="984"/>
      <c r="G26" s="998"/>
      <c r="H26" s="998"/>
      <c r="I26" s="998" t="s">
        <v>374</v>
      </c>
      <c r="J26" s="1008"/>
    </row>
    <row r="27" spans="1:10">
      <c r="A27" s="982"/>
      <c r="B27" s="984"/>
      <c r="C27" s="999"/>
      <c r="D27" s="997"/>
      <c r="E27" s="997" t="s">
        <v>375</v>
      </c>
      <c r="F27" s="984"/>
      <c r="J27" s="1005"/>
    </row>
    <row r="28" spans="1:10">
      <c r="A28" s="982"/>
      <c r="B28" s="984"/>
      <c r="C28" s="999"/>
      <c r="D28" s="997"/>
      <c r="E28" s="997" t="s">
        <v>376</v>
      </c>
      <c r="F28" s="984"/>
      <c r="G28" s="984"/>
      <c r="H28" s="984"/>
      <c r="I28" s="984"/>
      <c r="J28" s="1005"/>
    </row>
    <row r="29" spans="1:10">
      <c r="A29" s="982"/>
      <c r="B29" s="984"/>
      <c r="C29" s="999"/>
      <c r="D29" s="997"/>
      <c r="E29" s="997" t="s">
        <v>377</v>
      </c>
      <c r="F29" s="984"/>
      <c r="G29" s="984"/>
      <c r="H29" s="984"/>
      <c r="I29" s="984"/>
      <c r="J29" s="1005"/>
    </row>
    <row r="30" spans="1:10">
      <c r="A30" s="982"/>
      <c r="B30" s="984"/>
      <c r="C30" s="999"/>
      <c r="D30" s="997"/>
      <c r="E30" s="997" t="s">
        <v>378</v>
      </c>
      <c r="F30" s="984"/>
      <c r="G30" s="984"/>
      <c r="H30" s="984"/>
      <c r="I30" s="984"/>
      <c r="J30" s="1005"/>
    </row>
    <row r="31" spans="1:10">
      <c r="A31" s="982"/>
      <c r="B31" s="984"/>
      <c r="C31" s="999"/>
      <c r="D31" s="997"/>
      <c r="E31" s="997" t="s">
        <v>379</v>
      </c>
      <c r="F31" s="984"/>
      <c r="G31" s="984"/>
      <c r="H31" s="984"/>
      <c r="I31" s="984"/>
      <c r="J31" s="1005"/>
    </row>
    <row r="32" spans="1:10">
      <c r="A32" s="982"/>
      <c r="B32" s="984"/>
      <c r="C32" s="999"/>
      <c r="D32" s="997"/>
      <c r="E32" s="997" t="s">
        <v>380</v>
      </c>
      <c r="F32" s="984"/>
      <c r="G32" s="984"/>
      <c r="H32" s="984"/>
      <c r="I32" s="984"/>
      <c r="J32" s="1005"/>
    </row>
    <row r="33" spans="1:10">
      <c r="A33" s="982"/>
      <c r="B33" s="984"/>
      <c r="C33" s="999"/>
      <c r="D33" s="997"/>
      <c r="E33" s="997" t="s">
        <v>381</v>
      </c>
      <c r="F33" s="984"/>
      <c r="G33" s="984"/>
      <c r="H33" s="984"/>
      <c r="I33" s="984"/>
      <c r="J33" s="1005"/>
    </row>
    <row r="34" spans="1:5">
      <c r="A34" s="982"/>
      <c r="C34" s="1000"/>
      <c r="D34" s="997" t="s">
        <v>382</v>
      </c>
      <c r="E34" s="1000"/>
    </row>
    <row r="35" spans="1:5">
      <c r="A35" s="982"/>
      <c r="C35" s="1000"/>
      <c r="D35" s="997" t="s">
        <v>383</v>
      </c>
      <c r="E35" s="997"/>
    </row>
    <row r="36" spans="1:6">
      <c r="A36" s="982"/>
      <c r="B36" s="984"/>
      <c r="D36" s="997" t="s">
        <v>384</v>
      </c>
      <c r="E36" s="997" t="s">
        <v>339</v>
      </c>
      <c r="F36" s="1001"/>
    </row>
    <row r="37" spans="1:6">
      <c r="A37" s="982"/>
      <c r="C37" s="1000"/>
      <c r="D37" s="997"/>
      <c r="E37" s="997" t="s">
        <v>341</v>
      </c>
      <c r="F37" s="993"/>
    </row>
    <row r="38" spans="1:10">
      <c r="A38" s="982"/>
      <c r="B38" s="984"/>
      <c r="C38" s="1000"/>
      <c r="D38" s="997"/>
      <c r="E38" s="997" t="s">
        <v>385</v>
      </c>
      <c r="F38" s="1001"/>
      <c r="G38" s="984"/>
      <c r="H38" s="984"/>
      <c r="I38" s="984"/>
      <c r="J38" s="1005"/>
    </row>
    <row r="39" spans="1:10">
      <c r="A39" s="982"/>
      <c r="B39" s="984"/>
      <c r="C39" s="999"/>
      <c r="D39" s="997" t="s">
        <v>386</v>
      </c>
      <c r="E39" s="997"/>
      <c r="F39" s="1001"/>
      <c r="G39" s="984"/>
      <c r="H39" s="984"/>
      <c r="I39" s="984"/>
      <c r="J39" s="1005"/>
    </row>
    <row r="40" ht="14.25" customHeight="1" spans="1:10">
      <c r="A40" s="982"/>
      <c r="B40" s="984"/>
      <c r="C40" s="999"/>
      <c r="D40" s="997" t="s">
        <v>387</v>
      </c>
      <c r="E40" s="997"/>
      <c r="F40" s="1001"/>
      <c r="G40" s="984"/>
      <c r="H40" s="984"/>
      <c r="I40" s="984"/>
      <c r="J40" s="1005"/>
    </row>
    <row r="41" ht="14.25" customHeight="1" spans="1:10">
      <c r="A41" s="982"/>
      <c r="B41" s="984"/>
      <c r="C41" s="999"/>
      <c r="D41" s="997" t="s">
        <v>388</v>
      </c>
      <c r="E41" s="997"/>
      <c r="F41" s="1001"/>
      <c r="G41" s="984"/>
      <c r="H41" s="984"/>
      <c r="I41" s="984"/>
      <c r="J41" s="1005"/>
    </row>
    <row r="42" ht="14.25" customHeight="1" spans="1:10">
      <c r="A42" s="982"/>
      <c r="B42" s="984"/>
      <c r="C42" s="999"/>
      <c r="D42" s="997" t="s">
        <v>389</v>
      </c>
      <c r="E42" s="1002" t="s">
        <v>390</v>
      </c>
      <c r="F42" s="1003" t="s">
        <v>391</v>
      </c>
      <c r="G42" s="984"/>
      <c r="H42" s="1003" t="s">
        <v>392</v>
      </c>
      <c r="I42" s="1003" t="s">
        <v>393</v>
      </c>
      <c r="J42" s="1005"/>
    </row>
    <row r="43" spans="1:10">
      <c r="A43" s="1004"/>
      <c r="B43" s="984"/>
      <c r="C43" s="997"/>
      <c r="D43" s="997" t="s">
        <v>394</v>
      </c>
      <c r="E43" s="997" t="s">
        <v>395</v>
      </c>
      <c r="F43" s="984"/>
      <c r="G43" s="984"/>
      <c r="H43" s="1005"/>
      <c r="I43" s="1005"/>
      <c r="J43" s="1005"/>
    </row>
    <row r="44" spans="1:10">
      <c r="A44" s="1004"/>
      <c r="B44" s="984"/>
      <c r="C44" s="1000"/>
      <c r="D44" s="997"/>
      <c r="E44" s="997" t="s">
        <v>396</v>
      </c>
      <c r="F44" s="984"/>
      <c r="G44" s="984"/>
      <c r="H44" s="1005"/>
      <c r="I44" s="1005"/>
      <c r="J44" s="1005"/>
    </row>
    <row r="45" spans="1:10">
      <c r="A45" s="1004"/>
      <c r="B45" s="984"/>
      <c r="C45" s="1000"/>
      <c r="D45" s="997"/>
      <c r="E45" s="997" t="s">
        <v>397</v>
      </c>
      <c r="F45" s="984"/>
      <c r="G45" s="984"/>
      <c r="H45" s="1005"/>
      <c r="I45" s="1005"/>
      <c r="J45" s="1005"/>
    </row>
    <row r="46" spans="1:10">
      <c r="A46" s="1004"/>
      <c r="B46" s="984"/>
      <c r="C46" s="1000"/>
      <c r="D46" s="997"/>
      <c r="E46" s="997" t="s">
        <v>398</v>
      </c>
      <c r="F46" s="984"/>
      <c r="G46" s="984"/>
      <c r="H46" s="1005"/>
      <c r="I46" s="1005"/>
      <c r="J46" s="1005"/>
    </row>
    <row r="47" spans="1:10">
      <c r="A47" s="1004"/>
      <c r="B47" s="984"/>
      <c r="C47" s="1000"/>
      <c r="D47" s="997"/>
      <c r="E47" s="997" t="s">
        <v>399</v>
      </c>
      <c r="F47" s="984"/>
      <c r="G47" s="984"/>
      <c r="H47" s="1005"/>
      <c r="I47" s="1005"/>
      <c r="J47" s="1005"/>
    </row>
    <row r="48" spans="1:10">
      <c r="A48" s="1004"/>
      <c r="B48" s="984"/>
      <c r="C48" s="1000"/>
      <c r="D48" s="997"/>
      <c r="E48" s="997" t="s">
        <v>400</v>
      </c>
      <c r="F48" s="984"/>
      <c r="G48" s="984"/>
      <c r="H48" s="1005"/>
      <c r="I48" s="1005"/>
      <c r="J48" s="1005"/>
    </row>
    <row r="49" spans="1:10">
      <c r="A49" s="1004"/>
      <c r="B49" s="984"/>
      <c r="C49" s="997" t="s">
        <v>401</v>
      </c>
      <c r="D49" s="997"/>
      <c r="E49" s="997" t="s">
        <v>402</v>
      </c>
      <c r="F49" s="1005"/>
      <c r="G49" s="984"/>
      <c r="H49" s="1005"/>
      <c r="I49" s="1005"/>
      <c r="J49" s="1005"/>
    </row>
    <row r="50" spans="1:9">
      <c r="A50" s="1004"/>
      <c r="B50" s="984"/>
      <c r="C50" s="999"/>
      <c r="D50" s="997" t="s">
        <v>403</v>
      </c>
      <c r="E50" s="997" t="s">
        <v>404</v>
      </c>
      <c r="G50" s="984"/>
      <c r="H50" s="1005"/>
      <c r="I50" s="1005"/>
    </row>
    <row r="51" spans="1:7">
      <c r="A51" s="1004"/>
      <c r="B51" s="984"/>
      <c r="C51" s="999"/>
      <c r="D51" s="997"/>
      <c r="E51" s="997" t="s">
        <v>405</v>
      </c>
      <c r="G51" s="984"/>
    </row>
    <row r="52" spans="2:7">
      <c r="B52" s="984"/>
      <c r="C52" s="997"/>
      <c r="D52" s="997" t="s">
        <v>406</v>
      </c>
      <c r="E52" s="997"/>
      <c r="F52" s="984"/>
      <c r="G52" s="984"/>
    </row>
    <row r="53" spans="2:7">
      <c r="B53" s="984"/>
      <c r="C53" s="997"/>
      <c r="D53" s="997" t="s">
        <v>407</v>
      </c>
      <c r="E53" s="997"/>
      <c r="F53" s="1005"/>
      <c r="G53" s="984"/>
    </row>
    <row r="54" spans="2:10">
      <c r="B54" s="984"/>
      <c r="C54" s="997"/>
      <c r="D54" s="997" t="s">
        <v>408</v>
      </c>
      <c r="E54" s="997"/>
      <c r="F54" s="1005"/>
      <c r="G54" s="984"/>
      <c r="J54" s="1005"/>
    </row>
    <row r="55" spans="2:10">
      <c r="B55" s="984"/>
      <c r="C55" s="997"/>
      <c r="D55" s="997" t="s">
        <v>409</v>
      </c>
      <c r="E55" s="997"/>
      <c r="F55" s="1005"/>
      <c r="G55" s="984"/>
      <c r="H55" s="1005"/>
      <c r="I55" s="1005"/>
      <c r="J55" s="1005"/>
    </row>
    <row r="56" spans="1:9">
      <c r="A56" s="1004"/>
      <c r="B56" s="984"/>
      <c r="C56" s="997"/>
      <c r="D56" s="997" t="s">
        <v>410</v>
      </c>
      <c r="E56" s="997" t="s">
        <v>411</v>
      </c>
      <c r="G56" s="984"/>
      <c r="H56" s="1005"/>
      <c r="I56" s="1005"/>
    </row>
    <row r="57" spans="1:7">
      <c r="A57" s="1004"/>
      <c r="B57" s="984"/>
      <c r="C57" s="997"/>
      <c r="D57" s="997"/>
      <c r="E57" s="997" t="s">
        <v>412</v>
      </c>
      <c r="G57" s="1005"/>
    </row>
    <row r="58" spans="2:7">
      <c r="B58" s="984"/>
      <c r="C58" s="997"/>
      <c r="D58" s="997" t="s">
        <v>158</v>
      </c>
      <c r="E58" s="997" t="s">
        <v>413</v>
      </c>
      <c r="F58" s="984"/>
      <c r="G58" s="1005"/>
    </row>
    <row r="59" spans="2:7">
      <c r="B59" s="984"/>
      <c r="C59" s="997"/>
      <c r="D59" s="997" t="s">
        <v>414</v>
      </c>
      <c r="E59" s="997"/>
      <c r="G59" s="1005"/>
    </row>
    <row r="60" spans="2:7">
      <c r="B60" s="1005"/>
      <c r="C60" s="997"/>
      <c r="D60" s="997" t="s">
        <v>415</v>
      </c>
      <c r="E60" s="997"/>
      <c r="G60" s="1005"/>
    </row>
    <row r="61" spans="3:5">
      <c r="C61" s="997"/>
      <c r="D61" s="997" t="s">
        <v>416</v>
      </c>
      <c r="E61" s="997"/>
    </row>
    <row r="62" spans="3:5">
      <c r="C62" s="997"/>
      <c r="D62" s="997" t="s">
        <v>417</v>
      </c>
      <c r="E62" s="997" t="s">
        <v>418</v>
      </c>
    </row>
    <row r="63" spans="3:5">
      <c r="C63" s="1000"/>
      <c r="D63" s="1000"/>
      <c r="E63" s="997" t="s">
        <v>419</v>
      </c>
    </row>
    <row r="64" spans="3:5">
      <c r="C64" s="1000"/>
      <c r="D64" s="1000"/>
      <c r="E64" s="997" t="s">
        <v>420</v>
      </c>
    </row>
  </sheetData>
  <mergeCells count="3">
    <mergeCell ref="B3:C3"/>
    <mergeCell ref="C5:E5"/>
    <mergeCell ref="G5:J5"/>
  </mergeCells>
  <hyperlinks>
    <hyperlink ref="B2" location="封面!A1" display="评估申报表封面"/>
    <hyperlink ref="E4" location="汇总表!A1" display="汇总表"/>
    <hyperlink ref="F4" location="分类汇总!A1" display="分类汇总表"/>
    <hyperlink ref="C6" location="流动汇总!A1" display="流动资产"/>
    <hyperlink ref="E6" location="现金!A1" display="现金"/>
    <hyperlink ref="E7" location="银行存款!A1" display="银行存款"/>
    <hyperlink ref="E8" location="其他货币资金!A1" display="其他货币资金"/>
    <hyperlink ref="D9" location="交易性金融资产汇总!A1" display="交易性金融资产"/>
    <hyperlink ref="E9" location="'交易性-股票'!A1" display="股票投资"/>
    <hyperlink ref="E10" location="'交易性-债券'!A1" display="债券投资"/>
    <hyperlink ref="D12" location="应收票据!A1" display="应收票据"/>
    <hyperlink ref="D13" location="应收账款!A1" display="应收账款"/>
    <hyperlink ref="D18" location="存货汇总!A1" display="存货"/>
    <hyperlink ref="E18" location="原材料!A1" display="原材料"/>
    <hyperlink ref="E19" location="'材料采购（在途物资）'!A1" display="材料采购（在途物资）"/>
    <hyperlink ref="C49" location="非流动资产汇总!A1" display="非流动资产"/>
    <hyperlink ref="E43" location="房屋建筑物!A1" display="房屋建筑物"/>
    <hyperlink ref="E44" location="构筑物!A1" display="构筑物及其他辅助设施"/>
    <hyperlink ref="E45" location="管道沟槽!A1" display="管道及沟槽"/>
    <hyperlink ref="E46" location="机器设备!A1" display="机器设备"/>
    <hyperlink ref="E47" location="车辆!A1" display="车辆"/>
    <hyperlink ref="E48" location="电子设备!A1" display="电子设备"/>
    <hyperlink ref="D52" location="工程物资!A1" display="工程物资"/>
    <hyperlink ref="E50" location="'在建（土建）'!A1" display="在建工程-土建工程"/>
    <hyperlink ref="E51" location="'在建（设备）'!A1" display="在建工程-设备安装工程"/>
    <hyperlink ref="D53" location="固定资产清理!A1" display="固定资产清理"/>
    <hyperlink ref="G6" location="流动负债汇总!A1" display="流动负债"/>
    <hyperlink ref="I6" location="短期借款!A1" display="短期借款"/>
    <hyperlink ref="I8" location="应付票据!A1" display="应付票据"/>
    <hyperlink ref="I9" location="应付账款!A1" display="应付账款"/>
    <hyperlink ref="I10" location="预收账款!A1" display="预收款项"/>
    <hyperlink ref="I15" location="其他应付款!A1" display="其他应付款"/>
    <hyperlink ref="I11" location="职工薪酬!A1" display="应付职工薪酬"/>
    <hyperlink ref="I12" location="应交税费!A1" display="应交税费"/>
    <hyperlink ref="I17" location="其他流动负债!A1" display="其他流动负债"/>
    <hyperlink ref="G20" location="'非流动负债汇总 '!A1" display="非流动负债"/>
    <hyperlink ref="I20" location="长期借款!A1" display="长期借款"/>
    <hyperlink ref="I22" location="长期应付款!A1" display="长期应付款"/>
    <hyperlink ref="I26" location="其他非流动负债!A1" display="其他非流动负债"/>
    <hyperlink ref="I25" location="递延所得税负债!A1" display="递延所得税负债"/>
    <hyperlink ref="B3" location="填表说明!A1" display="评估申报表说明（填表前请先阅读）"/>
    <hyperlink ref="C4" location="资产负债表!A1" display="企业原始报表"/>
    <hyperlink ref="I21" location="应付债券!A1" display="应付债券"/>
    <hyperlink ref="I23" location="专项应付款!A1" display="专项应付款"/>
    <hyperlink ref="B4" location="基本情况!A1" display="基本情况表"/>
    <hyperlink ref="D6" location="流动汇总!B6" display="货币资金"/>
    <hyperlink ref="B3:C3" location="填表说明!B2" display="评估申报表说明（填表前请先阅读）"/>
    <hyperlink ref="E49" location="土地!A1" display="土地"/>
    <hyperlink ref="E36" location="'可出售-股票'!A1" display="股票投资"/>
    <hyperlink ref="E37" location="'可出售-债券'!A1" display="债券投资"/>
    <hyperlink ref="D16" location="'应收股利（利润）'!A1" display="应收股利"/>
    <hyperlink ref="D15" location="应收利息!A1" display="应收利息"/>
    <hyperlink ref="D17" location="其他应收款!A1" display="其他应收款"/>
    <hyperlink ref="D14" location="预付账款!A1" display="预付账款"/>
    <hyperlink ref="D40" location="长期应收!A1" display="长期应收款"/>
    <hyperlink ref="D41" location="长期股权投资!Print_Area" display="长期股权投资"/>
    <hyperlink ref="D42" location="非流动资产汇总!A10" display="投资性房地产"/>
    <hyperlink ref="D60" location="长期待摊费用!A1" display="长期待摊费用"/>
    <hyperlink ref="E56" location="'无形-土地'!A1" display="土地使用权"/>
    <hyperlink ref="E58" location="'无形-其他'!A1" display="其他无形资产"/>
    <hyperlink ref="I24" location="预计负债!A1" display="预计负债"/>
    <hyperlink ref="E11" location="'交易性-基金'!A1" display="基金投资"/>
    <hyperlink ref="D34" location="一年到期非流动资产!A1" display="一年到期非流动资产"/>
    <hyperlink ref="D35" location="其他流动资产!A1" display="其他流动资产"/>
    <hyperlink ref="D36" location="可供出售金融资产汇总!A1" display="可供出售金融资产"/>
    <hyperlink ref="E38" location="'可出售-其他'!A1" display="其他投资"/>
    <hyperlink ref="D39" location="持有到期投资!A1" display="持有至到期投资"/>
    <hyperlink ref="D43" location="固定资产汇总!B18" display="固定资产"/>
    <hyperlink ref="D50" location="在建工程汇总!A1" display="在建工程"/>
    <hyperlink ref="D54" location="生产性生物资产!A1" display="生产性生物资产"/>
    <hyperlink ref="D55" location="油气资产!A1" display="油气资产"/>
    <hyperlink ref="D56" location="无形资产汇总!A1" display="无形资产"/>
    <hyperlink ref="D58" location="开发支出!A1" display="开发支出"/>
    <hyperlink ref="D59" location="商誉!A1" display="商誉"/>
    <hyperlink ref="D61" location="递延所得税资产!A1" display="递延所得税资产"/>
    <hyperlink ref="D62" location="其他非流动资产汇总!A1" display="其他非流动资产"/>
    <hyperlink ref="I7" location="交易性金融负债!A1" display="交易性金融负债"/>
    <hyperlink ref="I13" location="应付利息!A1" display="应付利息"/>
    <hyperlink ref="I14" location="'应付股利（利润）'!A1" display="应付股利（应付利润）"/>
    <hyperlink ref="I16" location="一年到期非流动负债!A1" display="一年内到期的非流动负债"/>
    <hyperlink ref="E20" location="在库低值易耗品!A1" display="在库低值易耗品"/>
    <hyperlink ref="E21" location="包装物!A1" display="包装物"/>
    <hyperlink ref="E22" location="委托加工材料!A1" display="委托加工物资"/>
    <hyperlink ref="E23" location="'产成品（库存商品）'!A1" display="产成品(库存商品)"/>
    <hyperlink ref="E24" location="开发产品!A1" display="开发产品"/>
    <hyperlink ref="E25" location="出租开发产品!A1" display="出租开发产品"/>
    <hyperlink ref="E26" location="'在产品（自制半成品）'!A1" display="在产品"/>
    <hyperlink ref="E27" location="开发成本!A1" display="开发成本"/>
    <hyperlink ref="E28" location="分期收款发出商品!A1" display="分期收款发出商品"/>
    <hyperlink ref="E29" location="在用低值易耗品!A1" display="在用低值易耗品"/>
    <hyperlink ref="E30" location="委托代销商品!A1" display="委托代销商品"/>
    <hyperlink ref="E31" location="受托代销商品!A1" display="受托代销商品"/>
    <hyperlink ref="E32" location="未结算工程!A1" display="未结算工程"/>
    <hyperlink ref="E33" location="周转材料!A1" display="周转材料"/>
    <hyperlink ref="E62" location="其他长期资产!A1" display="其他长期资产"/>
    <hyperlink ref="E63" location="临时设施!A1" display="临时设施"/>
    <hyperlink ref="E64" location="特准储备物资!A1" display="特准储备物资"/>
    <hyperlink ref="D4" location="'资产负债表(审计后)'!A1" display="审计后资产负债表"/>
    <hyperlink ref="E57" location="'无形-矿业权'!A1" display="矿业权"/>
    <hyperlink ref="E42" location="'投资性房地产-房屋成本计量'!A1" display="（房屋成本计量"/>
    <hyperlink ref="F42" location="'投资性房地产-房屋公允价值计量'!A1" display="房屋公允价值计量"/>
    <hyperlink ref="H42" location="'投资性房地产-土地成本计量'!A1" display="土地成本计量"/>
    <hyperlink ref="I42" location="'投资性房地产-土地公允价值计量'!A1" display="土地公允价值计量）"/>
  </hyperlinks>
  <pageMargins left="0.747916666666667" right="0.747916666666667" top="0.786805555555556" bottom="0.196527777777778" header="0" footer="0"/>
  <pageSetup paperSize="9" scale="90" orientation="landscape"/>
  <headerFooter alignWithMargins="0"/>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D25" sqref="D25"/>
    </sheetView>
  </sheetViews>
  <sheetFormatPr defaultColWidth="9" defaultRowHeight="15.75" customHeight="1" outlineLevelCol="6"/>
  <cols>
    <col min="1" max="1" width="4.4" customWidth="1"/>
    <col min="2" max="2" width="21" customWidth="1"/>
    <col min="3" max="3" width="19.4" customWidth="1" outlineLevel="1"/>
    <col min="4" max="7" width="21.1" customWidth="1"/>
  </cols>
  <sheetData>
    <row r="1" ht="20.25" customHeight="1" spans="2:7">
      <c r="B1" s="1" t="s">
        <v>421</v>
      </c>
      <c r="C1" s="3"/>
      <c r="D1" s="3"/>
      <c r="E1" s="3"/>
      <c r="F1" s="3"/>
      <c r="G1" s="3"/>
    </row>
    <row r="2" ht="30" customHeight="1" spans="1:7">
      <c r="A2" s="965" t="s">
        <v>422</v>
      </c>
      <c r="B2" s="966"/>
      <c r="C2" s="965"/>
      <c r="D2" s="965"/>
      <c r="E2" s="965"/>
      <c r="F2" s="965"/>
      <c r="G2" s="965"/>
    </row>
    <row r="3" ht="18" customHeight="1" spans="1:7">
      <c r="A3" s="967" t="e">
        <f>CONCATENATE(#REF!,#REF!,#REF!,#REF!,#REF!,#REF!,#REF!)</f>
        <v>#REF!</v>
      </c>
      <c r="B3" s="968"/>
      <c r="C3" s="967"/>
      <c r="D3" s="967"/>
      <c r="E3" s="967"/>
      <c r="F3" s="967"/>
      <c r="G3" s="967"/>
    </row>
    <row r="4" customHeight="1" spans="1:7">
      <c r="A4" s="6" t="e">
        <f>#REF!&amp;#REF!</f>
        <v>#REF!</v>
      </c>
      <c r="G4" s="19" t="s">
        <v>423</v>
      </c>
    </row>
    <row r="5" customHeight="1" spans="1:7">
      <c r="A5" s="68" t="s">
        <v>424</v>
      </c>
      <c r="B5" s="34"/>
      <c r="C5" s="8" t="s">
        <v>425</v>
      </c>
      <c r="D5" s="35" t="s">
        <v>426</v>
      </c>
      <c r="E5" s="7" t="s">
        <v>427</v>
      </c>
      <c r="F5" s="7" t="s">
        <v>428</v>
      </c>
      <c r="G5" s="7" t="s">
        <v>429</v>
      </c>
    </row>
    <row r="6" customHeight="1" spans="1:7">
      <c r="A6" s="969"/>
      <c r="B6" s="912"/>
      <c r="C6" s="970"/>
      <c r="D6" s="35" t="s">
        <v>430</v>
      </c>
      <c r="E6" s="7" t="s">
        <v>431</v>
      </c>
      <c r="F6" s="7" t="s">
        <v>432</v>
      </c>
      <c r="G6" s="7" t="s">
        <v>433</v>
      </c>
    </row>
    <row r="7" customHeight="1" spans="1:7">
      <c r="A7" s="971">
        <v>1</v>
      </c>
      <c r="B7" s="972" t="s">
        <v>434</v>
      </c>
      <c r="C7" s="973">
        <f>ROUND(分类汇总!C6/10000,2)</f>
        <v>0</v>
      </c>
      <c r="D7" s="913">
        <f>ROUND(分类汇总!E6/10000,2)</f>
        <v>0</v>
      </c>
      <c r="E7" s="913">
        <f>ROUND(分类汇总!F6/10000,2)</f>
        <v>0</v>
      </c>
      <c r="F7" s="913">
        <f>E7-D7</f>
        <v>0</v>
      </c>
      <c r="G7" s="913" t="str">
        <f>IF(D7=0,"",F7/D7*100)</f>
        <v/>
      </c>
    </row>
    <row r="8" customHeight="1" spans="1:7">
      <c r="A8" s="971">
        <f>MAX(A$7:$B7)+1</f>
        <v>2</v>
      </c>
      <c r="B8" s="972" t="s">
        <v>435</v>
      </c>
      <c r="C8" s="973" t="e">
        <f>分类汇总!C18/10000</f>
        <v>#REF!</v>
      </c>
      <c r="D8" s="957" t="e">
        <f>分类汇总!E18/10000</f>
        <v>#REF!</v>
      </c>
      <c r="E8" s="957" t="e">
        <f>分类汇总!F18/10000</f>
        <v>#REF!</v>
      </c>
      <c r="F8" s="913" t="e">
        <f t="shared" ref="F8:F30" si="0">E8-D8</f>
        <v>#REF!</v>
      </c>
      <c r="G8" s="913" t="e">
        <f t="shared" ref="G8:G29" si="1">IF(D8=0,"",F8/D8*100)</f>
        <v>#REF!</v>
      </c>
    </row>
    <row r="9" customHeight="1" spans="1:7">
      <c r="A9" s="974">
        <f>MAX(A$7:$B8)+1</f>
        <v>3</v>
      </c>
      <c r="B9" s="975" t="s">
        <v>436</v>
      </c>
      <c r="C9" s="132">
        <f>ROUND(分类汇总!C19/10000,2)</f>
        <v>0</v>
      </c>
      <c r="D9" s="169">
        <f>ROUND(分类汇总!E19/10000,2)</f>
        <v>0</v>
      </c>
      <c r="E9" s="169">
        <f>ROUND(分类汇总!F19/10000,2)</f>
        <v>0</v>
      </c>
      <c r="F9" s="131">
        <f t="shared" si="0"/>
        <v>0</v>
      </c>
      <c r="G9" s="131" t="str">
        <f t="shared" si="1"/>
        <v/>
      </c>
    </row>
    <row r="10" customHeight="1" spans="1:7">
      <c r="A10" s="974">
        <v>4</v>
      </c>
      <c r="B10" s="975" t="s">
        <v>437</v>
      </c>
      <c r="C10" s="132">
        <f>ROUND(分类汇总!C20/10000,2)</f>
        <v>0</v>
      </c>
      <c r="D10" s="169">
        <f>ROUND(分类汇总!E20/10000,2)</f>
        <v>0</v>
      </c>
      <c r="E10" s="169">
        <f>ROUND(分类汇总!F20/10000,2)</f>
        <v>0</v>
      </c>
      <c r="F10" s="131">
        <f t="shared" si="0"/>
        <v>0</v>
      </c>
      <c r="G10" s="131" t="str">
        <f t="shared" si="1"/>
        <v/>
      </c>
    </row>
    <row r="11" customHeight="1" spans="1:7">
      <c r="A11" s="974">
        <v>5</v>
      </c>
      <c r="B11" s="975" t="s">
        <v>438</v>
      </c>
      <c r="C11" s="132">
        <f>ROUND(分类汇总!C21/10000,2)</f>
        <v>0</v>
      </c>
      <c r="D11" s="169">
        <f>ROUND(分类汇总!E21/10000,2)</f>
        <v>0</v>
      </c>
      <c r="E11" s="169">
        <f>ROUND(分类汇总!F21/10000,2)</f>
        <v>0</v>
      </c>
      <c r="F11" s="131">
        <f t="shared" si="0"/>
        <v>0</v>
      </c>
      <c r="G11" s="131" t="str">
        <f t="shared" si="1"/>
        <v/>
      </c>
    </row>
    <row r="12" customHeight="1" spans="1:7">
      <c r="A12" s="974">
        <v>6</v>
      </c>
      <c r="B12" s="975" t="s">
        <v>439</v>
      </c>
      <c r="C12" s="132">
        <f>ROUND(分类汇总!C22/10000,2)</f>
        <v>0</v>
      </c>
      <c r="D12" s="169">
        <f>ROUND(分类汇总!E22/10000,2)</f>
        <v>0</v>
      </c>
      <c r="E12" s="169">
        <f>ROUND(分类汇总!F22/10000,2)</f>
        <v>0</v>
      </c>
      <c r="F12" s="131">
        <f t="shared" si="0"/>
        <v>0</v>
      </c>
      <c r="G12" s="131" t="str">
        <f t="shared" si="1"/>
        <v/>
      </c>
    </row>
    <row r="13" customHeight="1" spans="1:7">
      <c r="A13" s="974">
        <v>7</v>
      </c>
      <c r="B13" s="975" t="s">
        <v>440</v>
      </c>
      <c r="C13" s="132">
        <f>ROUND(分类汇总!C23/10000,2)</f>
        <v>0</v>
      </c>
      <c r="D13" s="169">
        <f>ROUND(分类汇总!E23/10000,2)</f>
        <v>0</v>
      </c>
      <c r="E13" s="169">
        <f>ROUND(分类汇总!F23/10000,2)</f>
        <v>0</v>
      </c>
      <c r="F13" s="131">
        <f t="shared" si="0"/>
        <v>0</v>
      </c>
      <c r="G13" s="131" t="str">
        <f t="shared" si="1"/>
        <v/>
      </c>
    </row>
    <row r="14" customHeight="1" spans="1:7">
      <c r="A14" s="974">
        <v>8</v>
      </c>
      <c r="B14" s="975" t="s">
        <v>441</v>
      </c>
      <c r="C14" s="132" t="e">
        <f>ROUND(分类汇总!C24/10000,2)</f>
        <v>#REF!</v>
      </c>
      <c r="D14" s="169" t="e">
        <f>ROUND(分类汇总!E24/10000,2)</f>
        <v>#REF!</v>
      </c>
      <c r="E14" s="169" t="e">
        <f>ROUND(分类汇总!F24/10000,2)</f>
        <v>#REF!</v>
      </c>
      <c r="F14" s="131" t="e">
        <f t="shared" si="0"/>
        <v>#REF!</v>
      </c>
      <c r="G14" s="131" t="e">
        <f t="shared" si="1"/>
        <v>#REF!</v>
      </c>
    </row>
    <row r="15" customHeight="1" spans="1:7">
      <c r="A15" s="974">
        <v>9</v>
      </c>
      <c r="B15" s="975" t="s">
        <v>442</v>
      </c>
      <c r="C15" s="132">
        <f>ROUND(分类汇总!C25/10000,2)</f>
        <v>0</v>
      </c>
      <c r="D15" s="169">
        <f>ROUND(分类汇总!E25/10000,2)</f>
        <v>0</v>
      </c>
      <c r="E15" s="169">
        <f>ROUND(分类汇总!F25/10000,2)</f>
        <v>0</v>
      </c>
      <c r="F15" s="131">
        <f t="shared" si="0"/>
        <v>0</v>
      </c>
      <c r="G15" s="131" t="str">
        <f t="shared" si="1"/>
        <v/>
      </c>
    </row>
    <row r="16" customHeight="1" spans="1:7">
      <c r="A16" s="974">
        <v>10</v>
      </c>
      <c r="B16" s="975" t="s">
        <v>443</v>
      </c>
      <c r="C16" s="132">
        <f>ROUND(分类汇总!C26/10000,2)</f>
        <v>0</v>
      </c>
      <c r="D16" s="169">
        <f>ROUND(分类汇总!E26/10000,2)</f>
        <v>0</v>
      </c>
      <c r="E16" s="169">
        <f>ROUND(分类汇总!F26/10000,2)</f>
        <v>0</v>
      </c>
      <c r="F16" s="131">
        <f t="shared" si="0"/>
        <v>0</v>
      </c>
      <c r="G16" s="131" t="str">
        <f t="shared" si="1"/>
        <v/>
      </c>
    </row>
    <row r="17" customHeight="1" spans="1:7">
      <c r="A17" s="974">
        <v>11</v>
      </c>
      <c r="B17" s="975" t="s">
        <v>444</v>
      </c>
      <c r="C17" s="132">
        <f>ROUND(分类汇总!C27/10000,2)</f>
        <v>0</v>
      </c>
      <c r="D17" s="169">
        <f>ROUND(分类汇总!E27/10000,2)</f>
        <v>0</v>
      </c>
      <c r="E17" s="169">
        <f>ROUND(分类汇总!F27/10000,2)</f>
        <v>0</v>
      </c>
      <c r="F17" s="131">
        <f t="shared" si="0"/>
        <v>0</v>
      </c>
      <c r="G17" s="131" t="str">
        <f t="shared" si="1"/>
        <v/>
      </c>
    </row>
    <row r="18" customHeight="1" spans="1:7">
      <c r="A18" s="974">
        <v>12</v>
      </c>
      <c r="B18" s="975" t="s">
        <v>445</v>
      </c>
      <c r="C18" s="132">
        <f>ROUND(分类汇总!C28/10000,2)</f>
        <v>0</v>
      </c>
      <c r="D18" s="169">
        <f>ROUND(分类汇总!E28/10000,2)</f>
        <v>0</v>
      </c>
      <c r="E18" s="169">
        <f>ROUND(分类汇总!F28/10000,2)</f>
        <v>0</v>
      </c>
      <c r="F18" s="131">
        <f t="shared" si="0"/>
        <v>0</v>
      </c>
      <c r="G18" s="131" t="str">
        <f t="shared" si="1"/>
        <v/>
      </c>
    </row>
    <row r="19" customHeight="1" spans="1:7">
      <c r="A19" s="974">
        <v>13</v>
      </c>
      <c r="B19" s="975" t="s">
        <v>446</v>
      </c>
      <c r="C19" s="132">
        <f>ROUND(分类汇总!C29/10000,2)</f>
        <v>0</v>
      </c>
      <c r="D19" s="169">
        <f>ROUND(分类汇总!E29/10000,2)</f>
        <v>0</v>
      </c>
      <c r="E19" s="169">
        <f>ROUND(分类汇总!F29/10000,2)</f>
        <v>0</v>
      </c>
      <c r="F19" s="131">
        <f t="shared" si="0"/>
        <v>0</v>
      </c>
      <c r="G19" s="131" t="str">
        <f t="shared" si="1"/>
        <v/>
      </c>
    </row>
    <row r="20" customHeight="1" spans="1:7">
      <c r="A20" s="974">
        <v>14</v>
      </c>
      <c r="B20" s="975" t="s">
        <v>447</v>
      </c>
      <c r="C20" s="132">
        <f>ROUND(分类汇总!C30/10000,2)</f>
        <v>0</v>
      </c>
      <c r="D20" s="169">
        <f>ROUND(分类汇总!E30/10000,2)</f>
        <v>0</v>
      </c>
      <c r="E20" s="169">
        <f>ROUND(分类汇总!F30/10000,2)</f>
        <v>0</v>
      </c>
      <c r="F20" s="131">
        <f t="shared" si="0"/>
        <v>0</v>
      </c>
      <c r="G20" s="131" t="str">
        <f t="shared" si="1"/>
        <v/>
      </c>
    </row>
    <row r="21" customHeight="1" spans="1:7">
      <c r="A21" s="974">
        <v>15</v>
      </c>
      <c r="B21" s="975" t="s">
        <v>448</v>
      </c>
      <c r="C21" s="132">
        <f>ROUND(分类汇总!C31/10000,2)</f>
        <v>0</v>
      </c>
      <c r="D21" s="169">
        <f>ROUND(分类汇总!E31/10000,2)</f>
        <v>0</v>
      </c>
      <c r="E21" s="169">
        <f>ROUND(分类汇总!F31/10000,2)</f>
        <v>0</v>
      </c>
      <c r="F21" s="131">
        <f t="shared" si="0"/>
        <v>0</v>
      </c>
      <c r="G21" s="131" t="str">
        <f t="shared" si="1"/>
        <v/>
      </c>
    </row>
    <row r="22" customHeight="1" spans="1:7">
      <c r="A22" s="974">
        <v>16</v>
      </c>
      <c r="B22" s="975" t="s">
        <v>449</v>
      </c>
      <c r="C22" s="132">
        <f>ROUND(分类汇总!C32/10000,2)</f>
        <v>0</v>
      </c>
      <c r="D22" s="169">
        <f>ROUND(分类汇总!E32/10000,2)</f>
        <v>0</v>
      </c>
      <c r="E22" s="169">
        <f>ROUND(分类汇总!F32/10000,2)</f>
        <v>0</v>
      </c>
      <c r="F22" s="131">
        <f t="shared" si="0"/>
        <v>0</v>
      </c>
      <c r="G22" s="131" t="str">
        <f t="shared" si="1"/>
        <v/>
      </c>
    </row>
    <row r="23" customHeight="1" spans="1:7">
      <c r="A23" s="974">
        <v>17</v>
      </c>
      <c r="B23" s="975" t="s">
        <v>450</v>
      </c>
      <c r="C23" s="132">
        <f>ROUND(分类汇总!C33/10000,2)</f>
        <v>0</v>
      </c>
      <c r="D23" s="169">
        <f>ROUND(分类汇总!E33/10000,2)</f>
        <v>0</v>
      </c>
      <c r="E23" s="169">
        <f>ROUND(分类汇总!F33/10000,2)</f>
        <v>0</v>
      </c>
      <c r="F23" s="131">
        <f t="shared" si="0"/>
        <v>0</v>
      </c>
      <c r="G23" s="131" t="str">
        <f t="shared" si="1"/>
        <v/>
      </c>
    </row>
    <row r="24" customHeight="1" spans="1:7">
      <c r="A24" s="974">
        <v>18</v>
      </c>
      <c r="B24" s="975" t="s">
        <v>451</v>
      </c>
      <c r="C24" s="132">
        <f>ROUND(分类汇总!C34/10000,2)</f>
        <v>0</v>
      </c>
      <c r="D24" s="169">
        <f>ROUND(分类汇总!E34/10000,2)</f>
        <v>0</v>
      </c>
      <c r="E24" s="169">
        <f>ROUND(分类汇总!F34/10000,2)</f>
        <v>0</v>
      </c>
      <c r="F24" s="131">
        <f t="shared" si="0"/>
        <v>0</v>
      </c>
      <c r="G24" s="131" t="str">
        <f t="shared" si="1"/>
        <v/>
      </c>
    </row>
    <row r="25" customHeight="1" spans="1:7">
      <c r="A25" s="974">
        <v>19</v>
      </c>
      <c r="B25" s="975" t="s">
        <v>452</v>
      </c>
      <c r="C25" s="132">
        <f>ROUND(分类汇总!C35/10000,2)</f>
        <v>0</v>
      </c>
      <c r="D25" s="169">
        <f>ROUND(分类汇总!E35/10000,2)</f>
        <v>0</v>
      </c>
      <c r="E25" s="169">
        <f>ROUND(分类汇总!F35/10000,2)</f>
        <v>0</v>
      </c>
      <c r="F25" s="131">
        <f t="shared" si="0"/>
        <v>0</v>
      </c>
      <c r="G25" s="131" t="str">
        <f t="shared" si="1"/>
        <v/>
      </c>
    </row>
    <row r="26" customHeight="1" spans="1:7">
      <c r="A26" s="971">
        <v>20</v>
      </c>
      <c r="B26" s="976" t="s">
        <v>453</v>
      </c>
      <c r="C26" s="973" t="e">
        <f>分类汇总!C36/10000</f>
        <v>#REF!</v>
      </c>
      <c r="D26" s="957" t="e">
        <f>分类汇总!E36/10000</f>
        <v>#REF!</v>
      </c>
      <c r="E26" s="957" t="e">
        <f>分类汇总!F36/10000</f>
        <v>#REF!</v>
      </c>
      <c r="F26" s="913" t="e">
        <f t="shared" si="0"/>
        <v>#REF!</v>
      </c>
      <c r="G26" s="913" t="e">
        <f t="shared" si="1"/>
        <v>#REF!</v>
      </c>
    </row>
    <row r="27" customHeight="1" spans="1:7">
      <c r="A27" s="974">
        <v>21</v>
      </c>
      <c r="B27" s="975" t="s">
        <v>454</v>
      </c>
      <c r="C27" s="132">
        <f>ROUND(分类汇总!C37/10000,2)</f>
        <v>0</v>
      </c>
      <c r="D27" s="131">
        <f>ROUND(分类汇总!E37/10000,2)</f>
        <v>0</v>
      </c>
      <c r="E27" s="131">
        <f>ROUND(分类汇总!F37/10000,2)</f>
        <v>0</v>
      </c>
      <c r="F27" s="131">
        <f t="shared" si="0"/>
        <v>0</v>
      </c>
      <c r="G27" s="131" t="str">
        <f t="shared" si="1"/>
        <v/>
      </c>
    </row>
    <row r="28" customHeight="1" spans="1:7">
      <c r="A28" s="974">
        <v>22</v>
      </c>
      <c r="B28" s="975" t="s">
        <v>455</v>
      </c>
      <c r="C28" s="132">
        <f>ROUND(分类汇总!C50/10000,2)</f>
        <v>0</v>
      </c>
      <c r="D28" s="131">
        <f>ROUND(分类汇总!E50/10000,2)</f>
        <v>0</v>
      </c>
      <c r="E28" s="131">
        <f>ROUND(分类汇总!F50/10000,2)</f>
        <v>0</v>
      </c>
      <c r="F28" s="131">
        <f t="shared" si="0"/>
        <v>0</v>
      </c>
      <c r="G28" s="131" t="str">
        <f t="shared" si="1"/>
        <v/>
      </c>
    </row>
    <row r="29" customHeight="1" spans="1:7">
      <c r="A29" s="974">
        <v>23</v>
      </c>
      <c r="B29" s="977" t="s">
        <v>456</v>
      </c>
      <c r="C29" s="973">
        <f>分类汇总!C58/10000</f>
        <v>0</v>
      </c>
      <c r="D29" s="957">
        <f>分类汇总!E58/10000</f>
        <v>0</v>
      </c>
      <c r="E29" s="957">
        <f>分类汇总!F58/10000</f>
        <v>0</v>
      </c>
      <c r="F29" s="913">
        <f t="shared" si="0"/>
        <v>0</v>
      </c>
      <c r="G29" s="913" t="str">
        <f t="shared" si="1"/>
        <v/>
      </c>
    </row>
    <row r="30" customHeight="1" spans="1:7">
      <c r="A30" s="971">
        <v>24</v>
      </c>
      <c r="B30" s="977" t="s">
        <v>457</v>
      </c>
      <c r="C30" s="973" t="e">
        <f>分类汇总!C59/10000</f>
        <v>#REF!</v>
      </c>
      <c r="D30" s="957" t="e">
        <f>分类汇总!E59/10000</f>
        <v>#REF!</v>
      </c>
      <c r="E30" s="957" t="e">
        <f>分类汇总!F59/10000</f>
        <v>#REF!</v>
      </c>
      <c r="F30" s="913" t="e">
        <f t="shared" si="0"/>
        <v>#REF!</v>
      </c>
      <c r="G30" s="913" t="e">
        <f>分类汇总!H59</f>
        <v>#REF!</v>
      </c>
    </row>
    <row r="31" ht="17.25" customHeight="1" spans="1:7">
      <c r="A31" s="958" t="s">
        <v>458</v>
      </c>
      <c r="B31" s="958"/>
      <c r="C31" s="959"/>
      <c r="D31" s="959"/>
      <c r="E31" s="960"/>
      <c r="F31" s="978" t="s">
        <v>459</v>
      </c>
      <c r="G31" s="979"/>
    </row>
    <row r="32" ht="17.25" customHeight="1" spans="1:7">
      <c r="A32" s="978" t="s">
        <v>460</v>
      </c>
      <c r="B32" s="962"/>
      <c r="C32" s="38"/>
      <c r="D32" s="38"/>
      <c r="E32" s="960"/>
      <c r="F32" s="962"/>
      <c r="G32" s="949"/>
    </row>
    <row r="33" ht="17.25" customHeight="1" spans="4:5">
      <c r="D33" s="963" t="s">
        <v>461</v>
      </c>
      <c r="E33" s="963" t="e">
        <f>ROUND(分类汇总!F59,-2)</f>
        <v>#REF!</v>
      </c>
    </row>
    <row r="34" ht="17.25" customHeight="1" spans="2:5">
      <c r="B34" s="17"/>
      <c r="E34" s="17"/>
    </row>
    <row r="47" customHeight="1" spans="5:5">
      <c r="E47" s="17"/>
    </row>
  </sheetData>
  <sheetProtection formatColumns="0"/>
  <mergeCells count="1">
    <mergeCell ref="A5:B6"/>
  </mergeCells>
  <hyperlinks>
    <hyperlink ref="B1" location="索引目录!E4" display="返回索引页"/>
    <hyperlink ref="B10" location="分类汇总!B20" display="      持有至到期投资"/>
    <hyperlink ref="B11" location="分类汇总!B21" display="      长期应收款"/>
    <hyperlink ref="B12" location="分类汇总!B22" display="      长期股权投资"/>
    <hyperlink ref="B13" location="分类汇总!B23" display="      投资性房地产"/>
    <hyperlink ref="B7" location="分类汇总!B6" display="流动资产"/>
    <hyperlink ref="B8" location="分类汇总!B18" display="非流动资产"/>
    <hyperlink ref="B9" location="分类汇总!B19" display="其中：可供出售金融资产"/>
    <hyperlink ref="B14" location="分类汇总!B24" display="      固定资产"/>
    <hyperlink ref="B25" location="分类汇总!B35" display="      其他非流动资产"/>
    <hyperlink ref="B26" location="分类汇总!B38" display="资产总计"/>
    <hyperlink ref="B27" location="分类汇总!B37" display="流动负债"/>
    <hyperlink ref="B28" location="分类汇总!B50" display="非流动负债"/>
    <hyperlink ref="B29" location="分类汇总!B62" display="负债合计"/>
    <hyperlink ref="B30" location="分类汇总!B64" display="净资产（所有者权益）"/>
    <hyperlink ref="B24" location="分类汇总!B34" display="      递延所得税资产"/>
    <hyperlink ref="B15" location="分类汇总!B25" display="      在建工程"/>
    <hyperlink ref="B16" location="分类汇总!B26" display="      工程物资"/>
    <hyperlink ref="B17" location="分类汇总!B27" display="      固定资产清理"/>
    <hyperlink ref="B18" location="分类汇总!B28" display="      生产性生物资产"/>
    <hyperlink ref="B19" location="分类汇总!B29" display="      油气资产"/>
    <hyperlink ref="B20" location="分类汇总!B30" display="      无形资产"/>
    <hyperlink ref="B21" location="分类汇总!B31" display="      开发支出"/>
    <hyperlink ref="B22" location="分类汇总!B32" display="      商誉"/>
    <hyperlink ref="B23" location="分类汇总!B33" display="      长期待摊费用"/>
  </hyperlinks>
  <printOptions horizontalCentered="1"/>
  <pageMargins left="0.629861111111111" right="0.189583333333333" top="0.786805555555556" bottom="0.196527777777778" header="1.0625" footer="0.156944444444444"/>
  <pageSetup paperSize="9" orientation="landscape"/>
  <headerFooter alignWithMargins="0">
    <oddHeader>&amp;R&amp;"宋体,常规"&amp;10表1&amp;"Times New Roman,常规"
&amp;"宋体,常规"共&amp;"Times New Roman,常规"&amp;N&amp;"宋体,常规"页第&amp;"Times New Roman,常规"&amp;P&amp;"宋体,常规"页</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7"/>
  <sheetViews>
    <sheetView workbookViewId="0">
      <pane xSplit="2" ySplit="5" topLeftCell="D6" activePane="bottomRight" state="frozen"/>
      <selection/>
      <selection pane="topRight"/>
      <selection pane="bottomLeft"/>
      <selection pane="bottomRight" activeCell="I12" sqref="I12"/>
    </sheetView>
  </sheetViews>
  <sheetFormatPr defaultColWidth="9" defaultRowHeight="15.75" customHeight="1"/>
  <cols>
    <col min="1" max="1" width="5.1" customWidth="1"/>
    <col min="2" max="2" width="26" customWidth="1"/>
    <col min="3" max="3" width="15.5" customWidth="1" outlineLevel="1"/>
    <col min="4" max="4" width="16.1" customWidth="1" outlineLevel="1"/>
    <col min="5" max="8" width="23.1" customWidth="1"/>
  </cols>
  <sheetData>
    <row r="1" ht="12.75" customHeight="1" spans="1:8">
      <c r="A1" s="1" t="s">
        <v>421</v>
      </c>
      <c r="B1" s="2" t="s">
        <v>462</v>
      </c>
      <c r="C1" s="3"/>
      <c r="D1" s="3"/>
      <c r="E1" s="3"/>
      <c r="F1" s="3"/>
      <c r="G1" s="3"/>
      <c r="H1" s="125"/>
    </row>
    <row r="2" ht="30" customHeight="1" spans="1:8">
      <c r="A2" s="4" t="s">
        <v>463</v>
      </c>
      <c r="B2" s="4"/>
      <c r="C2" s="4"/>
      <c r="D2" s="4"/>
      <c r="E2" s="4"/>
      <c r="F2" s="4"/>
      <c r="G2" s="4"/>
      <c r="H2" s="4"/>
    </row>
    <row r="3" ht="15" customHeight="1" spans="1:8">
      <c r="A3" s="5" t="e">
        <f>CONCATENATE(#REF!,#REF!,#REF!,#REF!,#REF!,#REF!,#REF!)</f>
        <v>#REF!</v>
      </c>
      <c r="B3" s="5"/>
      <c r="C3" s="5"/>
      <c r="D3" s="5"/>
      <c r="E3" s="5"/>
      <c r="F3" s="5"/>
      <c r="G3" s="5"/>
      <c r="H3" s="5"/>
    </row>
    <row r="4" ht="12" customHeight="1" spans="1:8">
      <c r="A4" s="6" t="e">
        <f>#REF!&amp;#REF!</f>
        <v>#REF!</v>
      </c>
      <c r="B4" s="27"/>
      <c r="C4" s="27"/>
      <c r="D4" s="27"/>
      <c r="E4" s="27"/>
      <c r="F4" s="27"/>
      <c r="G4" s="27"/>
      <c r="H4" s="173" t="s">
        <v>464</v>
      </c>
    </row>
    <row r="5" ht="14.25" customHeight="1" spans="1:9">
      <c r="A5" s="7" t="s">
        <v>465</v>
      </c>
      <c r="B5" s="944" t="s">
        <v>466</v>
      </c>
      <c r="C5" s="8" t="s">
        <v>467</v>
      </c>
      <c r="D5" s="8" t="s">
        <v>468</v>
      </c>
      <c r="E5" s="35" t="s">
        <v>426</v>
      </c>
      <c r="F5" s="7" t="s">
        <v>427</v>
      </c>
      <c r="G5" s="7" t="s">
        <v>428</v>
      </c>
      <c r="H5" s="214" t="s">
        <v>469</v>
      </c>
      <c r="I5" s="45" t="s">
        <v>470</v>
      </c>
    </row>
    <row r="6" ht="13.65" customHeight="1" spans="1:9">
      <c r="A6" s="7">
        <v>1</v>
      </c>
      <c r="B6" s="950" t="s">
        <v>471</v>
      </c>
      <c r="C6" s="951">
        <f>SUM(C7:C17)</f>
        <v>0</v>
      </c>
      <c r="D6" s="952">
        <f>E6-C6</f>
        <v>0</v>
      </c>
      <c r="E6" s="953">
        <f>SUM(E7:E17)</f>
        <v>0</v>
      </c>
      <c r="F6" s="953">
        <f>SUM(F7:F17)</f>
        <v>0</v>
      </c>
      <c r="G6" s="953">
        <f>SUM(G7:G17)</f>
        <v>0</v>
      </c>
      <c r="H6" s="913" t="str">
        <f>IF(E6=0,"",G6/E6*100)</f>
        <v/>
      </c>
      <c r="I6" s="905" t="str">
        <f t="shared" ref="I6:I13" si="0">IF(F6="","",IF(G6=0,"正常","非正常核查原因"))</f>
        <v>正常</v>
      </c>
    </row>
    <row r="7" ht="13.65" customHeight="1" spans="1:9">
      <c r="A7" s="136">
        <v>2</v>
      </c>
      <c r="B7" s="954" t="s">
        <v>472</v>
      </c>
      <c r="C7" s="132">
        <f>流动汇总!C6</f>
        <v>0</v>
      </c>
      <c r="D7" s="952">
        <f t="shared" ref="D7:D59" si="1">E7-C7</f>
        <v>0</v>
      </c>
      <c r="E7" s="131">
        <f>流动汇总!D6</f>
        <v>0</v>
      </c>
      <c r="F7" s="131">
        <f>流动汇总!E6</f>
        <v>0</v>
      </c>
      <c r="G7" s="131">
        <f t="shared" ref="G7:G57" si="2">F7-E7</f>
        <v>0</v>
      </c>
      <c r="H7" s="131" t="str">
        <f t="shared" ref="H7:H58" si="3">IF(E7=0,"",G7/E7*100)</f>
        <v/>
      </c>
      <c r="I7" s="905" t="str">
        <f t="shared" si="0"/>
        <v>正常</v>
      </c>
    </row>
    <row r="8" ht="13.65" customHeight="1" spans="1:9">
      <c r="A8" s="136">
        <v>3</v>
      </c>
      <c r="B8" s="954" t="s">
        <v>473</v>
      </c>
      <c r="C8" s="132">
        <f>流动汇总!C7</f>
        <v>0</v>
      </c>
      <c r="D8" s="952">
        <f t="shared" si="1"/>
        <v>0</v>
      </c>
      <c r="E8" s="131">
        <f>流动汇总!D7</f>
        <v>0</v>
      </c>
      <c r="F8" s="131">
        <f>流动汇总!E7</f>
        <v>0</v>
      </c>
      <c r="G8" s="131">
        <f t="shared" si="2"/>
        <v>0</v>
      </c>
      <c r="H8" s="131" t="str">
        <f t="shared" si="3"/>
        <v/>
      </c>
      <c r="I8" s="905" t="str">
        <f t="shared" si="0"/>
        <v>正常</v>
      </c>
    </row>
    <row r="9" ht="13.65" customHeight="1" spans="1:9">
      <c r="A9" s="136">
        <v>4</v>
      </c>
      <c r="B9" s="954" t="s">
        <v>474</v>
      </c>
      <c r="C9" s="132">
        <f>流动汇总!C8</f>
        <v>0</v>
      </c>
      <c r="D9" s="952">
        <f t="shared" si="1"/>
        <v>0</v>
      </c>
      <c r="E9" s="131">
        <f>流动汇总!D8</f>
        <v>0</v>
      </c>
      <c r="F9" s="131">
        <f>流动汇总!E8</f>
        <v>0</v>
      </c>
      <c r="G9" s="131">
        <f t="shared" si="2"/>
        <v>0</v>
      </c>
      <c r="H9" s="131" t="str">
        <f t="shared" si="3"/>
        <v/>
      </c>
      <c r="I9" s="905" t="str">
        <f t="shared" si="0"/>
        <v>正常</v>
      </c>
    </row>
    <row r="10" ht="13.65" customHeight="1" spans="1:9">
      <c r="A10" s="136">
        <v>5</v>
      </c>
      <c r="B10" s="954" t="s">
        <v>475</v>
      </c>
      <c r="C10" s="132">
        <f>流动汇总!C11</f>
        <v>0</v>
      </c>
      <c r="D10" s="952">
        <f t="shared" si="1"/>
        <v>0</v>
      </c>
      <c r="E10" s="131">
        <f>流动汇总!D11</f>
        <v>0</v>
      </c>
      <c r="F10" s="131">
        <f>流动汇总!E11</f>
        <v>0</v>
      </c>
      <c r="G10" s="131">
        <f t="shared" si="2"/>
        <v>0</v>
      </c>
      <c r="H10" s="131" t="str">
        <f t="shared" si="3"/>
        <v/>
      </c>
      <c r="I10" s="905" t="str">
        <f t="shared" si="0"/>
        <v>正常</v>
      </c>
    </row>
    <row r="11" ht="13.65" customHeight="1" spans="1:9">
      <c r="A11" s="136">
        <v>6</v>
      </c>
      <c r="B11" s="954" t="s">
        <v>476</v>
      </c>
      <c r="C11" s="132">
        <f>流动汇总!C12</f>
        <v>0</v>
      </c>
      <c r="D11" s="952">
        <f t="shared" si="1"/>
        <v>0</v>
      </c>
      <c r="E11" s="131">
        <f>流动汇总!D12</f>
        <v>0</v>
      </c>
      <c r="F11" s="131">
        <f>流动汇总!E12</f>
        <v>0</v>
      </c>
      <c r="G11" s="131">
        <f t="shared" si="2"/>
        <v>0</v>
      </c>
      <c r="H11" s="131" t="str">
        <f t="shared" si="3"/>
        <v/>
      </c>
      <c r="I11" s="905" t="str">
        <f t="shared" si="0"/>
        <v>正常</v>
      </c>
    </row>
    <row r="12" ht="13.65" customHeight="1" spans="1:9">
      <c r="A12" s="136">
        <v>7</v>
      </c>
      <c r="B12" s="954" t="s">
        <v>477</v>
      </c>
      <c r="C12" s="132">
        <f>流动汇总!C13</f>
        <v>0</v>
      </c>
      <c r="D12" s="952">
        <f t="shared" si="1"/>
        <v>0</v>
      </c>
      <c r="E12" s="131">
        <f>流动汇总!D13</f>
        <v>0</v>
      </c>
      <c r="F12" s="131">
        <f>流动汇总!E13</f>
        <v>0</v>
      </c>
      <c r="G12" s="131">
        <f t="shared" si="2"/>
        <v>0</v>
      </c>
      <c r="H12" s="131" t="str">
        <f t="shared" si="3"/>
        <v/>
      </c>
      <c r="I12" s="905" t="str">
        <f t="shared" si="0"/>
        <v>正常</v>
      </c>
    </row>
    <row r="13" ht="13.65" customHeight="1" spans="1:9">
      <c r="A13" s="136">
        <v>8</v>
      </c>
      <c r="B13" s="954" t="s">
        <v>478</v>
      </c>
      <c r="C13" s="132">
        <f>流动汇总!C14</f>
        <v>0</v>
      </c>
      <c r="D13" s="952">
        <f t="shared" si="1"/>
        <v>0</v>
      </c>
      <c r="E13" s="131">
        <f>流动汇总!D14</f>
        <v>0</v>
      </c>
      <c r="F13" s="131">
        <f>流动汇总!E14</f>
        <v>0</v>
      </c>
      <c r="G13" s="131">
        <f t="shared" si="2"/>
        <v>0</v>
      </c>
      <c r="H13" s="131" t="str">
        <f t="shared" si="3"/>
        <v/>
      </c>
      <c r="I13" s="905" t="str">
        <f t="shared" si="0"/>
        <v>正常</v>
      </c>
    </row>
    <row r="14" ht="13.65" customHeight="1" spans="1:9">
      <c r="A14" s="136">
        <v>9</v>
      </c>
      <c r="B14" s="954" t="s">
        <v>479</v>
      </c>
      <c r="C14" s="132">
        <f>流动汇总!C17</f>
        <v>0</v>
      </c>
      <c r="D14" s="952">
        <f t="shared" si="1"/>
        <v>0</v>
      </c>
      <c r="E14" s="131">
        <f>流动汇总!D17</f>
        <v>0</v>
      </c>
      <c r="F14" s="131">
        <f>流动汇总!E17</f>
        <v>0</v>
      </c>
      <c r="G14" s="131">
        <f t="shared" si="2"/>
        <v>0</v>
      </c>
      <c r="H14" s="131" t="str">
        <f t="shared" si="3"/>
        <v/>
      </c>
      <c r="I14" s="905" t="str">
        <f t="shared" ref="I14:I17" si="4">IF(F14="","",IF(G14=0,"正常","非正常核查原因"))</f>
        <v>正常</v>
      </c>
    </row>
    <row r="15" ht="13.65" customHeight="1" spans="1:9">
      <c r="A15" s="136">
        <v>10</v>
      </c>
      <c r="B15" s="954" t="s">
        <v>480</v>
      </c>
      <c r="C15" s="132">
        <f>流动汇总!C18</f>
        <v>0</v>
      </c>
      <c r="D15" s="952">
        <f t="shared" si="1"/>
        <v>0</v>
      </c>
      <c r="E15" s="131">
        <f>流动汇总!D18</f>
        <v>0</v>
      </c>
      <c r="F15" s="131">
        <f>流动汇总!E18</f>
        <v>0</v>
      </c>
      <c r="G15" s="131">
        <f t="shared" si="2"/>
        <v>0</v>
      </c>
      <c r="H15" s="131" t="str">
        <f t="shared" si="3"/>
        <v/>
      </c>
      <c r="I15" s="48" t="str">
        <f t="shared" ref="I15:I59" si="5">IF(H15="","正常",IF(H15&gt;30,"非正常核查原因",IF(H15&lt;-30,"非正常核查原因","正常")))</f>
        <v>正常</v>
      </c>
    </row>
    <row r="16" ht="13.65" customHeight="1" spans="1:9">
      <c r="A16" s="136">
        <v>11</v>
      </c>
      <c r="B16" s="954" t="s">
        <v>481</v>
      </c>
      <c r="C16" s="132">
        <f>流动汇总!C19</f>
        <v>0</v>
      </c>
      <c r="D16" s="952">
        <f t="shared" si="1"/>
        <v>0</v>
      </c>
      <c r="E16" s="131">
        <f>流动汇总!D19</f>
        <v>0</v>
      </c>
      <c r="F16" s="131">
        <f>流动汇总!E19</f>
        <v>0</v>
      </c>
      <c r="G16" s="131">
        <f t="shared" si="2"/>
        <v>0</v>
      </c>
      <c r="H16" s="131" t="str">
        <f t="shared" si="3"/>
        <v/>
      </c>
      <c r="I16" s="905" t="str">
        <f t="shared" si="4"/>
        <v>正常</v>
      </c>
    </row>
    <row r="17" ht="13.65" customHeight="1" spans="1:9">
      <c r="A17" s="136">
        <v>12</v>
      </c>
      <c r="B17" s="954" t="s">
        <v>482</v>
      </c>
      <c r="C17" s="132">
        <f>流动汇总!C20</f>
        <v>0</v>
      </c>
      <c r="D17" s="952">
        <f t="shared" si="1"/>
        <v>0</v>
      </c>
      <c r="E17" s="131">
        <f>流动汇总!D20</f>
        <v>0</v>
      </c>
      <c r="F17" s="131">
        <f>流动汇总!E20</f>
        <v>0</v>
      </c>
      <c r="G17" s="131">
        <f t="shared" si="2"/>
        <v>0</v>
      </c>
      <c r="H17" s="131" t="str">
        <f t="shared" si="3"/>
        <v/>
      </c>
      <c r="I17" s="905" t="str">
        <f t="shared" si="4"/>
        <v>正常</v>
      </c>
    </row>
    <row r="18" ht="13.65" customHeight="1" spans="1:9">
      <c r="A18" s="7">
        <v>13</v>
      </c>
      <c r="B18" s="950" t="s">
        <v>483</v>
      </c>
      <c r="C18" s="951" t="e">
        <f>SUM(C19:C35)</f>
        <v>#REF!</v>
      </c>
      <c r="D18" s="952" t="e">
        <f t="shared" si="1"/>
        <v>#REF!</v>
      </c>
      <c r="E18" s="953" t="e">
        <f>SUM(E19:E35)</f>
        <v>#REF!</v>
      </c>
      <c r="F18" s="955" t="e">
        <f>SUM(F19:F35)</f>
        <v>#REF!</v>
      </c>
      <c r="G18" s="913" t="e">
        <f t="shared" si="2"/>
        <v>#REF!</v>
      </c>
      <c r="H18" s="913" t="e">
        <f t="shared" si="3"/>
        <v>#REF!</v>
      </c>
      <c r="I18" s="48" t="e">
        <f t="shared" si="5"/>
        <v>#REF!</v>
      </c>
    </row>
    <row r="19" ht="13.65" customHeight="1" spans="1:9">
      <c r="A19" s="10">
        <v>14</v>
      </c>
      <c r="B19" s="954" t="s">
        <v>484</v>
      </c>
      <c r="C19" s="13">
        <f>非流动资产汇总!C6</f>
        <v>0</v>
      </c>
      <c r="D19" s="952">
        <f t="shared" si="1"/>
        <v>0</v>
      </c>
      <c r="E19" s="73">
        <f>非流动资产汇总!D6</f>
        <v>0</v>
      </c>
      <c r="F19" s="14">
        <f>非流动资产汇总!F6</f>
        <v>0</v>
      </c>
      <c r="G19" s="15">
        <f t="shared" si="2"/>
        <v>0</v>
      </c>
      <c r="H19" s="131" t="str">
        <f t="shared" si="3"/>
        <v/>
      </c>
      <c r="I19" s="48" t="str">
        <f t="shared" si="5"/>
        <v>正常</v>
      </c>
    </row>
    <row r="20" ht="13.65" customHeight="1" spans="1:9">
      <c r="A20" s="10">
        <v>15</v>
      </c>
      <c r="B20" s="954" t="s">
        <v>485</v>
      </c>
      <c r="C20" s="13">
        <f>非流动资产汇总!C7</f>
        <v>0</v>
      </c>
      <c r="D20" s="952">
        <f t="shared" si="1"/>
        <v>0</v>
      </c>
      <c r="E20" s="73">
        <f>非流动资产汇总!D7</f>
        <v>0</v>
      </c>
      <c r="F20" s="14">
        <f>非流动资产汇总!F7</f>
        <v>0</v>
      </c>
      <c r="G20" s="14">
        <f t="shared" si="2"/>
        <v>0</v>
      </c>
      <c r="H20" s="131" t="str">
        <f t="shared" si="3"/>
        <v/>
      </c>
      <c r="I20" s="48" t="str">
        <f t="shared" si="5"/>
        <v>正常</v>
      </c>
    </row>
    <row r="21" ht="13.65" customHeight="1" spans="1:9">
      <c r="A21" s="10">
        <v>16</v>
      </c>
      <c r="B21" s="954" t="s">
        <v>486</v>
      </c>
      <c r="C21" s="13">
        <f>非流动资产汇总!C8</f>
        <v>0</v>
      </c>
      <c r="D21" s="952">
        <f t="shared" si="1"/>
        <v>0</v>
      </c>
      <c r="E21" s="73">
        <f>非流动资产汇总!D8</f>
        <v>0</v>
      </c>
      <c r="F21" s="14">
        <f>非流动资产汇总!F8</f>
        <v>0</v>
      </c>
      <c r="G21" s="14">
        <f t="shared" si="2"/>
        <v>0</v>
      </c>
      <c r="H21" s="131" t="str">
        <f t="shared" si="3"/>
        <v/>
      </c>
      <c r="I21" s="48" t="str">
        <f t="shared" si="5"/>
        <v>正常</v>
      </c>
    </row>
    <row r="22" ht="13.65" customHeight="1" spans="1:9">
      <c r="A22" s="10">
        <v>17</v>
      </c>
      <c r="B22" s="954" t="s">
        <v>487</v>
      </c>
      <c r="C22" s="13">
        <f>非流动资产汇总!C9</f>
        <v>0</v>
      </c>
      <c r="D22" s="952">
        <f t="shared" si="1"/>
        <v>0</v>
      </c>
      <c r="E22" s="73">
        <f>非流动资产汇总!D9</f>
        <v>0</v>
      </c>
      <c r="F22" s="14">
        <f>非流动资产汇总!F9</f>
        <v>0</v>
      </c>
      <c r="G22" s="14">
        <f t="shared" si="2"/>
        <v>0</v>
      </c>
      <c r="H22" s="131" t="str">
        <f t="shared" si="3"/>
        <v/>
      </c>
      <c r="I22" s="48" t="str">
        <f t="shared" si="5"/>
        <v>正常</v>
      </c>
    </row>
    <row r="23" ht="13.65" customHeight="1" spans="1:9">
      <c r="A23" s="10">
        <v>18</v>
      </c>
      <c r="B23" s="954" t="s">
        <v>488</v>
      </c>
      <c r="C23" s="13">
        <f>非流动资产汇总!C10</f>
        <v>0</v>
      </c>
      <c r="D23" s="952">
        <f t="shared" si="1"/>
        <v>0</v>
      </c>
      <c r="E23" s="73">
        <f>非流动资产汇总!D10</f>
        <v>0</v>
      </c>
      <c r="F23" s="14">
        <f>非流动资产汇总!F10</f>
        <v>0</v>
      </c>
      <c r="G23" s="14">
        <f t="shared" si="2"/>
        <v>0</v>
      </c>
      <c r="H23" s="131" t="str">
        <f t="shared" si="3"/>
        <v/>
      </c>
      <c r="I23" s="48" t="str">
        <f t="shared" si="5"/>
        <v>正常</v>
      </c>
    </row>
    <row r="24" ht="13.65" customHeight="1" spans="1:9">
      <c r="A24" s="10">
        <v>19</v>
      </c>
      <c r="B24" s="954" t="s">
        <v>489</v>
      </c>
      <c r="C24" s="13" t="e">
        <f>非流动资产汇总!C11</f>
        <v>#REF!</v>
      </c>
      <c r="D24" s="952" t="e">
        <f t="shared" si="1"/>
        <v>#REF!</v>
      </c>
      <c r="E24" s="73" t="e">
        <f>非流动资产汇总!D11</f>
        <v>#REF!</v>
      </c>
      <c r="F24" s="14" t="e">
        <f>非流动资产汇总!F11</f>
        <v>#REF!</v>
      </c>
      <c r="G24" s="14" t="e">
        <f t="shared" si="2"/>
        <v>#REF!</v>
      </c>
      <c r="H24" s="131" t="e">
        <f t="shared" si="3"/>
        <v>#REF!</v>
      </c>
      <c r="I24" s="48" t="e">
        <f t="shared" si="5"/>
        <v>#REF!</v>
      </c>
    </row>
    <row r="25" ht="13.65" customHeight="1" spans="1:9">
      <c r="A25" s="10">
        <v>20</v>
      </c>
      <c r="B25" s="954" t="s">
        <v>490</v>
      </c>
      <c r="C25" s="132">
        <f>非流动资产汇总!C12</f>
        <v>0</v>
      </c>
      <c r="D25" s="952">
        <f t="shared" si="1"/>
        <v>0</v>
      </c>
      <c r="E25" s="73">
        <f>非流动资产汇总!D12</f>
        <v>0</v>
      </c>
      <c r="F25" s="14">
        <f>非流动资产汇总!F12</f>
        <v>0</v>
      </c>
      <c r="G25" s="131">
        <f t="shared" si="2"/>
        <v>0</v>
      </c>
      <c r="H25" s="131" t="str">
        <f t="shared" si="3"/>
        <v/>
      </c>
      <c r="I25" s="905" t="str">
        <f t="shared" ref="I25:I27" si="6">IF(F25="","",IF(G25=0,"正常","非正常核查原因"))</f>
        <v>正常</v>
      </c>
    </row>
    <row r="26" ht="13.65" customHeight="1" spans="1:9">
      <c r="A26" s="10">
        <v>21</v>
      </c>
      <c r="B26" s="954" t="s">
        <v>491</v>
      </c>
      <c r="C26" s="132">
        <f>非流动资产汇总!C13</f>
        <v>0</v>
      </c>
      <c r="D26" s="952">
        <f t="shared" si="1"/>
        <v>0</v>
      </c>
      <c r="E26" s="73">
        <f>非流动资产汇总!D13</f>
        <v>0</v>
      </c>
      <c r="F26" s="14">
        <f>非流动资产汇总!F13</f>
        <v>0</v>
      </c>
      <c r="G26" s="14">
        <f t="shared" si="2"/>
        <v>0</v>
      </c>
      <c r="H26" s="131" t="str">
        <f t="shared" si="3"/>
        <v/>
      </c>
      <c r="I26" s="905" t="str">
        <f t="shared" si="6"/>
        <v>正常</v>
      </c>
    </row>
    <row r="27" ht="13.65" customHeight="1" spans="1:9">
      <c r="A27" s="10">
        <v>22</v>
      </c>
      <c r="B27" s="954" t="s">
        <v>492</v>
      </c>
      <c r="C27" s="132">
        <f>非流动资产汇总!C14</f>
        <v>0</v>
      </c>
      <c r="D27" s="952">
        <f t="shared" si="1"/>
        <v>0</v>
      </c>
      <c r="E27" s="73">
        <f>非流动资产汇总!D14</f>
        <v>0</v>
      </c>
      <c r="F27" s="14">
        <f>非流动资产汇总!F14</f>
        <v>0</v>
      </c>
      <c r="G27" s="14">
        <f t="shared" si="2"/>
        <v>0</v>
      </c>
      <c r="H27" s="131" t="str">
        <f t="shared" si="3"/>
        <v/>
      </c>
      <c r="I27" s="905" t="str">
        <f t="shared" si="6"/>
        <v>正常</v>
      </c>
    </row>
    <row r="28" ht="13.65" customHeight="1" spans="1:9">
      <c r="A28" s="10">
        <v>23</v>
      </c>
      <c r="B28" s="954" t="s">
        <v>493</v>
      </c>
      <c r="C28" s="132">
        <f>非流动资产汇总!C15</f>
        <v>0</v>
      </c>
      <c r="D28" s="952">
        <f t="shared" si="1"/>
        <v>0</v>
      </c>
      <c r="E28" s="73">
        <f>非流动资产汇总!D15</f>
        <v>0</v>
      </c>
      <c r="F28" s="14">
        <f>非流动资产汇总!F15</f>
        <v>0</v>
      </c>
      <c r="G28" s="14">
        <f t="shared" si="2"/>
        <v>0</v>
      </c>
      <c r="H28" s="131" t="str">
        <f t="shared" si="3"/>
        <v/>
      </c>
      <c r="I28" s="48" t="str">
        <f t="shared" si="5"/>
        <v>正常</v>
      </c>
    </row>
    <row r="29" ht="13.65" customHeight="1" spans="1:9">
      <c r="A29" s="10">
        <v>24</v>
      </c>
      <c r="B29" s="954" t="s">
        <v>494</v>
      </c>
      <c r="C29" s="132">
        <f>非流动资产汇总!C16</f>
        <v>0</v>
      </c>
      <c r="D29" s="952">
        <f t="shared" si="1"/>
        <v>0</v>
      </c>
      <c r="E29" s="73">
        <f>非流动资产汇总!D16</f>
        <v>0</v>
      </c>
      <c r="F29" s="14">
        <f>非流动资产汇总!F16</f>
        <v>0</v>
      </c>
      <c r="G29" s="14">
        <f t="shared" si="2"/>
        <v>0</v>
      </c>
      <c r="H29" s="131" t="str">
        <f t="shared" si="3"/>
        <v/>
      </c>
      <c r="I29" s="48" t="str">
        <f t="shared" si="5"/>
        <v>正常</v>
      </c>
    </row>
    <row r="30" ht="13.65" customHeight="1" spans="1:9">
      <c r="A30" s="10">
        <v>25</v>
      </c>
      <c r="B30" s="954" t="s">
        <v>495</v>
      </c>
      <c r="C30" s="132">
        <f>非流动资产汇总!C17</f>
        <v>0</v>
      </c>
      <c r="D30" s="952">
        <f t="shared" si="1"/>
        <v>0</v>
      </c>
      <c r="E30" s="73">
        <f>非流动资产汇总!D17</f>
        <v>0</v>
      </c>
      <c r="F30" s="14">
        <f>非流动资产汇总!F17</f>
        <v>0</v>
      </c>
      <c r="G30" s="131">
        <f t="shared" si="2"/>
        <v>0</v>
      </c>
      <c r="H30" s="131" t="str">
        <f t="shared" si="3"/>
        <v/>
      </c>
      <c r="I30" s="48" t="str">
        <f t="shared" si="5"/>
        <v>正常</v>
      </c>
    </row>
    <row r="31" ht="13.65" customHeight="1" spans="1:9">
      <c r="A31" s="10">
        <v>26</v>
      </c>
      <c r="B31" s="954" t="s">
        <v>496</v>
      </c>
      <c r="C31" s="132">
        <f>非流动资产汇总!C18</f>
        <v>0</v>
      </c>
      <c r="D31" s="952">
        <f t="shared" si="1"/>
        <v>0</v>
      </c>
      <c r="E31" s="73">
        <f>非流动资产汇总!D18</f>
        <v>0</v>
      </c>
      <c r="F31" s="14">
        <f>非流动资产汇总!F18</f>
        <v>0</v>
      </c>
      <c r="G31" s="131">
        <f t="shared" si="2"/>
        <v>0</v>
      </c>
      <c r="H31" s="131" t="str">
        <f t="shared" si="3"/>
        <v/>
      </c>
      <c r="I31" s="905" t="str">
        <f t="shared" ref="I31:I34" si="7">IF(F31="","",IF(G31=0,"正常","非正常核查原因"))</f>
        <v>正常</v>
      </c>
    </row>
    <row r="32" ht="13.65" customHeight="1" spans="1:9">
      <c r="A32" s="10">
        <v>27</v>
      </c>
      <c r="B32" s="954" t="s">
        <v>497</v>
      </c>
      <c r="C32" s="132">
        <f>非流动资产汇总!C19</f>
        <v>0</v>
      </c>
      <c r="D32" s="952">
        <f t="shared" si="1"/>
        <v>0</v>
      </c>
      <c r="E32" s="73">
        <f>非流动资产汇总!D19</f>
        <v>0</v>
      </c>
      <c r="F32" s="14">
        <f>非流动资产汇总!F19</f>
        <v>0</v>
      </c>
      <c r="G32" s="131">
        <f t="shared" si="2"/>
        <v>0</v>
      </c>
      <c r="H32" s="131" t="str">
        <f t="shared" si="3"/>
        <v/>
      </c>
      <c r="I32" s="905" t="str">
        <f t="shared" si="7"/>
        <v>正常</v>
      </c>
    </row>
    <row r="33" ht="13.65" customHeight="1" spans="1:9">
      <c r="A33" s="10">
        <v>28</v>
      </c>
      <c r="B33" s="954" t="s">
        <v>498</v>
      </c>
      <c r="C33" s="132">
        <f>非流动资产汇总!C20</f>
        <v>0</v>
      </c>
      <c r="D33" s="952">
        <f t="shared" si="1"/>
        <v>0</v>
      </c>
      <c r="E33" s="73">
        <f>非流动资产汇总!D20</f>
        <v>0</v>
      </c>
      <c r="F33" s="14">
        <f>非流动资产汇总!F20</f>
        <v>0</v>
      </c>
      <c r="G33" s="131">
        <f t="shared" si="2"/>
        <v>0</v>
      </c>
      <c r="H33" s="131" t="str">
        <f t="shared" si="3"/>
        <v/>
      </c>
      <c r="I33" s="905" t="str">
        <f t="shared" si="7"/>
        <v>正常</v>
      </c>
    </row>
    <row r="34" ht="13.65" customHeight="1" spans="1:9">
      <c r="A34" s="10">
        <v>29</v>
      </c>
      <c r="B34" s="954" t="s">
        <v>499</v>
      </c>
      <c r="C34" s="132">
        <f>非流动资产汇总!C21</f>
        <v>0</v>
      </c>
      <c r="D34" s="952">
        <f t="shared" si="1"/>
        <v>0</v>
      </c>
      <c r="E34" s="73">
        <f>非流动资产汇总!D21</f>
        <v>0</v>
      </c>
      <c r="F34" s="14">
        <f>非流动资产汇总!F21</f>
        <v>0</v>
      </c>
      <c r="G34" s="131">
        <f t="shared" si="2"/>
        <v>0</v>
      </c>
      <c r="H34" s="131" t="str">
        <f t="shared" si="3"/>
        <v/>
      </c>
      <c r="I34" s="905" t="str">
        <f t="shared" si="7"/>
        <v>正常</v>
      </c>
    </row>
    <row r="35" ht="13.65" customHeight="1" spans="1:9">
      <c r="A35" s="10">
        <v>30</v>
      </c>
      <c r="B35" s="954" t="s">
        <v>500</v>
      </c>
      <c r="C35" s="132">
        <f>非流动资产汇总!C22</f>
        <v>0</v>
      </c>
      <c r="D35" s="952">
        <f t="shared" si="1"/>
        <v>0</v>
      </c>
      <c r="E35" s="73">
        <f>非流动资产汇总!D22</f>
        <v>0</v>
      </c>
      <c r="F35" s="14">
        <f>非流动资产汇总!F22</f>
        <v>0</v>
      </c>
      <c r="G35" s="131">
        <f t="shared" si="2"/>
        <v>0</v>
      </c>
      <c r="H35" s="131" t="str">
        <f t="shared" si="3"/>
        <v/>
      </c>
      <c r="I35" s="905" t="str">
        <f t="shared" ref="I35:I58" si="8">IF(F35="","",IF(G35=0,"正常","非正常核查原因"))</f>
        <v>正常</v>
      </c>
    </row>
    <row r="36" customHeight="1" spans="1:9">
      <c r="A36" s="10">
        <v>31</v>
      </c>
      <c r="B36" s="956" t="s">
        <v>501</v>
      </c>
      <c r="C36" s="952" t="e">
        <f>SUM(C6,C18)</f>
        <v>#REF!</v>
      </c>
      <c r="D36" s="953" t="e">
        <f t="shared" si="1"/>
        <v>#REF!</v>
      </c>
      <c r="E36" s="913" t="e">
        <f>SUM(E6,E18)</f>
        <v>#REF!</v>
      </c>
      <c r="F36" s="957" t="e">
        <f>SUM(F6,F18)</f>
        <v>#REF!</v>
      </c>
      <c r="G36" s="953" t="e">
        <f>SUM(G6,G18)</f>
        <v>#REF!</v>
      </c>
      <c r="H36" s="913" t="e">
        <f t="shared" si="3"/>
        <v>#REF!</v>
      </c>
      <c r="I36" s="48" t="e">
        <f t="shared" si="5"/>
        <v>#REF!</v>
      </c>
    </row>
    <row r="37" ht="18" customHeight="1" spans="1:9">
      <c r="A37" s="10">
        <v>32</v>
      </c>
      <c r="B37" s="956" t="s">
        <v>502</v>
      </c>
      <c r="C37" s="951">
        <f>SUM(C38:C49)</f>
        <v>0</v>
      </c>
      <c r="D37" s="952">
        <f t="shared" si="1"/>
        <v>0</v>
      </c>
      <c r="E37" s="953">
        <f>SUM(E38:E49)</f>
        <v>0</v>
      </c>
      <c r="F37" s="953">
        <f>SUM(F38:F49)</f>
        <v>0</v>
      </c>
      <c r="G37" s="953">
        <f>SUM(G38:G49)</f>
        <v>0</v>
      </c>
      <c r="H37" s="913" t="str">
        <f t="shared" si="3"/>
        <v/>
      </c>
      <c r="I37" s="905" t="str">
        <f t="shared" si="8"/>
        <v>正常</v>
      </c>
    </row>
    <row r="38" ht="18" customHeight="1" spans="1:9">
      <c r="A38" s="10">
        <v>33</v>
      </c>
      <c r="B38" s="954" t="s">
        <v>503</v>
      </c>
      <c r="C38" s="132">
        <f>流动负债汇总!C6</f>
        <v>0</v>
      </c>
      <c r="D38" s="952">
        <f t="shared" si="1"/>
        <v>0</v>
      </c>
      <c r="E38" s="168">
        <f>流动负债汇总!D6</f>
        <v>0</v>
      </c>
      <c r="F38" s="131">
        <f>流动负债汇总!E6</f>
        <v>0</v>
      </c>
      <c r="G38" s="131">
        <f t="shared" si="2"/>
        <v>0</v>
      </c>
      <c r="H38" s="131" t="str">
        <f t="shared" si="3"/>
        <v/>
      </c>
      <c r="I38" s="905" t="str">
        <f t="shared" si="8"/>
        <v>正常</v>
      </c>
    </row>
    <row r="39" ht="18" customHeight="1" spans="1:9">
      <c r="A39" s="10">
        <v>34</v>
      </c>
      <c r="B39" s="954" t="s">
        <v>504</v>
      </c>
      <c r="C39" s="132">
        <f>流动负债汇总!C7</f>
        <v>0</v>
      </c>
      <c r="D39" s="952">
        <f t="shared" si="1"/>
        <v>0</v>
      </c>
      <c r="E39" s="168">
        <f>流动负债汇总!D7</f>
        <v>0</v>
      </c>
      <c r="F39" s="131">
        <f>流动负债汇总!E7</f>
        <v>0</v>
      </c>
      <c r="G39" s="131">
        <f t="shared" si="2"/>
        <v>0</v>
      </c>
      <c r="H39" s="131" t="str">
        <f t="shared" si="3"/>
        <v/>
      </c>
      <c r="I39" s="905" t="str">
        <f t="shared" si="8"/>
        <v>正常</v>
      </c>
    </row>
    <row r="40" ht="18" customHeight="1" spans="1:9">
      <c r="A40" s="10">
        <v>35</v>
      </c>
      <c r="B40" s="954" t="s">
        <v>505</v>
      </c>
      <c r="C40" s="132">
        <f>流动负债汇总!C8</f>
        <v>0</v>
      </c>
      <c r="D40" s="952">
        <f t="shared" si="1"/>
        <v>0</v>
      </c>
      <c r="E40" s="168">
        <f>流动负债汇总!D8</f>
        <v>0</v>
      </c>
      <c r="F40" s="131">
        <f>流动负债汇总!E8</f>
        <v>0</v>
      </c>
      <c r="G40" s="131">
        <f t="shared" si="2"/>
        <v>0</v>
      </c>
      <c r="H40" s="131" t="str">
        <f t="shared" si="3"/>
        <v/>
      </c>
      <c r="I40" s="905" t="str">
        <f t="shared" si="8"/>
        <v>正常</v>
      </c>
    </row>
    <row r="41" ht="18" customHeight="1" spans="1:9">
      <c r="A41" s="10">
        <v>36</v>
      </c>
      <c r="B41" s="954" t="s">
        <v>506</v>
      </c>
      <c r="C41" s="132">
        <f>流动负债汇总!C9</f>
        <v>0</v>
      </c>
      <c r="D41" s="952">
        <f t="shared" si="1"/>
        <v>0</v>
      </c>
      <c r="E41" s="168">
        <f>流动负债汇总!D9</f>
        <v>0</v>
      </c>
      <c r="F41" s="131">
        <f>流动负债汇总!E9</f>
        <v>0</v>
      </c>
      <c r="G41" s="131">
        <f t="shared" si="2"/>
        <v>0</v>
      </c>
      <c r="H41" s="131" t="str">
        <f t="shared" si="3"/>
        <v/>
      </c>
      <c r="I41" s="905" t="str">
        <f t="shared" si="8"/>
        <v>正常</v>
      </c>
    </row>
    <row r="42" ht="18" customHeight="1" spans="1:9">
      <c r="A42" s="10">
        <v>37</v>
      </c>
      <c r="B42" s="954" t="s">
        <v>507</v>
      </c>
      <c r="C42" s="132">
        <f>流动负债汇总!C10</f>
        <v>0</v>
      </c>
      <c r="D42" s="952">
        <f t="shared" si="1"/>
        <v>0</v>
      </c>
      <c r="E42" s="168">
        <f>流动负债汇总!D10</f>
        <v>0</v>
      </c>
      <c r="F42" s="131">
        <f>流动负债汇总!E10</f>
        <v>0</v>
      </c>
      <c r="G42" s="131">
        <f t="shared" si="2"/>
        <v>0</v>
      </c>
      <c r="H42" s="131" t="str">
        <f t="shared" si="3"/>
        <v/>
      </c>
      <c r="I42" s="905" t="str">
        <f t="shared" si="8"/>
        <v>正常</v>
      </c>
    </row>
    <row r="43" ht="18" customHeight="1" spans="1:9">
      <c r="A43" s="10">
        <v>38</v>
      </c>
      <c r="B43" s="954" t="s">
        <v>508</v>
      </c>
      <c r="C43" s="132">
        <f>流动负债汇总!C11</f>
        <v>0</v>
      </c>
      <c r="D43" s="952">
        <f t="shared" si="1"/>
        <v>0</v>
      </c>
      <c r="E43" s="168">
        <f>流动负债汇总!D11</f>
        <v>0</v>
      </c>
      <c r="F43" s="131">
        <f>流动负债汇总!E11</f>
        <v>0</v>
      </c>
      <c r="G43" s="131">
        <f t="shared" si="2"/>
        <v>0</v>
      </c>
      <c r="H43" s="131" t="str">
        <f t="shared" si="3"/>
        <v/>
      </c>
      <c r="I43" s="905" t="str">
        <f t="shared" si="8"/>
        <v>正常</v>
      </c>
    </row>
    <row r="44" ht="18" customHeight="1" spans="1:9">
      <c r="A44" s="10">
        <v>39</v>
      </c>
      <c r="B44" s="954" t="s">
        <v>509</v>
      </c>
      <c r="C44" s="132">
        <f>流动负债汇总!C12</f>
        <v>0</v>
      </c>
      <c r="D44" s="952">
        <f t="shared" si="1"/>
        <v>0</v>
      </c>
      <c r="E44" s="168">
        <f>流动负债汇总!D12</f>
        <v>0</v>
      </c>
      <c r="F44" s="131">
        <f>流动负债汇总!E12</f>
        <v>0</v>
      </c>
      <c r="G44" s="131">
        <f t="shared" si="2"/>
        <v>0</v>
      </c>
      <c r="H44" s="131" t="str">
        <f t="shared" si="3"/>
        <v/>
      </c>
      <c r="I44" s="905" t="str">
        <f t="shared" si="8"/>
        <v>正常</v>
      </c>
    </row>
    <row r="45" ht="18" customHeight="1" spans="1:9">
      <c r="A45" s="10">
        <v>40</v>
      </c>
      <c r="B45" s="954" t="s">
        <v>510</v>
      </c>
      <c r="C45" s="132">
        <f>流动负债汇总!C13</f>
        <v>0</v>
      </c>
      <c r="D45" s="952">
        <f t="shared" si="1"/>
        <v>0</v>
      </c>
      <c r="E45" s="168">
        <f>流动负债汇总!D13</f>
        <v>0</v>
      </c>
      <c r="F45" s="131">
        <f>流动负债汇总!E13</f>
        <v>0</v>
      </c>
      <c r="G45" s="131">
        <f t="shared" si="2"/>
        <v>0</v>
      </c>
      <c r="H45" s="131" t="str">
        <f t="shared" si="3"/>
        <v/>
      </c>
      <c r="I45" s="905" t="str">
        <f t="shared" si="8"/>
        <v>正常</v>
      </c>
    </row>
    <row r="46" ht="18" customHeight="1" spans="1:9">
      <c r="A46" s="10">
        <v>41</v>
      </c>
      <c r="B46" s="954" t="s">
        <v>511</v>
      </c>
      <c r="C46" s="132">
        <f>流动负债汇总!C14</f>
        <v>0</v>
      </c>
      <c r="D46" s="952">
        <f t="shared" si="1"/>
        <v>0</v>
      </c>
      <c r="E46" s="168">
        <f>流动负债汇总!D14</f>
        <v>0</v>
      </c>
      <c r="F46" s="131">
        <f>流动负债汇总!E14</f>
        <v>0</v>
      </c>
      <c r="G46" s="131">
        <f t="shared" si="2"/>
        <v>0</v>
      </c>
      <c r="H46" s="131" t="str">
        <f t="shared" si="3"/>
        <v/>
      </c>
      <c r="I46" s="905" t="str">
        <f t="shared" si="8"/>
        <v>正常</v>
      </c>
    </row>
    <row r="47" ht="18" customHeight="1" spans="1:9">
      <c r="A47" s="10">
        <v>42</v>
      </c>
      <c r="B47" s="954" t="s">
        <v>512</v>
      </c>
      <c r="C47" s="132">
        <f>流动负债汇总!C15</f>
        <v>0</v>
      </c>
      <c r="D47" s="952">
        <f t="shared" si="1"/>
        <v>0</v>
      </c>
      <c r="E47" s="168">
        <f>流动负债汇总!D15</f>
        <v>0</v>
      </c>
      <c r="F47" s="131">
        <f>流动负债汇总!E15</f>
        <v>0</v>
      </c>
      <c r="G47" s="131">
        <f t="shared" si="2"/>
        <v>0</v>
      </c>
      <c r="H47" s="131" t="str">
        <f t="shared" si="3"/>
        <v/>
      </c>
      <c r="I47" s="905" t="str">
        <f t="shared" si="8"/>
        <v>正常</v>
      </c>
    </row>
    <row r="48" ht="18" customHeight="1" spans="1:9">
      <c r="A48" s="10">
        <v>43</v>
      </c>
      <c r="B48" s="954" t="s">
        <v>513</v>
      </c>
      <c r="C48" s="132">
        <f>流动负债汇总!C16</f>
        <v>0</v>
      </c>
      <c r="D48" s="952">
        <f t="shared" si="1"/>
        <v>0</v>
      </c>
      <c r="E48" s="168">
        <f>流动负债汇总!D16</f>
        <v>0</v>
      </c>
      <c r="F48" s="131">
        <f>流动负债汇总!E16</f>
        <v>0</v>
      </c>
      <c r="G48" s="131">
        <f t="shared" si="2"/>
        <v>0</v>
      </c>
      <c r="H48" s="131" t="str">
        <f t="shared" si="3"/>
        <v/>
      </c>
      <c r="I48" s="905" t="str">
        <f t="shared" si="8"/>
        <v>正常</v>
      </c>
    </row>
    <row r="49" ht="18" customHeight="1" spans="1:9">
      <c r="A49" s="10">
        <v>44</v>
      </c>
      <c r="B49" s="954" t="s">
        <v>514</v>
      </c>
      <c r="C49" s="132">
        <f>流动负债汇总!C17</f>
        <v>0</v>
      </c>
      <c r="D49" s="952">
        <f t="shared" si="1"/>
        <v>0</v>
      </c>
      <c r="E49" s="168">
        <f>流动负债汇总!D17</f>
        <v>0</v>
      </c>
      <c r="F49" s="131">
        <f>流动负债汇总!E17</f>
        <v>0</v>
      </c>
      <c r="G49" s="131">
        <f t="shared" si="2"/>
        <v>0</v>
      </c>
      <c r="H49" s="131" t="str">
        <f t="shared" si="3"/>
        <v/>
      </c>
      <c r="I49" s="905" t="str">
        <f t="shared" si="8"/>
        <v>正常</v>
      </c>
    </row>
    <row r="50" ht="18" customHeight="1" spans="1:9">
      <c r="A50" s="10">
        <v>45</v>
      </c>
      <c r="B50" s="956" t="s">
        <v>515</v>
      </c>
      <c r="C50" s="951">
        <f>SUM(C51:C57)</f>
        <v>0</v>
      </c>
      <c r="D50" s="952">
        <f t="shared" si="1"/>
        <v>0</v>
      </c>
      <c r="E50" s="953">
        <f>SUM(E51:E57)</f>
        <v>0</v>
      </c>
      <c r="F50" s="953">
        <f>SUM(F51:F57)</f>
        <v>0</v>
      </c>
      <c r="G50" s="953">
        <f>SUM(G51:G57)</f>
        <v>0</v>
      </c>
      <c r="H50" s="913" t="str">
        <f t="shared" si="3"/>
        <v/>
      </c>
      <c r="I50" s="905" t="str">
        <f t="shared" si="8"/>
        <v>正常</v>
      </c>
    </row>
    <row r="51" ht="18" customHeight="1" spans="1:9">
      <c r="A51" s="10">
        <v>46</v>
      </c>
      <c r="B51" s="954" t="s">
        <v>516</v>
      </c>
      <c r="C51" s="132">
        <f>'非流动负债汇总 '!C6</f>
        <v>0</v>
      </c>
      <c r="D51" s="952">
        <f t="shared" si="1"/>
        <v>0</v>
      </c>
      <c r="E51" s="168">
        <f>'非流动负债汇总 '!D6</f>
        <v>0</v>
      </c>
      <c r="F51" s="131">
        <f>'非流动负债汇总 '!E6</f>
        <v>0</v>
      </c>
      <c r="G51" s="169">
        <f t="shared" si="2"/>
        <v>0</v>
      </c>
      <c r="H51" s="131" t="str">
        <f t="shared" si="3"/>
        <v/>
      </c>
      <c r="I51" s="905" t="str">
        <f t="shared" si="8"/>
        <v>正常</v>
      </c>
    </row>
    <row r="52" ht="18" customHeight="1" spans="1:9">
      <c r="A52" s="10">
        <v>47</v>
      </c>
      <c r="B52" s="954" t="s">
        <v>517</v>
      </c>
      <c r="C52" s="132">
        <f>'非流动负债汇总 '!C7</f>
        <v>0</v>
      </c>
      <c r="D52" s="952">
        <f t="shared" si="1"/>
        <v>0</v>
      </c>
      <c r="E52" s="168">
        <f>'非流动负债汇总 '!D7</f>
        <v>0</v>
      </c>
      <c r="F52" s="131">
        <f>'非流动负债汇总 '!E7</f>
        <v>0</v>
      </c>
      <c r="G52" s="169">
        <f t="shared" si="2"/>
        <v>0</v>
      </c>
      <c r="H52" s="131" t="str">
        <f t="shared" si="3"/>
        <v/>
      </c>
      <c r="I52" s="905" t="str">
        <f t="shared" si="8"/>
        <v>正常</v>
      </c>
    </row>
    <row r="53" ht="18" customHeight="1" spans="1:9">
      <c r="A53" s="10">
        <v>48</v>
      </c>
      <c r="B53" s="954" t="s">
        <v>518</v>
      </c>
      <c r="C53" s="132">
        <f>'非流动负债汇总 '!C8</f>
        <v>0</v>
      </c>
      <c r="D53" s="952">
        <f t="shared" si="1"/>
        <v>0</v>
      </c>
      <c r="E53" s="168">
        <f>'非流动负债汇总 '!D8</f>
        <v>0</v>
      </c>
      <c r="F53" s="131">
        <f>'非流动负债汇总 '!E8</f>
        <v>0</v>
      </c>
      <c r="G53" s="169">
        <f t="shared" si="2"/>
        <v>0</v>
      </c>
      <c r="H53" s="131" t="str">
        <f t="shared" si="3"/>
        <v/>
      </c>
      <c r="I53" s="905" t="str">
        <f t="shared" si="8"/>
        <v>正常</v>
      </c>
    </row>
    <row r="54" ht="18" customHeight="1" spans="1:9">
      <c r="A54" s="10">
        <v>49</v>
      </c>
      <c r="B54" s="954" t="s">
        <v>519</v>
      </c>
      <c r="C54" s="132">
        <f>'非流动负债汇总 '!C9</f>
        <v>0</v>
      </c>
      <c r="D54" s="952">
        <f t="shared" si="1"/>
        <v>0</v>
      </c>
      <c r="E54" s="168">
        <f>'非流动负债汇总 '!D9</f>
        <v>0</v>
      </c>
      <c r="F54" s="131">
        <f>'非流动负债汇总 '!E9</f>
        <v>0</v>
      </c>
      <c r="G54" s="169">
        <f t="shared" si="2"/>
        <v>0</v>
      </c>
      <c r="H54" s="131" t="str">
        <f t="shared" si="3"/>
        <v/>
      </c>
      <c r="I54" s="905" t="str">
        <f t="shared" si="8"/>
        <v>正常</v>
      </c>
    </row>
    <row r="55" ht="18" customHeight="1" spans="1:9">
      <c r="A55" s="10">
        <v>50</v>
      </c>
      <c r="B55" s="954" t="s">
        <v>520</v>
      </c>
      <c r="C55" s="132">
        <f>'非流动负债汇总 '!C10</f>
        <v>0</v>
      </c>
      <c r="D55" s="952">
        <f t="shared" si="1"/>
        <v>0</v>
      </c>
      <c r="E55" s="168">
        <f>'非流动负债汇总 '!D10</f>
        <v>0</v>
      </c>
      <c r="F55" s="131">
        <f>'非流动负债汇总 '!E10</f>
        <v>0</v>
      </c>
      <c r="G55" s="169">
        <f t="shared" si="2"/>
        <v>0</v>
      </c>
      <c r="H55" s="131" t="str">
        <f t="shared" si="3"/>
        <v/>
      </c>
      <c r="I55" s="905" t="str">
        <f t="shared" si="8"/>
        <v>正常</v>
      </c>
    </row>
    <row r="56" ht="18" customHeight="1" spans="1:9">
      <c r="A56" s="10">
        <v>51</v>
      </c>
      <c r="B56" s="954" t="s">
        <v>521</v>
      </c>
      <c r="C56" s="132">
        <f>'非流动负债汇总 '!C11</f>
        <v>0</v>
      </c>
      <c r="D56" s="952">
        <f t="shared" si="1"/>
        <v>0</v>
      </c>
      <c r="E56" s="168">
        <f>'非流动负债汇总 '!D11</f>
        <v>0</v>
      </c>
      <c r="F56" s="131">
        <f>'非流动负债汇总 '!E11</f>
        <v>0</v>
      </c>
      <c r="G56" s="169">
        <f t="shared" si="2"/>
        <v>0</v>
      </c>
      <c r="H56" s="131" t="str">
        <f t="shared" si="3"/>
        <v/>
      </c>
      <c r="I56" s="905" t="str">
        <f t="shared" si="8"/>
        <v>正常</v>
      </c>
    </row>
    <row r="57" ht="18" customHeight="1" spans="1:9">
      <c r="A57" s="10">
        <v>52</v>
      </c>
      <c r="B57" s="954" t="s">
        <v>522</v>
      </c>
      <c r="C57" s="132">
        <f>'非流动负债汇总 '!C12</f>
        <v>0</v>
      </c>
      <c r="D57" s="952">
        <f t="shared" si="1"/>
        <v>0</v>
      </c>
      <c r="E57" s="168">
        <f>'非流动负债汇总 '!D12</f>
        <v>0</v>
      </c>
      <c r="F57" s="131">
        <f>'非流动负债汇总 '!E12</f>
        <v>0</v>
      </c>
      <c r="G57" s="169">
        <f t="shared" si="2"/>
        <v>0</v>
      </c>
      <c r="H57" s="131" t="str">
        <f t="shared" si="3"/>
        <v/>
      </c>
      <c r="I57" s="905" t="str">
        <f t="shared" si="8"/>
        <v>正常</v>
      </c>
    </row>
    <row r="58" ht="18" customHeight="1" spans="1:9">
      <c r="A58" s="10">
        <v>53</v>
      </c>
      <c r="B58" s="956" t="s">
        <v>523</v>
      </c>
      <c r="C58" s="951">
        <f>SUM(C37,C50)</f>
        <v>0</v>
      </c>
      <c r="D58" s="952">
        <f t="shared" si="1"/>
        <v>0</v>
      </c>
      <c r="E58" s="953">
        <f>SUM(E37,E50)</f>
        <v>0</v>
      </c>
      <c r="F58" s="953">
        <f>SUM(F37,F50)</f>
        <v>0</v>
      </c>
      <c r="G58" s="953">
        <f>SUM(G37,G50)</f>
        <v>0</v>
      </c>
      <c r="H58" s="913" t="str">
        <f t="shared" si="3"/>
        <v/>
      </c>
      <c r="I58" s="905" t="str">
        <f t="shared" si="8"/>
        <v>正常</v>
      </c>
    </row>
    <row r="59" ht="18" customHeight="1" spans="1:9">
      <c r="A59" s="10">
        <v>54</v>
      </c>
      <c r="B59" s="956" t="s">
        <v>524</v>
      </c>
      <c r="C59" s="951" t="e">
        <f>C36-C58</f>
        <v>#REF!</v>
      </c>
      <c r="D59" s="952" t="e">
        <f t="shared" si="1"/>
        <v>#REF!</v>
      </c>
      <c r="E59" s="953" t="e">
        <f>E36-E58</f>
        <v>#REF!</v>
      </c>
      <c r="F59" s="953" t="e">
        <f>F36-F58</f>
        <v>#REF!</v>
      </c>
      <c r="G59" s="953" t="e">
        <f>G36-G58</f>
        <v>#REF!</v>
      </c>
      <c r="H59" s="913" t="e">
        <f>IF(E59=0,"",G59/ABS(E59)*100)</f>
        <v>#REF!</v>
      </c>
      <c r="I59" s="48" t="e">
        <f t="shared" si="5"/>
        <v>#REF!</v>
      </c>
    </row>
    <row r="60" ht="18" customHeight="1" spans="2:7">
      <c r="B60" s="958" t="s">
        <v>458</v>
      </c>
      <c r="C60" s="958"/>
      <c r="D60" s="959"/>
      <c r="E60" s="959"/>
      <c r="F60" s="960"/>
      <c r="G60" s="961"/>
    </row>
    <row r="61" customHeight="1" spans="2:8">
      <c r="B61" s="962"/>
      <c r="C61" s="962"/>
      <c r="D61" s="38"/>
      <c r="E61" s="38"/>
      <c r="F61" s="963" t="e">
        <f>ROUND(F59,-2)</f>
        <v>#REF!</v>
      </c>
      <c r="G61" s="962"/>
      <c r="H61" s="126"/>
    </row>
    <row r="62" customHeight="1" spans="8:8">
      <c r="H62" s="126"/>
    </row>
    <row r="63" customHeight="1" spans="8:8">
      <c r="H63" s="126"/>
    </row>
    <row r="64" customHeight="1" spans="8:8">
      <c r="H64" s="126"/>
    </row>
    <row r="65" customHeight="1" spans="8:8">
      <c r="H65" s="126"/>
    </row>
    <row r="66" customHeight="1" spans="8:8">
      <c r="H66" s="126"/>
    </row>
    <row r="67" customHeight="1" spans="7:8">
      <c r="G67" s="964"/>
      <c r="H67" s="964"/>
    </row>
  </sheetData>
  <sheetProtection formatColumns="0"/>
  <mergeCells count="2">
    <mergeCell ref="A2:H2"/>
    <mergeCell ref="A3:H3"/>
  </mergeCells>
  <hyperlinks>
    <hyperlink ref="B6" location="流动汇总!B1" display="一、流动资产合计"/>
    <hyperlink ref="B7" location="流动汇总!B6" display="货币资金"/>
    <hyperlink ref="B9" location="流动汇总!B8" display="应收票据"/>
    <hyperlink ref="B10" location="流动汇总!B9" display="应收账款"/>
    <hyperlink ref="B13" location="流动汇总!B12" display="应收股利"/>
    <hyperlink ref="B12" location="流动汇总!B11" display="应收利息"/>
    <hyperlink ref="B11" location="流动汇总!B10" display="预付款项"/>
    <hyperlink ref="B14" location="流动汇总!B13" display="其他应收款"/>
    <hyperlink ref="B15" location="流动汇总!B14" display="存货"/>
    <hyperlink ref="B16" location="流动汇总!B15" display="一年内到期的非流动资产"/>
    <hyperlink ref="B17" location="流动汇总!B16" display="其他流动资产"/>
    <hyperlink ref="B24" location="非流动资产汇总!B11" display="固定资产"/>
    <hyperlink ref="B26" location="非流动资产汇总!B13" display="工程物资"/>
    <hyperlink ref="B25" location="非流动资产汇总!B12" display="在建工程"/>
    <hyperlink ref="B27" location="非流动资产汇总!B14" display="固定资产清理"/>
    <hyperlink ref="B33" location="非流动资产汇总!B20" display="长期待摊费用"/>
    <hyperlink ref="B37" location="流动负债汇总!B1" display="四、流动负债合计"/>
    <hyperlink ref="B38" location="流动负债汇总!B6" display="短期借款"/>
    <hyperlink ref="B40" location="流动负债汇总!B8" display="应付票据"/>
    <hyperlink ref="B41" location="流动负债汇总!B9" display="应付账款"/>
    <hyperlink ref="B42" location="流动负债汇总!B10" display="预收款项"/>
    <hyperlink ref="B47" location="流动负债汇总!B15" display="其他应付款"/>
    <hyperlink ref="B44" location="流动负债汇总!B12" display="应交税费"/>
    <hyperlink ref="B46" location="流动负债汇总!B14" display="应付股利"/>
    <hyperlink ref="B48" location="流动负债汇总!B16" display="一年内到期的非流动负债"/>
    <hyperlink ref="B49" location="流动负债汇总!B17" display="其他流动负债"/>
    <hyperlink ref="B50" location="'非流动负债汇总 '!B1" display="五、非流动负债合计"/>
    <hyperlink ref="B51" location="'非流动负债汇总 '!B6" display="长期借款"/>
    <hyperlink ref="B52" location="'非流动负债汇总 '!B7" display="应付债券"/>
    <hyperlink ref="B53" location="'非流动负债汇总 '!B8" display="长期应付款"/>
    <hyperlink ref="B54" location="'非流动负债汇总 '!B9" display="专项应付款"/>
    <hyperlink ref="B57" location="'非流动负债汇总 '!B12" display="其他非流动负债"/>
    <hyperlink ref="B56" location="'非流动负债汇总 '!B11" display="递延所得税负债"/>
    <hyperlink ref="A1" location="索引目录!F4" display="返回索引页"/>
    <hyperlink ref="B8" location="流动汇总!B7" display="交易性金融资产"/>
    <hyperlink ref="B1" location="汇总表!A1" display="返回"/>
    <hyperlink ref="B19" location="非流动资产汇总!B6" display="可供出售金融资产"/>
    <hyperlink ref="B20" location="非流动资产汇总!B7" display="持有至到期投资"/>
    <hyperlink ref="B21" location="非流动资产汇总!B8" display="长期应收款"/>
    <hyperlink ref="B22" location="非流动资产汇总!B9" display="长期股权投资"/>
    <hyperlink ref="B23" location="非流动资产汇总!B10" display="投资性房地产"/>
    <hyperlink ref="B28" location="非流动资产汇总!B15" display="生产性生物资产"/>
    <hyperlink ref="B29" location="非流动资产汇总!B16" display="油气资产"/>
    <hyperlink ref="B30" location="非流动资产汇总!B17" display="无形资产"/>
    <hyperlink ref="B31" location="非流动资产汇总!B18" display="开发支出"/>
    <hyperlink ref="B32" location="非流动资产汇总!B19" display="商誉"/>
    <hyperlink ref="B34" location="非流动资产汇总!B21" display="递延所得税资产"/>
    <hyperlink ref="B35" location="非流动资产汇总!B22" display="其他非流动资产"/>
    <hyperlink ref="B39" location="流动负债汇总!B7" display="交易性金融负债"/>
    <hyperlink ref="B43" location="流动负债汇总!B11" display="应付职工薪酬"/>
    <hyperlink ref="B45" location="流动负债汇总!B13" display="应付利息"/>
    <hyperlink ref="B55" location="'非流动负债汇总 '!B10" display="预计负债"/>
    <hyperlink ref="B18" location="非流动资产汇总!A1" display="二、非流动资产合计"/>
  </hyperlinks>
  <printOptions horizontalCentered="1"/>
  <pageMargins left="0.550694444444444" right="0.550694444444444" top="0.66875" bottom="0.590277777777778" header="0.865972222222222" footer="0.236111111111111"/>
  <pageSetup paperSize="9" scale="81" fitToHeight="0" orientation="landscape"/>
  <headerFooter alignWithMargins="0">
    <oddHeader>&amp;R&amp;"宋体,常规"&amp;10表&amp;"Times New Roman,常规"2
&amp;"宋体,常规"共&amp;"Times New Roman,常规"&amp;N&amp;"宋体,常规"页第&amp;"Times New Roman,常规"&amp;P&amp;"宋体,常规"页</oddHeader>
  </headerFooter>
  <rowBreaks count="1" manualBreakCount="1">
    <brk id="36" max="7"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J33"/>
  <sheetViews>
    <sheetView topLeftCell="A4" workbookViewId="0">
      <selection activeCell="H13" sqref="H13"/>
    </sheetView>
  </sheetViews>
  <sheetFormatPr defaultColWidth="9" defaultRowHeight="15.75" customHeight="1"/>
  <cols>
    <col min="1" max="1" width="5.4" customWidth="1"/>
    <col min="2" max="2" width="27.6" customWidth="1"/>
    <col min="3" max="3" width="19.1" customWidth="1" outlineLevel="1"/>
    <col min="4" max="4" width="23.4" customWidth="1"/>
    <col min="5" max="7" width="22.5" customWidth="1"/>
  </cols>
  <sheetData>
    <row r="1" ht="12" customHeight="1" spans="1:10">
      <c r="A1" s="1" t="s">
        <v>421</v>
      </c>
      <c r="B1" s="2" t="s">
        <v>462</v>
      </c>
      <c r="C1" s="3"/>
      <c r="D1" s="3"/>
      <c r="E1" s="3"/>
      <c r="F1" s="3"/>
      <c r="G1" s="3"/>
      <c r="H1" s="108"/>
      <c r="I1" s="108"/>
      <c r="J1" s="108"/>
    </row>
    <row r="2" ht="30" customHeight="1" spans="1:7">
      <c r="A2" s="4" t="s">
        <v>525</v>
      </c>
      <c r="B2" s="4"/>
      <c r="C2" s="4"/>
      <c r="D2" s="4"/>
      <c r="E2" s="4"/>
      <c r="F2" s="4"/>
      <c r="G2" s="4"/>
    </row>
    <row r="3" ht="14.1" customHeight="1" spans="1:7">
      <c r="A3" s="5" t="e">
        <f>CONCATENATE(#REF!,#REF!,#REF!,#REF!,#REF!,#REF!,#REF!)</f>
        <v>#REF!</v>
      </c>
      <c r="B3" s="5"/>
      <c r="C3" s="5"/>
      <c r="D3" s="5"/>
      <c r="E3" s="5"/>
      <c r="F3" s="5"/>
      <c r="G3" s="5"/>
    </row>
    <row r="4" customHeight="1" spans="1:7">
      <c r="A4" s="942" t="e">
        <f>#REF!&amp;#REF!</f>
        <v>#REF!</v>
      </c>
      <c r="G4" s="943" t="s">
        <v>526</v>
      </c>
    </row>
    <row r="5" ht="27.9" customHeight="1" spans="1:8">
      <c r="A5" s="944" t="s">
        <v>527</v>
      </c>
      <c r="B5" s="944" t="s">
        <v>466</v>
      </c>
      <c r="C5" s="944" t="s">
        <v>528</v>
      </c>
      <c r="D5" s="944" t="s">
        <v>529</v>
      </c>
      <c r="E5" s="944" t="s">
        <v>530</v>
      </c>
      <c r="F5" s="944" t="s">
        <v>531</v>
      </c>
      <c r="G5" s="944" t="s">
        <v>532</v>
      </c>
      <c r="H5" s="896" t="s">
        <v>470</v>
      </c>
    </row>
    <row r="6" customHeight="1" spans="1:8">
      <c r="A6" s="945" t="s">
        <v>533</v>
      </c>
      <c r="B6" s="946" t="s">
        <v>472</v>
      </c>
      <c r="C6" s="132">
        <f>货币资金汇总!C27</f>
        <v>0</v>
      </c>
      <c r="D6" s="131">
        <f>货币资金汇总!D27</f>
        <v>0</v>
      </c>
      <c r="E6" s="131">
        <f>货币资金汇总!E27</f>
        <v>0</v>
      </c>
      <c r="F6" s="14">
        <f>E6-D6</f>
        <v>0</v>
      </c>
      <c r="G6" s="14" t="str">
        <f>IF(D6=0,"",F6/D6*100)</f>
        <v/>
      </c>
      <c r="H6" s="48" t="str">
        <f t="shared" ref="H6:H31" si="0">IF(E6="","",IF(F6=0,"正常",IF(ABS(G6)&gt;=30,"非正常核查原因","正常")))</f>
        <v>正常</v>
      </c>
    </row>
    <row r="7" customHeight="1" spans="1:8">
      <c r="A7" s="945" t="s">
        <v>534</v>
      </c>
      <c r="B7" s="946" t="s">
        <v>473</v>
      </c>
      <c r="C7" s="132">
        <f>交易性金融资产汇总!C27</f>
        <v>0</v>
      </c>
      <c r="D7" s="131">
        <f>交易性金融资产汇总!D27</f>
        <v>0</v>
      </c>
      <c r="E7" s="131">
        <f>交易性金融资产汇总!E27</f>
        <v>0</v>
      </c>
      <c r="F7" s="14">
        <f t="shared" ref="F7:F20" si="1">E7-D7</f>
        <v>0</v>
      </c>
      <c r="G7" s="14" t="str">
        <f t="shared" ref="G7:G29" si="2">IF(D7=0,"",F7/D7*100)</f>
        <v/>
      </c>
      <c r="H7" s="48" t="str">
        <f t="shared" si="0"/>
        <v>正常</v>
      </c>
    </row>
    <row r="8" customHeight="1" spans="1:8">
      <c r="A8" s="945" t="s">
        <v>535</v>
      </c>
      <c r="B8" s="946" t="s">
        <v>474</v>
      </c>
      <c r="C8" s="132">
        <f>应收票据!I27</f>
        <v>0</v>
      </c>
      <c r="D8" s="131">
        <f>应收票据!J27</f>
        <v>0</v>
      </c>
      <c r="E8" s="131">
        <f>应收票据!K27</f>
        <v>0</v>
      </c>
      <c r="F8" s="14">
        <f t="shared" si="1"/>
        <v>0</v>
      </c>
      <c r="G8" s="14" t="str">
        <f t="shared" si="2"/>
        <v/>
      </c>
      <c r="H8" s="48" t="str">
        <f t="shared" si="0"/>
        <v>正常</v>
      </c>
    </row>
    <row r="9" customHeight="1" spans="1:8">
      <c r="A9" s="945" t="s">
        <v>536</v>
      </c>
      <c r="B9" s="947" t="s">
        <v>537</v>
      </c>
      <c r="C9" s="132">
        <f>应收账款!K24</f>
        <v>0</v>
      </c>
      <c r="D9" s="131">
        <f>应收账款!M24</f>
        <v>0</v>
      </c>
      <c r="E9" s="131">
        <f>应收账款!V24</f>
        <v>0</v>
      </c>
      <c r="F9" s="14">
        <f t="shared" si="1"/>
        <v>0</v>
      </c>
      <c r="G9" s="14" t="str">
        <f t="shared" si="2"/>
        <v/>
      </c>
      <c r="H9" s="48" t="str">
        <f t="shared" si="0"/>
        <v>正常</v>
      </c>
    </row>
    <row r="10" customHeight="1" spans="1:8">
      <c r="A10" s="945" t="s">
        <v>538</v>
      </c>
      <c r="B10" s="947" t="s">
        <v>539</v>
      </c>
      <c r="C10" s="132">
        <f>应收账款!K25</f>
        <v>0</v>
      </c>
      <c r="D10" s="131">
        <f>应收账款!M25</f>
        <v>0</v>
      </c>
      <c r="E10" s="131">
        <f>应收账款!V26</f>
        <v>0</v>
      </c>
      <c r="F10" s="14">
        <f t="shared" si="1"/>
        <v>0</v>
      </c>
      <c r="G10" s="14" t="str">
        <f t="shared" si="2"/>
        <v/>
      </c>
      <c r="H10" s="48" t="str">
        <f t="shared" si="0"/>
        <v>正常</v>
      </c>
    </row>
    <row r="11" customHeight="1" spans="1:8">
      <c r="A11" s="945" t="s">
        <v>540</v>
      </c>
      <c r="B11" s="947" t="s">
        <v>541</v>
      </c>
      <c r="C11" s="132">
        <f>应收账款!K27</f>
        <v>0</v>
      </c>
      <c r="D11" s="131">
        <f>应收账款!M27</f>
        <v>0</v>
      </c>
      <c r="E11" s="131">
        <f>应收账款!V27</f>
        <v>0</v>
      </c>
      <c r="F11" s="14">
        <f t="shared" si="1"/>
        <v>0</v>
      </c>
      <c r="G11" s="14" t="str">
        <f t="shared" si="2"/>
        <v/>
      </c>
      <c r="H11" s="48" t="str">
        <f t="shared" si="0"/>
        <v>正常</v>
      </c>
    </row>
    <row r="12" customHeight="1" spans="1:8">
      <c r="A12" s="945" t="s">
        <v>542</v>
      </c>
      <c r="B12" s="946" t="s">
        <v>543</v>
      </c>
      <c r="C12" s="132">
        <f>预付账款!G27</f>
        <v>0</v>
      </c>
      <c r="D12" s="131">
        <f>预付账款!H27</f>
        <v>0</v>
      </c>
      <c r="E12" s="131">
        <f>预付账款!P27</f>
        <v>0</v>
      </c>
      <c r="F12" s="15">
        <f t="shared" si="1"/>
        <v>0</v>
      </c>
      <c r="G12" s="14" t="str">
        <f t="shared" si="2"/>
        <v/>
      </c>
      <c r="H12" s="48" t="str">
        <f t="shared" si="0"/>
        <v>正常</v>
      </c>
    </row>
    <row r="13" customHeight="1" spans="1:8">
      <c r="A13" s="945" t="s">
        <v>544</v>
      </c>
      <c r="B13" s="946" t="s">
        <v>477</v>
      </c>
      <c r="C13" s="132">
        <f>应收利息!I27</f>
        <v>0</v>
      </c>
      <c r="D13" s="131">
        <f>应收利息!J27</f>
        <v>0</v>
      </c>
      <c r="E13" s="131">
        <f>应收利息!K27</f>
        <v>0</v>
      </c>
      <c r="F13" s="14">
        <f t="shared" si="1"/>
        <v>0</v>
      </c>
      <c r="G13" s="14" t="str">
        <f t="shared" si="2"/>
        <v/>
      </c>
      <c r="H13" s="48" t="str">
        <f t="shared" si="0"/>
        <v>正常</v>
      </c>
    </row>
    <row r="14" customHeight="1" spans="1:8">
      <c r="A14" s="945" t="s">
        <v>545</v>
      </c>
      <c r="B14" s="946" t="s">
        <v>546</v>
      </c>
      <c r="C14" s="132">
        <f>'应收股利（利润）'!F27</f>
        <v>0</v>
      </c>
      <c r="D14" s="131">
        <f>'应收股利（利润）'!G27</f>
        <v>0</v>
      </c>
      <c r="E14" s="131">
        <f>'应收股利（利润）'!H27</f>
        <v>0</v>
      </c>
      <c r="F14" s="14">
        <f t="shared" si="1"/>
        <v>0</v>
      </c>
      <c r="G14" s="14" t="str">
        <f t="shared" si="2"/>
        <v/>
      </c>
      <c r="H14" s="48" t="str">
        <f t="shared" si="0"/>
        <v>正常</v>
      </c>
    </row>
    <row r="15" customHeight="1" spans="1:8">
      <c r="A15" s="945" t="s">
        <v>547</v>
      </c>
      <c r="B15" s="947" t="s">
        <v>548</v>
      </c>
      <c r="C15" s="132">
        <f>其他应收款!H24</f>
        <v>0</v>
      </c>
      <c r="D15" s="131">
        <f>其他应收款!I24</f>
        <v>0</v>
      </c>
      <c r="E15" s="131">
        <f>其他应收款!R24</f>
        <v>0</v>
      </c>
      <c r="F15" s="14">
        <f t="shared" si="1"/>
        <v>0</v>
      </c>
      <c r="G15" s="14" t="str">
        <f t="shared" si="2"/>
        <v/>
      </c>
      <c r="H15" s="48" t="str">
        <f t="shared" si="0"/>
        <v>正常</v>
      </c>
    </row>
    <row r="16" customHeight="1" spans="1:8">
      <c r="A16" s="945" t="s">
        <v>549</v>
      </c>
      <c r="B16" s="947" t="s">
        <v>550</v>
      </c>
      <c r="C16" s="132">
        <f>其他应收款!H25</f>
        <v>0</v>
      </c>
      <c r="D16" s="131">
        <f>其他应收款!I25</f>
        <v>0</v>
      </c>
      <c r="E16" s="131">
        <f>其他应收款!R26</f>
        <v>0</v>
      </c>
      <c r="F16" s="14">
        <f t="shared" si="1"/>
        <v>0</v>
      </c>
      <c r="G16" s="14" t="str">
        <f t="shared" si="2"/>
        <v/>
      </c>
      <c r="H16" s="48" t="str">
        <f t="shared" si="0"/>
        <v>正常</v>
      </c>
    </row>
    <row r="17" customHeight="1" spans="1:8">
      <c r="A17" s="945" t="s">
        <v>551</v>
      </c>
      <c r="B17" s="947" t="s">
        <v>552</v>
      </c>
      <c r="C17" s="132">
        <f>其他应收款!H27</f>
        <v>0</v>
      </c>
      <c r="D17" s="131">
        <f>其他应收款!I27</f>
        <v>0</v>
      </c>
      <c r="E17" s="131">
        <f>其他应收款!R27</f>
        <v>0</v>
      </c>
      <c r="F17" s="14">
        <f t="shared" si="1"/>
        <v>0</v>
      </c>
      <c r="G17" s="14" t="str">
        <f t="shared" si="2"/>
        <v/>
      </c>
      <c r="H17" s="48" t="str">
        <f t="shared" si="0"/>
        <v>正常</v>
      </c>
    </row>
    <row r="18" customHeight="1" spans="1:8">
      <c r="A18" s="945" t="s">
        <v>553</v>
      </c>
      <c r="B18" s="946" t="s">
        <v>480</v>
      </c>
      <c r="C18" s="132">
        <f>存货汇总!C27</f>
        <v>0</v>
      </c>
      <c r="D18" s="131">
        <f>存货汇总!D27</f>
        <v>0</v>
      </c>
      <c r="E18" s="131">
        <f>存货汇总!F27</f>
        <v>0</v>
      </c>
      <c r="F18" s="14">
        <f t="shared" si="1"/>
        <v>0</v>
      </c>
      <c r="G18" s="14" t="str">
        <f t="shared" si="2"/>
        <v/>
      </c>
      <c r="H18" s="48" t="str">
        <f t="shared" si="0"/>
        <v>正常</v>
      </c>
    </row>
    <row r="19" customHeight="1" spans="1:8">
      <c r="A19" s="945" t="s">
        <v>554</v>
      </c>
      <c r="B19" s="946" t="s">
        <v>481</v>
      </c>
      <c r="C19" s="132">
        <f>一年到期非流动资产!G27</f>
        <v>0</v>
      </c>
      <c r="D19" s="131">
        <f>一年到期非流动资产!H27</f>
        <v>0</v>
      </c>
      <c r="E19" s="131">
        <f>一年到期非流动资产!I27</f>
        <v>0</v>
      </c>
      <c r="F19" s="14">
        <f t="shared" si="1"/>
        <v>0</v>
      </c>
      <c r="G19" s="14" t="str">
        <f t="shared" si="2"/>
        <v/>
      </c>
      <c r="H19" s="48" t="str">
        <f t="shared" si="0"/>
        <v>正常</v>
      </c>
    </row>
    <row r="20" customHeight="1" spans="1:8">
      <c r="A20" s="945" t="s">
        <v>555</v>
      </c>
      <c r="B20" s="946" t="s">
        <v>556</v>
      </c>
      <c r="C20" s="132">
        <f>其他流动资产!E27</f>
        <v>0</v>
      </c>
      <c r="D20" s="131">
        <f>其他流动资产!F27</f>
        <v>0</v>
      </c>
      <c r="E20" s="131">
        <f>其他流动资产!G27</f>
        <v>0</v>
      </c>
      <c r="F20" s="14">
        <f t="shared" si="1"/>
        <v>0</v>
      </c>
      <c r="G20" s="14" t="str">
        <f t="shared" si="2"/>
        <v/>
      </c>
      <c r="H20" s="48" t="str">
        <f t="shared" si="0"/>
        <v>正常</v>
      </c>
    </row>
    <row r="21" customHeight="1" spans="1:8">
      <c r="A21" s="46"/>
      <c r="B21" s="948"/>
      <c r="C21" s="132"/>
      <c r="D21" s="131"/>
      <c r="E21" s="131"/>
      <c r="F21" s="14"/>
      <c r="G21" s="14" t="str">
        <f t="shared" si="2"/>
        <v/>
      </c>
      <c r="H21" s="48" t="str">
        <f t="shared" si="0"/>
        <v/>
      </c>
    </row>
    <row r="22" customHeight="1" spans="1:8">
      <c r="A22" s="46"/>
      <c r="B22" s="948"/>
      <c r="C22" s="132"/>
      <c r="D22" s="131"/>
      <c r="E22" s="131"/>
      <c r="F22" s="14"/>
      <c r="G22" s="14" t="str">
        <f t="shared" si="2"/>
        <v/>
      </c>
      <c r="H22" s="48" t="str">
        <f t="shared" si="0"/>
        <v/>
      </c>
    </row>
    <row r="23" customHeight="1" spans="1:8">
      <c r="A23" s="46"/>
      <c r="B23" s="948"/>
      <c r="C23" s="132"/>
      <c r="D23" s="131"/>
      <c r="E23" s="131"/>
      <c r="F23" s="14"/>
      <c r="G23" s="14" t="str">
        <f t="shared" si="2"/>
        <v/>
      </c>
      <c r="H23" s="48" t="str">
        <f t="shared" si="0"/>
        <v/>
      </c>
    </row>
    <row r="24" customHeight="1" spans="1:8">
      <c r="A24" s="46"/>
      <c r="B24" s="948"/>
      <c r="C24" s="132"/>
      <c r="D24" s="131"/>
      <c r="E24" s="131"/>
      <c r="F24" s="14"/>
      <c r="G24" s="14" t="str">
        <f t="shared" si="2"/>
        <v/>
      </c>
      <c r="H24" s="48" t="str">
        <f t="shared" si="0"/>
        <v/>
      </c>
    </row>
    <row r="25" customHeight="1" spans="1:8">
      <c r="A25" s="46"/>
      <c r="B25" s="948"/>
      <c r="C25" s="132"/>
      <c r="D25" s="131"/>
      <c r="E25" s="131"/>
      <c r="F25" s="14"/>
      <c r="G25" s="14" t="str">
        <f t="shared" si="2"/>
        <v/>
      </c>
      <c r="H25" s="48" t="str">
        <f t="shared" si="0"/>
        <v/>
      </c>
    </row>
    <row r="26" customHeight="1" spans="1:8">
      <c r="A26" s="46"/>
      <c r="B26" s="948"/>
      <c r="C26" s="132"/>
      <c r="D26" s="131"/>
      <c r="E26" s="131"/>
      <c r="F26" s="14"/>
      <c r="G26" s="14" t="str">
        <f t="shared" si="2"/>
        <v/>
      </c>
      <c r="H26" s="48" t="str">
        <f t="shared" si="0"/>
        <v/>
      </c>
    </row>
    <row r="27" customHeight="1" spans="1:8">
      <c r="A27" s="46"/>
      <c r="B27" s="948"/>
      <c r="C27" s="132"/>
      <c r="D27" s="131"/>
      <c r="E27" s="131"/>
      <c r="F27" s="14"/>
      <c r="G27" s="14" t="str">
        <f t="shared" si="2"/>
        <v/>
      </c>
      <c r="H27" s="48" t="str">
        <f t="shared" si="0"/>
        <v/>
      </c>
    </row>
    <row r="28" customHeight="1" spans="1:8">
      <c r="A28" s="46"/>
      <c r="B28" s="948"/>
      <c r="C28" s="132"/>
      <c r="D28" s="131"/>
      <c r="E28" s="131"/>
      <c r="F28" s="14"/>
      <c r="G28" s="14" t="str">
        <f t="shared" si="2"/>
        <v/>
      </c>
      <c r="H28" s="48" t="str">
        <f t="shared" si="0"/>
        <v/>
      </c>
    </row>
    <row r="29" customHeight="1" spans="1:8">
      <c r="A29" s="46"/>
      <c r="B29" s="948"/>
      <c r="C29" s="132"/>
      <c r="D29" s="131"/>
      <c r="E29" s="131"/>
      <c r="F29" s="14"/>
      <c r="G29" s="14" t="str">
        <f t="shared" si="2"/>
        <v/>
      </c>
      <c r="H29" s="48" t="str">
        <f t="shared" si="0"/>
        <v/>
      </c>
    </row>
    <row r="30" customHeight="1" spans="1:8">
      <c r="A30" s="20"/>
      <c r="B30" s="948"/>
      <c r="C30" s="132"/>
      <c r="D30" s="131"/>
      <c r="E30" s="131"/>
      <c r="F30" s="14"/>
      <c r="G30" s="14"/>
      <c r="H30" s="48" t="str">
        <f t="shared" si="0"/>
        <v/>
      </c>
    </row>
    <row r="31" customHeight="1" spans="1:8">
      <c r="A31" s="10">
        <v>3</v>
      </c>
      <c r="B31" s="948" t="s">
        <v>557</v>
      </c>
      <c r="C31" s="132">
        <f>SUM(C6:C30)-C9-C10-C15-C16</f>
        <v>0</v>
      </c>
      <c r="D31" s="132">
        <f>SUM(D6:D30)-D9-D10-D15-D16</f>
        <v>0</v>
      </c>
      <c r="E31" s="132">
        <f>SUM(E6:E30)-E9-E10-E15-E16</f>
        <v>0</v>
      </c>
      <c r="F31" s="14">
        <f>E31-D31</f>
        <v>0</v>
      </c>
      <c r="G31" s="14" t="str">
        <f>IF(D31=0,"",F31/D31*100)</f>
        <v/>
      </c>
      <c r="H31" s="48" t="str">
        <f t="shared" si="0"/>
        <v>正常</v>
      </c>
    </row>
    <row r="32" customHeight="1" spans="1:6">
      <c r="A32" s="17"/>
      <c r="D32" s="6"/>
      <c r="F32" s="949" t="e">
        <f>"评估人员："&amp;#REF!</f>
        <v>#REF!</v>
      </c>
    </row>
    <row r="33" customHeight="1" spans="1:1">
      <c r="A33" s="109"/>
    </row>
  </sheetData>
  <mergeCells count="2">
    <mergeCell ref="A2:G2"/>
    <mergeCell ref="A3:G3"/>
  </mergeCells>
  <hyperlinks>
    <hyperlink ref="B13" location="应收利息!B1" display="应收利息"/>
    <hyperlink ref="B7" location="交易性金融资产汇总!B1" display="交易性金融资产"/>
    <hyperlink ref="B8" location="应收票据!A1" display="应收票据"/>
    <hyperlink ref="B12" location="预付账款!B1" display="预付账款"/>
    <hyperlink ref="B19" location="一年到期非流动资产!B1" display="一年内到期的非流动资产"/>
    <hyperlink ref="B20" location="其他流动资产!B1" display="其他流动资产"/>
    <hyperlink ref="B6" location="货币资金汇总!B1" display="货币资金"/>
    <hyperlink ref="A1" location="索引目录!C6" display="返回索引页"/>
    <hyperlink ref="B1" location="分类汇总!B6" display="返回"/>
    <hyperlink ref="B11" location="应收账款!B1" display="应收账款净值"/>
    <hyperlink ref="B14" location="'应收股利（利润）'!B1" display="应收股利（应收利润）"/>
    <hyperlink ref="B17" location="其他应收款!B1" display="其他应收款净值"/>
    <hyperlink ref="B18" location="存货汇总!B1" display="存货"/>
    <hyperlink ref="B9:B10" location="应收账款!B1" display="应收账款余额"/>
    <hyperlink ref="B15:B16" location="其他应收款!B1" display="其他应收款余额"/>
  </hyperlinks>
  <printOptions horizontalCentered="1"/>
  <pageMargins left="0.354166666666667" right="0.354166666666667" top="0.786805555555556" bottom="0.354166666666667" header="0.979861111111111" footer="0.236111111111111"/>
  <pageSetup paperSize="9" scale="91" orientation="landscape"/>
  <headerFooter alignWithMargins="0">
    <oddHeader>&amp;R&amp;"宋体,常规"&amp;10表&amp;"Times New Roman,常规"3
&amp;"宋体,常规"共&amp;"Times New Roman,常规"&amp;N&amp;"宋体,常规"页第&amp;"Times New Roman,常规"&amp;P&amp;"宋体,常规"页</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pageSetUpPr fitToPage="1"/>
  </sheetPr>
  <dimension ref="A1:H842"/>
  <sheetViews>
    <sheetView workbookViewId="0">
      <selection activeCell="H13" sqref="H13"/>
    </sheetView>
  </sheetViews>
  <sheetFormatPr defaultColWidth="9" defaultRowHeight="15.75" outlineLevelCol="7"/>
  <cols>
    <col min="1" max="1" width="6.1" customWidth="1"/>
    <col min="2" max="2" width="26.5" customWidth="1"/>
    <col min="3" max="3" width="19.1" customWidth="1" outlineLevel="1"/>
    <col min="4" max="4" width="22.4" customWidth="1"/>
    <col min="5" max="7" width="22.5" customWidth="1"/>
  </cols>
  <sheetData>
    <row r="1" spans="1:7">
      <c r="A1" s="101" t="s">
        <v>558</v>
      </c>
      <c r="B1" s="40" t="s">
        <v>559</v>
      </c>
      <c r="C1" s="3"/>
      <c r="D1" s="3"/>
      <c r="E1" s="3"/>
      <c r="F1" s="3"/>
      <c r="G1" s="3"/>
    </row>
    <row r="2" ht="30" customHeight="1" spans="1:7">
      <c r="A2" s="4" t="s">
        <v>560</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564</v>
      </c>
      <c r="B6" s="49" t="s">
        <v>565</v>
      </c>
      <c r="C6" s="13">
        <f>现金!G33</f>
        <v>0</v>
      </c>
      <c r="D6" s="14">
        <f>现金!H33</f>
        <v>0</v>
      </c>
      <c r="E6" s="14">
        <f>现金!I33</f>
        <v>0</v>
      </c>
      <c r="F6" s="14">
        <f>E6-D6</f>
        <v>0</v>
      </c>
      <c r="G6" s="47" t="str">
        <f>IF(D6=0,"",F6/D6*100)</f>
        <v/>
      </c>
      <c r="H6" s="48" t="str">
        <f>IF(G6="","正常","非正常核查原因")</f>
        <v>正常</v>
      </c>
    </row>
    <row r="7" customHeight="1" spans="1:8">
      <c r="A7" s="46" t="s">
        <v>566</v>
      </c>
      <c r="B7" s="49" t="s">
        <v>567</v>
      </c>
      <c r="C7" s="13">
        <f>银行存款!H27</f>
        <v>0</v>
      </c>
      <c r="D7" s="14">
        <f>银行存款!I27</f>
        <v>0</v>
      </c>
      <c r="E7" s="14">
        <f>银行存款!J27</f>
        <v>0</v>
      </c>
      <c r="F7" s="14">
        <f>E7-D7</f>
        <v>0</v>
      </c>
      <c r="G7" s="14" t="str">
        <f>IF(D7=0,"",F7/D7*100)</f>
        <v/>
      </c>
      <c r="H7" s="48" t="str">
        <f t="shared" ref="H7:H27" si="0">IF(G7="","正常","非正常核查原因")</f>
        <v>正常</v>
      </c>
    </row>
    <row r="8" customHeight="1" spans="1:8">
      <c r="A8" s="46" t="s">
        <v>568</v>
      </c>
      <c r="B8" s="49" t="s">
        <v>569</v>
      </c>
      <c r="C8" s="13">
        <f>其他货币资金!I27</f>
        <v>0</v>
      </c>
      <c r="D8" s="14">
        <f>其他货币资金!J27</f>
        <v>0</v>
      </c>
      <c r="E8" s="14">
        <f>其他货币资金!K27</f>
        <v>0</v>
      </c>
      <c r="F8" s="14">
        <f>E8-D8</f>
        <v>0</v>
      </c>
      <c r="G8" s="14" t="str">
        <f>IF(D8=0,"",F8/D8*100)</f>
        <v/>
      </c>
      <c r="H8" s="48" t="str">
        <f t="shared" si="0"/>
        <v>正常</v>
      </c>
    </row>
    <row r="9" customHeight="1" spans="1:8">
      <c r="A9" s="10"/>
      <c r="B9" s="20"/>
      <c r="C9" s="13"/>
      <c r="D9" s="14"/>
      <c r="E9" s="14"/>
      <c r="F9" s="14"/>
      <c r="G9" s="14"/>
      <c r="H9" s="48" t="str">
        <f t="shared" si="0"/>
        <v>正常</v>
      </c>
    </row>
    <row r="10" customHeight="1" spans="1:8">
      <c r="A10" s="10"/>
      <c r="B10" s="20"/>
      <c r="C10" s="13"/>
      <c r="D10" s="14"/>
      <c r="E10" s="14"/>
      <c r="F10" s="14"/>
      <c r="G10" s="14"/>
      <c r="H10" s="48" t="str">
        <f t="shared" si="0"/>
        <v>正常</v>
      </c>
    </row>
    <row r="11" customHeight="1" spans="1:8">
      <c r="A11" s="10"/>
      <c r="B11" s="20"/>
      <c r="C11" s="13"/>
      <c r="D11" s="14"/>
      <c r="E11" s="14"/>
      <c r="F11" s="14"/>
      <c r="G11" s="14"/>
      <c r="H11" s="48" t="str">
        <f t="shared" si="0"/>
        <v>正常</v>
      </c>
    </row>
    <row r="12" customHeight="1" spans="1:8">
      <c r="A12" s="10"/>
      <c r="B12" s="20"/>
      <c r="C12" s="13"/>
      <c r="D12" s="14"/>
      <c r="E12" s="14"/>
      <c r="F12" s="14"/>
      <c r="G12" s="14"/>
      <c r="H12" s="48" t="str">
        <f t="shared" si="0"/>
        <v>正常</v>
      </c>
    </row>
    <row r="13" customHeight="1" spans="1:8">
      <c r="A13" s="10"/>
      <c r="B13" s="20"/>
      <c r="C13" s="13"/>
      <c r="D13" s="14"/>
      <c r="E13" s="14"/>
      <c r="F13" s="14"/>
      <c r="G13" s="14"/>
      <c r="H13" s="48" t="str">
        <f t="shared" si="0"/>
        <v>正常</v>
      </c>
    </row>
    <row r="14" customHeight="1" spans="1:8">
      <c r="A14" s="10"/>
      <c r="B14" s="20"/>
      <c r="C14" s="13"/>
      <c r="D14" s="14"/>
      <c r="E14" s="14"/>
      <c r="F14" s="14"/>
      <c r="G14" s="14"/>
      <c r="H14" s="48" t="str">
        <f t="shared" si="0"/>
        <v>正常</v>
      </c>
    </row>
    <row r="15" customHeight="1" spans="1:8">
      <c r="A15" s="10"/>
      <c r="B15" s="20"/>
      <c r="C15" s="13"/>
      <c r="D15" s="14"/>
      <c r="E15" s="14"/>
      <c r="F15" s="14"/>
      <c r="G15" s="14"/>
      <c r="H15" s="48" t="str">
        <f t="shared" si="0"/>
        <v>正常</v>
      </c>
    </row>
    <row r="16" customHeight="1" spans="1:8">
      <c r="A16" s="10"/>
      <c r="B16" s="20"/>
      <c r="C16" s="13"/>
      <c r="D16" s="14"/>
      <c r="E16" s="14"/>
      <c r="F16" s="14"/>
      <c r="G16" s="14"/>
      <c r="H16" s="48" t="str">
        <f t="shared" si="0"/>
        <v>正常</v>
      </c>
    </row>
    <row r="17" customHeight="1" spans="1:8">
      <c r="A17" s="10"/>
      <c r="B17" s="20"/>
      <c r="C17" s="13"/>
      <c r="D17" s="14"/>
      <c r="E17" s="14"/>
      <c r="F17" s="14"/>
      <c r="G17" s="14"/>
      <c r="H17" s="48" t="str">
        <f t="shared" si="0"/>
        <v>正常</v>
      </c>
    </row>
    <row r="18" customHeight="1" spans="1:8">
      <c r="A18" s="10"/>
      <c r="B18" s="20"/>
      <c r="C18" s="13"/>
      <c r="D18" s="14"/>
      <c r="E18" s="14"/>
      <c r="F18" s="14"/>
      <c r="G18" s="14"/>
      <c r="H18" s="48" t="str">
        <f t="shared" si="0"/>
        <v>正常</v>
      </c>
    </row>
    <row r="19" customHeight="1" spans="1:8">
      <c r="A19" s="10"/>
      <c r="B19" s="20"/>
      <c r="C19" s="13"/>
      <c r="D19" s="14"/>
      <c r="E19" s="14"/>
      <c r="F19" s="14"/>
      <c r="G19" s="14"/>
      <c r="H19" s="48" t="str">
        <f t="shared" si="0"/>
        <v>正常</v>
      </c>
    </row>
    <row r="20" customHeight="1" spans="1:8">
      <c r="A20" s="10"/>
      <c r="B20" s="20"/>
      <c r="C20" s="13"/>
      <c r="D20" s="14"/>
      <c r="E20" s="14"/>
      <c r="F20" s="14"/>
      <c r="G20" s="14"/>
      <c r="H20" s="48" t="str">
        <f t="shared" si="0"/>
        <v>正常</v>
      </c>
    </row>
    <row r="21" customHeight="1" spans="1:8">
      <c r="A21" s="10"/>
      <c r="B21" s="20"/>
      <c r="C21" s="13"/>
      <c r="D21" s="14"/>
      <c r="E21" s="14"/>
      <c r="F21" s="14"/>
      <c r="G21" s="14"/>
      <c r="H21" s="48" t="str">
        <f t="shared" si="0"/>
        <v>正常</v>
      </c>
    </row>
    <row r="22" customHeight="1" spans="1:8">
      <c r="A22" s="10"/>
      <c r="B22" s="20"/>
      <c r="C22" s="13"/>
      <c r="D22" s="14"/>
      <c r="E22" s="14"/>
      <c r="F22" s="14"/>
      <c r="G22" s="14"/>
      <c r="H22" s="48" t="str">
        <f t="shared" si="0"/>
        <v>正常</v>
      </c>
    </row>
    <row r="23" customHeight="1" spans="1:8">
      <c r="A23" s="10"/>
      <c r="B23" s="20"/>
      <c r="C23" s="13"/>
      <c r="D23" s="14"/>
      <c r="E23" s="14"/>
      <c r="F23" s="14"/>
      <c r="G23" s="14"/>
      <c r="H23" s="48" t="str">
        <f t="shared" si="0"/>
        <v>正常</v>
      </c>
    </row>
    <row r="24" customHeight="1" spans="1:8">
      <c r="A24" s="10"/>
      <c r="B24" s="20"/>
      <c r="C24" s="13"/>
      <c r="D24" s="14"/>
      <c r="E24" s="14"/>
      <c r="F24" s="14"/>
      <c r="G24" s="14"/>
      <c r="H24" s="48" t="str">
        <f t="shared" si="0"/>
        <v>正常</v>
      </c>
    </row>
    <row r="25" customHeight="1" spans="1:8">
      <c r="A25" s="10"/>
      <c r="B25" s="20"/>
      <c r="C25" s="13"/>
      <c r="D25" s="14"/>
      <c r="E25" s="14"/>
      <c r="F25" s="14"/>
      <c r="G25" s="14"/>
      <c r="H25" s="48" t="str">
        <f t="shared" si="0"/>
        <v>正常</v>
      </c>
    </row>
    <row r="26" customHeight="1" spans="1:8">
      <c r="A26" s="10"/>
      <c r="B26" s="20"/>
      <c r="C26" s="13"/>
      <c r="D26" s="14"/>
      <c r="E26" s="14"/>
      <c r="F26" s="14"/>
      <c r="G26" s="14"/>
      <c r="H26" s="48" t="str">
        <f t="shared" si="0"/>
        <v>正常</v>
      </c>
    </row>
    <row r="27" customHeight="1" spans="1:8">
      <c r="A27" s="46" t="s">
        <v>534</v>
      </c>
      <c r="B27" s="46" t="s">
        <v>570</v>
      </c>
      <c r="C27" s="13">
        <f>SUM(C6:C26)</f>
        <v>0</v>
      </c>
      <c r="D27" s="14">
        <f>SUM(D6:D26)</f>
        <v>0</v>
      </c>
      <c r="E27" s="14">
        <f>SUM(E6:E26)</f>
        <v>0</v>
      </c>
      <c r="F27" s="14">
        <f>SUM(F6:F26)</f>
        <v>0</v>
      </c>
      <c r="G27" s="14" t="str">
        <f>IF(D27=0,"",F27/D27*100)</f>
        <v/>
      </c>
      <c r="H27" s="48" t="str">
        <f t="shared" si="0"/>
        <v>正常</v>
      </c>
    </row>
    <row r="28" customHeight="1" spans="1:6">
      <c r="A28" s="17"/>
      <c r="F28" s="6" t="e">
        <f>"评估人员："&amp;#REF!</f>
        <v>#REF!</v>
      </c>
    </row>
    <row r="29" customHeight="1" spans="1:1">
      <c r="A29" s="17"/>
    </row>
    <row r="30" customHeight="1"/>
    <row r="31" customHeight="1"/>
    <row r="32" customHeight="1"/>
    <row r="33" customHeight="1"/>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row r="300" customHeight="1"/>
    <row r="301" customHeight="1"/>
    <row r="302" customHeight="1"/>
    <row r="303" customHeight="1"/>
    <row r="304" customHeight="1"/>
    <row r="305" customHeight="1"/>
    <row r="306" customHeight="1"/>
    <row r="307" customHeight="1"/>
    <row r="308" customHeight="1"/>
    <row r="309" customHeight="1"/>
    <row r="310" customHeight="1"/>
    <row r="311" customHeight="1"/>
    <row r="312" customHeight="1"/>
    <row r="313" customHeight="1"/>
    <row r="314" customHeight="1"/>
    <row r="315" customHeight="1"/>
    <row r="316" customHeight="1"/>
    <row r="317" customHeight="1"/>
    <row r="318" customHeight="1"/>
    <row r="319" customHeight="1"/>
    <row r="320" customHeight="1"/>
    <row r="321" customHeight="1"/>
    <row r="322" customHeight="1"/>
    <row r="323" customHeight="1"/>
    <row r="324" customHeight="1"/>
    <row r="325" customHeight="1"/>
    <row r="326" customHeight="1"/>
    <row r="327" customHeight="1"/>
    <row r="328" customHeight="1"/>
    <row r="329" customHeight="1"/>
    <row r="330" customHeight="1"/>
    <row r="331" customHeight="1"/>
    <row r="332" customHeight="1"/>
    <row r="333" customHeight="1"/>
    <row r="334" customHeight="1"/>
    <row r="335" customHeight="1"/>
    <row r="336" customHeight="1"/>
    <row r="337" customHeight="1"/>
    <row r="338" customHeight="1"/>
    <row r="339" customHeight="1"/>
    <row r="340" customHeight="1"/>
    <row r="341" customHeight="1"/>
    <row r="342" customHeight="1"/>
    <row r="343" customHeight="1"/>
    <row r="344" customHeight="1"/>
    <row r="345" customHeight="1"/>
    <row r="346" customHeight="1"/>
    <row r="347" customHeight="1"/>
    <row r="348" customHeight="1"/>
    <row r="349" customHeight="1"/>
    <row r="350" customHeight="1"/>
    <row r="351" customHeight="1"/>
    <row r="352" customHeight="1"/>
    <row r="353" customHeight="1"/>
    <row r="354" customHeight="1"/>
    <row r="355" customHeight="1"/>
    <row r="356" customHeight="1"/>
    <row r="357" customHeight="1"/>
    <row r="358" customHeight="1"/>
    <row r="359" customHeight="1"/>
    <row r="360" customHeight="1"/>
    <row r="361" customHeight="1"/>
    <row r="362" customHeight="1"/>
    <row r="363" customHeight="1"/>
    <row r="364" customHeight="1"/>
    <row r="365" customHeight="1"/>
    <row r="366" customHeight="1"/>
    <row r="367" customHeight="1"/>
    <row r="368" customHeight="1"/>
    <row r="369" customHeight="1"/>
    <row r="370" customHeight="1"/>
    <row r="371" customHeight="1"/>
    <row r="372" customHeight="1"/>
    <row r="373" customHeight="1"/>
    <row r="374" customHeight="1"/>
    <row r="375" customHeight="1"/>
    <row r="376" customHeight="1"/>
    <row r="377" customHeight="1"/>
    <row r="378" customHeight="1"/>
    <row r="379" customHeight="1"/>
    <row r="380" customHeight="1"/>
    <row r="381" customHeight="1"/>
    <row r="382" customHeight="1"/>
    <row r="383" customHeight="1"/>
    <row r="384" customHeight="1"/>
    <row r="385" customHeight="1"/>
    <row r="386" customHeight="1"/>
    <row r="387" customHeight="1"/>
    <row r="388" customHeight="1"/>
    <row r="389" customHeight="1"/>
    <row r="390" customHeight="1"/>
    <row r="391" customHeight="1"/>
    <row r="392" customHeight="1"/>
    <row r="393" customHeight="1"/>
    <row r="394" customHeight="1"/>
    <row r="395" customHeight="1"/>
    <row r="396" customHeight="1"/>
    <row r="397" customHeight="1"/>
    <row r="398" customHeight="1"/>
    <row r="399" customHeight="1"/>
    <row r="400" customHeight="1"/>
    <row r="401" customHeight="1"/>
    <row r="402" customHeight="1"/>
    <row r="403" customHeight="1"/>
    <row r="404" customHeight="1"/>
    <row r="405" customHeight="1"/>
    <row r="406" customHeight="1"/>
    <row r="407" customHeight="1"/>
    <row r="408" customHeight="1"/>
    <row r="409" customHeight="1"/>
    <row r="410" customHeight="1"/>
    <row r="411" customHeight="1"/>
    <row r="412" customHeight="1"/>
    <row r="413" customHeight="1"/>
    <row r="414" customHeight="1"/>
    <row r="415" customHeight="1"/>
    <row r="416" customHeight="1"/>
    <row r="417" customHeight="1"/>
    <row r="418" customHeight="1"/>
    <row r="419" customHeight="1"/>
    <row r="420" customHeight="1"/>
    <row r="421" customHeight="1"/>
    <row r="422" customHeight="1"/>
    <row r="423" customHeight="1"/>
    <row r="424" customHeight="1"/>
    <row r="425" customHeight="1"/>
    <row r="426" customHeight="1"/>
    <row r="427" customHeight="1"/>
    <row r="428" customHeight="1"/>
    <row r="429" customHeight="1"/>
    <row r="430" customHeight="1"/>
    <row r="431" customHeight="1"/>
    <row r="432" customHeight="1"/>
    <row r="433" customHeight="1"/>
    <row r="434" customHeight="1"/>
    <row r="435" customHeight="1"/>
    <row r="436" customHeight="1"/>
    <row r="437" customHeight="1"/>
    <row r="438" customHeight="1"/>
    <row r="439" customHeight="1"/>
    <row r="440" customHeight="1"/>
    <row r="441" customHeight="1"/>
    <row r="442" customHeight="1"/>
    <row r="443" customHeight="1"/>
    <row r="444" customHeight="1"/>
    <row r="445" customHeight="1"/>
    <row r="446" customHeight="1"/>
    <row r="447" customHeight="1"/>
    <row r="448" customHeight="1"/>
    <row r="449" customHeight="1"/>
    <row r="450" customHeight="1"/>
    <row r="451" customHeight="1"/>
    <row r="452" customHeight="1"/>
    <row r="453" customHeight="1"/>
    <row r="454" customHeight="1"/>
    <row r="455" customHeight="1"/>
    <row r="456" customHeight="1"/>
    <row r="457" customHeight="1"/>
    <row r="458" customHeight="1"/>
    <row r="459" customHeight="1"/>
    <row r="460" customHeight="1"/>
    <row r="461" customHeight="1"/>
    <row r="462" customHeight="1"/>
    <row r="463" customHeight="1"/>
    <row r="464" customHeight="1"/>
    <row r="465" customHeight="1"/>
    <row r="466" customHeight="1"/>
    <row r="467" customHeight="1"/>
    <row r="468" customHeight="1"/>
    <row r="469" customHeight="1"/>
    <row r="470" customHeight="1"/>
    <row r="471" customHeight="1"/>
    <row r="472" customHeight="1"/>
    <row r="473" customHeight="1"/>
    <row r="474" customHeight="1"/>
    <row r="475" customHeight="1"/>
    <row r="476" customHeight="1"/>
    <row r="477" customHeight="1"/>
    <row r="478" customHeight="1"/>
    <row r="479" customHeight="1"/>
    <row r="480" customHeight="1"/>
    <row r="481" customHeight="1"/>
    <row r="482" customHeight="1"/>
    <row r="483" customHeight="1"/>
    <row r="484" customHeight="1"/>
    <row r="485" customHeight="1"/>
    <row r="486" customHeight="1"/>
    <row r="487" customHeight="1"/>
    <row r="488" customHeight="1"/>
    <row r="489" customHeight="1"/>
    <row r="490" customHeight="1"/>
    <row r="491" customHeight="1"/>
    <row r="492" customHeight="1"/>
    <row r="493" customHeight="1"/>
    <row r="494" customHeight="1"/>
    <row r="495" customHeight="1"/>
    <row r="496" customHeight="1"/>
    <row r="497" customHeight="1"/>
    <row r="498" customHeight="1"/>
    <row r="499" customHeight="1"/>
    <row r="500" customHeight="1"/>
    <row r="501" customHeight="1"/>
    <row r="502" customHeight="1"/>
    <row r="503" customHeight="1"/>
    <row r="504" customHeight="1"/>
    <row r="505" customHeight="1"/>
    <row r="506" customHeight="1"/>
    <row r="507" customHeight="1"/>
    <row r="508" customHeight="1"/>
    <row r="509" customHeight="1"/>
    <row r="510" customHeight="1"/>
    <row r="511" customHeight="1"/>
    <row r="512" customHeight="1"/>
    <row r="513" customHeight="1"/>
    <row r="514" customHeight="1"/>
    <row r="515" customHeight="1"/>
    <row r="516" customHeight="1"/>
    <row r="517" customHeight="1"/>
    <row r="518" customHeight="1"/>
    <row r="519" customHeight="1"/>
    <row r="520" customHeight="1"/>
    <row r="521" customHeight="1"/>
    <row r="522" customHeight="1"/>
    <row r="523" customHeight="1"/>
    <row r="524" customHeight="1"/>
    <row r="525" customHeight="1"/>
    <row r="526" customHeight="1"/>
    <row r="527" customHeight="1"/>
    <row r="528" customHeight="1"/>
    <row r="529" customHeight="1"/>
    <row r="530" customHeight="1"/>
    <row r="531" customHeight="1"/>
    <row r="532" customHeight="1"/>
    <row r="533" customHeight="1"/>
    <row r="534" customHeight="1"/>
    <row r="535" customHeight="1"/>
    <row r="536" customHeight="1"/>
    <row r="537" customHeight="1"/>
    <row r="538" customHeight="1"/>
    <row r="539" customHeight="1"/>
    <row r="540" customHeight="1"/>
    <row r="541" customHeight="1"/>
    <row r="542" customHeight="1"/>
    <row r="543" customHeight="1"/>
    <row r="544" customHeight="1"/>
    <row r="545" customHeight="1"/>
    <row r="546" customHeight="1"/>
    <row r="547" customHeight="1"/>
    <row r="548" customHeight="1"/>
    <row r="549" customHeight="1"/>
    <row r="550" customHeight="1"/>
    <row r="551" customHeight="1"/>
    <row r="552" customHeight="1"/>
    <row r="553" customHeight="1"/>
    <row r="554" customHeight="1"/>
    <row r="555" customHeight="1"/>
    <row r="556" customHeight="1"/>
    <row r="557" customHeight="1"/>
    <row r="558" customHeight="1"/>
    <row r="559" customHeight="1"/>
    <row r="560" customHeight="1"/>
    <row r="561" customHeight="1"/>
    <row r="562" customHeight="1"/>
    <row r="563" customHeight="1"/>
    <row r="564" customHeight="1"/>
    <row r="565" customHeight="1"/>
    <row r="566" customHeight="1"/>
    <row r="567" customHeight="1"/>
    <row r="568" customHeight="1"/>
    <row r="569" customHeight="1"/>
    <row r="570" customHeight="1"/>
    <row r="571" customHeight="1"/>
    <row r="572" customHeight="1"/>
    <row r="573" customHeight="1"/>
    <row r="574" customHeight="1"/>
    <row r="575" customHeight="1"/>
    <row r="576" customHeight="1"/>
    <row r="577" customHeight="1"/>
    <row r="578" customHeight="1"/>
    <row r="579" customHeight="1"/>
    <row r="580" customHeight="1"/>
    <row r="581" customHeight="1"/>
    <row r="582" customHeight="1"/>
    <row r="583" customHeight="1"/>
    <row r="584" customHeight="1"/>
    <row r="585" customHeight="1"/>
    <row r="586" customHeight="1"/>
    <row r="587" customHeight="1"/>
    <row r="588" customHeight="1"/>
    <row r="589" customHeight="1"/>
    <row r="590" customHeight="1"/>
    <row r="591" customHeight="1"/>
    <row r="592" customHeight="1"/>
    <row r="593" customHeight="1"/>
    <row r="594" customHeight="1"/>
    <row r="595" customHeight="1"/>
    <row r="596" customHeight="1"/>
    <row r="597" customHeight="1"/>
    <row r="598" customHeight="1"/>
    <row r="599" customHeight="1"/>
    <row r="600" customHeight="1"/>
    <row r="601" customHeight="1"/>
    <row r="602" customHeight="1"/>
    <row r="603" customHeight="1"/>
    <row r="604" customHeight="1"/>
    <row r="605" customHeight="1"/>
    <row r="606" customHeight="1"/>
    <row r="607" customHeight="1"/>
    <row r="608" customHeight="1"/>
    <row r="609" customHeight="1"/>
    <row r="610" customHeight="1"/>
    <row r="611" customHeight="1"/>
    <row r="612" customHeight="1"/>
    <row r="613" customHeight="1"/>
    <row r="614" customHeight="1"/>
    <row r="615" customHeight="1"/>
    <row r="616" customHeight="1"/>
    <row r="617" customHeight="1"/>
    <row r="618" customHeight="1"/>
    <row r="619" customHeight="1"/>
    <row r="620" customHeight="1"/>
    <row r="621" customHeight="1"/>
    <row r="622" customHeight="1"/>
    <row r="623" customHeight="1"/>
    <row r="624" customHeight="1"/>
    <row r="625" customHeight="1"/>
    <row r="626" customHeight="1"/>
    <row r="627" customHeight="1"/>
    <row r="628" customHeight="1"/>
    <row r="629" customHeight="1"/>
    <row r="630" customHeight="1"/>
    <row r="631" customHeight="1"/>
    <row r="632" customHeight="1"/>
    <row r="633" customHeight="1"/>
    <row r="634" customHeight="1"/>
    <row r="635" customHeight="1"/>
    <row r="636" customHeight="1"/>
    <row r="637" customHeight="1"/>
    <row r="638" customHeight="1"/>
    <row r="639" customHeight="1"/>
    <row r="640" customHeight="1"/>
    <row r="641" customHeight="1"/>
    <row r="642" customHeight="1"/>
    <row r="643" customHeight="1"/>
    <row r="644" customHeight="1"/>
    <row r="645" customHeight="1"/>
    <row r="646" customHeight="1"/>
    <row r="647" customHeight="1"/>
    <row r="648" customHeight="1"/>
    <row r="649" customHeight="1"/>
    <row r="650" customHeight="1"/>
    <row r="651" customHeight="1"/>
    <row r="652" customHeight="1"/>
    <row r="653" customHeight="1"/>
    <row r="654" customHeight="1"/>
    <row r="655" customHeight="1"/>
    <row r="656" customHeight="1"/>
    <row r="657" customHeight="1"/>
    <row r="658" customHeight="1"/>
    <row r="659" customHeight="1"/>
    <row r="660" customHeight="1"/>
    <row r="661" customHeight="1"/>
    <row r="662" customHeight="1"/>
    <row r="663" customHeight="1"/>
    <row r="664" customHeight="1"/>
    <row r="665" customHeight="1"/>
    <row r="666" customHeight="1"/>
    <row r="667" customHeight="1"/>
    <row r="668" customHeight="1"/>
    <row r="669" customHeight="1"/>
    <row r="670" customHeight="1"/>
    <row r="671" customHeight="1"/>
    <row r="672" customHeight="1"/>
    <row r="673" customHeight="1"/>
    <row r="674" customHeight="1"/>
    <row r="675" customHeight="1"/>
    <row r="676" customHeight="1"/>
    <row r="677" customHeight="1"/>
    <row r="678" customHeight="1"/>
    <row r="679" customHeight="1"/>
    <row r="680" customHeight="1"/>
    <row r="681" customHeight="1"/>
    <row r="682" customHeight="1"/>
    <row r="683" customHeight="1"/>
    <row r="684" customHeight="1"/>
    <row r="685" customHeight="1"/>
    <row r="686" customHeight="1"/>
    <row r="687" customHeight="1"/>
    <row r="688" customHeight="1"/>
    <row r="689" customHeight="1"/>
    <row r="690" customHeight="1"/>
    <row r="691" customHeight="1"/>
    <row r="692" customHeight="1"/>
    <row r="693" customHeight="1"/>
    <row r="694" customHeight="1"/>
    <row r="695" customHeight="1"/>
    <row r="696" customHeight="1"/>
    <row r="697" customHeight="1"/>
    <row r="698" customHeight="1"/>
    <row r="699" customHeight="1"/>
    <row r="700" customHeight="1"/>
    <row r="701" customHeight="1"/>
    <row r="702" customHeight="1"/>
    <row r="703" customHeight="1"/>
    <row r="704" customHeight="1"/>
    <row r="705" customHeight="1"/>
    <row r="706" customHeight="1"/>
    <row r="707" customHeight="1"/>
    <row r="708" customHeight="1"/>
    <row r="709" customHeight="1"/>
    <row r="710" customHeight="1"/>
    <row r="711" customHeight="1"/>
    <row r="712" customHeight="1"/>
    <row r="713" customHeight="1"/>
    <row r="714" customHeight="1"/>
    <row r="715" customHeight="1"/>
    <row r="716" customHeight="1"/>
    <row r="717" customHeight="1"/>
    <row r="718" customHeight="1"/>
    <row r="719" customHeight="1"/>
    <row r="720" customHeight="1"/>
    <row r="721" customHeight="1"/>
    <row r="722" customHeight="1"/>
    <row r="723" customHeight="1"/>
    <row r="724" customHeight="1"/>
    <row r="725" customHeight="1"/>
    <row r="726" customHeight="1"/>
    <row r="727" customHeight="1"/>
    <row r="728" customHeight="1"/>
    <row r="729" customHeight="1"/>
    <row r="730" customHeight="1"/>
    <row r="731" customHeight="1"/>
    <row r="732" customHeight="1"/>
    <row r="733" customHeight="1"/>
    <row r="734" customHeight="1"/>
    <row r="735" customHeight="1"/>
    <row r="736" customHeight="1"/>
    <row r="737" customHeight="1"/>
    <row r="738" customHeight="1"/>
    <row r="739" customHeight="1"/>
    <row r="740" customHeight="1"/>
    <row r="741" customHeight="1"/>
    <row r="742" customHeight="1"/>
    <row r="743" customHeight="1"/>
    <row r="744" customHeight="1"/>
    <row r="745" customHeight="1"/>
    <row r="746" customHeight="1"/>
    <row r="747" customHeight="1"/>
    <row r="748" customHeight="1"/>
    <row r="749" customHeight="1"/>
    <row r="750" customHeight="1"/>
    <row r="751" customHeight="1"/>
    <row r="752" customHeight="1"/>
    <row r="753" customHeight="1"/>
    <row r="754" customHeight="1"/>
    <row r="755" customHeight="1"/>
    <row r="756" customHeight="1"/>
    <row r="757" customHeight="1"/>
    <row r="758" customHeight="1"/>
    <row r="759" customHeight="1"/>
    <row r="760" customHeight="1"/>
    <row r="761" customHeight="1"/>
    <row r="762" customHeight="1"/>
    <row r="763" customHeight="1"/>
    <row r="764" customHeight="1"/>
    <row r="765" customHeight="1"/>
    <row r="766" customHeight="1"/>
    <row r="767" customHeight="1"/>
    <row r="768" customHeight="1"/>
    <row r="769" customHeight="1"/>
    <row r="770" customHeight="1"/>
    <row r="771" customHeight="1"/>
    <row r="772" customHeight="1"/>
    <row r="773" customHeight="1"/>
    <row r="774" customHeight="1"/>
    <row r="775" customHeight="1"/>
    <row r="776" customHeight="1"/>
    <row r="777" customHeight="1"/>
    <row r="778" customHeight="1"/>
    <row r="779" customHeight="1"/>
    <row r="780" customHeight="1"/>
    <row r="781" customHeight="1"/>
    <row r="782" customHeight="1"/>
    <row r="783" customHeight="1"/>
    <row r="784" customHeight="1"/>
    <row r="785" customHeight="1"/>
    <row r="786" customHeight="1"/>
    <row r="787" customHeight="1"/>
    <row r="788" customHeight="1"/>
    <row r="789" customHeight="1"/>
    <row r="790" customHeight="1"/>
    <row r="791" customHeight="1"/>
    <row r="792" customHeight="1"/>
    <row r="793" customHeight="1"/>
    <row r="794" customHeight="1"/>
    <row r="795" customHeight="1"/>
    <row r="796" customHeight="1"/>
    <row r="797" customHeight="1"/>
    <row r="798" customHeight="1"/>
    <row r="799" customHeight="1"/>
    <row r="800" customHeight="1"/>
    <row r="801" customHeight="1"/>
    <row r="802" customHeight="1"/>
    <row r="803" customHeight="1"/>
    <row r="804" customHeight="1"/>
    <row r="805" customHeight="1"/>
    <row r="806" customHeight="1"/>
    <row r="807" customHeight="1"/>
    <row r="808" customHeight="1"/>
    <row r="809" customHeight="1"/>
    <row r="810" customHeight="1"/>
    <row r="811" customHeight="1"/>
    <row r="812" customHeight="1"/>
    <row r="813" customHeight="1"/>
    <row r="814" customHeight="1"/>
    <row r="815" customHeight="1"/>
    <row r="816" customHeight="1"/>
    <row r="817" customHeight="1"/>
    <row r="818" customHeight="1"/>
    <row r="819" customHeight="1"/>
    <row r="820" customHeight="1"/>
    <row r="821" customHeight="1"/>
    <row r="822" customHeight="1"/>
    <row r="823" customHeight="1"/>
    <row r="824" customHeight="1"/>
    <row r="825" customHeight="1"/>
    <row r="826" customHeight="1"/>
    <row r="827" customHeight="1"/>
    <row r="828" customHeight="1"/>
    <row r="829" customHeight="1"/>
    <row r="830" customHeight="1"/>
    <row r="831" customHeight="1"/>
    <row r="832" customHeight="1"/>
    <row r="833" customHeight="1"/>
    <row r="834" customHeight="1"/>
    <row r="835" customHeight="1"/>
    <row r="836" customHeight="1"/>
    <row r="837" customHeight="1"/>
    <row r="838" customHeight="1"/>
    <row r="839" customHeight="1"/>
    <row r="840" customHeight="1"/>
    <row r="841" customHeight="1"/>
    <row r="842" customHeight="1"/>
  </sheetData>
  <mergeCells count="2">
    <mergeCell ref="A2:G2"/>
    <mergeCell ref="A3:G3"/>
  </mergeCells>
  <hyperlinks>
    <hyperlink ref="A1" location="索引目录!D6" display="返回索引页"/>
    <hyperlink ref="B6" location="现金!B1" display="现金"/>
    <hyperlink ref="B7" location="银行存款!B1" display="银行存款"/>
    <hyperlink ref="B1" location="流动汇总!B6" display="返回"/>
    <hyperlink ref="B8" location="其他货币资金!B1" display="其他货币资金"/>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Roman,常规"3-1
&amp;"宋体,常规"共&amp;"Times New Roman,常规"&amp;N&amp;"宋体,常规"页第&amp;"Times New Roman,常规"&amp;P&amp;"宋体,常规"页</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H13" sqref="H13"/>
    </sheetView>
  </sheetViews>
  <sheetFormatPr defaultColWidth="9" defaultRowHeight="15.75" customHeight="1"/>
  <cols>
    <col min="1" max="1" width="4.5" customWidth="1"/>
    <col min="2" max="2" width="14.9" customWidth="1" outlineLevel="1"/>
    <col min="3" max="3" width="20.6" customWidth="1"/>
    <col min="4" max="4" width="7.5" customWidth="1"/>
    <col min="5" max="6" width="12.4" customWidth="1"/>
    <col min="7" max="7" width="12.4" customWidth="1" outlineLevel="1"/>
    <col min="8" max="11" width="14.1" customWidth="1"/>
  </cols>
  <sheetData>
    <row r="1" spans="1:11">
      <c r="A1" s="926" t="s">
        <v>421</v>
      </c>
      <c r="B1" s="40" t="s">
        <v>559</v>
      </c>
      <c r="C1" s="2"/>
      <c r="D1" s="927"/>
      <c r="E1" s="927"/>
      <c r="F1" s="927"/>
      <c r="G1" s="927"/>
      <c r="H1" s="927"/>
      <c r="I1" s="927"/>
      <c r="J1" s="927"/>
      <c r="K1" s="927"/>
    </row>
    <row r="2" ht="33.75" customHeight="1" spans="1:12">
      <c r="A2" s="928" t="s">
        <v>571</v>
      </c>
      <c r="B2" s="928"/>
      <c r="C2" s="928"/>
      <c r="D2" s="928"/>
      <c r="E2" s="928"/>
      <c r="F2" s="928"/>
      <c r="G2" s="928"/>
      <c r="H2" s="928"/>
      <c r="I2" s="928"/>
      <c r="J2" s="928"/>
      <c r="K2" s="928"/>
      <c r="L2" s="928"/>
    </row>
    <row r="3" ht="12" customHeight="1" spans="1:12">
      <c r="A3" s="929" t="e">
        <f>CONCATENATE(#REF!,#REF!,#REF!,#REF!,#REF!,#REF!,#REF!)</f>
        <v>#REF!</v>
      </c>
      <c r="B3" s="929"/>
      <c r="C3" s="929"/>
      <c r="D3" s="929"/>
      <c r="E3" s="929"/>
      <c r="F3" s="929"/>
      <c r="G3" s="929"/>
      <c r="H3" s="929"/>
      <c r="I3" s="929"/>
      <c r="J3" s="929"/>
      <c r="K3" s="929"/>
      <c r="L3" s="929"/>
    </row>
    <row r="4" customHeight="1" spans="1:12">
      <c r="A4" s="930" t="e">
        <f>#REF!&amp;#REF!</f>
        <v>#REF!</v>
      </c>
      <c r="L4" s="940" t="s">
        <v>464</v>
      </c>
    </row>
    <row r="5" ht="27.9" customHeight="1" spans="1:13">
      <c r="A5" s="147" t="s">
        <v>465</v>
      </c>
      <c r="B5" s="147" t="s">
        <v>572</v>
      </c>
      <c r="C5" s="147" t="s">
        <v>573</v>
      </c>
      <c r="D5" s="147" t="s">
        <v>574</v>
      </c>
      <c r="E5" s="147" t="s">
        <v>575</v>
      </c>
      <c r="F5" s="147" t="s">
        <v>576</v>
      </c>
      <c r="G5" s="931" t="s">
        <v>467</v>
      </c>
      <c r="H5" s="932" t="s">
        <v>426</v>
      </c>
      <c r="I5" s="147" t="s">
        <v>427</v>
      </c>
      <c r="J5" s="7" t="s">
        <v>428</v>
      </c>
      <c r="K5" s="147" t="s">
        <v>469</v>
      </c>
      <c r="L5" s="147" t="s">
        <v>577</v>
      </c>
      <c r="M5" s="896" t="s">
        <v>470</v>
      </c>
    </row>
    <row r="6" customHeight="1" spans="1:13">
      <c r="A6" s="933"/>
      <c r="B6" s="934"/>
      <c r="C6" s="934"/>
      <c r="D6" s="933"/>
      <c r="E6" s="148"/>
      <c r="F6" s="933"/>
      <c r="G6" s="935"/>
      <c r="H6" s="148"/>
      <c r="I6" s="148"/>
      <c r="J6" s="148" t="str">
        <f>IF(H6="","",I6-H6)</f>
        <v/>
      </c>
      <c r="K6" s="148" t="str">
        <f>IF(H6=0,"",J6/H6*100)</f>
        <v/>
      </c>
      <c r="L6" s="936"/>
      <c r="M6" s="48" t="str">
        <f>IF(I6="","",IF(J6=0,"正常","非正常核查原因"))</f>
        <v/>
      </c>
    </row>
    <row r="7" customHeight="1" spans="1:13">
      <c r="A7" s="933"/>
      <c r="B7" s="934"/>
      <c r="C7" s="934"/>
      <c r="D7" s="933"/>
      <c r="E7" s="148"/>
      <c r="F7" s="933"/>
      <c r="G7" s="935"/>
      <c r="H7" s="148"/>
      <c r="I7" s="148"/>
      <c r="J7" s="148" t="str">
        <f t="shared" ref="J7:J33" si="0">IF(H7="","",I7-H7)</f>
        <v/>
      </c>
      <c r="K7" s="148" t="str">
        <f t="shared" ref="K7:K33" si="1">IF(H7=0,"",J7/H7*100)</f>
        <v/>
      </c>
      <c r="L7" s="936"/>
      <c r="M7" s="48" t="str">
        <f t="shared" ref="M7:M33" si="2">IF(I7="","",IF(J7=0,"正常","非正常核查原因"))</f>
        <v/>
      </c>
    </row>
    <row r="8" customHeight="1" spans="1:13">
      <c r="A8" s="933"/>
      <c r="B8" s="934"/>
      <c r="C8" s="934"/>
      <c r="D8" s="933"/>
      <c r="E8" s="148"/>
      <c r="F8" s="933"/>
      <c r="G8" s="935"/>
      <c r="H8" s="148"/>
      <c r="I8" s="148"/>
      <c r="J8" s="148"/>
      <c r="K8" s="148"/>
      <c r="L8" s="936"/>
      <c r="M8" s="48" t="str">
        <f t="shared" si="2"/>
        <v/>
      </c>
    </row>
    <row r="9" customHeight="1" spans="1:13">
      <c r="A9" s="933"/>
      <c r="B9" s="934"/>
      <c r="C9" s="934"/>
      <c r="D9" s="933"/>
      <c r="E9" s="148"/>
      <c r="F9" s="933"/>
      <c r="G9" s="935"/>
      <c r="H9" s="148"/>
      <c r="I9" s="148"/>
      <c r="J9" s="148"/>
      <c r="K9" s="148"/>
      <c r="L9" s="936"/>
      <c r="M9" s="48" t="str">
        <f t="shared" si="2"/>
        <v/>
      </c>
    </row>
    <row r="10" customHeight="1" spans="1:13">
      <c r="A10" s="933"/>
      <c r="B10" s="934"/>
      <c r="C10" s="934"/>
      <c r="D10" s="933"/>
      <c r="E10" s="148"/>
      <c r="F10" s="933"/>
      <c r="G10" s="935"/>
      <c r="H10" s="148"/>
      <c r="I10" s="148"/>
      <c r="J10" s="148"/>
      <c r="K10" s="148"/>
      <c r="L10" s="936"/>
      <c r="M10" s="48" t="str">
        <f t="shared" si="2"/>
        <v/>
      </c>
    </row>
    <row r="11" customHeight="1" spans="1:13">
      <c r="A11" s="933"/>
      <c r="B11" s="934"/>
      <c r="C11" s="934"/>
      <c r="D11" s="933"/>
      <c r="E11" s="148"/>
      <c r="F11" s="933"/>
      <c r="G11" s="935"/>
      <c r="H11" s="148"/>
      <c r="I11" s="148"/>
      <c r="J11" s="148"/>
      <c r="K11" s="148"/>
      <c r="L11" s="936"/>
      <c r="M11" s="48" t="str">
        <f t="shared" si="2"/>
        <v/>
      </c>
    </row>
    <row r="12" customHeight="1" spans="1:13">
      <c r="A12" s="933"/>
      <c r="B12" s="934"/>
      <c r="C12" s="934"/>
      <c r="D12" s="933"/>
      <c r="E12" s="148"/>
      <c r="F12" s="933"/>
      <c r="G12" s="935"/>
      <c r="H12" s="148"/>
      <c r="I12" s="148"/>
      <c r="J12" s="148"/>
      <c r="K12" s="148"/>
      <c r="L12" s="936"/>
      <c r="M12" s="48" t="str">
        <f t="shared" si="2"/>
        <v/>
      </c>
    </row>
    <row r="13" customHeight="1" spans="1:13">
      <c r="A13" s="933"/>
      <c r="B13" s="934"/>
      <c r="C13" s="934"/>
      <c r="D13" s="933"/>
      <c r="E13" s="148"/>
      <c r="F13" s="933"/>
      <c r="G13" s="935"/>
      <c r="H13" s="148"/>
      <c r="I13" s="148"/>
      <c r="J13" s="148"/>
      <c r="K13" s="148"/>
      <c r="L13" s="936"/>
      <c r="M13" s="48" t="str">
        <f t="shared" si="2"/>
        <v/>
      </c>
    </row>
    <row r="14" customHeight="1" spans="1:13">
      <c r="A14" s="933"/>
      <c r="B14" s="934"/>
      <c r="C14" s="934"/>
      <c r="D14" s="933"/>
      <c r="E14" s="148"/>
      <c r="F14" s="933"/>
      <c r="G14" s="935"/>
      <c r="H14" s="148"/>
      <c r="I14" s="148"/>
      <c r="J14" s="148" t="str">
        <f t="shared" si="0"/>
        <v/>
      </c>
      <c r="K14" s="148" t="str">
        <f t="shared" si="1"/>
        <v/>
      </c>
      <c r="L14" s="936"/>
      <c r="M14" s="48" t="str">
        <f t="shared" si="2"/>
        <v/>
      </c>
    </row>
    <row r="15" customHeight="1" spans="1:13">
      <c r="A15" s="936"/>
      <c r="B15" s="934"/>
      <c r="C15" s="934"/>
      <c r="D15" s="933"/>
      <c r="E15" s="148"/>
      <c r="F15" s="933"/>
      <c r="G15" s="935"/>
      <c r="H15" s="148"/>
      <c r="I15" s="148"/>
      <c r="J15" s="148" t="str">
        <f t="shared" si="0"/>
        <v/>
      </c>
      <c r="K15" s="148" t="str">
        <f t="shared" si="1"/>
        <v/>
      </c>
      <c r="L15" s="936"/>
      <c r="M15" s="48" t="str">
        <f t="shared" si="2"/>
        <v/>
      </c>
    </row>
    <row r="16" customHeight="1" spans="1:13">
      <c r="A16" s="936"/>
      <c r="B16" s="934"/>
      <c r="C16" s="934"/>
      <c r="D16" s="933"/>
      <c r="E16" s="148"/>
      <c r="F16" s="933"/>
      <c r="G16" s="935"/>
      <c r="H16" s="148"/>
      <c r="I16" s="148"/>
      <c r="J16" s="148" t="str">
        <f t="shared" si="0"/>
        <v/>
      </c>
      <c r="K16" s="148" t="str">
        <f t="shared" si="1"/>
        <v/>
      </c>
      <c r="L16" s="936"/>
      <c r="M16" s="48" t="str">
        <f t="shared" si="2"/>
        <v/>
      </c>
    </row>
    <row r="17" customHeight="1" spans="1:13">
      <c r="A17" s="936"/>
      <c r="B17" s="934"/>
      <c r="C17" s="934"/>
      <c r="D17" s="933"/>
      <c r="E17" s="148"/>
      <c r="F17" s="933"/>
      <c r="G17" s="935"/>
      <c r="H17" s="148"/>
      <c r="I17" s="148"/>
      <c r="J17" s="148" t="str">
        <f t="shared" si="0"/>
        <v/>
      </c>
      <c r="K17" s="148" t="str">
        <f t="shared" si="1"/>
        <v/>
      </c>
      <c r="L17" s="936"/>
      <c r="M17" s="48" t="str">
        <f t="shared" si="2"/>
        <v/>
      </c>
    </row>
    <row r="18" customHeight="1" spans="1:13">
      <c r="A18" s="936"/>
      <c r="B18" s="934"/>
      <c r="C18" s="934"/>
      <c r="D18" s="933"/>
      <c r="E18" s="148"/>
      <c r="F18" s="933"/>
      <c r="G18" s="935"/>
      <c r="H18" s="148"/>
      <c r="I18" s="148"/>
      <c r="J18" s="148" t="str">
        <f t="shared" si="0"/>
        <v/>
      </c>
      <c r="K18" s="148" t="str">
        <f t="shared" si="1"/>
        <v/>
      </c>
      <c r="L18" s="936"/>
      <c r="M18" s="48" t="str">
        <f t="shared" si="2"/>
        <v/>
      </c>
    </row>
    <row r="19" customHeight="1" spans="1:13">
      <c r="A19" s="936"/>
      <c r="B19" s="934"/>
      <c r="C19" s="934"/>
      <c r="D19" s="933"/>
      <c r="E19" s="148"/>
      <c r="F19" s="933"/>
      <c r="G19" s="935"/>
      <c r="H19" s="148"/>
      <c r="I19" s="148"/>
      <c r="J19" s="148" t="str">
        <f t="shared" si="0"/>
        <v/>
      </c>
      <c r="K19" s="148" t="str">
        <f t="shared" si="1"/>
        <v/>
      </c>
      <c r="L19" s="936"/>
      <c r="M19" s="48" t="str">
        <f t="shared" si="2"/>
        <v/>
      </c>
    </row>
    <row r="20" customHeight="1" spans="1:13">
      <c r="A20" s="936"/>
      <c r="B20" s="934"/>
      <c r="C20" s="934"/>
      <c r="D20" s="933"/>
      <c r="E20" s="148"/>
      <c r="F20" s="933"/>
      <c r="G20" s="935"/>
      <c r="H20" s="148"/>
      <c r="I20" s="148"/>
      <c r="J20" s="148" t="str">
        <f t="shared" si="0"/>
        <v/>
      </c>
      <c r="K20" s="148" t="str">
        <f t="shared" si="1"/>
        <v/>
      </c>
      <c r="L20" s="936"/>
      <c r="M20" s="48" t="str">
        <f t="shared" si="2"/>
        <v/>
      </c>
    </row>
    <row r="21" customHeight="1" spans="1:13">
      <c r="A21" s="936"/>
      <c r="B21" s="934"/>
      <c r="C21" s="934"/>
      <c r="D21" s="933"/>
      <c r="E21" s="148"/>
      <c r="F21" s="933"/>
      <c r="G21" s="935"/>
      <c r="H21" s="148"/>
      <c r="I21" s="148"/>
      <c r="J21" s="148" t="str">
        <f t="shared" si="0"/>
        <v/>
      </c>
      <c r="K21" s="148" t="str">
        <f t="shared" si="1"/>
        <v/>
      </c>
      <c r="L21" s="936"/>
      <c r="M21" s="48" t="str">
        <f t="shared" si="2"/>
        <v/>
      </c>
    </row>
    <row r="22" customHeight="1" spans="1:13">
      <c r="A22" s="936"/>
      <c r="B22" s="934"/>
      <c r="C22" s="934"/>
      <c r="D22" s="933"/>
      <c r="E22" s="148"/>
      <c r="F22" s="933"/>
      <c r="G22" s="935"/>
      <c r="H22" s="148"/>
      <c r="I22" s="148"/>
      <c r="J22" s="148" t="str">
        <f t="shared" si="0"/>
        <v/>
      </c>
      <c r="K22" s="148" t="str">
        <f t="shared" si="1"/>
        <v/>
      </c>
      <c r="L22" s="936"/>
      <c r="M22" s="48" t="str">
        <f t="shared" si="2"/>
        <v/>
      </c>
    </row>
    <row r="23" customHeight="1" spans="1:13">
      <c r="A23" s="936"/>
      <c r="B23" s="934"/>
      <c r="C23" s="934"/>
      <c r="D23" s="933"/>
      <c r="E23" s="148"/>
      <c r="F23" s="933"/>
      <c r="G23" s="935"/>
      <c r="H23" s="148"/>
      <c r="I23" s="148"/>
      <c r="J23" s="148" t="str">
        <f t="shared" si="0"/>
        <v/>
      </c>
      <c r="K23" s="148" t="str">
        <f t="shared" si="1"/>
        <v/>
      </c>
      <c r="L23" s="936"/>
      <c r="M23" s="48" t="str">
        <f t="shared" si="2"/>
        <v/>
      </c>
    </row>
    <row r="24" customHeight="1" spans="1:13">
      <c r="A24" s="936"/>
      <c r="B24" s="934"/>
      <c r="C24" s="934"/>
      <c r="D24" s="933"/>
      <c r="E24" s="148"/>
      <c r="F24" s="933"/>
      <c r="G24" s="935"/>
      <c r="H24" s="148"/>
      <c r="I24" s="148"/>
      <c r="J24" s="148" t="str">
        <f t="shared" si="0"/>
        <v/>
      </c>
      <c r="K24" s="148" t="str">
        <f t="shared" si="1"/>
        <v/>
      </c>
      <c r="L24" s="936"/>
      <c r="M24" s="48" t="str">
        <f t="shared" si="2"/>
        <v/>
      </c>
    </row>
    <row r="25" customHeight="1" spans="1:13">
      <c r="A25" s="936"/>
      <c r="B25" s="934"/>
      <c r="C25" s="934"/>
      <c r="D25" s="933"/>
      <c r="E25" s="148"/>
      <c r="F25" s="933"/>
      <c r="G25" s="935"/>
      <c r="H25" s="148"/>
      <c r="I25" s="148"/>
      <c r="J25" s="148" t="str">
        <f t="shared" si="0"/>
        <v/>
      </c>
      <c r="K25" s="148" t="str">
        <f t="shared" si="1"/>
        <v/>
      </c>
      <c r="L25" s="936"/>
      <c r="M25" s="48" t="str">
        <f t="shared" si="2"/>
        <v/>
      </c>
    </row>
    <row r="26" customHeight="1" spans="1:13">
      <c r="A26" s="936"/>
      <c r="B26" s="934"/>
      <c r="C26" s="934"/>
      <c r="D26" s="933"/>
      <c r="E26" s="148"/>
      <c r="F26" s="933"/>
      <c r="G26" s="935"/>
      <c r="H26" s="148"/>
      <c r="I26" s="148"/>
      <c r="J26" s="148" t="str">
        <f t="shared" si="0"/>
        <v/>
      </c>
      <c r="K26" s="148" t="str">
        <f t="shared" si="1"/>
        <v/>
      </c>
      <c r="L26" s="936"/>
      <c r="M26" s="48" t="str">
        <f t="shared" si="2"/>
        <v/>
      </c>
    </row>
    <row r="27" customHeight="1" spans="1:13">
      <c r="A27" s="936"/>
      <c r="B27" s="934"/>
      <c r="C27" s="934"/>
      <c r="D27" s="933"/>
      <c r="E27" s="148"/>
      <c r="F27" s="933"/>
      <c r="G27" s="935"/>
      <c r="H27" s="148"/>
      <c r="I27" s="148"/>
      <c r="J27" s="148" t="str">
        <f t="shared" si="0"/>
        <v/>
      </c>
      <c r="K27" s="148" t="str">
        <f t="shared" si="1"/>
        <v/>
      </c>
      <c r="L27" s="936"/>
      <c r="M27" s="48" t="str">
        <f t="shared" si="2"/>
        <v/>
      </c>
    </row>
    <row r="28" customHeight="1" spans="1:13">
      <c r="A28" s="936"/>
      <c r="B28" s="934"/>
      <c r="C28" s="934"/>
      <c r="D28" s="933"/>
      <c r="E28" s="148"/>
      <c r="F28" s="933"/>
      <c r="G28" s="935"/>
      <c r="H28" s="148"/>
      <c r="I28" s="148"/>
      <c r="J28" s="148" t="str">
        <f t="shared" si="0"/>
        <v/>
      </c>
      <c r="K28" s="148" t="str">
        <f t="shared" si="1"/>
        <v/>
      </c>
      <c r="L28" s="936"/>
      <c r="M28" s="48" t="str">
        <f t="shared" si="2"/>
        <v/>
      </c>
    </row>
    <row r="29" customHeight="1" spans="1:13">
      <c r="A29" s="936"/>
      <c r="B29" s="934"/>
      <c r="C29" s="934"/>
      <c r="D29" s="933"/>
      <c r="E29" s="148"/>
      <c r="F29" s="933"/>
      <c r="G29" s="935"/>
      <c r="H29" s="148"/>
      <c r="I29" s="148"/>
      <c r="J29" s="148" t="str">
        <f t="shared" si="0"/>
        <v/>
      </c>
      <c r="K29" s="148" t="str">
        <f t="shared" si="1"/>
        <v/>
      </c>
      <c r="L29" s="936"/>
      <c r="M29" s="48" t="str">
        <f t="shared" si="2"/>
        <v/>
      </c>
    </row>
    <row r="30" customHeight="1" spans="1:13">
      <c r="A30" s="936"/>
      <c r="B30" s="934"/>
      <c r="C30" s="934"/>
      <c r="D30" s="933"/>
      <c r="E30" s="148"/>
      <c r="F30" s="933"/>
      <c r="G30" s="935"/>
      <c r="H30" s="148"/>
      <c r="I30" s="148"/>
      <c r="J30" s="148" t="str">
        <f t="shared" si="0"/>
        <v/>
      </c>
      <c r="K30" s="148" t="str">
        <f t="shared" si="1"/>
        <v/>
      </c>
      <c r="L30" s="936"/>
      <c r="M30" s="48" t="str">
        <f t="shared" si="2"/>
        <v/>
      </c>
    </row>
    <row r="31" customHeight="1" spans="1:13">
      <c r="A31" s="936"/>
      <c r="B31" s="934"/>
      <c r="C31" s="934"/>
      <c r="D31" s="933"/>
      <c r="E31" s="148"/>
      <c r="F31" s="933"/>
      <c r="G31" s="935"/>
      <c r="H31" s="148"/>
      <c r="I31" s="148"/>
      <c r="J31" s="148" t="str">
        <f t="shared" si="0"/>
        <v/>
      </c>
      <c r="K31" s="148" t="str">
        <f t="shared" si="1"/>
        <v/>
      </c>
      <c r="L31" s="936"/>
      <c r="M31" s="48" t="str">
        <f t="shared" si="2"/>
        <v/>
      </c>
    </row>
    <row r="32" customHeight="1" spans="1:13">
      <c r="A32" s="936"/>
      <c r="B32" s="934"/>
      <c r="C32" s="934"/>
      <c r="D32" s="933"/>
      <c r="E32" s="148"/>
      <c r="F32" s="933"/>
      <c r="G32" s="935"/>
      <c r="H32" s="148"/>
      <c r="I32" s="148"/>
      <c r="J32" s="148" t="str">
        <f t="shared" si="0"/>
        <v/>
      </c>
      <c r="K32" s="148" t="str">
        <f t="shared" si="1"/>
        <v/>
      </c>
      <c r="L32" s="936"/>
      <c r="M32" s="48" t="str">
        <f t="shared" si="2"/>
        <v/>
      </c>
    </row>
    <row r="33" customHeight="1" spans="1:13">
      <c r="A33" s="937" t="s">
        <v>578</v>
      </c>
      <c r="B33" s="938"/>
      <c r="C33" s="938"/>
      <c r="D33" s="936"/>
      <c r="E33" s="148"/>
      <c r="F33" s="933"/>
      <c r="G33" s="935">
        <f>SUM(G6:G32)</f>
        <v>0</v>
      </c>
      <c r="H33" s="148">
        <f>SUM(H6:H32)</f>
        <v>0</v>
      </c>
      <c r="I33" s="148">
        <f>SUM(I6:I32)</f>
        <v>0</v>
      </c>
      <c r="J33" s="148">
        <f t="shared" si="0"/>
        <v>0</v>
      </c>
      <c r="K33" s="148" t="str">
        <f t="shared" si="1"/>
        <v/>
      </c>
      <c r="L33" s="936"/>
      <c r="M33" s="48" t="str">
        <f t="shared" si="2"/>
        <v>正常</v>
      </c>
    </row>
    <row r="34" customHeight="1" spans="1:9">
      <c r="A34" s="939" t="e">
        <f>#REF!&amp;#REF!</f>
        <v>#REF!</v>
      </c>
      <c r="H34" s="930"/>
      <c r="I34" s="941" t="e">
        <f>"评估人员："&amp;#REF!</f>
        <v>#REF!</v>
      </c>
    </row>
    <row r="35" customHeight="1" spans="1:1">
      <c r="A35" s="939" t="e">
        <f>CONCATENATE(#REF!,#REF!,#REF!,#REF!,#REF!,#REF!,#REF!)</f>
        <v>#REF!</v>
      </c>
    </row>
  </sheetData>
  <mergeCells count="3">
    <mergeCell ref="A2:L2"/>
    <mergeCell ref="A3:L3"/>
    <mergeCell ref="A33:B33"/>
  </mergeCells>
  <hyperlinks>
    <hyperlink ref="B1" location="货币资金汇总!B6" display="返回"/>
    <hyperlink ref="A1" location="索引目录!E6" display="返回索引页"/>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D1" workbookViewId="0">
      <selection activeCell="H13" sqref="H13"/>
    </sheetView>
  </sheetViews>
  <sheetFormatPr defaultColWidth="9" defaultRowHeight="15.75" customHeight="1"/>
  <cols>
    <col min="1" max="1" width="4.6" customWidth="1"/>
    <col min="2" max="2" width="16.1" customWidth="1" outlineLevel="1"/>
    <col min="3" max="3" width="17.1" customWidth="1"/>
    <col min="4" max="4" width="19.5" customWidth="1"/>
    <col min="5" max="5" width="6.6" customWidth="1"/>
    <col min="6" max="6" width="13" customWidth="1"/>
    <col min="7" max="7" width="13.5" customWidth="1"/>
    <col min="8" max="8" width="15.5" customWidth="1" outlineLevel="1"/>
    <col min="9" max="10" width="15.5" customWidth="1"/>
    <col min="11" max="11" width="12.1" customWidth="1"/>
    <col min="12" max="12" width="8.4" customWidth="1"/>
  </cols>
  <sheetData>
    <row r="1" spans="1:12">
      <c r="A1" s="1" t="s">
        <v>421</v>
      </c>
      <c r="B1" s="40" t="s">
        <v>559</v>
      </c>
      <c r="C1" s="2"/>
      <c r="D1" s="3"/>
      <c r="E1" s="3"/>
      <c r="F1" s="3"/>
      <c r="G1" s="3"/>
      <c r="H1" s="3"/>
      <c r="I1" s="3"/>
      <c r="J1" s="3"/>
      <c r="K1" s="3"/>
      <c r="L1" s="3"/>
    </row>
    <row r="2" ht="30" customHeight="1" spans="1:13">
      <c r="A2" s="4" t="s">
        <v>579</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5"/>
      <c r="M3" s="5"/>
    </row>
    <row r="4" customHeight="1" spans="1:13">
      <c r="A4" s="6" t="e">
        <f>#REF!&amp;#REF!</f>
        <v>#REF!</v>
      </c>
      <c r="M4" s="19" t="s">
        <v>464</v>
      </c>
    </row>
    <row r="5" ht="27.9" customHeight="1" spans="1:14">
      <c r="A5" s="7" t="s">
        <v>465</v>
      </c>
      <c r="B5" s="7" t="s">
        <v>572</v>
      </c>
      <c r="C5" s="7" t="s">
        <v>580</v>
      </c>
      <c r="D5" s="7" t="s">
        <v>581</v>
      </c>
      <c r="E5" s="7" t="s">
        <v>574</v>
      </c>
      <c r="F5" s="7" t="s">
        <v>575</v>
      </c>
      <c r="G5" s="7" t="s">
        <v>576</v>
      </c>
      <c r="H5" s="8" t="s">
        <v>467</v>
      </c>
      <c r="I5" s="35" t="s">
        <v>426</v>
      </c>
      <c r="J5" s="7" t="s">
        <v>427</v>
      </c>
      <c r="K5" s="7" t="s">
        <v>428</v>
      </c>
      <c r="L5" s="147" t="s">
        <v>469</v>
      </c>
      <c r="M5" s="147" t="s">
        <v>577</v>
      </c>
      <c r="N5" s="896" t="s">
        <v>470</v>
      </c>
    </row>
    <row r="6" customHeight="1" spans="1:14">
      <c r="A6" s="10"/>
      <c r="B6" s="11"/>
      <c r="C6" s="11"/>
      <c r="D6" s="70"/>
      <c r="E6" s="70"/>
      <c r="F6" s="14"/>
      <c r="G6" s="104"/>
      <c r="H6" s="13"/>
      <c r="I6" s="14"/>
      <c r="J6" s="14"/>
      <c r="K6" s="148" t="str">
        <f>IF(I6="","",J6-I6)</f>
        <v/>
      </c>
      <c r="L6" s="148" t="str">
        <f>IF(I6=0,"",K6/I6*100)</f>
        <v/>
      </c>
      <c r="M6" s="20"/>
      <c r="N6" s="48" t="str">
        <f>IF(J6="","",IF(K6=0,"正常","非正常核查原因"))</f>
        <v/>
      </c>
    </row>
    <row r="7" customHeight="1" spans="1:14">
      <c r="A7" s="10"/>
      <c r="B7" s="11"/>
      <c r="C7" s="11"/>
      <c r="D7" s="70"/>
      <c r="E7" s="70"/>
      <c r="F7" s="14"/>
      <c r="G7" s="104"/>
      <c r="H7" s="13"/>
      <c r="I7" s="14"/>
      <c r="J7" s="14"/>
      <c r="K7" s="148" t="str">
        <f t="shared" ref="K7:K27" si="0">IF(I7="","",J7-I7)</f>
        <v/>
      </c>
      <c r="L7" s="148" t="str">
        <f t="shared" ref="L7:L27" si="1">IF(I7=0,"",K7/I7*100)</f>
        <v/>
      </c>
      <c r="M7" s="20"/>
      <c r="N7" s="48" t="str">
        <f t="shared" ref="N7:N27" si="2">IF(J7="","",IF(K7=0,"正常","非正常核查原因"))</f>
        <v/>
      </c>
    </row>
    <row r="8" customHeight="1" spans="1:14">
      <c r="A8" s="10"/>
      <c r="B8" s="11"/>
      <c r="C8" s="11"/>
      <c r="D8" s="70"/>
      <c r="E8" s="70"/>
      <c r="F8" s="14"/>
      <c r="G8" s="104"/>
      <c r="H8" s="13"/>
      <c r="I8" s="14"/>
      <c r="J8" s="14"/>
      <c r="K8" s="148" t="str">
        <f t="shared" si="0"/>
        <v/>
      </c>
      <c r="L8" s="148" t="str">
        <f t="shared" si="1"/>
        <v/>
      </c>
      <c r="M8" s="20"/>
      <c r="N8" s="48" t="str">
        <f t="shared" si="2"/>
        <v/>
      </c>
    </row>
    <row r="9" customHeight="1" spans="1:14">
      <c r="A9" s="10"/>
      <c r="B9" s="11"/>
      <c r="C9" s="11"/>
      <c r="D9" s="70"/>
      <c r="E9" s="70"/>
      <c r="F9" s="14"/>
      <c r="G9" s="104"/>
      <c r="H9" s="13"/>
      <c r="I9" s="14"/>
      <c r="J9" s="14"/>
      <c r="K9" s="148" t="str">
        <f t="shared" si="0"/>
        <v/>
      </c>
      <c r="L9" s="148" t="str">
        <f t="shared" si="1"/>
        <v/>
      </c>
      <c r="M9" s="20"/>
      <c r="N9" s="48" t="str">
        <f t="shared" si="2"/>
        <v/>
      </c>
    </row>
    <row r="10" customHeight="1" spans="1:14">
      <c r="A10" s="10"/>
      <c r="B10" s="11"/>
      <c r="C10" s="11"/>
      <c r="D10" s="70"/>
      <c r="E10" s="70"/>
      <c r="F10" s="14"/>
      <c r="G10" s="104"/>
      <c r="H10" s="13"/>
      <c r="I10" s="14"/>
      <c r="J10" s="14"/>
      <c r="K10" s="148" t="str">
        <f t="shared" si="0"/>
        <v/>
      </c>
      <c r="L10" s="148" t="str">
        <f t="shared" si="1"/>
        <v/>
      </c>
      <c r="M10" s="20"/>
      <c r="N10" s="48" t="str">
        <f t="shared" si="2"/>
        <v/>
      </c>
    </row>
    <row r="11" customHeight="1" spans="1:14">
      <c r="A11" s="10"/>
      <c r="B11" s="11"/>
      <c r="C11" s="11"/>
      <c r="D11" s="70"/>
      <c r="E11" s="70"/>
      <c r="F11" s="14"/>
      <c r="G11" s="104"/>
      <c r="H11" s="13"/>
      <c r="I11" s="14"/>
      <c r="J11" s="14"/>
      <c r="K11" s="148" t="str">
        <f t="shared" si="0"/>
        <v/>
      </c>
      <c r="L11" s="148" t="str">
        <f t="shared" si="1"/>
        <v/>
      </c>
      <c r="M11" s="20"/>
      <c r="N11" s="48" t="str">
        <f t="shared" si="2"/>
        <v/>
      </c>
    </row>
    <row r="12" customHeight="1" spans="1:14">
      <c r="A12" s="10"/>
      <c r="B12" s="11"/>
      <c r="C12" s="11"/>
      <c r="D12" s="70"/>
      <c r="E12" s="70"/>
      <c r="F12" s="14"/>
      <c r="G12" s="104"/>
      <c r="H12" s="13"/>
      <c r="I12" s="14"/>
      <c r="J12" s="14"/>
      <c r="K12" s="148" t="str">
        <f t="shared" si="0"/>
        <v/>
      </c>
      <c r="L12" s="148" t="str">
        <f t="shared" si="1"/>
        <v/>
      </c>
      <c r="M12" s="20"/>
      <c r="N12" s="48" t="str">
        <f t="shared" si="2"/>
        <v/>
      </c>
    </row>
    <row r="13" customHeight="1" spans="1:14">
      <c r="A13" s="10"/>
      <c r="B13" s="11"/>
      <c r="C13" s="11"/>
      <c r="D13" s="70"/>
      <c r="E13" s="70"/>
      <c r="F13" s="14"/>
      <c r="G13" s="104"/>
      <c r="H13" s="13"/>
      <c r="I13" s="14"/>
      <c r="J13" s="14"/>
      <c r="K13" s="148" t="str">
        <f t="shared" si="0"/>
        <v/>
      </c>
      <c r="L13" s="148" t="str">
        <f t="shared" si="1"/>
        <v/>
      </c>
      <c r="M13" s="20"/>
      <c r="N13" s="48" t="str">
        <f t="shared" si="2"/>
        <v/>
      </c>
    </row>
    <row r="14" customHeight="1" spans="1:14">
      <c r="A14" s="10"/>
      <c r="B14" s="11"/>
      <c r="C14" s="11"/>
      <c r="D14" s="70"/>
      <c r="E14" s="70"/>
      <c r="F14" s="14"/>
      <c r="G14" s="104"/>
      <c r="H14" s="13"/>
      <c r="I14" s="14"/>
      <c r="J14" s="14"/>
      <c r="K14" s="148" t="str">
        <f t="shared" si="0"/>
        <v/>
      </c>
      <c r="L14" s="148" t="str">
        <f t="shared" si="1"/>
        <v/>
      </c>
      <c r="M14" s="20"/>
      <c r="N14" s="48" t="str">
        <f t="shared" si="2"/>
        <v/>
      </c>
    </row>
    <row r="15" customHeight="1" spans="1:14">
      <c r="A15" s="10"/>
      <c r="B15" s="11"/>
      <c r="C15" s="11"/>
      <c r="D15" s="70"/>
      <c r="E15" s="70"/>
      <c r="F15" s="14"/>
      <c r="G15" s="104"/>
      <c r="H15" s="13"/>
      <c r="I15" s="14"/>
      <c r="J15" s="14"/>
      <c r="K15" s="148" t="str">
        <f t="shared" si="0"/>
        <v/>
      </c>
      <c r="L15" s="148" t="str">
        <f t="shared" si="1"/>
        <v/>
      </c>
      <c r="M15" s="20"/>
      <c r="N15" s="48" t="str">
        <f t="shared" si="2"/>
        <v/>
      </c>
    </row>
    <row r="16" customHeight="1" spans="1:14">
      <c r="A16" s="10"/>
      <c r="B16" s="11"/>
      <c r="C16" s="11"/>
      <c r="D16" s="70"/>
      <c r="E16" s="70"/>
      <c r="F16" s="14"/>
      <c r="G16" s="104"/>
      <c r="H16" s="13"/>
      <c r="I16" s="14"/>
      <c r="J16" s="14"/>
      <c r="K16" s="148" t="str">
        <f t="shared" si="0"/>
        <v/>
      </c>
      <c r="L16" s="148" t="str">
        <f t="shared" si="1"/>
        <v/>
      </c>
      <c r="M16" s="20"/>
      <c r="N16" s="48" t="str">
        <f t="shared" si="2"/>
        <v/>
      </c>
    </row>
    <row r="17" customHeight="1" spans="1:14">
      <c r="A17" s="10"/>
      <c r="B17" s="11"/>
      <c r="C17" s="11"/>
      <c r="D17" s="70"/>
      <c r="E17" s="70"/>
      <c r="F17" s="14"/>
      <c r="G17" s="104"/>
      <c r="H17" s="13"/>
      <c r="I17" s="14"/>
      <c r="J17" s="14"/>
      <c r="K17" s="148" t="str">
        <f t="shared" si="0"/>
        <v/>
      </c>
      <c r="L17" s="148" t="str">
        <f t="shared" si="1"/>
        <v/>
      </c>
      <c r="M17" s="20"/>
      <c r="N17" s="48" t="str">
        <f t="shared" si="2"/>
        <v/>
      </c>
    </row>
    <row r="18" customHeight="1" spans="1:14">
      <c r="A18" s="10"/>
      <c r="B18" s="11"/>
      <c r="C18" s="11"/>
      <c r="D18" s="70"/>
      <c r="E18" s="70"/>
      <c r="F18" s="14"/>
      <c r="G18" s="104"/>
      <c r="H18" s="13"/>
      <c r="I18" s="14"/>
      <c r="J18" s="14"/>
      <c r="K18" s="148" t="str">
        <f t="shared" si="0"/>
        <v/>
      </c>
      <c r="L18" s="148" t="str">
        <f t="shared" si="1"/>
        <v/>
      </c>
      <c r="M18" s="20"/>
      <c r="N18" s="48" t="str">
        <f t="shared" si="2"/>
        <v/>
      </c>
    </row>
    <row r="19" customHeight="1" spans="1:14">
      <c r="A19" s="10"/>
      <c r="B19" s="11"/>
      <c r="C19" s="11"/>
      <c r="D19" s="70"/>
      <c r="E19" s="70"/>
      <c r="F19" s="14"/>
      <c r="G19" s="104"/>
      <c r="H19" s="13"/>
      <c r="I19" s="14"/>
      <c r="J19" s="14"/>
      <c r="K19" s="148" t="str">
        <f t="shared" si="0"/>
        <v/>
      </c>
      <c r="L19" s="148" t="str">
        <f t="shared" si="1"/>
        <v/>
      </c>
      <c r="M19" s="20"/>
      <c r="N19" s="48" t="str">
        <f t="shared" si="2"/>
        <v/>
      </c>
    </row>
    <row r="20" customHeight="1" spans="1:14">
      <c r="A20" s="10"/>
      <c r="B20" s="11"/>
      <c r="C20" s="11"/>
      <c r="D20" s="70"/>
      <c r="E20" s="70"/>
      <c r="F20" s="14"/>
      <c r="G20" s="104"/>
      <c r="H20" s="13"/>
      <c r="I20" s="14"/>
      <c r="J20" s="14"/>
      <c r="K20" s="148" t="str">
        <f t="shared" si="0"/>
        <v/>
      </c>
      <c r="L20" s="148" t="str">
        <f t="shared" si="1"/>
        <v/>
      </c>
      <c r="M20" s="20"/>
      <c r="N20" s="48" t="str">
        <f t="shared" si="2"/>
        <v/>
      </c>
    </row>
    <row r="21" customHeight="1" spans="1:14">
      <c r="A21" s="10"/>
      <c r="B21" s="11"/>
      <c r="C21" s="11"/>
      <c r="D21" s="70"/>
      <c r="E21" s="70"/>
      <c r="F21" s="14"/>
      <c r="G21" s="104"/>
      <c r="H21" s="13"/>
      <c r="I21" s="14"/>
      <c r="J21" s="14"/>
      <c r="K21" s="148" t="str">
        <f t="shared" si="0"/>
        <v/>
      </c>
      <c r="L21" s="148" t="str">
        <f t="shared" si="1"/>
        <v/>
      </c>
      <c r="M21" s="20"/>
      <c r="N21" s="48" t="str">
        <f t="shared" si="2"/>
        <v/>
      </c>
    </row>
    <row r="22" customHeight="1" spans="1:14">
      <c r="A22" s="10"/>
      <c r="B22" s="11"/>
      <c r="C22" s="11"/>
      <c r="D22" s="70"/>
      <c r="E22" s="70"/>
      <c r="F22" s="14"/>
      <c r="G22" s="104"/>
      <c r="H22" s="13"/>
      <c r="I22" s="14"/>
      <c r="J22" s="14"/>
      <c r="K22" s="148" t="str">
        <f t="shared" si="0"/>
        <v/>
      </c>
      <c r="L22" s="148" t="str">
        <f t="shared" si="1"/>
        <v/>
      </c>
      <c r="M22" s="20"/>
      <c r="N22" s="48" t="str">
        <f t="shared" si="2"/>
        <v/>
      </c>
    </row>
    <row r="23" customHeight="1" spans="1:14">
      <c r="A23" s="10"/>
      <c r="B23" s="11"/>
      <c r="C23" s="11"/>
      <c r="D23" s="70"/>
      <c r="E23" s="70"/>
      <c r="F23" s="14"/>
      <c r="G23" s="104"/>
      <c r="H23" s="13"/>
      <c r="I23" s="14"/>
      <c r="J23" s="14"/>
      <c r="K23" s="148" t="str">
        <f t="shared" si="0"/>
        <v/>
      </c>
      <c r="L23" s="148" t="str">
        <f t="shared" si="1"/>
        <v/>
      </c>
      <c r="M23" s="20"/>
      <c r="N23" s="48" t="str">
        <f t="shared" si="2"/>
        <v/>
      </c>
    </row>
    <row r="24" customHeight="1" spans="1:14">
      <c r="A24" s="10"/>
      <c r="B24" s="11"/>
      <c r="C24" s="11"/>
      <c r="D24" s="70"/>
      <c r="E24" s="70"/>
      <c r="F24" s="14"/>
      <c r="G24" s="104"/>
      <c r="H24" s="13"/>
      <c r="I24" s="14"/>
      <c r="J24" s="14"/>
      <c r="K24" s="148" t="str">
        <f t="shared" si="0"/>
        <v/>
      </c>
      <c r="L24" s="148" t="str">
        <f t="shared" si="1"/>
        <v/>
      </c>
      <c r="M24" s="20"/>
      <c r="N24" s="48" t="str">
        <f t="shared" si="2"/>
        <v/>
      </c>
    </row>
    <row r="25" customHeight="1" spans="1:14">
      <c r="A25" s="10"/>
      <c r="B25" s="11"/>
      <c r="C25" s="11"/>
      <c r="D25" s="70"/>
      <c r="E25" s="70"/>
      <c r="F25" s="14"/>
      <c r="G25" s="104"/>
      <c r="H25" s="13"/>
      <c r="I25" s="14"/>
      <c r="J25" s="14"/>
      <c r="K25" s="148" t="str">
        <f t="shared" si="0"/>
        <v/>
      </c>
      <c r="L25" s="148" t="str">
        <f t="shared" si="1"/>
        <v/>
      </c>
      <c r="M25" s="20"/>
      <c r="N25" s="48" t="str">
        <f t="shared" si="2"/>
        <v/>
      </c>
    </row>
    <row r="26" customHeight="1" spans="1:14">
      <c r="A26" s="10"/>
      <c r="B26" s="11"/>
      <c r="C26" s="11"/>
      <c r="D26" s="70"/>
      <c r="E26" s="70"/>
      <c r="F26" s="14"/>
      <c r="G26" s="104"/>
      <c r="H26" s="13"/>
      <c r="I26" s="14"/>
      <c r="J26" s="14"/>
      <c r="K26" s="148" t="str">
        <f t="shared" si="0"/>
        <v/>
      </c>
      <c r="L26" s="148" t="str">
        <f t="shared" si="1"/>
        <v/>
      </c>
      <c r="M26" s="20"/>
      <c r="N26" s="48" t="str">
        <f t="shared" si="2"/>
        <v/>
      </c>
    </row>
    <row r="27" customHeight="1" spans="1:14">
      <c r="A27" s="51" t="s">
        <v>578</v>
      </c>
      <c r="B27" s="29"/>
      <c r="C27" s="29"/>
      <c r="D27" s="20"/>
      <c r="E27" s="20"/>
      <c r="F27" s="14"/>
      <c r="G27" s="104"/>
      <c r="H27" s="13">
        <f>SUM(H6:H26)</f>
        <v>0</v>
      </c>
      <c r="I27" s="14">
        <f>SUM(I6:I26)</f>
        <v>0</v>
      </c>
      <c r="J27" s="14">
        <f>SUM(J6:J26)</f>
        <v>0</v>
      </c>
      <c r="K27" s="148">
        <f t="shared" si="0"/>
        <v>0</v>
      </c>
      <c r="L27" s="148" t="str">
        <f t="shared" si="1"/>
        <v/>
      </c>
      <c r="M27" s="20"/>
      <c r="N27" s="48" t="str">
        <f t="shared" si="2"/>
        <v>正常</v>
      </c>
    </row>
    <row r="28" customHeight="1" spans="1:10">
      <c r="A28" s="17" t="e">
        <f>#REF!&amp;#REF!</f>
        <v>#REF!</v>
      </c>
      <c r="J28" s="6" t="e">
        <f>"评估人员："&amp;#REF!</f>
        <v>#REF!</v>
      </c>
    </row>
    <row r="29" customHeight="1" spans="1:1">
      <c r="A29" s="17" t="e">
        <f>CONCATENATE(#REF!,#REF!,#REF!,#REF!,#REF!,#REF!,#REF!)</f>
        <v>#REF!</v>
      </c>
    </row>
  </sheetData>
  <mergeCells count="3">
    <mergeCell ref="A2:M2"/>
    <mergeCell ref="A3:M3"/>
    <mergeCell ref="A27:B27"/>
  </mergeCells>
  <hyperlinks>
    <hyperlink ref="B1" location="货币资金汇总!B7" display="返回"/>
    <hyperlink ref="A1" location="索引目录!E7" display="返回索引页"/>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Roman,常规"3-1-2
&amp;"宋体,常规"共&amp;"Times New Roman,常规"&amp;N&amp;"宋体,常规"页第&amp;"Times New Roman,常规"&amp;P&amp;"宋体,常规"页</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H13" sqref="H13"/>
    </sheetView>
  </sheetViews>
  <sheetFormatPr defaultColWidth="9" defaultRowHeight="15.75" customHeight="1"/>
  <cols>
    <col min="1" max="1" width="5.4" customWidth="1"/>
    <col min="2" max="2" width="16.5" customWidth="1" outlineLevel="1"/>
    <col min="3" max="4" width="16.5" customWidth="1"/>
    <col min="5" max="5" width="14.9" customWidth="1"/>
    <col min="6" max="6" width="6.5" customWidth="1"/>
    <col min="7" max="7" width="11.1" customWidth="1"/>
    <col min="8" max="8" width="12.1" customWidth="1"/>
    <col min="9" max="9" width="13.1" customWidth="1" outlineLevel="1"/>
    <col min="10" max="10" width="13.1" customWidth="1"/>
    <col min="11" max="12" width="12.4" customWidth="1"/>
    <col min="13" max="13" width="9.5" customWidth="1"/>
  </cols>
  <sheetData>
    <row r="1" spans="1:14">
      <c r="A1" s="1" t="s">
        <v>421</v>
      </c>
      <c r="B1" s="40" t="s">
        <v>559</v>
      </c>
      <c r="C1" s="2"/>
      <c r="D1" s="2"/>
      <c r="E1" s="3"/>
      <c r="F1" s="3"/>
      <c r="G1" s="3"/>
      <c r="H1" s="3"/>
      <c r="I1" s="3"/>
      <c r="J1" s="3"/>
      <c r="K1" s="3"/>
      <c r="L1" s="3"/>
      <c r="M1" s="3"/>
      <c r="N1" s="3"/>
    </row>
    <row r="2" ht="30" customHeight="1" spans="1:14">
      <c r="A2" s="4" t="s">
        <v>582</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18"/>
      <c r="K3" s="18"/>
      <c r="L3" s="18"/>
      <c r="M3" s="18"/>
      <c r="N3" s="18"/>
    </row>
    <row r="4" customHeight="1" spans="1:14">
      <c r="A4" s="6" t="e">
        <f>#REF!&amp;#REF!</f>
        <v>#REF!</v>
      </c>
      <c r="N4" s="19" t="s">
        <v>464</v>
      </c>
    </row>
    <row r="5" ht="27.9" customHeight="1" spans="1:15">
      <c r="A5" s="7" t="s">
        <v>465</v>
      </c>
      <c r="B5" s="7" t="s">
        <v>572</v>
      </c>
      <c r="C5" s="7" t="s">
        <v>583</v>
      </c>
      <c r="D5" s="45" t="s">
        <v>584</v>
      </c>
      <c r="E5" s="67" t="s">
        <v>585</v>
      </c>
      <c r="F5" s="7" t="s">
        <v>574</v>
      </c>
      <c r="G5" s="7" t="s">
        <v>575</v>
      </c>
      <c r="H5" s="7" t="s">
        <v>576</v>
      </c>
      <c r="I5" s="43" t="s">
        <v>467</v>
      </c>
      <c r="J5" s="7" t="s">
        <v>426</v>
      </c>
      <c r="K5" s="7" t="s">
        <v>427</v>
      </c>
      <c r="L5" s="7" t="s">
        <v>428</v>
      </c>
      <c r="M5" s="7" t="s">
        <v>469</v>
      </c>
      <c r="N5" s="7" t="s">
        <v>577</v>
      </c>
      <c r="O5" s="896" t="s">
        <v>470</v>
      </c>
    </row>
    <row r="6" customHeight="1" spans="1:15">
      <c r="A6" s="10"/>
      <c r="B6" s="11"/>
      <c r="C6" s="11"/>
      <c r="D6" s="11"/>
      <c r="E6" s="11"/>
      <c r="F6" s="10"/>
      <c r="G6" s="14"/>
      <c r="H6" s="104"/>
      <c r="I6" s="13"/>
      <c r="J6" s="14"/>
      <c r="K6" s="14"/>
      <c r="L6" s="148" t="str">
        <f>IF(J6="","",K6-J6)</f>
        <v/>
      </c>
      <c r="M6" s="14" t="str">
        <f>IF(J6=0,"",L6/J6*100)</f>
        <v/>
      </c>
      <c r="N6" s="20"/>
      <c r="O6" s="48" t="str">
        <f>IF(K6="","",IF(L6=0,"正常","非正常核查原因"))</f>
        <v/>
      </c>
    </row>
    <row r="7" customHeight="1" spans="1:15">
      <c r="A7" s="10"/>
      <c r="B7" s="11"/>
      <c r="C7" s="11"/>
      <c r="D7" s="11"/>
      <c r="E7" s="11"/>
      <c r="F7" s="10"/>
      <c r="G7" s="14"/>
      <c r="H7" s="104"/>
      <c r="I7" s="13"/>
      <c r="J7" s="14"/>
      <c r="K7" s="14"/>
      <c r="L7" s="148" t="str">
        <f t="shared" ref="L7:L27" si="0">IF(J7="","",K7-J7)</f>
        <v/>
      </c>
      <c r="M7" s="14" t="str">
        <f t="shared" ref="M7:M27" si="1">IF(J7=0,"",L7/J7*100)</f>
        <v/>
      </c>
      <c r="N7" s="20"/>
      <c r="O7" s="48" t="str">
        <f t="shared" ref="O7:O27" si="2">IF(K7="","",IF(L7=0,"正常","非正常核查原因"))</f>
        <v/>
      </c>
    </row>
    <row r="8" customHeight="1" spans="1:15">
      <c r="A8" s="10"/>
      <c r="B8" s="11"/>
      <c r="C8" s="11"/>
      <c r="D8" s="11"/>
      <c r="E8" s="11"/>
      <c r="F8" s="10"/>
      <c r="G8" s="14"/>
      <c r="H8" s="104"/>
      <c r="I8" s="13"/>
      <c r="J8" s="14"/>
      <c r="K8" s="14"/>
      <c r="L8" s="148" t="str">
        <f t="shared" si="0"/>
        <v/>
      </c>
      <c r="M8" s="14" t="str">
        <f t="shared" si="1"/>
        <v/>
      </c>
      <c r="N8" s="20"/>
      <c r="O8" s="48" t="str">
        <f t="shared" si="2"/>
        <v/>
      </c>
    </row>
    <row r="9" customHeight="1" spans="1:15">
      <c r="A9" s="10"/>
      <c r="B9" s="11"/>
      <c r="C9" s="11"/>
      <c r="D9" s="11"/>
      <c r="E9" s="11"/>
      <c r="F9" s="10"/>
      <c r="G9" s="14"/>
      <c r="H9" s="104"/>
      <c r="I9" s="13"/>
      <c r="J9" s="14"/>
      <c r="K9" s="14"/>
      <c r="L9" s="148" t="str">
        <f t="shared" si="0"/>
        <v/>
      </c>
      <c r="M9" s="14" t="str">
        <f t="shared" si="1"/>
        <v/>
      </c>
      <c r="N9" s="20"/>
      <c r="O9" s="48" t="str">
        <f t="shared" si="2"/>
        <v/>
      </c>
    </row>
    <row r="10" customHeight="1" spans="1:15">
      <c r="A10" s="10"/>
      <c r="B10" s="11"/>
      <c r="C10" s="11"/>
      <c r="D10" s="11"/>
      <c r="E10" s="11"/>
      <c r="F10" s="10"/>
      <c r="G10" s="14"/>
      <c r="H10" s="104"/>
      <c r="I10" s="13"/>
      <c r="J10" s="14"/>
      <c r="K10" s="14"/>
      <c r="L10" s="148" t="str">
        <f t="shared" si="0"/>
        <v/>
      </c>
      <c r="M10" s="14" t="str">
        <f t="shared" si="1"/>
        <v/>
      </c>
      <c r="N10" s="20"/>
      <c r="O10" s="48" t="str">
        <f t="shared" si="2"/>
        <v/>
      </c>
    </row>
    <row r="11" customHeight="1" spans="1:15">
      <c r="A11" s="10"/>
      <c r="B11" s="11"/>
      <c r="C11" s="11"/>
      <c r="D11" s="11"/>
      <c r="E11" s="11"/>
      <c r="F11" s="10"/>
      <c r="G11" s="14"/>
      <c r="H11" s="104"/>
      <c r="I11" s="13"/>
      <c r="J11" s="14"/>
      <c r="K11" s="14"/>
      <c r="L11" s="148" t="str">
        <f t="shared" si="0"/>
        <v/>
      </c>
      <c r="M11" s="14" t="str">
        <f t="shared" si="1"/>
        <v/>
      </c>
      <c r="N11" s="20"/>
      <c r="O11" s="48" t="str">
        <f t="shared" si="2"/>
        <v/>
      </c>
    </row>
    <row r="12" customHeight="1" spans="1:15">
      <c r="A12" s="10"/>
      <c r="B12" s="11"/>
      <c r="C12" s="11"/>
      <c r="D12" s="11"/>
      <c r="E12" s="11"/>
      <c r="F12" s="10"/>
      <c r="G12" s="14"/>
      <c r="H12" s="104"/>
      <c r="I12" s="13"/>
      <c r="J12" s="14"/>
      <c r="K12" s="14"/>
      <c r="L12" s="148" t="str">
        <f t="shared" si="0"/>
        <v/>
      </c>
      <c r="M12" s="14" t="str">
        <f t="shared" si="1"/>
        <v/>
      </c>
      <c r="N12" s="20"/>
      <c r="O12" s="48" t="str">
        <f t="shared" si="2"/>
        <v/>
      </c>
    </row>
    <row r="13" customHeight="1" spans="1:15">
      <c r="A13" s="10"/>
      <c r="B13" s="11"/>
      <c r="C13" s="11"/>
      <c r="D13" s="11"/>
      <c r="E13" s="11"/>
      <c r="F13" s="10"/>
      <c r="G13" s="14"/>
      <c r="H13" s="104"/>
      <c r="I13" s="13"/>
      <c r="J13" s="14"/>
      <c r="K13" s="14"/>
      <c r="L13" s="148" t="str">
        <f t="shared" si="0"/>
        <v/>
      </c>
      <c r="M13" s="14" t="str">
        <f t="shared" si="1"/>
        <v/>
      </c>
      <c r="N13" s="20"/>
      <c r="O13" s="48" t="str">
        <f t="shared" si="2"/>
        <v/>
      </c>
    </row>
    <row r="14" customHeight="1" spans="1:15">
      <c r="A14" s="10"/>
      <c r="B14" s="11"/>
      <c r="C14" s="11"/>
      <c r="D14" s="11"/>
      <c r="E14" s="11"/>
      <c r="F14" s="10"/>
      <c r="G14" s="14"/>
      <c r="H14" s="104"/>
      <c r="I14" s="13"/>
      <c r="J14" s="14"/>
      <c r="K14" s="14"/>
      <c r="L14" s="148" t="str">
        <f t="shared" si="0"/>
        <v/>
      </c>
      <c r="M14" s="14" t="str">
        <f t="shared" si="1"/>
        <v/>
      </c>
      <c r="N14" s="20"/>
      <c r="O14" s="48" t="str">
        <f t="shared" si="2"/>
        <v/>
      </c>
    </row>
    <row r="15" customHeight="1" spans="1:15">
      <c r="A15" s="10"/>
      <c r="B15" s="11"/>
      <c r="C15" s="11"/>
      <c r="D15" s="11"/>
      <c r="E15" s="11"/>
      <c r="F15" s="10"/>
      <c r="G15" s="14"/>
      <c r="H15" s="104"/>
      <c r="I15" s="13"/>
      <c r="J15" s="14"/>
      <c r="K15" s="14"/>
      <c r="L15" s="148" t="str">
        <f t="shared" si="0"/>
        <v/>
      </c>
      <c r="M15" s="14" t="str">
        <f t="shared" si="1"/>
        <v/>
      </c>
      <c r="N15" s="20"/>
      <c r="O15" s="48" t="str">
        <f t="shared" si="2"/>
        <v/>
      </c>
    </row>
    <row r="16" customHeight="1" spans="1:15">
      <c r="A16" s="10"/>
      <c r="B16" s="11"/>
      <c r="C16" s="11"/>
      <c r="D16" s="11"/>
      <c r="E16" s="11"/>
      <c r="F16" s="10"/>
      <c r="G16" s="14"/>
      <c r="H16" s="104"/>
      <c r="I16" s="13"/>
      <c r="J16" s="14"/>
      <c r="K16" s="14"/>
      <c r="L16" s="148" t="str">
        <f t="shared" si="0"/>
        <v/>
      </c>
      <c r="M16" s="14" t="str">
        <f t="shared" si="1"/>
        <v/>
      </c>
      <c r="N16" s="20"/>
      <c r="O16" s="48" t="str">
        <f t="shared" si="2"/>
        <v/>
      </c>
    </row>
    <row r="17" customHeight="1" spans="1:15">
      <c r="A17" s="10"/>
      <c r="B17" s="11"/>
      <c r="C17" s="11"/>
      <c r="D17" s="11"/>
      <c r="E17" s="11"/>
      <c r="F17" s="10"/>
      <c r="G17" s="14"/>
      <c r="H17" s="104"/>
      <c r="I17" s="13"/>
      <c r="J17" s="14"/>
      <c r="K17" s="14"/>
      <c r="L17" s="148" t="str">
        <f t="shared" si="0"/>
        <v/>
      </c>
      <c r="M17" s="14" t="str">
        <f t="shared" si="1"/>
        <v/>
      </c>
      <c r="N17" s="20"/>
      <c r="O17" s="48" t="str">
        <f t="shared" si="2"/>
        <v/>
      </c>
    </row>
    <row r="18" customHeight="1" spans="1:15">
      <c r="A18" s="10"/>
      <c r="B18" s="11"/>
      <c r="C18" s="11"/>
      <c r="D18" s="11"/>
      <c r="E18" s="11"/>
      <c r="F18" s="10"/>
      <c r="G18" s="14"/>
      <c r="H18" s="104"/>
      <c r="I18" s="13"/>
      <c r="J18" s="14"/>
      <c r="K18" s="14"/>
      <c r="L18" s="148" t="str">
        <f t="shared" si="0"/>
        <v/>
      </c>
      <c r="M18" s="14" t="str">
        <f t="shared" si="1"/>
        <v/>
      </c>
      <c r="N18" s="20"/>
      <c r="O18" s="48" t="str">
        <f t="shared" si="2"/>
        <v/>
      </c>
    </row>
    <row r="19" customHeight="1" spans="1:15">
      <c r="A19" s="10"/>
      <c r="B19" s="11"/>
      <c r="C19" s="11"/>
      <c r="D19" s="11"/>
      <c r="E19" s="11"/>
      <c r="F19" s="10"/>
      <c r="G19" s="14"/>
      <c r="H19" s="104"/>
      <c r="I19" s="13"/>
      <c r="J19" s="14"/>
      <c r="K19" s="14"/>
      <c r="L19" s="148" t="str">
        <f t="shared" si="0"/>
        <v/>
      </c>
      <c r="M19" s="14" t="str">
        <f t="shared" si="1"/>
        <v/>
      </c>
      <c r="N19" s="20"/>
      <c r="O19" s="48" t="str">
        <f t="shared" si="2"/>
        <v/>
      </c>
    </row>
    <row r="20" customHeight="1" spans="1:15">
      <c r="A20" s="10"/>
      <c r="B20" s="11"/>
      <c r="C20" s="11"/>
      <c r="D20" s="11"/>
      <c r="E20" s="11"/>
      <c r="F20" s="10"/>
      <c r="G20" s="14"/>
      <c r="H20" s="104"/>
      <c r="I20" s="13"/>
      <c r="J20" s="14"/>
      <c r="K20" s="14"/>
      <c r="L20" s="148" t="str">
        <f t="shared" si="0"/>
        <v/>
      </c>
      <c r="M20" s="14" t="str">
        <f t="shared" si="1"/>
        <v/>
      </c>
      <c r="N20" s="20"/>
      <c r="O20" s="48" t="str">
        <f t="shared" si="2"/>
        <v/>
      </c>
    </row>
    <row r="21" customHeight="1" spans="1:15">
      <c r="A21" s="10"/>
      <c r="B21" s="11"/>
      <c r="C21" s="11"/>
      <c r="D21" s="11"/>
      <c r="E21" s="11"/>
      <c r="F21" s="10"/>
      <c r="G21" s="14"/>
      <c r="H21" s="104"/>
      <c r="I21" s="13"/>
      <c r="J21" s="14"/>
      <c r="K21" s="14"/>
      <c r="L21" s="148" t="str">
        <f t="shared" si="0"/>
        <v/>
      </c>
      <c r="M21" s="14" t="str">
        <f t="shared" si="1"/>
        <v/>
      </c>
      <c r="N21" s="20"/>
      <c r="O21" s="48" t="str">
        <f t="shared" si="2"/>
        <v/>
      </c>
    </row>
    <row r="22" customHeight="1" spans="1:15">
      <c r="A22" s="10"/>
      <c r="B22" s="11"/>
      <c r="C22" s="11"/>
      <c r="D22" s="11"/>
      <c r="E22" s="11"/>
      <c r="F22" s="10"/>
      <c r="G22" s="14"/>
      <c r="H22" s="104"/>
      <c r="I22" s="13"/>
      <c r="J22" s="14"/>
      <c r="K22" s="14"/>
      <c r="L22" s="148" t="str">
        <f t="shared" si="0"/>
        <v/>
      </c>
      <c r="M22" s="14" t="str">
        <f t="shared" si="1"/>
        <v/>
      </c>
      <c r="N22" s="20"/>
      <c r="O22" s="48" t="str">
        <f t="shared" si="2"/>
        <v/>
      </c>
    </row>
    <row r="23" customHeight="1" spans="1:15">
      <c r="A23" s="10"/>
      <c r="B23" s="11"/>
      <c r="C23" s="11"/>
      <c r="D23" s="11"/>
      <c r="E23" s="11"/>
      <c r="F23" s="10"/>
      <c r="G23" s="14"/>
      <c r="H23" s="104"/>
      <c r="I23" s="13"/>
      <c r="J23" s="14"/>
      <c r="K23" s="14"/>
      <c r="L23" s="148" t="str">
        <f t="shared" si="0"/>
        <v/>
      </c>
      <c r="M23" s="14" t="str">
        <f t="shared" si="1"/>
        <v/>
      </c>
      <c r="N23" s="20"/>
      <c r="O23" s="48" t="str">
        <f t="shared" si="2"/>
        <v/>
      </c>
    </row>
    <row r="24" customHeight="1" spans="1:15">
      <c r="A24" s="10"/>
      <c r="B24" s="11"/>
      <c r="C24" s="11"/>
      <c r="D24" s="11"/>
      <c r="E24" s="11"/>
      <c r="F24" s="10"/>
      <c r="G24" s="14"/>
      <c r="H24" s="104"/>
      <c r="I24" s="13"/>
      <c r="J24" s="14"/>
      <c r="K24" s="14"/>
      <c r="L24" s="148" t="str">
        <f t="shared" si="0"/>
        <v/>
      </c>
      <c r="M24" s="14" t="str">
        <f t="shared" si="1"/>
        <v/>
      </c>
      <c r="N24" s="20"/>
      <c r="O24" s="48" t="str">
        <f t="shared" si="2"/>
        <v/>
      </c>
    </row>
    <row r="25" customHeight="1" spans="1:15">
      <c r="A25" s="10"/>
      <c r="B25" s="11"/>
      <c r="C25" s="11"/>
      <c r="D25" s="11"/>
      <c r="E25" s="11"/>
      <c r="F25" s="10"/>
      <c r="G25" s="14"/>
      <c r="H25" s="104"/>
      <c r="I25" s="13"/>
      <c r="J25" s="14"/>
      <c r="K25" s="14"/>
      <c r="L25" s="148" t="str">
        <f t="shared" si="0"/>
        <v/>
      </c>
      <c r="M25" s="14" t="str">
        <f t="shared" si="1"/>
        <v/>
      </c>
      <c r="N25" s="20"/>
      <c r="O25" s="48" t="str">
        <f t="shared" si="2"/>
        <v/>
      </c>
    </row>
    <row r="26" customHeight="1" spans="1:15">
      <c r="A26" s="10"/>
      <c r="B26" s="11"/>
      <c r="C26" s="11"/>
      <c r="D26" s="11"/>
      <c r="E26" s="11"/>
      <c r="F26" s="10"/>
      <c r="G26" s="14"/>
      <c r="H26" s="104"/>
      <c r="I26" s="13"/>
      <c r="J26" s="14"/>
      <c r="K26" s="14"/>
      <c r="L26" s="148" t="str">
        <f t="shared" si="0"/>
        <v/>
      </c>
      <c r="M26" s="14" t="str">
        <f t="shared" si="1"/>
        <v/>
      </c>
      <c r="N26" s="20"/>
      <c r="O26" s="48" t="str">
        <f t="shared" si="2"/>
        <v/>
      </c>
    </row>
    <row r="27" customHeight="1" spans="1:15">
      <c r="A27" s="51" t="s">
        <v>578</v>
      </c>
      <c r="B27" s="29"/>
      <c r="C27" s="29"/>
      <c r="D27" s="29"/>
      <c r="E27" s="20"/>
      <c r="F27" s="20"/>
      <c r="G27" s="14"/>
      <c r="H27" s="20"/>
      <c r="I27" s="13">
        <f>SUM(I6:I26)</f>
        <v>0</v>
      </c>
      <c r="J27" s="14">
        <f>SUM(J6:J26)</f>
        <v>0</v>
      </c>
      <c r="K27" s="14">
        <f>SUM(K6:K26)</f>
        <v>0</v>
      </c>
      <c r="L27" s="148">
        <f t="shared" si="0"/>
        <v>0</v>
      </c>
      <c r="M27" s="14" t="str">
        <f t="shared" si="1"/>
        <v/>
      </c>
      <c r="N27" s="20"/>
      <c r="O27" s="48" t="str">
        <f t="shared" si="2"/>
        <v>正常</v>
      </c>
    </row>
    <row r="28" customHeight="1" spans="1:11">
      <c r="A28" s="17" t="e">
        <f>#REF!&amp;#REF!</f>
        <v>#REF!</v>
      </c>
      <c r="K28" s="6" t="e">
        <f>"评估人员："&amp;#REF!</f>
        <v>#REF!</v>
      </c>
    </row>
    <row r="29" customHeight="1" spans="1:1">
      <c r="A29" s="17" t="e">
        <f>CONCATENATE(#REF!,#REF!,#REF!,#REF!,#REF!,#REF!,#REF!)</f>
        <v>#REF!</v>
      </c>
    </row>
  </sheetData>
  <mergeCells count="3">
    <mergeCell ref="A2:N2"/>
    <mergeCell ref="A3:N3"/>
    <mergeCell ref="A27:B27"/>
  </mergeCells>
  <hyperlinks>
    <hyperlink ref="B1" location="货币资金汇总!B8" display="返回"/>
    <hyperlink ref="A1" location="索引目录!E8" display="返回索引页"/>
  </hyperlinks>
  <printOptions horizontalCentered="1"/>
  <pageMargins left="0.354166666666667" right="0.354166666666667" top="0.786805555555556" bottom="0.786805555555556" header="1.02361111111111" footer="0.511805555555556"/>
  <pageSetup paperSize="9" scale="85" fitToHeight="0" orientation="landscape"/>
  <headerFooter alignWithMargins="0">
    <oddHeader>&amp;R&amp;"宋体,常规"&amp;10表&amp;"Times New Roman,常规"3-1-3
&amp;"宋体,常规"共&amp;"Times New Roman,常规"&amp;N&amp;"宋体,常规"页第&amp;"Times New Roman,常规"&amp;P&amp;"宋体,常规"页</oddHead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H29"/>
  <sheetViews>
    <sheetView workbookViewId="0">
      <selection activeCell="H13" sqref="H13"/>
    </sheetView>
  </sheetViews>
  <sheetFormatPr defaultColWidth="9" defaultRowHeight="15.75" customHeight="1" outlineLevelCol="7"/>
  <cols>
    <col min="1" max="1" width="6.1" customWidth="1"/>
    <col min="2" max="2" width="26.6" customWidth="1"/>
    <col min="3" max="3" width="19.1" customWidth="1" outlineLevel="1"/>
    <col min="4" max="7" width="22.5" customWidth="1"/>
  </cols>
  <sheetData>
    <row r="1" spans="1:7">
      <c r="A1" s="1" t="s">
        <v>421</v>
      </c>
      <c r="B1" s="2" t="s">
        <v>462</v>
      </c>
      <c r="C1" s="3"/>
      <c r="D1" s="3"/>
      <c r="E1" s="3"/>
      <c r="F1" s="3"/>
      <c r="G1" s="3"/>
    </row>
    <row r="2" ht="30" customHeight="1" spans="1:7">
      <c r="A2" s="4" t="s">
        <v>586</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587</v>
      </c>
      <c r="B6" s="49" t="s">
        <v>588</v>
      </c>
      <c r="C6" s="13">
        <f>'交易性-股票'!H27</f>
        <v>0</v>
      </c>
      <c r="D6" s="14">
        <f>'交易性-股票'!J27</f>
        <v>0</v>
      </c>
      <c r="E6" s="14">
        <f>'交易性-股票'!M27</f>
        <v>0</v>
      </c>
      <c r="F6" s="14">
        <f>E6-D6</f>
        <v>0</v>
      </c>
      <c r="G6" s="47" t="str">
        <f>IF(D6=0,"",F6/D6*100)</f>
        <v/>
      </c>
      <c r="H6" s="48" t="str">
        <f>IF(G6="","正常","非正常核查原因")</f>
        <v>正常</v>
      </c>
    </row>
    <row r="7" customHeight="1" spans="1:8">
      <c r="A7" s="46" t="s">
        <v>589</v>
      </c>
      <c r="B7" s="49" t="s">
        <v>590</v>
      </c>
      <c r="C7" s="13">
        <f>'交易性-债券'!I27</f>
        <v>0</v>
      </c>
      <c r="D7" s="14">
        <f>'交易性-债券'!K27</f>
        <v>0</v>
      </c>
      <c r="E7" s="14">
        <f>'交易性-债券'!M27</f>
        <v>0</v>
      </c>
      <c r="F7" s="14">
        <f>E7-D7</f>
        <v>0</v>
      </c>
      <c r="G7" s="14" t="str">
        <f>IF(D7=0,"",F7/D7*100)</f>
        <v/>
      </c>
      <c r="H7" s="48" t="str">
        <f t="shared" ref="H7:H27" si="0">IF(G7="","正常","非正常核查原因")</f>
        <v>正常</v>
      </c>
    </row>
    <row r="8" customHeight="1" spans="1:8">
      <c r="A8" s="46" t="s">
        <v>591</v>
      </c>
      <c r="B8" s="49" t="s">
        <v>592</v>
      </c>
      <c r="C8" s="13">
        <f>'交易性-基金'!H27</f>
        <v>0</v>
      </c>
      <c r="D8" s="14">
        <f>'交易性-基金'!J27</f>
        <v>0</v>
      </c>
      <c r="E8" s="14">
        <f>'交易性-基金'!M27</f>
        <v>0</v>
      </c>
      <c r="F8" s="14">
        <f>E8-D8</f>
        <v>0</v>
      </c>
      <c r="G8" s="14" t="str">
        <f>IF(D8=0,"",F8/D8*100)</f>
        <v/>
      </c>
      <c r="H8" s="48" t="str">
        <f t="shared" si="0"/>
        <v>正常</v>
      </c>
    </row>
    <row r="9" customHeight="1" spans="1:8">
      <c r="A9" s="10"/>
      <c r="B9" s="20"/>
      <c r="C9" s="13"/>
      <c r="D9" s="14"/>
      <c r="E9" s="14"/>
      <c r="F9" s="14"/>
      <c r="G9" s="14"/>
      <c r="H9" s="48" t="str">
        <f t="shared" si="0"/>
        <v>正常</v>
      </c>
    </row>
    <row r="10" customHeight="1" spans="1:8">
      <c r="A10" s="10"/>
      <c r="B10" s="20"/>
      <c r="C10" s="13"/>
      <c r="D10" s="14"/>
      <c r="E10" s="14"/>
      <c r="F10" s="14"/>
      <c r="G10" s="14"/>
      <c r="H10" s="48" t="str">
        <f t="shared" si="0"/>
        <v>正常</v>
      </c>
    </row>
    <row r="11" customHeight="1" spans="1:8">
      <c r="A11" s="10"/>
      <c r="B11" s="20"/>
      <c r="C11" s="13"/>
      <c r="D11" s="14"/>
      <c r="E11" s="14"/>
      <c r="F11" s="14"/>
      <c r="G11" s="14"/>
      <c r="H11" s="48" t="str">
        <f t="shared" si="0"/>
        <v>正常</v>
      </c>
    </row>
    <row r="12" customHeight="1" spans="1:8">
      <c r="A12" s="10"/>
      <c r="B12" s="20"/>
      <c r="C12" s="13"/>
      <c r="D12" s="14"/>
      <c r="E12" s="14"/>
      <c r="F12" s="14"/>
      <c r="G12" s="14"/>
      <c r="H12" s="48" t="str">
        <f t="shared" si="0"/>
        <v>正常</v>
      </c>
    </row>
    <row r="13" customHeight="1" spans="1:8">
      <c r="A13" s="10"/>
      <c r="B13" s="20"/>
      <c r="C13" s="13"/>
      <c r="D13" s="14"/>
      <c r="E13" s="14"/>
      <c r="F13" s="14"/>
      <c r="G13" s="14"/>
      <c r="H13" s="48" t="str">
        <f t="shared" si="0"/>
        <v>正常</v>
      </c>
    </row>
    <row r="14" customHeight="1" spans="1:8">
      <c r="A14" s="10"/>
      <c r="B14" s="20"/>
      <c r="C14" s="13"/>
      <c r="D14" s="14"/>
      <c r="E14" s="14"/>
      <c r="F14" s="14"/>
      <c r="G14" s="14"/>
      <c r="H14" s="48" t="str">
        <f t="shared" si="0"/>
        <v>正常</v>
      </c>
    </row>
    <row r="15" customHeight="1" spans="1:8">
      <c r="A15" s="10"/>
      <c r="B15" s="20"/>
      <c r="C15" s="13"/>
      <c r="D15" s="14"/>
      <c r="E15" s="14"/>
      <c r="F15" s="14"/>
      <c r="G15" s="14"/>
      <c r="H15" s="48" t="str">
        <f t="shared" si="0"/>
        <v>正常</v>
      </c>
    </row>
    <row r="16" customHeight="1" spans="1:8">
      <c r="A16" s="10"/>
      <c r="B16" s="20"/>
      <c r="C16" s="13"/>
      <c r="D16" s="14"/>
      <c r="E16" s="14"/>
      <c r="F16" s="14"/>
      <c r="G16" s="14"/>
      <c r="H16" s="48" t="str">
        <f t="shared" si="0"/>
        <v>正常</v>
      </c>
    </row>
    <row r="17" customHeight="1" spans="1:8">
      <c r="A17" s="10"/>
      <c r="B17" s="20"/>
      <c r="C17" s="13"/>
      <c r="D17" s="14"/>
      <c r="E17" s="14"/>
      <c r="F17" s="14"/>
      <c r="G17" s="14"/>
      <c r="H17" s="48" t="str">
        <f t="shared" si="0"/>
        <v>正常</v>
      </c>
    </row>
    <row r="18" customHeight="1" spans="1:8">
      <c r="A18" s="10"/>
      <c r="B18" s="20"/>
      <c r="C18" s="13"/>
      <c r="D18" s="14"/>
      <c r="E18" s="14"/>
      <c r="F18" s="14"/>
      <c r="G18" s="14"/>
      <c r="H18" s="48" t="str">
        <f t="shared" si="0"/>
        <v>正常</v>
      </c>
    </row>
    <row r="19" customHeight="1" spans="1:8">
      <c r="A19" s="10"/>
      <c r="B19" s="20"/>
      <c r="C19" s="13"/>
      <c r="D19" s="14"/>
      <c r="E19" s="14"/>
      <c r="F19" s="14"/>
      <c r="G19" s="14"/>
      <c r="H19" s="48" t="str">
        <f t="shared" si="0"/>
        <v>正常</v>
      </c>
    </row>
    <row r="20" customHeight="1" spans="1:8">
      <c r="A20" s="10"/>
      <c r="B20" s="20"/>
      <c r="C20" s="13"/>
      <c r="D20" s="14"/>
      <c r="E20" s="14"/>
      <c r="F20" s="14"/>
      <c r="G20" s="14"/>
      <c r="H20" s="48" t="str">
        <f t="shared" si="0"/>
        <v>正常</v>
      </c>
    </row>
    <row r="21" customHeight="1" spans="1:8">
      <c r="A21" s="10"/>
      <c r="B21" s="20"/>
      <c r="C21" s="13"/>
      <c r="D21" s="14"/>
      <c r="E21" s="14"/>
      <c r="F21" s="14"/>
      <c r="G21" s="14"/>
      <c r="H21" s="48" t="str">
        <f t="shared" si="0"/>
        <v>正常</v>
      </c>
    </row>
    <row r="22" customHeight="1" spans="1:8">
      <c r="A22" s="10"/>
      <c r="B22" s="20"/>
      <c r="C22" s="13"/>
      <c r="D22" s="14"/>
      <c r="E22" s="14"/>
      <c r="F22" s="14"/>
      <c r="G22" s="14"/>
      <c r="H22" s="48" t="str">
        <f t="shared" si="0"/>
        <v>正常</v>
      </c>
    </row>
    <row r="23" customHeight="1" spans="1:8">
      <c r="A23" s="10"/>
      <c r="B23" s="20"/>
      <c r="C23" s="13"/>
      <c r="D23" s="14"/>
      <c r="E23" s="14"/>
      <c r="F23" s="14"/>
      <c r="G23" s="14"/>
      <c r="H23" s="48" t="str">
        <f t="shared" si="0"/>
        <v>正常</v>
      </c>
    </row>
    <row r="24" customHeight="1" spans="1:8">
      <c r="A24" s="10"/>
      <c r="B24" s="20"/>
      <c r="C24" s="13"/>
      <c r="D24" s="14"/>
      <c r="E24" s="14"/>
      <c r="F24" s="14"/>
      <c r="G24" s="14"/>
      <c r="H24" s="48" t="str">
        <f t="shared" si="0"/>
        <v>正常</v>
      </c>
    </row>
    <row r="25" customHeight="1" spans="1:8">
      <c r="A25" s="10"/>
      <c r="B25" s="20"/>
      <c r="C25" s="13"/>
      <c r="D25" s="14"/>
      <c r="E25" s="14"/>
      <c r="F25" s="14"/>
      <c r="G25" s="14"/>
      <c r="H25" s="48" t="str">
        <f t="shared" si="0"/>
        <v>正常</v>
      </c>
    </row>
    <row r="26" customHeight="1" spans="1:8">
      <c r="A26" s="10"/>
      <c r="B26" s="20"/>
      <c r="C26" s="13"/>
      <c r="D26" s="14"/>
      <c r="E26" s="14"/>
      <c r="F26" s="14"/>
      <c r="G26" s="14"/>
      <c r="H26" s="48" t="str">
        <f t="shared" si="0"/>
        <v>正常</v>
      </c>
    </row>
    <row r="27" customHeight="1" spans="1:8">
      <c r="A27" s="46" t="s">
        <v>534</v>
      </c>
      <c r="B27" s="46" t="s">
        <v>593</v>
      </c>
      <c r="C27" s="13">
        <f>SUM(C6:C26)</f>
        <v>0</v>
      </c>
      <c r="D27" s="14">
        <f>SUM(D6:D26)</f>
        <v>0</v>
      </c>
      <c r="E27" s="14">
        <f>SUM(E6:E26)</f>
        <v>0</v>
      </c>
      <c r="F27" s="14">
        <f>SUM(F6:F26)</f>
        <v>0</v>
      </c>
      <c r="G27" s="14" t="str">
        <f>IF(D27=0,"",F27/D27*100)</f>
        <v/>
      </c>
      <c r="H27" s="48" t="str">
        <f t="shared" si="0"/>
        <v>正常</v>
      </c>
    </row>
    <row r="28" customHeight="1" spans="1:5">
      <c r="A28" s="17"/>
      <c r="E28" s="6" t="e">
        <f>"评估人员："&amp;#REF!</f>
        <v>#REF!</v>
      </c>
    </row>
    <row r="29" customHeight="1" spans="1:1">
      <c r="A29" s="17"/>
    </row>
  </sheetData>
  <mergeCells count="2">
    <mergeCell ref="A2:G2"/>
    <mergeCell ref="A3:G3"/>
  </mergeCells>
  <hyperlinks>
    <hyperlink ref="A1" location="索引目录!D9" display="返回索引页"/>
    <hyperlink ref="B6" location="'交易性-股票'!B1" display="交易性金融资产-股票投资"/>
    <hyperlink ref="B7" location="'交易性-债券'!B1" display="交易性金融资产-债券投资"/>
    <hyperlink ref="B1" location="流动汇总!B7" display="返回"/>
    <hyperlink ref="B8" location="'交易性-基金'!B1" display="交易性金融资产-基金投资"/>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Roman,常规"3-2
&amp;"宋体,常规"共&amp;"Times New Roman,常规"&amp;N&amp;"宋体,常规"页第&amp;"Times New Roman,常规"&amp;P&amp;"宋体,常规"页</oddHead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6.5" customWidth="1" outlineLevel="1"/>
    <col min="3" max="3" width="14.5" customWidth="1"/>
    <col min="5" max="5" width="7.1" customWidth="1"/>
    <col min="6" max="6" width="7.4" customWidth="1"/>
    <col min="7" max="7" width="9.4" customWidth="1"/>
    <col min="8" max="9" width="13.1" hidden="1" customWidth="1" outlineLevel="1"/>
    <col min="10" max="10" width="12.6" customWidth="1" collapsed="1"/>
    <col min="11" max="11" width="15" customWidth="1" outlineLevel="1"/>
    <col min="12" max="12" width="12.9" customWidth="1"/>
    <col min="13" max="14" width="13.5" customWidth="1"/>
    <col min="15" max="15" width="9.1" customWidth="1"/>
  </cols>
  <sheetData>
    <row r="1" spans="1:15">
      <c r="A1" s="1" t="s">
        <v>421</v>
      </c>
      <c r="B1" s="2" t="s">
        <v>462</v>
      </c>
      <c r="C1" s="2"/>
      <c r="D1" s="3"/>
      <c r="E1" s="3"/>
      <c r="F1" s="3"/>
      <c r="G1" s="3"/>
      <c r="H1" s="3"/>
      <c r="I1" s="3"/>
      <c r="J1" s="3"/>
      <c r="K1" s="3"/>
      <c r="L1" s="3"/>
      <c r="M1" s="3"/>
      <c r="N1" s="3"/>
      <c r="O1" s="3"/>
    </row>
    <row r="2" ht="30" customHeight="1" spans="1:16">
      <c r="A2" s="4" t="s">
        <v>594</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P4" s="19" t="s">
        <v>464</v>
      </c>
    </row>
    <row r="5" ht="27.9" customHeight="1" spans="1:17">
      <c r="A5" s="7" t="s">
        <v>465</v>
      </c>
      <c r="B5" s="7" t="s">
        <v>572</v>
      </c>
      <c r="C5" s="7" t="s">
        <v>595</v>
      </c>
      <c r="D5" s="7" t="s">
        <v>596</v>
      </c>
      <c r="E5" s="7" t="s">
        <v>597</v>
      </c>
      <c r="F5" s="7" t="s">
        <v>598</v>
      </c>
      <c r="G5" s="7" t="s">
        <v>599</v>
      </c>
      <c r="H5" s="50" t="s">
        <v>467</v>
      </c>
      <c r="I5" s="8" t="s">
        <v>600</v>
      </c>
      <c r="J5" s="7" t="s">
        <v>426</v>
      </c>
      <c r="K5" s="35" t="s">
        <v>600</v>
      </c>
      <c r="L5" s="7" t="s">
        <v>601</v>
      </c>
      <c r="M5" s="7" t="s">
        <v>427</v>
      </c>
      <c r="N5" s="7" t="s">
        <v>428</v>
      </c>
      <c r="O5" s="7" t="s">
        <v>469</v>
      </c>
      <c r="P5" s="7" t="s">
        <v>577</v>
      </c>
      <c r="Q5" s="896" t="s">
        <v>470</v>
      </c>
    </row>
    <row r="6" customHeight="1" spans="1:17">
      <c r="A6" s="10"/>
      <c r="B6" s="11"/>
      <c r="C6" s="11"/>
      <c r="D6" s="10"/>
      <c r="E6" s="12"/>
      <c r="F6" s="31"/>
      <c r="G6" s="10"/>
      <c r="H6" s="73"/>
      <c r="I6" s="13"/>
      <c r="J6" s="14"/>
      <c r="K6" s="14"/>
      <c r="L6" s="14"/>
      <c r="M6" s="14"/>
      <c r="N6" s="148" t="str">
        <f>IF(J6="","",M6-J6+K6)</f>
        <v/>
      </c>
      <c r="O6" s="14" t="str">
        <f>IF(J6=0,"",N6/(J6-K6)*100)</f>
        <v/>
      </c>
      <c r="P6" s="20"/>
      <c r="Q6" s="48" t="str">
        <f>IF(M6="","",IF(N6=0,"正常","非正常核查原因"))</f>
        <v/>
      </c>
    </row>
    <row r="7" customHeight="1" spans="1:17">
      <c r="A7" s="10"/>
      <c r="B7" s="11"/>
      <c r="C7" s="11"/>
      <c r="D7" s="10"/>
      <c r="E7" s="12"/>
      <c r="F7" s="31"/>
      <c r="G7" s="10"/>
      <c r="H7" s="73"/>
      <c r="I7" s="13"/>
      <c r="J7" s="14"/>
      <c r="K7" s="14"/>
      <c r="L7" s="14"/>
      <c r="M7" s="14"/>
      <c r="N7" s="148" t="str">
        <f t="shared" ref="N7:N27" si="0">IF(J7="","",M7-J7+K7)</f>
        <v/>
      </c>
      <c r="O7" s="14" t="str">
        <f t="shared" ref="O7:O27" si="1">IF(J7=0,"",N7/(J7-K7)*100)</f>
        <v/>
      </c>
      <c r="P7" s="20"/>
      <c r="Q7" s="48" t="str">
        <f t="shared" ref="Q7:Q27" si="2">IF(M7="","",IF(N7=0,"正常","非正常核查原因"))</f>
        <v/>
      </c>
    </row>
    <row r="8" customHeight="1" spans="1:17">
      <c r="A8" s="10"/>
      <c r="B8" s="11"/>
      <c r="C8" s="11"/>
      <c r="D8" s="10"/>
      <c r="E8" s="12"/>
      <c r="F8" s="31"/>
      <c r="G8" s="10"/>
      <c r="H8" s="73"/>
      <c r="I8" s="13"/>
      <c r="J8" s="14"/>
      <c r="K8" s="14"/>
      <c r="L8" s="14"/>
      <c r="M8" s="14"/>
      <c r="N8" s="148" t="str">
        <f t="shared" si="0"/>
        <v/>
      </c>
      <c r="O8" s="14" t="str">
        <f t="shared" si="1"/>
        <v/>
      </c>
      <c r="P8" s="20"/>
      <c r="Q8" s="48" t="str">
        <f t="shared" si="2"/>
        <v/>
      </c>
    </row>
    <row r="9" customHeight="1" spans="1:17">
      <c r="A9" s="10"/>
      <c r="B9" s="11"/>
      <c r="C9" s="11"/>
      <c r="D9" s="10"/>
      <c r="E9" s="12"/>
      <c r="F9" s="31"/>
      <c r="G9" s="10"/>
      <c r="H9" s="73"/>
      <c r="I9" s="13"/>
      <c r="J9" s="14"/>
      <c r="K9" s="14"/>
      <c r="L9" s="14"/>
      <c r="M9" s="14"/>
      <c r="N9" s="148" t="str">
        <f t="shared" si="0"/>
        <v/>
      </c>
      <c r="O9" s="14" t="str">
        <f t="shared" si="1"/>
        <v/>
      </c>
      <c r="P9" s="20"/>
      <c r="Q9" s="48" t="str">
        <f t="shared" si="2"/>
        <v/>
      </c>
    </row>
    <row r="10" customHeight="1" spans="1:17">
      <c r="A10" s="10"/>
      <c r="B10" s="11"/>
      <c r="C10" s="11"/>
      <c r="D10" s="10"/>
      <c r="E10" s="12"/>
      <c r="F10" s="31"/>
      <c r="G10" s="10"/>
      <c r="H10" s="73" t="s">
        <v>602</v>
      </c>
      <c r="I10" s="13"/>
      <c r="J10" s="14"/>
      <c r="K10" s="14"/>
      <c r="L10" s="14"/>
      <c r="M10" s="14"/>
      <c r="N10" s="148" t="str">
        <f t="shared" si="0"/>
        <v/>
      </c>
      <c r="O10" s="14" t="str">
        <f t="shared" si="1"/>
        <v/>
      </c>
      <c r="P10" s="20"/>
      <c r="Q10" s="48" t="str">
        <f t="shared" si="2"/>
        <v/>
      </c>
    </row>
    <row r="11" customHeight="1" spans="1:17">
      <c r="A11" s="10"/>
      <c r="B11" s="11"/>
      <c r="C11" s="11"/>
      <c r="D11" s="10"/>
      <c r="E11" s="12"/>
      <c r="F11" s="31"/>
      <c r="G11" s="10"/>
      <c r="H11" s="73"/>
      <c r="I11" s="13"/>
      <c r="J11" s="14"/>
      <c r="K11" s="14"/>
      <c r="L11" s="14"/>
      <c r="M11" s="14"/>
      <c r="N11" s="148" t="str">
        <f t="shared" si="0"/>
        <v/>
      </c>
      <c r="O11" s="14" t="str">
        <f t="shared" si="1"/>
        <v/>
      </c>
      <c r="P11" s="20"/>
      <c r="Q11" s="48" t="str">
        <f t="shared" si="2"/>
        <v/>
      </c>
    </row>
    <row r="12" customHeight="1" spans="1:17">
      <c r="A12" s="10"/>
      <c r="B12" s="11"/>
      <c r="C12" s="11"/>
      <c r="D12" s="10"/>
      <c r="E12" s="12"/>
      <c r="F12" s="31"/>
      <c r="G12" s="10"/>
      <c r="H12" s="73"/>
      <c r="I12" s="13"/>
      <c r="J12" s="14"/>
      <c r="K12" s="14"/>
      <c r="L12" s="14"/>
      <c r="M12" s="14"/>
      <c r="N12" s="148" t="str">
        <f t="shared" si="0"/>
        <v/>
      </c>
      <c r="O12" s="14" t="str">
        <f t="shared" si="1"/>
        <v/>
      </c>
      <c r="P12" s="20"/>
      <c r="Q12" s="48" t="str">
        <f t="shared" si="2"/>
        <v/>
      </c>
    </row>
    <row r="13" customHeight="1" spans="1:17">
      <c r="A13" s="10"/>
      <c r="B13" s="11"/>
      <c r="C13" s="11"/>
      <c r="D13" s="10"/>
      <c r="E13" s="12"/>
      <c r="F13" s="31"/>
      <c r="G13" s="10"/>
      <c r="H13" s="73"/>
      <c r="I13" s="13"/>
      <c r="J13" s="14"/>
      <c r="K13" s="14"/>
      <c r="L13" s="14"/>
      <c r="M13" s="14"/>
      <c r="N13" s="148" t="str">
        <f t="shared" si="0"/>
        <v/>
      </c>
      <c r="O13" s="14" t="str">
        <f t="shared" si="1"/>
        <v/>
      </c>
      <c r="P13" s="20"/>
      <c r="Q13" s="48" t="str">
        <f t="shared" si="2"/>
        <v/>
      </c>
    </row>
    <row r="14" customHeight="1" spans="1:17">
      <c r="A14" s="10"/>
      <c r="B14" s="11"/>
      <c r="C14" s="11"/>
      <c r="D14" s="10"/>
      <c r="E14" s="12"/>
      <c r="F14" s="31"/>
      <c r="G14" s="10"/>
      <c r="H14" s="73"/>
      <c r="I14" s="13"/>
      <c r="J14" s="14"/>
      <c r="K14" s="14"/>
      <c r="L14" s="14"/>
      <c r="M14" s="14"/>
      <c r="N14" s="148" t="str">
        <f t="shared" si="0"/>
        <v/>
      </c>
      <c r="O14" s="14" t="str">
        <f t="shared" si="1"/>
        <v/>
      </c>
      <c r="P14" s="20"/>
      <c r="Q14" s="48" t="str">
        <f t="shared" si="2"/>
        <v/>
      </c>
    </row>
    <row r="15" customHeight="1" spans="1:17">
      <c r="A15" s="10"/>
      <c r="B15" s="11"/>
      <c r="C15" s="11"/>
      <c r="D15" s="10"/>
      <c r="E15" s="12"/>
      <c r="F15" s="31"/>
      <c r="G15" s="10"/>
      <c r="H15" s="73"/>
      <c r="I15" s="13"/>
      <c r="J15" s="14"/>
      <c r="K15" s="14"/>
      <c r="L15" s="14"/>
      <c r="M15" s="14"/>
      <c r="N15" s="148" t="str">
        <f t="shared" si="0"/>
        <v/>
      </c>
      <c r="O15" s="14" t="str">
        <f t="shared" si="1"/>
        <v/>
      </c>
      <c r="P15" s="20"/>
      <c r="Q15" s="48" t="str">
        <f t="shared" si="2"/>
        <v/>
      </c>
    </row>
    <row r="16" customHeight="1" spans="1:17">
      <c r="A16" s="10"/>
      <c r="B16" s="11"/>
      <c r="C16" s="11"/>
      <c r="D16" s="10"/>
      <c r="E16" s="12"/>
      <c r="F16" s="31"/>
      <c r="G16" s="10"/>
      <c r="H16" s="73"/>
      <c r="I16" s="13"/>
      <c r="J16" s="14"/>
      <c r="K16" s="14"/>
      <c r="L16" s="14"/>
      <c r="M16" s="14"/>
      <c r="N16" s="148" t="str">
        <f t="shared" si="0"/>
        <v/>
      </c>
      <c r="O16" s="14" t="str">
        <f t="shared" si="1"/>
        <v/>
      </c>
      <c r="P16" s="20"/>
      <c r="Q16" s="48" t="str">
        <f t="shared" si="2"/>
        <v/>
      </c>
    </row>
    <row r="17" customHeight="1" spans="1:17">
      <c r="A17" s="10"/>
      <c r="B17" s="11"/>
      <c r="C17" s="11"/>
      <c r="D17" s="10"/>
      <c r="E17" s="12"/>
      <c r="F17" s="31"/>
      <c r="G17" s="10"/>
      <c r="H17" s="73"/>
      <c r="I17" s="13"/>
      <c r="J17" s="14"/>
      <c r="K17" s="14"/>
      <c r="L17" s="14"/>
      <c r="M17" s="14"/>
      <c r="N17" s="148" t="str">
        <f t="shared" si="0"/>
        <v/>
      </c>
      <c r="O17" s="14" t="str">
        <f t="shared" si="1"/>
        <v/>
      </c>
      <c r="P17" s="20"/>
      <c r="Q17" s="48" t="str">
        <f t="shared" si="2"/>
        <v/>
      </c>
    </row>
    <row r="18" customHeight="1" spans="1:17">
      <c r="A18" s="10"/>
      <c r="B18" s="11"/>
      <c r="C18" s="11"/>
      <c r="D18" s="10"/>
      <c r="E18" s="12"/>
      <c r="F18" s="31"/>
      <c r="G18" s="10"/>
      <c r="H18" s="73"/>
      <c r="I18" s="13"/>
      <c r="J18" s="14"/>
      <c r="K18" s="14"/>
      <c r="L18" s="14"/>
      <c r="M18" s="14"/>
      <c r="N18" s="148" t="str">
        <f t="shared" si="0"/>
        <v/>
      </c>
      <c r="O18" s="14" t="str">
        <f t="shared" si="1"/>
        <v/>
      </c>
      <c r="P18" s="20"/>
      <c r="Q18" s="48" t="str">
        <f t="shared" si="2"/>
        <v/>
      </c>
    </row>
    <row r="19" customHeight="1" spans="1:17">
      <c r="A19" s="10"/>
      <c r="B19" s="11"/>
      <c r="C19" s="11"/>
      <c r="D19" s="10"/>
      <c r="E19" s="12"/>
      <c r="F19" s="31"/>
      <c r="G19" s="10"/>
      <c r="H19" s="73"/>
      <c r="I19" s="13"/>
      <c r="J19" s="14"/>
      <c r="K19" s="14"/>
      <c r="L19" s="14"/>
      <c r="M19" s="14"/>
      <c r="N19" s="148" t="str">
        <f t="shared" si="0"/>
        <v/>
      </c>
      <c r="O19" s="14" t="str">
        <f t="shared" si="1"/>
        <v/>
      </c>
      <c r="P19" s="20"/>
      <c r="Q19" s="48" t="str">
        <f t="shared" si="2"/>
        <v/>
      </c>
    </row>
    <row r="20" customHeight="1" spans="1:17">
      <c r="A20" s="10"/>
      <c r="B20" s="11"/>
      <c r="C20" s="11"/>
      <c r="D20" s="10"/>
      <c r="E20" s="12"/>
      <c r="F20" s="31"/>
      <c r="G20" s="10"/>
      <c r="H20" s="73"/>
      <c r="I20" s="13"/>
      <c r="J20" s="14"/>
      <c r="K20" s="14"/>
      <c r="L20" s="14"/>
      <c r="M20" s="14"/>
      <c r="N20" s="148" t="str">
        <f t="shared" si="0"/>
        <v/>
      </c>
      <c r="O20" s="14" t="str">
        <f t="shared" si="1"/>
        <v/>
      </c>
      <c r="P20" s="20"/>
      <c r="Q20" s="48" t="str">
        <f t="shared" si="2"/>
        <v/>
      </c>
    </row>
    <row r="21" customHeight="1" spans="1:17">
      <c r="A21" s="10"/>
      <c r="B21" s="11"/>
      <c r="C21" s="11"/>
      <c r="D21" s="10"/>
      <c r="E21" s="12"/>
      <c r="F21" s="31"/>
      <c r="G21" s="10"/>
      <c r="H21" s="73"/>
      <c r="I21" s="13"/>
      <c r="J21" s="14"/>
      <c r="K21" s="14"/>
      <c r="L21" s="14"/>
      <c r="M21" s="14"/>
      <c r="N21" s="148" t="str">
        <f t="shared" si="0"/>
        <v/>
      </c>
      <c r="O21" s="14" t="str">
        <f t="shared" si="1"/>
        <v/>
      </c>
      <c r="P21" s="20"/>
      <c r="Q21" s="48" t="str">
        <f t="shared" si="2"/>
        <v/>
      </c>
    </row>
    <row r="22" customHeight="1" spans="1:17">
      <c r="A22" s="10"/>
      <c r="B22" s="11"/>
      <c r="C22" s="11"/>
      <c r="D22" s="10"/>
      <c r="E22" s="12"/>
      <c r="F22" s="31"/>
      <c r="G22" s="10"/>
      <c r="H22" s="73"/>
      <c r="I22" s="13"/>
      <c r="J22" s="14"/>
      <c r="K22" s="14"/>
      <c r="L22" s="14"/>
      <c r="M22" s="14"/>
      <c r="N22" s="148" t="str">
        <f t="shared" si="0"/>
        <v/>
      </c>
      <c r="O22" s="14" t="str">
        <f t="shared" si="1"/>
        <v/>
      </c>
      <c r="P22" s="20"/>
      <c r="Q22" s="48" t="str">
        <f t="shared" si="2"/>
        <v/>
      </c>
    </row>
    <row r="23" customHeight="1" spans="1:17">
      <c r="A23" s="10"/>
      <c r="B23" s="11"/>
      <c r="C23" s="11"/>
      <c r="D23" s="10"/>
      <c r="E23" s="12"/>
      <c r="F23" s="31"/>
      <c r="G23" s="10"/>
      <c r="H23" s="73"/>
      <c r="I23" s="13"/>
      <c r="J23" s="14"/>
      <c r="K23" s="14"/>
      <c r="L23" s="14"/>
      <c r="M23" s="14"/>
      <c r="N23" s="148" t="str">
        <f t="shared" si="0"/>
        <v/>
      </c>
      <c r="O23" s="14" t="str">
        <f t="shared" si="1"/>
        <v/>
      </c>
      <c r="P23" s="20"/>
      <c r="Q23" s="48" t="str">
        <f t="shared" si="2"/>
        <v/>
      </c>
    </row>
    <row r="24" customHeight="1" spans="1:17">
      <c r="A24" s="10"/>
      <c r="B24" s="11"/>
      <c r="C24" s="11"/>
      <c r="D24" s="10"/>
      <c r="E24" s="12"/>
      <c r="F24" s="31"/>
      <c r="G24" s="10"/>
      <c r="H24" s="73"/>
      <c r="I24" s="13"/>
      <c r="J24" s="14"/>
      <c r="K24" s="14"/>
      <c r="L24" s="14"/>
      <c r="M24" s="14"/>
      <c r="N24" s="148" t="str">
        <f t="shared" si="0"/>
        <v/>
      </c>
      <c r="O24" s="14" t="str">
        <f t="shared" si="1"/>
        <v/>
      </c>
      <c r="P24" s="20"/>
      <c r="Q24" s="48" t="str">
        <f t="shared" si="2"/>
        <v/>
      </c>
    </row>
    <row r="25" customHeight="1" spans="1:17">
      <c r="A25" s="10"/>
      <c r="B25" s="11"/>
      <c r="C25" s="11"/>
      <c r="D25" s="10"/>
      <c r="E25" s="12"/>
      <c r="F25" s="31"/>
      <c r="G25" s="10"/>
      <c r="H25" s="73"/>
      <c r="I25" s="13"/>
      <c r="J25" s="14"/>
      <c r="K25" s="14"/>
      <c r="L25" s="14"/>
      <c r="M25" s="14"/>
      <c r="N25" s="148" t="str">
        <f t="shared" si="0"/>
        <v/>
      </c>
      <c r="O25" s="14" t="str">
        <f t="shared" si="1"/>
        <v/>
      </c>
      <c r="P25" s="20"/>
      <c r="Q25" s="48" t="str">
        <f t="shared" si="2"/>
        <v/>
      </c>
    </row>
    <row r="26" customHeight="1" spans="1:17">
      <c r="A26" s="10"/>
      <c r="B26" s="11"/>
      <c r="C26" s="11"/>
      <c r="D26" s="10"/>
      <c r="E26" s="12"/>
      <c r="F26" s="31"/>
      <c r="G26" s="10"/>
      <c r="H26" s="73"/>
      <c r="I26" s="13"/>
      <c r="J26" s="14"/>
      <c r="K26" s="14"/>
      <c r="L26" s="14"/>
      <c r="M26" s="14"/>
      <c r="N26" s="148" t="str">
        <f t="shared" si="0"/>
        <v/>
      </c>
      <c r="O26" s="14" t="str">
        <f t="shared" si="1"/>
        <v/>
      </c>
      <c r="P26" s="20"/>
      <c r="Q26" s="48" t="str">
        <f t="shared" si="2"/>
        <v/>
      </c>
    </row>
    <row r="27" customHeight="1" spans="1:17">
      <c r="A27" s="51" t="s">
        <v>603</v>
      </c>
      <c r="B27" s="29"/>
      <c r="C27" s="29"/>
      <c r="D27" s="20"/>
      <c r="E27" s="12"/>
      <c r="F27" s="20"/>
      <c r="G27" s="20"/>
      <c r="H27" s="73">
        <f>SUM(H6:H26)</f>
        <v>0</v>
      </c>
      <c r="I27" s="13"/>
      <c r="J27" s="14">
        <f>SUM(J6:J26)</f>
        <v>0</v>
      </c>
      <c r="K27" s="14">
        <f>SUM(K6:K26)</f>
        <v>0</v>
      </c>
      <c r="L27" s="14"/>
      <c r="M27" s="14">
        <f>SUM(M6:M26)</f>
        <v>0</v>
      </c>
      <c r="N27" s="148">
        <f t="shared" si="0"/>
        <v>0</v>
      </c>
      <c r="O27" s="14" t="str">
        <f t="shared" si="1"/>
        <v/>
      </c>
      <c r="P27" s="20"/>
      <c r="Q27" s="48" t="str">
        <f t="shared" si="2"/>
        <v>正常</v>
      </c>
    </row>
    <row r="28" customHeight="1" spans="1:13">
      <c r="A28" s="17" t="e">
        <f>#REF!&amp;#REF!</f>
        <v>#REF!</v>
      </c>
      <c r="K28" s="6"/>
      <c r="M28" s="6" t="e">
        <f>"评估人员："&amp;#REF!</f>
        <v>#REF!</v>
      </c>
    </row>
    <row r="29" customHeight="1" spans="1:1">
      <c r="A29" s="17" t="e">
        <f>CONCATENATE(#REF!,#REF!,#REF!,#REF!,#REF!,#REF!,#REF!)</f>
        <v>#REF!</v>
      </c>
    </row>
  </sheetData>
  <mergeCells count="3">
    <mergeCell ref="A2:P2"/>
    <mergeCell ref="A3:P3"/>
    <mergeCell ref="A27:B27"/>
  </mergeCells>
  <hyperlinks>
    <hyperlink ref="A1" location="索引目录!E9" display="返回索引页"/>
    <hyperlink ref="B1" location="交易性金融资产汇总!B6" display="返回"/>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Roman,常规"3-2-1
&amp;"宋体,常规"共&amp;"Times New Roman,常规"&amp;N&amp;"宋体,常规"页第&amp;"Times New Roman,常规"&amp;P&amp;"宋体,常规"页</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5" customWidth="1"/>
    <col min="2" max="2" width="11.4" customWidth="1" outlineLevel="1"/>
    <col min="3" max="3" width="14.9" customWidth="1"/>
    <col min="5" max="6" width="8.1" customWidth="1"/>
    <col min="9" max="10" width="17.5" customWidth="1" outlineLevel="1"/>
    <col min="11" max="11" width="15.5" customWidth="1"/>
    <col min="12" max="12" width="17.5" customWidth="1" outlineLevel="1"/>
    <col min="13" max="14" width="15.5" customWidth="1"/>
    <col min="15" max="16" width="9.5" customWidth="1"/>
  </cols>
  <sheetData>
    <row r="1" spans="1:15">
      <c r="A1" s="1" t="s">
        <v>421</v>
      </c>
      <c r="B1" s="2" t="s">
        <v>462</v>
      </c>
      <c r="D1" s="3"/>
      <c r="E1" s="3"/>
      <c r="F1" s="3"/>
      <c r="G1" s="3"/>
      <c r="H1" s="3"/>
      <c r="I1" s="3"/>
      <c r="J1" s="3"/>
      <c r="K1" s="3"/>
      <c r="L1" s="3"/>
      <c r="M1" s="3"/>
      <c r="N1" s="3"/>
      <c r="O1" s="3"/>
    </row>
    <row r="2" ht="30" customHeight="1" spans="1:16">
      <c r="A2" s="4" t="s">
        <v>604</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B4" s="6"/>
      <c r="P4" s="19" t="s">
        <v>464</v>
      </c>
    </row>
    <row r="5" ht="27.9" customHeight="1" spans="1:17">
      <c r="A5" s="7" t="s">
        <v>465</v>
      </c>
      <c r="B5" s="7" t="s">
        <v>572</v>
      </c>
      <c r="C5" s="7" t="s">
        <v>595</v>
      </c>
      <c r="D5" s="7" t="s">
        <v>605</v>
      </c>
      <c r="E5" s="7" t="s">
        <v>606</v>
      </c>
      <c r="F5" s="7" t="s">
        <v>597</v>
      </c>
      <c r="G5" s="7" t="s">
        <v>607</v>
      </c>
      <c r="H5" s="7" t="s">
        <v>599</v>
      </c>
      <c r="I5" s="7" t="s">
        <v>467</v>
      </c>
      <c r="J5" s="7" t="s">
        <v>600</v>
      </c>
      <c r="K5" s="7" t="s">
        <v>426</v>
      </c>
      <c r="L5" s="35" t="s">
        <v>600</v>
      </c>
      <c r="M5" s="7" t="s">
        <v>427</v>
      </c>
      <c r="N5" s="7" t="s">
        <v>428</v>
      </c>
      <c r="O5" s="7" t="s">
        <v>469</v>
      </c>
      <c r="P5" s="7" t="s">
        <v>577</v>
      </c>
      <c r="Q5" s="896" t="s">
        <v>470</v>
      </c>
    </row>
    <row r="6" customHeight="1" spans="1:17">
      <c r="A6" s="10"/>
      <c r="B6" s="10"/>
      <c r="C6" s="11"/>
      <c r="D6" s="10"/>
      <c r="E6" s="12"/>
      <c r="F6" s="12"/>
      <c r="G6" s="10"/>
      <c r="H6" s="10"/>
      <c r="I6" s="14"/>
      <c r="J6" s="14"/>
      <c r="K6" s="14"/>
      <c r="L6" s="14"/>
      <c r="M6" s="14"/>
      <c r="N6" s="148" t="str">
        <f>IF(K6="","",M6-K6-L6)</f>
        <v/>
      </c>
      <c r="O6" s="14" t="str">
        <f>IF(K6=0,"",N6/(K6-L6)*100)</f>
        <v/>
      </c>
      <c r="P6" s="20"/>
      <c r="Q6" s="48" t="str">
        <f>IF(M6="","",IF(N6=0,"正常","非正常核查原因"))</f>
        <v/>
      </c>
    </row>
    <row r="7" customHeight="1" spans="1:17">
      <c r="A7" s="10"/>
      <c r="B7" s="10"/>
      <c r="C7" s="11"/>
      <c r="D7" s="10"/>
      <c r="E7" s="12"/>
      <c r="F7" s="12"/>
      <c r="G7" s="10"/>
      <c r="H7" s="10"/>
      <c r="I7" s="14"/>
      <c r="J7" s="14"/>
      <c r="K7" s="14"/>
      <c r="L7" s="14"/>
      <c r="M7" s="14"/>
      <c r="N7" s="148" t="str">
        <f t="shared" ref="N7:N27" si="0">IF(K7="","",M7-K7-L7)</f>
        <v/>
      </c>
      <c r="O7" s="14" t="str">
        <f t="shared" ref="O7:O27" si="1">IF(K7=0,"",N7/(K7-L7)*100)</f>
        <v/>
      </c>
      <c r="P7" s="20"/>
      <c r="Q7" s="48" t="str">
        <f t="shared" ref="Q7:Q27" si="2">IF(M7="","",IF(N7=0,"正常","非正常核查原因"))</f>
        <v/>
      </c>
    </row>
    <row r="8" customHeight="1" spans="1:17">
      <c r="A8" s="10"/>
      <c r="B8" s="10"/>
      <c r="C8" s="11"/>
      <c r="D8" s="10"/>
      <c r="E8" s="12"/>
      <c r="F8" s="12"/>
      <c r="G8" s="10"/>
      <c r="H8" s="10"/>
      <c r="I8" s="14"/>
      <c r="J8" s="14"/>
      <c r="K8" s="14"/>
      <c r="L8" s="14"/>
      <c r="M8" s="14"/>
      <c r="N8" s="148" t="str">
        <f t="shared" si="0"/>
        <v/>
      </c>
      <c r="O8" s="14" t="str">
        <f t="shared" si="1"/>
        <v/>
      </c>
      <c r="P8" s="20"/>
      <c r="Q8" s="48" t="str">
        <f t="shared" si="2"/>
        <v/>
      </c>
    </row>
    <row r="9" customHeight="1" spans="1:17">
      <c r="A9" s="10"/>
      <c r="B9" s="10"/>
      <c r="C9" s="11"/>
      <c r="D9" s="10"/>
      <c r="E9" s="12"/>
      <c r="F9" s="12"/>
      <c r="G9" s="10"/>
      <c r="H9" s="10"/>
      <c r="I9" s="14"/>
      <c r="J9" s="14"/>
      <c r="K9" s="14"/>
      <c r="L9" s="14"/>
      <c r="M9" s="14"/>
      <c r="N9" s="148" t="str">
        <f t="shared" si="0"/>
        <v/>
      </c>
      <c r="O9" s="14" t="str">
        <f t="shared" si="1"/>
        <v/>
      </c>
      <c r="P9" s="20"/>
      <c r="Q9" s="48" t="str">
        <f t="shared" si="2"/>
        <v/>
      </c>
    </row>
    <row r="10" customHeight="1" spans="1:17">
      <c r="A10" s="10"/>
      <c r="B10" s="10"/>
      <c r="C10" s="11"/>
      <c r="D10" s="10"/>
      <c r="E10" s="12"/>
      <c r="F10" s="12"/>
      <c r="G10" s="10"/>
      <c r="H10" s="10"/>
      <c r="I10" s="14"/>
      <c r="J10" s="14"/>
      <c r="K10" s="14"/>
      <c r="L10" s="14"/>
      <c r="M10" s="14"/>
      <c r="N10" s="148" t="str">
        <f t="shared" si="0"/>
        <v/>
      </c>
      <c r="O10" s="14" t="str">
        <f t="shared" si="1"/>
        <v/>
      </c>
      <c r="P10" s="20"/>
      <c r="Q10" s="48" t="str">
        <f t="shared" si="2"/>
        <v/>
      </c>
    </row>
    <row r="11" customHeight="1" spans="1:17">
      <c r="A11" s="10"/>
      <c r="B11" s="10"/>
      <c r="C11" s="11"/>
      <c r="D11" s="10"/>
      <c r="E11" s="12"/>
      <c r="F11" s="12"/>
      <c r="G11" s="10"/>
      <c r="H11" s="10"/>
      <c r="I11" s="14"/>
      <c r="J11" s="14"/>
      <c r="K11" s="14"/>
      <c r="L11" s="14"/>
      <c r="M11" s="14"/>
      <c r="N11" s="148" t="str">
        <f t="shared" si="0"/>
        <v/>
      </c>
      <c r="O11" s="14" t="str">
        <f t="shared" si="1"/>
        <v/>
      </c>
      <c r="P11" s="20"/>
      <c r="Q11" s="48" t="str">
        <f t="shared" si="2"/>
        <v/>
      </c>
    </row>
    <row r="12" customHeight="1" spans="1:17">
      <c r="A12" s="10"/>
      <c r="B12" s="10"/>
      <c r="C12" s="11"/>
      <c r="D12" s="10"/>
      <c r="E12" s="12"/>
      <c r="F12" s="12"/>
      <c r="G12" s="10"/>
      <c r="H12" s="10"/>
      <c r="I12" s="14"/>
      <c r="J12" s="14"/>
      <c r="K12" s="14"/>
      <c r="L12" s="14"/>
      <c r="M12" s="14"/>
      <c r="N12" s="148" t="str">
        <f t="shared" si="0"/>
        <v/>
      </c>
      <c r="O12" s="14" t="str">
        <f t="shared" si="1"/>
        <v/>
      </c>
      <c r="P12" s="20"/>
      <c r="Q12" s="48" t="str">
        <f t="shared" si="2"/>
        <v/>
      </c>
    </row>
    <row r="13" customHeight="1" spans="1:17">
      <c r="A13" s="10"/>
      <c r="B13" s="10"/>
      <c r="C13" s="11"/>
      <c r="D13" s="10"/>
      <c r="E13" s="12"/>
      <c r="F13" s="12"/>
      <c r="G13" s="10"/>
      <c r="H13" s="10"/>
      <c r="I13" s="14"/>
      <c r="J13" s="14"/>
      <c r="K13" s="14"/>
      <c r="L13" s="14"/>
      <c r="M13" s="14"/>
      <c r="N13" s="148" t="str">
        <f t="shared" si="0"/>
        <v/>
      </c>
      <c r="O13" s="14" t="str">
        <f t="shared" si="1"/>
        <v/>
      </c>
      <c r="P13" s="20"/>
      <c r="Q13" s="48" t="str">
        <f t="shared" si="2"/>
        <v/>
      </c>
    </row>
    <row r="14" customHeight="1" spans="1:17">
      <c r="A14" s="10"/>
      <c r="B14" s="10"/>
      <c r="C14" s="11"/>
      <c r="D14" s="10"/>
      <c r="E14" s="12"/>
      <c r="F14" s="12"/>
      <c r="G14" s="10"/>
      <c r="H14" s="10"/>
      <c r="I14" s="14"/>
      <c r="J14" s="14"/>
      <c r="K14" s="14"/>
      <c r="L14" s="14"/>
      <c r="M14" s="14"/>
      <c r="N14" s="148" t="str">
        <f t="shared" si="0"/>
        <v/>
      </c>
      <c r="O14" s="14" t="str">
        <f t="shared" si="1"/>
        <v/>
      </c>
      <c r="P14" s="20"/>
      <c r="Q14" s="48" t="str">
        <f t="shared" si="2"/>
        <v/>
      </c>
    </row>
    <row r="15" customHeight="1" spans="1:17">
      <c r="A15" s="10"/>
      <c r="B15" s="10"/>
      <c r="C15" s="11"/>
      <c r="D15" s="10"/>
      <c r="E15" s="12"/>
      <c r="F15" s="12"/>
      <c r="G15" s="10"/>
      <c r="H15" s="10"/>
      <c r="I15" s="14"/>
      <c r="J15" s="14"/>
      <c r="K15" s="14"/>
      <c r="L15" s="14"/>
      <c r="M15" s="14"/>
      <c r="N15" s="148" t="str">
        <f t="shared" si="0"/>
        <v/>
      </c>
      <c r="O15" s="14" t="str">
        <f t="shared" si="1"/>
        <v/>
      </c>
      <c r="P15" s="20"/>
      <c r="Q15" s="48" t="str">
        <f t="shared" si="2"/>
        <v/>
      </c>
    </row>
    <row r="16" customHeight="1" spans="1:17">
      <c r="A16" s="10"/>
      <c r="B16" s="10"/>
      <c r="C16" s="11"/>
      <c r="D16" s="10"/>
      <c r="E16" s="12"/>
      <c r="F16" s="12"/>
      <c r="G16" s="10"/>
      <c r="H16" s="10"/>
      <c r="I16" s="14"/>
      <c r="J16" s="14"/>
      <c r="K16" s="14"/>
      <c r="L16" s="14"/>
      <c r="M16" s="14"/>
      <c r="N16" s="148" t="str">
        <f t="shared" si="0"/>
        <v/>
      </c>
      <c r="O16" s="14" t="str">
        <f t="shared" si="1"/>
        <v/>
      </c>
      <c r="P16" s="20"/>
      <c r="Q16" s="48" t="str">
        <f t="shared" si="2"/>
        <v/>
      </c>
    </row>
    <row r="17" customHeight="1" spans="1:17">
      <c r="A17" s="10"/>
      <c r="B17" s="10"/>
      <c r="C17" s="11"/>
      <c r="D17" s="10"/>
      <c r="E17" s="12"/>
      <c r="F17" s="12"/>
      <c r="G17" s="10"/>
      <c r="H17" s="10"/>
      <c r="I17" s="14"/>
      <c r="J17" s="14"/>
      <c r="K17" s="14"/>
      <c r="L17" s="14"/>
      <c r="M17" s="14"/>
      <c r="N17" s="148" t="str">
        <f t="shared" si="0"/>
        <v/>
      </c>
      <c r="O17" s="14" t="str">
        <f t="shared" si="1"/>
        <v/>
      </c>
      <c r="P17" s="20"/>
      <c r="Q17" s="48" t="str">
        <f t="shared" si="2"/>
        <v/>
      </c>
    </row>
    <row r="18" customHeight="1" spans="1:17">
      <c r="A18" s="10"/>
      <c r="B18" s="10"/>
      <c r="C18" s="11"/>
      <c r="D18" s="10"/>
      <c r="E18" s="12"/>
      <c r="F18" s="12"/>
      <c r="G18" s="10"/>
      <c r="H18" s="10"/>
      <c r="I18" s="14"/>
      <c r="J18" s="14"/>
      <c r="K18" s="14"/>
      <c r="L18" s="14"/>
      <c r="M18" s="14"/>
      <c r="N18" s="148" t="str">
        <f t="shared" si="0"/>
        <v/>
      </c>
      <c r="O18" s="14" t="str">
        <f t="shared" si="1"/>
        <v/>
      </c>
      <c r="P18" s="20"/>
      <c r="Q18" s="48" t="str">
        <f t="shared" si="2"/>
        <v/>
      </c>
    </row>
    <row r="19" customHeight="1" spans="1:17">
      <c r="A19" s="10"/>
      <c r="B19" s="10"/>
      <c r="C19" s="11"/>
      <c r="D19" s="10"/>
      <c r="E19" s="12"/>
      <c r="F19" s="12"/>
      <c r="G19" s="10"/>
      <c r="H19" s="10"/>
      <c r="I19" s="14"/>
      <c r="J19" s="14"/>
      <c r="K19" s="14"/>
      <c r="L19" s="14"/>
      <c r="M19" s="14"/>
      <c r="N19" s="148" t="str">
        <f t="shared" si="0"/>
        <v/>
      </c>
      <c r="O19" s="14" t="str">
        <f t="shared" si="1"/>
        <v/>
      </c>
      <c r="P19" s="20"/>
      <c r="Q19" s="48" t="str">
        <f t="shared" si="2"/>
        <v/>
      </c>
    </row>
    <row r="20" customHeight="1" spans="1:17">
      <c r="A20" s="10"/>
      <c r="B20" s="10"/>
      <c r="C20" s="11"/>
      <c r="D20" s="10"/>
      <c r="E20" s="12"/>
      <c r="F20" s="12"/>
      <c r="G20" s="10"/>
      <c r="H20" s="10"/>
      <c r="I20" s="14"/>
      <c r="J20" s="14"/>
      <c r="K20" s="14"/>
      <c r="L20" s="14"/>
      <c r="M20" s="14"/>
      <c r="N20" s="148" t="str">
        <f t="shared" si="0"/>
        <v/>
      </c>
      <c r="O20" s="14" t="str">
        <f t="shared" si="1"/>
        <v/>
      </c>
      <c r="P20" s="20"/>
      <c r="Q20" s="48" t="str">
        <f t="shared" si="2"/>
        <v/>
      </c>
    </row>
    <row r="21" customHeight="1" spans="1:17">
      <c r="A21" s="10"/>
      <c r="B21" s="10"/>
      <c r="C21" s="11"/>
      <c r="D21" s="10"/>
      <c r="E21" s="12"/>
      <c r="F21" s="12"/>
      <c r="G21" s="10"/>
      <c r="H21" s="10"/>
      <c r="I21" s="14"/>
      <c r="J21" s="14"/>
      <c r="K21" s="14"/>
      <c r="L21" s="14"/>
      <c r="M21" s="14"/>
      <c r="N21" s="148" t="str">
        <f t="shared" si="0"/>
        <v/>
      </c>
      <c r="O21" s="14" t="str">
        <f t="shared" si="1"/>
        <v/>
      </c>
      <c r="P21" s="20"/>
      <c r="Q21" s="48" t="str">
        <f t="shared" si="2"/>
        <v/>
      </c>
    </row>
    <row r="22" customHeight="1" spans="1:17">
      <c r="A22" s="10"/>
      <c r="B22" s="10"/>
      <c r="C22" s="11"/>
      <c r="D22" s="10"/>
      <c r="E22" s="12"/>
      <c r="F22" s="12"/>
      <c r="G22" s="10"/>
      <c r="H22" s="10"/>
      <c r="I22" s="14"/>
      <c r="J22" s="14"/>
      <c r="K22" s="14"/>
      <c r="L22" s="14"/>
      <c r="M22" s="14"/>
      <c r="N22" s="148" t="str">
        <f t="shared" si="0"/>
        <v/>
      </c>
      <c r="O22" s="14" t="str">
        <f t="shared" si="1"/>
        <v/>
      </c>
      <c r="P22" s="20"/>
      <c r="Q22" s="48" t="str">
        <f t="shared" si="2"/>
        <v/>
      </c>
    </row>
    <row r="23" customHeight="1" spans="1:17">
      <c r="A23" s="10"/>
      <c r="B23" s="10"/>
      <c r="C23" s="11"/>
      <c r="D23" s="10"/>
      <c r="E23" s="12"/>
      <c r="F23" s="12"/>
      <c r="G23" s="10"/>
      <c r="H23" s="10"/>
      <c r="I23" s="14"/>
      <c r="J23" s="14"/>
      <c r="K23" s="14"/>
      <c r="L23" s="14"/>
      <c r="M23" s="14"/>
      <c r="N23" s="148" t="str">
        <f t="shared" si="0"/>
        <v/>
      </c>
      <c r="O23" s="14" t="str">
        <f t="shared" si="1"/>
        <v/>
      </c>
      <c r="P23" s="20"/>
      <c r="Q23" s="48" t="str">
        <f t="shared" si="2"/>
        <v/>
      </c>
    </row>
    <row r="24" customHeight="1" spans="1:17">
      <c r="A24" s="10"/>
      <c r="B24" s="10"/>
      <c r="C24" s="11"/>
      <c r="D24" s="10"/>
      <c r="E24" s="12"/>
      <c r="F24" s="12"/>
      <c r="G24" s="10"/>
      <c r="H24" s="10"/>
      <c r="I24" s="14"/>
      <c r="J24" s="14"/>
      <c r="K24" s="14"/>
      <c r="L24" s="14"/>
      <c r="M24" s="14"/>
      <c r="N24" s="148" t="str">
        <f t="shared" si="0"/>
        <v/>
      </c>
      <c r="O24" s="14" t="str">
        <f t="shared" si="1"/>
        <v/>
      </c>
      <c r="P24" s="20"/>
      <c r="Q24" s="48" t="str">
        <f t="shared" si="2"/>
        <v/>
      </c>
    </row>
    <row r="25" customHeight="1" spans="1:17">
      <c r="A25" s="10"/>
      <c r="B25" s="10"/>
      <c r="C25" s="11"/>
      <c r="D25" s="10"/>
      <c r="E25" s="12"/>
      <c r="F25" s="12"/>
      <c r="G25" s="10"/>
      <c r="H25" s="10"/>
      <c r="I25" s="14"/>
      <c r="J25" s="14"/>
      <c r="K25" s="14"/>
      <c r="L25" s="14"/>
      <c r="M25" s="14"/>
      <c r="N25" s="148" t="str">
        <f t="shared" si="0"/>
        <v/>
      </c>
      <c r="O25" s="14" t="str">
        <f t="shared" si="1"/>
        <v/>
      </c>
      <c r="P25" s="20"/>
      <c r="Q25" s="48" t="str">
        <f t="shared" si="2"/>
        <v/>
      </c>
    </row>
    <row r="26" customHeight="1" spans="1:17">
      <c r="A26" s="10"/>
      <c r="B26" s="10"/>
      <c r="C26" s="11"/>
      <c r="D26" s="10"/>
      <c r="E26" s="12"/>
      <c r="F26" s="12"/>
      <c r="G26" s="10"/>
      <c r="H26" s="10"/>
      <c r="I26" s="14"/>
      <c r="J26" s="14"/>
      <c r="K26" s="14"/>
      <c r="L26" s="14"/>
      <c r="M26" s="14"/>
      <c r="N26" s="148" t="str">
        <f t="shared" si="0"/>
        <v/>
      </c>
      <c r="O26" s="14" t="str">
        <f t="shared" si="1"/>
        <v/>
      </c>
      <c r="P26" s="20"/>
      <c r="Q26" s="48" t="str">
        <f t="shared" si="2"/>
        <v/>
      </c>
    </row>
    <row r="27" customHeight="1" spans="1:17">
      <c r="A27" s="51" t="s">
        <v>603</v>
      </c>
      <c r="B27" s="84"/>
      <c r="C27" s="29"/>
      <c r="D27" s="20"/>
      <c r="E27" s="12"/>
      <c r="F27" s="12"/>
      <c r="G27" s="20"/>
      <c r="H27" s="20"/>
      <c r="I27" s="14">
        <f>SUM(I6:I26)</f>
        <v>0</v>
      </c>
      <c r="J27" s="14"/>
      <c r="K27" s="14">
        <f>SUM(K6:K26)</f>
        <v>0</v>
      </c>
      <c r="L27" s="14">
        <f>SUM(L6:L26)</f>
        <v>0</v>
      </c>
      <c r="M27" s="14">
        <f>SUM(M6:M26)</f>
        <v>0</v>
      </c>
      <c r="N27" s="148">
        <f t="shared" si="0"/>
        <v>0</v>
      </c>
      <c r="O27" s="14" t="str">
        <f t="shared" si="1"/>
        <v/>
      </c>
      <c r="P27" s="20"/>
      <c r="Q27" s="48" t="str">
        <f t="shared" si="2"/>
        <v>正常</v>
      </c>
    </row>
    <row r="28" customHeight="1" spans="1:13">
      <c r="A28" s="17" t="e">
        <f>#REF!&amp;#REF!</f>
        <v>#REF!</v>
      </c>
      <c r="B28" s="17"/>
      <c r="L28" s="6"/>
      <c r="M28" s="6" t="e">
        <f>"评估人员："&amp;#REF!</f>
        <v>#REF!</v>
      </c>
    </row>
    <row r="29" customHeight="1" spans="1:2">
      <c r="A29" s="17" t="e">
        <f>CONCATENATE(#REF!,#REF!,#REF!,#REF!,#REF!,#REF!,#REF!)</f>
        <v>#REF!</v>
      </c>
      <c r="B29" s="17"/>
    </row>
  </sheetData>
  <mergeCells count="3">
    <mergeCell ref="A2:P2"/>
    <mergeCell ref="A3:P3"/>
    <mergeCell ref="A27:C27"/>
  </mergeCells>
  <hyperlinks>
    <hyperlink ref="A1" location="索引目录!E10" display="返回索引页"/>
    <hyperlink ref="B1" location="交易性金融资产汇总!B7" display="返回"/>
  </hyperlinks>
  <printOptions horizontalCentered="1"/>
  <pageMargins left="0.354166666666667" right="0.354166666666667" top="0.786805555555556" bottom="0.786805555555556" header="1.02361111111111" footer="0.511805555555556"/>
  <pageSetup paperSize="9" scale="67" fitToHeight="0" orientation="landscape"/>
  <headerFooter alignWithMargins="0">
    <oddHeader>&amp;R&amp;"宋体,常规"&amp;10表&amp;"Times New Roman,常规"3-2-2
&amp;"宋体,常规"共&amp;"Times New Roman,常规"&amp;N&amp;"宋体,常规"页第&amp;"Times New Roman,常规"&amp;P&amp;"宋体,常规"页</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9" customWidth="1"/>
    <col min="2" max="2" width="11.4" customWidth="1" outlineLevel="1"/>
    <col min="3" max="3" width="16.5" customWidth="1"/>
    <col min="4" max="4" width="13.6" customWidth="1"/>
    <col min="5" max="5" width="7.1" customWidth="1"/>
    <col min="6" max="6" width="7.4" customWidth="1"/>
    <col min="7" max="7" width="9.4" customWidth="1"/>
    <col min="8" max="9" width="13.1" customWidth="1" outlineLevel="1"/>
    <col min="10" max="10" width="15" customWidth="1"/>
    <col min="11" max="11" width="15" customWidth="1" outlineLevel="1"/>
    <col min="12" max="12" width="12.9" customWidth="1"/>
    <col min="13" max="14" width="14.9" customWidth="1"/>
    <col min="15" max="15" width="12.9" customWidth="1"/>
  </cols>
  <sheetData>
    <row r="1" spans="1:15">
      <c r="A1" s="1" t="s">
        <v>421</v>
      </c>
      <c r="B1" s="2" t="s">
        <v>462</v>
      </c>
      <c r="D1" s="3"/>
      <c r="E1" s="3"/>
      <c r="F1" s="3"/>
      <c r="G1" s="3"/>
      <c r="H1" s="3"/>
      <c r="I1" s="3"/>
      <c r="J1" s="3"/>
      <c r="K1" s="3"/>
      <c r="L1" s="3"/>
      <c r="M1" s="3"/>
      <c r="N1" s="3"/>
      <c r="O1" s="3"/>
    </row>
    <row r="2" ht="30" customHeight="1" spans="1:16">
      <c r="A2" s="4" t="s">
        <v>608</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B4" s="6"/>
      <c r="P4" s="19" t="s">
        <v>464</v>
      </c>
    </row>
    <row r="5" ht="27.9" customHeight="1" spans="1:17">
      <c r="A5" s="7" t="s">
        <v>465</v>
      </c>
      <c r="B5" s="7" t="s">
        <v>572</v>
      </c>
      <c r="C5" s="7" t="s">
        <v>609</v>
      </c>
      <c r="D5" s="7" t="s">
        <v>610</v>
      </c>
      <c r="E5" s="7" t="s">
        <v>611</v>
      </c>
      <c r="F5" s="7" t="s">
        <v>597</v>
      </c>
      <c r="G5" s="7" t="s">
        <v>612</v>
      </c>
      <c r="H5" s="50" t="s">
        <v>467</v>
      </c>
      <c r="I5" s="8" t="s">
        <v>600</v>
      </c>
      <c r="J5" s="35" t="s">
        <v>426</v>
      </c>
      <c r="K5" s="35" t="s">
        <v>600</v>
      </c>
      <c r="L5" s="7" t="s">
        <v>613</v>
      </c>
      <c r="M5" s="7" t="s">
        <v>427</v>
      </c>
      <c r="N5" s="7" t="s">
        <v>428</v>
      </c>
      <c r="O5" s="7" t="s">
        <v>469</v>
      </c>
      <c r="P5" s="7" t="s">
        <v>577</v>
      </c>
      <c r="Q5" s="896" t="s">
        <v>470</v>
      </c>
    </row>
    <row r="6" customHeight="1" spans="1:17">
      <c r="A6" s="10"/>
      <c r="B6" s="10"/>
      <c r="C6" s="11"/>
      <c r="D6" s="10"/>
      <c r="E6" s="12"/>
      <c r="F6" s="12"/>
      <c r="G6" s="10"/>
      <c r="H6" s="73"/>
      <c r="I6" s="13"/>
      <c r="J6" s="14"/>
      <c r="K6" s="14"/>
      <c r="L6" s="14"/>
      <c r="M6" s="14"/>
      <c r="N6" s="148" t="str">
        <f>IF(J6="","",M6-J6+K6)</f>
        <v/>
      </c>
      <c r="O6" s="14" t="str">
        <f>IF(J6=0,"",N6/(J6-K6)*100)</f>
        <v/>
      </c>
      <c r="P6" s="20"/>
      <c r="Q6" s="48" t="str">
        <f>IF(M6="","",IF(N6=0,"正常","非正常核查原因"))</f>
        <v/>
      </c>
    </row>
    <row r="7" customHeight="1" spans="1:17">
      <c r="A7" s="10"/>
      <c r="B7" s="10"/>
      <c r="C7" s="11"/>
      <c r="D7" s="10"/>
      <c r="E7" s="12"/>
      <c r="F7" s="31"/>
      <c r="G7" s="10"/>
      <c r="H7" s="73"/>
      <c r="I7" s="13"/>
      <c r="J7" s="14"/>
      <c r="K7" s="14"/>
      <c r="L7" s="14"/>
      <c r="M7" s="14"/>
      <c r="N7" s="148" t="str">
        <f t="shared" ref="N7:N27" si="0">IF(J7="","",M7-J7+K7)</f>
        <v/>
      </c>
      <c r="O7" s="14" t="str">
        <f t="shared" ref="O7:O27" si="1">IF(J7=0,"",N7/(J7-K7)*100)</f>
        <v/>
      </c>
      <c r="P7" s="20"/>
      <c r="Q7" s="48" t="str">
        <f t="shared" ref="Q7:Q27" si="2">IF(M7="","",IF(N7=0,"正常","非正常核查原因"))</f>
        <v/>
      </c>
    </row>
    <row r="8" customHeight="1" spans="1:17">
      <c r="A8" s="10"/>
      <c r="B8" s="10"/>
      <c r="C8" s="11"/>
      <c r="D8" s="10"/>
      <c r="E8" s="12"/>
      <c r="F8" s="31"/>
      <c r="G8" s="10"/>
      <c r="H8" s="73"/>
      <c r="I8" s="13"/>
      <c r="J8" s="14"/>
      <c r="K8" s="14"/>
      <c r="L8" s="14"/>
      <c r="M8" s="14"/>
      <c r="N8" s="148" t="str">
        <f t="shared" si="0"/>
        <v/>
      </c>
      <c r="O8" s="14" t="str">
        <f t="shared" si="1"/>
        <v/>
      </c>
      <c r="P8" s="20"/>
      <c r="Q8" s="48" t="str">
        <f t="shared" si="2"/>
        <v/>
      </c>
    </row>
    <row r="9" customHeight="1" spans="1:17">
      <c r="A9" s="10"/>
      <c r="B9" s="10"/>
      <c r="C9" s="11"/>
      <c r="D9" s="10"/>
      <c r="E9" s="12"/>
      <c r="F9" s="31"/>
      <c r="G9" s="10"/>
      <c r="H9" s="73"/>
      <c r="I9" s="13"/>
      <c r="J9" s="14"/>
      <c r="K9" s="14"/>
      <c r="L9" s="14"/>
      <c r="M9" s="14"/>
      <c r="N9" s="148" t="str">
        <f t="shared" si="0"/>
        <v/>
      </c>
      <c r="O9" s="14" t="str">
        <f t="shared" si="1"/>
        <v/>
      </c>
      <c r="P9" s="20"/>
      <c r="Q9" s="48" t="str">
        <f t="shared" si="2"/>
        <v/>
      </c>
    </row>
    <row r="10" customHeight="1" spans="1:17">
      <c r="A10" s="10"/>
      <c r="B10" s="10"/>
      <c r="C10" s="11"/>
      <c r="D10" s="10"/>
      <c r="E10" s="12"/>
      <c r="F10" s="31"/>
      <c r="G10" s="10"/>
      <c r="H10" s="73"/>
      <c r="I10" s="13"/>
      <c r="J10" s="14"/>
      <c r="K10" s="14"/>
      <c r="L10" s="14"/>
      <c r="M10" s="14"/>
      <c r="N10" s="148" t="str">
        <f t="shared" si="0"/>
        <v/>
      </c>
      <c r="O10" s="14" t="str">
        <f t="shared" si="1"/>
        <v/>
      </c>
      <c r="P10" s="20"/>
      <c r="Q10" s="48" t="str">
        <f t="shared" si="2"/>
        <v/>
      </c>
    </row>
    <row r="11" customHeight="1" spans="1:17">
      <c r="A11" s="10"/>
      <c r="B11" s="10"/>
      <c r="C11" s="11"/>
      <c r="D11" s="10"/>
      <c r="E11" s="12"/>
      <c r="F11" s="31"/>
      <c r="G11" s="10"/>
      <c r="H11" s="73"/>
      <c r="I11" s="13"/>
      <c r="J11" s="14"/>
      <c r="K11" s="14"/>
      <c r="L11" s="14"/>
      <c r="M11" s="14"/>
      <c r="N11" s="148" t="str">
        <f t="shared" si="0"/>
        <v/>
      </c>
      <c r="O11" s="14" t="str">
        <f t="shared" si="1"/>
        <v/>
      </c>
      <c r="P11" s="20"/>
      <c r="Q11" s="48" t="str">
        <f t="shared" si="2"/>
        <v/>
      </c>
    </row>
    <row r="12" customHeight="1" spans="1:17">
      <c r="A12" s="10"/>
      <c r="B12" s="10"/>
      <c r="C12" s="11"/>
      <c r="D12" s="10"/>
      <c r="E12" s="12"/>
      <c r="F12" s="31"/>
      <c r="G12" s="10"/>
      <c r="H12" s="73"/>
      <c r="I12" s="13"/>
      <c r="J12" s="14"/>
      <c r="K12" s="14"/>
      <c r="L12" s="14"/>
      <c r="M12" s="14"/>
      <c r="N12" s="148" t="str">
        <f t="shared" si="0"/>
        <v/>
      </c>
      <c r="O12" s="14" t="str">
        <f t="shared" si="1"/>
        <v/>
      </c>
      <c r="P12" s="20"/>
      <c r="Q12" s="48" t="str">
        <f t="shared" si="2"/>
        <v/>
      </c>
    </row>
    <row r="13" customHeight="1" spans="1:17">
      <c r="A13" s="10"/>
      <c r="B13" s="10"/>
      <c r="C13" s="11"/>
      <c r="D13" s="10"/>
      <c r="E13" s="12"/>
      <c r="F13" s="31"/>
      <c r="G13" s="10"/>
      <c r="H13" s="73"/>
      <c r="I13" s="13"/>
      <c r="J13" s="14"/>
      <c r="K13" s="14"/>
      <c r="L13" s="14"/>
      <c r="M13" s="14"/>
      <c r="N13" s="148" t="str">
        <f t="shared" si="0"/>
        <v/>
      </c>
      <c r="O13" s="14" t="str">
        <f t="shared" si="1"/>
        <v/>
      </c>
      <c r="P13" s="20"/>
      <c r="Q13" s="48" t="str">
        <f t="shared" si="2"/>
        <v/>
      </c>
    </row>
    <row r="14" customHeight="1" spans="1:17">
      <c r="A14" s="10"/>
      <c r="B14" s="10"/>
      <c r="C14" s="11"/>
      <c r="D14" s="10"/>
      <c r="E14" s="12"/>
      <c r="F14" s="31"/>
      <c r="G14" s="10"/>
      <c r="H14" s="73"/>
      <c r="I14" s="13"/>
      <c r="J14" s="14"/>
      <c r="K14" s="14"/>
      <c r="L14" s="14"/>
      <c r="M14" s="14"/>
      <c r="N14" s="148" t="str">
        <f t="shared" si="0"/>
        <v/>
      </c>
      <c r="O14" s="14" t="str">
        <f t="shared" si="1"/>
        <v/>
      </c>
      <c r="P14" s="20"/>
      <c r="Q14" s="48" t="str">
        <f t="shared" si="2"/>
        <v/>
      </c>
    </row>
    <row r="15" customHeight="1" spans="1:17">
      <c r="A15" s="10"/>
      <c r="B15" s="10"/>
      <c r="C15" s="11"/>
      <c r="D15" s="10"/>
      <c r="E15" s="12"/>
      <c r="F15" s="31"/>
      <c r="G15" s="10"/>
      <c r="H15" s="73"/>
      <c r="I15" s="13"/>
      <c r="J15" s="14"/>
      <c r="K15" s="14"/>
      <c r="L15" s="14"/>
      <c r="M15" s="14"/>
      <c r="N15" s="148" t="str">
        <f t="shared" si="0"/>
        <v/>
      </c>
      <c r="O15" s="14" t="str">
        <f t="shared" si="1"/>
        <v/>
      </c>
      <c r="P15" s="20"/>
      <c r="Q15" s="48" t="str">
        <f t="shared" si="2"/>
        <v/>
      </c>
    </row>
    <row r="16" customHeight="1" spans="1:17">
      <c r="A16" s="10"/>
      <c r="B16" s="10"/>
      <c r="C16" s="11"/>
      <c r="D16" s="10"/>
      <c r="E16" s="12"/>
      <c r="F16" s="31"/>
      <c r="G16" s="10"/>
      <c r="H16" s="73"/>
      <c r="I16" s="13"/>
      <c r="J16" s="14"/>
      <c r="K16" s="14"/>
      <c r="L16" s="14"/>
      <c r="M16" s="14"/>
      <c r="N16" s="148" t="str">
        <f t="shared" si="0"/>
        <v/>
      </c>
      <c r="O16" s="14" t="str">
        <f t="shared" si="1"/>
        <v/>
      </c>
      <c r="P16" s="20"/>
      <c r="Q16" s="48" t="str">
        <f t="shared" si="2"/>
        <v/>
      </c>
    </row>
    <row r="17" customHeight="1" spans="1:17">
      <c r="A17" s="10"/>
      <c r="B17" s="10"/>
      <c r="C17" s="11"/>
      <c r="D17" s="10"/>
      <c r="E17" s="12"/>
      <c r="F17" s="31"/>
      <c r="G17" s="10"/>
      <c r="H17" s="73"/>
      <c r="I17" s="13"/>
      <c r="J17" s="14"/>
      <c r="K17" s="14"/>
      <c r="L17" s="14"/>
      <c r="M17" s="14"/>
      <c r="N17" s="148" t="str">
        <f t="shared" si="0"/>
        <v/>
      </c>
      <c r="O17" s="14" t="str">
        <f t="shared" si="1"/>
        <v/>
      </c>
      <c r="P17" s="20"/>
      <c r="Q17" s="48" t="str">
        <f t="shared" si="2"/>
        <v/>
      </c>
    </row>
    <row r="18" customHeight="1" spans="1:17">
      <c r="A18" s="10"/>
      <c r="B18" s="10"/>
      <c r="C18" s="11"/>
      <c r="D18" s="10"/>
      <c r="E18" s="12"/>
      <c r="F18" s="31"/>
      <c r="G18" s="10"/>
      <c r="H18" s="73"/>
      <c r="I18" s="13"/>
      <c r="J18" s="14"/>
      <c r="K18" s="14"/>
      <c r="L18" s="14"/>
      <c r="M18" s="14"/>
      <c r="N18" s="148" t="str">
        <f t="shared" si="0"/>
        <v/>
      </c>
      <c r="O18" s="14" t="str">
        <f t="shared" si="1"/>
        <v/>
      </c>
      <c r="P18" s="20"/>
      <c r="Q18" s="48" t="str">
        <f t="shared" si="2"/>
        <v/>
      </c>
    </row>
    <row r="19" customHeight="1" spans="1:17">
      <c r="A19" s="10"/>
      <c r="B19" s="10"/>
      <c r="C19" s="11"/>
      <c r="D19" s="10"/>
      <c r="E19" s="12"/>
      <c r="F19" s="31"/>
      <c r="G19" s="10"/>
      <c r="H19" s="73"/>
      <c r="I19" s="13"/>
      <c r="J19" s="14"/>
      <c r="K19" s="14"/>
      <c r="L19" s="14"/>
      <c r="M19" s="14"/>
      <c r="N19" s="148" t="str">
        <f t="shared" si="0"/>
        <v/>
      </c>
      <c r="O19" s="14" t="str">
        <f t="shared" si="1"/>
        <v/>
      </c>
      <c r="P19" s="20"/>
      <c r="Q19" s="48" t="str">
        <f t="shared" si="2"/>
        <v/>
      </c>
    </row>
    <row r="20" customHeight="1" spans="1:17">
      <c r="A20" s="10"/>
      <c r="B20" s="10"/>
      <c r="C20" s="11"/>
      <c r="D20" s="10"/>
      <c r="E20" s="12"/>
      <c r="F20" s="31"/>
      <c r="G20" s="10"/>
      <c r="H20" s="73"/>
      <c r="I20" s="13"/>
      <c r="J20" s="14"/>
      <c r="K20" s="14"/>
      <c r="L20" s="14"/>
      <c r="M20" s="14"/>
      <c r="N20" s="148" t="str">
        <f t="shared" si="0"/>
        <v/>
      </c>
      <c r="O20" s="14" t="str">
        <f t="shared" si="1"/>
        <v/>
      </c>
      <c r="P20" s="20"/>
      <c r="Q20" s="48" t="str">
        <f t="shared" si="2"/>
        <v/>
      </c>
    </row>
    <row r="21" customHeight="1" spans="1:17">
      <c r="A21" s="10"/>
      <c r="B21" s="10"/>
      <c r="C21" s="11"/>
      <c r="D21" s="10"/>
      <c r="E21" s="12"/>
      <c r="F21" s="31"/>
      <c r="G21" s="10"/>
      <c r="H21" s="73"/>
      <c r="I21" s="13"/>
      <c r="J21" s="14"/>
      <c r="K21" s="14"/>
      <c r="L21" s="14"/>
      <c r="M21" s="14"/>
      <c r="N21" s="148" t="str">
        <f t="shared" si="0"/>
        <v/>
      </c>
      <c r="O21" s="14" t="str">
        <f t="shared" si="1"/>
        <v/>
      </c>
      <c r="P21" s="20"/>
      <c r="Q21" s="48" t="str">
        <f t="shared" si="2"/>
        <v/>
      </c>
    </row>
    <row r="22" customHeight="1" spans="1:17">
      <c r="A22" s="10"/>
      <c r="B22" s="10"/>
      <c r="C22" s="11"/>
      <c r="D22" s="10"/>
      <c r="E22" s="12"/>
      <c r="F22" s="31"/>
      <c r="G22" s="10"/>
      <c r="H22" s="73"/>
      <c r="I22" s="13"/>
      <c r="J22" s="14"/>
      <c r="K22" s="14"/>
      <c r="L22" s="14"/>
      <c r="M22" s="14"/>
      <c r="N22" s="148" t="str">
        <f t="shared" si="0"/>
        <v/>
      </c>
      <c r="O22" s="14" t="str">
        <f t="shared" si="1"/>
        <v/>
      </c>
      <c r="P22" s="20"/>
      <c r="Q22" s="48" t="str">
        <f t="shared" si="2"/>
        <v/>
      </c>
    </row>
    <row r="23" customHeight="1" spans="1:17">
      <c r="A23" s="10"/>
      <c r="B23" s="10"/>
      <c r="C23" s="11"/>
      <c r="D23" s="10"/>
      <c r="E23" s="12"/>
      <c r="F23" s="31"/>
      <c r="G23" s="10"/>
      <c r="H23" s="73"/>
      <c r="I23" s="13"/>
      <c r="J23" s="14"/>
      <c r="K23" s="14"/>
      <c r="L23" s="14"/>
      <c r="M23" s="14"/>
      <c r="N23" s="148" t="str">
        <f t="shared" si="0"/>
        <v/>
      </c>
      <c r="O23" s="14" t="str">
        <f t="shared" si="1"/>
        <v/>
      </c>
      <c r="P23" s="20"/>
      <c r="Q23" s="48" t="str">
        <f t="shared" si="2"/>
        <v/>
      </c>
    </row>
    <row r="24" customHeight="1" spans="1:17">
      <c r="A24" s="10"/>
      <c r="B24" s="10"/>
      <c r="C24" s="11"/>
      <c r="D24" s="10"/>
      <c r="E24" s="12"/>
      <c r="F24" s="31"/>
      <c r="G24" s="10"/>
      <c r="H24" s="73"/>
      <c r="I24" s="13"/>
      <c r="J24" s="14"/>
      <c r="K24" s="14"/>
      <c r="L24" s="14"/>
      <c r="M24" s="14"/>
      <c r="N24" s="148" t="str">
        <f t="shared" si="0"/>
        <v/>
      </c>
      <c r="O24" s="14" t="str">
        <f t="shared" si="1"/>
        <v/>
      </c>
      <c r="P24" s="20"/>
      <c r="Q24" s="48" t="str">
        <f t="shared" si="2"/>
        <v/>
      </c>
    </row>
    <row r="25" customHeight="1" spans="1:17">
      <c r="A25" s="10"/>
      <c r="B25" s="10"/>
      <c r="C25" s="11"/>
      <c r="D25" s="10"/>
      <c r="E25" s="12"/>
      <c r="F25" s="31"/>
      <c r="G25" s="10"/>
      <c r="H25" s="73"/>
      <c r="I25" s="13"/>
      <c r="J25" s="14"/>
      <c r="K25" s="14"/>
      <c r="L25" s="14"/>
      <c r="M25" s="14"/>
      <c r="N25" s="148" t="str">
        <f t="shared" si="0"/>
        <v/>
      </c>
      <c r="O25" s="14" t="str">
        <f t="shared" si="1"/>
        <v/>
      </c>
      <c r="P25" s="20"/>
      <c r="Q25" s="48" t="str">
        <f t="shared" si="2"/>
        <v/>
      </c>
    </row>
    <row r="26" customHeight="1" spans="1:17">
      <c r="A26" s="10"/>
      <c r="B26" s="10"/>
      <c r="C26" s="11"/>
      <c r="D26" s="10"/>
      <c r="E26" s="12"/>
      <c r="F26" s="31"/>
      <c r="G26" s="10"/>
      <c r="H26" s="73"/>
      <c r="I26" s="13"/>
      <c r="J26" s="14"/>
      <c r="K26" s="14"/>
      <c r="L26" s="14"/>
      <c r="M26" s="14"/>
      <c r="N26" s="148" t="str">
        <f t="shared" si="0"/>
        <v/>
      </c>
      <c r="O26" s="14" t="str">
        <f t="shared" si="1"/>
        <v/>
      </c>
      <c r="P26" s="20"/>
      <c r="Q26" s="48" t="str">
        <f t="shared" si="2"/>
        <v/>
      </c>
    </row>
    <row r="27" customHeight="1" spans="1:17">
      <c r="A27" s="51" t="s">
        <v>603</v>
      </c>
      <c r="B27" s="84"/>
      <c r="C27" s="29"/>
      <c r="D27" s="20"/>
      <c r="E27" s="12"/>
      <c r="F27" s="20"/>
      <c r="G27" s="20"/>
      <c r="H27" s="73">
        <f>SUM(H6:H26)</f>
        <v>0</v>
      </c>
      <c r="I27" s="13"/>
      <c r="J27" s="14">
        <f>SUM(J6:J26)</f>
        <v>0</v>
      </c>
      <c r="K27" s="14">
        <f>SUM(K6:K26)</f>
        <v>0</v>
      </c>
      <c r="L27" s="14"/>
      <c r="M27" s="14">
        <f>SUM(M6:M26)</f>
        <v>0</v>
      </c>
      <c r="N27" s="148">
        <f t="shared" si="0"/>
        <v>0</v>
      </c>
      <c r="O27" s="14" t="str">
        <f t="shared" si="1"/>
        <v/>
      </c>
      <c r="P27" s="20"/>
      <c r="Q27" s="48" t="str">
        <f t="shared" si="2"/>
        <v>正常</v>
      </c>
    </row>
    <row r="28" customHeight="1" spans="1:13">
      <c r="A28" s="17" t="e">
        <f>#REF!&amp;#REF!</f>
        <v>#REF!</v>
      </c>
      <c r="B28" s="17"/>
      <c r="K28" s="6"/>
      <c r="M28" s="6" t="e">
        <f>"评估人员："&amp;#REF!</f>
        <v>#REF!</v>
      </c>
    </row>
    <row r="29" customHeight="1" spans="1:2">
      <c r="A29" s="17" t="e">
        <f>CONCATENATE(#REF!,#REF!,#REF!,#REF!,#REF!,#REF!,#REF!)</f>
        <v>#REF!</v>
      </c>
      <c r="B29" s="17"/>
    </row>
  </sheetData>
  <mergeCells count="3">
    <mergeCell ref="A2:P2"/>
    <mergeCell ref="A3:P3"/>
    <mergeCell ref="A27:C27"/>
  </mergeCells>
  <hyperlinks>
    <hyperlink ref="B1" location="交易性金融资产汇总!B8" display="返回"/>
    <hyperlink ref="A1" location="索引目录!E11" display="返回索引页"/>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Roman,常规"3-2-3
&amp;"宋体,常规"共&amp;"Times New Roman,常规"&amp;N&amp;"宋体,常规"页第&amp;"Times New Roman,常规"&amp;P&amp;"宋体,常规"页</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42"/>
  <sheetViews>
    <sheetView workbookViewId="0">
      <selection activeCell="H13" sqref="H13"/>
    </sheetView>
  </sheetViews>
  <sheetFormatPr defaultColWidth="9" defaultRowHeight="15.75" customHeight="1"/>
  <cols>
    <col min="1" max="1" width="5.1" customWidth="1"/>
    <col min="2" max="2" width="17.1" customWidth="1"/>
    <col min="3" max="3" width="16.1" customWidth="1"/>
    <col min="4" max="4" width="10.9" customWidth="1" outlineLevel="1"/>
    <col min="5" max="8" width="9.5" customWidth="1"/>
    <col min="9" max="9" width="16.4" customWidth="1" outlineLevel="1"/>
    <col min="10" max="12" width="15.1" customWidth="1"/>
    <col min="13" max="14" width="10.5" customWidth="1"/>
  </cols>
  <sheetData>
    <row r="1" spans="1:14">
      <c r="A1" s="1" t="s">
        <v>421</v>
      </c>
      <c r="B1" s="2" t="s">
        <v>462</v>
      </c>
      <c r="E1" s="3"/>
      <c r="F1" s="3"/>
      <c r="G1" s="3"/>
      <c r="H1" s="3"/>
      <c r="I1" s="3"/>
      <c r="J1" s="3"/>
      <c r="K1" s="3"/>
      <c r="L1" s="3"/>
      <c r="M1" s="3"/>
      <c r="N1" s="3"/>
    </row>
    <row r="2" ht="30" customHeight="1" spans="1:14">
      <c r="A2" s="4" t="s">
        <v>614</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5"/>
      <c r="K3" s="18"/>
      <c r="L3" s="18"/>
      <c r="M3" s="18"/>
      <c r="N3" s="18"/>
    </row>
    <row r="4" customHeight="1" spans="1:14">
      <c r="A4" s="6" t="e">
        <f>#REF!&amp;#REF!</f>
        <v>#REF!</v>
      </c>
      <c r="B4" s="6"/>
      <c r="I4" s="593"/>
      <c r="J4" s="593"/>
      <c r="K4" s="593"/>
      <c r="L4" s="593"/>
      <c r="M4" s="593"/>
      <c r="N4" s="19" t="s">
        <v>464</v>
      </c>
    </row>
    <row r="5" ht="27.9" customHeight="1" spans="1:15">
      <c r="A5" s="7" t="s">
        <v>465</v>
      </c>
      <c r="B5" s="67" t="s">
        <v>615</v>
      </c>
      <c r="C5" s="45" t="s">
        <v>616</v>
      </c>
      <c r="D5" s="7" t="s">
        <v>617</v>
      </c>
      <c r="E5" s="7" t="s">
        <v>618</v>
      </c>
      <c r="F5" s="7" t="s">
        <v>619</v>
      </c>
      <c r="G5" s="67" t="s">
        <v>620</v>
      </c>
      <c r="H5" s="7" t="s">
        <v>607</v>
      </c>
      <c r="I5" s="925" t="s">
        <v>467</v>
      </c>
      <c r="J5" s="35" t="s">
        <v>426</v>
      </c>
      <c r="K5" s="620" t="s">
        <v>427</v>
      </c>
      <c r="L5" s="7" t="s">
        <v>428</v>
      </c>
      <c r="M5" s="620" t="s">
        <v>469</v>
      </c>
      <c r="N5" s="7" t="s">
        <v>577</v>
      </c>
      <c r="O5" s="896" t="s">
        <v>470</v>
      </c>
    </row>
    <row r="6" customHeight="1" spans="1:15">
      <c r="A6" s="10"/>
      <c r="B6" s="10"/>
      <c r="C6" s="11"/>
      <c r="D6" s="28"/>
      <c r="E6" s="12"/>
      <c r="F6" s="12"/>
      <c r="G6" s="12"/>
      <c r="H6" s="20"/>
      <c r="I6" s="13"/>
      <c r="J6" s="14"/>
      <c r="K6" s="14"/>
      <c r="L6" s="148" t="str">
        <f>IF(J6="","",K6-J6)</f>
        <v/>
      </c>
      <c r="M6" s="14" t="str">
        <f>IF(J6=0,"",L6/J6*100)</f>
        <v/>
      </c>
      <c r="N6" s="20"/>
      <c r="O6" s="48" t="str">
        <f>IF(K6="","",IF(L6=0,"正常","非正常核查原因"))</f>
        <v/>
      </c>
    </row>
    <row r="7" customHeight="1" spans="1:15">
      <c r="A7" s="10"/>
      <c r="B7" s="10"/>
      <c r="C7" s="11"/>
      <c r="D7" s="28"/>
      <c r="E7" s="12"/>
      <c r="F7" s="12"/>
      <c r="G7" s="12"/>
      <c r="H7" s="20"/>
      <c r="I7" s="13"/>
      <c r="J7" s="14"/>
      <c r="K7" s="14"/>
      <c r="L7" s="148" t="str">
        <f t="shared" ref="L7:L27" si="0">IF(J7="","",K7-J7)</f>
        <v/>
      </c>
      <c r="M7" s="14" t="str">
        <f t="shared" ref="M7:M27" si="1">IF(J7=0,"",L7/J7*100)</f>
        <v/>
      </c>
      <c r="N7" s="20"/>
      <c r="O7" s="48" t="str">
        <f t="shared" ref="O7:O27" si="2">IF(K7="","",IF(L7=0,"正常","非正常核查原因"))</f>
        <v/>
      </c>
    </row>
    <row r="8" customHeight="1" spans="1:15">
      <c r="A8" s="10"/>
      <c r="B8" s="10"/>
      <c r="C8" s="11"/>
      <c r="D8" s="28"/>
      <c r="E8" s="12"/>
      <c r="F8" s="12"/>
      <c r="G8" s="12"/>
      <c r="H8" s="20"/>
      <c r="I8" s="13"/>
      <c r="J8" s="14"/>
      <c r="K8" s="14"/>
      <c r="L8" s="148" t="str">
        <f t="shared" si="0"/>
        <v/>
      </c>
      <c r="M8" s="14" t="str">
        <f t="shared" si="1"/>
        <v/>
      </c>
      <c r="N8" s="20"/>
      <c r="O8" s="48" t="str">
        <f t="shared" si="2"/>
        <v/>
      </c>
    </row>
    <row r="9" customHeight="1" spans="1:15">
      <c r="A9" s="10"/>
      <c r="B9" s="10"/>
      <c r="C9" s="11"/>
      <c r="D9" s="28"/>
      <c r="E9" s="12"/>
      <c r="F9" s="12"/>
      <c r="G9" s="12"/>
      <c r="H9" s="20"/>
      <c r="I9" s="13"/>
      <c r="J9" s="14"/>
      <c r="K9" s="14"/>
      <c r="L9" s="148" t="str">
        <f t="shared" si="0"/>
        <v/>
      </c>
      <c r="M9" s="14" t="str">
        <f t="shared" si="1"/>
        <v/>
      </c>
      <c r="N9" s="20"/>
      <c r="O9" s="48" t="str">
        <f t="shared" si="2"/>
        <v/>
      </c>
    </row>
    <row r="10" customHeight="1" spans="1:15">
      <c r="A10" s="10"/>
      <c r="B10" s="10"/>
      <c r="C10" s="11"/>
      <c r="D10" s="28"/>
      <c r="E10" s="12"/>
      <c r="F10" s="12"/>
      <c r="G10" s="12"/>
      <c r="H10" s="20"/>
      <c r="I10" s="13"/>
      <c r="J10" s="14"/>
      <c r="K10" s="14"/>
      <c r="L10" s="148" t="str">
        <f t="shared" si="0"/>
        <v/>
      </c>
      <c r="M10" s="14" t="str">
        <f t="shared" si="1"/>
        <v/>
      </c>
      <c r="N10" s="20"/>
      <c r="O10" s="48" t="str">
        <f t="shared" si="2"/>
        <v/>
      </c>
    </row>
    <row r="11" customHeight="1" spans="1:15">
      <c r="A11" s="10"/>
      <c r="B11" s="10"/>
      <c r="C11" s="11"/>
      <c r="D11" s="28"/>
      <c r="E11" s="12"/>
      <c r="F11" s="12"/>
      <c r="G11" s="12"/>
      <c r="H11" s="20"/>
      <c r="I11" s="13"/>
      <c r="J11" s="14"/>
      <c r="K11" s="14"/>
      <c r="L11" s="148" t="str">
        <f t="shared" si="0"/>
        <v/>
      </c>
      <c r="M11" s="14" t="str">
        <f t="shared" si="1"/>
        <v/>
      </c>
      <c r="N11" s="20"/>
      <c r="O11" s="48" t="str">
        <f t="shared" si="2"/>
        <v/>
      </c>
    </row>
    <row r="12" customHeight="1" spans="1:15">
      <c r="A12" s="10"/>
      <c r="B12" s="10"/>
      <c r="C12" s="11"/>
      <c r="D12" s="28"/>
      <c r="E12" s="12"/>
      <c r="F12" s="12"/>
      <c r="G12" s="12"/>
      <c r="H12" s="20"/>
      <c r="I12" s="13"/>
      <c r="J12" s="14"/>
      <c r="K12" s="14"/>
      <c r="L12" s="148" t="str">
        <f t="shared" si="0"/>
        <v/>
      </c>
      <c r="M12" s="14" t="str">
        <f t="shared" si="1"/>
        <v/>
      </c>
      <c r="N12" s="20"/>
      <c r="O12" s="48" t="str">
        <f t="shared" si="2"/>
        <v/>
      </c>
    </row>
    <row r="13" customHeight="1" spans="1:15">
      <c r="A13" s="10"/>
      <c r="B13" s="10"/>
      <c r="C13" s="11"/>
      <c r="D13" s="28"/>
      <c r="E13" s="12"/>
      <c r="F13" s="12"/>
      <c r="G13" s="12"/>
      <c r="H13" s="20"/>
      <c r="I13" s="13"/>
      <c r="J13" s="14"/>
      <c r="K13" s="14"/>
      <c r="L13" s="148" t="str">
        <f t="shared" si="0"/>
        <v/>
      </c>
      <c r="M13" s="14" t="str">
        <f t="shared" si="1"/>
        <v/>
      </c>
      <c r="N13" s="20"/>
      <c r="O13" s="48" t="str">
        <f t="shared" si="2"/>
        <v/>
      </c>
    </row>
    <row r="14" customHeight="1" spans="1:15">
      <c r="A14" s="10"/>
      <c r="B14" s="10"/>
      <c r="C14" s="11"/>
      <c r="D14" s="28"/>
      <c r="E14" s="12"/>
      <c r="F14" s="12"/>
      <c r="G14" s="12"/>
      <c r="H14" s="20"/>
      <c r="I14" s="13"/>
      <c r="J14" s="14"/>
      <c r="K14" s="14"/>
      <c r="L14" s="148" t="str">
        <f t="shared" si="0"/>
        <v/>
      </c>
      <c r="M14" s="14" t="str">
        <f t="shared" si="1"/>
        <v/>
      </c>
      <c r="N14" s="20"/>
      <c r="O14" s="48" t="str">
        <f t="shared" si="2"/>
        <v/>
      </c>
    </row>
    <row r="15" customHeight="1" spans="1:15">
      <c r="A15" s="10"/>
      <c r="B15" s="10"/>
      <c r="C15" s="11"/>
      <c r="D15" s="28"/>
      <c r="E15" s="12"/>
      <c r="F15" s="12"/>
      <c r="G15" s="12"/>
      <c r="H15" s="20"/>
      <c r="I15" s="13"/>
      <c r="J15" s="14"/>
      <c r="K15" s="14"/>
      <c r="L15" s="148" t="str">
        <f t="shared" si="0"/>
        <v/>
      </c>
      <c r="M15" s="14" t="str">
        <f t="shared" si="1"/>
        <v/>
      </c>
      <c r="N15" s="20"/>
      <c r="O15" s="48" t="str">
        <f t="shared" si="2"/>
        <v/>
      </c>
    </row>
    <row r="16" customHeight="1" spans="1:15">
      <c r="A16" s="10"/>
      <c r="B16" s="10"/>
      <c r="C16" s="11"/>
      <c r="D16" s="28"/>
      <c r="E16" s="12"/>
      <c r="F16" s="12"/>
      <c r="G16" s="12"/>
      <c r="H16" s="20"/>
      <c r="I16" s="13"/>
      <c r="J16" s="14"/>
      <c r="K16" s="14"/>
      <c r="L16" s="148" t="str">
        <f t="shared" si="0"/>
        <v/>
      </c>
      <c r="M16" s="14" t="str">
        <f t="shared" si="1"/>
        <v/>
      </c>
      <c r="N16" s="20"/>
      <c r="O16" s="48" t="str">
        <f t="shared" si="2"/>
        <v/>
      </c>
    </row>
    <row r="17" customHeight="1" spans="1:15">
      <c r="A17" s="10"/>
      <c r="B17" s="10"/>
      <c r="C17" s="11"/>
      <c r="D17" s="28"/>
      <c r="E17" s="12"/>
      <c r="F17" s="12"/>
      <c r="G17" s="12"/>
      <c r="H17" s="20"/>
      <c r="I17" s="13"/>
      <c r="J17" s="14"/>
      <c r="K17" s="14"/>
      <c r="L17" s="148" t="str">
        <f t="shared" si="0"/>
        <v/>
      </c>
      <c r="M17" s="14" t="str">
        <f t="shared" si="1"/>
        <v/>
      </c>
      <c r="N17" s="20"/>
      <c r="O17" s="48" t="str">
        <f t="shared" si="2"/>
        <v/>
      </c>
    </row>
    <row r="18" customHeight="1" spans="1:15">
      <c r="A18" s="10"/>
      <c r="B18" s="10"/>
      <c r="C18" s="11"/>
      <c r="D18" s="28"/>
      <c r="E18" s="12"/>
      <c r="F18" s="12"/>
      <c r="G18" s="12"/>
      <c r="H18" s="20"/>
      <c r="I18" s="13"/>
      <c r="J18" s="14"/>
      <c r="K18" s="14"/>
      <c r="L18" s="148" t="str">
        <f t="shared" si="0"/>
        <v/>
      </c>
      <c r="M18" s="14" t="str">
        <f t="shared" si="1"/>
        <v/>
      </c>
      <c r="N18" s="20"/>
      <c r="O18" s="48" t="str">
        <f t="shared" si="2"/>
        <v/>
      </c>
    </row>
    <row r="19" customHeight="1" spans="1:15">
      <c r="A19" s="10"/>
      <c r="B19" s="10"/>
      <c r="C19" s="11"/>
      <c r="D19" s="28"/>
      <c r="E19" s="12"/>
      <c r="F19" s="12"/>
      <c r="G19" s="12"/>
      <c r="H19" s="20"/>
      <c r="I19" s="13"/>
      <c r="J19" s="14"/>
      <c r="K19" s="14"/>
      <c r="L19" s="148" t="str">
        <f t="shared" si="0"/>
        <v/>
      </c>
      <c r="M19" s="14" t="str">
        <f t="shared" si="1"/>
        <v/>
      </c>
      <c r="N19" s="20"/>
      <c r="O19" s="48" t="str">
        <f t="shared" si="2"/>
        <v/>
      </c>
    </row>
    <row r="20" customHeight="1" spans="1:15">
      <c r="A20" s="10"/>
      <c r="B20" s="10"/>
      <c r="C20" s="11"/>
      <c r="D20" s="28"/>
      <c r="E20" s="12"/>
      <c r="F20" s="12"/>
      <c r="G20" s="12"/>
      <c r="H20" s="20"/>
      <c r="I20" s="13"/>
      <c r="J20" s="14"/>
      <c r="K20" s="14"/>
      <c r="L20" s="148" t="str">
        <f t="shared" si="0"/>
        <v/>
      </c>
      <c r="M20" s="14" t="str">
        <f t="shared" si="1"/>
        <v/>
      </c>
      <c r="N20" s="20"/>
      <c r="O20" s="48" t="str">
        <f t="shared" si="2"/>
        <v/>
      </c>
    </row>
    <row r="21" customHeight="1" spans="1:15">
      <c r="A21" s="10"/>
      <c r="B21" s="10"/>
      <c r="C21" s="11"/>
      <c r="D21" s="28"/>
      <c r="E21" s="12"/>
      <c r="F21" s="12"/>
      <c r="G21" s="12"/>
      <c r="H21" s="20"/>
      <c r="I21" s="13"/>
      <c r="J21" s="14"/>
      <c r="K21" s="14"/>
      <c r="L21" s="148" t="str">
        <f t="shared" si="0"/>
        <v/>
      </c>
      <c r="M21" s="14" t="str">
        <f t="shared" si="1"/>
        <v/>
      </c>
      <c r="N21" s="20"/>
      <c r="O21" s="48" t="str">
        <f t="shared" si="2"/>
        <v/>
      </c>
    </row>
    <row r="22" customHeight="1" spans="1:15">
      <c r="A22" s="10"/>
      <c r="B22" s="10"/>
      <c r="C22" s="11"/>
      <c r="D22" s="28"/>
      <c r="E22" s="12"/>
      <c r="F22" s="12"/>
      <c r="G22" s="12"/>
      <c r="H22" s="20"/>
      <c r="I22" s="13"/>
      <c r="J22" s="14"/>
      <c r="K22" s="14"/>
      <c r="L22" s="148" t="str">
        <f t="shared" si="0"/>
        <v/>
      </c>
      <c r="M22" s="14" t="str">
        <f t="shared" si="1"/>
        <v/>
      </c>
      <c r="N22" s="20"/>
      <c r="O22" s="48" t="str">
        <f t="shared" si="2"/>
        <v/>
      </c>
    </row>
    <row r="23" customHeight="1" spans="1:15">
      <c r="A23" s="10"/>
      <c r="B23" s="10"/>
      <c r="C23" s="11"/>
      <c r="D23" s="28"/>
      <c r="E23" s="12"/>
      <c r="F23" s="12"/>
      <c r="G23" s="12"/>
      <c r="H23" s="20"/>
      <c r="I23" s="13"/>
      <c r="J23" s="14"/>
      <c r="K23" s="14"/>
      <c r="L23" s="148" t="str">
        <f t="shared" si="0"/>
        <v/>
      </c>
      <c r="M23" s="14" t="str">
        <f t="shared" si="1"/>
        <v/>
      </c>
      <c r="N23" s="20"/>
      <c r="O23" s="48" t="str">
        <f t="shared" si="2"/>
        <v/>
      </c>
    </row>
    <row r="24" customHeight="1" spans="1:15">
      <c r="A24" s="51" t="s">
        <v>621</v>
      </c>
      <c r="B24" s="84"/>
      <c r="C24" s="29"/>
      <c r="D24" s="28"/>
      <c r="E24" s="12"/>
      <c r="F24" s="12"/>
      <c r="G24" s="12"/>
      <c r="H24" s="20"/>
      <c r="I24" s="13">
        <f>SUM(I6:I23)</f>
        <v>0</v>
      </c>
      <c r="J24" s="14">
        <f>SUM(J6:J23)</f>
        <v>0</v>
      </c>
      <c r="K24" s="14">
        <f>SUM(K6:K23)</f>
        <v>0</v>
      </c>
      <c r="L24" s="148">
        <f t="shared" si="0"/>
        <v>0</v>
      </c>
      <c r="M24" s="14" t="str">
        <f t="shared" si="1"/>
        <v/>
      </c>
      <c r="N24" s="20"/>
      <c r="O24" s="48" t="str">
        <f t="shared" si="2"/>
        <v>正常</v>
      </c>
    </row>
    <row r="25" customHeight="1" spans="1:15">
      <c r="A25" s="51" t="s">
        <v>622</v>
      </c>
      <c r="B25" s="84"/>
      <c r="C25" s="29"/>
      <c r="D25" s="28"/>
      <c r="E25" s="12"/>
      <c r="F25" s="12"/>
      <c r="G25" s="12"/>
      <c r="H25" s="20"/>
      <c r="I25" s="13"/>
      <c r="J25" s="14"/>
      <c r="K25" s="14"/>
      <c r="L25" s="148" t="str">
        <f t="shared" si="0"/>
        <v/>
      </c>
      <c r="M25" s="14" t="str">
        <f t="shared" si="1"/>
        <v/>
      </c>
      <c r="N25" s="20"/>
      <c r="O25" s="48" t="str">
        <f t="shared" si="2"/>
        <v/>
      </c>
    </row>
    <row r="26" customHeight="1" spans="1:15">
      <c r="A26" s="51" t="s">
        <v>623</v>
      </c>
      <c r="B26" s="84"/>
      <c r="C26" s="29"/>
      <c r="D26" s="28"/>
      <c r="E26" s="12"/>
      <c r="F26" s="12"/>
      <c r="G26" s="12"/>
      <c r="H26" s="20"/>
      <c r="I26" s="13"/>
      <c r="J26" s="14"/>
      <c r="K26" s="14"/>
      <c r="L26" s="148" t="str">
        <f t="shared" si="0"/>
        <v/>
      </c>
      <c r="M26" s="14" t="str">
        <f t="shared" si="1"/>
        <v/>
      </c>
      <c r="N26" s="20"/>
      <c r="O26" s="48" t="str">
        <f t="shared" si="2"/>
        <v/>
      </c>
    </row>
    <row r="27" customHeight="1" spans="1:15">
      <c r="A27" s="51" t="s">
        <v>621</v>
      </c>
      <c r="B27" s="84"/>
      <c r="C27" s="29"/>
      <c r="D27" s="29"/>
      <c r="E27" s="12"/>
      <c r="F27" s="12"/>
      <c r="G27" s="12"/>
      <c r="H27" s="20"/>
      <c r="I27" s="13">
        <f>I24-I25</f>
        <v>0</v>
      </c>
      <c r="J27" s="14">
        <f>J24-J25</f>
        <v>0</v>
      </c>
      <c r="K27" s="14">
        <f>K24-K26</f>
        <v>0</v>
      </c>
      <c r="L27" s="148">
        <f t="shared" si="0"/>
        <v>0</v>
      </c>
      <c r="M27" s="14" t="str">
        <f t="shared" si="1"/>
        <v/>
      </c>
      <c r="N27" s="20"/>
      <c r="O27" s="48" t="str">
        <f t="shared" si="2"/>
        <v>正常</v>
      </c>
    </row>
    <row r="28" customHeight="1" spans="1:13">
      <c r="A28" s="17" t="e">
        <f>#REF!&amp;#REF!</f>
        <v>#REF!</v>
      </c>
      <c r="B28" s="17"/>
      <c r="I28" s="593"/>
      <c r="K28" s="6" t="e">
        <f>"评估人员："&amp;#REF!</f>
        <v>#REF!</v>
      </c>
      <c r="L28" s="6"/>
      <c r="M28" s="593"/>
    </row>
    <row r="29" customHeight="1" spans="1:13">
      <c r="A29" s="17" t="e">
        <f>CONCATENATE(#REF!,#REF!,#REF!,#REF!,#REF!,#REF!,#REF!)</f>
        <v>#REF!</v>
      </c>
      <c r="B29" s="17"/>
      <c r="I29" s="593"/>
      <c r="J29" s="593"/>
      <c r="K29" s="593"/>
      <c r="L29" s="593"/>
      <c r="M29" s="593"/>
    </row>
    <row r="30" customHeight="1" spans="9:13">
      <c r="I30" s="593"/>
      <c r="J30" s="593"/>
      <c r="K30" s="593"/>
      <c r="L30" s="593"/>
      <c r="M30" s="593"/>
    </row>
    <row r="31" customHeight="1" spans="9:13">
      <c r="I31" s="593"/>
      <c r="J31" s="593"/>
      <c r="K31" s="593"/>
      <c r="L31" s="593"/>
      <c r="M31" s="593"/>
    </row>
    <row r="32" customHeight="1" spans="9:13">
      <c r="I32" s="593"/>
      <c r="J32" s="593"/>
      <c r="K32" s="593"/>
      <c r="L32" s="593"/>
      <c r="M32" s="593"/>
    </row>
    <row r="33" customHeight="1" spans="9:13">
      <c r="I33" s="593"/>
      <c r="J33" s="593"/>
      <c r="K33" s="593"/>
      <c r="L33" s="593"/>
      <c r="M33" s="593"/>
    </row>
    <row r="34" customHeight="1" spans="9:13">
      <c r="I34" s="593"/>
      <c r="J34" s="593"/>
      <c r="K34" s="593"/>
      <c r="L34" s="593"/>
      <c r="M34" s="593"/>
    </row>
    <row r="35" customHeight="1" spans="9:13">
      <c r="I35" s="593"/>
      <c r="J35" s="593"/>
      <c r="K35" s="593"/>
      <c r="L35" s="593"/>
      <c r="M35" s="593"/>
    </row>
    <row r="36" customHeight="1" spans="9:13">
      <c r="I36" s="593"/>
      <c r="J36" s="593"/>
      <c r="K36" s="593"/>
      <c r="L36" s="593"/>
      <c r="M36" s="593"/>
    </row>
    <row r="37" customHeight="1" spans="9:13">
      <c r="I37" s="593"/>
      <c r="J37" s="593"/>
      <c r="K37" s="593"/>
      <c r="L37" s="593"/>
      <c r="M37" s="593"/>
    </row>
    <row r="38" customHeight="1" spans="9:13">
      <c r="I38" s="593"/>
      <c r="J38" s="593"/>
      <c r="K38" s="593"/>
      <c r="L38" s="593"/>
      <c r="M38" s="593"/>
    </row>
    <row r="39" customHeight="1" spans="9:13">
      <c r="I39" s="593"/>
      <c r="J39" s="593"/>
      <c r="K39" s="593"/>
      <c r="L39" s="593"/>
      <c r="M39" s="593"/>
    </row>
    <row r="40" customHeight="1" spans="9:13">
      <c r="I40" s="593"/>
      <c r="J40" s="593"/>
      <c r="K40" s="593"/>
      <c r="L40" s="593"/>
      <c r="M40" s="593"/>
    </row>
    <row r="41" customHeight="1" spans="9:13">
      <c r="I41" s="593"/>
      <c r="J41" s="593"/>
      <c r="K41" s="593"/>
      <c r="L41" s="593"/>
      <c r="M41" s="593"/>
    </row>
    <row r="42" customHeight="1" spans="9:13">
      <c r="I42" s="593"/>
      <c r="J42" s="593"/>
      <c r="K42" s="593"/>
      <c r="L42" s="593"/>
      <c r="M42" s="593"/>
    </row>
    <row r="43" customHeight="1" spans="9:13">
      <c r="I43" s="593"/>
      <c r="J43" s="593"/>
      <c r="K43" s="593"/>
      <c r="L43" s="593"/>
      <c r="M43" s="593"/>
    </row>
    <row r="44" customHeight="1" spans="9:13">
      <c r="I44" s="593"/>
      <c r="J44" s="593"/>
      <c r="K44" s="593"/>
      <c r="L44" s="593"/>
      <c r="M44" s="593"/>
    </row>
    <row r="45" customHeight="1" spans="9:13">
      <c r="I45" s="593"/>
      <c r="J45" s="593"/>
      <c r="K45" s="593"/>
      <c r="L45" s="593"/>
      <c r="M45" s="593"/>
    </row>
    <row r="46" customHeight="1" spans="9:13">
      <c r="I46" s="593"/>
      <c r="J46" s="593"/>
      <c r="K46" s="593"/>
      <c r="L46" s="593"/>
      <c r="M46" s="593"/>
    </row>
    <row r="47" customHeight="1" spans="9:13">
      <c r="I47" s="593"/>
      <c r="J47" s="593"/>
      <c r="K47" s="593"/>
      <c r="L47" s="593"/>
      <c r="M47" s="593"/>
    </row>
    <row r="48" customHeight="1" spans="9:13">
      <c r="I48" s="593"/>
      <c r="J48" s="593"/>
      <c r="K48" s="593"/>
      <c r="L48" s="593"/>
      <c r="M48" s="593"/>
    </row>
    <row r="49" customHeight="1" spans="9:13">
      <c r="I49" s="593"/>
      <c r="J49" s="593"/>
      <c r="K49" s="593"/>
      <c r="L49" s="593"/>
      <c r="M49" s="593"/>
    </row>
    <row r="50" customHeight="1" spans="9:13">
      <c r="I50" s="593"/>
      <c r="J50" s="593"/>
      <c r="K50" s="593"/>
      <c r="L50" s="593"/>
      <c r="M50" s="593"/>
    </row>
    <row r="51" customHeight="1" spans="9:13">
      <c r="I51" s="593"/>
      <c r="J51" s="593"/>
      <c r="K51" s="593"/>
      <c r="L51" s="593"/>
      <c r="M51" s="593"/>
    </row>
    <row r="52" customHeight="1" spans="9:13">
      <c r="I52" s="593"/>
      <c r="J52" s="593"/>
      <c r="K52" s="593"/>
      <c r="L52" s="593"/>
      <c r="M52" s="593"/>
    </row>
    <row r="53" customHeight="1" spans="9:13">
      <c r="I53" s="593"/>
      <c r="J53" s="593"/>
      <c r="K53" s="593"/>
      <c r="L53" s="593"/>
      <c r="M53" s="593"/>
    </row>
    <row r="54" customHeight="1" spans="9:13">
      <c r="I54" s="593"/>
      <c r="J54" s="593"/>
      <c r="K54" s="593"/>
      <c r="L54" s="593"/>
      <c r="M54" s="593"/>
    </row>
    <row r="55" customHeight="1" spans="9:13">
      <c r="I55" s="593"/>
      <c r="J55" s="593"/>
      <c r="K55" s="593"/>
      <c r="L55" s="593"/>
      <c r="M55" s="593"/>
    </row>
    <row r="56" customHeight="1" spans="9:13">
      <c r="I56" s="593"/>
      <c r="J56" s="593"/>
      <c r="K56" s="593"/>
      <c r="L56" s="593"/>
      <c r="M56" s="593"/>
    </row>
    <row r="57" customHeight="1" spans="9:13">
      <c r="I57" s="593"/>
      <c r="J57" s="593"/>
      <c r="K57" s="593"/>
      <c r="L57" s="593"/>
      <c r="M57" s="593"/>
    </row>
    <row r="58" customHeight="1" spans="9:13">
      <c r="I58" s="593"/>
      <c r="J58" s="593"/>
      <c r="K58" s="593"/>
      <c r="L58" s="593"/>
      <c r="M58" s="593"/>
    </row>
    <row r="59" customHeight="1" spans="9:13">
      <c r="I59" s="593"/>
      <c r="J59" s="593"/>
      <c r="K59" s="593"/>
      <c r="L59" s="593"/>
      <c r="M59" s="593"/>
    </row>
    <row r="60" customHeight="1" spans="9:13">
      <c r="I60" s="593"/>
      <c r="J60" s="593"/>
      <c r="K60" s="593"/>
      <c r="L60" s="593"/>
      <c r="M60" s="593"/>
    </row>
    <row r="61" customHeight="1" spans="9:13">
      <c r="I61" s="593"/>
      <c r="J61" s="593"/>
      <c r="K61" s="593"/>
      <c r="L61" s="593"/>
      <c r="M61" s="593"/>
    </row>
    <row r="62" customHeight="1" spans="9:13">
      <c r="I62" s="593"/>
      <c r="J62" s="593"/>
      <c r="K62" s="593"/>
      <c r="L62" s="593"/>
      <c r="M62" s="593"/>
    </row>
    <row r="63" customHeight="1" spans="9:13">
      <c r="I63" s="593"/>
      <c r="J63" s="593"/>
      <c r="K63" s="593"/>
      <c r="L63" s="593"/>
      <c r="M63" s="593"/>
    </row>
    <row r="64" customHeight="1" spans="9:13">
      <c r="I64" s="593"/>
      <c r="J64" s="593"/>
      <c r="K64" s="593"/>
      <c r="L64" s="593"/>
      <c r="M64" s="593"/>
    </row>
    <row r="65" customHeight="1" spans="9:13">
      <c r="I65" s="593"/>
      <c r="J65" s="593"/>
      <c r="K65" s="593"/>
      <c r="L65" s="593"/>
      <c r="M65" s="593"/>
    </row>
    <row r="66" customHeight="1" spans="9:13">
      <c r="I66" s="593"/>
      <c r="J66" s="593"/>
      <c r="K66" s="593"/>
      <c r="L66" s="593"/>
      <c r="M66" s="593"/>
    </row>
    <row r="67" customHeight="1" spans="9:13">
      <c r="I67" s="593"/>
      <c r="J67" s="593"/>
      <c r="K67" s="593"/>
      <c r="L67" s="593"/>
      <c r="M67" s="593"/>
    </row>
    <row r="68" customHeight="1" spans="9:13">
      <c r="I68" s="593"/>
      <c r="J68" s="593"/>
      <c r="K68" s="593"/>
      <c r="L68" s="593"/>
      <c r="M68" s="593"/>
    </row>
    <row r="69" customHeight="1" spans="9:13">
      <c r="I69" s="593"/>
      <c r="J69" s="593"/>
      <c r="K69" s="593"/>
      <c r="L69" s="593"/>
      <c r="M69" s="593"/>
    </row>
    <row r="70" customHeight="1" spans="9:13">
      <c r="I70" s="593"/>
      <c r="J70" s="593"/>
      <c r="K70" s="593"/>
      <c r="L70" s="593"/>
      <c r="M70" s="593"/>
    </row>
    <row r="71" customHeight="1" spans="9:13">
      <c r="I71" s="593"/>
      <c r="J71" s="593"/>
      <c r="K71" s="593"/>
      <c r="L71" s="593"/>
      <c r="M71" s="593"/>
    </row>
    <row r="72" customHeight="1" spans="9:13">
      <c r="I72" s="593"/>
      <c r="J72" s="593"/>
      <c r="K72" s="593"/>
      <c r="L72" s="593"/>
      <c r="M72" s="593"/>
    </row>
    <row r="73" customHeight="1" spans="9:13">
      <c r="I73" s="593"/>
      <c r="J73" s="593"/>
      <c r="K73" s="593"/>
      <c r="L73" s="593"/>
      <c r="M73" s="593"/>
    </row>
    <row r="74" customHeight="1" spans="9:13">
      <c r="I74" s="593"/>
      <c r="J74" s="593"/>
      <c r="K74" s="593"/>
      <c r="L74" s="593"/>
      <c r="M74" s="593"/>
    </row>
    <row r="75" customHeight="1" spans="9:13">
      <c r="I75" s="593"/>
      <c r="J75" s="593"/>
      <c r="K75" s="593"/>
      <c r="L75" s="593"/>
      <c r="M75" s="593"/>
    </row>
    <row r="76" customHeight="1" spans="9:13">
      <c r="I76" s="593"/>
      <c r="J76" s="593"/>
      <c r="K76" s="593"/>
      <c r="L76" s="593"/>
      <c r="M76" s="593"/>
    </row>
    <row r="77" customHeight="1" spans="9:13">
      <c r="I77" s="593"/>
      <c r="J77" s="593"/>
      <c r="K77" s="593"/>
      <c r="L77" s="593"/>
      <c r="M77" s="593"/>
    </row>
    <row r="78" customHeight="1" spans="9:13">
      <c r="I78" s="593"/>
      <c r="J78" s="593"/>
      <c r="K78" s="593"/>
      <c r="L78" s="593"/>
      <c r="M78" s="593"/>
    </row>
    <row r="79" customHeight="1" spans="9:13">
      <c r="I79" s="593"/>
      <c r="J79" s="593"/>
      <c r="K79" s="593"/>
      <c r="L79" s="593"/>
      <c r="M79" s="593"/>
    </row>
    <row r="80" customHeight="1" spans="9:13">
      <c r="I80" s="593"/>
      <c r="J80" s="593"/>
      <c r="K80" s="593"/>
      <c r="L80" s="593"/>
      <c r="M80" s="593"/>
    </row>
    <row r="81" customHeight="1" spans="9:13">
      <c r="I81" s="593"/>
      <c r="J81" s="593"/>
      <c r="K81" s="593"/>
      <c r="L81" s="593"/>
      <c r="M81" s="593"/>
    </row>
    <row r="82" customHeight="1" spans="9:13">
      <c r="I82" s="593"/>
      <c r="J82" s="593"/>
      <c r="K82" s="593"/>
      <c r="L82" s="593"/>
      <c r="M82" s="593"/>
    </row>
    <row r="83" customHeight="1" spans="9:13">
      <c r="I83" s="593"/>
      <c r="J83" s="593"/>
      <c r="K83" s="593"/>
      <c r="L83" s="593"/>
      <c r="M83" s="593"/>
    </row>
    <row r="84" customHeight="1" spans="9:13">
      <c r="I84" s="593"/>
      <c r="J84" s="593"/>
      <c r="K84" s="593"/>
      <c r="L84" s="593"/>
      <c r="M84" s="593"/>
    </row>
    <row r="85" customHeight="1" spans="9:13">
      <c r="I85" s="593"/>
      <c r="J85" s="593"/>
      <c r="K85" s="593"/>
      <c r="L85" s="593"/>
      <c r="M85" s="593"/>
    </row>
    <row r="86" customHeight="1" spans="9:13">
      <c r="I86" s="593"/>
      <c r="J86" s="593"/>
      <c r="K86" s="593"/>
      <c r="L86" s="593"/>
      <c r="M86" s="593"/>
    </row>
    <row r="87" customHeight="1" spans="9:13">
      <c r="I87" s="593"/>
      <c r="J87" s="593"/>
      <c r="K87" s="593"/>
      <c r="L87" s="593"/>
      <c r="M87" s="593"/>
    </row>
    <row r="88" customHeight="1" spans="9:13">
      <c r="I88" s="593"/>
      <c r="J88" s="593"/>
      <c r="K88" s="593"/>
      <c r="L88" s="593"/>
      <c r="M88" s="593"/>
    </row>
    <row r="89" customHeight="1" spans="9:13">
      <c r="I89" s="593"/>
      <c r="J89" s="593"/>
      <c r="K89" s="593"/>
      <c r="L89" s="593"/>
      <c r="M89" s="593"/>
    </row>
    <row r="90" customHeight="1" spans="9:13">
      <c r="I90" s="593"/>
      <c r="J90" s="593"/>
      <c r="K90" s="593"/>
      <c r="L90" s="593"/>
      <c r="M90" s="593"/>
    </row>
    <row r="91" customHeight="1" spans="9:13">
      <c r="I91" s="593"/>
      <c r="J91" s="593"/>
      <c r="K91" s="593"/>
      <c r="L91" s="593"/>
      <c r="M91" s="593"/>
    </row>
    <row r="92" customHeight="1" spans="9:13">
      <c r="I92" s="593"/>
      <c r="J92" s="593"/>
      <c r="K92" s="593"/>
      <c r="L92" s="593"/>
      <c r="M92" s="593"/>
    </row>
    <row r="93" customHeight="1" spans="9:13">
      <c r="I93" s="593"/>
      <c r="J93" s="593"/>
      <c r="K93" s="593"/>
      <c r="L93" s="593"/>
      <c r="M93" s="593"/>
    </row>
    <row r="94" customHeight="1" spans="9:13">
      <c r="I94" s="593"/>
      <c r="J94" s="593"/>
      <c r="K94" s="593"/>
      <c r="L94" s="593"/>
      <c r="M94" s="593"/>
    </row>
    <row r="95" customHeight="1" spans="9:13">
      <c r="I95" s="593"/>
      <c r="J95" s="593"/>
      <c r="K95" s="593"/>
      <c r="L95" s="593"/>
      <c r="M95" s="593"/>
    </row>
    <row r="96" customHeight="1" spans="9:13">
      <c r="I96" s="593"/>
      <c r="J96" s="593"/>
      <c r="K96" s="593"/>
      <c r="L96" s="593"/>
      <c r="M96" s="593"/>
    </row>
    <row r="97" customHeight="1" spans="9:13">
      <c r="I97" s="593"/>
      <c r="J97" s="593"/>
      <c r="K97" s="593"/>
      <c r="L97" s="593"/>
      <c r="M97" s="593"/>
    </row>
    <row r="98" customHeight="1" spans="9:13">
      <c r="I98" s="593"/>
      <c r="J98" s="593"/>
      <c r="K98" s="593"/>
      <c r="L98" s="593"/>
      <c r="M98" s="593"/>
    </row>
    <row r="99" customHeight="1" spans="9:13">
      <c r="I99" s="593"/>
      <c r="J99" s="593"/>
      <c r="K99" s="593"/>
      <c r="L99" s="593"/>
      <c r="M99" s="593"/>
    </row>
    <row r="100" customHeight="1" spans="9:13">
      <c r="I100" s="593"/>
      <c r="J100" s="593"/>
      <c r="K100" s="593"/>
      <c r="L100" s="593"/>
      <c r="M100" s="593"/>
    </row>
    <row r="101" customHeight="1" spans="9:13">
      <c r="I101" s="593"/>
      <c r="J101" s="593"/>
      <c r="K101" s="593"/>
      <c r="L101" s="593"/>
      <c r="M101" s="593"/>
    </row>
    <row r="102" customHeight="1" spans="9:13">
      <c r="I102" s="593"/>
      <c r="J102" s="593"/>
      <c r="K102" s="593"/>
      <c r="L102" s="593"/>
      <c r="M102" s="593"/>
    </row>
    <row r="103" customHeight="1" spans="9:13">
      <c r="I103" s="593"/>
      <c r="J103" s="593"/>
      <c r="K103" s="593"/>
      <c r="L103" s="593"/>
      <c r="M103" s="593"/>
    </row>
    <row r="104" customHeight="1" spans="9:13">
      <c r="I104" s="593"/>
      <c r="J104" s="593"/>
      <c r="K104" s="593"/>
      <c r="L104" s="593"/>
      <c r="M104" s="593"/>
    </row>
    <row r="105" customHeight="1" spans="9:13">
      <c r="I105" s="593"/>
      <c r="J105" s="593"/>
      <c r="K105" s="593"/>
      <c r="L105" s="593"/>
      <c r="M105" s="593"/>
    </row>
    <row r="106" customHeight="1" spans="9:13">
      <c r="I106" s="593"/>
      <c r="J106" s="593"/>
      <c r="K106" s="593"/>
      <c r="L106" s="593"/>
      <c r="M106" s="593"/>
    </row>
    <row r="107" customHeight="1" spans="9:13">
      <c r="I107" s="593"/>
      <c r="J107" s="593"/>
      <c r="K107" s="593"/>
      <c r="L107" s="593"/>
      <c r="M107" s="593"/>
    </row>
    <row r="108" customHeight="1" spans="9:13">
      <c r="I108" s="593"/>
      <c r="J108" s="593"/>
      <c r="K108" s="593"/>
      <c r="L108" s="593"/>
      <c r="M108" s="593"/>
    </row>
    <row r="109" customHeight="1" spans="9:13">
      <c r="I109" s="593"/>
      <c r="J109" s="593"/>
      <c r="K109" s="593"/>
      <c r="L109" s="593"/>
      <c r="M109" s="593"/>
    </row>
    <row r="110" customHeight="1" spans="9:13">
      <c r="I110" s="593"/>
      <c r="J110" s="593"/>
      <c r="K110" s="593"/>
      <c r="L110" s="593"/>
      <c r="M110" s="593"/>
    </row>
    <row r="111" customHeight="1" spans="9:13">
      <c r="I111" s="593"/>
      <c r="J111" s="593"/>
      <c r="K111" s="593"/>
      <c r="L111" s="593"/>
      <c r="M111" s="593"/>
    </row>
    <row r="112" customHeight="1" spans="9:13">
      <c r="I112" s="593"/>
      <c r="J112" s="593"/>
      <c r="K112" s="593"/>
      <c r="L112" s="593"/>
      <c r="M112" s="593"/>
    </row>
    <row r="113" customHeight="1" spans="9:13">
      <c r="I113" s="593"/>
      <c r="J113" s="593"/>
      <c r="K113" s="593"/>
      <c r="L113" s="593"/>
      <c r="M113" s="593"/>
    </row>
    <row r="114" customHeight="1" spans="9:13">
      <c r="I114" s="593"/>
      <c r="J114" s="593"/>
      <c r="K114" s="593"/>
      <c r="L114" s="593"/>
      <c r="M114" s="593"/>
    </row>
    <row r="115" customHeight="1" spans="9:13">
      <c r="I115" s="593"/>
      <c r="J115" s="593"/>
      <c r="K115" s="593"/>
      <c r="L115" s="593"/>
      <c r="M115" s="593"/>
    </row>
    <row r="116" customHeight="1" spans="9:13">
      <c r="I116" s="593"/>
      <c r="J116" s="593"/>
      <c r="K116" s="593"/>
      <c r="L116" s="593"/>
      <c r="M116" s="593"/>
    </row>
    <row r="117" customHeight="1" spans="9:13">
      <c r="I117" s="593"/>
      <c r="J117" s="593"/>
      <c r="K117" s="593"/>
      <c r="L117" s="593"/>
      <c r="M117" s="593"/>
    </row>
    <row r="118" customHeight="1" spans="9:13">
      <c r="I118" s="593"/>
      <c r="J118" s="593"/>
      <c r="K118" s="593"/>
      <c r="L118" s="593"/>
      <c r="M118" s="593"/>
    </row>
    <row r="119" customHeight="1" spans="9:13">
      <c r="I119" s="593"/>
      <c r="J119" s="593"/>
      <c r="K119" s="593"/>
      <c r="L119" s="593"/>
      <c r="M119" s="593"/>
    </row>
    <row r="120" customHeight="1" spans="9:13">
      <c r="I120" s="593"/>
      <c r="J120" s="593"/>
      <c r="K120" s="593"/>
      <c r="L120" s="593"/>
      <c r="M120" s="593"/>
    </row>
    <row r="121" customHeight="1" spans="9:13">
      <c r="I121" s="593"/>
      <c r="J121" s="593"/>
      <c r="K121" s="593"/>
      <c r="L121" s="593"/>
      <c r="M121" s="593"/>
    </row>
    <row r="122" customHeight="1" spans="9:13">
      <c r="I122" s="593"/>
      <c r="J122" s="593"/>
      <c r="K122" s="593"/>
      <c r="L122" s="593"/>
      <c r="M122" s="593"/>
    </row>
    <row r="123" customHeight="1" spans="9:13">
      <c r="I123" s="593"/>
      <c r="J123" s="593"/>
      <c r="K123" s="593"/>
      <c r="L123" s="593"/>
      <c r="M123" s="593"/>
    </row>
    <row r="124" customHeight="1" spans="9:13">
      <c r="I124" s="593"/>
      <c r="J124" s="593"/>
      <c r="K124" s="593"/>
      <c r="L124" s="593"/>
      <c r="M124" s="593"/>
    </row>
    <row r="125" customHeight="1" spans="9:13">
      <c r="I125" s="593"/>
      <c r="J125" s="593"/>
      <c r="K125" s="593"/>
      <c r="L125" s="593"/>
      <c r="M125" s="593"/>
    </row>
    <row r="126" customHeight="1" spans="9:13">
      <c r="I126" s="593"/>
      <c r="J126" s="593"/>
      <c r="K126" s="593"/>
      <c r="L126" s="593"/>
      <c r="M126" s="593"/>
    </row>
    <row r="127" customHeight="1" spans="9:13">
      <c r="I127" s="593"/>
      <c r="J127" s="593"/>
      <c r="K127" s="593"/>
      <c r="L127" s="593"/>
      <c r="M127" s="593"/>
    </row>
    <row r="128" customHeight="1" spans="9:13">
      <c r="I128" s="593"/>
      <c r="J128" s="593"/>
      <c r="K128" s="593"/>
      <c r="L128" s="593"/>
      <c r="M128" s="593"/>
    </row>
    <row r="129" customHeight="1" spans="9:13">
      <c r="I129" s="593"/>
      <c r="J129" s="593"/>
      <c r="K129" s="593"/>
      <c r="L129" s="593"/>
      <c r="M129" s="593"/>
    </row>
    <row r="130" customHeight="1" spans="9:13">
      <c r="I130" s="593"/>
      <c r="J130" s="593"/>
      <c r="K130" s="593"/>
      <c r="L130" s="593"/>
      <c r="M130" s="593"/>
    </row>
    <row r="131" customHeight="1" spans="9:13">
      <c r="I131" s="593"/>
      <c r="J131" s="593"/>
      <c r="K131" s="593"/>
      <c r="L131" s="593"/>
      <c r="M131" s="593"/>
    </row>
    <row r="132" customHeight="1" spans="9:13">
      <c r="I132" s="593"/>
      <c r="J132" s="593"/>
      <c r="K132" s="593"/>
      <c r="L132" s="593"/>
      <c r="M132" s="593"/>
    </row>
    <row r="133" customHeight="1" spans="9:13">
      <c r="I133" s="593"/>
      <c r="J133" s="593"/>
      <c r="K133" s="593"/>
      <c r="L133" s="593"/>
      <c r="M133" s="593"/>
    </row>
    <row r="134" customHeight="1" spans="9:13">
      <c r="I134" s="593"/>
      <c r="J134" s="593"/>
      <c r="K134" s="593"/>
      <c r="L134" s="593"/>
      <c r="M134" s="593"/>
    </row>
    <row r="135" customHeight="1" spans="9:13">
      <c r="I135" s="593"/>
      <c r="J135" s="593"/>
      <c r="K135" s="593"/>
      <c r="L135" s="593"/>
      <c r="M135" s="593"/>
    </row>
    <row r="136" customHeight="1" spans="9:13">
      <c r="I136" s="593"/>
      <c r="J136" s="593"/>
      <c r="K136" s="593"/>
      <c r="L136" s="593"/>
      <c r="M136" s="593"/>
    </row>
    <row r="137" customHeight="1" spans="9:13">
      <c r="I137" s="593"/>
      <c r="J137" s="593"/>
      <c r="K137" s="593"/>
      <c r="L137" s="593"/>
      <c r="M137" s="593"/>
    </row>
    <row r="138" customHeight="1" spans="9:13">
      <c r="I138" s="593"/>
      <c r="J138" s="593"/>
      <c r="K138" s="593"/>
      <c r="L138" s="593"/>
      <c r="M138" s="593"/>
    </row>
    <row r="139" customHeight="1" spans="9:13">
      <c r="I139" s="593"/>
      <c r="J139" s="593"/>
      <c r="K139" s="593"/>
      <c r="L139" s="593"/>
      <c r="M139" s="593"/>
    </row>
    <row r="140" customHeight="1" spans="9:13">
      <c r="I140" s="593"/>
      <c r="J140" s="593"/>
      <c r="K140" s="593"/>
      <c r="L140" s="593"/>
      <c r="M140" s="593"/>
    </row>
    <row r="141" customHeight="1" spans="9:13">
      <c r="I141" s="593"/>
      <c r="J141" s="593"/>
      <c r="K141" s="593"/>
      <c r="L141" s="593"/>
      <c r="M141" s="593"/>
    </row>
    <row r="142" customHeight="1" spans="9:13">
      <c r="I142" s="593"/>
      <c r="J142" s="593"/>
      <c r="K142" s="593"/>
      <c r="L142" s="593"/>
      <c r="M142" s="593"/>
    </row>
    <row r="143" customHeight="1" spans="9:13">
      <c r="I143" s="593"/>
      <c r="J143" s="593"/>
      <c r="K143" s="593"/>
      <c r="L143" s="593"/>
      <c r="M143" s="593"/>
    </row>
    <row r="144" customHeight="1" spans="9:13">
      <c r="I144" s="593"/>
      <c r="J144" s="593"/>
      <c r="K144" s="593"/>
      <c r="L144" s="593"/>
      <c r="M144" s="593"/>
    </row>
    <row r="145" customHeight="1" spans="9:13">
      <c r="I145" s="593"/>
      <c r="J145" s="593"/>
      <c r="K145" s="593"/>
      <c r="L145" s="593"/>
      <c r="M145" s="593"/>
    </row>
    <row r="146" customHeight="1" spans="9:13">
      <c r="I146" s="593"/>
      <c r="J146" s="593"/>
      <c r="K146" s="593"/>
      <c r="L146" s="593"/>
      <c r="M146" s="593"/>
    </row>
    <row r="147" customHeight="1" spans="9:13">
      <c r="I147" s="593"/>
      <c r="J147" s="593"/>
      <c r="K147" s="593"/>
      <c r="L147" s="593"/>
      <c r="M147" s="593"/>
    </row>
    <row r="148" customHeight="1" spans="9:13">
      <c r="I148" s="593"/>
      <c r="J148" s="593"/>
      <c r="K148" s="593"/>
      <c r="L148" s="593"/>
      <c r="M148" s="593"/>
    </row>
    <row r="149" customHeight="1" spans="9:13">
      <c r="I149" s="593"/>
      <c r="J149" s="593"/>
      <c r="K149" s="593"/>
      <c r="L149" s="593"/>
      <c r="M149" s="593"/>
    </row>
    <row r="150" customHeight="1" spans="9:13">
      <c r="I150" s="593"/>
      <c r="J150" s="593"/>
      <c r="K150" s="593"/>
      <c r="L150" s="593"/>
      <c r="M150" s="593"/>
    </row>
    <row r="151" customHeight="1" spans="9:13">
      <c r="I151" s="593"/>
      <c r="J151" s="593"/>
      <c r="K151" s="593"/>
      <c r="L151" s="593"/>
      <c r="M151" s="593"/>
    </row>
    <row r="152" customHeight="1" spans="9:13">
      <c r="I152" s="593"/>
      <c r="J152" s="593"/>
      <c r="K152" s="593"/>
      <c r="L152" s="593"/>
      <c r="M152" s="593"/>
    </row>
    <row r="153" customHeight="1" spans="9:13">
      <c r="I153" s="593"/>
      <c r="J153" s="593"/>
      <c r="K153" s="593"/>
      <c r="L153" s="593"/>
      <c r="M153" s="593"/>
    </row>
    <row r="154" customHeight="1" spans="9:13">
      <c r="I154" s="593"/>
      <c r="J154" s="593"/>
      <c r="K154" s="593"/>
      <c r="L154" s="593"/>
      <c r="M154" s="593"/>
    </row>
    <row r="155" customHeight="1" spans="9:13">
      <c r="I155" s="593"/>
      <c r="J155" s="593"/>
      <c r="K155" s="593"/>
      <c r="L155" s="593"/>
      <c r="M155" s="593"/>
    </row>
    <row r="156" customHeight="1" spans="9:13">
      <c r="I156" s="593"/>
      <c r="J156" s="593"/>
      <c r="K156" s="593"/>
      <c r="L156" s="593"/>
      <c r="M156" s="593"/>
    </row>
    <row r="157" customHeight="1" spans="9:13">
      <c r="I157" s="593"/>
      <c r="J157" s="593"/>
      <c r="K157" s="593"/>
      <c r="L157" s="593"/>
      <c r="M157" s="593"/>
    </row>
    <row r="158" customHeight="1" spans="9:13">
      <c r="I158" s="593"/>
      <c r="J158" s="593"/>
      <c r="K158" s="593"/>
      <c r="L158" s="593"/>
      <c r="M158" s="593"/>
    </row>
    <row r="159" customHeight="1" spans="9:13">
      <c r="I159" s="593"/>
      <c r="J159" s="593"/>
      <c r="K159" s="593"/>
      <c r="L159" s="593"/>
      <c r="M159" s="593"/>
    </row>
    <row r="160" customHeight="1" spans="9:13">
      <c r="I160" s="593"/>
      <c r="J160" s="593"/>
      <c r="K160" s="593"/>
      <c r="L160" s="593"/>
      <c r="M160" s="593"/>
    </row>
    <row r="161" customHeight="1" spans="9:13">
      <c r="I161" s="593"/>
      <c r="J161" s="593"/>
      <c r="K161" s="593"/>
      <c r="L161" s="593"/>
      <c r="M161" s="593"/>
    </row>
    <row r="162" customHeight="1" spans="9:13">
      <c r="I162" s="593"/>
      <c r="J162" s="593"/>
      <c r="K162" s="593"/>
      <c r="L162" s="593"/>
      <c r="M162" s="593"/>
    </row>
    <row r="163" customHeight="1" spans="9:13">
      <c r="I163" s="593"/>
      <c r="J163" s="593"/>
      <c r="K163" s="593"/>
      <c r="L163" s="593"/>
      <c r="M163" s="593"/>
    </row>
    <row r="164" customHeight="1" spans="9:13">
      <c r="I164" s="593"/>
      <c r="J164" s="593"/>
      <c r="K164" s="593"/>
      <c r="L164" s="593"/>
      <c r="M164" s="593"/>
    </row>
    <row r="165" customHeight="1" spans="9:13">
      <c r="I165" s="593"/>
      <c r="J165" s="593"/>
      <c r="K165" s="593"/>
      <c r="L165" s="593"/>
      <c r="M165" s="593"/>
    </row>
    <row r="166" customHeight="1" spans="9:13">
      <c r="I166" s="593"/>
      <c r="J166" s="593"/>
      <c r="K166" s="593"/>
      <c r="L166" s="593"/>
      <c r="M166" s="593"/>
    </row>
    <row r="167" customHeight="1" spans="9:13">
      <c r="I167" s="593"/>
      <c r="J167" s="593"/>
      <c r="K167" s="593"/>
      <c r="L167" s="593"/>
      <c r="M167" s="593"/>
    </row>
    <row r="168" customHeight="1" spans="9:13">
      <c r="I168" s="593"/>
      <c r="J168" s="593"/>
      <c r="K168" s="593"/>
      <c r="L168" s="593"/>
      <c r="M168" s="593"/>
    </row>
    <row r="169" customHeight="1" spans="9:13">
      <c r="I169" s="593"/>
      <c r="J169" s="593"/>
      <c r="K169" s="593"/>
      <c r="L169" s="593"/>
      <c r="M169" s="593"/>
    </row>
    <row r="170" customHeight="1" spans="9:13">
      <c r="I170" s="593"/>
      <c r="J170" s="593"/>
      <c r="K170" s="593"/>
      <c r="L170" s="593"/>
      <c r="M170" s="593"/>
    </row>
    <row r="171" customHeight="1" spans="9:13">
      <c r="I171" s="593"/>
      <c r="J171" s="593"/>
      <c r="K171" s="593"/>
      <c r="L171" s="593"/>
      <c r="M171" s="593"/>
    </row>
    <row r="172" customHeight="1" spans="9:13">
      <c r="I172" s="593"/>
      <c r="J172" s="593"/>
      <c r="K172" s="593"/>
      <c r="L172" s="593"/>
      <c r="M172" s="593"/>
    </row>
    <row r="173" customHeight="1" spans="9:13">
      <c r="I173" s="593"/>
      <c r="J173" s="593"/>
      <c r="K173" s="593"/>
      <c r="L173" s="593"/>
      <c r="M173" s="593"/>
    </row>
    <row r="174" customHeight="1" spans="9:13">
      <c r="I174" s="593"/>
      <c r="J174" s="593"/>
      <c r="K174" s="593"/>
      <c r="L174" s="593"/>
      <c r="M174" s="593"/>
    </row>
    <row r="175" customHeight="1" spans="9:13">
      <c r="I175" s="593"/>
      <c r="J175" s="593"/>
      <c r="K175" s="593"/>
      <c r="L175" s="593"/>
      <c r="M175" s="593"/>
    </row>
    <row r="176" customHeight="1" spans="9:13">
      <c r="I176" s="593"/>
      <c r="J176" s="593"/>
      <c r="K176" s="593"/>
      <c r="L176" s="593"/>
      <c r="M176" s="593"/>
    </row>
    <row r="177" customHeight="1" spans="9:13">
      <c r="I177" s="593"/>
      <c r="J177" s="593"/>
      <c r="K177" s="593"/>
      <c r="L177" s="593"/>
      <c r="M177" s="593"/>
    </row>
    <row r="178" customHeight="1" spans="9:13">
      <c r="I178" s="593"/>
      <c r="J178" s="593"/>
      <c r="K178" s="593"/>
      <c r="L178" s="593"/>
      <c r="M178" s="593"/>
    </row>
    <row r="179" customHeight="1" spans="9:13">
      <c r="I179" s="593"/>
      <c r="J179" s="593"/>
      <c r="K179" s="593"/>
      <c r="L179" s="593"/>
      <c r="M179" s="593"/>
    </row>
    <row r="180" customHeight="1" spans="9:13">
      <c r="I180" s="593"/>
      <c r="J180" s="593"/>
      <c r="K180" s="593"/>
      <c r="L180" s="593"/>
      <c r="M180" s="593"/>
    </row>
    <row r="181" customHeight="1" spans="9:13">
      <c r="I181" s="593"/>
      <c r="J181" s="593"/>
      <c r="K181" s="593"/>
      <c r="L181" s="593"/>
      <c r="M181" s="593"/>
    </row>
    <row r="182" customHeight="1" spans="9:13">
      <c r="I182" s="593"/>
      <c r="J182" s="593"/>
      <c r="K182" s="593"/>
      <c r="L182" s="593"/>
      <c r="M182" s="593"/>
    </row>
    <row r="183" customHeight="1" spans="9:13">
      <c r="I183" s="593"/>
      <c r="J183" s="593"/>
      <c r="K183" s="593"/>
      <c r="L183" s="593"/>
      <c r="M183" s="593"/>
    </row>
    <row r="184" customHeight="1" spans="9:13">
      <c r="I184" s="593"/>
      <c r="J184" s="593"/>
      <c r="K184" s="593"/>
      <c r="L184" s="593"/>
      <c r="M184" s="593"/>
    </row>
    <row r="185" customHeight="1" spans="9:13">
      <c r="I185" s="593"/>
      <c r="J185" s="593"/>
      <c r="K185" s="593"/>
      <c r="L185" s="593"/>
      <c r="M185" s="593"/>
    </row>
    <row r="186" customHeight="1" spans="9:13">
      <c r="I186" s="593"/>
      <c r="J186" s="593"/>
      <c r="K186" s="593"/>
      <c r="L186" s="593"/>
      <c r="M186" s="593"/>
    </row>
    <row r="187" customHeight="1" spans="9:13">
      <c r="I187" s="593"/>
      <c r="J187" s="593"/>
      <c r="K187" s="593"/>
      <c r="L187" s="593"/>
      <c r="M187" s="593"/>
    </row>
    <row r="188" customHeight="1" spans="9:13">
      <c r="I188" s="593"/>
      <c r="J188" s="593"/>
      <c r="K188" s="593"/>
      <c r="L188" s="593"/>
      <c r="M188" s="593"/>
    </row>
    <row r="189" customHeight="1" spans="9:13">
      <c r="I189" s="593"/>
      <c r="J189" s="593"/>
      <c r="K189" s="593"/>
      <c r="L189" s="593"/>
      <c r="M189" s="593"/>
    </row>
    <row r="190" customHeight="1" spans="9:13">
      <c r="I190" s="593"/>
      <c r="J190" s="593"/>
      <c r="K190" s="593"/>
      <c r="L190" s="593"/>
      <c r="M190" s="593"/>
    </row>
    <row r="191" customHeight="1" spans="9:13">
      <c r="I191" s="593"/>
      <c r="J191" s="593"/>
      <c r="K191" s="593"/>
      <c r="L191" s="593"/>
      <c r="M191" s="593"/>
    </row>
    <row r="192" customHeight="1" spans="9:13">
      <c r="I192" s="593"/>
      <c r="J192" s="593"/>
      <c r="K192" s="593"/>
      <c r="L192" s="593"/>
      <c r="M192" s="593"/>
    </row>
    <row r="193" customHeight="1" spans="9:13">
      <c r="I193" s="593"/>
      <c r="J193" s="593"/>
      <c r="K193" s="593"/>
      <c r="L193" s="593"/>
      <c r="M193" s="593"/>
    </row>
    <row r="194" customHeight="1" spans="9:13">
      <c r="I194" s="593"/>
      <c r="J194" s="593"/>
      <c r="K194" s="593"/>
      <c r="L194" s="593"/>
      <c r="M194" s="593"/>
    </row>
    <row r="195" customHeight="1" spans="9:13">
      <c r="I195" s="593"/>
      <c r="J195" s="593"/>
      <c r="K195" s="593"/>
      <c r="L195" s="593"/>
      <c r="M195" s="593"/>
    </row>
    <row r="196" customHeight="1" spans="9:13">
      <c r="I196" s="593"/>
      <c r="J196" s="593"/>
      <c r="K196" s="593"/>
      <c r="L196" s="593"/>
      <c r="M196" s="593"/>
    </row>
    <row r="197" customHeight="1" spans="9:13">
      <c r="I197" s="593"/>
      <c r="J197" s="593"/>
      <c r="K197" s="593"/>
      <c r="L197" s="593"/>
      <c r="M197" s="593"/>
    </row>
    <row r="198" customHeight="1" spans="9:13">
      <c r="I198" s="593"/>
      <c r="J198" s="593"/>
      <c r="K198" s="593"/>
      <c r="L198" s="593"/>
      <c r="M198" s="593"/>
    </row>
    <row r="199" customHeight="1" spans="9:13">
      <c r="I199" s="593"/>
      <c r="J199" s="593"/>
      <c r="K199" s="593"/>
      <c r="L199" s="593"/>
      <c r="M199" s="593"/>
    </row>
    <row r="200" customHeight="1" spans="9:13">
      <c r="I200" s="593"/>
      <c r="J200" s="593"/>
      <c r="K200" s="593"/>
      <c r="L200" s="593"/>
      <c r="M200" s="593"/>
    </row>
    <row r="201" customHeight="1" spans="9:13">
      <c r="I201" s="593"/>
      <c r="J201" s="593"/>
      <c r="K201" s="593"/>
      <c r="L201" s="593"/>
      <c r="M201" s="593"/>
    </row>
    <row r="202" customHeight="1" spans="9:13">
      <c r="I202" s="593"/>
      <c r="J202" s="593"/>
      <c r="K202" s="593"/>
      <c r="L202" s="593"/>
      <c r="M202" s="593"/>
    </row>
    <row r="203" customHeight="1" spans="9:13">
      <c r="I203" s="593"/>
      <c r="J203" s="593"/>
      <c r="K203" s="593"/>
      <c r="L203" s="593"/>
      <c r="M203" s="593"/>
    </row>
    <row r="204" customHeight="1" spans="9:13">
      <c r="I204" s="593"/>
      <c r="J204" s="593"/>
      <c r="K204" s="593"/>
      <c r="L204" s="593"/>
      <c r="M204" s="593"/>
    </row>
    <row r="205" customHeight="1" spans="9:13">
      <c r="I205" s="593"/>
      <c r="J205" s="593"/>
      <c r="K205" s="593"/>
      <c r="L205" s="593"/>
      <c r="M205" s="593"/>
    </row>
    <row r="206" customHeight="1" spans="9:13">
      <c r="I206" s="593"/>
      <c r="J206" s="593"/>
      <c r="K206" s="593"/>
      <c r="L206" s="593"/>
      <c r="M206" s="593"/>
    </row>
    <row r="207" customHeight="1" spans="9:13">
      <c r="I207" s="593"/>
      <c r="J207" s="593"/>
      <c r="K207" s="593"/>
      <c r="L207" s="593"/>
      <c r="M207" s="593"/>
    </row>
    <row r="208" customHeight="1" spans="9:13">
      <c r="I208" s="593"/>
      <c r="J208" s="593"/>
      <c r="K208" s="593"/>
      <c r="L208" s="593"/>
      <c r="M208" s="593"/>
    </row>
    <row r="209" customHeight="1" spans="9:13">
      <c r="I209" s="593"/>
      <c r="J209" s="593"/>
      <c r="K209" s="593"/>
      <c r="L209" s="593"/>
      <c r="M209" s="593"/>
    </row>
    <row r="210" customHeight="1" spans="9:13">
      <c r="I210" s="593"/>
      <c r="J210" s="593"/>
      <c r="K210" s="593"/>
      <c r="L210" s="593"/>
      <c r="M210" s="593"/>
    </row>
    <row r="211" customHeight="1" spans="9:13">
      <c r="I211" s="593"/>
      <c r="J211" s="593"/>
      <c r="K211" s="593"/>
      <c r="L211" s="593"/>
      <c r="M211" s="593"/>
    </row>
    <row r="212" customHeight="1" spans="9:13">
      <c r="I212" s="593"/>
      <c r="J212" s="593"/>
      <c r="K212" s="593"/>
      <c r="L212" s="593"/>
      <c r="M212" s="593"/>
    </row>
    <row r="213" customHeight="1" spans="9:13">
      <c r="I213" s="593"/>
      <c r="J213" s="593"/>
      <c r="K213" s="593"/>
      <c r="L213" s="593"/>
      <c r="M213" s="593"/>
    </row>
    <row r="214" customHeight="1" spans="9:13">
      <c r="I214" s="593"/>
      <c r="J214" s="593"/>
      <c r="K214" s="593"/>
      <c r="L214" s="593"/>
      <c r="M214" s="593"/>
    </row>
    <row r="215" customHeight="1" spans="9:13">
      <c r="I215" s="593"/>
      <c r="J215" s="593"/>
      <c r="K215" s="593"/>
      <c r="L215" s="593"/>
      <c r="M215" s="593"/>
    </row>
    <row r="216" customHeight="1" spans="9:13">
      <c r="I216" s="593"/>
      <c r="J216" s="593"/>
      <c r="K216" s="593"/>
      <c r="L216" s="593"/>
      <c r="M216" s="593"/>
    </row>
    <row r="217" customHeight="1" spans="9:13">
      <c r="I217" s="593"/>
      <c r="J217" s="593"/>
      <c r="K217" s="593"/>
      <c r="L217" s="593"/>
      <c r="M217" s="593"/>
    </row>
    <row r="218" customHeight="1" spans="9:13">
      <c r="I218" s="593"/>
      <c r="J218" s="593"/>
      <c r="K218" s="593"/>
      <c r="L218" s="593"/>
      <c r="M218" s="593"/>
    </row>
    <row r="219" customHeight="1" spans="9:13">
      <c r="I219" s="593"/>
      <c r="J219" s="593"/>
      <c r="K219" s="593"/>
      <c r="L219" s="593"/>
      <c r="M219" s="593"/>
    </row>
    <row r="220" customHeight="1" spans="9:13">
      <c r="I220" s="593"/>
      <c r="J220" s="593"/>
      <c r="K220" s="593"/>
      <c r="L220" s="593"/>
      <c r="M220" s="593"/>
    </row>
    <row r="221" customHeight="1" spans="9:13">
      <c r="I221" s="593"/>
      <c r="J221" s="593"/>
      <c r="K221" s="593"/>
      <c r="L221" s="593"/>
      <c r="M221" s="593"/>
    </row>
    <row r="222" customHeight="1" spans="9:13">
      <c r="I222" s="593"/>
      <c r="J222" s="593"/>
      <c r="K222" s="593"/>
      <c r="L222" s="593"/>
      <c r="M222" s="593"/>
    </row>
    <row r="223" customHeight="1" spans="9:13">
      <c r="I223" s="593"/>
      <c r="J223" s="593"/>
      <c r="K223" s="593"/>
      <c r="L223" s="593"/>
      <c r="M223" s="593"/>
    </row>
    <row r="224" customHeight="1" spans="9:13">
      <c r="I224" s="593"/>
      <c r="J224" s="593"/>
      <c r="K224" s="593"/>
      <c r="L224" s="593"/>
      <c r="M224" s="593"/>
    </row>
    <row r="225" customHeight="1" spans="9:13">
      <c r="I225" s="593"/>
      <c r="J225" s="593"/>
      <c r="K225" s="593"/>
      <c r="L225" s="593"/>
      <c r="M225" s="593"/>
    </row>
    <row r="226" customHeight="1" spans="9:13">
      <c r="I226" s="593"/>
      <c r="J226" s="593"/>
      <c r="K226" s="593"/>
      <c r="L226" s="593"/>
      <c r="M226" s="593"/>
    </row>
    <row r="227" customHeight="1" spans="9:13">
      <c r="I227" s="593"/>
      <c r="J227" s="593"/>
      <c r="K227" s="593"/>
      <c r="L227" s="593"/>
      <c r="M227" s="593"/>
    </row>
    <row r="228" customHeight="1" spans="9:13">
      <c r="I228" s="593"/>
      <c r="J228" s="593"/>
      <c r="K228" s="593"/>
      <c r="L228" s="593"/>
      <c r="M228" s="593"/>
    </row>
    <row r="229" customHeight="1" spans="9:13">
      <c r="I229" s="593"/>
      <c r="J229" s="593"/>
      <c r="K229" s="593"/>
      <c r="L229" s="593"/>
      <c r="M229" s="593"/>
    </row>
    <row r="230" customHeight="1" spans="9:13">
      <c r="I230" s="593"/>
      <c r="J230" s="593"/>
      <c r="K230" s="593"/>
      <c r="L230" s="593"/>
      <c r="M230" s="593"/>
    </row>
    <row r="231" customHeight="1" spans="9:13">
      <c r="I231" s="593"/>
      <c r="J231" s="593"/>
      <c r="K231" s="593"/>
      <c r="L231" s="593"/>
      <c r="M231" s="593"/>
    </row>
    <row r="232" customHeight="1" spans="9:13">
      <c r="I232" s="593"/>
      <c r="J232" s="593"/>
      <c r="K232" s="593"/>
      <c r="L232" s="593"/>
      <c r="M232" s="593"/>
    </row>
    <row r="233" customHeight="1" spans="9:13">
      <c r="I233" s="593"/>
      <c r="J233" s="593"/>
      <c r="K233" s="593"/>
      <c r="L233" s="593"/>
      <c r="M233" s="593"/>
    </row>
    <row r="234" customHeight="1" spans="9:13">
      <c r="I234" s="593"/>
      <c r="J234" s="593"/>
      <c r="K234" s="593"/>
      <c r="L234" s="593"/>
      <c r="M234" s="593"/>
    </row>
    <row r="235" customHeight="1" spans="9:13">
      <c r="I235" s="593"/>
      <c r="J235" s="593"/>
      <c r="K235" s="593"/>
      <c r="L235" s="593"/>
      <c r="M235" s="593"/>
    </row>
    <row r="236" customHeight="1" spans="9:13">
      <c r="I236" s="593"/>
      <c r="J236" s="593"/>
      <c r="K236" s="593"/>
      <c r="L236" s="593"/>
      <c r="M236" s="593"/>
    </row>
    <row r="237" customHeight="1" spans="9:13">
      <c r="I237" s="593"/>
      <c r="J237" s="593"/>
      <c r="K237" s="593"/>
      <c r="L237" s="593"/>
      <c r="M237" s="593"/>
    </row>
    <row r="238" customHeight="1" spans="9:13">
      <c r="I238" s="593"/>
      <c r="J238" s="593"/>
      <c r="K238" s="593"/>
      <c r="L238" s="593"/>
      <c r="M238" s="593"/>
    </row>
    <row r="239" customHeight="1" spans="9:13">
      <c r="I239" s="593"/>
      <c r="J239" s="593"/>
      <c r="K239" s="593"/>
      <c r="L239" s="593"/>
      <c r="M239" s="593"/>
    </row>
    <row r="240" customHeight="1" spans="9:13">
      <c r="I240" s="593"/>
      <c r="J240" s="593"/>
      <c r="K240" s="593"/>
      <c r="L240" s="593"/>
      <c r="M240" s="593"/>
    </row>
    <row r="241" customHeight="1" spans="9:13">
      <c r="I241" s="593"/>
      <c r="J241" s="593"/>
      <c r="K241" s="593"/>
      <c r="L241" s="593"/>
      <c r="M241" s="593"/>
    </row>
    <row r="242" customHeight="1" spans="9:13">
      <c r="I242" s="593"/>
      <c r="J242" s="593"/>
      <c r="K242" s="593"/>
      <c r="L242" s="593"/>
      <c r="M242" s="593"/>
    </row>
    <row r="243" customHeight="1" spans="9:13">
      <c r="I243" s="593"/>
      <c r="J243" s="593"/>
      <c r="K243" s="593"/>
      <c r="L243" s="593"/>
      <c r="M243" s="593"/>
    </row>
    <row r="244" customHeight="1" spans="9:13">
      <c r="I244" s="593"/>
      <c r="J244" s="593"/>
      <c r="K244" s="593"/>
      <c r="L244" s="593"/>
      <c r="M244" s="593"/>
    </row>
    <row r="245" customHeight="1" spans="9:13">
      <c r="I245" s="593"/>
      <c r="J245" s="593"/>
      <c r="K245" s="593"/>
      <c r="L245" s="593"/>
      <c r="M245" s="593"/>
    </row>
    <row r="246" customHeight="1" spans="9:13">
      <c r="I246" s="593"/>
      <c r="J246" s="593"/>
      <c r="K246" s="593"/>
      <c r="L246" s="593"/>
      <c r="M246" s="593"/>
    </row>
    <row r="247" customHeight="1" spans="9:13">
      <c r="I247" s="593"/>
      <c r="J247" s="593"/>
      <c r="K247" s="593"/>
      <c r="L247" s="593"/>
      <c r="M247" s="593"/>
    </row>
    <row r="248" customHeight="1" spans="9:13">
      <c r="I248" s="593"/>
      <c r="J248" s="593"/>
      <c r="K248" s="593"/>
      <c r="L248" s="593"/>
      <c r="M248" s="593"/>
    </row>
    <row r="249" customHeight="1" spans="9:13">
      <c r="I249" s="593"/>
      <c r="J249" s="593"/>
      <c r="K249" s="593"/>
      <c r="L249" s="593"/>
      <c r="M249" s="593"/>
    </row>
    <row r="250" customHeight="1" spans="9:13">
      <c r="I250" s="593"/>
      <c r="J250" s="593"/>
      <c r="K250" s="593"/>
      <c r="L250" s="593"/>
      <c r="M250" s="593"/>
    </row>
    <row r="251" customHeight="1" spans="9:13">
      <c r="I251" s="593"/>
      <c r="J251" s="593"/>
      <c r="K251" s="593"/>
      <c r="L251" s="593"/>
      <c r="M251" s="593"/>
    </row>
    <row r="252" customHeight="1" spans="9:13">
      <c r="I252" s="593"/>
      <c r="J252" s="593"/>
      <c r="K252" s="593"/>
      <c r="L252" s="593"/>
      <c r="M252" s="593"/>
    </row>
    <row r="253" customHeight="1" spans="9:13">
      <c r="I253" s="593"/>
      <c r="J253" s="593"/>
      <c r="K253" s="593"/>
      <c r="L253" s="593"/>
      <c r="M253" s="593"/>
    </row>
    <row r="254" customHeight="1" spans="9:13">
      <c r="I254" s="593"/>
      <c r="J254" s="593"/>
      <c r="K254" s="593"/>
      <c r="L254" s="593"/>
      <c r="M254" s="593"/>
    </row>
    <row r="255" customHeight="1" spans="9:13">
      <c r="I255" s="593"/>
      <c r="J255" s="593"/>
      <c r="K255" s="593"/>
      <c r="L255" s="593"/>
      <c r="M255" s="593"/>
    </row>
    <row r="256" customHeight="1" spans="9:13">
      <c r="I256" s="593"/>
      <c r="J256" s="593"/>
      <c r="K256" s="593"/>
      <c r="L256" s="593"/>
      <c r="M256" s="593"/>
    </row>
    <row r="257" customHeight="1" spans="9:13">
      <c r="I257" s="593"/>
      <c r="J257" s="593"/>
      <c r="K257" s="593"/>
      <c r="L257" s="593"/>
      <c r="M257" s="593"/>
    </row>
    <row r="258" customHeight="1" spans="9:13">
      <c r="I258" s="593"/>
      <c r="J258" s="593"/>
      <c r="K258" s="593"/>
      <c r="L258" s="593"/>
      <c r="M258" s="593"/>
    </row>
    <row r="259" customHeight="1" spans="9:13">
      <c r="I259" s="593"/>
      <c r="J259" s="593"/>
      <c r="K259" s="593"/>
      <c r="L259" s="593"/>
      <c r="M259" s="593"/>
    </row>
    <row r="260" customHeight="1" spans="9:13">
      <c r="I260" s="593"/>
      <c r="J260" s="593"/>
      <c r="K260" s="593"/>
      <c r="L260" s="593"/>
      <c r="M260" s="593"/>
    </row>
    <row r="261" customHeight="1" spans="9:13">
      <c r="I261" s="593"/>
      <c r="J261" s="593"/>
      <c r="K261" s="593"/>
      <c r="L261" s="593"/>
      <c r="M261" s="593"/>
    </row>
    <row r="262" customHeight="1" spans="9:13">
      <c r="I262" s="593"/>
      <c r="J262" s="593"/>
      <c r="K262" s="593"/>
      <c r="L262" s="593"/>
      <c r="M262" s="593"/>
    </row>
    <row r="263" customHeight="1" spans="9:13">
      <c r="I263" s="593"/>
      <c r="J263" s="593"/>
      <c r="K263" s="593"/>
      <c r="L263" s="593"/>
      <c r="M263" s="593"/>
    </row>
    <row r="264" customHeight="1" spans="9:13">
      <c r="I264" s="593"/>
      <c r="J264" s="593"/>
      <c r="K264" s="593"/>
      <c r="L264" s="593"/>
      <c r="M264" s="593"/>
    </row>
    <row r="265" customHeight="1" spans="9:13">
      <c r="I265" s="593"/>
      <c r="J265" s="593"/>
      <c r="K265" s="593"/>
      <c r="L265" s="593"/>
      <c r="M265" s="593"/>
    </row>
    <row r="266" customHeight="1" spans="9:13">
      <c r="I266" s="593"/>
      <c r="J266" s="593"/>
      <c r="K266" s="593"/>
      <c r="L266" s="593"/>
      <c r="M266" s="593"/>
    </row>
    <row r="267" customHeight="1" spans="9:13">
      <c r="I267" s="593"/>
      <c r="J267" s="593"/>
      <c r="K267" s="593"/>
      <c r="L267" s="593"/>
      <c r="M267" s="593"/>
    </row>
    <row r="268" customHeight="1" spans="9:13">
      <c r="I268" s="593"/>
      <c r="J268" s="593"/>
      <c r="K268" s="593"/>
      <c r="L268" s="593"/>
      <c r="M268" s="593"/>
    </row>
    <row r="269" customHeight="1" spans="9:13">
      <c r="I269" s="593"/>
      <c r="J269" s="593"/>
      <c r="K269" s="593"/>
      <c r="L269" s="593"/>
      <c r="M269" s="593"/>
    </row>
    <row r="270" customHeight="1" spans="9:13">
      <c r="I270" s="593"/>
      <c r="J270" s="593"/>
      <c r="K270" s="593"/>
      <c r="L270" s="593"/>
      <c r="M270" s="593"/>
    </row>
    <row r="271" customHeight="1" spans="9:13">
      <c r="I271" s="593"/>
      <c r="J271" s="593"/>
      <c r="K271" s="593"/>
      <c r="L271" s="593"/>
      <c r="M271" s="593"/>
    </row>
    <row r="272" customHeight="1" spans="9:13">
      <c r="I272" s="593"/>
      <c r="J272" s="593"/>
      <c r="K272" s="593"/>
      <c r="L272" s="593"/>
      <c r="M272" s="593"/>
    </row>
    <row r="273" customHeight="1" spans="9:13">
      <c r="I273" s="593"/>
      <c r="J273" s="593"/>
      <c r="K273" s="593"/>
      <c r="L273" s="593"/>
      <c r="M273" s="593"/>
    </row>
    <row r="274" customHeight="1" spans="9:13">
      <c r="I274" s="593"/>
      <c r="J274" s="593"/>
      <c r="K274" s="593"/>
      <c r="L274" s="593"/>
      <c r="M274" s="593"/>
    </row>
    <row r="275" customHeight="1" spans="9:13">
      <c r="I275" s="593"/>
      <c r="J275" s="593"/>
      <c r="K275" s="593"/>
      <c r="L275" s="593"/>
      <c r="M275" s="593"/>
    </row>
    <row r="276" customHeight="1" spans="9:13">
      <c r="I276" s="593"/>
      <c r="J276" s="593"/>
      <c r="K276" s="593"/>
      <c r="L276" s="593"/>
      <c r="M276" s="593"/>
    </row>
    <row r="277" customHeight="1" spans="9:13">
      <c r="I277" s="593"/>
      <c r="J277" s="593"/>
      <c r="K277" s="593"/>
      <c r="L277" s="593"/>
      <c r="M277" s="593"/>
    </row>
    <row r="278" customHeight="1" spans="9:13">
      <c r="I278" s="593"/>
      <c r="J278" s="593"/>
      <c r="K278" s="593"/>
      <c r="L278" s="593"/>
      <c r="M278" s="593"/>
    </row>
    <row r="279" customHeight="1" spans="9:13">
      <c r="I279" s="593"/>
      <c r="J279" s="593"/>
      <c r="K279" s="593"/>
      <c r="L279" s="593"/>
      <c r="M279" s="593"/>
    </row>
    <row r="280" customHeight="1" spans="9:13">
      <c r="I280" s="593"/>
      <c r="J280" s="593"/>
      <c r="K280" s="593"/>
      <c r="L280" s="593"/>
      <c r="M280" s="593"/>
    </row>
    <row r="281" customHeight="1" spans="9:13">
      <c r="I281" s="593"/>
      <c r="J281" s="593"/>
      <c r="K281" s="593"/>
      <c r="L281" s="593"/>
      <c r="M281" s="593"/>
    </row>
    <row r="282" customHeight="1" spans="9:13">
      <c r="I282" s="593"/>
      <c r="J282" s="593"/>
      <c r="K282" s="593"/>
      <c r="L282" s="593"/>
      <c r="M282" s="593"/>
    </row>
    <row r="283" customHeight="1" spans="9:13">
      <c r="I283" s="593"/>
      <c r="J283" s="593"/>
      <c r="K283" s="593"/>
      <c r="L283" s="593"/>
      <c r="M283" s="593"/>
    </row>
    <row r="284" customHeight="1" spans="9:13">
      <c r="I284" s="593"/>
      <c r="J284" s="593"/>
      <c r="K284" s="593"/>
      <c r="L284" s="593"/>
      <c r="M284" s="593"/>
    </row>
    <row r="285" customHeight="1" spans="9:13">
      <c r="I285" s="593"/>
      <c r="J285" s="593"/>
      <c r="K285" s="593"/>
      <c r="L285" s="593"/>
      <c r="M285" s="593"/>
    </row>
    <row r="286" customHeight="1" spans="9:13">
      <c r="I286" s="593"/>
      <c r="J286" s="593"/>
      <c r="K286" s="593"/>
      <c r="L286" s="593"/>
      <c r="M286" s="593"/>
    </row>
    <row r="287" customHeight="1" spans="9:13">
      <c r="I287" s="593"/>
      <c r="J287" s="593"/>
      <c r="K287" s="593"/>
      <c r="L287" s="593"/>
      <c r="M287" s="593"/>
    </row>
    <row r="288" customHeight="1" spans="9:13">
      <c r="I288" s="593"/>
      <c r="J288" s="593"/>
      <c r="K288" s="593"/>
      <c r="L288" s="593"/>
      <c r="M288" s="593"/>
    </row>
    <row r="289" customHeight="1" spans="9:13">
      <c r="I289" s="593"/>
      <c r="J289" s="593"/>
      <c r="K289" s="593"/>
      <c r="L289" s="593"/>
      <c r="M289" s="593"/>
    </row>
    <row r="290" customHeight="1" spans="9:13">
      <c r="I290" s="593"/>
      <c r="J290" s="593"/>
      <c r="K290" s="593"/>
      <c r="L290" s="593"/>
      <c r="M290" s="593"/>
    </row>
    <row r="291" customHeight="1" spans="9:13">
      <c r="I291" s="593"/>
      <c r="J291" s="593"/>
      <c r="K291" s="593"/>
      <c r="L291" s="593"/>
      <c r="M291" s="593"/>
    </row>
    <row r="292" customHeight="1" spans="9:13">
      <c r="I292" s="593"/>
      <c r="J292" s="593"/>
      <c r="K292" s="593"/>
      <c r="L292" s="593"/>
      <c r="M292" s="593"/>
    </row>
    <row r="293" customHeight="1" spans="9:13">
      <c r="I293" s="593"/>
      <c r="J293" s="593"/>
      <c r="K293" s="593"/>
      <c r="L293" s="593"/>
      <c r="M293" s="593"/>
    </row>
    <row r="294" customHeight="1" spans="9:13">
      <c r="I294" s="593"/>
      <c r="J294" s="593"/>
      <c r="K294" s="593"/>
      <c r="L294" s="593"/>
      <c r="M294" s="593"/>
    </row>
    <row r="295" customHeight="1" spans="9:13">
      <c r="I295" s="593"/>
      <c r="J295" s="593"/>
      <c r="K295" s="593"/>
      <c r="L295" s="593"/>
      <c r="M295" s="593"/>
    </row>
    <row r="296" customHeight="1" spans="9:13">
      <c r="I296" s="593"/>
      <c r="J296" s="593"/>
      <c r="K296" s="593"/>
      <c r="L296" s="593"/>
      <c r="M296" s="593"/>
    </row>
    <row r="297" customHeight="1" spans="9:13">
      <c r="I297" s="593"/>
      <c r="J297" s="593"/>
      <c r="K297" s="593"/>
      <c r="L297" s="593"/>
      <c r="M297" s="593"/>
    </row>
    <row r="298" customHeight="1" spans="9:13">
      <c r="I298" s="593"/>
      <c r="J298" s="593"/>
      <c r="K298" s="593"/>
      <c r="L298" s="593"/>
      <c r="M298" s="593"/>
    </row>
    <row r="299" customHeight="1" spans="9:13">
      <c r="I299" s="593"/>
      <c r="J299" s="593"/>
      <c r="K299" s="593"/>
      <c r="L299" s="593"/>
      <c r="M299" s="593"/>
    </row>
    <row r="300" customHeight="1" spans="9:13">
      <c r="I300" s="593"/>
      <c r="J300" s="593"/>
      <c r="K300" s="593"/>
      <c r="L300" s="593"/>
      <c r="M300" s="593"/>
    </row>
    <row r="301" customHeight="1" spans="9:13">
      <c r="I301" s="593"/>
      <c r="J301" s="593"/>
      <c r="K301" s="593"/>
      <c r="L301" s="593"/>
      <c r="M301" s="593"/>
    </row>
    <row r="302" customHeight="1" spans="9:13">
      <c r="I302" s="593"/>
      <c r="J302" s="593"/>
      <c r="K302" s="593"/>
      <c r="L302" s="593"/>
      <c r="M302" s="593"/>
    </row>
    <row r="303" customHeight="1" spans="9:13">
      <c r="I303" s="593"/>
      <c r="J303" s="593"/>
      <c r="K303" s="593"/>
      <c r="L303" s="593"/>
      <c r="M303" s="593"/>
    </row>
    <row r="304" customHeight="1" spans="9:13">
      <c r="I304" s="593"/>
      <c r="J304" s="593"/>
      <c r="K304" s="593"/>
      <c r="L304" s="593"/>
      <c r="M304" s="593"/>
    </row>
    <row r="305" customHeight="1" spans="9:13">
      <c r="I305" s="593"/>
      <c r="J305" s="593"/>
      <c r="K305" s="593"/>
      <c r="L305" s="593"/>
      <c r="M305" s="593"/>
    </row>
    <row r="306" customHeight="1" spans="9:13">
      <c r="I306" s="593"/>
      <c r="J306" s="593"/>
      <c r="K306" s="593"/>
      <c r="L306" s="593"/>
      <c r="M306" s="593"/>
    </row>
    <row r="307" customHeight="1" spans="9:13">
      <c r="I307" s="593"/>
      <c r="J307" s="593"/>
      <c r="K307" s="593"/>
      <c r="L307" s="593"/>
      <c r="M307" s="593"/>
    </row>
    <row r="308" customHeight="1" spans="9:13">
      <c r="I308" s="593"/>
      <c r="J308" s="593"/>
      <c r="K308" s="593"/>
      <c r="L308" s="593"/>
      <c r="M308" s="593"/>
    </row>
    <row r="309" customHeight="1" spans="9:13">
      <c r="I309" s="593"/>
      <c r="J309" s="593"/>
      <c r="K309" s="593"/>
      <c r="L309" s="593"/>
      <c r="M309" s="593"/>
    </row>
    <row r="310" customHeight="1" spans="9:13">
      <c r="I310" s="593"/>
      <c r="J310" s="593"/>
      <c r="K310" s="593"/>
      <c r="L310" s="593"/>
      <c r="M310" s="593"/>
    </row>
    <row r="311" customHeight="1" spans="9:13">
      <c r="I311" s="593"/>
      <c r="J311" s="593"/>
      <c r="K311" s="593"/>
      <c r="L311" s="593"/>
      <c r="M311" s="593"/>
    </row>
    <row r="312" customHeight="1" spans="9:13">
      <c r="I312" s="593"/>
      <c r="J312" s="593"/>
      <c r="K312" s="593"/>
      <c r="L312" s="593"/>
      <c r="M312" s="593"/>
    </row>
    <row r="313" customHeight="1" spans="9:13">
      <c r="I313" s="593"/>
      <c r="J313" s="593"/>
      <c r="K313" s="593"/>
      <c r="L313" s="593"/>
      <c r="M313" s="593"/>
    </row>
    <row r="314" customHeight="1" spans="9:13">
      <c r="I314" s="593"/>
      <c r="J314" s="593"/>
      <c r="K314" s="593"/>
      <c r="L314" s="593"/>
      <c r="M314" s="593"/>
    </row>
    <row r="315" customHeight="1" spans="9:13">
      <c r="I315" s="593"/>
      <c r="J315" s="593"/>
      <c r="K315" s="593"/>
      <c r="L315" s="593"/>
      <c r="M315" s="593"/>
    </row>
    <row r="316" customHeight="1" spans="9:13">
      <c r="I316" s="593"/>
      <c r="J316" s="593"/>
      <c r="K316" s="593"/>
      <c r="L316" s="593"/>
      <c r="M316" s="593"/>
    </row>
    <row r="317" customHeight="1" spans="9:13">
      <c r="I317" s="593"/>
      <c r="J317" s="593"/>
      <c r="K317" s="593"/>
      <c r="L317" s="593"/>
      <c r="M317" s="593"/>
    </row>
    <row r="318" customHeight="1" spans="9:13">
      <c r="I318" s="593"/>
      <c r="J318" s="593"/>
      <c r="K318" s="593"/>
      <c r="L318" s="593"/>
      <c r="M318" s="593"/>
    </row>
    <row r="319" customHeight="1" spans="9:13">
      <c r="I319" s="593"/>
      <c r="J319" s="593"/>
      <c r="K319" s="593"/>
      <c r="L319" s="593"/>
      <c r="M319" s="593"/>
    </row>
    <row r="320" customHeight="1" spans="9:13">
      <c r="I320" s="593"/>
      <c r="J320" s="593"/>
      <c r="K320" s="593"/>
      <c r="L320" s="593"/>
      <c r="M320" s="593"/>
    </row>
    <row r="321" customHeight="1" spans="9:13">
      <c r="I321" s="593"/>
      <c r="J321" s="593"/>
      <c r="K321" s="593"/>
      <c r="L321" s="593"/>
      <c r="M321" s="593"/>
    </row>
    <row r="322" customHeight="1" spans="9:13">
      <c r="I322" s="593"/>
      <c r="J322" s="593"/>
      <c r="K322" s="593"/>
      <c r="L322" s="593"/>
      <c r="M322" s="593"/>
    </row>
    <row r="323" customHeight="1" spans="9:13">
      <c r="I323" s="593"/>
      <c r="J323" s="593"/>
      <c r="K323" s="593"/>
      <c r="L323" s="593"/>
      <c r="M323" s="593"/>
    </row>
    <row r="324" customHeight="1" spans="9:13">
      <c r="I324" s="593"/>
      <c r="J324" s="593"/>
      <c r="K324" s="593"/>
      <c r="L324" s="593"/>
      <c r="M324" s="593"/>
    </row>
    <row r="325" customHeight="1" spans="9:13">
      <c r="I325" s="593"/>
      <c r="J325" s="593"/>
      <c r="K325" s="593"/>
      <c r="L325" s="593"/>
      <c r="M325" s="593"/>
    </row>
    <row r="326" customHeight="1" spans="9:13">
      <c r="I326" s="593"/>
      <c r="J326" s="593"/>
      <c r="K326" s="593"/>
      <c r="L326" s="593"/>
      <c r="M326" s="593"/>
    </row>
    <row r="327" customHeight="1" spans="9:13">
      <c r="I327" s="593"/>
      <c r="J327" s="593"/>
      <c r="K327" s="593"/>
      <c r="L327" s="593"/>
      <c r="M327" s="593"/>
    </row>
    <row r="328" customHeight="1" spans="9:13">
      <c r="I328" s="593"/>
      <c r="J328" s="593"/>
      <c r="K328" s="593"/>
      <c r="L328" s="593"/>
      <c r="M328" s="593"/>
    </row>
    <row r="329" customHeight="1" spans="9:13">
      <c r="I329" s="593"/>
      <c r="J329" s="593"/>
      <c r="K329" s="593"/>
      <c r="L329" s="593"/>
      <c r="M329" s="593"/>
    </row>
    <row r="330" customHeight="1" spans="9:13">
      <c r="I330" s="593"/>
      <c r="J330" s="593"/>
      <c r="K330" s="593"/>
      <c r="L330" s="593"/>
      <c r="M330" s="593"/>
    </row>
    <row r="331" customHeight="1" spans="9:13">
      <c r="I331" s="593"/>
      <c r="J331" s="593"/>
      <c r="K331" s="593"/>
      <c r="L331" s="593"/>
      <c r="M331" s="593"/>
    </row>
    <row r="332" customHeight="1" spans="9:13">
      <c r="I332" s="593"/>
      <c r="J332" s="593"/>
      <c r="K332" s="593"/>
      <c r="L332" s="593"/>
      <c r="M332" s="593"/>
    </row>
    <row r="333" customHeight="1" spans="9:13">
      <c r="I333" s="593"/>
      <c r="J333" s="593"/>
      <c r="K333" s="593"/>
      <c r="L333" s="593"/>
      <c r="M333" s="593"/>
    </row>
    <row r="334" customHeight="1" spans="9:13">
      <c r="I334" s="593"/>
      <c r="J334" s="593"/>
      <c r="K334" s="593"/>
      <c r="L334" s="593"/>
      <c r="M334" s="593"/>
    </row>
    <row r="335" customHeight="1" spans="9:13">
      <c r="I335" s="593"/>
      <c r="J335" s="593"/>
      <c r="K335" s="593"/>
      <c r="L335" s="593"/>
      <c r="M335" s="593"/>
    </row>
    <row r="336" customHeight="1" spans="9:13">
      <c r="I336" s="593"/>
      <c r="J336" s="593"/>
      <c r="K336" s="593"/>
      <c r="L336" s="593"/>
      <c r="M336" s="593"/>
    </row>
    <row r="337" customHeight="1" spans="9:13">
      <c r="I337" s="593"/>
      <c r="J337" s="593"/>
      <c r="K337" s="593"/>
      <c r="L337" s="593"/>
      <c r="M337" s="593"/>
    </row>
    <row r="338" customHeight="1" spans="9:13">
      <c r="I338" s="593"/>
      <c r="J338" s="593"/>
      <c r="K338" s="593"/>
      <c r="L338" s="593"/>
      <c r="M338" s="593"/>
    </row>
    <row r="339" customHeight="1" spans="9:13">
      <c r="I339" s="593"/>
      <c r="J339" s="593"/>
      <c r="K339" s="593"/>
      <c r="L339" s="593"/>
      <c r="M339" s="593"/>
    </row>
    <row r="340" customHeight="1" spans="9:13">
      <c r="I340" s="593"/>
      <c r="J340" s="593"/>
      <c r="K340" s="593"/>
      <c r="L340" s="593"/>
      <c r="M340" s="593"/>
    </row>
    <row r="341" customHeight="1" spans="9:13">
      <c r="I341" s="593"/>
      <c r="J341" s="593"/>
      <c r="K341" s="593"/>
      <c r="L341" s="593"/>
      <c r="M341" s="593"/>
    </row>
    <row r="342" customHeight="1" spans="9:13">
      <c r="I342" s="593"/>
      <c r="J342" s="593"/>
      <c r="K342" s="593"/>
      <c r="L342" s="593"/>
      <c r="M342" s="593"/>
    </row>
    <row r="343" customHeight="1" spans="9:13">
      <c r="I343" s="593"/>
      <c r="J343" s="593"/>
      <c r="K343" s="593"/>
      <c r="L343" s="593"/>
      <c r="M343" s="593"/>
    </row>
    <row r="344" customHeight="1" spans="9:13">
      <c r="I344" s="593"/>
      <c r="J344" s="593"/>
      <c r="K344" s="593"/>
      <c r="L344" s="593"/>
      <c r="M344" s="593"/>
    </row>
    <row r="345" customHeight="1" spans="9:13">
      <c r="I345" s="593"/>
      <c r="J345" s="593"/>
      <c r="K345" s="593"/>
      <c r="L345" s="593"/>
      <c r="M345" s="593"/>
    </row>
    <row r="346" customHeight="1" spans="9:13">
      <c r="I346" s="593"/>
      <c r="J346" s="593"/>
      <c r="K346" s="593"/>
      <c r="L346" s="593"/>
      <c r="M346" s="593"/>
    </row>
    <row r="347" customHeight="1" spans="9:13">
      <c r="I347" s="593"/>
      <c r="J347" s="593"/>
      <c r="K347" s="593"/>
      <c r="L347" s="593"/>
      <c r="M347" s="593"/>
    </row>
    <row r="348" customHeight="1" spans="9:13">
      <c r="I348" s="593"/>
      <c r="J348" s="593"/>
      <c r="K348" s="593"/>
      <c r="L348" s="593"/>
      <c r="M348" s="593"/>
    </row>
    <row r="349" customHeight="1" spans="9:13">
      <c r="I349" s="593"/>
      <c r="J349" s="593"/>
      <c r="K349" s="593"/>
      <c r="L349" s="593"/>
      <c r="M349" s="593"/>
    </row>
    <row r="350" customHeight="1" spans="9:13">
      <c r="I350" s="593"/>
      <c r="J350" s="593"/>
      <c r="K350" s="593"/>
      <c r="L350" s="593"/>
      <c r="M350" s="593"/>
    </row>
    <row r="351" customHeight="1" spans="9:13">
      <c r="I351" s="593"/>
      <c r="J351" s="593"/>
      <c r="K351" s="593"/>
      <c r="L351" s="593"/>
      <c r="M351" s="593"/>
    </row>
    <row r="352" customHeight="1" spans="9:13">
      <c r="I352" s="593"/>
      <c r="J352" s="593"/>
      <c r="K352" s="593"/>
      <c r="L352" s="593"/>
      <c r="M352" s="593"/>
    </row>
    <row r="353" customHeight="1" spans="9:13">
      <c r="I353" s="593"/>
      <c r="J353" s="593"/>
      <c r="K353" s="593"/>
      <c r="L353" s="593"/>
      <c r="M353" s="593"/>
    </row>
    <row r="354" customHeight="1" spans="9:13">
      <c r="I354" s="593"/>
      <c r="J354" s="593"/>
      <c r="K354" s="593"/>
      <c r="L354" s="593"/>
      <c r="M354" s="593"/>
    </row>
    <row r="355" customHeight="1" spans="9:13">
      <c r="I355" s="593"/>
      <c r="J355" s="593"/>
      <c r="K355" s="593"/>
      <c r="L355" s="593"/>
      <c r="M355" s="593"/>
    </row>
    <row r="356" customHeight="1" spans="9:13">
      <c r="I356" s="593"/>
      <c r="J356" s="593"/>
      <c r="K356" s="593"/>
      <c r="L356" s="593"/>
      <c r="M356" s="593"/>
    </row>
    <row r="357" customHeight="1" spans="9:13">
      <c r="I357" s="593"/>
      <c r="J357" s="593"/>
      <c r="K357" s="593"/>
      <c r="L357" s="593"/>
      <c r="M357" s="593"/>
    </row>
    <row r="358" customHeight="1" spans="9:13">
      <c r="I358" s="593"/>
      <c r="J358" s="593"/>
      <c r="K358" s="593"/>
      <c r="L358" s="593"/>
      <c r="M358" s="593"/>
    </row>
    <row r="359" customHeight="1" spans="9:13">
      <c r="I359" s="593"/>
      <c r="J359" s="593"/>
      <c r="K359" s="593"/>
      <c r="L359" s="593"/>
      <c r="M359" s="593"/>
    </row>
    <row r="360" customHeight="1" spans="9:13">
      <c r="I360" s="593"/>
      <c r="J360" s="593"/>
      <c r="K360" s="593"/>
      <c r="L360" s="593"/>
      <c r="M360" s="593"/>
    </row>
    <row r="361" customHeight="1" spans="9:13">
      <c r="I361" s="593"/>
      <c r="J361" s="593"/>
      <c r="K361" s="593"/>
      <c r="L361" s="593"/>
      <c r="M361" s="593"/>
    </row>
    <row r="362" customHeight="1" spans="9:13">
      <c r="I362" s="593"/>
      <c r="J362" s="593"/>
      <c r="K362" s="593"/>
      <c r="L362" s="593"/>
      <c r="M362" s="593"/>
    </row>
    <row r="363" customHeight="1" spans="9:13">
      <c r="I363" s="593"/>
      <c r="J363" s="593"/>
      <c r="K363" s="593"/>
      <c r="L363" s="593"/>
      <c r="M363" s="593"/>
    </row>
    <row r="364" customHeight="1" spans="9:13">
      <c r="I364" s="593"/>
      <c r="J364" s="593"/>
      <c r="K364" s="593"/>
      <c r="L364" s="593"/>
      <c r="M364" s="593"/>
    </row>
    <row r="365" customHeight="1" spans="9:13">
      <c r="I365" s="593"/>
      <c r="J365" s="593"/>
      <c r="K365" s="593"/>
      <c r="L365" s="593"/>
      <c r="M365" s="593"/>
    </row>
    <row r="366" customHeight="1" spans="9:13">
      <c r="I366" s="593"/>
      <c r="J366" s="593"/>
      <c r="K366" s="593"/>
      <c r="L366" s="593"/>
      <c r="M366" s="593"/>
    </row>
    <row r="367" customHeight="1" spans="9:13">
      <c r="I367" s="593"/>
      <c r="J367" s="593"/>
      <c r="K367" s="593"/>
      <c r="L367" s="593"/>
      <c r="M367" s="593"/>
    </row>
    <row r="368" customHeight="1" spans="9:13">
      <c r="I368" s="593"/>
      <c r="J368" s="593"/>
      <c r="K368" s="593"/>
      <c r="L368" s="593"/>
      <c r="M368" s="593"/>
    </row>
    <row r="369" customHeight="1" spans="9:13">
      <c r="I369" s="593"/>
      <c r="J369" s="593"/>
      <c r="K369" s="593"/>
      <c r="L369" s="593"/>
      <c r="M369" s="593"/>
    </row>
    <row r="370" customHeight="1" spans="9:13">
      <c r="I370" s="593"/>
      <c r="J370" s="593"/>
      <c r="K370" s="593"/>
      <c r="L370" s="593"/>
      <c r="M370" s="593"/>
    </row>
    <row r="371" customHeight="1" spans="9:13">
      <c r="I371" s="593"/>
      <c r="J371" s="593"/>
      <c r="K371" s="593"/>
      <c r="L371" s="593"/>
      <c r="M371" s="593"/>
    </row>
    <row r="372" customHeight="1" spans="9:13">
      <c r="I372" s="593"/>
      <c r="J372" s="593"/>
      <c r="K372" s="593"/>
      <c r="L372" s="593"/>
      <c r="M372" s="593"/>
    </row>
    <row r="373" customHeight="1" spans="9:13">
      <c r="I373" s="593"/>
      <c r="J373" s="593"/>
      <c r="K373" s="593"/>
      <c r="L373" s="593"/>
      <c r="M373" s="593"/>
    </row>
    <row r="374" customHeight="1" spans="9:13">
      <c r="I374" s="593"/>
      <c r="J374" s="593"/>
      <c r="K374" s="593"/>
      <c r="L374" s="593"/>
      <c r="M374" s="593"/>
    </row>
    <row r="375" customHeight="1" spans="9:13">
      <c r="I375" s="593"/>
      <c r="J375" s="593"/>
      <c r="K375" s="593"/>
      <c r="L375" s="593"/>
      <c r="M375" s="593"/>
    </row>
    <row r="376" customHeight="1" spans="9:13">
      <c r="I376" s="593"/>
      <c r="J376" s="593"/>
      <c r="K376" s="593"/>
      <c r="L376" s="593"/>
      <c r="M376" s="593"/>
    </row>
    <row r="377" customHeight="1" spans="9:13">
      <c r="I377" s="593"/>
      <c r="J377" s="593"/>
      <c r="K377" s="593"/>
      <c r="L377" s="593"/>
      <c r="M377" s="593"/>
    </row>
    <row r="378" customHeight="1" spans="9:13">
      <c r="I378" s="593"/>
      <c r="J378" s="593"/>
      <c r="K378" s="593"/>
      <c r="L378" s="593"/>
      <c r="M378" s="593"/>
    </row>
    <row r="379" customHeight="1" spans="9:13">
      <c r="I379" s="593"/>
      <c r="J379" s="593"/>
      <c r="K379" s="593"/>
      <c r="L379" s="593"/>
      <c r="M379" s="593"/>
    </row>
    <row r="380" customHeight="1" spans="9:13">
      <c r="I380" s="593"/>
      <c r="J380" s="593"/>
      <c r="K380" s="593"/>
      <c r="L380" s="593"/>
      <c r="M380" s="593"/>
    </row>
    <row r="381" customHeight="1" spans="9:13">
      <c r="I381" s="593"/>
      <c r="J381" s="593"/>
      <c r="K381" s="593"/>
      <c r="L381" s="593"/>
      <c r="M381" s="593"/>
    </row>
    <row r="382" customHeight="1" spans="9:13">
      <c r="I382" s="593"/>
      <c r="J382" s="593"/>
      <c r="K382" s="593"/>
      <c r="L382" s="593"/>
      <c r="M382" s="593"/>
    </row>
    <row r="383" customHeight="1" spans="9:13">
      <c r="I383" s="593"/>
      <c r="J383" s="593"/>
      <c r="K383" s="593"/>
      <c r="L383" s="593"/>
      <c r="M383" s="593"/>
    </row>
    <row r="384" customHeight="1" spans="9:13">
      <c r="I384" s="593"/>
      <c r="J384" s="593"/>
      <c r="K384" s="593"/>
      <c r="L384" s="593"/>
      <c r="M384" s="593"/>
    </row>
    <row r="385" customHeight="1" spans="9:13">
      <c r="I385" s="593"/>
      <c r="J385" s="593"/>
      <c r="K385" s="593"/>
      <c r="L385" s="593"/>
      <c r="M385" s="593"/>
    </row>
    <row r="386" customHeight="1" spans="9:13">
      <c r="I386" s="593"/>
      <c r="J386" s="593"/>
      <c r="K386" s="593"/>
      <c r="L386" s="593"/>
      <c r="M386" s="593"/>
    </row>
    <row r="387" customHeight="1" spans="9:13">
      <c r="I387" s="593"/>
      <c r="J387" s="593"/>
      <c r="K387" s="593"/>
      <c r="L387" s="593"/>
      <c r="M387" s="593"/>
    </row>
    <row r="388" customHeight="1" spans="9:13">
      <c r="I388" s="593"/>
      <c r="J388" s="593"/>
      <c r="K388" s="593"/>
      <c r="L388" s="593"/>
      <c r="M388" s="593"/>
    </row>
    <row r="389" customHeight="1" spans="9:13">
      <c r="I389" s="593"/>
      <c r="J389" s="593"/>
      <c r="K389" s="593"/>
      <c r="L389" s="593"/>
      <c r="M389" s="593"/>
    </row>
    <row r="390" customHeight="1" spans="9:13">
      <c r="I390" s="593"/>
      <c r="J390" s="593"/>
      <c r="K390" s="593"/>
      <c r="L390" s="593"/>
      <c r="M390" s="593"/>
    </row>
    <row r="391" customHeight="1" spans="9:13">
      <c r="I391" s="593"/>
      <c r="J391" s="593"/>
      <c r="K391" s="593"/>
      <c r="L391" s="593"/>
      <c r="M391" s="593"/>
    </row>
    <row r="392" customHeight="1" spans="9:13">
      <c r="I392" s="593"/>
      <c r="J392" s="593"/>
      <c r="K392" s="593"/>
      <c r="L392" s="593"/>
      <c r="M392" s="593"/>
    </row>
    <row r="393" customHeight="1" spans="9:13">
      <c r="I393" s="593"/>
      <c r="J393" s="593"/>
      <c r="K393" s="593"/>
      <c r="L393" s="593"/>
      <c r="M393" s="593"/>
    </row>
    <row r="394" customHeight="1" spans="9:13">
      <c r="I394" s="593"/>
      <c r="J394" s="593"/>
      <c r="K394" s="593"/>
      <c r="L394" s="593"/>
      <c r="M394" s="593"/>
    </row>
    <row r="395" customHeight="1" spans="9:13">
      <c r="I395" s="593"/>
      <c r="J395" s="593"/>
      <c r="K395" s="593"/>
      <c r="L395" s="593"/>
      <c r="M395" s="593"/>
    </row>
    <row r="396" customHeight="1" spans="9:13">
      <c r="I396" s="593"/>
      <c r="J396" s="593"/>
      <c r="K396" s="593"/>
      <c r="L396" s="593"/>
      <c r="M396" s="593"/>
    </row>
    <row r="397" customHeight="1" spans="9:13">
      <c r="I397" s="593"/>
      <c r="J397" s="593"/>
      <c r="K397" s="593"/>
      <c r="L397" s="593"/>
      <c r="M397" s="593"/>
    </row>
    <row r="398" customHeight="1" spans="9:13">
      <c r="I398" s="593"/>
      <c r="J398" s="593"/>
      <c r="K398" s="593"/>
      <c r="L398" s="593"/>
      <c r="M398" s="593"/>
    </row>
    <row r="399" customHeight="1" spans="9:13">
      <c r="I399" s="593"/>
      <c r="J399" s="593"/>
      <c r="K399" s="593"/>
      <c r="L399" s="593"/>
      <c r="M399" s="593"/>
    </row>
    <row r="400" customHeight="1" spans="9:13">
      <c r="I400" s="593"/>
      <c r="J400" s="593"/>
      <c r="K400" s="593"/>
      <c r="L400" s="593"/>
      <c r="M400" s="593"/>
    </row>
    <row r="401" customHeight="1" spans="9:13">
      <c r="I401" s="593"/>
      <c r="J401" s="593"/>
      <c r="K401" s="593"/>
      <c r="L401" s="593"/>
      <c r="M401" s="593"/>
    </row>
    <row r="402" customHeight="1" spans="9:13">
      <c r="I402" s="593"/>
      <c r="J402" s="593"/>
      <c r="K402" s="593"/>
      <c r="L402" s="593"/>
      <c r="M402" s="593"/>
    </row>
    <row r="403" customHeight="1" spans="9:13">
      <c r="I403" s="593"/>
      <c r="J403" s="593"/>
      <c r="K403" s="593"/>
      <c r="L403" s="593"/>
      <c r="M403" s="593"/>
    </row>
    <row r="404" customHeight="1" spans="9:13">
      <c r="I404" s="593"/>
      <c r="J404" s="593"/>
      <c r="K404" s="593"/>
      <c r="L404" s="593"/>
      <c r="M404" s="593"/>
    </row>
    <row r="405" customHeight="1" spans="9:13">
      <c r="I405" s="593"/>
      <c r="J405" s="593"/>
      <c r="K405" s="593"/>
      <c r="L405" s="593"/>
      <c r="M405" s="593"/>
    </row>
    <row r="406" customHeight="1" spans="9:13">
      <c r="I406" s="593"/>
      <c r="J406" s="593"/>
      <c r="K406" s="593"/>
      <c r="L406" s="593"/>
      <c r="M406" s="593"/>
    </row>
    <row r="407" customHeight="1" spans="9:13">
      <c r="I407" s="593"/>
      <c r="J407" s="593"/>
      <c r="K407" s="593"/>
      <c r="L407" s="593"/>
      <c r="M407" s="593"/>
    </row>
    <row r="408" customHeight="1" spans="9:13">
      <c r="I408" s="593"/>
      <c r="J408" s="593"/>
      <c r="K408" s="593"/>
      <c r="L408" s="593"/>
      <c r="M408" s="593"/>
    </row>
    <row r="409" customHeight="1" spans="9:13">
      <c r="I409" s="593"/>
      <c r="J409" s="593"/>
      <c r="K409" s="593"/>
      <c r="L409" s="593"/>
      <c r="M409" s="593"/>
    </row>
    <row r="410" customHeight="1" spans="9:13">
      <c r="I410" s="593"/>
      <c r="J410" s="593"/>
      <c r="K410" s="593"/>
      <c r="L410" s="593"/>
      <c r="M410" s="593"/>
    </row>
    <row r="411" customHeight="1" spans="9:13">
      <c r="I411" s="593"/>
      <c r="J411" s="593"/>
      <c r="K411" s="593"/>
      <c r="L411" s="593"/>
      <c r="M411" s="593"/>
    </row>
    <row r="412" customHeight="1" spans="9:13">
      <c r="I412" s="593"/>
      <c r="J412" s="593"/>
      <c r="K412" s="593"/>
      <c r="L412" s="593"/>
      <c r="M412" s="593"/>
    </row>
    <row r="413" customHeight="1" spans="9:13">
      <c r="I413" s="593"/>
      <c r="J413" s="593"/>
      <c r="K413" s="593"/>
      <c r="L413" s="593"/>
      <c r="M413" s="593"/>
    </row>
    <row r="414" customHeight="1" spans="9:13">
      <c r="I414" s="593"/>
      <c r="J414" s="593"/>
      <c r="K414" s="593"/>
      <c r="L414" s="593"/>
      <c r="M414" s="593"/>
    </row>
    <row r="415" customHeight="1" spans="9:13">
      <c r="I415" s="593"/>
      <c r="J415" s="593"/>
      <c r="K415" s="593"/>
      <c r="L415" s="593"/>
      <c r="M415" s="593"/>
    </row>
    <row r="416" customHeight="1" spans="9:13">
      <c r="I416" s="593"/>
      <c r="J416" s="593"/>
      <c r="K416" s="593"/>
      <c r="L416" s="593"/>
      <c r="M416" s="593"/>
    </row>
    <row r="417" customHeight="1" spans="9:13">
      <c r="I417" s="593"/>
      <c r="J417" s="593"/>
      <c r="K417" s="593"/>
      <c r="L417" s="593"/>
      <c r="M417" s="593"/>
    </row>
    <row r="418" customHeight="1" spans="9:13">
      <c r="I418" s="593"/>
      <c r="J418" s="593"/>
      <c r="K418" s="593"/>
      <c r="L418" s="593"/>
      <c r="M418" s="593"/>
    </row>
    <row r="419" customHeight="1" spans="9:13">
      <c r="I419" s="593"/>
      <c r="J419" s="593"/>
      <c r="K419" s="593"/>
      <c r="L419" s="593"/>
      <c r="M419" s="593"/>
    </row>
    <row r="420" customHeight="1" spans="9:13">
      <c r="I420" s="593"/>
      <c r="J420" s="593"/>
      <c r="K420" s="593"/>
      <c r="L420" s="593"/>
      <c r="M420" s="593"/>
    </row>
    <row r="421" customHeight="1" spans="9:13">
      <c r="I421" s="593"/>
      <c r="J421" s="593"/>
      <c r="K421" s="593"/>
      <c r="L421" s="593"/>
      <c r="M421" s="593"/>
    </row>
    <row r="422" customHeight="1" spans="9:13">
      <c r="I422" s="593"/>
      <c r="J422" s="593"/>
      <c r="K422" s="593"/>
      <c r="L422" s="593"/>
      <c r="M422" s="593"/>
    </row>
    <row r="423" customHeight="1" spans="9:13">
      <c r="I423" s="593"/>
      <c r="J423" s="593"/>
      <c r="K423" s="593"/>
      <c r="L423" s="593"/>
      <c r="M423" s="593"/>
    </row>
    <row r="424" customHeight="1" spans="9:13">
      <c r="I424" s="593"/>
      <c r="J424" s="593"/>
      <c r="K424" s="593"/>
      <c r="L424" s="593"/>
      <c r="M424" s="593"/>
    </row>
    <row r="425" customHeight="1" spans="9:13">
      <c r="I425" s="593"/>
      <c r="J425" s="593"/>
      <c r="K425" s="593"/>
      <c r="L425" s="593"/>
      <c r="M425" s="593"/>
    </row>
    <row r="426" customHeight="1" spans="9:13">
      <c r="I426" s="593"/>
      <c r="J426" s="593"/>
      <c r="K426" s="593"/>
      <c r="L426" s="593"/>
      <c r="M426" s="593"/>
    </row>
    <row r="427" customHeight="1" spans="9:13">
      <c r="I427" s="593"/>
      <c r="J427" s="593"/>
      <c r="K427" s="593"/>
      <c r="L427" s="593"/>
      <c r="M427" s="593"/>
    </row>
    <row r="428" customHeight="1" spans="9:13">
      <c r="I428" s="593"/>
      <c r="J428" s="593"/>
      <c r="K428" s="593"/>
      <c r="L428" s="593"/>
      <c r="M428" s="593"/>
    </row>
    <row r="429" customHeight="1" spans="9:13">
      <c r="I429" s="593"/>
      <c r="J429" s="593"/>
      <c r="K429" s="593"/>
      <c r="L429" s="593"/>
      <c r="M429" s="593"/>
    </row>
    <row r="430" customHeight="1" spans="9:13">
      <c r="I430" s="593"/>
      <c r="J430" s="593"/>
      <c r="K430" s="593"/>
      <c r="L430" s="593"/>
      <c r="M430" s="593"/>
    </row>
    <row r="431" customHeight="1" spans="9:13">
      <c r="I431" s="593"/>
      <c r="J431" s="593"/>
      <c r="K431" s="593"/>
      <c r="L431" s="593"/>
      <c r="M431" s="593"/>
    </row>
    <row r="432" customHeight="1" spans="9:13">
      <c r="I432" s="593"/>
      <c r="J432" s="593"/>
      <c r="K432" s="593"/>
      <c r="L432" s="593"/>
      <c r="M432" s="593"/>
    </row>
    <row r="433" customHeight="1" spans="9:13">
      <c r="I433" s="593"/>
      <c r="J433" s="593"/>
      <c r="K433" s="593"/>
      <c r="L433" s="593"/>
      <c r="M433" s="593"/>
    </row>
    <row r="434" customHeight="1" spans="9:13">
      <c r="I434" s="593"/>
      <c r="J434" s="593"/>
      <c r="K434" s="593"/>
      <c r="L434" s="593"/>
      <c r="M434" s="593"/>
    </row>
    <row r="435" customHeight="1" spans="9:13">
      <c r="I435" s="593"/>
      <c r="J435" s="593"/>
      <c r="K435" s="593"/>
      <c r="L435" s="593"/>
      <c r="M435" s="593"/>
    </row>
    <row r="436" customHeight="1" spans="9:13">
      <c r="I436" s="593"/>
      <c r="J436" s="593"/>
      <c r="K436" s="593"/>
      <c r="L436" s="593"/>
      <c r="M436" s="593"/>
    </row>
    <row r="437" customHeight="1" spans="9:13">
      <c r="I437" s="593"/>
      <c r="J437" s="593"/>
      <c r="K437" s="593"/>
      <c r="L437" s="593"/>
      <c r="M437" s="593"/>
    </row>
    <row r="438" customHeight="1" spans="9:13">
      <c r="I438" s="593"/>
      <c r="J438" s="593"/>
      <c r="K438" s="593"/>
      <c r="L438" s="593"/>
      <c r="M438" s="593"/>
    </row>
    <row r="439" customHeight="1" spans="9:13">
      <c r="I439" s="593"/>
      <c r="J439" s="593"/>
      <c r="K439" s="593"/>
      <c r="L439" s="593"/>
      <c r="M439" s="593"/>
    </row>
    <row r="440" customHeight="1" spans="9:13">
      <c r="I440" s="593"/>
      <c r="J440" s="593"/>
      <c r="K440" s="593"/>
      <c r="L440" s="593"/>
      <c r="M440" s="593"/>
    </row>
    <row r="441" customHeight="1" spans="9:13">
      <c r="I441" s="593"/>
      <c r="J441" s="593"/>
      <c r="K441" s="593"/>
      <c r="L441" s="593"/>
      <c r="M441" s="593"/>
    </row>
    <row r="442" customHeight="1" spans="9:13">
      <c r="I442" s="593"/>
      <c r="J442" s="593"/>
      <c r="K442" s="593"/>
      <c r="L442" s="593"/>
      <c r="M442" s="593"/>
    </row>
    <row r="443" customHeight="1" spans="9:13">
      <c r="I443" s="593"/>
      <c r="J443" s="593"/>
      <c r="K443" s="593"/>
      <c r="L443" s="593"/>
      <c r="M443" s="593"/>
    </row>
    <row r="444" customHeight="1" spans="9:13">
      <c r="I444" s="593"/>
      <c r="J444" s="593"/>
      <c r="K444" s="593"/>
      <c r="L444" s="593"/>
      <c r="M444" s="593"/>
    </row>
    <row r="445" customHeight="1" spans="9:13">
      <c r="I445" s="593"/>
      <c r="J445" s="593"/>
      <c r="K445" s="593"/>
      <c r="L445" s="593"/>
      <c r="M445" s="593"/>
    </row>
    <row r="446" customHeight="1" spans="9:13">
      <c r="I446" s="593"/>
      <c r="J446" s="593"/>
      <c r="K446" s="593"/>
      <c r="L446" s="593"/>
      <c r="M446" s="593"/>
    </row>
    <row r="447" customHeight="1" spans="9:13">
      <c r="I447" s="593"/>
      <c r="J447" s="593"/>
      <c r="K447" s="593"/>
      <c r="L447" s="593"/>
      <c r="M447" s="593"/>
    </row>
    <row r="448" customHeight="1" spans="9:13">
      <c r="I448" s="593"/>
      <c r="J448" s="593"/>
      <c r="K448" s="593"/>
      <c r="L448" s="593"/>
      <c r="M448" s="593"/>
    </row>
    <row r="449" customHeight="1" spans="9:13">
      <c r="I449" s="593"/>
      <c r="J449" s="593"/>
      <c r="K449" s="593"/>
      <c r="L449" s="593"/>
      <c r="M449" s="593"/>
    </row>
    <row r="450" customHeight="1" spans="9:13">
      <c r="I450" s="593"/>
      <c r="J450" s="593"/>
      <c r="K450" s="593"/>
      <c r="L450" s="593"/>
      <c r="M450" s="593"/>
    </row>
    <row r="451" customHeight="1" spans="9:13">
      <c r="I451" s="593"/>
      <c r="J451" s="593"/>
      <c r="K451" s="593"/>
      <c r="L451" s="593"/>
      <c r="M451" s="593"/>
    </row>
    <row r="452" customHeight="1" spans="9:13">
      <c r="I452" s="593"/>
      <c r="J452" s="593"/>
      <c r="K452" s="593"/>
      <c r="L452" s="593"/>
      <c r="M452" s="593"/>
    </row>
    <row r="453" customHeight="1" spans="9:13">
      <c r="I453" s="593"/>
      <c r="J453" s="593"/>
      <c r="K453" s="593"/>
      <c r="L453" s="593"/>
      <c r="M453" s="593"/>
    </row>
    <row r="454" customHeight="1" spans="9:13">
      <c r="I454" s="593"/>
      <c r="J454" s="593"/>
      <c r="K454" s="593"/>
      <c r="L454" s="593"/>
      <c r="M454" s="593"/>
    </row>
    <row r="455" customHeight="1" spans="9:13">
      <c r="I455" s="593"/>
      <c r="J455" s="593"/>
      <c r="K455" s="593"/>
      <c r="L455" s="593"/>
      <c r="M455" s="593"/>
    </row>
    <row r="456" customHeight="1" spans="9:13">
      <c r="I456" s="593"/>
      <c r="J456" s="593"/>
      <c r="K456" s="593"/>
      <c r="L456" s="593"/>
      <c r="M456" s="593"/>
    </row>
    <row r="457" customHeight="1" spans="9:13">
      <c r="I457" s="593"/>
      <c r="J457" s="593"/>
      <c r="K457" s="593"/>
      <c r="L457" s="593"/>
      <c r="M457" s="593"/>
    </row>
    <row r="458" customHeight="1" spans="9:13">
      <c r="I458" s="593"/>
      <c r="J458" s="593"/>
      <c r="K458" s="593"/>
      <c r="L458" s="593"/>
      <c r="M458" s="593"/>
    </row>
    <row r="459" customHeight="1" spans="9:13">
      <c r="I459" s="593"/>
      <c r="J459" s="593"/>
      <c r="K459" s="593"/>
      <c r="L459" s="593"/>
      <c r="M459" s="593"/>
    </row>
    <row r="460" customHeight="1" spans="9:13">
      <c r="I460" s="593"/>
      <c r="J460" s="593"/>
      <c r="K460" s="593"/>
      <c r="L460" s="593"/>
      <c r="M460" s="593"/>
    </row>
    <row r="461" customHeight="1" spans="9:13">
      <c r="I461" s="593"/>
      <c r="J461" s="593"/>
      <c r="K461" s="593"/>
      <c r="L461" s="593"/>
      <c r="M461" s="593"/>
    </row>
    <row r="462" customHeight="1" spans="9:13">
      <c r="I462" s="593"/>
      <c r="J462" s="593"/>
      <c r="K462" s="593"/>
      <c r="L462" s="593"/>
      <c r="M462" s="593"/>
    </row>
    <row r="463" customHeight="1" spans="9:13">
      <c r="I463" s="593"/>
      <c r="J463" s="593"/>
      <c r="K463" s="593"/>
      <c r="L463" s="593"/>
      <c r="M463" s="593"/>
    </row>
    <row r="464" customHeight="1" spans="9:13">
      <c r="I464" s="593"/>
      <c r="J464" s="593"/>
      <c r="K464" s="593"/>
      <c r="L464" s="593"/>
      <c r="M464" s="593"/>
    </row>
    <row r="465" customHeight="1" spans="9:13">
      <c r="I465" s="593"/>
      <c r="J465" s="593"/>
      <c r="K465" s="593"/>
      <c r="L465" s="593"/>
      <c r="M465" s="593"/>
    </row>
    <row r="466" customHeight="1" spans="9:13">
      <c r="I466" s="593"/>
      <c r="J466" s="593"/>
      <c r="K466" s="593"/>
      <c r="L466" s="593"/>
      <c r="M466" s="593"/>
    </row>
    <row r="467" customHeight="1" spans="9:13">
      <c r="I467" s="593"/>
      <c r="J467" s="593"/>
      <c r="K467" s="593"/>
      <c r="L467" s="593"/>
      <c r="M467" s="593"/>
    </row>
    <row r="468" customHeight="1" spans="9:13">
      <c r="I468" s="593"/>
      <c r="J468" s="593"/>
      <c r="K468" s="593"/>
      <c r="L468" s="593"/>
      <c r="M468" s="593"/>
    </row>
    <row r="469" customHeight="1" spans="9:13">
      <c r="I469" s="593"/>
      <c r="J469" s="593"/>
      <c r="K469" s="593"/>
      <c r="L469" s="593"/>
      <c r="M469" s="593"/>
    </row>
    <row r="470" customHeight="1" spans="9:13">
      <c r="I470" s="593"/>
      <c r="J470" s="593"/>
      <c r="K470" s="593"/>
      <c r="L470" s="593"/>
      <c r="M470" s="593"/>
    </row>
    <row r="471" customHeight="1" spans="9:13">
      <c r="I471" s="593"/>
      <c r="J471" s="593"/>
      <c r="K471" s="593"/>
      <c r="L471" s="593"/>
      <c r="M471" s="593"/>
    </row>
    <row r="472" customHeight="1" spans="9:13">
      <c r="I472" s="593"/>
      <c r="J472" s="593"/>
      <c r="K472" s="593"/>
      <c r="L472" s="593"/>
      <c r="M472" s="593"/>
    </row>
    <row r="473" customHeight="1" spans="9:13">
      <c r="I473" s="593"/>
      <c r="J473" s="593"/>
      <c r="K473" s="593"/>
      <c r="L473" s="593"/>
      <c r="M473" s="593"/>
    </row>
    <row r="474" customHeight="1" spans="9:13">
      <c r="I474" s="593"/>
      <c r="J474" s="593"/>
      <c r="K474" s="593"/>
      <c r="L474" s="593"/>
      <c r="M474" s="593"/>
    </row>
    <row r="475" customHeight="1" spans="9:13">
      <c r="I475" s="593"/>
      <c r="J475" s="593"/>
      <c r="K475" s="593"/>
      <c r="L475" s="593"/>
      <c r="M475" s="593"/>
    </row>
    <row r="476" customHeight="1" spans="9:13">
      <c r="I476" s="593"/>
      <c r="J476" s="593"/>
      <c r="K476" s="593"/>
      <c r="L476" s="593"/>
      <c r="M476" s="593"/>
    </row>
    <row r="477" customHeight="1" spans="9:13">
      <c r="I477" s="593"/>
      <c r="J477" s="593"/>
      <c r="K477" s="593"/>
      <c r="L477" s="593"/>
      <c r="M477" s="593"/>
    </row>
    <row r="478" customHeight="1" spans="9:13">
      <c r="I478" s="593"/>
      <c r="J478" s="593"/>
      <c r="K478" s="593"/>
      <c r="L478" s="593"/>
      <c r="M478" s="593"/>
    </row>
    <row r="479" customHeight="1" spans="9:13">
      <c r="I479" s="593"/>
      <c r="J479" s="593"/>
      <c r="K479" s="593"/>
      <c r="L479" s="593"/>
      <c r="M479" s="593"/>
    </row>
    <row r="480" customHeight="1" spans="9:13">
      <c r="I480" s="593"/>
      <c r="J480" s="593"/>
      <c r="K480" s="593"/>
      <c r="L480" s="593"/>
      <c r="M480" s="593"/>
    </row>
    <row r="481" customHeight="1" spans="9:13">
      <c r="I481" s="593"/>
      <c r="J481" s="593"/>
      <c r="K481" s="593"/>
      <c r="L481" s="593"/>
      <c r="M481" s="593"/>
    </row>
    <row r="482" customHeight="1" spans="9:13">
      <c r="I482" s="593"/>
      <c r="J482" s="593"/>
      <c r="K482" s="593"/>
      <c r="L482" s="593"/>
      <c r="M482" s="593"/>
    </row>
    <row r="483" customHeight="1" spans="9:13">
      <c r="I483" s="593"/>
      <c r="J483" s="593"/>
      <c r="K483" s="593"/>
      <c r="L483" s="593"/>
      <c r="M483" s="593"/>
    </row>
    <row r="484" customHeight="1" spans="9:13">
      <c r="I484" s="593"/>
      <c r="J484" s="593"/>
      <c r="K484" s="593"/>
      <c r="L484" s="593"/>
      <c r="M484" s="593"/>
    </row>
    <row r="485" customHeight="1" spans="9:13">
      <c r="I485" s="593"/>
      <c r="J485" s="593"/>
      <c r="K485" s="593"/>
      <c r="L485" s="593"/>
      <c r="M485" s="593"/>
    </row>
    <row r="486" customHeight="1" spans="9:13">
      <c r="I486" s="593"/>
      <c r="J486" s="593"/>
      <c r="K486" s="593"/>
      <c r="L486" s="593"/>
      <c r="M486" s="593"/>
    </row>
    <row r="487" customHeight="1" spans="9:13">
      <c r="I487" s="593"/>
      <c r="J487" s="593"/>
      <c r="K487" s="593"/>
      <c r="L487" s="593"/>
      <c r="M487" s="593"/>
    </row>
    <row r="488" customHeight="1" spans="9:13">
      <c r="I488" s="593"/>
      <c r="J488" s="593"/>
      <c r="K488" s="593"/>
      <c r="L488" s="593"/>
      <c r="M488" s="593"/>
    </row>
    <row r="489" customHeight="1" spans="9:13">
      <c r="I489" s="593"/>
      <c r="J489" s="593"/>
      <c r="K489" s="593"/>
      <c r="L489" s="593"/>
      <c r="M489" s="593"/>
    </row>
    <row r="490" customHeight="1" spans="9:13">
      <c r="I490" s="593"/>
      <c r="J490" s="593"/>
      <c r="K490" s="593"/>
      <c r="L490" s="593"/>
      <c r="M490" s="593"/>
    </row>
    <row r="491" customHeight="1" spans="9:13">
      <c r="I491" s="593"/>
      <c r="J491" s="593"/>
      <c r="K491" s="593"/>
      <c r="L491" s="593"/>
      <c r="M491" s="593"/>
    </row>
    <row r="492" customHeight="1" spans="9:13">
      <c r="I492" s="593"/>
      <c r="J492" s="593"/>
      <c r="K492" s="593"/>
      <c r="L492" s="593"/>
      <c r="M492" s="593"/>
    </row>
    <row r="493" customHeight="1" spans="9:13">
      <c r="I493" s="593"/>
      <c r="J493" s="593"/>
      <c r="K493" s="593"/>
      <c r="L493" s="593"/>
      <c r="M493" s="593"/>
    </row>
    <row r="494" customHeight="1" spans="9:13">
      <c r="I494" s="593"/>
      <c r="J494" s="593"/>
      <c r="K494" s="593"/>
      <c r="L494" s="593"/>
      <c r="M494" s="593"/>
    </row>
    <row r="495" customHeight="1" spans="9:13">
      <c r="I495" s="593"/>
      <c r="J495" s="593"/>
      <c r="K495" s="593"/>
      <c r="L495" s="593"/>
      <c r="M495" s="593"/>
    </row>
    <row r="496" customHeight="1" spans="9:13">
      <c r="I496" s="593"/>
      <c r="J496" s="593"/>
      <c r="K496" s="593"/>
      <c r="L496" s="593"/>
      <c r="M496" s="593"/>
    </row>
    <row r="497" customHeight="1" spans="9:13">
      <c r="I497" s="593"/>
      <c r="J497" s="593"/>
      <c r="K497" s="593"/>
      <c r="L497" s="593"/>
      <c r="M497" s="593"/>
    </row>
    <row r="498" customHeight="1" spans="9:13">
      <c r="I498" s="593"/>
      <c r="J498" s="593"/>
      <c r="K498" s="593"/>
      <c r="L498" s="593"/>
      <c r="M498" s="593"/>
    </row>
    <row r="499" customHeight="1" spans="9:13">
      <c r="I499" s="593"/>
      <c r="J499" s="593"/>
      <c r="K499" s="593"/>
      <c r="L499" s="593"/>
      <c r="M499" s="593"/>
    </row>
    <row r="500" customHeight="1" spans="9:13">
      <c r="I500" s="593"/>
      <c r="J500" s="593"/>
      <c r="K500" s="593"/>
      <c r="L500" s="593"/>
      <c r="M500" s="593"/>
    </row>
    <row r="501" customHeight="1" spans="9:13">
      <c r="I501" s="593"/>
      <c r="J501" s="593"/>
      <c r="K501" s="593"/>
      <c r="L501" s="593"/>
      <c r="M501" s="593"/>
    </row>
    <row r="502" customHeight="1" spans="9:13">
      <c r="I502" s="593"/>
      <c r="J502" s="593"/>
      <c r="K502" s="593"/>
      <c r="L502" s="593"/>
      <c r="M502" s="593"/>
    </row>
    <row r="503" customHeight="1" spans="9:13">
      <c r="I503" s="593"/>
      <c r="J503" s="593"/>
      <c r="K503" s="593"/>
      <c r="L503" s="593"/>
      <c r="M503" s="593"/>
    </row>
    <row r="504" customHeight="1" spans="9:13">
      <c r="I504" s="593"/>
      <c r="J504" s="593"/>
      <c r="K504" s="593"/>
      <c r="L504" s="593"/>
      <c r="M504" s="593"/>
    </row>
    <row r="505" customHeight="1" spans="9:13">
      <c r="I505" s="593"/>
      <c r="J505" s="593"/>
      <c r="K505" s="593"/>
      <c r="L505" s="593"/>
      <c r="M505" s="593"/>
    </row>
    <row r="506" customHeight="1" spans="9:13">
      <c r="I506" s="593"/>
      <c r="J506" s="593"/>
      <c r="K506" s="593"/>
      <c r="L506" s="593"/>
      <c r="M506" s="593"/>
    </row>
    <row r="507" customHeight="1" spans="9:13">
      <c r="I507" s="593"/>
      <c r="J507" s="593"/>
      <c r="K507" s="593"/>
      <c r="L507" s="593"/>
      <c r="M507" s="593"/>
    </row>
    <row r="508" customHeight="1" spans="9:13">
      <c r="I508" s="593"/>
      <c r="J508" s="593"/>
      <c r="K508" s="593"/>
      <c r="L508" s="593"/>
      <c r="M508" s="593"/>
    </row>
    <row r="509" customHeight="1" spans="9:13">
      <c r="I509" s="593"/>
      <c r="J509" s="593"/>
      <c r="K509" s="593"/>
      <c r="L509" s="593"/>
      <c r="M509" s="593"/>
    </row>
    <row r="510" customHeight="1" spans="9:13">
      <c r="I510" s="593"/>
      <c r="J510" s="593"/>
      <c r="K510" s="593"/>
      <c r="L510" s="593"/>
      <c r="M510" s="593"/>
    </row>
    <row r="511" customHeight="1" spans="9:13">
      <c r="I511" s="593"/>
      <c r="J511" s="593"/>
      <c r="K511" s="593"/>
      <c r="L511" s="593"/>
      <c r="M511" s="593"/>
    </row>
    <row r="512" customHeight="1" spans="9:13">
      <c r="I512" s="593"/>
      <c r="J512" s="593"/>
      <c r="K512" s="593"/>
      <c r="L512" s="593"/>
      <c r="M512" s="593"/>
    </row>
    <row r="513" customHeight="1" spans="9:13">
      <c r="I513" s="593"/>
      <c r="J513" s="593"/>
      <c r="K513" s="593"/>
      <c r="L513" s="593"/>
      <c r="M513" s="593"/>
    </row>
    <row r="514" customHeight="1" spans="9:13">
      <c r="I514" s="593"/>
      <c r="J514" s="593"/>
      <c r="K514" s="593"/>
      <c r="L514" s="593"/>
      <c r="M514" s="593"/>
    </row>
    <row r="515" customHeight="1" spans="9:13">
      <c r="I515" s="593"/>
      <c r="J515" s="593"/>
      <c r="K515" s="593"/>
      <c r="L515" s="593"/>
      <c r="M515" s="593"/>
    </row>
    <row r="516" customHeight="1" spans="9:13">
      <c r="I516" s="593"/>
      <c r="J516" s="593"/>
      <c r="K516" s="593"/>
      <c r="L516" s="593"/>
      <c r="M516" s="593"/>
    </row>
    <row r="517" customHeight="1" spans="9:13">
      <c r="I517" s="593"/>
      <c r="J517" s="593"/>
      <c r="K517" s="593"/>
      <c r="L517" s="593"/>
      <c r="M517" s="593"/>
    </row>
    <row r="518" customHeight="1" spans="9:13">
      <c r="I518" s="593"/>
      <c r="J518" s="593"/>
      <c r="K518" s="593"/>
      <c r="L518" s="593"/>
      <c r="M518" s="593"/>
    </row>
    <row r="519" customHeight="1" spans="9:13">
      <c r="I519" s="593"/>
      <c r="J519" s="593"/>
      <c r="K519" s="593"/>
      <c r="L519" s="593"/>
      <c r="M519" s="593"/>
    </row>
    <row r="520" customHeight="1" spans="9:13">
      <c r="I520" s="593"/>
      <c r="J520" s="593"/>
      <c r="K520" s="593"/>
      <c r="L520" s="593"/>
      <c r="M520" s="593"/>
    </row>
    <row r="521" customHeight="1" spans="9:13">
      <c r="I521" s="593"/>
      <c r="J521" s="593"/>
      <c r="K521" s="593"/>
      <c r="L521" s="593"/>
      <c r="M521" s="593"/>
    </row>
    <row r="522" customHeight="1" spans="9:13">
      <c r="I522" s="593"/>
      <c r="J522" s="593"/>
      <c r="K522" s="593"/>
      <c r="L522" s="593"/>
      <c r="M522" s="593"/>
    </row>
    <row r="523" customHeight="1" spans="9:13">
      <c r="I523" s="593"/>
      <c r="J523" s="593"/>
      <c r="K523" s="593"/>
      <c r="L523" s="593"/>
      <c r="M523" s="593"/>
    </row>
    <row r="524" customHeight="1" spans="9:13">
      <c r="I524" s="593"/>
      <c r="J524" s="593"/>
      <c r="K524" s="593"/>
      <c r="L524" s="593"/>
      <c r="M524" s="593"/>
    </row>
    <row r="525" customHeight="1" spans="9:13">
      <c r="I525" s="593"/>
      <c r="J525" s="593"/>
      <c r="K525" s="593"/>
      <c r="L525" s="593"/>
      <c r="M525" s="593"/>
    </row>
    <row r="526" customHeight="1" spans="9:13">
      <c r="I526" s="593"/>
      <c r="J526" s="593"/>
      <c r="K526" s="593"/>
      <c r="L526" s="593"/>
      <c r="M526" s="593"/>
    </row>
    <row r="527" customHeight="1" spans="9:13">
      <c r="I527" s="593"/>
      <c r="J527" s="593"/>
      <c r="K527" s="593"/>
      <c r="L527" s="593"/>
      <c r="M527" s="593"/>
    </row>
    <row r="528" customHeight="1" spans="9:13">
      <c r="I528" s="593"/>
      <c r="J528" s="593"/>
      <c r="K528" s="593"/>
      <c r="L528" s="593"/>
      <c r="M528" s="593"/>
    </row>
    <row r="529" customHeight="1" spans="9:13">
      <c r="I529" s="593"/>
      <c r="J529" s="593"/>
      <c r="K529" s="593"/>
      <c r="L529" s="593"/>
      <c r="M529" s="593"/>
    </row>
    <row r="530" customHeight="1" spans="9:13">
      <c r="I530" s="593"/>
      <c r="J530" s="593"/>
      <c r="K530" s="593"/>
      <c r="L530" s="593"/>
      <c r="M530" s="593"/>
    </row>
    <row r="531" customHeight="1" spans="9:13">
      <c r="I531" s="593"/>
      <c r="J531" s="593"/>
      <c r="K531" s="593"/>
      <c r="L531" s="593"/>
      <c r="M531" s="593"/>
    </row>
    <row r="532" customHeight="1" spans="9:13">
      <c r="I532" s="593"/>
      <c r="J532" s="593"/>
      <c r="K532" s="593"/>
      <c r="L532" s="593"/>
      <c r="M532" s="593"/>
    </row>
    <row r="533" customHeight="1" spans="9:13">
      <c r="I533" s="593"/>
      <c r="J533" s="593"/>
      <c r="K533" s="593"/>
      <c r="L533" s="593"/>
      <c r="M533" s="593"/>
    </row>
    <row r="534" customHeight="1" spans="9:13">
      <c r="I534" s="593"/>
      <c r="J534" s="593"/>
      <c r="K534" s="593"/>
      <c r="L534" s="593"/>
      <c r="M534" s="593"/>
    </row>
    <row r="535" customHeight="1" spans="9:13">
      <c r="I535" s="593"/>
      <c r="J535" s="593"/>
      <c r="K535" s="593"/>
      <c r="L535" s="593"/>
      <c r="M535" s="593"/>
    </row>
    <row r="536" customHeight="1" spans="9:13">
      <c r="I536" s="593"/>
      <c r="J536" s="593"/>
      <c r="K536" s="593"/>
      <c r="L536" s="593"/>
      <c r="M536" s="593"/>
    </row>
    <row r="537" customHeight="1" spans="9:13">
      <c r="I537" s="593"/>
      <c r="J537" s="593"/>
      <c r="K537" s="593"/>
      <c r="L537" s="593"/>
      <c r="M537" s="593"/>
    </row>
    <row r="538" customHeight="1" spans="9:13">
      <c r="I538" s="593"/>
      <c r="J538" s="593"/>
      <c r="K538" s="593"/>
      <c r="L538" s="593"/>
      <c r="M538" s="593"/>
    </row>
    <row r="539" customHeight="1" spans="9:13">
      <c r="I539" s="593"/>
      <c r="J539" s="593"/>
      <c r="K539" s="593"/>
      <c r="L539" s="593"/>
      <c r="M539" s="593"/>
    </row>
    <row r="540" customHeight="1" spans="9:13">
      <c r="I540" s="593"/>
      <c r="J540" s="593"/>
      <c r="K540" s="593"/>
      <c r="L540" s="593"/>
      <c r="M540" s="593"/>
    </row>
    <row r="541" customHeight="1" spans="9:13">
      <c r="I541" s="593"/>
      <c r="J541" s="593"/>
      <c r="K541" s="593"/>
      <c r="L541" s="593"/>
      <c r="M541" s="593"/>
    </row>
    <row r="542" customHeight="1" spans="9:13">
      <c r="I542" s="593"/>
      <c r="J542" s="593"/>
      <c r="K542" s="593"/>
      <c r="L542" s="593"/>
      <c r="M542" s="593"/>
    </row>
    <row r="543" customHeight="1" spans="9:13">
      <c r="I543" s="593"/>
      <c r="J543" s="593"/>
      <c r="K543" s="593"/>
      <c r="L543" s="593"/>
      <c r="M543" s="593"/>
    </row>
    <row r="544" customHeight="1" spans="9:13">
      <c r="I544" s="593"/>
      <c r="J544" s="593"/>
      <c r="K544" s="593"/>
      <c r="L544" s="593"/>
      <c r="M544" s="593"/>
    </row>
    <row r="545" customHeight="1" spans="9:13">
      <c r="I545" s="593"/>
      <c r="J545" s="593"/>
      <c r="K545" s="593"/>
      <c r="L545" s="593"/>
      <c r="M545" s="593"/>
    </row>
    <row r="546" customHeight="1" spans="9:13">
      <c r="I546" s="593"/>
      <c r="J546" s="593"/>
      <c r="K546" s="593"/>
      <c r="L546" s="593"/>
      <c r="M546" s="593"/>
    </row>
    <row r="547" customHeight="1" spans="9:13">
      <c r="I547" s="593"/>
      <c r="J547" s="593"/>
      <c r="K547" s="593"/>
      <c r="L547" s="593"/>
      <c r="M547" s="593"/>
    </row>
    <row r="548" customHeight="1" spans="9:13">
      <c r="I548" s="593"/>
      <c r="J548" s="593"/>
      <c r="K548" s="593"/>
      <c r="L548" s="593"/>
      <c r="M548" s="593"/>
    </row>
    <row r="549" customHeight="1" spans="9:13">
      <c r="I549" s="593"/>
      <c r="J549" s="593"/>
      <c r="K549" s="593"/>
      <c r="L549" s="593"/>
      <c r="M549" s="593"/>
    </row>
    <row r="550" customHeight="1" spans="9:13">
      <c r="I550" s="593"/>
      <c r="J550" s="593"/>
      <c r="K550" s="593"/>
      <c r="L550" s="593"/>
      <c r="M550" s="593"/>
    </row>
    <row r="551" customHeight="1" spans="9:13">
      <c r="I551" s="593"/>
      <c r="J551" s="593"/>
      <c r="K551" s="593"/>
      <c r="L551" s="593"/>
      <c r="M551" s="593"/>
    </row>
    <row r="552" customHeight="1" spans="9:13">
      <c r="I552" s="593"/>
      <c r="J552" s="593"/>
      <c r="K552" s="593"/>
      <c r="L552" s="593"/>
      <c r="M552" s="593"/>
    </row>
    <row r="553" customHeight="1" spans="9:13">
      <c r="I553" s="593"/>
      <c r="J553" s="593"/>
      <c r="K553" s="593"/>
      <c r="L553" s="593"/>
      <c r="M553" s="593"/>
    </row>
    <row r="554" customHeight="1" spans="9:13">
      <c r="I554" s="593"/>
      <c r="J554" s="593"/>
      <c r="K554" s="593"/>
      <c r="L554" s="593"/>
      <c r="M554" s="593"/>
    </row>
    <row r="555" customHeight="1" spans="9:13">
      <c r="I555" s="593"/>
      <c r="J555" s="593"/>
      <c r="K555" s="593"/>
      <c r="L555" s="593"/>
      <c r="M555" s="593"/>
    </row>
    <row r="556" customHeight="1" spans="9:13">
      <c r="I556" s="593"/>
      <c r="J556" s="593"/>
      <c r="K556" s="593"/>
      <c r="L556" s="593"/>
      <c r="M556" s="593"/>
    </row>
    <row r="557" customHeight="1" spans="9:13">
      <c r="I557" s="593"/>
      <c r="J557" s="593"/>
      <c r="K557" s="593"/>
      <c r="L557" s="593"/>
      <c r="M557" s="593"/>
    </row>
    <row r="558" customHeight="1" spans="9:13">
      <c r="I558" s="593"/>
      <c r="J558" s="593"/>
      <c r="K558" s="593"/>
      <c r="L558" s="593"/>
      <c r="M558" s="593"/>
    </row>
    <row r="559" customHeight="1" spans="9:13">
      <c r="I559" s="593"/>
      <c r="J559" s="593"/>
      <c r="K559" s="593"/>
      <c r="L559" s="593"/>
      <c r="M559" s="593"/>
    </row>
    <row r="560" customHeight="1" spans="9:13">
      <c r="I560" s="593"/>
      <c r="J560" s="593"/>
      <c r="K560" s="593"/>
      <c r="L560" s="593"/>
      <c r="M560" s="593"/>
    </row>
    <row r="561" customHeight="1" spans="9:13">
      <c r="I561" s="593"/>
      <c r="J561" s="593"/>
      <c r="K561" s="593"/>
      <c r="L561" s="593"/>
      <c r="M561" s="593"/>
    </row>
    <row r="562" customHeight="1" spans="9:13">
      <c r="I562" s="593"/>
      <c r="J562" s="593"/>
      <c r="K562" s="593"/>
      <c r="L562" s="593"/>
      <c r="M562" s="593"/>
    </row>
    <row r="563" customHeight="1" spans="9:13">
      <c r="I563" s="593"/>
      <c r="J563" s="593"/>
      <c r="K563" s="593"/>
      <c r="L563" s="593"/>
      <c r="M563" s="593"/>
    </row>
    <row r="564" customHeight="1" spans="9:13">
      <c r="I564" s="593"/>
      <c r="J564" s="593"/>
      <c r="K564" s="593"/>
      <c r="L564" s="593"/>
      <c r="M564" s="593"/>
    </row>
    <row r="565" customHeight="1" spans="9:13">
      <c r="I565" s="593"/>
      <c r="J565" s="593"/>
      <c r="K565" s="593"/>
      <c r="L565" s="593"/>
      <c r="M565" s="593"/>
    </row>
    <row r="566" customHeight="1" spans="9:13">
      <c r="I566" s="593"/>
      <c r="J566" s="593"/>
      <c r="K566" s="593"/>
      <c r="L566" s="593"/>
      <c r="M566" s="593"/>
    </row>
    <row r="567" customHeight="1" spans="9:13">
      <c r="I567" s="593"/>
      <c r="J567" s="593"/>
      <c r="K567" s="593"/>
      <c r="L567" s="593"/>
      <c r="M567" s="593"/>
    </row>
    <row r="568" customHeight="1" spans="9:13">
      <c r="I568" s="593"/>
      <c r="J568" s="593"/>
      <c r="K568" s="593"/>
      <c r="L568" s="593"/>
      <c r="M568" s="593"/>
    </row>
    <row r="569" customHeight="1" spans="9:13">
      <c r="I569" s="593"/>
      <c r="J569" s="593"/>
      <c r="K569" s="593"/>
      <c r="L569" s="593"/>
      <c r="M569" s="593"/>
    </row>
    <row r="570" customHeight="1" spans="9:13">
      <c r="I570" s="593"/>
      <c r="J570" s="593"/>
      <c r="K570" s="593"/>
      <c r="L570" s="593"/>
      <c r="M570" s="593"/>
    </row>
    <row r="571" customHeight="1" spans="9:13">
      <c r="I571" s="593"/>
      <c r="J571" s="593"/>
      <c r="K571" s="593"/>
      <c r="L571" s="593"/>
      <c r="M571" s="593"/>
    </row>
    <row r="572" customHeight="1" spans="9:13">
      <c r="I572" s="593"/>
      <c r="J572" s="593"/>
      <c r="K572" s="593"/>
      <c r="L572" s="593"/>
      <c r="M572" s="593"/>
    </row>
    <row r="573" customHeight="1" spans="9:13">
      <c r="I573" s="593"/>
      <c r="J573" s="593"/>
      <c r="K573" s="593"/>
      <c r="L573" s="593"/>
      <c r="M573" s="593"/>
    </row>
    <row r="574" customHeight="1" spans="9:13">
      <c r="I574" s="593"/>
      <c r="J574" s="593"/>
      <c r="K574" s="593"/>
      <c r="L574" s="593"/>
      <c r="M574" s="593"/>
    </row>
    <row r="575" customHeight="1" spans="9:13">
      <c r="I575" s="593"/>
      <c r="J575" s="593"/>
      <c r="K575" s="593"/>
      <c r="L575" s="593"/>
      <c r="M575" s="593"/>
    </row>
    <row r="576" customHeight="1" spans="9:13">
      <c r="I576" s="593"/>
      <c r="J576" s="593"/>
      <c r="K576" s="593"/>
      <c r="L576" s="593"/>
      <c r="M576" s="593"/>
    </row>
    <row r="577" customHeight="1" spans="9:13">
      <c r="I577" s="593"/>
      <c r="J577" s="593"/>
      <c r="K577" s="593"/>
      <c r="L577" s="593"/>
      <c r="M577" s="593"/>
    </row>
    <row r="578" customHeight="1" spans="9:13">
      <c r="I578" s="593"/>
      <c r="J578" s="593"/>
      <c r="K578" s="593"/>
      <c r="L578" s="593"/>
      <c r="M578" s="593"/>
    </row>
    <row r="579" customHeight="1" spans="9:13">
      <c r="I579" s="593"/>
      <c r="J579" s="593"/>
      <c r="K579" s="593"/>
      <c r="L579" s="593"/>
      <c r="M579" s="593"/>
    </row>
    <row r="580" customHeight="1" spans="9:13">
      <c r="I580" s="593"/>
      <c r="J580" s="593"/>
      <c r="K580" s="593"/>
      <c r="L580" s="593"/>
      <c r="M580" s="593"/>
    </row>
    <row r="581" customHeight="1" spans="9:13">
      <c r="I581" s="593"/>
      <c r="J581" s="593"/>
      <c r="K581" s="593"/>
      <c r="L581" s="593"/>
      <c r="M581" s="593"/>
    </row>
    <row r="582" customHeight="1" spans="9:13">
      <c r="I582" s="593"/>
      <c r="J582" s="593"/>
      <c r="K582" s="593"/>
      <c r="L582" s="593"/>
      <c r="M582" s="593"/>
    </row>
    <row r="583" customHeight="1" spans="9:13">
      <c r="I583" s="593"/>
      <c r="J583" s="593"/>
      <c r="K583" s="593"/>
      <c r="L583" s="593"/>
      <c r="M583" s="593"/>
    </row>
    <row r="584" customHeight="1" spans="9:13">
      <c r="I584" s="593"/>
      <c r="J584" s="593"/>
      <c r="K584" s="593"/>
      <c r="L584" s="593"/>
      <c r="M584" s="593"/>
    </row>
    <row r="585" customHeight="1" spans="9:13">
      <c r="I585" s="593"/>
      <c r="J585" s="593"/>
      <c r="K585" s="593"/>
      <c r="L585" s="593"/>
      <c r="M585" s="593"/>
    </row>
    <row r="586" customHeight="1" spans="9:13">
      <c r="I586" s="593"/>
      <c r="J586" s="593"/>
      <c r="K586" s="593"/>
      <c r="L586" s="593"/>
      <c r="M586" s="593"/>
    </row>
    <row r="587" customHeight="1" spans="9:13">
      <c r="I587" s="593"/>
      <c r="J587" s="593"/>
      <c r="K587" s="593"/>
      <c r="L587" s="593"/>
      <c r="M587" s="593"/>
    </row>
    <row r="588" customHeight="1" spans="9:13">
      <c r="I588" s="593"/>
      <c r="J588" s="593"/>
      <c r="K588" s="593"/>
      <c r="L588" s="593"/>
      <c r="M588" s="593"/>
    </row>
    <row r="589" customHeight="1" spans="9:13">
      <c r="I589" s="593"/>
      <c r="J589" s="593"/>
      <c r="K589" s="593"/>
      <c r="L589" s="593"/>
      <c r="M589" s="593"/>
    </row>
    <row r="590" customHeight="1" spans="9:13">
      <c r="I590" s="593"/>
      <c r="J590" s="593"/>
      <c r="K590" s="593"/>
      <c r="L590" s="593"/>
      <c r="M590" s="593"/>
    </row>
    <row r="591" customHeight="1" spans="9:13">
      <c r="I591" s="593"/>
      <c r="J591" s="593"/>
      <c r="K591" s="593"/>
      <c r="L591" s="593"/>
      <c r="M591" s="593"/>
    </row>
    <row r="592" customHeight="1" spans="9:13">
      <c r="I592" s="593"/>
      <c r="J592" s="593"/>
      <c r="K592" s="593"/>
      <c r="L592" s="593"/>
      <c r="M592" s="593"/>
    </row>
    <row r="593" customHeight="1" spans="9:13">
      <c r="I593" s="593"/>
      <c r="J593" s="593"/>
      <c r="K593" s="593"/>
      <c r="L593" s="593"/>
      <c r="M593" s="593"/>
    </row>
    <row r="594" customHeight="1" spans="9:13">
      <c r="I594" s="593"/>
      <c r="J594" s="593"/>
      <c r="K594" s="593"/>
      <c r="L594" s="593"/>
      <c r="M594" s="593"/>
    </row>
    <row r="595" customHeight="1" spans="9:13">
      <c r="I595" s="593"/>
      <c r="J595" s="593"/>
      <c r="K595" s="593"/>
      <c r="L595" s="593"/>
      <c r="M595" s="593"/>
    </row>
    <row r="596" customHeight="1" spans="9:13">
      <c r="I596" s="593"/>
      <c r="J596" s="593"/>
      <c r="K596" s="593"/>
      <c r="L596" s="593"/>
      <c r="M596" s="593"/>
    </row>
    <row r="597" customHeight="1" spans="9:13">
      <c r="I597" s="593"/>
      <c r="J597" s="593"/>
      <c r="K597" s="593"/>
      <c r="L597" s="593"/>
      <c r="M597" s="593"/>
    </row>
    <row r="598" customHeight="1" spans="9:13">
      <c r="I598" s="593"/>
      <c r="J598" s="593"/>
      <c r="K598" s="593"/>
      <c r="L598" s="593"/>
      <c r="M598" s="593"/>
    </row>
    <row r="599" customHeight="1" spans="9:13">
      <c r="I599" s="593"/>
      <c r="J599" s="593"/>
      <c r="K599" s="593"/>
      <c r="L599" s="593"/>
      <c r="M599" s="593"/>
    </row>
    <row r="600" customHeight="1" spans="9:13">
      <c r="I600" s="593"/>
      <c r="J600" s="593"/>
      <c r="K600" s="593"/>
      <c r="L600" s="593"/>
      <c r="M600" s="593"/>
    </row>
    <row r="601" customHeight="1" spans="9:13">
      <c r="I601" s="593"/>
      <c r="J601" s="593"/>
      <c r="K601" s="593"/>
      <c r="L601" s="593"/>
      <c r="M601" s="593"/>
    </row>
    <row r="602" customHeight="1" spans="9:13">
      <c r="I602" s="593"/>
      <c r="J602" s="593"/>
      <c r="K602" s="593"/>
      <c r="L602" s="593"/>
      <c r="M602" s="593"/>
    </row>
    <row r="603" customHeight="1" spans="9:13">
      <c r="I603" s="593"/>
      <c r="J603" s="593"/>
      <c r="K603" s="593"/>
      <c r="L603" s="593"/>
      <c r="M603" s="593"/>
    </row>
    <row r="604" customHeight="1" spans="9:13">
      <c r="I604" s="593"/>
      <c r="J604" s="593"/>
      <c r="K604" s="593"/>
      <c r="L604" s="593"/>
      <c r="M604" s="593"/>
    </row>
    <row r="605" customHeight="1" spans="9:13">
      <c r="I605" s="593"/>
      <c r="J605" s="593"/>
      <c r="K605" s="593"/>
      <c r="L605" s="593"/>
      <c r="M605" s="593"/>
    </row>
    <row r="606" customHeight="1" spans="9:13">
      <c r="I606" s="593"/>
      <c r="J606" s="593"/>
      <c r="K606" s="593"/>
      <c r="L606" s="593"/>
      <c r="M606" s="593"/>
    </row>
    <row r="607" customHeight="1" spans="9:13">
      <c r="I607" s="593"/>
      <c r="J607" s="593"/>
      <c r="K607" s="593"/>
      <c r="L607" s="593"/>
      <c r="M607" s="593"/>
    </row>
    <row r="608" customHeight="1" spans="9:13">
      <c r="I608" s="593"/>
      <c r="J608" s="593"/>
      <c r="K608" s="593"/>
      <c r="L608" s="593"/>
      <c r="M608" s="593"/>
    </row>
    <row r="609" customHeight="1" spans="9:13">
      <c r="I609" s="593"/>
      <c r="J609" s="593"/>
      <c r="K609" s="593"/>
      <c r="L609" s="593"/>
      <c r="M609" s="593"/>
    </row>
    <row r="610" customHeight="1" spans="9:13">
      <c r="I610" s="593"/>
      <c r="J610" s="593"/>
      <c r="K610" s="593"/>
      <c r="L610" s="593"/>
      <c r="M610" s="593"/>
    </row>
    <row r="611" customHeight="1" spans="9:13">
      <c r="I611" s="593"/>
      <c r="J611" s="593"/>
      <c r="K611" s="593"/>
      <c r="L611" s="593"/>
      <c r="M611" s="593"/>
    </row>
    <row r="612" customHeight="1" spans="9:13">
      <c r="I612" s="593"/>
      <c r="J612" s="593"/>
      <c r="K612" s="593"/>
      <c r="L612" s="593"/>
      <c r="M612" s="593"/>
    </row>
    <row r="613" customHeight="1" spans="9:13">
      <c r="I613" s="593"/>
      <c r="J613" s="593"/>
      <c r="K613" s="593"/>
      <c r="L613" s="593"/>
      <c r="M613" s="593"/>
    </row>
    <row r="614" customHeight="1" spans="9:13">
      <c r="I614" s="593"/>
      <c r="J614" s="593"/>
      <c r="K614" s="593"/>
      <c r="L614" s="593"/>
      <c r="M614" s="593"/>
    </row>
    <row r="615" customHeight="1" spans="9:13">
      <c r="I615" s="593"/>
      <c r="J615" s="593"/>
      <c r="K615" s="593"/>
      <c r="L615" s="593"/>
      <c r="M615" s="593"/>
    </row>
    <row r="616" customHeight="1" spans="9:13">
      <c r="I616" s="593"/>
      <c r="J616" s="593"/>
      <c r="K616" s="593"/>
      <c r="L616" s="593"/>
      <c r="M616" s="593"/>
    </row>
    <row r="617" customHeight="1" spans="9:13">
      <c r="I617" s="593"/>
      <c r="J617" s="593"/>
      <c r="K617" s="593"/>
      <c r="L617" s="593"/>
      <c r="M617" s="593"/>
    </row>
    <row r="618" customHeight="1" spans="9:13">
      <c r="I618" s="593"/>
      <c r="J618" s="593"/>
      <c r="K618" s="593"/>
      <c r="L618" s="593"/>
      <c r="M618" s="593"/>
    </row>
    <row r="619" customHeight="1" spans="9:13">
      <c r="I619" s="593"/>
      <c r="J619" s="593"/>
      <c r="K619" s="593"/>
      <c r="L619" s="593"/>
      <c r="M619" s="593"/>
    </row>
    <row r="620" customHeight="1" spans="9:13">
      <c r="I620" s="593"/>
      <c r="J620" s="593"/>
      <c r="K620" s="593"/>
      <c r="L620" s="593"/>
      <c r="M620" s="593"/>
    </row>
    <row r="621" customHeight="1" spans="9:13">
      <c r="I621" s="593"/>
      <c r="J621" s="593"/>
      <c r="K621" s="593"/>
      <c r="L621" s="593"/>
      <c r="M621" s="593"/>
    </row>
    <row r="622" customHeight="1" spans="9:13">
      <c r="I622" s="593"/>
      <c r="J622" s="593"/>
      <c r="K622" s="593"/>
      <c r="L622" s="593"/>
      <c r="M622" s="593"/>
    </row>
    <row r="623" customHeight="1" spans="9:13">
      <c r="I623" s="593"/>
      <c r="J623" s="593"/>
      <c r="K623" s="593"/>
      <c r="L623" s="593"/>
      <c r="M623" s="593"/>
    </row>
    <row r="624" customHeight="1" spans="9:13">
      <c r="I624" s="593"/>
      <c r="J624" s="593"/>
      <c r="K624" s="593"/>
      <c r="L624" s="593"/>
      <c r="M624" s="593"/>
    </row>
    <row r="625" customHeight="1" spans="9:13">
      <c r="I625" s="593"/>
      <c r="J625" s="593"/>
      <c r="K625" s="593"/>
      <c r="L625" s="593"/>
      <c r="M625" s="593"/>
    </row>
    <row r="626" customHeight="1" spans="9:13">
      <c r="I626" s="593"/>
      <c r="J626" s="593"/>
      <c r="K626" s="593"/>
      <c r="L626" s="593"/>
      <c r="M626" s="593"/>
    </row>
    <row r="627" customHeight="1" spans="9:13">
      <c r="I627" s="593"/>
      <c r="J627" s="593"/>
      <c r="K627" s="593"/>
      <c r="L627" s="593"/>
      <c r="M627" s="593"/>
    </row>
    <row r="628" customHeight="1" spans="9:13">
      <c r="I628" s="593"/>
      <c r="J628" s="593"/>
      <c r="K628" s="593"/>
      <c r="L628" s="593"/>
      <c r="M628" s="593"/>
    </row>
    <row r="629" customHeight="1" spans="9:13">
      <c r="I629" s="593"/>
      <c r="J629" s="593"/>
      <c r="K629" s="593"/>
      <c r="L629" s="593"/>
      <c r="M629" s="593"/>
    </row>
    <row r="630" customHeight="1" spans="9:13">
      <c r="I630" s="593"/>
      <c r="J630" s="593"/>
      <c r="K630" s="593"/>
      <c r="L630" s="593"/>
      <c r="M630" s="593"/>
    </row>
    <row r="631" customHeight="1" spans="9:13">
      <c r="I631" s="593"/>
      <c r="J631" s="593"/>
      <c r="K631" s="593"/>
      <c r="L631" s="593"/>
      <c r="M631" s="593"/>
    </row>
    <row r="632" customHeight="1" spans="9:13">
      <c r="I632" s="593"/>
      <c r="J632" s="593"/>
      <c r="K632" s="593"/>
      <c r="L632" s="593"/>
      <c r="M632" s="593"/>
    </row>
    <row r="633" customHeight="1" spans="9:13">
      <c r="I633" s="593"/>
      <c r="J633" s="593"/>
      <c r="K633" s="593"/>
      <c r="L633" s="593"/>
      <c r="M633" s="593"/>
    </row>
    <row r="634" customHeight="1" spans="9:13">
      <c r="I634" s="593"/>
      <c r="J634" s="593"/>
      <c r="K634" s="593"/>
      <c r="L634" s="593"/>
      <c r="M634" s="593"/>
    </row>
    <row r="635" customHeight="1" spans="9:13">
      <c r="I635" s="593"/>
      <c r="J635" s="593"/>
      <c r="K635" s="593"/>
      <c r="L635" s="593"/>
      <c r="M635" s="593"/>
    </row>
    <row r="636" customHeight="1" spans="9:13">
      <c r="I636" s="593"/>
      <c r="J636" s="593"/>
      <c r="K636" s="593"/>
      <c r="L636" s="593"/>
      <c r="M636" s="593"/>
    </row>
    <row r="637" customHeight="1" spans="9:13">
      <c r="I637" s="593"/>
      <c r="J637" s="593"/>
      <c r="K637" s="593"/>
      <c r="L637" s="593"/>
      <c r="M637" s="593"/>
    </row>
    <row r="638" customHeight="1" spans="9:13">
      <c r="I638" s="593"/>
      <c r="J638" s="593"/>
      <c r="K638" s="593"/>
      <c r="L638" s="593"/>
      <c r="M638" s="593"/>
    </row>
    <row r="639" customHeight="1" spans="9:13">
      <c r="I639" s="593"/>
      <c r="J639" s="593"/>
      <c r="K639" s="593"/>
      <c r="L639" s="593"/>
      <c r="M639" s="593"/>
    </row>
    <row r="640" customHeight="1" spans="9:13">
      <c r="I640" s="593"/>
      <c r="J640" s="593"/>
      <c r="K640" s="593"/>
      <c r="L640" s="593"/>
      <c r="M640" s="593"/>
    </row>
    <row r="641" customHeight="1" spans="9:13">
      <c r="I641" s="593"/>
      <c r="J641" s="593"/>
      <c r="K641" s="593"/>
      <c r="L641" s="593"/>
      <c r="M641" s="593"/>
    </row>
    <row r="642" customHeight="1" spans="9:13">
      <c r="I642" s="593"/>
      <c r="J642" s="593"/>
      <c r="K642" s="593"/>
      <c r="L642" s="593"/>
      <c r="M642" s="593"/>
    </row>
    <row r="643" customHeight="1" spans="9:13">
      <c r="I643" s="593"/>
      <c r="J643" s="593"/>
      <c r="K643" s="593"/>
      <c r="L643" s="593"/>
      <c r="M643" s="593"/>
    </row>
    <row r="644" customHeight="1" spans="9:13">
      <c r="I644" s="593"/>
      <c r="J644" s="593"/>
      <c r="K644" s="593"/>
      <c r="L644" s="593"/>
      <c r="M644" s="593"/>
    </row>
    <row r="645" customHeight="1" spans="9:13">
      <c r="I645" s="593"/>
      <c r="J645" s="593"/>
      <c r="K645" s="593"/>
      <c r="L645" s="593"/>
      <c r="M645" s="593"/>
    </row>
    <row r="646" customHeight="1" spans="9:13">
      <c r="I646" s="593"/>
      <c r="J646" s="593"/>
      <c r="K646" s="593"/>
      <c r="L646" s="593"/>
      <c r="M646" s="593"/>
    </row>
    <row r="647" customHeight="1" spans="9:13">
      <c r="I647" s="593"/>
      <c r="J647" s="593"/>
      <c r="K647" s="593"/>
      <c r="L647" s="593"/>
      <c r="M647" s="593"/>
    </row>
    <row r="648" customHeight="1" spans="9:13">
      <c r="I648" s="593"/>
      <c r="J648" s="593"/>
      <c r="K648" s="593"/>
      <c r="L648" s="593"/>
      <c r="M648" s="593"/>
    </row>
    <row r="649" customHeight="1" spans="9:13">
      <c r="I649" s="593"/>
      <c r="J649" s="593"/>
      <c r="K649" s="593"/>
      <c r="L649" s="593"/>
      <c r="M649" s="593"/>
    </row>
    <row r="650" customHeight="1" spans="9:13">
      <c r="I650" s="593"/>
      <c r="J650" s="593"/>
      <c r="K650" s="593"/>
      <c r="L650" s="593"/>
      <c r="M650" s="593"/>
    </row>
    <row r="651" customHeight="1" spans="9:13">
      <c r="I651" s="593"/>
      <c r="J651" s="593"/>
      <c r="K651" s="593"/>
      <c r="L651" s="593"/>
      <c r="M651" s="593"/>
    </row>
    <row r="652" customHeight="1" spans="9:13">
      <c r="I652" s="593"/>
      <c r="J652" s="593"/>
      <c r="K652" s="593"/>
      <c r="L652" s="593"/>
      <c r="M652" s="593"/>
    </row>
    <row r="653" customHeight="1" spans="9:13">
      <c r="I653" s="593"/>
      <c r="J653" s="593"/>
      <c r="K653" s="593"/>
      <c r="L653" s="593"/>
      <c r="M653" s="593"/>
    </row>
    <row r="654" customHeight="1" spans="9:13">
      <c r="I654" s="593"/>
      <c r="J654" s="593"/>
      <c r="K654" s="593"/>
      <c r="L654" s="593"/>
      <c r="M654" s="593"/>
    </row>
    <row r="655" customHeight="1" spans="9:13">
      <c r="I655" s="593"/>
      <c r="J655" s="593"/>
      <c r="K655" s="593"/>
      <c r="L655" s="593"/>
      <c r="M655" s="593"/>
    </row>
    <row r="656" customHeight="1" spans="9:13">
      <c r="I656" s="593"/>
      <c r="J656" s="593"/>
      <c r="K656" s="593"/>
      <c r="L656" s="593"/>
      <c r="M656" s="593"/>
    </row>
    <row r="657" customHeight="1" spans="9:13">
      <c r="I657" s="593"/>
      <c r="J657" s="593"/>
      <c r="K657" s="593"/>
      <c r="L657" s="593"/>
      <c r="M657" s="593"/>
    </row>
    <row r="658" customHeight="1" spans="9:13">
      <c r="I658" s="593"/>
      <c r="J658" s="593"/>
      <c r="K658" s="593"/>
      <c r="L658" s="593"/>
      <c r="M658" s="593"/>
    </row>
    <row r="659" customHeight="1" spans="9:13">
      <c r="I659" s="593"/>
      <c r="J659" s="593"/>
      <c r="K659" s="593"/>
      <c r="L659" s="593"/>
      <c r="M659" s="593"/>
    </row>
    <row r="660" customHeight="1" spans="9:13">
      <c r="I660" s="593"/>
      <c r="J660" s="593"/>
      <c r="K660" s="593"/>
      <c r="L660" s="593"/>
      <c r="M660" s="593"/>
    </row>
    <row r="661" customHeight="1" spans="9:13">
      <c r="I661" s="593"/>
      <c r="J661" s="593"/>
      <c r="K661" s="593"/>
      <c r="L661" s="593"/>
      <c r="M661" s="593"/>
    </row>
    <row r="662" customHeight="1" spans="9:13">
      <c r="I662" s="593"/>
      <c r="J662" s="593"/>
      <c r="K662" s="593"/>
      <c r="L662" s="593"/>
      <c r="M662" s="593"/>
    </row>
    <row r="663" customHeight="1" spans="9:13">
      <c r="I663" s="593"/>
      <c r="J663" s="593"/>
      <c r="K663" s="593"/>
      <c r="L663" s="593"/>
      <c r="M663" s="593"/>
    </row>
    <row r="664" customHeight="1" spans="9:13">
      <c r="I664" s="593"/>
      <c r="J664" s="593"/>
      <c r="K664" s="593"/>
      <c r="L664" s="593"/>
      <c r="M664" s="593"/>
    </row>
    <row r="665" customHeight="1" spans="9:13">
      <c r="I665" s="593"/>
      <c r="J665" s="593"/>
      <c r="K665" s="593"/>
      <c r="L665" s="593"/>
      <c r="M665" s="593"/>
    </row>
    <row r="666" customHeight="1" spans="9:13">
      <c r="I666" s="593"/>
      <c r="J666" s="593"/>
      <c r="K666" s="593"/>
      <c r="L666" s="593"/>
      <c r="M666" s="593"/>
    </row>
    <row r="667" customHeight="1" spans="9:13">
      <c r="I667" s="593"/>
      <c r="J667" s="593"/>
      <c r="K667" s="593"/>
      <c r="L667" s="593"/>
      <c r="M667" s="593"/>
    </row>
    <row r="668" customHeight="1" spans="9:13">
      <c r="I668" s="593"/>
      <c r="J668" s="593"/>
      <c r="K668" s="593"/>
      <c r="L668" s="593"/>
      <c r="M668" s="593"/>
    </row>
    <row r="669" customHeight="1" spans="9:13">
      <c r="I669" s="593"/>
      <c r="J669" s="593"/>
      <c r="K669" s="593"/>
      <c r="L669" s="593"/>
      <c r="M669" s="593"/>
    </row>
    <row r="670" customHeight="1" spans="9:13">
      <c r="I670" s="593"/>
      <c r="J670" s="593"/>
      <c r="K670" s="593"/>
      <c r="L670" s="593"/>
      <c r="M670" s="593"/>
    </row>
    <row r="671" customHeight="1" spans="9:13">
      <c r="I671" s="593"/>
      <c r="J671" s="593"/>
      <c r="K671" s="593"/>
      <c r="L671" s="593"/>
      <c r="M671" s="593"/>
    </row>
    <row r="672" customHeight="1" spans="9:13">
      <c r="I672" s="593"/>
      <c r="J672" s="593"/>
      <c r="K672" s="593"/>
      <c r="L672" s="593"/>
      <c r="M672" s="593"/>
    </row>
    <row r="673" customHeight="1" spans="9:13">
      <c r="I673" s="593"/>
      <c r="J673" s="593"/>
      <c r="K673" s="593"/>
      <c r="L673" s="593"/>
      <c r="M673" s="593"/>
    </row>
    <row r="674" customHeight="1" spans="9:13">
      <c r="I674" s="593"/>
      <c r="J674" s="593"/>
      <c r="K674" s="593"/>
      <c r="L674" s="593"/>
      <c r="M674" s="593"/>
    </row>
    <row r="675" customHeight="1" spans="9:13">
      <c r="I675" s="593"/>
      <c r="J675" s="593"/>
      <c r="K675" s="593"/>
      <c r="L675" s="593"/>
      <c r="M675" s="593"/>
    </row>
    <row r="676" customHeight="1" spans="9:13">
      <c r="I676" s="593"/>
      <c r="J676" s="593"/>
      <c r="K676" s="593"/>
      <c r="L676" s="593"/>
      <c r="M676" s="593"/>
    </row>
    <row r="677" customHeight="1" spans="9:13">
      <c r="I677" s="593"/>
      <c r="J677" s="593"/>
      <c r="K677" s="593"/>
      <c r="L677" s="593"/>
      <c r="M677" s="593"/>
    </row>
    <row r="678" customHeight="1" spans="9:13">
      <c r="I678" s="593"/>
      <c r="J678" s="593"/>
      <c r="K678" s="593"/>
      <c r="L678" s="593"/>
      <c r="M678" s="593"/>
    </row>
    <row r="679" customHeight="1" spans="9:13">
      <c r="I679" s="593"/>
      <c r="J679" s="593"/>
      <c r="K679" s="593"/>
      <c r="L679" s="593"/>
      <c r="M679" s="593"/>
    </row>
    <row r="680" customHeight="1" spans="9:13">
      <c r="I680" s="593"/>
      <c r="J680" s="593"/>
      <c r="K680" s="593"/>
      <c r="L680" s="593"/>
      <c r="M680" s="593"/>
    </row>
    <row r="681" customHeight="1" spans="9:13">
      <c r="I681" s="593"/>
      <c r="J681" s="593"/>
      <c r="K681" s="593"/>
      <c r="L681" s="593"/>
      <c r="M681" s="593"/>
    </row>
    <row r="682" customHeight="1" spans="9:13">
      <c r="I682" s="593"/>
      <c r="J682" s="593"/>
      <c r="K682" s="593"/>
      <c r="L682" s="593"/>
      <c r="M682" s="593"/>
    </row>
    <row r="683" customHeight="1" spans="9:13">
      <c r="I683" s="593"/>
      <c r="J683" s="593"/>
      <c r="K683" s="593"/>
      <c r="L683" s="593"/>
      <c r="M683" s="593"/>
    </row>
    <row r="684" customHeight="1" spans="9:13">
      <c r="I684" s="593"/>
      <c r="J684" s="593"/>
      <c r="K684" s="593"/>
      <c r="L684" s="593"/>
      <c r="M684" s="593"/>
    </row>
    <row r="685" customHeight="1" spans="9:13">
      <c r="I685" s="593"/>
      <c r="J685" s="593"/>
      <c r="K685" s="593"/>
      <c r="L685" s="593"/>
      <c r="M685" s="593"/>
    </row>
    <row r="686" customHeight="1" spans="9:13">
      <c r="I686" s="593"/>
      <c r="J686" s="593"/>
      <c r="K686" s="593"/>
      <c r="L686" s="593"/>
      <c r="M686" s="593"/>
    </row>
    <row r="687" customHeight="1" spans="9:13">
      <c r="I687" s="593"/>
      <c r="J687" s="593"/>
      <c r="K687" s="593"/>
      <c r="L687" s="593"/>
      <c r="M687" s="593"/>
    </row>
    <row r="688" customHeight="1" spans="9:13">
      <c r="I688" s="593"/>
      <c r="J688" s="593"/>
      <c r="K688" s="593"/>
      <c r="L688" s="593"/>
      <c r="M688" s="593"/>
    </row>
    <row r="689" customHeight="1" spans="9:13">
      <c r="I689" s="593"/>
      <c r="J689" s="593"/>
      <c r="K689" s="593"/>
      <c r="L689" s="593"/>
      <c r="M689" s="593"/>
    </row>
    <row r="690" customHeight="1" spans="9:13">
      <c r="I690" s="593"/>
      <c r="J690" s="593"/>
      <c r="K690" s="593"/>
      <c r="L690" s="593"/>
      <c r="M690" s="593"/>
    </row>
    <row r="691" customHeight="1" spans="9:13">
      <c r="I691" s="593"/>
      <c r="J691" s="593"/>
      <c r="K691" s="593"/>
      <c r="L691" s="593"/>
      <c r="M691" s="593"/>
    </row>
    <row r="692" customHeight="1" spans="9:13">
      <c r="I692" s="593"/>
      <c r="J692" s="593"/>
      <c r="K692" s="593"/>
      <c r="L692" s="593"/>
      <c r="M692" s="593"/>
    </row>
    <row r="693" customHeight="1" spans="9:13">
      <c r="I693" s="593"/>
      <c r="J693" s="593"/>
      <c r="K693" s="593"/>
      <c r="L693" s="593"/>
      <c r="M693" s="593"/>
    </row>
    <row r="694" customHeight="1" spans="9:13">
      <c r="I694" s="593"/>
      <c r="J694" s="593"/>
      <c r="K694" s="593"/>
      <c r="L694" s="593"/>
      <c r="M694" s="593"/>
    </row>
    <row r="695" customHeight="1" spans="9:13">
      <c r="I695" s="593"/>
      <c r="J695" s="593"/>
      <c r="K695" s="593"/>
      <c r="L695" s="593"/>
      <c r="M695" s="593"/>
    </row>
    <row r="696" customHeight="1" spans="9:13">
      <c r="I696" s="593"/>
      <c r="J696" s="593"/>
      <c r="K696" s="593"/>
      <c r="L696" s="593"/>
      <c r="M696" s="593"/>
    </row>
    <row r="697" customHeight="1" spans="9:13">
      <c r="I697" s="593"/>
      <c r="J697" s="593"/>
      <c r="K697" s="593"/>
      <c r="L697" s="593"/>
      <c r="M697" s="593"/>
    </row>
    <row r="698" customHeight="1" spans="9:13">
      <c r="I698" s="593"/>
      <c r="J698" s="593"/>
      <c r="K698" s="593"/>
      <c r="L698" s="593"/>
      <c r="M698" s="593"/>
    </row>
    <row r="699" customHeight="1" spans="9:13">
      <c r="I699" s="593"/>
      <c r="J699" s="593"/>
      <c r="K699" s="593"/>
      <c r="L699" s="593"/>
      <c r="M699" s="593"/>
    </row>
    <row r="700" customHeight="1" spans="9:13">
      <c r="I700" s="593"/>
      <c r="J700" s="593"/>
      <c r="K700" s="593"/>
      <c r="L700" s="593"/>
      <c r="M700" s="593"/>
    </row>
    <row r="701" customHeight="1" spans="9:13">
      <c r="I701" s="593"/>
      <c r="J701" s="593"/>
      <c r="K701" s="593"/>
      <c r="L701" s="593"/>
      <c r="M701" s="593"/>
    </row>
    <row r="702" customHeight="1" spans="9:13">
      <c r="I702" s="593"/>
      <c r="J702" s="593"/>
      <c r="K702" s="593"/>
      <c r="L702" s="593"/>
      <c r="M702" s="593"/>
    </row>
    <row r="703" customHeight="1" spans="9:13">
      <c r="I703" s="593"/>
      <c r="J703" s="593"/>
      <c r="K703" s="593"/>
      <c r="L703" s="593"/>
      <c r="M703" s="593"/>
    </row>
    <row r="704" customHeight="1" spans="9:13">
      <c r="I704" s="593"/>
      <c r="J704" s="593"/>
      <c r="K704" s="593"/>
      <c r="L704" s="593"/>
      <c r="M704" s="593"/>
    </row>
    <row r="705" customHeight="1" spans="9:13">
      <c r="I705" s="593"/>
      <c r="J705" s="593"/>
      <c r="K705" s="593"/>
      <c r="L705" s="593"/>
      <c r="M705" s="593"/>
    </row>
    <row r="706" customHeight="1" spans="9:13">
      <c r="I706" s="593"/>
      <c r="J706" s="593"/>
      <c r="K706" s="593"/>
      <c r="L706" s="593"/>
      <c r="M706" s="593"/>
    </row>
    <row r="707" customHeight="1" spans="9:13">
      <c r="I707" s="593"/>
      <c r="J707" s="593"/>
      <c r="K707" s="593"/>
      <c r="L707" s="593"/>
      <c r="M707" s="593"/>
    </row>
    <row r="708" customHeight="1" spans="9:13">
      <c r="I708" s="593"/>
      <c r="J708" s="593"/>
      <c r="K708" s="593"/>
      <c r="L708" s="593"/>
      <c r="M708" s="593"/>
    </row>
    <row r="709" customHeight="1" spans="9:13">
      <c r="I709" s="593"/>
      <c r="J709" s="593"/>
      <c r="K709" s="593"/>
      <c r="L709" s="593"/>
      <c r="M709" s="593"/>
    </row>
    <row r="710" customHeight="1" spans="9:13">
      <c r="I710" s="593"/>
      <c r="J710" s="593"/>
      <c r="K710" s="593"/>
      <c r="L710" s="593"/>
      <c r="M710" s="593"/>
    </row>
    <row r="711" customHeight="1" spans="9:13">
      <c r="I711" s="593"/>
      <c r="J711" s="593"/>
      <c r="K711" s="593"/>
      <c r="L711" s="593"/>
      <c r="M711" s="593"/>
    </row>
    <row r="712" customHeight="1" spans="9:13">
      <c r="I712" s="593"/>
      <c r="J712" s="593"/>
      <c r="K712" s="593"/>
      <c r="L712" s="593"/>
      <c r="M712" s="593"/>
    </row>
    <row r="713" customHeight="1" spans="9:13">
      <c r="I713" s="593"/>
      <c r="J713" s="593"/>
      <c r="K713" s="593"/>
      <c r="L713" s="593"/>
      <c r="M713" s="593"/>
    </row>
    <row r="714" customHeight="1" spans="9:13">
      <c r="I714" s="593"/>
      <c r="J714" s="593"/>
      <c r="K714" s="593"/>
      <c r="L714" s="593"/>
      <c r="M714" s="593"/>
    </row>
    <row r="715" customHeight="1" spans="9:13">
      <c r="I715" s="593"/>
      <c r="J715" s="593"/>
      <c r="K715" s="593"/>
      <c r="L715" s="593"/>
      <c r="M715" s="593"/>
    </row>
    <row r="716" customHeight="1" spans="9:13">
      <c r="I716" s="593"/>
      <c r="J716" s="593"/>
      <c r="K716" s="593"/>
      <c r="L716" s="593"/>
      <c r="M716" s="593"/>
    </row>
    <row r="717" customHeight="1" spans="9:13">
      <c r="I717" s="593"/>
      <c r="J717" s="593"/>
      <c r="K717" s="593"/>
      <c r="L717" s="593"/>
      <c r="M717" s="593"/>
    </row>
    <row r="718" customHeight="1" spans="9:13">
      <c r="I718" s="593"/>
      <c r="J718" s="593"/>
      <c r="K718" s="593"/>
      <c r="L718" s="593"/>
      <c r="M718" s="593"/>
    </row>
    <row r="719" customHeight="1" spans="9:13">
      <c r="I719" s="593"/>
      <c r="J719" s="593"/>
      <c r="K719" s="593"/>
      <c r="L719" s="593"/>
      <c r="M719" s="593"/>
    </row>
    <row r="720" customHeight="1" spans="9:13">
      <c r="I720" s="593"/>
      <c r="J720" s="593"/>
      <c r="K720" s="593"/>
      <c r="L720" s="593"/>
      <c r="M720" s="593"/>
    </row>
    <row r="721" customHeight="1" spans="9:13">
      <c r="I721" s="593"/>
      <c r="J721" s="593"/>
      <c r="K721" s="593"/>
      <c r="L721" s="593"/>
      <c r="M721" s="593"/>
    </row>
    <row r="722" customHeight="1" spans="9:13">
      <c r="I722" s="593"/>
      <c r="J722" s="593"/>
      <c r="K722" s="593"/>
      <c r="L722" s="593"/>
      <c r="M722" s="593"/>
    </row>
    <row r="723" customHeight="1" spans="9:13">
      <c r="I723" s="593"/>
      <c r="J723" s="593"/>
      <c r="K723" s="593"/>
      <c r="L723" s="593"/>
      <c r="M723" s="593"/>
    </row>
    <row r="724" customHeight="1" spans="9:13">
      <c r="I724" s="593"/>
      <c r="J724" s="593"/>
      <c r="K724" s="593"/>
      <c r="L724" s="593"/>
      <c r="M724" s="593"/>
    </row>
    <row r="725" customHeight="1" spans="9:13">
      <c r="I725" s="593"/>
      <c r="J725" s="593"/>
      <c r="K725" s="593"/>
      <c r="L725" s="593"/>
      <c r="M725" s="593"/>
    </row>
    <row r="726" customHeight="1" spans="9:13">
      <c r="I726" s="593"/>
      <c r="J726" s="593"/>
      <c r="K726" s="593"/>
      <c r="L726" s="593"/>
      <c r="M726" s="593"/>
    </row>
    <row r="727" customHeight="1" spans="9:13">
      <c r="I727" s="593"/>
      <c r="J727" s="593"/>
      <c r="K727" s="593"/>
      <c r="L727" s="593"/>
      <c r="M727" s="593"/>
    </row>
    <row r="728" customHeight="1" spans="9:13">
      <c r="I728" s="593"/>
      <c r="J728" s="593"/>
      <c r="K728" s="593"/>
      <c r="L728" s="593"/>
      <c r="M728" s="593"/>
    </row>
    <row r="729" customHeight="1" spans="9:13">
      <c r="I729" s="593"/>
      <c r="J729" s="593"/>
      <c r="K729" s="593"/>
      <c r="L729" s="593"/>
      <c r="M729" s="593"/>
    </row>
    <row r="730" customHeight="1" spans="9:13">
      <c r="I730" s="593"/>
      <c r="J730" s="593"/>
      <c r="K730" s="593"/>
      <c r="L730" s="593"/>
      <c r="M730" s="593"/>
    </row>
    <row r="731" customHeight="1" spans="9:13">
      <c r="I731" s="593"/>
      <c r="J731" s="593"/>
      <c r="K731" s="593"/>
      <c r="L731" s="593"/>
      <c r="M731" s="593"/>
    </row>
    <row r="732" customHeight="1" spans="9:13">
      <c r="I732" s="593"/>
      <c r="J732" s="593"/>
      <c r="K732" s="593"/>
      <c r="L732" s="593"/>
      <c r="M732" s="593"/>
    </row>
    <row r="733" customHeight="1" spans="9:13">
      <c r="I733" s="593"/>
      <c r="J733" s="593"/>
      <c r="K733" s="593"/>
      <c r="L733" s="593"/>
      <c r="M733" s="593"/>
    </row>
    <row r="734" customHeight="1" spans="9:13">
      <c r="I734" s="593"/>
      <c r="J734" s="593"/>
      <c r="K734" s="593"/>
      <c r="L734" s="593"/>
      <c r="M734" s="593"/>
    </row>
    <row r="735" customHeight="1" spans="9:13">
      <c r="I735" s="593"/>
      <c r="J735" s="593"/>
      <c r="K735" s="593"/>
      <c r="L735" s="593"/>
      <c r="M735" s="593"/>
    </row>
    <row r="736" customHeight="1" spans="9:13">
      <c r="I736" s="593"/>
      <c r="J736" s="593"/>
      <c r="K736" s="593"/>
      <c r="L736" s="593"/>
      <c r="M736" s="593"/>
    </row>
    <row r="737" customHeight="1" spans="9:13">
      <c r="I737" s="593"/>
      <c r="J737" s="593"/>
      <c r="K737" s="593"/>
      <c r="L737" s="593"/>
      <c r="M737" s="593"/>
    </row>
    <row r="738" customHeight="1" spans="9:13">
      <c r="I738" s="593"/>
      <c r="J738" s="593"/>
      <c r="K738" s="593"/>
      <c r="L738" s="593"/>
      <c r="M738" s="593"/>
    </row>
    <row r="739" customHeight="1" spans="9:13">
      <c r="I739" s="593"/>
      <c r="J739" s="593"/>
      <c r="K739" s="593"/>
      <c r="L739" s="593"/>
      <c r="M739" s="593"/>
    </row>
    <row r="740" customHeight="1" spans="9:13">
      <c r="I740" s="593"/>
      <c r="J740" s="593"/>
      <c r="K740" s="593"/>
      <c r="L740" s="593"/>
      <c r="M740" s="593"/>
    </row>
    <row r="741" customHeight="1" spans="9:13">
      <c r="I741" s="593"/>
      <c r="J741" s="593"/>
      <c r="K741" s="593"/>
      <c r="L741" s="593"/>
      <c r="M741" s="593"/>
    </row>
    <row r="742" customHeight="1" spans="9:13">
      <c r="I742" s="593"/>
      <c r="J742" s="593"/>
      <c r="K742" s="593"/>
      <c r="L742" s="593"/>
      <c r="M742" s="593"/>
    </row>
    <row r="743" customHeight="1" spans="9:13">
      <c r="I743" s="593"/>
      <c r="J743" s="593"/>
      <c r="K743" s="593"/>
      <c r="L743" s="593"/>
      <c r="M743" s="593"/>
    </row>
    <row r="744" customHeight="1" spans="9:13">
      <c r="I744" s="593"/>
      <c r="J744" s="593"/>
      <c r="K744" s="593"/>
      <c r="L744" s="593"/>
      <c r="M744" s="593"/>
    </row>
    <row r="745" customHeight="1" spans="9:13">
      <c r="I745" s="593"/>
      <c r="J745" s="593"/>
      <c r="K745" s="593"/>
      <c r="L745" s="593"/>
      <c r="M745" s="593"/>
    </row>
    <row r="746" customHeight="1" spans="9:13">
      <c r="I746" s="593"/>
      <c r="J746" s="593"/>
      <c r="K746" s="593"/>
      <c r="L746" s="593"/>
      <c r="M746" s="593"/>
    </row>
    <row r="747" customHeight="1" spans="9:13">
      <c r="I747" s="593"/>
      <c r="J747" s="593"/>
      <c r="K747" s="593"/>
      <c r="L747" s="593"/>
      <c r="M747" s="593"/>
    </row>
    <row r="748" customHeight="1" spans="9:13">
      <c r="I748" s="593"/>
      <c r="J748" s="593"/>
      <c r="K748" s="593"/>
      <c r="L748" s="593"/>
      <c r="M748" s="593"/>
    </row>
    <row r="749" customHeight="1" spans="9:13">
      <c r="I749" s="593"/>
      <c r="J749" s="593"/>
      <c r="K749" s="593"/>
      <c r="L749" s="593"/>
      <c r="M749" s="593"/>
    </row>
    <row r="750" customHeight="1" spans="9:13">
      <c r="I750" s="593"/>
      <c r="J750" s="593"/>
      <c r="K750" s="593"/>
      <c r="L750" s="593"/>
      <c r="M750" s="593"/>
    </row>
    <row r="751" customHeight="1" spans="9:13">
      <c r="I751" s="593"/>
      <c r="J751" s="593"/>
      <c r="K751" s="593"/>
      <c r="L751" s="593"/>
      <c r="M751" s="593"/>
    </row>
    <row r="752" customHeight="1" spans="9:13">
      <c r="I752" s="593"/>
      <c r="J752" s="593"/>
      <c r="K752" s="593"/>
      <c r="L752" s="593"/>
      <c r="M752" s="593"/>
    </row>
    <row r="753" customHeight="1" spans="9:13">
      <c r="I753" s="593"/>
      <c r="J753" s="593"/>
      <c r="K753" s="593"/>
      <c r="L753" s="593"/>
      <c r="M753" s="593"/>
    </row>
    <row r="754" customHeight="1" spans="9:13">
      <c r="I754" s="593"/>
      <c r="J754" s="593"/>
      <c r="K754" s="593"/>
      <c r="L754" s="593"/>
      <c r="M754" s="593"/>
    </row>
    <row r="755" customHeight="1" spans="9:13">
      <c r="I755" s="593"/>
      <c r="J755" s="593"/>
      <c r="K755" s="593"/>
      <c r="L755" s="593"/>
      <c r="M755" s="593"/>
    </row>
    <row r="756" customHeight="1" spans="9:13">
      <c r="I756" s="593"/>
      <c r="J756" s="593"/>
      <c r="K756" s="593"/>
      <c r="L756" s="593"/>
      <c r="M756" s="593"/>
    </row>
    <row r="757" customHeight="1" spans="9:13">
      <c r="I757" s="593"/>
      <c r="J757" s="593"/>
      <c r="K757" s="593"/>
      <c r="L757" s="593"/>
      <c r="M757" s="593"/>
    </row>
    <row r="758" customHeight="1" spans="9:13">
      <c r="I758" s="593"/>
      <c r="J758" s="593"/>
      <c r="K758" s="593"/>
      <c r="L758" s="593"/>
      <c r="M758" s="593"/>
    </row>
    <row r="759" customHeight="1" spans="9:13">
      <c r="I759" s="593"/>
      <c r="J759" s="593"/>
      <c r="K759" s="593"/>
      <c r="L759" s="593"/>
      <c r="M759" s="593"/>
    </row>
    <row r="760" customHeight="1" spans="9:13">
      <c r="I760" s="593"/>
      <c r="J760" s="593"/>
      <c r="K760" s="593"/>
      <c r="L760" s="593"/>
      <c r="M760" s="593"/>
    </row>
    <row r="761" customHeight="1" spans="9:13">
      <c r="I761" s="593"/>
      <c r="J761" s="593"/>
      <c r="K761" s="593"/>
      <c r="L761" s="593"/>
      <c r="M761" s="593"/>
    </row>
    <row r="762" customHeight="1" spans="9:13">
      <c r="I762" s="593"/>
      <c r="J762" s="593"/>
      <c r="K762" s="593"/>
      <c r="L762" s="593"/>
      <c r="M762" s="593"/>
    </row>
    <row r="763" customHeight="1" spans="9:13">
      <c r="I763" s="593"/>
      <c r="J763" s="593"/>
      <c r="K763" s="593"/>
      <c r="L763" s="593"/>
      <c r="M763" s="593"/>
    </row>
    <row r="764" customHeight="1" spans="9:13">
      <c r="I764" s="593"/>
      <c r="J764" s="593"/>
      <c r="K764" s="593"/>
      <c r="L764" s="593"/>
      <c r="M764" s="593"/>
    </row>
    <row r="765" customHeight="1" spans="9:13">
      <c r="I765" s="593"/>
      <c r="J765" s="593"/>
      <c r="K765" s="593"/>
      <c r="L765" s="593"/>
      <c r="M765" s="593"/>
    </row>
    <row r="766" customHeight="1" spans="9:13">
      <c r="I766" s="593"/>
      <c r="J766" s="593"/>
      <c r="K766" s="593"/>
      <c r="L766" s="593"/>
      <c r="M766" s="593"/>
    </row>
    <row r="767" customHeight="1" spans="9:13">
      <c r="I767" s="593"/>
      <c r="J767" s="593"/>
      <c r="K767" s="593"/>
      <c r="L767" s="593"/>
      <c r="M767" s="593"/>
    </row>
    <row r="768" customHeight="1" spans="9:13">
      <c r="I768" s="593"/>
      <c r="J768" s="593"/>
      <c r="K768" s="593"/>
      <c r="L768" s="593"/>
      <c r="M768" s="593"/>
    </row>
    <row r="769" customHeight="1" spans="9:13">
      <c r="I769" s="593"/>
      <c r="J769" s="593"/>
      <c r="K769" s="593"/>
      <c r="L769" s="593"/>
      <c r="M769" s="593"/>
    </row>
    <row r="770" customHeight="1" spans="9:13">
      <c r="I770" s="593"/>
      <c r="J770" s="593"/>
      <c r="K770" s="593"/>
      <c r="L770" s="593"/>
      <c r="M770" s="593"/>
    </row>
    <row r="771" customHeight="1" spans="9:13">
      <c r="I771" s="593"/>
      <c r="J771" s="593"/>
      <c r="K771" s="593"/>
      <c r="L771" s="593"/>
      <c r="M771" s="593"/>
    </row>
    <row r="772" customHeight="1" spans="9:13">
      <c r="I772" s="593"/>
      <c r="J772" s="593"/>
      <c r="K772" s="593"/>
      <c r="L772" s="593"/>
      <c r="M772" s="593"/>
    </row>
    <row r="773" customHeight="1" spans="9:13">
      <c r="I773" s="593"/>
      <c r="J773" s="593"/>
      <c r="K773" s="593"/>
      <c r="L773" s="593"/>
      <c r="M773" s="593"/>
    </row>
    <row r="774" customHeight="1" spans="9:13">
      <c r="I774" s="593"/>
      <c r="J774" s="593"/>
      <c r="K774" s="593"/>
      <c r="L774" s="593"/>
      <c r="M774" s="593"/>
    </row>
    <row r="775" customHeight="1" spans="9:13">
      <c r="I775" s="593"/>
      <c r="J775" s="593"/>
      <c r="K775" s="593"/>
      <c r="L775" s="593"/>
      <c r="M775" s="593"/>
    </row>
    <row r="776" customHeight="1" spans="9:13">
      <c r="I776" s="593"/>
      <c r="J776" s="593"/>
      <c r="K776" s="593"/>
      <c r="L776" s="593"/>
      <c r="M776" s="593"/>
    </row>
    <row r="777" customHeight="1" spans="9:13">
      <c r="I777" s="593"/>
      <c r="J777" s="593"/>
      <c r="K777" s="593"/>
      <c r="L777" s="593"/>
      <c r="M777" s="593"/>
    </row>
    <row r="778" customHeight="1" spans="9:13">
      <c r="I778" s="593"/>
      <c r="J778" s="593"/>
      <c r="K778" s="593"/>
      <c r="L778" s="593"/>
      <c r="M778" s="593"/>
    </row>
    <row r="779" customHeight="1" spans="9:13">
      <c r="I779" s="593"/>
      <c r="J779" s="593"/>
      <c r="K779" s="593"/>
      <c r="L779" s="593"/>
      <c r="M779" s="593"/>
    </row>
    <row r="780" customHeight="1" spans="9:13">
      <c r="I780" s="593"/>
      <c r="J780" s="593"/>
      <c r="K780" s="593"/>
      <c r="L780" s="593"/>
      <c r="M780" s="593"/>
    </row>
    <row r="781" customHeight="1" spans="9:13">
      <c r="I781" s="593"/>
      <c r="J781" s="593"/>
      <c r="K781" s="593"/>
      <c r="L781" s="593"/>
      <c r="M781" s="593"/>
    </row>
    <row r="782" customHeight="1" spans="9:13">
      <c r="I782" s="593"/>
      <c r="J782" s="593"/>
      <c r="K782" s="593"/>
      <c r="L782" s="593"/>
      <c r="M782" s="593"/>
    </row>
    <row r="783" customHeight="1" spans="9:13">
      <c r="I783" s="593"/>
      <c r="J783" s="593"/>
      <c r="K783" s="593"/>
      <c r="L783" s="593"/>
      <c r="M783" s="593"/>
    </row>
    <row r="784" customHeight="1" spans="9:13">
      <c r="I784" s="593"/>
      <c r="J784" s="593"/>
      <c r="K784" s="593"/>
      <c r="L784" s="593"/>
      <c r="M784" s="593"/>
    </row>
    <row r="785" customHeight="1" spans="9:13">
      <c r="I785" s="593"/>
      <c r="J785" s="593"/>
      <c r="K785" s="593"/>
      <c r="L785" s="593"/>
      <c r="M785" s="593"/>
    </row>
    <row r="786" customHeight="1" spans="9:13">
      <c r="I786" s="593"/>
      <c r="J786" s="593"/>
      <c r="K786" s="593"/>
      <c r="L786" s="593"/>
      <c r="M786" s="593"/>
    </row>
    <row r="787" customHeight="1" spans="9:13">
      <c r="I787" s="593"/>
      <c r="J787" s="593"/>
      <c r="K787" s="593"/>
      <c r="L787" s="593"/>
      <c r="M787" s="593"/>
    </row>
    <row r="788" customHeight="1" spans="9:13">
      <c r="I788" s="593"/>
      <c r="J788" s="593"/>
      <c r="K788" s="593"/>
      <c r="L788" s="593"/>
      <c r="M788" s="593"/>
    </row>
    <row r="789" customHeight="1" spans="9:13">
      <c r="I789" s="593"/>
      <c r="J789" s="593"/>
      <c r="K789" s="593"/>
      <c r="L789" s="593"/>
      <c r="M789" s="593"/>
    </row>
    <row r="790" customHeight="1" spans="9:13">
      <c r="I790" s="593"/>
      <c r="J790" s="593"/>
      <c r="K790" s="593"/>
      <c r="L790" s="593"/>
      <c r="M790" s="593"/>
    </row>
    <row r="791" customHeight="1" spans="9:13">
      <c r="I791" s="593"/>
      <c r="J791" s="593"/>
      <c r="K791" s="593"/>
      <c r="L791" s="593"/>
      <c r="M791" s="593"/>
    </row>
    <row r="792" customHeight="1" spans="9:13">
      <c r="I792" s="593"/>
      <c r="J792" s="593"/>
      <c r="K792" s="593"/>
      <c r="L792" s="593"/>
      <c r="M792" s="593"/>
    </row>
    <row r="793" customHeight="1" spans="9:13">
      <c r="I793" s="593"/>
      <c r="J793" s="593"/>
      <c r="K793" s="593"/>
      <c r="L793" s="593"/>
      <c r="M793" s="593"/>
    </row>
    <row r="794" customHeight="1" spans="9:13">
      <c r="I794" s="593"/>
      <c r="J794" s="593"/>
      <c r="K794" s="593"/>
      <c r="L794" s="593"/>
      <c r="M794" s="593"/>
    </row>
    <row r="795" customHeight="1" spans="9:13">
      <c r="I795" s="593"/>
      <c r="J795" s="593"/>
      <c r="K795" s="593"/>
      <c r="L795" s="593"/>
      <c r="M795" s="593"/>
    </row>
    <row r="796" customHeight="1" spans="9:13">
      <c r="I796" s="593"/>
      <c r="J796" s="593"/>
      <c r="K796" s="593"/>
      <c r="L796" s="593"/>
      <c r="M796" s="593"/>
    </row>
    <row r="797" customHeight="1" spans="9:13">
      <c r="I797" s="593"/>
      <c r="J797" s="593"/>
      <c r="K797" s="593"/>
      <c r="L797" s="593"/>
      <c r="M797" s="593"/>
    </row>
    <row r="798" customHeight="1" spans="9:13">
      <c r="I798" s="593"/>
      <c r="J798" s="593"/>
      <c r="K798" s="593"/>
      <c r="L798" s="593"/>
      <c r="M798" s="593"/>
    </row>
    <row r="799" customHeight="1" spans="9:13">
      <c r="I799" s="593"/>
      <c r="J799" s="593"/>
      <c r="K799" s="593"/>
      <c r="L799" s="593"/>
      <c r="M799" s="593"/>
    </row>
    <row r="800" customHeight="1" spans="9:13">
      <c r="I800" s="593"/>
      <c r="J800" s="593"/>
      <c r="K800" s="593"/>
      <c r="L800" s="593"/>
      <c r="M800" s="593"/>
    </row>
    <row r="801" customHeight="1" spans="9:13">
      <c r="I801" s="593"/>
      <c r="J801" s="593"/>
      <c r="K801" s="593"/>
      <c r="L801" s="593"/>
      <c r="M801" s="593"/>
    </row>
    <row r="802" customHeight="1" spans="9:13">
      <c r="I802" s="593"/>
      <c r="J802" s="593"/>
      <c r="K802" s="593"/>
      <c r="L802" s="593"/>
      <c r="M802" s="593"/>
    </row>
    <row r="803" customHeight="1" spans="9:13">
      <c r="I803" s="593"/>
      <c r="J803" s="593"/>
      <c r="K803" s="593"/>
      <c r="L803" s="593"/>
      <c r="M803" s="593"/>
    </row>
    <row r="804" customHeight="1" spans="9:13">
      <c r="I804" s="593"/>
      <c r="J804" s="593"/>
      <c r="K804" s="593"/>
      <c r="L804" s="593"/>
      <c r="M804" s="593"/>
    </row>
    <row r="805" customHeight="1" spans="9:13">
      <c r="I805" s="593"/>
      <c r="J805" s="593"/>
      <c r="K805" s="593"/>
      <c r="L805" s="593"/>
      <c r="M805" s="593"/>
    </row>
    <row r="806" customHeight="1" spans="9:13">
      <c r="I806" s="593"/>
      <c r="J806" s="593"/>
      <c r="K806" s="593"/>
      <c r="L806" s="593"/>
      <c r="M806" s="593"/>
    </row>
    <row r="807" customHeight="1" spans="9:13">
      <c r="I807" s="593"/>
      <c r="J807" s="593"/>
      <c r="K807" s="593"/>
      <c r="L807" s="593"/>
      <c r="M807" s="593"/>
    </row>
    <row r="808" customHeight="1" spans="9:13">
      <c r="I808" s="593"/>
      <c r="J808" s="593"/>
      <c r="K808" s="593"/>
      <c r="L808" s="593"/>
      <c r="M808" s="593"/>
    </row>
    <row r="809" customHeight="1" spans="9:13">
      <c r="I809" s="593"/>
      <c r="J809" s="593"/>
      <c r="K809" s="593"/>
      <c r="L809" s="593"/>
      <c r="M809" s="593"/>
    </row>
    <row r="810" customHeight="1" spans="9:13">
      <c r="I810" s="593"/>
      <c r="J810" s="593"/>
      <c r="K810" s="593"/>
      <c r="L810" s="593"/>
      <c r="M810" s="593"/>
    </row>
    <row r="811" customHeight="1" spans="9:13">
      <c r="I811" s="593"/>
      <c r="J811" s="593"/>
      <c r="K811" s="593"/>
      <c r="L811" s="593"/>
      <c r="M811" s="593"/>
    </row>
    <row r="812" customHeight="1" spans="9:13">
      <c r="I812" s="593"/>
      <c r="J812" s="593"/>
      <c r="K812" s="593"/>
      <c r="L812" s="593"/>
      <c r="M812" s="593"/>
    </row>
    <row r="813" customHeight="1" spans="9:13">
      <c r="I813" s="593"/>
      <c r="J813" s="593"/>
      <c r="K813" s="593"/>
      <c r="L813" s="593"/>
      <c r="M813" s="593"/>
    </row>
    <row r="814" customHeight="1" spans="9:13">
      <c r="I814" s="593"/>
      <c r="J814" s="593"/>
      <c r="K814" s="593"/>
      <c r="L814" s="593"/>
      <c r="M814" s="593"/>
    </row>
    <row r="815" customHeight="1" spans="9:13">
      <c r="I815" s="593"/>
      <c r="J815" s="593"/>
      <c r="K815" s="593"/>
      <c r="L815" s="593"/>
      <c r="M815" s="593"/>
    </row>
    <row r="816" customHeight="1" spans="9:13">
      <c r="I816" s="593"/>
      <c r="J816" s="593"/>
      <c r="K816" s="593"/>
      <c r="L816" s="593"/>
      <c r="M816" s="593"/>
    </row>
    <row r="817" customHeight="1" spans="9:13">
      <c r="I817" s="593"/>
      <c r="J817" s="593"/>
      <c r="K817" s="593"/>
      <c r="L817" s="593"/>
      <c r="M817" s="593"/>
    </row>
    <row r="818" customHeight="1" spans="9:13">
      <c r="I818" s="593"/>
      <c r="J818" s="593"/>
      <c r="K818" s="593"/>
      <c r="L818" s="593"/>
      <c r="M818" s="593"/>
    </row>
    <row r="819" customHeight="1" spans="9:13">
      <c r="I819" s="593"/>
      <c r="J819" s="593"/>
      <c r="K819" s="593"/>
      <c r="L819" s="593"/>
      <c r="M819" s="593"/>
    </row>
    <row r="820" customHeight="1" spans="9:13">
      <c r="I820" s="593"/>
      <c r="J820" s="593"/>
      <c r="K820" s="593"/>
      <c r="L820" s="593"/>
      <c r="M820" s="593"/>
    </row>
    <row r="821" customHeight="1" spans="9:13">
      <c r="I821" s="593"/>
      <c r="J821" s="593"/>
      <c r="K821" s="593"/>
      <c r="L821" s="593"/>
      <c r="M821" s="593"/>
    </row>
    <row r="822" customHeight="1" spans="9:13">
      <c r="I822" s="593"/>
      <c r="J822" s="593"/>
      <c r="K822" s="593"/>
      <c r="L822" s="593"/>
      <c r="M822" s="593"/>
    </row>
    <row r="823" customHeight="1" spans="9:13">
      <c r="I823" s="593"/>
      <c r="J823" s="593"/>
      <c r="K823" s="593"/>
      <c r="L823" s="593"/>
      <c r="M823" s="593"/>
    </row>
    <row r="824" customHeight="1" spans="9:13">
      <c r="I824" s="593"/>
      <c r="J824" s="593"/>
      <c r="K824" s="593"/>
      <c r="L824" s="593"/>
      <c r="M824" s="593"/>
    </row>
    <row r="825" customHeight="1" spans="9:13">
      <c r="I825" s="593"/>
      <c r="J825" s="593"/>
      <c r="K825" s="593"/>
      <c r="L825" s="593"/>
      <c r="M825" s="593"/>
    </row>
    <row r="826" customHeight="1" spans="9:13">
      <c r="I826" s="593"/>
      <c r="J826" s="593"/>
      <c r="K826" s="593"/>
      <c r="L826" s="593"/>
      <c r="M826" s="593"/>
    </row>
    <row r="827" customHeight="1" spans="9:13">
      <c r="I827" s="593"/>
      <c r="J827" s="593"/>
      <c r="K827" s="593"/>
      <c r="L827" s="593"/>
      <c r="M827" s="593"/>
    </row>
    <row r="828" customHeight="1" spans="9:13">
      <c r="I828" s="593"/>
      <c r="J828" s="593"/>
      <c r="K828" s="593"/>
      <c r="L828" s="593"/>
      <c r="M828" s="593"/>
    </row>
    <row r="829" customHeight="1" spans="9:13">
      <c r="I829" s="593"/>
      <c r="J829" s="593"/>
      <c r="K829" s="593"/>
      <c r="L829" s="593"/>
      <c r="M829" s="593"/>
    </row>
    <row r="830" customHeight="1" spans="9:13">
      <c r="I830" s="593"/>
      <c r="J830" s="593"/>
      <c r="K830" s="593"/>
      <c r="L830" s="593"/>
      <c r="M830" s="593"/>
    </row>
    <row r="831" customHeight="1" spans="9:13">
      <c r="I831" s="593"/>
      <c r="J831" s="593"/>
      <c r="K831" s="593"/>
      <c r="L831" s="593"/>
      <c r="M831" s="593"/>
    </row>
    <row r="832" customHeight="1" spans="9:13">
      <c r="I832" s="593"/>
      <c r="J832" s="593"/>
      <c r="K832" s="593"/>
      <c r="L832" s="593"/>
      <c r="M832" s="593"/>
    </row>
    <row r="833" customHeight="1" spans="9:13">
      <c r="I833" s="593"/>
      <c r="J833" s="593"/>
      <c r="K833" s="593"/>
      <c r="L833" s="593"/>
      <c r="M833" s="593"/>
    </row>
    <row r="834" customHeight="1" spans="9:13">
      <c r="I834" s="593"/>
      <c r="J834" s="593"/>
      <c r="K834" s="593"/>
      <c r="L834" s="593"/>
      <c r="M834" s="593"/>
    </row>
    <row r="835" customHeight="1" spans="9:13">
      <c r="I835" s="593"/>
      <c r="J835" s="593"/>
      <c r="K835" s="593"/>
      <c r="L835" s="593"/>
      <c r="M835" s="593"/>
    </row>
    <row r="836" customHeight="1" spans="9:13">
      <c r="I836" s="593"/>
      <c r="J836" s="593"/>
      <c r="K836" s="593"/>
      <c r="L836" s="593"/>
      <c r="M836" s="593"/>
    </row>
    <row r="837" customHeight="1" spans="9:13">
      <c r="I837" s="593"/>
      <c r="J837" s="593"/>
      <c r="K837" s="593"/>
      <c r="L837" s="593"/>
      <c r="M837" s="593"/>
    </row>
    <row r="838" customHeight="1" spans="9:13">
      <c r="I838" s="593"/>
      <c r="J838" s="593"/>
      <c r="K838" s="593"/>
      <c r="L838" s="593"/>
      <c r="M838" s="593"/>
    </row>
    <row r="839" customHeight="1" spans="9:13">
      <c r="I839" s="593"/>
      <c r="J839" s="593"/>
      <c r="K839" s="593"/>
      <c r="L839" s="593"/>
      <c r="M839" s="593"/>
    </row>
    <row r="840" customHeight="1" spans="9:13">
      <c r="I840" s="593"/>
      <c r="J840" s="593"/>
      <c r="K840" s="593"/>
      <c r="L840" s="593"/>
      <c r="M840" s="593"/>
    </row>
    <row r="841" customHeight="1" spans="9:13">
      <c r="I841" s="593"/>
      <c r="J841" s="593"/>
      <c r="K841" s="593"/>
      <c r="L841" s="593"/>
      <c r="M841" s="593"/>
    </row>
    <row r="842" customHeight="1" spans="9:13">
      <c r="I842" s="593"/>
      <c r="J842" s="593"/>
      <c r="K842" s="593"/>
      <c r="L842" s="593"/>
      <c r="M842" s="593"/>
    </row>
  </sheetData>
  <mergeCells count="6">
    <mergeCell ref="A2:N2"/>
    <mergeCell ref="A3:N3"/>
    <mergeCell ref="A24:C24"/>
    <mergeCell ref="A25:C25"/>
    <mergeCell ref="A26:C26"/>
    <mergeCell ref="A27:C27"/>
  </mergeCells>
  <dataValidations count="1">
    <dataValidation type="list" allowBlank="1" showInputMessage="1" showErrorMessage="1" sqref="D6:D26">
      <formula1>"银行承兑汇票,商业承兑汇票"</formula1>
    </dataValidation>
  </dataValidations>
  <hyperlinks>
    <hyperlink ref="A1" location="索引目录!D12" display="返回索引页"/>
    <hyperlink ref="B1" location="流动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Roman,常规"3-3
&amp;"宋体,常规"共&amp;"Times New Roman,常规"&amp;N&amp;"宋体,常规"页第&amp;"Times New Roman,常规"&amp;P&amp;"宋体,常规"页</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42"/>
  <sheetViews>
    <sheetView topLeftCell="C1" workbookViewId="0">
      <selection activeCell="H13" sqref="H13"/>
    </sheetView>
  </sheetViews>
  <sheetFormatPr defaultColWidth="9" defaultRowHeight="15.75" customHeight="1"/>
  <cols>
    <col min="1" max="1" width="5.1" customWidth="1"/>
    <col min="2" max="2" width="11.4" customWidth="1" outlineLevel="1"/>
    <col min="3" max="3" width="23.1" customWidth="1"/>
    <col min="4" max="4" width="11.4" customWidth="1" outlineLevel="1"/>
    <col min="5" max="5" width="15.1" customWidth="1"/>
    <col min="6" max="6" width="10.6" customWidth="1"/>
    <col min="7" max="9" width="6.5" customWidth="1"/>
    <col min="10" max="10" width="7.5" customWidth="1"/>
    <col min="11" max="11" width="11.1" customWidth="1" outlineLevel="1"/>
    <col min="12" max="12" width="10.6" customWidth="1" outlineLevel="1"/>
    <col min="13" max="13" width="14.4" customWidth="1"/>
    <col min="14" max="15" width="10.4" customWidth="1" outlineLevel="1"/>
    <col min="16" max="16" width="11.4" customWidth="1" outlineLevel="1"/>
    <col min="17" max="19" width="11" customWidth="1" outlineLevel="1"/>
    <col min="20" max="21" width="10.4" customWidth="1" outlineLevel="1"/>
    <col min="22" max="23" width="14.4" customWidth="1"/>
    <col min="24" max="24" width="9.5" customWidth="1"/>
  </cols>
  <sheetData>
    <row r="1" spans="1:25">
      <c r="A1" s="1" t="s">
        <v>421</v>
      </c>
      <c r="B1" s="2" t="s">
        <v>624</v>
      </c>
      <c r="E1" s="3"/>
      <c r="F1" s="3"/>
      <c r="G1" s="3"/>
      <c r="H1" s="3"/>
      <c r="I1" s="3"/>
      <c r="J1" s="3"/>
      <c r="K1" s="3"/>
      <c r="L1" s="3"/>
      <c r="M1" s="3"/>
      <c r="N1" s="125"/>
      <c r="O1" s="125"/>
      <c r="P1" s="125"/>
      <c r="Q1" s="125"/>
      <c r="R1" s="125"/>
      <c r="S1" s="125"/>
      <c r="T1" s="125"/>
      <c r="U1" s="125"/>
      <c r="V1" s="3"/>
      <c r="W1" s="3"/>
      <c r="X1" s="3"/>
      <c r="Y1" s="3"/>
    </row>
    <row r="2" ht="30" customHeight="1" spans="1:25">
      <c r="A2" s="23" t="s">
        <v>625</v>
      </c>
      <c r="B2" s="23"/>
      <c r="C2" s="23"/>
      <c r="D2" s="23"/>
      <c r="E2" s="23"/>
      <c r="F2" s="23"/>
      <c r="G2" s="23"/>
      <c r="H2" s="23"/>
      <c r="I2" s="23"/>
      <c r="J2" s="23"/>
      <c r="K2" s="23"/>
      <c r="L2" s="23"/>
      <c r="M2" s="23"/>
      <c r="N2" s="23"/>
      <c r="O2" s="23"/>
      <c r="P2" s="23"/>
      <c r="Q2" s="23"/>
      <c r="R2" s="23"/>
      <c r="S2" s="23"/>
      <c r="T2" s="23"/>
      <c r="U2" s="23"/>
      <c r="V2" s="23"/>
      <c r="W2" s="23"/>
      <c r="X2" s="23"/>
      <c r="Y2" s="23"/>
    </row>
    <row r="3" ht="14.25" customHeight="1" spans="1:25">
      <c r="A3" s="5" t="e">
        <f>CONCATENATE(#REF!,#REF!,#REF!,#REF!,#REF!,#REF!,#REF!)</f>
        <v>#REF!</v>
      </c>
      <c r="B3" s="5"/>
      <c r="C3" s="5"/>
      <c r="D3" s="5"/>
      <c r="E3" s="5"/>
      <c r="F3" s="5"/>
      <c r="G3" s="5"/>
      <c r="H3" s="5"/>
      <c r="I3" s="5"/>
      <c r="J3" s="5"/>
      <c r="K3" s="5"/>
      <c r="L3" s="5"/>
      <c r="M3" s="5"/>
      <c r="N3" s="5"/>
      <c r="O3" s="5"/>
      <c r="P3" s="5"/>
      <c r="Q3" s="5"/>
      <c r="R3" s="5"/>
      <c r="S3" s="5"/>
      <c r="T3" s="5"/>
      <c r="U3" s="5"/>
      <c r="V3" s="5"/>
      <c r="W3" s="5"/>
      <c r="X3" s="5"/>
      <c r="Y3" s="5"/>
    </row>
    <row r="4" customHeight="1" spans="1:25">
      <c r="A4" s="6" t="e">
        <f>#REF!&amp;#REF!</f>
        <v>#REF!</v>
      </c>
      <c r="B4" s="6"/>
      <c r="L4" s="583"/>
      <c r="N4" s="922"/>
      <c r="O4" s="922"/>
      <c r="P4" s="922"/>
      <c r="Q4" s="922"/>
      <c r="R4" s="922"/>
      <c r="S4" s="922"/>
      <c r="T4" s="922"/>
      <c r="U4" s="924"/>
      <c r="Y4" s="19" t="s">
        <v>464</v>
      </c>
    </row>
    <row r="5" ht="18" customHeight="1" spans="1:25">
      <c r="A5" s="54" t="s">
        <v>465</v>
      </c>
      <c r="B5" s="65" t="s">
        <v>572</v>
      </c>
      <c r="C5" s="54" t="s">
        <v>626</v>
      </c>
      <c r="D5" s="54" t="s">
        <v>627</v>
      </c>
      <c r="E5" s="54" t="s">
        <v>628</v>
      </c>
      <c r="F5" s="54" t="s">
        <v>629</v>
      </c>
      <c r="G5" s="54" t="s">
        <v>630</v>
      </c>
      <c r="H5" s="54" t="s">
        <v>574</v>
      </c>
      <c r="I5" s="65" t="s">
        <v>575</v>
      </c>
      <c r="J5" s="65" t="s">
        <v>576</v>
      </c>
      <c r="K5" s="7" t="s">
        <v>467</v>
      </c>
      <c r="L5" s="77" t="s">
        <v>631</v>
      </c>
      <c r="M5" s="34" t="s">
        <v>426</v>
      </c>
      <c r="N5" s="909" t="s">
        <v>632</v>
      </c>
      <c r="O5" s="910"/>
      <c r="P5" s="910"/>
      <c r="Q5" s="910"/>
      <c r="R5" s="910"/>
      <c r="S5" s="910"/>
      <c r="T5" s="911"/>
      <c r="U5" s="77" t="s">
        <v>631</v>
      </c>
      <c r="V5" s="54" t="s">
        <v>427</v>
      </c>
      <c r="W5" s="54" t="s">
        <v>428</v>
      </c>
      <c r="X5" s="54" t="s">
        <v>469</v>
      </c>
      <c r="Y5" s="54" t="s">
        <v>577</v>
      </c>
    </row>
    <row r="6" ht="18" customHeight="1" spans="1:26">
      <c r="A6" s="58"/>
      <c r="B6" s="66"/>
      <c r="C6" s="58"/>
      <c r="D6" s="58"/>
      <c r="E6" s="58"/>
      <c r="F6" s="58"/>
      <c r="G6" s="58"/>
      <c r="H6" s="58"/>
      <c r="I6" s="66"/>
      <c r="J6" s="66"/>
      <c r="K6" s="7"/>
      <c r="L6" s="914"/>
      <c r="M6" s="912"/>
      <c r="N6" s="919" t="s">
        <v>633</v>
      </c>
      <c r="O6" s="919" t="s">
        <v>634</v>
      </c>
      <c r="P6" s="919" t="s">
        <v>635</v>
      </c>
      <c r="Q6" s="919" t="s">
        <v>636</v>
      </c>
      <c r="R6" s="919" t="s">
        <v>637</v>
      </c>
      <c r="S6" s="919" t="s">
        <v>638</v>
      </c>
      <c r="T6" s="919" t="s">
        <v>639</v>
      </c>
      <c r="U6" s="914"/>
      <c r="V6" s="58"/>
      <c r="W6" s="58"/>
      <c r="X6" s="58"/>
      <c r="Y6" s="58"/>
      <c r="Z6" s="896" t="s">
        <v>470</v>
      </c>
    </row>
    <row r="7" customHeight="1" spans="1:26">
      <c r="A7" s="10"/>
      <c r="B7" s="10"/>
      <c r="C7" s="11"/>
      <c r="D7" s="478"/>
      <c r="E7" s="920"/>
      <c r="F7" s="921">
        <v>36892</v>
      </c>
      <c r="G7" s="906" t="e">
        <f>IF(F7=0,"",((#REF!)-YEAR(F7))*12+(#REF!)-MONTH(F7))</f>
        <v>#REF!</v>
      </c>
      <c r="H7" s="906"/>
      <c r="I7" s="906"/>
      <c r="J7" s="906"/>
      <c r="K7" s="14"/>
      <c r="L7" s="923"/>
      <c r="M7" s="14"/>
      <c r="N7" s="131"/>
      <c r="O7" s="131"/>
      <c r="P7" s="131"/>
      <c r="Q7" s="131"/>
      <c r="R7" s="131"/>
      <c r="S7" s="131"/>
      <c r="T7" s="131"/>
      <c r="U7" s="131"/>
      <c r="V7" s="14"/>
      <c r="W7" s="148" t="str">
        <f>IF(M7="","",V7-M7+U7)</f>
        <v/>
      </c>
      <c r="X7" s="14" t="str">
        <f>IF(M7=0,"",W7/(M7-U7)*100)</f>
        <v/>
      </c>
      <c r="Y7" s="20"/>
      <c r="Z7" s="48" t="str">
        <f>IF(V7="","",IF(W7=0,"正常","非正常核查原因"))</f>
        <v/>
      </c>
    </row>
    <row r="8" customHeight="1" spans="1:26">
      <c r="A8" s="10"/>
      <c r="B8" s="10"/>
      <c r="C8" s="11"/>
      <c r="D8" s="478"/>
      <c r="E8" s="920"/>
      <c r="F8" s="920"/>
      <c r="G8" s="906" t="str">
        <f>IF(F8=0,"",((#REF!)-YEAR(F8))*12+(#REF!)-MONTH(F8))</f>
        <v/>
      </c>
      <c r="H8" s="906"/>
      <c r="I8" s="906"/>
      <c r="J8" s="906"/>
      <c r="K8" s="14"/>
      <c r="L8" s="923"/>
      <c r="M8" s="14"/>
      <c r="N8" s="131"/>
      <c r="O8" s="131"/>
      <c r="P8" s="131"/>
      <c r="Q8" s="131"/>
      <c r="R8" s="131"/>
      <c r="S8" s="131"/>
      <c r="T8" s="131"/>
      <c r="U8" s="131"/>
      <c r="V8" s="14"/>
      <c r="W8" s="148" t="str">
        <f t="shared" ref="W8:W27" si="0">IF(M8="","",V8-M8+U8)</f>
        <v/>
      </c>
      <c r="X8" s="14" t="str">
        <f t="shared" ref="X8:X27" si="1">IF(M8=0,"",W8/(M8-U8)*100)</f>
        <v/>
      </c>
      <c r="Y8" s="20"/>
      <c r="Z8" s="48" t="str">
        <f t="shared" ref="Z8:Z27" si="2">IF(V8="","",IF(W8=0,"正常","非正常核查原因"))</f>
        <v/>
      </c>
    </row>
    <row r="9" customHeight="1" spans="1:26">
      <c r="A9" s="10"/>
      <c r="B9" s="10"/>
      <c r="C9" s="11"/>
      <c r="D9" s="478"/>
      <c r="E9" s="920"/>
      <c r="F9" s="920"/>
      <c r="G9" s="906" t="str">
        <f>IF(F9=0,"",((#REF!)-YEAR(F9))*12+(#REF!)-MONTH(F9))</f>
        <v/>
      </c>
      <c r="H9" s="906"/>
      <c r="I9" s="906"/>
      <c r="J9" s="906"/>
      <c r="K9" s="14"/>
      <c r="L9" s="923"/>
      <c r="M9" s="14"/>
      <c r="N9" s="131"/>
      <c r="O9" s="131"/>
      <c r="P9" s="131"/>
      <c r="Q9" s="131"/>
      <c r="R9" s="131"/>
      <c r="S9" s="131"/>
      <c r="T9" s="131"/>
      <c r="U9" s="131"/>
      <c r="V9" s="14"/>
      <c r="W9" s="148" t="str">
        <f t="shared" si="0"/>
        <v/>
      </c>
      <c r="X9" s="14" t="str">
        <f t="shared" si="1"/>
        <v/>
      </c>
      <c r="Y9" s="20"/>
      <c r="Z9" s="48" t="str">
        <f t="shared" si="2"/>
        <v/>
      </c>
    </row>
    <row r="10" customHeight="1" spans="1:26">
      <c r="A10" s="10"/>
      <c r="B10" s="10"/>
      <c r="C10" s="11"/>
      <c r="D10" s="478"/>
      <c r="E10" s="920"/>
      <c r="F10" s="920"/>
      <c r="G10" s="906" t="str">
        <f>IF(F10=0,"",((#REF!)-YEAR(F10))*12+(#REF!)-MONTH(F10))</f>
        <v/>
      </c>
      <c r="H10" s="906"/>
      <c r="I10" s="906"/>
      <c r="J10" s="906"/>
      <c r="K10" s="14"/>
      <c r="L10" s="923"/>
      <c r="M10" s="14"/>
      <c r="N10" s="131"/>
      <c r="O10" s="131"/>
      <c r="P10" s="131"/>
      <c r="Q10" s="131"/>
      <c r="R10" s="131"/>
      <c r="S10" s="131"/>
      <c r="T10" s="131"/>
      <c r="U10" s="131"/>
      <c r="V10" s="14"/>
      <c r="W10" s="148" t="str">
        <f t="shared" si="0"/>
        <v/>
      </c>
      <c r="X10" s="14" t="str">
        <f t="shared" si="1"/>
        <v/>
      </c>
      <c r="Y10" s="20"/>
      <c r="Z10" s="48" t="str">
        <f t="shared" si="2"/>
        <v/>
      </c>
    </row>
    <row r="11" customHeight="1" spans="1:26">
      <c r="A11" s="10"/>
      <c r="B11" s="10"/>
      <c r="C11" s="11"/>
      <c r="D11" s="478"/>
      <c r="E11" s="920"/>
      <c r="F11" s="920"/>
      <c r="G11" s="906" t="str">
        <f>IF(F11=0,"",((#REF!)-YEAR(F11))*12+(#REF!)-MONTH(F11))</f>
        <v/>
      </c>
      <c r="H11" s="906"/>
      <c r="I11" s="906"/>
      <c r="J11" s="906"/>
      <c r="K11" s="14"/>
      <c r="L11" s="923"/>
      <c r="M11" s="14"/>
      <c r="N11" s="131"/>
      <c r="O11" s="131"/>
      <c r="P11" s="131"/>
      <c r="Q11" s="131"/>
      <c r="R11" s="131"/>
      <c r="S11" s="131"/>
      <c r="T11" s="131"/>
      <c r="U11" s="131"/>
      <c r="V11" s="14"/>
      <c r="W11" s="148" t="str">
        <f t="shared" si="0"/>
        <v/>
      </c>
      <c r="X11" s="14" t="str">
        <f t="shared" si="1"/>
        <v/>
      </c>
      <c r="Y11" s="20"/>
      <c r="Z11" s="48" t="str">
        <f t="shared" si="2"/>
        <v/>
      </c>
    </row>
    <row r="12" customHeight="1" spans="1:26">
      <c r="A12" s="10"/>
      <c r="B12" s="10"/>
      <c r="C12" s="11"/>
      <c r="D12" s="478"/>
      <c r="E12" s="920"/>
      <c r="F12" s="920"/>
      <c r="G12" s="906" t="str">
        <f>IF(F12=0,"",((#REF!)-YEAR(F12))*12+(#REF!)-MONTH(F12))</f>
        <v/>
      </c>
      <c r="H12" s="906"/>
      <c r="I12" s="906"/>
      <c r="J12" s="906"/>
      <c r="K12" s="14"/>
      <c r="L12" s="923"/>
      <c r="M12" s="14"/>
      <c r="N12" s="131"/>
      <c r="O12" s="131"/>
      <c r="P12" s="131"/>
      <c r="Q12" s="131"/>
      <c r="R12" s="131"/>
      <c r="S12" s="131"/>
      <c r="T12" s="131"/>
      <c r="U12" s="131"/>
      <c r="V12" s="14"/>
      <c r="W12" s="148" t="str">
        <f t="shared" si="0"/>
        <v/>
      </c>
      <c r="X12" s="14" t="str">
        <f t="shared" si="1"/>
        <v/>
      </c>
      <c r="Y12" s="20"/>
      <c r="Z12" s="48" t="str">
        <f t="shared" si="2"/>
        <v/>
      </c>
    </row>
    <row r="13" customHeight="1" spans="1:26">
      <c r="A13" s="10"/>
      <c r="B13" s="10"/>
      <c r="C13" s="11"/>
      <c r="D13" s="478"/>
      <c r="E13" s="920"/>
      <c r="F13" s="920"/>
      <c r="G13" s="906" t="str">
        <f>IF(F13=0,"",((#REF!)-YEAR(F13))*12+(#REF!)-MONTH(F13))</f>
        <v/>
      </c>
      <c r="H13" s="906"/>
      <c r="I13" s="906"/>
      <c r="J13" s="906"/>
      <c r="K13" s="14"/>
      <c r="L13" s="923"/>
      <c r="M13" s="14"/>
      <c r="N13" s="131"/>
      <c r="O13" s="131"/>
      <c r="P13" s="131"/>
      <c r="Q13" s="131"/>
      <c r="R13" s="131"/>
      <c r="S13" s="131"/>
      <c r="T13" s="131"/>
      <c r="U13" s="131"/>
      <c r="V13" s="14"/>
      <c r="W13" s="148" t="str">
        <f t="shared" si="0"/>
        <v/>
      </c>
      <c r="X13" s="14" t="str">
        <f t="shared" si="1"/>
        <v/>
      </c>
      <c r="Y13" s="20"/>
      <c r="Z13" s="48" t="str">
        <f t="shared" si="2"/>
        <v/>
      </c>
    </row>
    <row r="14" customHeight="1" spans="1:26">
      <c r="A14" s="10"/>
      <c r="B14" s="10"/>
      <c r="C14" s="11"/>
      <c r="D14" s="478"/>
      <c r="E14" s="920"/>
      <c r="F14" s="920"/>
      <c r="G14" s="906" t="str">
        <f>IF(F14=0,"",((#REF!)-YEAR(F14))*12+(#REF!)-MONTH(F14))</f>
        <v/>
      </c>
      <c r="H14" s="906"/>
      <c r="I14" s="906"/>
      <c r="J14" s="906"/>
      <c r="K14" s="14"/>
      <c r="L14" s="923"/>
      <c r="M14" s="14"/>
      <c r="N14" s="131"/>
      <c r="O14" s="131"/>
      <c r="P14" s="131"/>
      <c r="Q14" s="131"/>
      <c r="R14" s="131"/>
      <c r="S14" s="131"/>
      <c r="T14" s="131"/>
      <c r="U14" s="131"/>
      <c r="V14" s="14"/>
      <c r="W14" s="148" t="str">
        <f t="shared" si="0"/>
        <v/>
      </c>
      <c r="X14" s="14" t="str">
        <f t="shared" si="1"/>
        <v/>
      </c>
      <c r="Y14" s="20"/>
      <c r="Z14" s="48" t="str">
        <f t="shared" si="2"/>
        <v/>
      </c>
    </row>
    <row r="15" customHeight="1" spans="1:26">
      <c r="A15" s="10"/>
      <c r="B15" s="10"/>
      <c r="C15" s="11"/>
      <c r="D15" s="478"/>
      <c r="E15" s="920"/>
      <c r="F15" s="920"/>
      <c r="G15" s="906" t="str">
        <f>IF(F15=0,"",((#REF!)-YEAR(F15))*12+(#REF!)-MONTH(F15))</f>
        <v/>
      </c>
      <c r="H15" s="906"/>
      <c r="I15" s="906"/>
      <c r="J15" s="906"/>
      <c r="K15" s="14"/>
      <c r="L15" s="923"/>
      <c r="M15" s="14"/>
      <c r="N15" s="131"/>
      <c r="O15" s="131"/>
      <c r="P15" s="131"/>
      <c r="Q15" s="131"/>
      <c r="R15" s="131"/>
      <c r="S15" s="131"/>
      <c r="T15" s="131"/>
      <c r="U15" s="131"/>
      <c r="V15" s="14"/>
      <c r="W15" s="148" t="str">
        <f t="shared" si="0"/>
        <v/>
      </c>
      <c r="X15" s="14" t="str">
        <f t="shared" si="1"/>
        <v/>
      </c>
      <c r="Y15" s="20"/>
      <c r="Z15" s="48" t="str">
        <f t="shared" si="2"/>
        <v/>
      </c>
    </row>
    <row r="16" customHeight="1" spans="1:26">
      <c r="A16" s="10"/>
      <c r="B16" s="10"/>
      <c r="C16" s="11"/>
      <c r="D16" s="478"/>
      <c r="E16" s="920"/>
      <c r="F16" s="920"/>
      <c r="G16" s="906" t="str">
        <f>IF(F16=0,"",((#REF!)-YEAR(F16))*12+(#REF!)-MONTH(F16))</f>
        <v/>
      </c>
      <c r="H16" s="906"/>
      <c r="I16" s="906"/>
      <c r="J16" s="906"/>
      <c r="K16" s="14"/>
      <c r="L16" s="923"/>
      <c r="M16" s="14"/>
      <c r="N16" s="131"/>
      <c r="O16" s="131"/>
      <c r="P16" s="131"/>
      <c r="Q16" s="131"/>
      <c r="R16" s="131"/>
      <c r="S16" s="131"/>
      <c r="T16" s="131"/>
      <c r="U16" s="131"/>
      <c r="V16" s="14"/>
      <c r="W16" s="148" t="str">
        <f t="shared" si="0"/>
        <v/>
      </c>
      <c r="X16" s="14" t="str">
        <f t="shared" si="1"/>
        <v/>
      </c>
      <c r="Y16" s="20"/>
      <c r="Z16" s="48" t="str">
        <f t="shared" si="2"/>
        <v/>
      </c>
    </row>
    <row r="17" customHeight="1" spans="1:26">
      <c r="A17" s="10"/>
      <c r="B17" s="10"/>
      <c r="C17" s="11"/>
      <c r="D17" s="478"/>
      <c r="E17" s="920"/>
      <c r="F17" s="920"/>
      <c r="G17" s="906" t="str">
        <f>IF(F17=0,"",((#REF!)-YEAR(F17))*12+(#REF!)-MONTH(F17))</f>
        <v/>
      </c>
      <c r="H17" s="906"/>
      <c r="I17" s="906"/>
      <c r="J17" s="906"/>
      <c r="K17" s="14"/>
      <c r="L17" s="923"/>
      <c r="M17" s="14"/>
      <c r="N17" s="131"/>
      <c r="O17" s="131"/>
      <c r="P17" s="131"/>
      <c r="Q17" s="131"/>
      <c r="R17" s="131"/>
      <c r="S17" s="131"/>
      <c r="T17" s="131"/>
      <c r="U17" s="131"/>
      <c r="V17" s="14"/>
      <c r="W17" s="148" t="str">
        <f t="shared" si="0"/>
        <v/>
      </c>
      <c r="X17" s="14" t="str">
        <f t="shared" si="1"/>
        <v/>
      </c>
      <c r="Y17" s="20"/>
      <c r="Z17" s="48" t="str">
        <f t="shared" si="2"/>
        <v/>
      </c>
    </row>
    <row r="18" customHeight="1" spans="1:26">
      <c r="A18" s="10"/>
      <c r="B18" s="10"/>
      <c r="C18" s="11"/>
      <c r="D18" s="478"/>
      <c r="E18" s="920"/>
      <c r="F18" s="920"/>
      <c r="G18" s="906" t="str">
        <f>IF(F18=0,"",((#REF!)-YEAR(F18))*12+(#REF!)-MONTH(F18))</f>
        <v/>
      </c>
      <c r="H18" s="906"/>
      <c r="I18" s="906"/>
      <c r="J18" s="906"/>
      <c r="K18" s="14"/>
      <c r="L18" s="923"/>
      <c r="M18" s="14"/>
      <c r="N18" s="131"/>
      <c r="O18" s="131"/>
      <c r="P18" s="131"/>
      <c r="Q18" s="131"/>
      <c r="R18" s="131"/>
      <c r="S18" s="131"/>
      <c r="T18" s="131"/>
      <c r="U18" s="131"/>
      <c r="V18" s="14"/>
      <c r="W18" s="148" t="str">
        <f t="shared" si="0"/>
        <v/>
      </c>
      <c r="X18" s="14" t="str">
        <f t="shared" si="1"/>
        <v/>
      </c>
      <c r="Y18" s="20"/>
      <c r="Z18" s="48" t="str">
        <f t="shared" si="2"/>
        <v/>
      </c>
    </row>
    <row r="19" customHeight="1" spans="1:26">
      <c r="A19" s="10"/>
      <c r="B19" s="10"/>
      <c r="C19" s="11"/>
      <c r="D19" s="478"/>
      <c r="E19" s="920"/>
      <c r="F19" s="920"/>
      <c r="G19" s="906" t="str">
        <f>IF(F19=0,"",((#REF!)-YEAR(F19))*12+(#REF!)-MONTH(F19))</f>
        <v/>
      </c>
      <c r="H19" s="906"/>
      <c r="I19" s="906"/>
      <c r="J19" s="906"/>
      <c r="K19" s="14"/>
      <c r="L19" s="923"/>
      <c r="M19" s="14"/>
      <c r="N19" s="131"/>
      <c r="O19" s="131"/>
      <c r="P19" s="131"/>
      <c r="Q19" s="131"/>
      <c r="R19" s="131"/>
      <c r="S19" s="131"/>
      <c r="T19" s="131"/>
      <c r="U19" s="131"/>
      <c r="V19" s="14"/>
      <c r="W19" s="148" t="str">
        <f t="shared" si="0"/>
        <v/>
      </c>
      <c r="X19" s="14" t="str">
        <f t="shared" si="1"/>
        <v/>
      </c>
      <c r="Y19" s="20"/>
      <c r="Z19" s="48" t="str">
        <f t="shared" si="2"/>
        <v/>
      </c>
    </row>
    <row r="20" customHeight="1" spans="1:26">
      <c r="A20" s="10"/>
      <c r="B20" s="10"/>
      <c r="C20" s="11"/>
      <c r="D20" s="478"/>
      <c r="E20" s="920"/>
      <c r="F20" s="920"/>
      <c r="G20" s="906" t="str">
        <f>IF(F20=0,"",((#REF!)-YEAR(F20))*12+(#REF!)-MONTH(F20))</f>
        <v/>
      </c>
      <c r="H20" s="906"/>
      <c r="I20" s="906"/>
      <c r="J20" s="906"/>
      <c r="K20" s="14"/>
      <c r="L20" s="923"/>
      <c r="M20" s="14"/>
      <c r="N20" s="131"/>
      <c r="O20" s="131"/>
      <c r="P20" s="131"/>
      <c r="Q20" s="131"/>
      <c r="R20" s="131"/>
      <c r="S20" s="131"/>
      <c r="T20" s="131"/>
      <c r="U20" s="131"/>
      <c r="V20" s="14"/>
      <c r="W20" s="148" t="str">
        <f t="shared" si="0"/>
        <v/>
      </c>
      <c r="X20" s="14" t="str">
        <f t="shared" si="1"/>
        <v/>
      </c>
      <c r="Y20" s="20"/>
      <c r="Z20" s="48" t="str">
        <f t="shared" si="2"/>
        <v/>
      </c>
    </row>
    <row r="21" customHeight="1" spans="1:26">
      <c r="A21" s="10"/>
      <c r="B21" s="10"/>
      <c r="C21" s="11"/>
      <c r="D21" s="478"/>
      <c r="E21" s="920"/>
      <c r="F21" s="920"/>
      <c r="G21" s="906" t="str">
        <f>IF(F21=0,"",((#REF!)-YEAR(F21))*12+(#REF!)-MONTH(F21))</f>
        <v/>
      </c>
      <c r="H21" s="906"/>
      <c r="I21" s="906"/>
      <c r="J21" s="906"/>
      <c r="K21" s="14"/>
      <c r="L21" s="923"/>
      <c r="M21" s="14"/>
      <c r="N21" s="131"/>
      <c r="O21" s="131"/>
      <c r="P21" s="131"/>
      <c r="Q21" s="131"/>
      <c r="R21" s="131"/>
      <c r="S21" s="131"/>
      <c r="T21" s="131"/>
      <c r="U21" s="131"/>
      <c r="V21" s="14"/>
      <c r="W21" s="148" t="str">
        <f t="shared" si="0"/>
        <v/>
      </c>
      <c r="X21" s="14" t="str">
        <f t="shared" si="1"/>
        <v/>
      </c>
      <c r="Y21" s="20"/>
      <c r="Z21" s="48" t="str">
        <f t="shared" si="2"/>
        <v/>
      </c>
    </row>
    <row r="22" customHeight="1" spans="1:26">
      <c r="A22" s="10"/>
      <c r="B22" s="10"/>
      <c r="C22" s="11"/>
      <c r="D22" s="478"/>
      <c r="E22" s="920"/>
      <c r="F22" s="920"/>
      <c r="G22" s="906" t="str">
        <f>IF(F22=0,"",((#REF!)-YEAR(F22))*12+(#REF!)-MONTH(F22))</f>
        <v/>
      </c>
      <c r="H22" s="906"/>
      <c r="I22" s="906"/>
      <c r="J22" s="906"/>
      <c r="K22" s="14"/>
      <c r="L22" s="923"/>
      <c r="M22" s="14"/>
      <c r="N22" s="131"/>
      <c r="O22" s="131"/>
      <c r="P22" s="131"/>
      <c r="Q22" s="131"/>
      <c r="R22" s="131"/>
      <c r="S22" s="131"/>
      <c r="T22" s="131"/>
      <c r="U22" s="131"/>
      <c r="V22" s="14"/>
      <c r="W22" s="148" t="str">
        <f t="shared" si="0"/>
        <v/>
      </c>
      <c r="X22" s="14" t="str">
        <f t="shared" si="1"/>
        <v/>
      </c>
      <c r="Y22" s="20"/>
      <c r="Z22" s="48" t="str">
        <f t="shared" si="2"/>
        <v/>
      </c>
    </row>
    <row r="23" customHeight="1" spans="1:26">
      <c r="A23" s="10"/>
      <c r="B23" s="10"/>
      <c r="C23" s="11"/>
      <c r="D23" s="478"/>
      <c r="E23" s="920"/>
      <c r="F23" s="920"/>
      <c r="G23" s="906" t="str">
        <f>IF(F23=0,"",((#REF!)-YEAR(F23))*12+(#REF!)-MONTH(F23))</f>
        <v/>
      </c>
      <c r="H23" s="906"/>
      <c r="I23" s="906"/>
      <c r="J23" s="906"/>
      <c r="K23" s="14"/>
      <c r="L23" s="923"/>
      <c r="M23" s="14"/>
      <c r="N23" s="131"/>
      <c r="O23" s="131"/>
      <c r="P23" s="131"/>
      <c r="Q23" s="131"/>
      <c r="R23" s="131"/>
      <c r="S23" s="131"/>
      <c r="T23" s="131"/>
      <c r="U23" s="131"/>
      <c r="V23" s="14"/>
      <c r="W23" s="148" t="str">
        <f t="shared" si="0"/>
        <v/>
      </c>
      <c r="X23" s="14" t="str">
        <f t="shared" si="1"/>
        <v/>
      </c>
      <c r="Y23" s="20"/>
      <c r="Z23" s="48" t="str">
        <f t="shared" si="2"/>
        <v/>
      </c>
    </row>
    <row r="24" customHeight="1" spans="1:26">
      <c r="A24" s="51" t="s">
        <v>621</v>
      </c>
      <c r="B24" s="84"/>
      <c r="C24" s="29"/>
      <c r="D24" s="29"/>
      <c r="E24" s="10"/>
      <c r="F24" s="10"/>
      <c r="G24" s="10"/>
      <c r="H24" s="10"/>
      <c r="I24" s="10"/>
      <c r="J24" s="10"/>
      <c r="K24" s="14">
        <f>SUM(K7:K23)</f>
        <v>0</v>
      </c>
      <c r="L24" s="923">
        <f>SUM(L7:L23)</f>
        <v>0</v>
      </c>
      <c r="M24" s="14">
        <f>SUM(M7:M23)</f>
        <v>0</v>
      </c>
      <c r="N24" s="131">
        <f>SUM(N7:N23)</f>
        <v>0</v>
      </c>
      <c r="O24" s="131">
        <f t="shared" ref="O24:T24" si="3">SUM(O7:O23)</f>
        <v>0</v>
      </c>
      <c r="P24" s="131">
        <f t="shared" si="3"/>
        <v>0</v>
      </c>
      <c r="Q24" s="131">
        <f t="shared" si="3"/>
        <v>0</v>
      </c>
      <c r="R24" s="131">
        <f t="shared" si="3"/>
        <v>0</v>
      </c>
      <c r="S24" s="131">
        <f t="shared" si="3"/>
        <v>0</v>
      </c>
      <c r="T24" s="131">
        <f t="shared" si="3"/>
        <v>0</v>
      </c>
      <c r="U24" s="131"/>
      <c r="V24" s="14">
        <f>SUM(V7:V23)</f>
        <v>0</v>
      </c>
      <c r="W24" s="14">
        <f t="shared" si="0"/>
        <v>0</v>
      </c>
      <c r="X24" s="14" t="str">
        <f t="shared" si="1"/>
        <v/>
      </c>
      <c r="Y24" s="20"/>
      <c r="Z24" s="48" t="str">
        <f t="shared" si="2"/>
        <v>正常</v>
      </c>
    </row>
    <row r="25" customHeight="1" spans="1:26">
      <c r="A25" s="51" t="s">
        <v>640</v>
      </c>
      <c r="B25" s="84"/>
      <c r="C25" s="29"/>
      <c r="D25" s="29"/>
      <c r="E25" s="10"/>
      <c r="F25" s="10"/>
      <c r="G25" s="10"/>
      <c r="H25" s="10"/>
      <c r="I25" s="10"/>
      <c r="J25" s="10"/>
      <c r="K25" s="14"/>
      <c r="L25" s="923"/>
      <c r="M25" s="14">
        <f>L24</f>
        <v>0</v>
      </c>
      <c r="N25" s="131"/>
      <c r="O25" s="131"/>
      <c r="P25" s="131"/>
      <c r="Q25" s="131"/>
      <c r="R25" s="131"/>
      <c r="S25" s="131"/>
      <c r="T25" s="131"/>
      <c r="U25" s="131"/>
      <c r="V25" s="14"/>
      <c r="W25" s="14">
        <f t="shared" si="0"/>
        <v>0</v>
      </c>
      <c r="X25" s="14" t="str">
        <f t="shared" si="1"/>
        <v/>
      </c>
      <c r="Y25" s="20"/>
      <c r="Z25" s="48" t="str">
        <f t="shared" si="2"/>
        <v/>
      </c>
    </row>
    <row r="26" customHeight="1" spans="1:26">
      <c r="A26" s="51" t="s">
        <v>623</v>
      </c>
      <c r="B26" s="84"/>
      <c r="C26" s="29"/>
      <c r="D26" s="29"/>
      <c r="E26" s="10"/>
      <c r="F26" s="10"/>
      <c r="G26" s="10"/>
      <c r="H26" s="10"/>
      <c r="I26" s="10"/>
      <c r="J26" s="10"/>
      <c r="K26" s="14"/>
      <c r="L26" s="923"/>
      <c r="M26" s="14"/>
      <c r="N26" s="131"/>
      <c r="O26" s="131"/>
      <c r="P26" s="131"/>
      <c r="Q26" s="131"/>
      <c r="R26" s="131"/>
      <c r="S26" s="131"/>
      <c r="T26" s="131"/>
      <c r="U26" s="131"/>
      <c r="V26" s="14"/>
      <c r="W26" s="14" t="str">
        <f t="shared" si="0"/>
        <v/>
      </c>
      <c r="X26" s="14" t="str">
        <f t="shared" si="1"/>
        <v/>
      </c>
      <c r="Y26" s="20"/>
      <c r="Z26" s="48" t="str">
        <f t="shared" si="2"/>
        <v/>
      </c>
    </row>
    <row r="27" customHeight="1" spans="1:26">
      <c r="A27" s="51" t="s">
        <v>641</v>
      </c>
      <c r="B27" s="84"/>
      <c r="C27" s="29"/>
      <c r="D27" s="29"/>
      <c r="E27" s="20"/>
      <c r="F27" s="20"/>
      <c r="G27" s="20"/>
      <c r="H27" s="20"/>
      <c r="I27" s="20"/>
      <c r="J27" s="20"/>
      <c r="K27" s="14">
        <f>K24-K25-K26</f>
        <v>0</v>
      </c>
      <c r="L27" s="923">
        <f>L24-L25-L26</f>
        <v>0</v>
      </c>
      <c r="M27" s="14">
        <f>M24-M25</f>
        <v>0</v>
      </c>
      <c r="N27" s="131">
        <f t="shared" ref="N27:T27" si="4">N24-N25-N26</f>
        <v>0</v>
      </c>
      <c r="O27" s="131">
        <f t="shared" si="4"/>
        <v>0</v>
      </c>
      <c r="P27" s="131">
        <f t="shared" si="4"/>
        <v>0</v>
      </c>
      <c r="Q27" s="131">
        <f t="shared" si="4"/>
        <v>0</v>
      </c>
      <c r="R27" s="131">
        <f t="shared" si="4"/>
        <v>0</v>
      </c>
      <c r="S27" s="131">
        <f t="shared" si="4"/>
        <v>0</v>
      </c>
      <c r="T27" s="131">
        <f t="shared" si="4"/>
        <v>0</v>
      </c>
      <c r="U27" s="131"/>
      <c r="V27" s="14">
        <f>V24-V26</f>
        <v>0</v>
      </c>
      <c r="W27" s="14">
        <f t="shared" si="0"/>
        <v>0</v>
      </c>
      <c r="X27" s="14" t="str">
        <f t="shared" si="1"/>
        <v/>
      </c>
      <c r="Y27" s="20"/>
      <c r="Z27" s="48" t="str">
        <f t="shared" si="2"/>
        <v>正常</v>
      </c>
    </row>
    <row r="28" customHeight="1" spans="1:22">
      <c r="A28" s="17" t="e">
        <f>#REF!&amp;#REF!</f>
        <v>#REF!</v>
      </c>
      <c r="B28" s="17"/>
      <c r="L28" s="126"/>
      <c r="N28" s="126"/>
      <c r="O28" s="126"/>
      <c r="P28" s="908"/>
      <c r="Q28" s="908"/>
      <c r="R28" s="908"/>
      <c r="S28" s="908"/>
      <c r="T28" s="908"/>
      <c r="U28" s="908"/>
      <c r="V28" s="6" t="e">
        <f>"评估人员："&amp;#REF!</f>
        <v>#REF!</v>
      </c>
    </row>
    <row r="29" customHeight="1" spans="1:21">
      <c r="A29" s="17" t="e">
        <f>CONCATENATE(#REF!,#REF!,#REF!,#REF!,#REF!,#REF!,#REF!)</f>
        <v>#REF!</v>
      </c>
      <c r="B29" s="17"/>
      <c r="L29" s="126"/>
      <c r="N29" s="908"/>
      <c r="O29" s="908"/>
      <c r="P29" s="908"/>
      <c r="Q29" s="908"/>
      <c r="R29" s="908"/>
      <c r="S29" s="908"/>
      <c r="T29" s="908"/>
      <c r="U29" s="908"/>
    </row>
    <row r="30" customHeight="1" spans="3:21">
      <c r="C30" s="173" t="s">
        <v>642</v>
      </c>
      <c r="D30" s="27" t="s">
        <v>643</v>
      </c>
      <c r="L30" s="126"/>
      <c r="N30" s="908"/>
      <c r="O30" s="908"/>
      <c r="P30" s="908"/>
      <c r="Q30" s="908"/>
      <c r="R30" s="908"/>
      <c r="S30" s="908"/>
      <c r="T30" s="908"/>
      <c r="U30" s="908"/>
    </row>
    <row r="31" customHeight="1" spans="3:21">
      <c r="C31" s="19" t="s">
        <v>644</v>
      </c>
      <c r="D31" s="27" t="s">
        <v>645</v>
      </c>
      <c r="L31" s="126"/>
      <c r="N31" s="908"/>
      <c r="O31" s="908"/>
      <c r="P31" s="908"/>
      <c r="Q31" s="908"/>
      <c r="R31" s="908"/>
      <c r="S31" s="908"/>
      <c r="T31" s="908"/>
      <c r="U31" s="908"/>
    </row>
    <row r="32" customHeight="1" spans="4:21">
      <c r="D32" s="27" t="s">
        <v>646</v>
      </c>
      <c r="L32" s="126"/>
      <c r="N32" s="908"/>
      <c r="O32" s="908"/>
      <c r="P32" s="908"/>
      <c r="Q32" s="908"/>
      <c r="R32" s="908"/>
      <c r="S32" s="908"/>
      <c r="T32" s="908"/>
      <c r="U32" s="908"/>
    </row>
    <row r="33" customHeight="1" spans="4:21">
      <c r="D33" s="27" t="s">
        <v>647</v>
      </c>
      <c r="L33" s="126"/>
      <c r="N33" s="908"/>
      <c r="O33" s="908"/>
      <c r="P33" s="908"/>
      <c r="Q33" s="908"/>
      <c r="R33" s="908"/>
      <c r="S33" s="908"/>
      <c r="T33" s="908"/>
      <c r="U33" s="908"/>
    </row>
    <row r="34" customHeight="1" spans="4:21">
      <c r="D34" s="27" t="s">
        <v>648</v>
      </c>
      <c r="L34" s="126"/>
      <c r="N34" s="908"/>
      <c r="O34" s="908"/>
      <c r="P34" s="908"/>
      <c r="Q34" s="908"/>
      <c r="R34" s="908"/>
      <c r="S34" s="908"/>
      <c r="T34" s="908"/>
      <c r="U34" s="908"/>
    </row>
    <row r="35" customHeight="1" spans="12:21">
      <c r="L35" s="126"/>
      <c r="N35" s="908"/>
      <c r="O35" s="908"/>
      <c r="P35" s="908"/>
      <c r="Q35" s="908"/>
      <c r="R35" s="908"/>
      <c r="S35" s="908"/>
      <c r="T35" s="908"/>
      <c r="U35" s="908"/>
    </row>
    <row r="36" customHeight="1" spans="12:21">
      <c r="L36" s="126"/>
      <c r="N36" s="908"/>
      <c r="O36" s="908"/>
      <c r="P36" s="908"/>
      <c r="Q36" s="908"/>
      <c r="R36" s="908"/>
      <c r="S36" s="908"/>
      <c r="T36" s="908"/>
      <c r="U36" s="908"/>
    </row>
    <row r="37" customHeight="1" spans="12:21">
      <c r="L37" s="126"/>
      <c r="N37" s="908"/>
      <c r="O37" s="908"/>
      <c r="P37" s="908"/>
      <c r="Q37" s="908"/>
      <c r="R37" s="908"/>
      <c r="S37" s="908"/>
      <c r="T37" s="908"/>
      <c r="U37" s="908"/>
    </row>
    <row r="38" customHeight="1" spans="12:21">
      <c r="L38" s="126"/>
      <c r="N38" s="908"/>
      <c r="O38" s="908"/>
      <c r="P38" s="908"/>
      <c r="Q38" s="908"/>
      <c r="R38" s="908"/>
      <c r="S38" s="908"/>
      <c r="T38" s="908"/>
      <c r="U38" s="908"/>
    </row>
    <row r="39" customHeight="1" spans="12:21">
      <c r="L39" s="126"/>
      <c r="N39" s="908"/>
      <c r="O39" s="908"/>
      <c r="P39" s="908"/>
      <c r="Q39" s="908"/>
      <c r="R39" s="908"/>
      <c r="S39" s="908"/>
      <c r="T39" s="908"/>
      <c r="U39" s="908"/>
    </row>
    <row r="40" customHeight="1" spans="12:21">
      <c r="L40" s="126"/>
      <c r="N40" s="908"/>
      <c r="O40" s="908"/>
      <c r="P40" s="908"/>
      <c r="Q40" s="908"/>
      <c r="R40" s="908"/>
      <c r="S40" s="908"/>
      <c r="T40" s="908"/>
      <c r="U40" s="908"/>
    </row>
    <row r="41" customHeight="1" spans="12:21">
      <c r="L41" s="126"/>
      <c r="N41" s="908"/>
      <c r="O41" s="908"/>
      <c r="P41" s="908"/>
      <c r="Q41" s="908"/>
      <c r="R41" s="908"/>
      <c r="S41" s="908"/>
      <c r="T41" s="908"/>
      <c r="U41" s="908"/>
    </row>
    <row r="42" customHeight="1" spans="12:21">
      <c r="L42" s="126"/>
      <c r="N42" s="908"/>
      <c r="O42" s="908"/>
      <c r="P42" s="908"/>
      <c r="Q42" s="908"/>
      <c r="R42" s="908"/>
      <c r="S42" s="908"/>
      <c r="T42" s="908"/>
      <c r="U42" s="908"/>
    </row>
    <row r="43" customHeight="1" spans="12:21">
      <c r="L43" s="126"/>
      <c r="N43" s="908"/>
      <c r="O43" s="908"/>
      <c r="P43" s="908"/>
      <c r="Q43" s="908"/>
      <c r="R43" s="908"/>
      <c r="S43" s="908"/>
      <c r="T43" s="908"/>
      <c r="U43" s="908"/>
    </row>
    <row r="44" customHeight="1" spans="12:21">
      <c r="L44" s="126"/>
      <c r="N44" s="908"/>
      <c r="O44" s="908"/>
      <c r="P44" s="908"/>
      <c r="Q44" s="908"/>
      <c r="R44" s="908"/>
      <c r="S44" s="908"/>
      <c r="T44" s="908"/>
      <c r="U44" s="908"/>
    </row>
    <row r="45" customHeight="1" spans="12:21">
      <c r="L45" s="126"/>
      <c r="N45" s="908"/>
      <c r="O45" s="908"/>
      <c r="P45" s="908"/>
      <c r="Q45" s="908"/>
      <c r="R45" s="908"/>
      <c r="S45" s="908"/>
      <c r="T45" s="908"/>
      <c r="U45" s="908"/>
    </row>
    <row r="46" customHeight="1" spans="12:21">
      <c r="L46" s="126"/>
      <c r="N46" s="908"/>
      <c r="O46" s="908"/>
      <c r="P46" s="908"/>
      <c r="Q46" s="908"/>
      <c r="R46" s="908"/>
      <c r="S46" s="908"/>
      <c r="T46" s="908"/>
      <c r="U46" s="908"/>
    </row>
    <row r="47" customHeight="1" spans="12:21">
      <c r="L47" s="126"/>
      <c r="N47" s="908"/>
      <c r="O47" s="908"/>
      <c r="P47" s="908"/>
      <c r="Q47" s="908"/>
      <c r="R47" s="908"/>
      <c r="S47" s="908"/>
      <c r="T47" s="908"/>
      <c r="U47" s="908"/>
    </row>
    <row r="48" customHeight="1" spans="12:21">
      <c r="L48" s="126"/>
      <c r="N48" s="908"/>
      <c r="O48" s="908"/>
      <c r="P48" s="908"/>
      <c r="Q48" s="908"/>
      <c r="R48" s="908"/>
      <c r="S48" s="908"/>
      <c r="T48" s="908"/>
      <c r="U48" s="908"/>
    </row>
    <row r="49" customHeight="1" spans="12:21">
      <c r="L49" s="126"/>
      <c r="N49" s="908"/>
      <c r="O49" s="908"/>
      <c r="P49" s="908"/>
      <c r="Q49" s="908"/>
      <c r="R49" s="908"/>
      <c r="S49" s="908"/>
      <c r="T49" s="908"/>
      <c r="U49" s="908"/>
    </row>
    <row r="50" customHeight="1" spans="12:21">
      <c r="L50" s="126"/>
      <c r="N50" s="908"/>
      <c r="O50" s="908"/>
      <c r="P50" s="908"/>
      <c r="Q50" s="908"/>
      <c r="R50" s="908"/>
      <c r="S50" s="908"/>
      <c r="T50" s="908"/>
      <c r="U50" s="908"/>
    </row>
    <row r="51" customHeight="1" spans="12:21">
      <c r="L51" s="126"/>
      <c r="N51" s="908"/>
      <c r="O51" s="908"/>
      <c r="P51" s="908"/>
      <c r="Q51" s="908"/>
      <c r="R51" s="908"/>
      <c r="S51" s="908"/>
      <c r="T51" s="908"/>
      <c r="U51" s="908"/>
    </row>
    <row r="52" customHeight="1" spans="12:21">
      <c r="L52" s="126"/>
      <c r="N52" s="908"/>
      <c r="O52" s="908"/>
      <c r="P52" s="908"/>
      <c r="Q52" s="908"/>
      <c r="R52" s="908"/>
      <c r="S52" s="908"/>
      <c r="T52" s="908"/>
      <c r="U52" s="908"/>
    </row>
    <row r="53" customHeight="1" spans="12:21">
      <c r="L53" s="126"/>
      <c r="N53" s="908"/>
      <c r="O53" s="908"/>
      <c r="P53" s="908"/>
      <c r="Q53" s="908"/>
      <c r="R53" s="908"/>
      <c r="S53" s="908"/>
      <c r="T53" s="908"/>
      <c r="U53" s="908"/>
    </row>
    <row r="54" customHeight="1" spans="12:21">
      <c r="L54" s="126"/>
      <c r="N54" s="908"/>
      <c r="O54" s="908"/>
      <c r="P54" s="908"/>
      <c r="Q54" s="908"/>
      <c r="R54" s="908"/>
      <c r="S54" s="908"/>
      <c r="T54" s="908"/>
      <c r="U54" s="908"/>
    </row>
    <row r="55" customHeight="1" spans="12:21">
      <c r="L55" s="126"/>
      <c r="N55" s="908"/>
      <c r="O55" s="908"/>
      <c r="P55" s="908"/>
      <c r="Q55" s="908"/>
      <c r="R55" s="908"/>
      <c r="S55" s="908"/>
      <c r="T55" s="908"/>
      <c r="U55" s="908"/>
    </row>
    <row r="56" customHeight="1" spans="12:21">
      <c r="L56" s="126"/>
      <c r="N56" s="908"/>
      <c r="O56" s="908"/>
      <c r="P56" s="908"/>
      <c r="Q56" s="908"/>
      <c r="R56" s="908"/>
      <c r="S56" s="908"/>
      <c r="T56" s="908"/>
      <c r="U56" s="908"/>
    </row>
    <row r="57" customHeight="1" spans="12:21">
      <c r="L57" s="126"/>
      <c r="N57" s="908"/>
      <c r="O57" s="908"/>
      <c r="P57" s="908"/>
      <c r="Q57" s="908"/>
      <c r="R57" s="908"/>
      <c r="S57" s="908"/>
      <c r="T57" s="908"/>
      <c r="U57" s="908"/>
    </row>
    <row r="58" customHeight="1" spans="12:21">
      <c r="L58" s="126"/>
      <c r="N58" s="908"/>
      <c r="O58" s="908"/>
      <c r="P58" s="908"/>
      <c r="Q58" s="908"/>
      <c r="R58" s="908"/>
      <c r="S58" s="908"/>
      <c r="T58" s="908"/>
      <c r="U58" s="908"/>
    </row>
    <row r="59" customHeight="1" spans="12:21">
      <c r="L59" s="126"/>
      <c r="N59" s="908"/>
      <c r="O59" s="908"/>
      <c r="P59" s="908"/>
      <c r="Q59" s="908"/>
      <c r="R59" s="908"/>
      <c r="S59" s="908"/>
      <c r="T59" s="908"/>
      <c r="U59" s="908"/>
    </row>
    <row r="60" customHeight="1" spans="12:21">
      <c r="L60" s="126"/>
      <c r="N60" s="908"/>
      <c r="O60" s="908"/>
      <c r="P60" s="908"/>
      <c r="Q60" s="908"/>
      <c r="R60" s="908"/>
      <c r="S60" s="908"/>
      <c r="T60" s="908"/>
      <c r="U60" s="908"/>
    </row>
    <row r="61" customHeight="1" spans="12:21">
      <c r="L61" s="126"/>
      <c r="N61" s="908"/>
      <c r="O61" s="908"/>
      <c r="P61" s="908"/>
      <c r="Q61" s="908"/>
      <c r="R61" s="908"/>
      <c r="S61" s="908"/>
      <c r="T61" s="908"/>
      <c r="U61" s="908"/>
    </row>
    <row r="62" customHeight="1" spans="12:21">
      <c r="L62" s="126"/>
      <c r="N62" s="908"/>
      <c r="O62" s="908"/>
      <c r="P62" s="908"/>
      <c r="Q62" s="908"/>
      <c r="R62" s="908"/>
      <c r="S62" s="908"/>
      <c r="T62" s="908"/>
      <c r="U62" s="908"/>
    </row>
    <row r="63" customHeight="1" spans="12:21">
      <c r="L63" s="126"/>
      <c r="N63" s="908"/>
      <c r="O63" s="908"/>
      <c r="P63" s="908"/>
      <c r="Q63" s="908"/>
      <c r="R63" s="908"/>
      <c r="S63" s="908"/>
      <c r="T63" s="908"/>
      <c r="U63" s="908"/>
    </row>
    <row r="64" customHeight="1" spans="12:21">
      <c r="L64" s="126"/>
      <c r="N64" s="908"/>
      <c r="O64" s="908"/>
      <c r="P64" s="908"/>
      <c r="Q64" s="908"/>
      <c r="R64" s="908"/>
      <c r="S64" s="908"/>
      <c r="T64" s="908"/>
      <c r="U64" s="908"/>
    </row>
    <row r="65" customHeight="1" spans="12:21">
      <c r="L65" s="126"/>
      <c r="N65" s="908"/>
      <c r="O65" s="908"/>
      <c r="P65" s="908"/>
      <c r="Q65" s="908"/>
      <c r="R65" s="908"/>
      <c r="S65" s="908"/>
      <c r="T65" s="908"/>
      <c r="U65" s="908"/>
    </row>
    <row r="66" customHeight="1" spans="12:21">
      <c r="L66" s="126"/>
      <c r="N66" s="908"/>
      <c r="O66" s="908"/>
      <c r="P66" s="908"/>
      <c r="Q66" s="908"/>
      <c r="R66" s="908"/>
      <c r="S66" s="908"/>
      <c r="T66" s="908"/>
      <c r="U66" s="908"/>
    </row>
    <row r="67" customHeight="1" spans="12:21">
      <c r="L67" s="126"/>
      <c r="N67" s="908"/>
      <c r="O67" s="908"/>
      <c r="P67" s="908"/>
      <c r="Q67" s="908"/>
      <c r="R67" s="908"/>
      <c r="S67" s="908"/>
      <c r="T67" s="908"/>
      <c r="U67" s="908"/>
    </row>
    <row r="68" customHeight="1" spans="12:21">
      <c r="L68" s="126"/>
      <c r="N68" s="908"/>
      <c r="O68" s="908"/>
      <c r="P68" s="908"/>
      <c r="Q68" s="908"/>
      <c r="R68" s="908"/>
      <c r="S68" s="908"/>
      <c r="T68" s="908"/>
      <c r="U68" s="908"/>
    </row>
    <row r="69" customHeight="1" spans="12:21">
      <c r="L69" s="126"/>
      <c r="N69" s="908"/>
      <c r="O69" s="908"/>
      <c r="P69" s="908"/>
      <c r="Q69" s="908"/>
      <c r="R69" s="908"/>
      <c r="S69" s="908"/>
      <c r="T69" s="908"/>
      <c r="U69" s="908"/>
    </row>
    <row r="70" customHeight="1" spans="12:21">
      <c r="L70" s="126"/>
      <c r="N70" s="908"/>
      <c r="O70" s="908"/>
      <c r="P70" s="908"/>
      <c r="Q70" s="908"/>
      <c r="R70" s="908"/>
      <c r="S70" s="908"/>
      <c r="T70" s="908"/>
      <c r="U70" s="908"/>
    </row>
    <row r="71" customHeight="1" spans="12:21">
      <c r="L71" s="126"/>
      <c r="N71" s="908"/>
      <c r="O71" s="908"/>
      <c r="P71" s="908"/>
      <c r="Q71" s="908"/>
      <c r="R71" s="908"/>
      <c r="S71" s="908"/>
      <c r="T71" s="908"/>
      <c r="U71" s="908"/>
    </row>
    <row r="72" customHeight="1" spans="12:21">
      <c r="L72" s="126"/>
      <c r="N72" s="908"/>
      <c r="O72" s="908"/>
      <c r="P72" s="908"/>
      <c r="Q72" s="908"/>
      <c r="R72" s="908"/>
      <c r="S72" s="908"/>
      <c r="T72" s="908"/>
      <c r="U72" s="908"/>
    </row>
    <row r="73" customHeight="1" spans="12:21">
      <c r="L73" s="126"/>
      <c r="N73" s="908"/>
      <c r="O73" s="908"/>
      <c r="P73" s="908"/>
      <c r="Q73" s="908"/>
      <c r="R73" s="908"/>
      <c r="S73" s="908"/>
      <c r="T73" s="908"/>
      <c r="U73" s="908"/>
    </row>
    <row r="74" customHeight="1" spans="12:21">
      <c r="L74" s="126"/>
      <c r="N74" s="908"/>
      <c r="O74" s="908"/>
      <c r="P74" s="908"/>
      <c r="Q74" s="908"/>
      <c r="R74" s="908"/>
      <c r="S74" s="908"/>
      <c r="T74" s="908"/>
      <c r="U74" s="908"/>
    </row>
    <row r="75" customHeight="1" spans="12:21">
      <c r="L75" s="126"/>
      <c r="N75" s="908"/>
      <c r="O75" s="908"/>
      <c r="P75" s="908"/>
      <c r="Q75" s="908"/>
      <c r="R75" s="908"/>
      <c r="S75" s="908"/>
      <c r="T75" s="908"/>
      <c r="U75" s="908"/>
    </row>
    <row r="76" customHeight="1" spans="12:21">
      <c r="L76" s="126"/>
      <c r="N76" s="908"/>
      <c r="O76" s="908"/>
      <c r="P76" s="908"/>
      <c r="Q76" s="908"/>
      <c r="R76" s="908"/>
      <c r="S76" s="908"/>
      <c r="T76" s="908"/>
      <c r="U76" s="908"/>
    </row>
    <row r="77" customHeight="1" spans="12:21">
      <c r="L77" s="126"/>
      <c r="N77" s="908"/>
      <c r="O77" s="908"/>
      <c r="P77" s="908"/>
      <c r="Q77" s="908"/>
      <c r="R77" s="908"/>
      <c r="S77" s="908"/>
      <c r="T77" s="908"/>
      <c r="U77" s="908"/>
    </row>
    <row r="78" customHeight="1" spans="12:21">
      <c r="L78" s="126"/>
      <c r="N78" s="908"/>
      <c r="O78" s="908"/>
      <c r="P78" s="908"/>
      <c r="Q78" s="908"/>
      <c r="R78" s="908"/>
      <c r="S78" s="908"/>
      <c r="T78" s="908"/>
      <c r="U78" s="908"/>
    </row>
    <row r="79" customHeight="1" spans="12:21">
      <c r="L79" s="126"/>
      <c r="N79" s="908"/>
      <c r="O79" s="908"/>
      <c r="P79" s="908"/>
      <c r="Q79" s="908"/>
      <c r="R79" s="908"/>
      <c r="S79" s="908"/>
      <c r="T79" s="908"/>
      <c r="U79" s="908"/>
    </row>
    <row r="80" customHeight="1" spans="12:21">
      <c r="L80" s="126"/>
      <c r="N80" s="908"/>
      <c r="O80" s="908"/>
      <c r="P80" s="908"/>
      <c r="Q80" s="908"/>
      <c r="R80" s="908"/>
      <c r="S80" s="908"/>
      <c r="T80" s="908"/>
      <c r="U80" s="908"/>
    </row>
    <row r="81" customHeight="1" spans="12:21">
      <c r="L81" s="126"/>
      <c r="N81" s="908"/>
      <c r="O81" s="908"/>
      <c r="P81" s="908"/>
      <c r="Q81" s="908"/>
      <c r="R81" s="908"/>
      <c r="S81" s="908"/>
      <c r="T81" s="908"/>
      <c r="U81" s="908"/>
    </row>
    <row r="82" customHeight="1" spans="12:21">
      <c r="L82" s="126"/>
      <c r="N82" s="908"/>
      <c r="O82" s="908"/>
      <c r="P82" s="908"/>
      <c r="Q82" s="908"/>
      <c r="R82" s="908"/>
      <c r="S82" s="908"/>
      <c r="T82" s="908"/>
      <c r="U82" s="908"/>
    </row>
    <row r="83" customHeight="1" spans="12:21">
      <c r="L83" s="126"/>
      <c r="N83" s="908"/>
      <c r="O83" s="908"/>
      <c r="P83" s="908"/>
      <c r="Q83" s="908"/>
      <c r="R83" s="908"/>
      <c r="S83" s="908"/>
      <c r="T83" s="908"/>
      <c r="U83" s="908"/>
    </row>
    <row r="84" customHeight="1" spans="12:21">
      <c r="L84" s="126"/>
      <c r="N84" s="908"/>
      <c r="O84" s="908"/>
      <c r="P84" s="908"/>
      <c r="Q84" s="908"/>
      <c r="R84" s="908"/>
      <c r="S84" s="908"/>
      <c r="T84" s="908"/>
      <c r="U84" s="908"/>
    </row>
    <row r="85" customHeight="1" spans="12:21">
      <c r="L85" s="126"/>
      <c r="N85" s="908"/>
      <c r="O85" s="908"/>
      <c r="P85" s="908"/>
      <c r="Q85" s="908"/>
      <c r="R85" s="908"/>
      <c r="S85" s="908"/>
      <c r="T85" s="908"/>
      <c r="U85" s="908"/>
    </row>
    <row r="86" customHeight="1" spans="12:21">
      <c r="L86" s="126"/>
      <c r="N86" s="908"/>
      <c r="O86" s="908"/>
      <c r="P86" s="908"/>
      <c r="Q86" s="908"/>
      <c r="R86" s="908"/>
      <c r="S86" s="908"/>
      <c r="T86" s="908"/>
      <c r="U86" s="908"/>
    </row>
    <row r="87" customHeight="1" spans="12:21">
      <c r="L87" s="126"/>
      <c r="N87" s="908"/>
      <c r="O87" s="908"/>
      <c r="P87" s="908"/>
      <c r="Q87" s="908"/>
      <c r="R87" s="908"/>
      <c r="S87" s="908"/>
      <c r="T87" s="908"/>
      <c r="U87" s="908"/>
    </row>
    <row r="88" customHeight="1" spans="12:21">
      <c r="L88" s="126"/>
      <c r="N88" s="908"/>
      <c r="O88" s="908"/>
      <c r="P88" s="908"/>
      <c r="Q88" s="908"/>
      <c r="R88" s="908"/>
      <c r="S88" s="908"/>
      <c r="T88" s="908"/>
      <c r="U88" s="908"/>
    </row>
    <row r="89" customHeight="1" spans="12:21">
      <c r="L89" s="126"/>
      <c r="N89" s="908"/>
      <c r="O89" s="908"/>
      <c r="P89" s="908"/>
      <c r="Q89" s="908"/>
      <c r="R89" s="908"/>
      <c r="S89" s="908"/>
      <c r="T89" s="908"/>
      <c r="U89" s="908"/>
    </row>
    <row r="90" customHeight="1" spans="12:21">
      <c r="L90" s="126"/>
      <c r="N90" s="908"/>
      <c r="O90" s="908"/>
      <c r="P90" s="908"/>
      <c r="Q90" s="908"/>
      <c r="R90" s="908"/>
      <c r="S90" s="908"/>
      <c r="T90" s="908"/>
      <c r="U90" s="908"/>
    </row>
    <row r="91" customHeight="1" spans="12:21">
      <c r="L91" s="126"/>
      <c r="N91" s="908"/>
      <c r="O91" s="908"/>
      <c r="P91" s="908"/>
      <c r="Q91" s="908"/>
      <c r="R91" s="908"/>
      <c r="S91" s="908"/>
      <c r="T91" s="908"/>
      <c r="U91" s="908"/>
    </row>
    <row r="92" customHeight="1" spans="12:21">
      <c r="L92" s="126"/>
      <c r="N92" s="908"/>
      <c r="O92" s="908"/>
      <c r="P92" s="908"/>
      <c r="Q92" s="908"/>
      <c r="R92" s="908"/>
      <c r="S92" s="908"/>
      <c r="T92" s="908"/>
      <c r="U92" s="908"/>
    </row>
    <row r="93" customHeight="1" spans="12:21">
      <c r="L93" s="126"/>
      <c r="N93" s="908"/>
      <c r="O93" s="908"/>
      <c r="P93" s="908"/>
      <c r="Q93" s="908"/>
      <c r="R93" s="908"/>
      <c r="S93" s="908"/>
      <c r="T93" s="908"/>
      <c r="U93" s="908"/>
    </row>
    <row r="94" customHeight="1" spans="12:21">
      <c r="L94" s="126"/>
      <c r="N94" s="908"/>
      <c r="O94" s="908"/>
      <c r="P94" s="908"/>
      <c r="Q94" s="908"/>
      <c r="R94" s="908"/>
      <c r="S94" s="908"/>
      <c r="T94" s="908"/>
      <c r="U94" s="908"/>
    </row>
    <row r="95" customHeight="1" spans="12:21">
      <c r="L95" s="126"/>
      <c r="N95" s="908"/>
      <c r="O95" s="908"/>
      <c r="P95" s="908"/>
      <c r="Q95" s="908"/>
      <c r="R95" s="908"/>
      <c r="S95" s="908"/>
      <c r="T95" s="908"/>
      <c r="U95" s="908"/>
    </row>
    <row r="96" customHeight="1" spans="12:21">
      <c r="L96" s="126"/>
      <c r="N96" s="908"/>
      <c r="O96" s="908"/>
      <c r="P96" s="908"/>
      <c r="Q96" s="908"/>
      <c r="R96" s="908"/>
      <c r="S96" s="908"/>
      <c r="T96" s="908"/>
      <c r="U96" s="908"/>
    </row>
    <row r="97" customHeight="1" spans="12:21">
      <c r="L97" s="126"/>
      <c r="N97" s="908"/>
      <c r="O97" s="908"/>
      <c r="P97" s="908"/>
      <c r="Q97" s="908"/>
      <c r="R97" s="908"/>
      <c r="S97" s="908"/>
      <c r="T97" s="908"/>
      <c r="U97" s="908"/>
    </row>
    <row r="98" customHeight="1" spans="12:21">
      <c r="L98" s="126"/>
      <c r="N98" s="908"/>
      <c r="O98" s="908"/>
      <c r="P98" s="908"/>
      <c r="Q98" s="908"/>
      <c r="R98" s="908"/>
      <c r="S98" s="908"/>
      <c r="T98" s="908"/>
      <c r="U98" s="908"/>
    </row>
    <row r="99" customHeight="1" spans="12:21">
      <c r="L99" s="126"/>
      <c r="N99" s="908"/>
      <c r="O99" s="908"/>
      <c r="P99" s="908"/>
      <c r="Q99" s="908"/>
      <c r="R99" s="908"/>
      <c r="S99" s="908"/>
      <c r="T99" s="908"/>
      <c r="U99" s="908"/>
    </row>
    <row r="100" customHeight="1" spans="12:21">
      <c r="L100" s="126"/>
      <c r="N100" s="908"/>
      <c r="O100" s="908"/>
      <c r="P100" s="908"/>
      <c r="Q100" s="908"/>
      <c r="R100" s="908"/>
      <c r="S100" s="908"/>
      <c r="T100" s="908"/>
      <c r="U100" s="908"/>
    </row>
    <row r="101" customHeight="1" spans="12:21">
      <c r="L101" s="126"/>
      <c r="N101" s="908"/>
      <c r="O101" s="908"/>
      <c r="P101" s="908"/>
      <c r="Q101" s="908"/>
      <c r="R101" s="908"/>
      <c r="S101" s="908"/>
      <c r="T101" s="908"/>
      <c r="U101" s="908"/>
    </row>
    <row r="102" customHeight="1" spans="12:21">
      <c r="L102" s="126"/>
      <c r="N102" s="908"/>
      <c r="O102" s="908"/>
      <c r="P102" s="908"/>
      <c r="Q102" s="908"/>
      <c r="R102" s="908"/>
      <c r="S102" s="908"/>
      <c r="T102" s="908"/>
      <c r="U102" s="908"/>
    </row>
    <row r="103" customHeight="1" spans="12:21">
      <c r="L103" s="126"/>
      <c r="N103" s="908"/>
      <c r="O103" s="908"/>
      <c r="P103" s="908"/>
      <c r="Q103" s="908"/>
      <c r="R103" s="908"/>
      <c r="S103" s="908"/>
      <c r="T103" s="908"/>
      <c r="U103" s="908"/>
    </row>
    <row r="104" customHeight="1" spans="12:21">
      <c r="L104" s="126"/>
      <c r="N104" s="908"/>
      <c r="O104" s="908"/>
      <c r="P104" s="908"/>
      <c r="Q104" s="908"/>
      <c r="R104" s="908"/>
      <c r="S104" s="908"/>
      <c r="T104" s="908"/>
      <c r="U104" s="908"/>
    </row>
    <row r="105" customHeight="1" spans="12:21">
      <c r="L105" s="126"/>
      <c r="N105" s="908"/>
      <c r="O105" s="908"/>
      <c r="P105" s="908"/>
      <c r="Q105" s="908"/>
      <c r="R105" s="908"/>
      <c r="S105" s="908"/>
      <c r="T105" s="908"/>
      <c r="U105" s="908"/>
    </row>
    <row r="106" customHeight="1" spans="12:21">
      <c r="L106" s="126"/>
      <c r="N106" s="908"/>
      <c r="O106" s="908"/>
      <c r="P106" s="908"/>
      <c r="Q106" s="908"/>
      <c r="R106" s="908"/>
      <c r="S106" s="908"/>
      <c r="T106" s="908"/>
      <c r="U106" s="908"/>
    </row>
    <row r="107" customHeight="1" spans="12:21">
      <c r="L107" s="126"/>
      <c r="N107" s="908"/>
      <c r="O107" s="908"/>
      <c r="P107" s="908"/>
      <c r="Q107" s="908"/>
      <c r="R107" s="908"/>
      <c r="S107" s="908"/>
      <c r="T107" s="908"/>
      <c r="U107" s="908"/>
    </row>
    <row r="108" customHeight="1" spans="12:21">
      <c r="L108" s="126"/>
      <c r="N108" s="908"/>
      <c r="O108" s="908"/>
      <c r="P108" s="908"/>
      <c r="Q108" s="908"/>
      <c r="R108" s="908"/>
      <c r="S108" s="908"/>
      <c r="T108" s="908"/>
      <c r="U108" s="908"/>
    </row>
    <row r="109" customHeight="1" spans="12:21">
      <c r="L109" s="126"/>
      <c r="N109" s="908"/>
      <c r="O109" s="908"/>
      <c r="P109" s="908"/>
      <c r="Q109" s="908"/>
      <c r="R109" s="908"/>
      <c r="S109" s="908"/>
      <c r="T109" s="908"/>
      <c r="U109" s="908"/>
    </row>
    <row r="110" customHeight="1" spans="12:21">
      <c r="L110" s="126"/>
      <c r="N110" s="908"/>
      <c r="O110" s="908"/>
      <c r="P110" s="908"/>
      <c r="Q110" s="908"/>
      <c r="R110" s="908"/>
      <c r="S110" s="908"/>
      <c r="T110" s="908"/>
      <c r="U110" s="908"/>
    </row>
    <row r="111" customHeight="1" spans="12:21">
      <c r="L111" s="126"/>
      <c r="N111" s="908"/>
      <c r="O111" s="908"/>
      <c r="P111" s="908"/>
      <c r="Q111" s="908"/>
      <c r="R111" s="908"/>
      <c r="S111" s="908"/>
      <c r="T111" s="908"/>
      <c r="U111" s="908"/>
    </row>
    <row r="112" customHeight="1" spans="12:21">
      <c r="L112" s="126"/>
      <c r="N112" s="908"/>
      <c r="O112" s="908"/>
      <c r="P112" s="908"/>
      <c r="Q112" s="908"/>
      <c r="R112" s="908"/>
      <c r="S112" s="908"/>
      <c r="T112" s="908"/>
      <c r="U112" s="908"/>
    </row>
    <row r="113" customHeight="1" spans="12:21">
      <c r="L113" s="126"/>
      <c r="N113" s="908"/>
      <c r="O113" s="908"/>
      <c r="P113" s="908"/>
      <c r="Q113" s="908"/>
      <c r="R113" s="908"/>
      <c r="S113" s="908"/>
      <c r="T113" s="908"/>
      <c r="U113" s="908"/>
    </row>
    <row r="114" customHeight="1" spans="12:21">
      <c r="L114" s="126"/>
      <c r="N114" s="908"/>
      <c r="O114" s="908"/>
      <c r="P114" s="908"/>
      <c r="Q114" s="908"/>
      <c r="R114" s="908"/>
      <c r="S114" s="908"/>
      <c r="T114" s="908"/>
      <c r="U114" s="908"/>
    </row>
    <row r="115" customHeight="1" spans="12:21">
      <c r="L115" s="126"/>
      <c r="N115" s="908"/>
      <c r="O115" s="908"/>
      <c r="P115" s="908"/>
      <c r="Q115" s="908"/>
      <c r="R115" s="908"/>
      <c r="S115" s="908"/>
      <c r="T115" s="908"/>
      <c r="U115" s="908"/>
    </row>
    <row r="116" customHeight="1" spans="12:21">
      <c r="L116" s="126"/>
      <c r="N116" s="908"/>
      <c r="O116" s="908"/>
      <c r="P116" s="908"/>
      <c r="Q116" s="908"/>
      <c r="R116" s="908"/>
      <c r="S116" s="908"/>
      <c r="T116" s="908"/>
      <c r="U116" s="908"/>
    </row>
    <row r="117" customHeight="1" spans="12:21">
      <c r="L117" s="126"/>
      <c r="N117" s="908"/>
      <c r="O117" s="908"/>
      <c r="P117" s="908"/>
      <c r="Q117" s="908"/>
      <c r="R117" s="908"/>
      <c r="S117" s="908"/>
      <c r="T117" s="908"/>
      <c r="U117" s="908"/>
    </row>
    <row r="118" customHeight="1" spans="12:21">
      <c r="L118" s="126"/>
      <c r="N118" s="908"/>
      <c r="O118" s="908"/>
      <c r="P118" s="908"/>
      <c r="Q118" s="908"/>
      <c r="R118" s="908"/>
      <c r="S118" s="908"/>
      <c r="T118" s="908"/>
      <c r="U118" s="908"/>
    </row>
    <row r="119" customHeight="1" spans="12:21">
      <c r="L119" s="126"/>
      <c r="N119" s="908"/>
      <c r="O119" s="908"/>
      <c r="P119" s="908"/>
      <c r="Q119" s="908"/>
      <c r="R119" s="908"/>
      <c r="S119" s="908"/>
      <c r="T119" s="908"/>
      <c r="U119" s="908"/>
    </row>
    <row r="120" customHeight="1" spans="12:21">
      <c r="L120" s="126"/>
      <c r="N120" s="908"/>
      <c r="O120" s="908"/>
      <c r="P120" s="908"/>
      <c r="Q120" s="908"/>
      <c r="R120" s="908"/>
      <c r="S120" s="908"/>
      <c r="T120" s="908"/>
      <c r="U120" s="908"/>
    </row>
    <row r="121" customHeight="1" spans="12:21">
      <c r="L121" s="126"/>
      <c r="N121" s="908"/>
      <c r="O121" s="908"/>
      <c r="P121" s="908"/>
      <c r="Q121" s="908"/>
      <c r="R121" s="908"/>
      <c r="S121" s="908"/>
      <c r="T121" s="908"/>
      <c r="U121" s="908"/>
    </row>
    <row r="122" customHeight="1" spans="12:21">
      <c r="L122" s="126"/>
      <c r="N122" s="908"/>
      <c r="O122" s="908"/>
      <c r="P122" s="908"/>
      <c r="Q122" s="908"/>
      <c r="R122" s="908"/>
      <c r="S122" s="908"/>
      <c r="T122" s="908"/>
      <c r="U122" s="908"/>
    </row>
    <row r="123" customHeight="1" spans="12:21">
      <c r="L123" s="126"/>
      <c r="N123" s="908"/>
      <c r="O123" s="908"/>
      <c r="P123" s="908"/>
      <c r="Q123" s="908"/>
      <c r="R123" s="908"/>
      <c r="S123" s="908"/>
      <c r="T123" s="908"/>
      <c r="U123" s="908"/>
    </row>
    <row r="124" customHeight="1" spans="12:21">
      <c r="L124" s="126"/>
      <c r="N124" s="908"/>
      <c r="O124" s="908"/>
      <c r="P124" s="908"/>
      <c r="Q124" s="908"/>
      <c r="R124" s="908"/>
      <c r="S124" s="908"/>
      <c r="T124" s="908"/>
      <c r="U124" s="908"/>
    </row>
    <row r="125" customHeight="1" spans="12:21">
      <c r="L125" s="126"/>
      <c r="N125" s="908"/>
      <c r="O125" s="908"/>
      <c r="P125" s="908"/>
      <c r="Q125" s="908"/>
      <c r="R125" s="908"/>
      <c r="S125" s="908"/>
      <c r="T125" s="908"/>
      <c r="U125" s="908"/>
    </row>
    <row r="126" customHeight="1" spans="12:21">
      <c r="L126" s="126"/>
      <c r="N126" s="908"/>
      <c r="O126" s="908"/>
      <c r="P126" s="908"/>
      <c r="Q126" s="908"/>
      <c r="R126" s="908"/>
      <c r="S126" s="908"/>
      <c r="T126" s="908"/>
      <c r="U126" s="908"/>
    </row>
    <row r="127" customHeight="1" spans="12:21">
      <c r="L127" s="126"/>
      <c r="N127" s="908"/>
      <c r="O127" s="908"/>
      <c r="P127" s="908"/>
      <c r="Q127" s="908"/>
      <c r="R127" s="908"/>
      <c r="S127" s="908"/>
      <c r="T127" s="908"/>
      <c r="U127" s="908"/>
    </row>
    <row r="128" customHeight="1" spans="12:21">
      <c r="L128" s="126"/>
      <c r="N128" s="908"/>
      <c r="O128" s="908"/>
      <c r="P128" s="908"/>
      <c r="Q128" s="908"/>
      <c r="R128" s="908"/>
      <c r="S128" s="908"/>
      <c r="T128" s="908"/>
      <c r="U128" s="908"/>
    </row>
    <row r="129" customHeight="1" spans="12:21">
      <c r="L129" s="126"/>
      <c r="N129" s="908"/>
      <c r="O129" s="908"/>
      <c r="P129" s="908"/>
      <c r="Q129" s="908"/>
      <c r="R129" s="908"/>
      <c r="S129" s="908"/>
      <c r="T129" s="908"/>
      <c r="U129" s="908"/>
    </row>
    <row r="130" customHeight="1" spans="12:21">
      <c r="L130" s="126"/>
      <c r="N130" s="908"/>
      <c r="O130" s="908"/>
      <c r="P130" s="908"/>
      <c r="Q130" s="908"/>
      <c r="R130" s="908"/>
      <c r="S130" s="908"/>
      <c r="T130" s="908"/>
      <c r="U130" s="908"/>
    </row>
    <row r="131" customHeight="1" spans="12:21">
      <c r="L131" s="126"/>
      <c r="N131" s="908"/>
      <c r="O131" s="908"/>
      <c r="P131" s="908"/>
      <c r="Q131" s="908"/>
      <c r="R131" s="908"/>
      <c r="S131" s="908"/>
      <c r="T131" s="908"/>
      <c r="U131" s="908"/>
    </row>
    <row r="132" customHeight="1" spans="12:21">
      <c r="L132" s="126"/>
      <c r="N132" s="908"/>
      <c r="O132" s="908"/>
      <c r="P132" s="908"/>
      <c r="Q132" s="908"/>
      <c r="R132" s="908"/>
      <c r="S132" s="908"/>
      <c r="T132" s="908"/>
      <c r="U132" s="908"/>
    </row>
    <row r="133" customHeight="1" spans="12:21">
      <c r="L133" s="126"/>
      <c r="N133" s="908"/>
      <c r="O133" s="908"/>
      <c r="P133" s="908"/>
      <c r="Q133" s="908"/>
      <c r="R133" s="908"/>
      <c r="S133" s="908"/>
      <c r="T133" s="908"/>
      <c r="U133" s="908"/>
    </row>
    <row r="134" customHeight="1" spans="12:21">
      <c r="L134" s="126"/>
      <c r="N134" s="908"/>
      <c r="O134" s="908"/>
      <c r="P134" s="908"/>
      <c r="Q134" s="908"/>
      <c r="R134" s="908"/>
      <c r="S134" s="908"/>
      <c r="T134" s="908"/>
      <c r="U134" s="908"/>
    </row>
    <row r="135" customHeight="1" spans="12:21">
      <c r="L135" s="126"/>
      <c r="N135" s="908"/>
      <c r="O135" s="908"/>
      <c r="P135" s="908"/>
      <c r="Q135" s="908"/>
      <c r="R135" s="908"/>
      <c r="S135" s="908"/>
      <c r="T135" s="908"/>
      <c r="U135" s="908"/>
    </row>
    <row r="136" customHeight="1" spans="12:21">
      <c r="L136" s="126"/>
      <c r="N136" s="908"/>
      <c r="O136" s="908"/>
      <c r="P136" s="908"/>
      <c r="Q136" s="908"/>
      <c r="R136" s="908"/>
      <c r="S136" s="908"/>
      <c r="T136" s="908"/>
      <c r="U136" s="908"/>
    </row>
    <row r="137" customHeight="1" spans="12:21">
      <c r="L137" s="126"/>
      <c r="N137" s="908"/>
      <c r="O137" s="908"/>
      <c r="P137" s="908"/>
      <c r="Q137" s="908"/>
      <c r="R137" s="908"/>
      <c r="S137" s="908"/>
      <c r="T137" s="908"/>
      <c r="U137" s="908"/>
    </row>
    <row r="138" customHeight="1" spans="12:21">
      <c r="L138" s="126"/>
      <c r="N138" s="908"/>
      <c r="O138" s="908"/>
      <c r="P138" s="908"/>
      <c r="Q138" s="908"/>
      <c r="R138" s="908"/>
      <c r="S138" s="908"/>
      <c r="T138" s="908"/>
      <c r="U138" s="908"/>
    </row>
    <row r="139" customHeight="1" spans="12:21">
      <c r="L139" s="126"/>
      <c r="N139" s="908"/>
      <c r="O139" s="908"/>
      <c r="P139" s="908"/>
      <c r="Q139" s="908"/>
      <c r="R139" s="908"/>
      <c r="S139" s="908"/>
      <c r="T139" s="908"/>
      <c r="U139" s="908"/>
    </row>
    <row r="140" customHeight="1" spans="12:21">
      <c r="L140" s="126"/>
      <c r="N140" s="908"/>
      <c r="O140" s="908"/>
      <c r="P140" s="908"/>
      <c r="Q140" s="908"/>
      <c r="R140" s="908"/>
      <c r="S140" s="908"/>
      <c r="T140" s="908"/>
      <c r="U140" s="908"/>
    </row>
    <row r="141" customHeight="1" spans="12:21">
      <c r="L141" s="126"/>
      <c r="N141" s="908"/>
      <c r="O141" s="908"/>
      <c r="P141" s="908"/>
      <c r="Q141" s="908"/>
      <c r="R141" s="908"/>
      <c r="S141" s="908"/>
      <c r="T141" s="908"/>
      <c r="U141" s="908"/>
    </row>
    <row r="142" customHeight="1" spans="12:21">
      <c r="L142" s="126"/>
      <c r="N142" s="908"/>
      <c r="O142" s="908"/>
      <c r="P142" s="908"/>
      <c r="Q142" s="908"/>
      <c r="R142" s="908"/>
      <c r="S142" s="908"/>
      <c r="T142" s="908"/>
      <c r="U142" s="908"/>
    </row>
    <row r="143" customHeight="1" spans="12:21">
      <c r="L143" s="126"/>
      <c r="N143" s="908"/>
      <c r="O143" s="908"/>
      <c r="P143" s="908"/>
      <c r="Q143" s="908"/>
      <c r="R143" s="908"/>
      <c r="S143" s="908"/>
      <c r="T143" s="908"/>
      <c r="U143" s="908"/>
    </row>
    <row r="144" customHeight="1" spans="12:21">
      <c r="L144" s="126"/>
      <c r="N144" s="908"/>
      <c r="O144" s="908"/>
      <c r="P144" s="908"/>
      <c r="Q144" s="908"/>
      <c r="R144" s="908"/>
      <c r="S144" s="908"/>
      <c r="T144" s="908"/>
      <c r="U144" s="908"/>
    </row>
    <row r="145" customHeight="1" spans="12:21">
      <c r="L145" s="126"/>
      <c r="N145" s="908"/>
      <c r="O145" s="908"/>
      <c r="P145" s="908"/>
      <c r="Q145" s="908"/>
      <c r="R145" s="908"/>
      <c r="S145" s="908"/>
      <c r="T145" s="908"/>
      <c r="U145" s="908"/>
    </row>
    <row r="146" customHeight="1" spans="12:21">
      <c r="L146" s="126"/>
      <c r="N146" s="908"/>
      <c r="O146" s="908"/>
      <c r="P146" s="908"/>
      <c r="Q146" s="908"/>
      <c r="R146" s="908"/>
      <c r="S146" s="908"/>
      <c r="T146" s="908"/>
      <c r="U146" s="908"/>
    </row>
    <row r="147" customHeight="1" spans="12:21">
      <c r="L147" s="126"/>
      <c r="N147" s="908"/>
      <c r="O147" s="908"/>
      <c r="P147" s="908"/>
      <c r="Q147" s="908"/>
      <c r="R147" s="908"/>
      <c r="S147" s="908"/>
      <c r="T147" s="908"/>
      <c r="U147" s="908"/>
    </row>
    <row r="148" customHeight="1" spans="12:21">
      <c r="L148" s="126"/>
      <c r="N148" s="908"/>
      <c r="O148" s="908"/>
      <c r="P148" s="908"/>
      <c r="Q148" s="908"/>
      <c r="R148" s="908"/>
      <c r="S148" s="908"/>
      <c r="T148" s="908"/>
      <c r="U148" s="908"/>
    </row>
    <row r="149" customHeight="1" spans="12:21">
      <c r="L149" s="126"/>
      <c r="N149" s="908"/>
      <c r="O149" s="908"/>
      <c r="P149" s="908"/>
      <c r="Q149" s="908"/>
      <c r="R149" s="908"/>
      <c r="S149" s="908"/>
      <c r="T149" s="908"/>
      <c r="U149" s="908"/>
    </row>
    <row r="150" customHeight="1" spans="12:21">
      <c r="L150" s="126"/>
      <c r="N150" s="908"/>
      <c r="O150" s="908"/>
      <c r="P150" s="908"/>
      <c r="Q150" s="908"/>
      <c r="R150" s="908"/>
      <c r="S150" s="908"/>
      <c r="T150" s="908"/>
      <c r="U150" s="908"/>
    </row>
    <row r="151" customHeight="1" spans="12:21">
      <c r="L151" s="126"/>
      <c r="N151" s="908"/>
      <c r="O151" s="908"/>
      <c r="P151" s="908"/>
      <c r="Q151" s="908"/>
      <c r="R151" s="908"/>
      <c r="S151" s="908"/>
      <c r="T151" s="908"/>
      <c r="U151" s="908"/>
    </row>
    <row r="152" customHeight="1" spans="12:21">
      <c r="L152" s="126"/>
      <c r="N152" s="908"/>
      <c r="O152" s="908"/>
      <c r="P152" s="908"/>
      <c r="Q152" s="908"/>
      <c r="R152" s="908"/>
      <c r="S152" s="908"/>
      <c r="T152" s="908"/>
      <c r="U152" s="908"/>
    </row>
    <row r="153" customHeight="1" spans="12:21">
      <c r="L153" s="126"/>
      <c r="N153" s="908"/>
      <c r="O153" s="908"/>
      <c r="P153" s="908"/>
      <c r="Q153" s="908"/>
      <c r="R153" s="908"/>
      <c r="S153" s="908"/>
      <c r="T153" s="908"/>
      <c r="U153" s="908"/>
    </row>
    <row r="154" customHeight="1" spans="12:21">
      <c r="L154" s="126"/>
      <c r="N154" s="908"/>
      <c r="O154" s="908"/>
      <c r="P154" s="908"/>
      <c r="Q154" s="908"/>
      <c r="R154" s="908"/>
      <c r="S154" s="908"/>
      <c r="T154" s="908"/>
      <c r="U154" s="908"/>
    </row>
    <row r="155" customHeight="1" spans="12:21">
      <c r="L155" s="126"/>
      <c r="N155" s="908"/>
      <c r="O155" s="908"/>
      <c r="P155" s="908"/>
      <c r="Q155" s="908"/>
      <c r="R155" s="908"/>
      <c r="S155" s="908"/>
      <c r="T155" s="908"/>
      <c r="U155" s="908"/>
    </row>
    <row r="156" customHeight="1" spans="12:21">
      <c r="L156" s="126"/>
      <c r="N156" s="908"/>
      <c r="O156" s="908"/>
      <c r="P156" s="908"/>
      <c r="Q156" s="908"/>
      <c r="R156" s="908"/>
      <c r="S156" s="908"/>
      <c r="T156" s="908"/>
      <c r="U156" s="908"/>
    </row>
    <row r="157" customHeight="1" spans="12:21">
      <c r="L157" s="126"/>
      <c r="N157" s="908"/>
      <c r="O157" s="908"/>
      <c r="P157" s="908"/>
      <c r="Q157" s="908"/>
      <c r="R157" s="908"/>
      <c r="S157" s="908"/>
      <c r="T157" s="908"/>
      <c r="U157" s="908"/>
    </row>
    <row r="158" customHeight="1" spans="12:21">
      <c r="L158" s="126"/>
      <c r="N158" s="908"/>
      <c r="O158" s="908"/>
      <c r="P158" s="908"/>
      <c r="Q158" s="908"/>
      <c r="R158" s="908"/>
      <c r="S158" s="908"/>
      <c r="T158" s="908"/>
      <c r="U158" s="908"/>
    </row>
    <row r="159" customHeight="1" spans="12:21">
      <c r="L159" s="126"/>
      <c r="N159" s="908"/>
      <c r="O159" s="908"/>
      <c r="P159" s="908"/>
      <c r="Q159" s="908"/>
      <c r="R159" s="908"/>
      <c r="S159" s="908"/>
      <c r="T159" s="908"/>
      <c r="U159" s="908"/>
    </row>
    <row r="160" customHeight="1" spans="12:21">
      <c r="L160" s="126"/>
      <c r="N160" s="908"/>
      <c r="O160" s="908"/>
      <c r="P160" s="908"/>
      <c r="Q160" s="908"/>
      <c r="R160" s="908"/>
      <c r="S160" s="908"/>
      <c r="T160" s="908"/>
      <c r="U160" s="908"/>
    </row>
    <row r="161" customHeight="1" spans="12:21">
      <c r="L161" s="126"/>
      <c r="N161" s="908"/>
      <c r="O161" s="908"/>
      <c r="P161" s="908"/>
      <c r="Q161" s="908"/>
      <c r="R161" s="908"/>
      <c r="S161" s="908"/>
      <c r="T161" s="908"/>
      <c r="U161" s="908"/>
    </row>
    <row r="162" customHeight="1" spans="12:21">
      <c r="L162" s="126"/>
      <c r="N162" s="908"/>
      <c r="O162" s="908"/>
      <c r="P162" s="908"/>
      <c r="Q162" s="908"/>
      <c r="R162" s="908"/>
      <c r="S162" s="908"/>
      <c r="T162" s="908"/>
      <c r="U162" s="908"/>
    </row>
    <row r="163" customHeight="1" spans="12:21">
      <c r="L163" s="126"/>
      <c r="N163" s="908"/>
      <c r="O163" s="908"/>
      <c r="P163" s="908"/>
      <c r="Q163" s="908"/>
      <c r="R163" s="908"/>
      <c r="S163" s="908"/>
      <c r="T163" s="908"/>
      <c r="U163" s="908"/>
    </row>
    <row r="164" customHeight="1" spans="12:21">
      <c r="L164" s="126"/>
      <c r="N164" s="908"/>
      <c r="O164" s="908"/>
      <c r="P164" s="908"/>
      <c r="Q164" s="908"/>
      <c r="R164" s="908"/>
      <c r="S164" s="908"/>
      <c r="T164" s="908"/>
      <c r="U164" s="908"/>
    </row>
    <row r="165" customHeight="1" spans="12:21">
      <c r="L165" s="126"/>
      <c r="N165" s="908"/>
      <c r="O165" s="908"/>
      <c r="P165" s="908"/>
      <c r="Q165" s="908"/>
      <c r="R165" s="908"/>
      <c r="S165" s="908"/>
      <c r="T165" s="908"/>
      <c r="U165" s="908"/>
    </row>
    <row r="166" customHeight="1" spans="12:21">
      <c r="L166" s="126"/>
      <c r="N166" s="908"/>
      <c r="O166" s="908"/>
      <c r="P166" s="908"/>
      <c r="Q166" s="908"/>
      <c r="R166" s="908"/>
      <c r="S166" s="908"/>
      <c r="T166" s="908"/>
      <c r="U166" s="908"/>
    </row>
    <row r="167" customHeight="1" spans="12:21">
      <c r="L167" s="126"/>
      <c r="N167" s="908"/>
      <c r="O167" s="908"/>
      <c r="P167" s="908"/>
      <c r="Q167" s="908"/>
      <c r="R167" s="908"/>
      <c r="S167" s="908"/>
      <c r="T167" s="908"/>
      <c r="U167" s="908"/>
    </row>
    <row r="168" customHeight="1" spans="12:21">
      <c r="L168" s="126"/>
      <c r="N168" s="908"/>
      <c r="O168" s="908"/>
      <c r="P168" s="908"/>
      <c r="Q168" s="908"/>
      <c r="R168" s="908"/>
      <c r="S168" s="908"/>
      <c r="T168" s="908"/>
      <c r="U168" s="908"/>
    </row>
    <row r="169" customHeight="1" spans="12:21">
      <c r="L169" s="126"/>
      <c r="N169" s="908"/>
      <c r="O169" s="908"/>
      <c r="P169" s="908"/>
      <c r="Q169" s="908"/>
      <c r="R169" s="908"/>
      <c r="S169" s="908"/>
      <c r="T169" s="908"/>
      <c r="U169" s="908"/>
    </row>
    <row r="170" customHeight="1" spans="12:21">
      <c r="L170" s="126"/>
      <c r="N170" s="908"/>
      <c r="O170" s="908"/>
      <c r="P170" s="908"/>
      <c r="Q170" s="908"/>
      <c r="R170" s="908"/>
      <c r="S170" s="908"/>
      <c r="T170" s="908"/>
      <c r="U170" s="908"/>
    </row>
    <row r="171" customHeight="1" spans="12:21">
      <c r="L171" s="126"/>
      <c r="N171" s="908"/>
      <c r="O171" s="908"/>
      <c r="P171" s="908"/>
      <c r="Q171" s="908"/>
      <c r="R171" s="908"/>
      <c r="S171" s="908"/>
      <c r="T171" s="908"/>
      <c r="U171" s="908"/>
    </row>
    <row r="172" customHeight="1" spans="12:21">
      <c r="L172" s="126"/>
      <c r="N172" s="908"/>
      <c r="O172" s="908"/>
      <c r="P172" s="908"/>
      <c r="Q172" s="908"/>
      <c r="R172" s="908"/>
      <c r="S172" s="908"/>
      <c r="T172" s="908"/>
      <c r="U172" s="908"/>
    </row>
    <row r="173" customHeight="1" spans="12:21">
      <c r="L173" s="126"/>
      <c r="N173" s="908"/>
      <c r="O173" s="908"/>
      <c r="P173" s="908"/>
      <c r="Q173" s="908"/>
      <c r="R173" s="908"/>
      <c r="S173" s="908"/>
      <c r="T173" s="908"/>
      <c r="U173" s="908"/>
    </row>
    <row r="174" customHeight="1" spans="12:21">
      <c r="L174" s="126"/>
      <c r="N174" s="908"/>
      <c r="O174" s="908"/>
      <c r="P174" s="908"/>
      <c r="Q174" s="908"/>
      <c r="R174" s="908"/>
      <c r="S174" s="908"/>
      <c r="T174" s="908"/>
      <c r="U174" s="908"/>
    </row>
    <row r="175" customHeight="1" spans="12:21">
      <c r="L175" s="126"/>
      <c r="N175" s="908"/>
      <c r="O175" s="908"/>
      <c r="P175" s="908"/>
      <c r="Q175" s="908"/>
      <c r="R175" s="908"/>
      <c r="S175" s="908"/>
      <c r="T175" s="908"/>
      <c r="U175" s="908"/>
    </row>
    <row r="176" customHeight="1" spans="12:21">
      <c r="L176" s="126"/>
      <c r="N176" s="908"/>
      <c r="O176" s="908"/>
      <c r="P176" s="908"/>
      <c r="Q176" s="908"/>
      <c r="R176" s="908"/>
      <c r="S176" s="908"/>
      <c r="T176" s="908"/>
      <c r="U176" s="908"/>
    </row>
    <row r="177" customHeight="1" spans="12:21">
      <c r="L177" s="126"/>
      <c r="N177" s="908"/>
      <c r="O177" s="908"/>
      <c r="P177" s="908"/>
      <c r="Q177" s="908"/>
      <c r="R177" s="908"/>
      <c r="S177" s="908"/>
      <c r="T177" s="908"/>
      <c r="U177" s="908"/>
    </row>
    <row r="178" customHeight="1" spans="12:21">
      <c r="L178" s="126"/>
      <c r="N178" s="908"/>
      <c r="O178" s="908"/>
      <c r="P178" s="908"/>
      <c r="Q178" s="908"/>
      <c r="R178" s="908"/>
      <c r="S178" s="908"/>
      <c r="T178" s="908"/>
      <c r="U178" s="908"/>
    </row>
    <row r="179" customHeight="1" spans="12:21">
      <c r="L179" s="126"/>
      <c r="N179" s="908"/>
      <c r="O179" s="908"/>
      <c r="P179" s="908"/>
      <c r="Q179" s="908"/>
      <c r="R179" s="908"/>
      <c r="S179" s="908"/>
      <c r="T179" s="908"/>
      <c r="U179" s="908"/>
    </row>
    <row r="180" customHeight="1" spans="12:21">
      <c r="L180" s="126"/>
      <c r="N180" s="908"/>
      <c r="O180" s="908"/>
      <c r="P180" s="908"/>
      <c r="Q180" s="908"/>
      <c r="R180" s="908"/>
      <c r="S180" s="908"/>
      <c r="T180" s="908"/>
      <c r="U180" s="908"/>
    </row>
    <row r="181" customHeight="1" spans="12:21">
      <c r="L181" s="126"/>
      <c r="N181" s="908"/>
      <c r="O181" s="908"/>
      <c r="P181" s="908"/>
      <c r="Q181" s="908"/>
      <c r="R181" s="908"/>
      <c r="S181" s="908"/>
      <c r="T181" s="908"/>
      <c r="U181" s="908"/>
    </row>
    <row r="182" customHeight="1" spans="12:21">
      <c r="L182" s="126"/>
      <c r="N182" s="908"/>
      <c r="O182" s="908"/>
      <c r="P182" s="908"/>
      <c r="Q182" s="908"/>
      <c r="R182" s="908"/>
      <c r="S182" s="908"/>
      <c r="T182" s="908"/>
      <c r="U182" s="908"/>
    </row>
    <row r="183" customHeight="1" spans="12:21">
      <c r="L183" s="126"/>
      <c r="N183" s="908"/>
      <c r="O183" s="908"/>
      <c r="P183" s="908"/>
      <c r="Q183" s="908"/>
      <c r="R183" s="908"/>
      <c r="S183" s="908"/>
      <c r="T183" s="908"/>
      <c r="U183" s="908"/>
    </row>
    <row r="184" customHeight="1" spans="12:21">
      <c r="L184" s="126"/>
      <c r="N184" s="908"/>
      <c r="O184" s="908"/>
      <c r="P184" s="908"/>
      <c r="Q184" s="908"/>
      <c r="R184" s="908"/>
      <c r="S184" s="908"/>
      <c r="T184" s="908"/>
      <c r="U184" s="908"/>
    </row>
    <row r="185" customHeight="1" spans="12:21">
      <c r="L185" s="126"/>
      <c r="N185" s="908"/>
      <c r="O185" s="908"/>
      <c r="P185" s="908"/>
      <c r="Q185" s="908"/>
      <c r="R185" s="908"/>
      <c r="S185" s="908"/>
      <c r="T185" s="908"/>
      <c r="U185" s="908"/>
    </row>
    <row r="186" customHeight="1" spans="12:21">
      <c r="L186" s="126"/>
      <c r="N186" s="908"/>
      <c r="O186" s="908"/>
      <c r="P186" s="908"/>
      <c r="Q186" s="908"/>
      <c r="R186" s="908"/>
      <c r="S186" s="908"/>
      <c r="T186" s="908"/>
      <c r="U186" s="908"/>
    </row>
    <row r="187" customHeight="1" spans="12:21">
      <c r="L187" s="126"/>
      <c r="N187" s="908"/>
      <c r="O187" s="908"/>
      <c r="P187" s="908"/>
      <c r="Q187" s="908"/>
      <c r="R187" s="908"/>
      <c r="S187" s="908"/>
      <c r="T187" s="908"/>
      <c r="U187" s="908"/>
    </row>
    <row r="188" customHeight="1" spans="12:21">
      <c r="L188" s="126"/>
      <c r="N188" s="908"/>
      <c r="O188" s="908"/>
      <c r="P188" s="908"/>
      <c r="Q188" s="908"/>
      <c r="R188" s="908"/>
      <c r="S188" s="908"/>
      <c r="T188" s="908"/>
      <c r="U188" s="908"/>
    </row>
    <row r="189" customHeight="1" spans="12:21">
      <c r="L189" s="126"/>
      <c r="N189" s="908"/>
      <c r="O189" s="908"/>
      <c r="P189" s="908"/>
      <c r="Q189" s="908"/>
      <c r="R189" s="908"/>
      <c r="S189" s="908"/>
      <c r="T189" s="908"/>
      <c r="U189" s="908"/>
    </row>
    <row r="190" customHeight="1" spans="12:21">
      <c r="L190" s="126"/>
      <c r="N190" s="908"/>
      <c r="O190" s="908"/>
      <c r="P190" s="908"/>
      <c r="Q190" s="908"/>
      <c r="R190" s="908"/>
      <c r="S190" s="908"/>
      <c r="T190" s="908"/>
      <c r="U190" s="908"/>
    </row>
    <row r="191" customHeight="1" spans="12:21">
      <c r="L191" s="126"/>
      <c r="N191" s="908"/>
      <c r="O191" s="908"/>
      <c r="P191" s="908"/>
      <c r="Q191" s="908"/>
      <c r="R191" s="908"/>
      <c r="S191" s="908"/>
      <c r="T191" s="908"/>
      <c r="U191" s="908"/>
    </row>
    <row r="192" customHeight="1" spans="12:21">
      <c r="L192" s="126"/>
      <c r="N192" s="908"/>
      <c r="O192" s="908"/>
      <c r="P192" s="908"/>
      <c r="Q192" s="908"/>
      <c r="R192" s="908"/>
      <c r="S192" s="908"/>
      <c r="T192" s="908"/>
      <c r="U192" s="908"/>
    </row>
    <row r="193" customHeight="1" spans="12:21">
      <c r="L193" s="126"/>
      <c r="N193" s="908"/>
      <c r="O193" s="908"/>
      <c r="P193" s="908"/>
      <c r="Q193" s="908"/>
      <c r="R193" s="908"/>
      <c r="S193" s="908"/>
      <c r="T193" s="908"/>
      <c r="U193" s="908"/>
    </row>
    <row r="194" customHeight="1" spans="12:21">
      <c r="L194" s="126"/>
      <c r="N194" s="908"/>
      <c r="O194" s="908"/>
      <c r="P194" s="908"/>
      <c r="Q194" s="908"/>
      <c r="R194" s="908"/>
      <c r="S194" s="908"/>
      <c r="T194" s="908"/>
      <c r="U194" s="908"/>
    </row>
    <row r="195" customHeight="1" spans="12:21">
      <c r="L195" s="126"/>
      <c r="N195" s="908"/>
      <c r="O195" s="908"/>
      <c r="P195" s="908"/>
      <c r="Q195" s="908"/>
      <c r="R195" s="908"/>
      <c r="S195" s="908"/>
      <c r="T195" s="908"/>
      <c r="U195" s="908"/>
    </row>
    <row r="196" customHeight="1" spans="12:21">
      <c r="L196" s="126"/>
      <c r="N196" s="908"/>
      <c r="O196" s="908"/>
      <c r="P196" s="908"/>
      <c r="Q196" s="908"/>
      <c r="R196" s="908"/>
      <c r="S196" s="908"/>
      <c r="T196" s="908"/>
      <c r="U196" s="908"/>
    </row>
    <row r="197" customHeight="1" spans="12:21">
      <c r="L197" s="126"/>
      <c r="N197" s="908"/>
      <c r="O197" s="908"/>
      <c r="P197" s="908"/>
      <c r="Q197" s="908"/>
      <c r="R197" s="908"/>
      <c r="S197" s="908"/>
      <c r="T197" s="908"/>
      <c r="U197" s="908"/>
    </row>
    <row r="198" customHeight="1" spans="12:21">
      <c r="L198" s="126"/>
      <c r="N198" s="908"/>
      <c r="O198" s="908"/>
      <c r="P198" s="908"/>
      <c r="Q198" s="908"/>
      <c r="R198" s="908"/>
      <c r="S198" s="908"/>
      <c r="T198" s="908"/>
      <c r="U198" s="908"/>
    </row>
    <row r="199" customHeight="1" spans="12:21">
      <c r="L199" s="126"/>
      <c r="N199" s="908"/>
      <c r="O199" s="908"/>
      <c r="P199" s="908"/>
      <c r="Q199" s="908"/>
      <c r="R199" s="908"/>
      <c r="S199" s="908"/>
      <c r="T199" s="908"/>
      <c r="U199" s="908"/>
    </row>
    <row r="200" customHeight="1" spans="12:21">
      <c r="L200" s="126"/>
      <c r="N200" s="908"/>
      <c r="O200" s="908"/>
      <c r="P200" s="908"/>
      <c r="Q200" s="908"/>
      <c r="R200" s="908"/>
      <c r="S200" s="908"/>
      <c r="T200" s="908"/>
      <c r="U200" s="908"/>
    </row>
    <row r="201" customHeight="1" spans="12:21">
      <c r="L201" s="126"/>
      <c r="N201" s="908"/>
      <c r="O201" s="908"/>
      <c r="P201" s="908"/>
      <c r="Q201" s="908"/>
      <c r="R201" s="908"/>
      <c r="S201" s="908"/>
      <c r="T201" s="908"/>
      <c r="U201" s="908"/>
    </row>
    <row r="202" customHeight="1" spans="12:21">
      <c r="L202" s="126"/>
      <c r="N202" s="908"/>
      <c r="O202" s="908"/>
      <c r="P202" s="908"/>
      <c r="Q202" s="908"/>
      <c r="R202" s="908"/>
      <c r="S202" s="908"/>
      <c r="T202" s="908"/>
      <c r="U202" s="908"/>
    </row>
    <row r="203" customHeight="1" spans="12:21">
      <c r="L203" s="126"/>
      <c r="N203" s="908"/>
      <c r="O203" s="908"/>
      <c r="P203" s="908"/>
      <c r="Q203" s="908"/>
      <c r="R203" s="908"/>
      <c r="S203" s="908"/>
      <c r="T203" s="908"/>
      <c r="U203" s="908"/>
    </row>
    <row r="204" customHeight="1" spans="12:21">
      <c r="L204" s="126"/>
      <c r="N204" s="908"/>
      <c r="O204" s="908"/>
      <c r="P204" s="908"/>
      <c r="Q204" s="908"/>
      <c r="R204" s="908"/>
      <c r="S204" s="908"/>
      <c r="T204" s="908"/>
      <c r="U204" s="908"/>
    </row>
    <row r="205" customHeight="1" spans="12:21">
      <c r="L205" s="126"/>
      <c r="N205" s="908"/>
      <c r="O205" s="908"/>
      <c r="P205" s="908"/>
      <c r="Q205" s="908"/>
      <c r="R205" s="908"/>
      <c r="S205" s="908"/>
      <c r="T205" s="908"/>
      <c r="U205" s="908"/>
    </row>
    <row r="206" customHeight="1" spans="12:21">
      <c r="L206" s="126"/>
      <c r="N206" s="908"/>
      <c r="O206" s="908"/>
      <c r="P206" s="908"/>
      <c r="Q206" s="908"/>
      <c r="R206" s="908"/>
      <c r="S206" s="908"/>
      <c r="T206" s="908"/>
      <c r="U206" s="908"/>
    </row>
    <row r="207" customHeight="1" spans="12:21">
      <c r="L207" s="126"/>
      <c r="N207" s="908"/>
      <c r="O207" s="908"/>
      <c r="P207" s="908"/>
      <c r="Q207" s="908"/>
      <c r="R207" s="908"/>
      <c r="S207" s="908"/>
      <c r="T207" s="908"/>
      <c r="U207" s="908"/>
    </row>
    <row r="208" customHeight="1" spans="12:21">
      <c r="L208" s="126"/>
      <c r="N208" s="908"/>
      <c r="O208" s="908"/>
      <c r="P208" s="908"/>
      <c r="Q208" s="908"/>
      <c r="R208" s="908"/>
      <c r="S208" s="908"/>
      <c r="T208" s="908"/>
      <c r="U208" s="908"/>
    </row>
    <row r="209" customHeight="1" spans="12:21">
      <c r="L209" s="126"/>
      <c r="N209" s="908"/>
      <c r="O209" s="908"/>
      <c r="P209" s="908"/>
      <c r="Q209" s="908"/>
      <c r="R209" s="908"/>
      <c r="S209" s="908"/>
      <c r="T209" s="908"/>
      <c r="U209" s="908"/>
    </row>
    <row r="210" customHeight="1" spans="12:21">
      <c r="L210" s="126"/>
      <c r="N210" s="908"/>
      <c r="O210" s="908"/>
      <c r="P210" s="908"/>
      <c r="Q210" s="908"/>
      <c r="R210" s="908"/>
      <c r="S210" s="908"/>
      <c r="T210" s="908"/>
      <c r="U210" s="908"/>
    </row>
    <row r="211" customHeight="1" spans="12:21">
      <c r="L211" s="126"/>
      <c r="N211" s="908"/>
      <c r="O211" s="908"/>
      <c r="P211" s="908"/>
      <c r="Q211" s="908"/>
      <c r="R211" s="908"/>
      <c r="S211" s="908"/>
      <c r="T211" s="908"/>
      <c r="U211" s="908"/>
    </row>
    <row r="212" customHeight="1" spans="12:21">
      <c r="L212" s="126"/>
      <c r="N212" s="908"/>
      <c r="O212" s="908"/>
      <c r="P212" s="908"/>
      <c r="Q212" s="908"/>
      <c r="R212" s="908"/>
      <c r="S212" s="908"/>
      <c r="T212" s="908"/>
      <c r="U212" s="908"/>
    </row>
    <row r="213" customHeight="1" spans="12:21">
      <c r="L213" s="126"/>
      <c r="N213" s="908"/>
      <c r="O213" s="908"/>
      <c r="P213" s="908"/>
      <c r="Q213" s="908"/>
      <c r="R213" s="908"/>
      <c r="S213" s="908"/>
      <c r="T213" s="908"/>
      <c r="U213" s="908"/>
    </row>
    <row r="214" customHeight="1" spans="12:21">
      <c r="L214" s="126"/>
      <c r="N214" s="908"/>
      <c r="O214" s="908"/>
      <c r="P214" s="908"/>
      <c r="Q214" s="908"/>
      <c r="R214" s="908"/>
      <c r="S214" s="908"/>
      <c r="T214" s="908"/>
      <c r="U214" s="908"/>
    </row>
    <row r="215" customHeight="1" spans="12:21">
      <c r="L215" s="126"/>
      <c r="N215" s="908"/>
      <c r="O215" s="908"/>
      <c r="P215" s="908"/>
      <c r="Q215" s="908"/>
      <c r="R215" s="908"/>
      <c r="S215" s="908"/>
      <c r="T215" s="908"/>
      <c r="U215" s="908"/>
    </row>
    <row r="216" customHeight="1" spans="12:21">
      <c r="L216" s="126"/>
      <c r="N216" s="908"/>
      <c r="O216" s="908"/>
      <c r="P216" s="908"/>
      <c r="Q216" s="908"/>
      <c r="R216" s="908"/>
      <c r="S216" s="908"/>
      <c r="T216" s="908"/>
      <c r="U216" s="908"/>
    </row>
    <row r="217" customHeight="1" spans="12:21">
      <c r="L217" s="126"/>
      <c r="N217" s="908"/>
      <c r="O217" s="908"/>
      <c r="P217" s="908"/>
      <c r="Q217" s="908"/>
      <c r="R217" s="908"/>
      <c r="S217" s="908"/>
      <c r="T217" s="908"/>
      <c r="U217" s="908"/>
    </row>
    <row r="218" customHeight="1" spans="12:21">
      <c r="L218" s="126"/>
      <c r="N218" s="908"/>
      <c r="O218" s="908"/>
      <c r="P218" s="908"/>
      <c r="Q218" s="908"/>
      <c r="R218" s="908"/>
      <c r="S218" s="908"/>
      <c r="T218" s="908"/>
      <c r="U218" s="908"/>
    </row>
    <row r="219" customHeight="1" spans="12:21">
      <c r="L219" s="126"/>
      <c r="N219" s="908"/>
      <c r="O219" s="908"/>
      <c r="P219" s="908"/>
      <c r="Q219" s="908"/>
      <c r="R219" s="908"/>
      <c r="S219" s="908"/>
      <c r="T219" s="908"/>
      <c r="U219" s="908"/>
    </row>
    <row r="220" customHeight="1" spans="12:21">
      <c r="L220" s="126"/>
      <c r="N220" s="908"/>
      <c r="O220" s="908"/>
      <c r="P220" s="908"/>
      <c r="Q220" s="908"/>
      <c r="R220" s="908"/>
      <c r="S220" s="908"/>
      <c r="T220" s="908"/>
      <c r="U220" s="908"/>
    </row>
    <row r="221" customHeight="1" spans="12:21">
      <c r="L221" s="126"/>
      <c r="N221" s="908"/>
      <c r="O221" s="908"/>
      <c r="P221" s="908"/>
      <c r="Q221" s="908"/>
      <c r="R221" s="908"/>
      <c r="S221" s="908"/>
      <c r="T221" s="908"/>
      <c r="U221" s="908"/>
    </row>
    <row r="222" customHeight="1" spans="12:21">
      <c r="L222" s="126"/>
      <c r="N222" s="908"/>
      <c r="O222" s="908"/>
      <c r="P222" s="908"/>
      <c r="Q222" s="908"/>
      <c r="R222" s="908"/>
      <c r="S222" s="908"/>
      <c r="T222" s="908"/>
      <c r="U222" s="908"/>
    </row>
    <row r="223" customHeight="1" spans="12:21">
      <c r="L223" s="126"/>
      <c r="N223" s="908"/>
      <c r="O223" s="908"/>
      <c r="P223" s="908"/>
      <c r="Q223" s="908"/>
      <c r="R223" s="908"/>
      <c r="S223" s="908"/>
      <c r="T223" s="908"/>
      <c r="U223" s="908"/>
    </row>
    <row r="224" customHeight="1" spans="12:21">
      <c r="L224" s="126"/>
      <c r="N224" s="908"/>
      <c r="O224" s="908"/>
      <c r="P224" s="908"/>
      <c r="Q224" s="908"/>
      <c r="R224" s="908"/>
      <c r="S224" s="908"/>
      <c r="T224" s="908"/>
      <c r="U224" s="908"/>
    </row>
    <row r="225" customHeight="1" spans="12:21">
      <c r="L225" s="126"/>
      <c r="N225" s="908"/>
      <c r="O225" s="908"/>
      <c r="P225" s="908"/>
      <c r="Q225" s="908"/>
      <c r="R225" s="908"/>
      <c r="S225" s="908"/>
      <c r="T225" s="908"/>
      <c r="U225" s="908"/>
    </row>
    <row r="226" customHeight="1" spans="12:21">
      <c r="L226" s="126"/>
      <c r="N226" s="908"/>
      <c r="O226" s="908"/>
      <c r="P226" s="908"/>
      <c r="Q226" s="908"/>
      <c r="R226" s="908"/>
      <c r="S226" s="908"/>
      <c r="T226" s="908"/>
      <c r="U226" s="908"/>
    </row>
    <row r="227" customHeight="1" spans="12:21">
      <c r="L227" s="126"/>
      <c r="N227" s="908"/>
      <c r="O227" s="908"/>
      <c r="P227" s="908"/>
      <c r="Q227" s="908"/>
      <c r="R227" s="908"/>
      <c r="S227" s="908"/>
      <c r="T227" s="908"/>
      <c r="U227" s="908"/>
    </row>
    <row r="228" customHeight="1" spans="12:21">
      <c r="L228" s="126"/>
      <c r="N228" s="908"/>
      <c r="O228" s="908"/>
      <c r="P228" s="908"/>
      <c r="Q228" s="908"/>
      <c r="R228" s="908"/>
      <c r="S228" s="908"/>
      <c r="T228" s="908"/>
      <c r="U228" s="908"/>
    </row>
    <row r="229" customHeight="1" spans="12:21">
      <c r="L229" s="126"/>
      <c r="N229" s="908"/>
      <c r="O229" s="908"/>
      <c r="P229" s="908"/>
      <c r="Q229" s="908"/>
      <c r="R229" s="908"/>
      <c r="S229" s="908"/>
      <c r="T229" s="908"/>
      <c r="U229" s="908"/>
    </row>
    <row r="230" customHeight="1" spans="12:21">
      <c r="L230" s="126"/>
      <c r="N230" s="908"/>
      <c r="O230" s="908"/>
      <c r="P230" s="908"/>
      <c r="Q230" s="908"/>
      <c r="R230" s="908"/>
      <c r="S230" s="908"/>
      <c r="T230" s="908"/>
      <c r="U230" s="908"/>
    </row>
    <row r="231" customHeight="1" spans="12:21">
      <c r="L231" s="126"/>
      <c r="N231" s="908"/>
      <c r="O231" s="908"/>
      <c r="P231" s="908"/>
      <c r="Q231" s="908"/>
      <c r="R231" s="908"/>
      <c r="S231" s="908"/>
      <c r="T231" s="908"/>
      <c r="U231" s="908"/>
    </row>
    <row r="232" customHeight="1" spans="12:21">
      <c r="L232" s="126"/>
      <c r="N232" s="908"/>
      <c r="O232" s="908"/>
      <c r="P232" s="908"/>
      <c r="Q232" s="908"/>
      <c r="R232" s="908"/>
      <c r="S232" s="908"/>
      <c r="T232" s="908"/>
      <c r="U232" s="908"/>
    </row>
    <row r="233" customHeight="1" spans="12:21">
      <c r="L233" s="126"/>
      <c r="N233" s="908"/>
      <c r="O233" s="908"/>
      <c r="P233" s="908"/>
      <c r="Q233" s="908"/>
      <c r="R233" s="908"/>
      <c r="S233" s="908"/>
      <c r="T233" s="908"/>
      <c r="U233" s="908"/>
    </row>
    <row r="234" customHeight="1" spans="12:21">
      <c r="L234" s="126"/>
      <c r="N234" s="908"/>
      <c r="O234" s="908"/>
      <c r="P234" s="908"/>
      <c r="Q234" s="908"/>
      <c r="R234" s="908"/>
      <c r="S234" s="908"/>
      <c r="T234" s="908"/>
      <c r="U234" s="908"/>
    </row>
    <row r="235" customHeight="1" spans="12:21">
      <c r="L235" s="126"/>
      <c r="N235" s="908"/>
      <c r="O235" s="908"/>
      <c r="P235" s="908"/>
      <c r="Q235" s="908"/>
      <c r="R235" s="908"/>
      <c r="S235" s="908"/>
      <c r="T235" s="908"/>
      <c r="U235" s="908"/>
    </row>
    <row r="236" customHeight="1" spans="12:21">
      <c r="L236" s="126"/>
      <c r="N236" s="908"/>
      <c r="O236" s="908"/>
      <c r="P236" s="908"/>
      <c r="Q236" s="908"/>
      <c r="R236" s="908"/>
      <c r="S236" s="908"/>
      <c r="T236" s="908"/>
      <c r="U236" s="908"/>
    </row>
    <row r="237" customHeight="1" spans="12:21">
      <c r="L237" s="126"/>
      <c r="N237" s="908"/>
      <c r="O237" s="908"/>
      <c r="P237" s="908"/>
      <c r="Q237" s="908"/>
      <c r="R237" s="908"/>
      <c r="S237" s="908"/>
      <c r="T237" s="908"/>
      <c r="U237" s="908"/>
    </row>
    <row r="238" customHeight="1" spans="12:21">
      <c r="L238" s="126"/>
      <c r="N238" s="908"/>
      <c r="O238" s="908"/>
      <c r="P238" s="908"/>
      <c r="Q238" s="908"/>
      <c r="R238" s="908"/>
      <c r="S238" s="908"/>
      <c r="T238" s="908"/>
      <c r="U238" s="908"/>
    </row>
    <row r="239" customHeight="1" spans="12:21">
      <c r="L239" s="126"/>
      <c r="N239" s="908"/>
      <c r="O239" s="908"/>
      <c r="P239" s="908"/>
      <c r="Q239" s="908"/>
      <c r="R239" s="908"/>
      <c r="S239" s="908"/>
      <c r="T239" s="908"/>
      <c r="U239" s="908"/>
    </row>
    <row r="240" customHeight="1" spans="12:21">
      <c r="L240" s="126"/>
      <c r="N240" s="908"/>
      <c r="O240" s="908"/>
      <c r="P240" s="908"/>
      <c r="Q240" s="908"/>
      <c r="R240" s="908"/>
      <c r="S240" s="908"/>
      <c r="T240" s="908"/>
      <c r="U240" s="908"/>
    </row>
    <row r="241" customHeight="1" spans="12:21">
      <c r="L241" s="126"/>
      <c r="N241" s="908"/>
      <c r="O241" s="908"/>
      <c r="P241" s="908"/>
      <c r="Q241" s="908"/>
      <c r="R241" s="908"/>
      <c r="S241" s="908"/>
      <c r="T241" s="908"/>
      <c r="U241" s="908"/>
    </row>
    <row r="242" customHeight="1" spans="12:21">
      <c r="L242" s="126"/>
      <c r="N242" s="908"/>
      <c r="O242" s="908"/>
      <c r="P242" s="908"/>
      <c r="Q242" s="908"/>
      <c r="R242" s="908"/>
      <c r="S242" s="908"/>
      <c r="T242" s="908"/>
      <c r="U242" s="908"/>
    </row>
    <row r="243" customHeight="1" spans="12:21">
      <c r="L243" s="126"/>
      <c r="N243" s="908"/>
      <c r="O243" s="908"/>
      <c r="P243" s="908"/>
      <c r="Q243" s="908"/>
      <c r="R243" s="908"/>
      <c r="S243" s="908"/>
      <c r="T243" s="908"/>
      <c r="U243" s="908"/>
    </row>
    <row r="244" customHeight="1" spans="12:21">
      <c r="L244" s="126"/>
      <c r="N244" s="908"/>
      <c r="O244" s="908"/>
      <c r="P244" s="908"/>
      <c r="Q244" s="908"/>
      <c r="R244" s="908"/>
      <c r="S244" s="908"/>
      <c r="T244" s="908"/>
      <c r="U244" s="908"/>
    </row>
    <row r="245" customHeight="1" spans="12:21">
      <c r="L245" s="126"/>
      <c r="N245" s="908"/>
      <c r="O245" s="908"/>
      <c r="P245" s="908"/>
      <c r="Q245" s="908"/>
      <c r="R245" s="908"/>
      <c r="S245" s="908"/>
      <c r="T245" s="908"/>
      <c r="U245" s="908"/>
    </row>
    <row r="246" customHeight="1" spans="12:21">
      <c r="L246" s="126"/>
      <c r="N246" s="908"/>
      <c r="O246" s="908"/>
      <c r="P246" s="908"/>
      <c r="Q246" s="908"/>
      <c r="R246" s="908"/>
      <c r="S246" s="908"/>
      <c r="T246" s="908"/>
      <c r="U246" s="908"/>
    </row>
    <row r="247" customHeight="1" spans="12:21">
      <c r="L247" s="126"/>
      <c r="N247" s="908"/>
      <c r="O247" s="908"/>
      <c r="P247" s="908"/>
      <c r="Q247" s="908"/>
      <c r="R247" s="908"/>
      <c r="S247" s="908"/>
      <c r="T247" s="908"/>
      <c r="U247" s="908"/>
    </row>
    <row r="248" customHeight="1" spans="12:21">
      <c r="L248" s="126"/>
      <c r="N248" s="908"/>
      <c r="O248" s="908"/>
      <c r="P248" s="908"/>
      <c r="Q248" s="908"/>
      <c r="R248" s="908"/>
      <c r="S248" s="908"/>
      <c r="T248" s="908"/>
      <c r="U248" s="908"/>
    </row>
    <row r="249" customHeight="1" spans="12:21">
      <c r="L249" s="126"/>
      <c r="N249" s="908"/>
      <c r="O249" s="908"/>
      <c r="P249" s="908"/>
      <c r="Q249" s="908"/>
      <c r="R249" s="908"/>
      <c r="S249" s="908"/>
      <c r="T249" s="908"/>
      <c r="U249" s="908"/>
    </row>
    <row r="250" customHeight="1" spans="12:21">
      <c r="L250" s="126"/>
      <c r="N250" s="908"/>
      <c r="O250" s="908"/>
      <c r="P250" s="908"/>
      <c r="Q250" s="908"/>
      <c r="R250" s="908"/>
      <c r="S250" s="908"/>
      <c r="T250" s="908"/>
      <c r="U250" s="908"/>
    </row>
    <row r="251" customHeight="1" spans="12:21">
      <c r="L251" s="126"/>
      <c r="N251" s="908"/>
      <c r="O251" s="908"/>
      <c r="P251" s="908"/>
      <c r="Q251" s="908"/>
      <c r="R251" s="908"/>
      <c r="S251" s="908"/>
      <c r="T251" s="908"/>
      <c r="U251" s="908"/>
    </row>
    <row r="252" customHeight="1" spans="12:21">
      <c r="L252" s="126"/>
      <c r="N252" s="908"/>
      <c r="O252" s="908"/>
      <c r="P252" s="908"/>
      <c r="Q252" s="908"/>
      <c r="R252" s="908"/>
      <c r="S252" s="908"/>
      <c r="T252" s="908"/>
      <c r="U252" s="908"/>
    </row>
    <row r="253" customHeight="1" spans="12:21">
      <c r="L253" s="126"/>
      <c r="N253" s="908"/>
      <c r="O253" s="908"/>
      <c r="P253" s="908"/>
      <c r="Q253" s="908"/>
      <c r="R253" s="908"/>
      <c r="S253" s="908"/>
      <c r="T253" s="908"/>
      <c r="U253" s="908"/>
    </row>
    <row r="254" customHeight="1" spans="12:21">
      <c r="L254" s="126"/>
      <c r="N254" s="908"/>
      <c r="O254" s="908"/>
      <c r="P254" s="908"/>
      <c r="Q254" s="908"/>
      <c r="R254" s="908"/>
      <c r="S254" s="908"/>
      <c r="T254" s="908"/>
      <c r="U254" s="908"/>
    </row>
    <row r="255" customHeight="1" spans="12:21">
      <c r="L255" s="126"/>
      <c r="N255" s="908"/>
      <c r="O255" s="908"/>
      <c r="P255" s="908"/>
      <c r="Q255" s="908"/>
      <c r="R255" s="908"/>
      <c r="S255" s="908"/>
      <c r="T255" s="908"/>
      <c r="U255" s="908"/>
    </row>
    <row r="256" customHeight="1" spans="12:21">
      <c r="L256" s="126"/>
      <c r="N256" s="908"/>
      <c r="O256" s="908"/>
      <c r="P256" s="908"/>
      <c r="Q256" s="908"/>
      <c r="R256" s="908"/>
      <c r="S256" s="908"/>
      <c r="T256" s="908"/>
      <c r="U256" s="908"/>
    </row>
    <row r="257" customHeight="1" spans="12:21">
      <c r="L257" s="126"/>
      <c r="N257" s="908"/>
      <c r="O257" s="908"/>
      <c r="P257" s="908"/>
      <c r="Q257" s="908"/>
      <c r="R257" s="908"/>
      <c r="S257" s="908"/>
      <c r="T257" s="908"/>
      <c r="U257" s="908"/>
    </row>
    <row r="258" customHeight="1" spans="12:21">
      <c r="L258" s="126"/>
      <c r="N258" s="908"/>
      <c r="O258" s="908"/>
      <c r="P258" s="908"/>
      <c r="Q258" s="908"/>
      <c r="R258" s="908"/>
      <c r="S258" s="908"/>
      <c r="T258" s="908"/>
      <c r="U258" s="908"/>
    </row>
    <row r="259" customHeight="1" spans="12:21">
      <c r="L259" s="126"/>
      <c r="N259" s="908"/>
      <c r="O259" s="908"/>
      <c r="P259" s="908"/>
      <c r="Q259" s="908"/>
      <c r="R259" s="908"/>
      <c r="S259" s="908"/>
      <c r="T259" s="908"/>
      <c r="U259" s="908"/>
    </row>
    <row r="260" customHeight="1" spans="12:21">
      <c r="L260" s="126"/>
      <c r="N260" s="908"/>
      <c r="O260" s="908"/>
      <c r="P260" s="908"/>
      <c r="Q260" s="908"/>
      <c r="R260" s="908"/>
      <c r="S260" s="908"/>
      <c r="T260" s="908"/>
      <c r="U260" s="908"/>
    </row>
    <row r="261" customHeight="1" spans="12:21">
      <c r="L261" s="126"/>
      <c r="N261" s="908"/>
      <c r="O261" s="908"/>
      <c r="P261" s="908"/>
      <c r="Q261" s="908"/>
      <c r="R261" s="908"/>
      <c r="S261" s="908"/>
      <c r="T261" s="908"/>
      <c r="U261" s="908"/>
    </row>
    <row r="262" customHeight="1" spans="12:21">
      <c r="L262" s="126"/>
      <c r="N262" s="908"/>
      <c r="O262" s="908"/>
      <c r="P262" s="908"/>
      <c r="Q262" s="908"/>
      <c r="R262" s="908"/>
      <c r="S262" s="908"/>
      <c r="T262" s="908"/>
      <c r="U262" s="908"/>
    </row>
    <row r="263" customHeight="1" spans="12:21">
      <c r="L263" s="126"/>
      <c r="N263" s="908"/>
      <c r="O263" s="908"/>
      <c r="P263" s="908"/>
      <c r="Q263" s="908"/>
      <c r="R263" s="908"/>
      <c r="S263" s="908"/>
      <c r="T263" s="908"/>
      <c r="U263" s="908"/>
    </row>
    <row r="264" customHeight="1" spans="12:21">
      <c r="L264" s="126"/>
      <c r="N264" s="908"/>
      <c r="O264" s="908"/>
      <c r="P264" s="908"/>
      <c r="Q264" s="908"/>
      <c r="R264" s="908"/>
      <c r="S264" s="908"/>
      <c r="T264" s="908"/>
      <c r="U264" s="908"/>
    </row>
    <row r="265" customHeight="1" spans="12:21">
      <c r="L265" s="126"/>
      <c r="N265" s="908"/>
      <c r="O265" s="908"/>
      <c r="P265" s="908"/>
      <c r="Q265" s="908"/>
      <c r="R265" s="908"/>
      <c r="S265" s="908"/>
      <c r="T265" s="908"/>
      <c r="U265" s="908"/>
    </row>
    <row r="266" customHeight="1" spans="12:21">
      <c r="L266" s="126"/>
      <c r="N266" s="908"/>
      <c r="O266" s="908"/>
      <c r="P266" s="908"/>
      <c r="Q266" s="908"/>
      <c r="R266" s="908"/>
      <c r="S266" s="908"/>
      <c r="T266" s="908"/>
      <c r="U266" s="908"/>
    </row>
    <row r="267" customHeight="1" spans="12:21">
      <c r="L267" s="126"/>
      <c r="N267" s="908"/>
      <c r="O267" s="908"/>
      <c r="P267" s="908"/>
      <c r="Q267" s="908"/>
      <c r="R267" s="908"/>
      <c r="S267" s="908"/>
      <c r="T267" s="908"/>
      <c r="U267" s="908"/>
    </row>
    <row r="268" customHeight="1" spans="12:21">
      <c r="L268" s="126"/>
      <c r="N268" s="908"/>
      <c r="O268" s="908"/>
      <c r="P268" s="908"/>
      <c r="Q268" s="908"/>
      <c r="R268" s="908"/>
      <c r="S268" s="908"/>
      <c r="T268" s="908"/>
      <c r="U268" s="908"/>
    </row>
    <row r="269" customHeight="1" spans="12:21">
      <c r="L269" s="126"/>
      <c r="N269" s="908"/>
      <c r="O269" s="908"/>
      <c r="P269" s="908"/>
      <c r="Q269" s="908"/>
      <c r="R269" s="908"/>
      <c r="S269" s="908"/>
      <c r="T269" s="908"/>
      <c r="U269" s="908"/>
    </row>
    <row r="270" customHeight="1" spans="12:21">
      <c r="L270" s="126"/>
      <c r="N270" s="908"/>
      <c r="O270" s="908"/>
      <c r="P270" s="908"/>
      <c r="Q270" s="908"/>
      <c r="R270" s="908"/>
      <c r="S270" s="908"/>
      <c r="T270" s="908"/>
      <c r="U270" s="908"/>
    </row>
    <row r="271" customHeight="1" spans="12:21">
      <c r="L271" s="126"/>
      <c r="N271" s="908"/>
      <c r="O271" s="908"/>
      <c r="P271" s="908"/>
      <c r="Q271" s="908"/>
      <c r="R271" s="908"/>
      <c r="S271" s="908"/>
      <c r="T271" s="908"/>
      <c r="U271" s="908"/>
    </row>
    <row r="272" customHeight="1" spans="12:21">
      <c r="L272" s="126"/>
      <c r="N272" s="908"/>
      <c r="O272" s="908"/>
      <c r="P272" s="908"/>
      <c r="Q272" s="908"/>
      <c r="R272" s="908"/>
      <c r="S272" s="908"/>
      <c r="T272" s="908"/>
      <c r="U272" s="908"/>
    </row>
    <row r="273" customHeight="1" spans="12:21">
      <c r="L273" s="126"/>
      <c r="N273" s="908"/>
      <c r="O273" s="908"/>
      <c r="P273" s="908"/>
      <c r="Q273" s="908"/>
      <c r="R273" s="908"/>
      <c r="S273" s="908"/>
      <c r="T273" s="908"/>
      <c r="U273" s="908"/>
    </row>
    <row r="274" customHeight="1" spans="12:21">
      <c r="L274" s="126"/>
      <c r="N274" s="908"/>
      <c r="O274" s="908"/>
      <c r="P274" s="908"/>
      <c r="Q274" s="908"/>
      <c r="R274" s="908"/>
      <c r="S274" s="908"/>
      <c r="T274" s="908"/>
      <c r="U274" s="908"/>
    </row>
    <row r="275" customHeight="1" spans="12:21">
      <c r="L275" s="126"/>
      <c r="N275" s="908"/>
      <c r="O275" s="908"/>
      <c r="P275" s="908"/>
      <c r="Q275" s="908"/>
      <c r="R275" s="908"/>
      <c r="S275" s="908"/>
      <c r="T275" s="908"/>
      <c r="U275" s="908"/>
    </row>
    <row r="276" customHeight="1" spans="12:21">
      <c r="L276" s="126"/>
      <c r="N276" s="908"/>
      <c r="O276" s="908"/>
      <c r="P276" s="908"/>
      <c r="Q276" s="908"/>
      <c r="R276" s="908"/>
      <c r="S276" s="908"/>
      <c r="T276" s="908"/>
      <c r="U276" s="908"/>
    </row>
    <row r="277" customHeight="1" spans="12:21">
      <c r="L277" s="126"/>
      <c r="N277" s="908"/>
      <c r="O277" s="908"/>
      <c r="P277" s="908"/>
      <c r="Q277" s="908"/>
      <c r="R277" s="908"/>
      <c r="S277" s="908"/>
      <c r="T277" s="908"/>
      <c r="U277" s="908"/>
    </row>
    <row r="278" customHeight="1" spans="12:21">
      <c r="L278" s="126"/>
      <c r="N278" s="908"/>
      <c r="O278" s="908"/>
      <c r="P278" s="908"/>
      <c r="Q278" s="908"/>
      <c r="R278" s="908"/>
      <c r="S278" s="908"/>
      <c r="T278" s="908"/>
      <c r="U278" s="908"/>
    </row>
    <row r="279" customHeight="1" spans="12:21">
      <c r="L279" s="126"/>
      <c r="N279" s="908"/>
      <c r="O279" s="908"/>
      <c r="P279" s="908"/>
      <c r="Q279" s="908"/>
      <c r="R279" s="908"/>
      <c r="S279" s="908"/>
      <c r="T279" s="908"/>
      <c r="U279" s="908"/>
    </row>
    <row r="280" customHeight="1" spans="12:21">
      <c r="L280" s="126"/>
      <c r="N280" s="908"/>
      <c r="O280" s="908"/>
      <c r="P280" s="908"/>
      <c r="Q280" s="908"/>
      <c r="R280" s="908"/>
      <c r="S280" s="908"/>
      <c r="T280" s="908"/>
      <c r="U280" s="908"/>
    </row>
    <row r="281" customHeight="1" spans="12:21">
      <c r="L281" s="126"/>
      <c r="N281" s="908"/>
      <c r="O281" s="908"/>
      <c r="P281" s="908"/>
      <c r="Q281" s="908"/>
      <c r="R281" s="908"/>
      <c r="S281" s="908"/>
      <c r="T281" s="908"/>
      <c r="U281" s="908"/>
    </row>
    <row r="282" customHeight="1" spans="12:21">
      <c r="L282" s="126"/>
      <c r="N282" s="908"/>
      <c r="O282" s="908"/>
      <c r="P282" s="908"/>
      <c r="Q282" s="908"/>
      <c r="R282" s="908"/>
      <c r="S282" s="908"/>
      <c r="T282" s="908"/>
      <c r="U282" s="908"/>
    </row>
    <row r="283" customHeight="1" spans="12:21">
      <c r="L283" s="126"/>
      <c r="N283" s="908"/>
      <c r="O283" s="908"/>
      <c r="P283" s="908"/>
      <c r="Q283" s="908"/>
      <c r="R283" s="908"/>
      <c r="S283" s="908"/>
      <c r="T283" s="908"/>
      <c r="U283" s="908"/>
    </row>
    <row r="284" customHeight="1" spans="12:21">
      <c r="L284" s="126"/>
      <c r="N284" s="908"/>
      <c r="O284" s="908"/>
      <c r="P284" s="908"/>
      <c r="Q284" s="908"/>
      <c r="R284" s="908"/>
      <c r="S284" s="908"/>
      <c r="T284" s="908"/>
      <c r="U284" s="908"/>
    </row>
    <row r="285" customHeight="1" spans="12:21">
      <c r="L285" s="126"/>
      <c r="N285" s="908"/>
      <c r="O285" s="908"/>
      <c r="P285" s="908"/>
      <c r="Q285" s="908"/>
      <c r="R285" s="908"/>
      <c r="S285" s="908"/>
      <c r="T285" s="908"/>
      <c r="U285" s="908"/>
    </row>
    <row r="286" customHeight="1" spans="12:21">
      <c r="L286" s="126"/>
      <c r="N286" s="908"/>
      <c r="O286" s="908"/>
      <c r="P286" s="908"/>
      <c r="Q286" s="908"/>
      <c r="R286" s="908"/>
      <c r="S286" s="908"/>
      <c r="T286" s="908"/>
      <c r="U286" s="908"/>
    </row>
    <row r="287" customHeight="1" spans="12:21">
      <c r="L287" s="126"/>
      <c r="N287" s="908"/>
      <c r="O287" s="908"/>
      <c r="P287" s="908"/>
      <c r="Q287" s="908"/>
      <c r="R287" s="908"/>
      <c r="S287" s="908"/>
      <c r="T287" s="908"/>
      <c r="U287" s="908"/>
    </row>
    <row r="288" customHeight="1" spans="12:21">
      <c r="L288" s="126"/>
      <c r="N288" s="908"/>
      <c r="O288" s="908"/>
      <c r="P288" s="908"/>
      <c r="Q288" s="908"/>
      <c r="R288" s="908"/>
      <c r="S288" s="908"/>
      <c r="T288" s="908"/>
      <c r="U288" s="908"/>
    </row>
    <row r="289" customHeight="1" spans="12:21">
      <c r="L289" s="126"/>
      <c r="N289" s="908"/>
      <c r="O289" s="908"/>
      <c r="P289" s="908"/>
      <c r="Q289" s="908"/>
      <c r="R289" s="908"/>
      <c r="S289" s="908"/>
      <c r="T289" s="908"/>
      <c r="U289" s="908"/>
    </row>
    <row r="290" customHeight="1" spans="12:21">
      <c r="L290" s="126"/>
      <c r="N290" s="908"/>
      <c r="O290" s="908"/>
      <c r="P290" s="908"/>
      <c r="Q290" s="908"/>
      <c r="R290" s="908"/>
      <c r="S290" s="908"/>
      <c r="T290" s="908"/>
      <c r="U290" s="908"/>
    </row>
    <row r="291" customHeight="1" spans="12:21">
      <c r="L291" s="126"/>
      <c r="N291" s="908"/>
      <c r="O291" s="908"/>
      <c r="P291" s="908"/>
      <c r="Q291" s="908"/>
      <c r="R291" s="908"/>
      <c r="S291" s="908"/>
      <c r="T291" s="908"/>
      <c r="U291" s="908"/>
    </row>
    <row r="292" customHeight="1" spans="12:21">
      <c r="L292" s="126"/>
      <c r="N292" s="908"/>
      <c r="O292" s="908"/>
      <c r="P292" s="908"/>
      <c r="Q292" s="908"/>
      <c r="R292" s="908"/>
      <c r="S292" s="908"/>
      <c r="T292" s="908"/>
      <c r="U292" s="908"/>
    </row>
    <row r="293" customHeight="1" spans="12:21">
      <c r="L293" s="126"/>
      <c r="N293" s="908"/>
      <c r="O293" s="908"/>
      <c r="P293" s="908"/>
      <c r="Q293" s="908"/>
      <c r="R293" s="908"/>
      <c r="S293" s="908"/>
      <c r="T293" s="908"/>
      <c r="U293" s="908"/>
    </row>
    <row r="294" customHeight="1" spans="12:21">
      <c r="L294" s="126"/>
      <c r="N294" s="908"/>
      <c r="O294" s="908"/>
      <c r="P294" s="908"/>
      <c r="Q294" s="908"/>
      <c r="R294" s="908"/>
      <c r="S294" s="908"/>
      <c r="T294" s="908"/>
      <c r="U294" s="908"/>
    </row>
    <row r="295" customHeight="1" spans="12:21">
      <c r="L295" s="126"/>
      <c r="N295" s="908"/>
      <c r="O295" s="908"/>
      <c r="P295" s="908"/>
      <c r="Q295" s="908"/>
      <c r="R295" s="908"/>
      <c r="S295" s="908"/>
      <c r="T295" s="908"/>
      <c r="U295" s="908"/>
    </row>
    <row r="296" customHeight="1" spans="12:21">
      <c r="L296" s="126"/>
      <c r="N296" s="908"/>
      <c r="O296" s="908"/>
      <c r="P296" s="908"/>
      <c r="Q296" s="908"/>
      <c r="R296" s="908"/>
      <c r="S296" s="908"/>
      <c r="T296" s="908"/>
      <c r="U296" s="908"/>
    </row>
    <row r="297" customHeight="1" spans="12:21">
      <c r="L297" s="126"/>
      <c r="N297" s="908"/>
      <c r="O297" s="908"/>
      <c r="P297" s="908"/>
      <c r="Q297" s="908"/>
      <c r="R297" s="908"/>
      <c r="S297" s="908"/>
      <c r="T297" s="908"/>
      <c r="U297" s="908"/>
    </row>
    <row r="298" customHeight="1" spans="12:21">
      <c r="L298" s="126"/>
      <c r="N298" s="908"/>
      <c r="O298" s="908"/>
      <c r="P298" s="908"/>
      <c r="Q298" s="908"/>
      <c r="R298" s="908"/>
      <c r="S298" s="908"/>
      <c r="T298" s="908"/>
      <c r="U298" s="908"/>
    </row>
    <row r="299" customHeight="1" spans="12:21">
      <c r="L299" s="126"/>
      <c r="N299" s="908"/>
      <c r="O299" s="908"/>
      <c r="P299" s="908"/>
      <c r="Q299" s="908"/>
      <c r="R299" s="908"/>
      <c r="S299" s="908"/>
      <c r="T299" s="908"/>
      <c r="U299" s="908"/>
    </row>
    <row r="300" customHeight="1" spans="12:21">
      <c r="L300" s="126"/>
      <c r="N300" s="908"/>
      <c r="O300" s="908"/>
      <c r="P300" s="908"/>
      <c r="Q300" s="908"/>
      <c r="R300" s="908"/>
      <c r="S300" s="908"/>
      <c r="T300" s="908"/>
      <c r="U300" s="908"/>
    </row>
    <row r="301" customHeight="1" spans="12:21">
      <c r="L301" s="126"/>
      <c r="N301" s="908"/>
      <c r="O301" s="908"/>
      <c r="P301" s="908"/>
      <c r="Q301" s="908"/>
      <c r="R301" s="908"/>
      <c r="S301" s="908"/>
      <c r="T301" s="908"/>
      <c r="U301" s="908"/>
    </row>
    <row r="302" customHeight="1" spans="12:21">
      <c r="L302" s="126"/>
      <c r="N302" s="908"/>
      <c r="O302" s="908"/>
      <c r="P302" s="908"/>
      <c r="Q302" s="908"/>
      <c r="R302" s="908"/>
      <c r="S302" s="908"/>
      <c r="T302" s="908"/>
      <c r="U302" s="908"/>
    </row>
    <row r="303" customHeight="1" spans="12:21">
      <c r="L303" s="126"/>
      <c r="N303" s="908"/>
      <c r="O303" s="908"/>
      <c r="P303" s="908"/>
      <c r="Q303" s="908"/>
      <c r="R303" s="908"/>
      <c r="S303" s="908"/>
      <c r="T303" s="908"/>
      <c r="U303" s="908"/>
    </row>
    <row r="304" customHeight="1" spans="12:21">
      <c r="L304" s="126"/>
      <c r="N304" s="908"/>
      <c r="O304" s="908"/>
      <c r="P304" s="908"/>
      <c r="Q304" s="908"/>
      <c r="R304" s="908"/>
      <c r="S304" s="908"/>
      <c r="T304" s="908"/>
      <c r="U304" s="908"/>
    </row>
    <row r="305" customHeight="1" spans="12:21">
      <c r="L305" s="126"/>
      <c r="N305" s="908"/>
      <c r="O305" s="908"/>
      <c r="P305" s="908"/>
      <c r="Q305" s="908"/>
      <c r="R305" s="908"/>
      <c r="S305" s="908"/>
      <c r="T305" s="908"/>
      <c r="U305" s="908"/>
    </row>
    <row r="306" customHeight="1" spans="12:21">
      <c r="L306" s="126"/>
      <c r="N306" s="908"/>
      <c r="O306" s="908"/>
      <c r="P306" s="908"/>
      <c r="Q306" s="908"/>
      <c r="R306" s="908"/>
      <c r="S306" s="908"/>
      <c r="T306" s="908"/>
      <c r="U306" s="908"/>
    </row>
    <row r="307" customHeight="1" spans="12:21">
      <c r="L307" s="126"/>
      <c r="N307" s="908"/>
      <c r="O307" s="908"/>
      <c r="P307" s="908"/>
      <c r="Q307" s="908"/>
      <c r="R307" s="908"/>
      <c r="S307" s="908"/>
      <c r="T307" s="908"/>
      <c r="U307" s="908"/>
    </row>
    <row r="308" customHeight="1" spans="12:21">
      <c r="L308" s="126"/>
      <c r="N308" s="908"/>
      <c r="O308" s="908"/>
      <c r="P308" s="908"/>
      <c r="Q308" s="908"/>
      <c r="R308" s="908"/>
      <c r="S308" s="908"/>
      <c r="T308" s="908"/>
      <c r="U308" s="908"/>
    </row>
    <row r="309" customHeight="1" spans="12:21">
      <c r="L309" s="126"/>
      <c r="N309" s="908"/>
      <c r="O309" s="908"/>
      <c r="P309" s="908"/>
      <c r="Q309" s="908"/>
      <c r="R309" s="908"/>
      <c r="S309" s="908"/>
      <c r="T309" s="908"/>
      <c r="U309" s="908"/>
    </row>
    <row r="310" customHeight="1" spans="12:21">
      <c r="L310" s="126"/>
      <c r="N310" s="908"/>
      <c r="O310" s="908"/>
      <c r="P310" s="908"/>
      <c r="Q310" s="908"/>
      <c r="R310" s="908"/>
      <c r="S310" s="908"/>
      <c r="T310" s="908"/>
      <c r="U310" s="908"/>
    </row>
    <row r="311" customHeight="1" spans="12:21">
      <c r="L311" s="126"/>
      <c r="N311" s="908"/>
      <c r="O311" s="908"/>
      <c r="P311" s="908"/>
      <c r="Q311" s="908"/>
      <c r="R311" s="908"/>
      <c r="S311" s="908"/>
      <c r="T311" s="908"/>
      <c r="U311" s="908"/>
    </row>
    <row r="312" customHeight="1" spans="12:21">
      <c r="L312" s="126"/>
      <c r="N312" s="908"/>
      <c r="O312" s="908"/>
      <c r="P312" s="908"/>
      <c r="Q312" s="908"/>
      <c r="R312" s="908"/>
      <c r="S312" s="908"/>
      <c r="T312" s="908"/>
      <c r="U312" s="908"/>
    </row>
    <row r="313" customHeight="1" spans="12:21">
      <c r="L313" s="126"/>
      <c r="N313" s="908"/>
      <c r="O313" s="908"/>
      <c r="P313" s="908"/>
      <c r="Q313" s="908"/>
      <c r="R313" s="908"/>
      <c r="S313" s="908"/>
      <c r="T313" s="908"/>
      <c r="U313" s="908"/>
    </row>
    <row r="314" customHeight="1" spans="12:21">
      <c r="L314" s="126"/>
      <c r="N314" s="908"/>
      <c r="O314" s="908"/>
      <c r="P314" s="908"/>
      <c r="Q314" s="908"/>
      <c r="R314" s="908"/>
      <c r="S314" s="908"/>
      <c r="T314" s="908"/>
      <c r="U314" s="908"/>
    </row>
    <row r="315" customHeight="1" spans="12:21">
      <c r="L315" s="126"/>
      <c r="N315" s="908"/>
      <c r="O315" s="908"/>
      <c r="P315" s="908"/>
      <c r="Q315" s="908"/>
      <c r="R315" s="908"/>
      <c r="S315" s="908"/>
      <c r="T315" s="908"/>
      <c r="U315" s="908"/>
    </row>
    <row r="316" customHeight="1" spans="12:21">
      <c r="L316" s="126"/>
      <c r="N316" s="908"/>
      <c r="O316" s="908"/>
      <c r="P316" s="908"/>
      <c r="Q316" s="908"/>
      <c r="R316" s="908"/>
      <c r="S316" s="908"/>
      <c r="T316" s="908"/>
      <c r="U316" s="908"/>
    </row>
    <row r="317" customHeight="1" spans="12:21">
      <c r="L317" s="126"/>
      <c r="N317" s="908"/>
      <c r="O317" s="908"/>
      <c r="P317" s="908"/>
      <c r="Q317" s="908"/>
      <c r="R317" s="908"/>
      <c r="S317" s="908"/>
      <c r="T317" s="908"/>
      <c r="U317" s="908"/>
    </row>
    <row r="318" customHeight="1" spans="12:21">
      <c r="L318" s="126"/>
      <c r="N318" s="908"/>
      <c r="O318" s="908"/>
      <c r="P318" s="908"/>
      <c r="Q318" s="908"/>
      <c r="R318" s="908"/>
      <c r="S318" s="908"/>
      <c r="T318" s="908"/>
      <c r="U318" s="908"/>
    </row>
    <row r="319" customHeight="1" spans="12:21">
      <c r="L319" s="126"/>
      <c r="N319" s="908"/>
      <c r="O319" s="908"/>
      <c r="P319" s="908"/>
      <c r="Q319" s="908"/>
      <c r="R319" s="908"/>
      <c r="S319" s="908"/>
      <c r="T319" s="908"/>
      <c r="U319" s="908"/>
    </row>
    <row r="320" customHeight="1" spans="12:21">
      <c r="L320" s="126"/>
      <c r="N320" s="908"/>
      <c r="O320" s="908"/>
      <c r="P320" s="908"/>
      <c r="Q320" s="908"/>
      <c r="R320" s="908"/>
      <c r="S320" s="908"/>
      <c r="T320" s="908"/>
      <c r="U320" s="908"/>
    </row>
    <row r="321" customHeight="1" spans="12:21">
      <c r="L321" s="126"/>
      <c r="N321" s="908"/>
      <c r="O321" s="908"/>
      <c r="P321" s="908"/>
      <c r="Q321" s="908"/>
      <c r="R321" s="908"/>
      <c r="S321" s="908"/>
      <c r="T321" s="908"/>
      <c r="U321" s="908"/>
    </row>
    <row r="322" customHeight="1" spans="12:21">
      <c r="L322" s="126"/>
      <c r="N322" s="908"/>
      <c r="O322" s="908"/>
      <c r="P322" s="908"/>
      <c r="Q322" s="908"/>
      <c r="R322" s="908"/>
      <c r="S322" s="908"/>
      <c r="T322" s="908"/>
      <c r="U322" s="908"/>
    </row>
    <row r="323" customHeight="1" spans="12:21">
      <c r="L323" s="126"/>
      <c r="N323" s="908"/>
      <c r="O323" s="908"/>
      <c r="P323" s="908"/>
      <c r="Q323" s="908"/>
      <c r="R323" s="908"/>
      <c r="S323" s="908"/>
      <c r="T323" s="908"/>
      <c r="U323" s="908"/>
    </row>
    <row r="324" customHeight="1" spans="12:21">
      <c r="L324" s="126"/>
      <c r="N324" s="908"/>
      <c r="O324" s="908"/>
      <c r="P324" s="908"/>
      <c r="Q324" s="908"/>
      <c r="R324" s="908"/>
      <c r="S324" s="908"/>
      <c r="T324" s="908"/>
      <c r="U324" s="908"/>
    </row>
    <row r="325" customHeight="1" spans="12:21">
      <c r="L325" s="126"/>
      <c r="N325" s="908"/>
      <c r="O325" s="908"/>
      <c r="P325" s="908"/>
      <c r="Q325" s="908"/>
      <c r="R325" s="908"/>
      <c r="S325" s="908"/>
      <c r="T325" s="908"/>
      <c r="U325" s="908"/>
    </row>
    <row r="326" customHeight="1" spans="12:21">
      <c r="L326" s="126"/>
      <c r="N326" s="908"/>
      <c r="O326" s="908"/>
      <c r="P326" s="908"/>
      <c r="Q326" s="908"/>
      <c r="R326" s="908"/>
      <c r="S326" s="908"/>
      <c r="T326" s="908"/>
      <c r="U326" s="908"/>
    </row>
    <row r="327" customHeight="1" spans="12:21">
      <c r="L327" s="126"/>
      <c r="N327" s="908"/>
      <c r="O327" s="908"/>
      <c r="P327" s="908"/>
      <c r="Q327" s="908"/>
      <c r="R327" s="908"/>
      <c r="S327" s="908"/>
      <c r="T327" s="908"/>
      <c r="U327" s="908"/>
    </row>
    <row r="328" customHeight="1" spans="12:21">
      <c r="L328" s="126"/>
      <c r="N328" s="908"/>
      <c r="O328" s="908"/>
      <c r="P328" s="908"/>
      <c r="Q328" s="908"/>
      <c r="R328" s="908"/>
      <c r="S328" s="908"/>
      <c r="T328" s="908"/>
      <c r="U328" s="908"/>
    </row>
    <row r="329" customHeight="1" spans="12:21">
      <c r="L329" s="126"/>
      <c r="N329" s="908"/>
      <c r="O329" s="908"/>
      <c r="P329" s="908"/>
      <c r="Q329" s="908"/>
      <c r="R329" s="908"/>
      <c r="S329" s="908"/>
      <c r="T329" s="908"/>
      <c r="U329" s="908"/>
    </row>
    <row r="330" customHeight="1" spans="12:21">
      <c r="L330" s="126"/>
      <c r="N330" s="908"/>
      <c r="O330" s="908"/>
      <c r="P330" s="908"/>
      <c r="Q330" s="908"/>
      <c r="R330" s="908"/>
      <c r="S330" s="908"/>
      <c r="T330" s="908"/>
      <c r="U330" s="908"/>
    </row>
    <row r="331" customHeight="1" spans="12:21">
      <c r="L331" s="126"/>
      <c r="N331" s="908"/>
      <c r="O331" s="908"/>
      <c r="P331" s="908"/>
      <c r="Q331" s="908"/>
      <c r="R331" s="908"/>
      <c r="S331" s="908"/>
      <c r="T331" s="908"/>
      <c r="U331" s="908"/>
    </row>
    <row r="332" customHeight="1" spans="12:21">
      <c r="L332" s="126"/>
      <c r="N332" s="908"/>
      <c r="O332" s="908"/>
      <c r="P332" s="908"/>
      <c r="Q332" s="908"/>
      <c r="R332" s="908"/>
      <c r="S332" s="908"/>
      <c r="T332" s="908"/>
      <c r="U332" s="908"/>
    </row>
    <row r="333" customHeight="1" spans="12:21">
      <c r="L333" s="126"/>
      <c r="N333" s="908"/>
      <c r="O333" s="908"/>
      <c r="P333" s="908"/>
      <c r="Q333" s="908"/>
      <c r="R333" s="908"/>
      <c r="S333" s="908"/>
      <c r="T333" s="908"/>
      <c r="U333" s="908"/>
    </row>
    <row r="334" customHeight="1" spans="12:21">
      <c r="L334" s="126"/>
      <c r="N334" s="908"/>
      <c r="O334" s="908"/>
      <c r="P334" s="908"/>
      <c r="Q334" s="908"/>
      <c r="R334" s="908"/>
      <c r="S334" s="908"/>
      <c r="T334" s="908"/>
      <c r="U334" s="908"/>
    </row>
    <row r="335" customHeight="1" spans="12:21">
      <c r="L335" s="126"/>
      <c r="N335" s="908"/>
      <c r="O335" s="908"/>
      <c r="P335" s="908"/>
      <c r="Q335" s="908"/>
      <c r="R335" s="908"/>
      <c r="S335" s="908"/>
      <c r="T335" s="908"/>
      <c r="U335" s="908"/>
    </row>
    <row r="336" customHeight="1" spans="12:21">
      <c r="L336" s="126"/>
      <c r="N336" s="908"/>
      <c r="O336" s="908"/>
      <c r="P336" s="908"/>
      <c r="Q336" s="908"/>
      <c r="R336" s="908"/>
      <c r="S336" s="908"/>
      <c r="T336" s="908"/>
      <c r="U336" s="908"/>
    </row>
    <row r="337" customHeight="1" spans="12:21">
      <c r="L337" s="126"/>
      <c r="N337" s="908"/>
      <c r="O337" s="908"/>
      <c r="P337" s="908"/>
      <c r="Q337" s="908"/>
      <c r="R337" s="908"/>
      <c r="S337" s="908"/>
      <c r="T337" s="908"/>
      <c r="U337" s="908"/>
    </row>
    <row r="338" customHeight="1" spans="12:21">
      <c r="L338" s="126"/>
      <c r="N338" s="908"/>
      <c r="O338" s="908"/>
      <c r="P338" s="908"/>
      <c r="Q338" s="908"/>
      <c r="R338" s="908"/>
      <c r="S338" s="908"/>
      <c r="T338" s="908"/>
      <c r="U338" s="908"/>
    </row>
    <row r="339" customHeight="1" spans="12:21">
      <c r="L339" s="126"/>
      <c r="N339" s="908"/>
      <c r="O339" s="908"/>
      <c r="P339" s="908"/>
      <c r="Q339" s="908"/>
      <c r="R339" s="908"/>
      <c r="S339" s="908"/>
      <c r="T339" s="908"/>
      <c r="U339" s="908"/>
    </row>
    <row r="340" customHeight="1" spans="12:21">
      <c r="L340" s="126"/>
      <c r="N340" s="908"/>
      <c r="O340" s="908"/>
      <c r="P340" s="908"/>
      <c r="Q340" s="908"/>
      <c r="R340" s="908"/>
      <c r="S340" s="908"/>
      <c r="T340" s="908"/>
      <c r="U340" s="908"/>
    </row>
    <row r="341" customHeight="1" spans="12:21">
      <c r="L341" s="126"/>
      <c r="N341" s="908"/>
      <c r="O341" s="908"/>
      <c r="P341" s="908"/>
      <c r="Q341" s="908"/>
      <c r="R341" s="908"/>
      <c r="S341" s="908"/>
      <c r="T341" s="908"/>
      <c r="U341" s="908"/>
    </row>
    <row r="342" customHeight="1" spans="12:21">
      <c r="L342" s="126"/>
      <c r="N342" s="908"/>
      <c r="O342" s="908"/>
      <c r="P342" s="908"/>
      <c r="Q342" s="908"/>
      <c r="R342" s="908"/>
      <c r="S342" s="908"/>
      <c r="T342" s="908"/>
      <c r="U342" s="908"/>
    </row>
    <row r="343" customHeight="1" spans="12:21">
      <c r="L343" s="126"/>
      <c r="N343" s="908"/>
      <c r="O343" s="908"/>
      <c r="P343" s="908"/>
      <c r="Q343" s="908"/>
      <c r="R343" s="908"/>
      <c r="S343" s="908"/>
      <c r="T343" s="908"/>
      <c r="U343" s="908"/>
    </row>
    <row r="344" customHeight="1" spans="12:21">
      <c r="L344" s="126"/>
      <c r="N344" s="908"/>
      <c r="O344" s="908"/>
      <c r="P344" s="908"/>
      <c r="Q344" s="908"/>
      <c r="R344" s="908"/>
      <c r="S344" s="908"/>
      <c r="T344" s="908"/>
      <c r="U344" s="908"/>
    </row>
    <row r="345" customHeight="1" spans="12:21">
      <c r="L345" s="126"/>
      <c r="N345" s="908"/>
      <c r="O345" s="908"/>
      <c r="P345" s="908"/>
      <c r="Q345" s="908"/>
      <c r="R345" s="908"/>
      <c r="S345" s="908"/>
      <c r="T345" s="908"/>
      <c r="U345" s="908"/>
    </row>
    <row r="346" customHeight="1" spans="12:21">
      <c r="L346" s="126"/>
      <c r="N346" s="908"/>
      <c r="O346" s="908"/>
      <c r="P346" s="908"/>
      <c r="Q346" s="908"/>
      <c r="R346" s="908"/>
      <c r="S346" s="908"/>
      <c r="T346" s="908"/>
      <c r="U346" s="908"/>
    </row>
    <row r="347" customHeight="1" spans="12:21">
      <c r="L347" s="126"/>
      <c r="N347" s="908"/>
      <c r="O347" s="908"/>
      <c r="P347" s="908"/>
      <c r="Q347" s="908"/>
      <c r="R347" s="908"/>
      <c r="S347" s="908"/>
      <c r="T347" s="908"/>
      <c r="U347" s="908"/>
    </row>
    <row r="348" customHeight="1" spans="12:21">
      <c r="L348" s="126"/>
      <c r="N348" s="908"/>
      <c r="O348" s="908"/>
      <c r="P348" s="908"/>
      <c r="Q348" s="908"/>
      <c r="R348" s="908"/>
      <c r="S348" s="908"/>
      <c r="T348" s="908"/>
      <c r="U348" s="908"/>
    </row>
    <row r="349" customHeight="1" spans="12:21">
      <c r="L349" s="126"/>
      <c r="N349" s="908"/>
      <c r="O349" s="908"/>
      <c r="P349" s="908"/>
      <c r="Q349" s="908"/>
      <c r="R349" s="908"/>
      <c r="S349" s="908"/>
      <c r="T349" s="908"/>
      <c r="U349" s="908"/>
    </row>
    <row r="350" customHeight="1" spans="12:21">
      <c r="L350" s="126"/>
      <c r="N350" s="908"/>
      <c r="O350" s="908"/>
      <c r="P350" s="908"/>
      <c r="Q350" s="908"/>
      <c r="R350" s="908"/>
      <c r="S350" s="908"/>
      <c r="T350" s="908"/>
      <c r="U350" s="908"/>
    </row>
    <row r="351" customHeight="1" spans="12:21">
      <c r="L351" s="126"/>
      <c r="N351" s="908"/>
      <c r="O351" s="908"/>
      <c r="P351" s="908"/>
      <c r="Q351" s="908"/>
      <c r="R351" s="908"/>
      <c r="S351" s="908"/>
      <c r="T351" s="908"/>
      <c r="U351" s="908"/>
    </row>
    <row r="352" customHeight="1" spans="12:21">
      <c r="L352" s="126"/>
      <c r="N352" s="908"/>
      <c r="O352" s="908"/>
      <c r="P352" s="908"/>
      <c r="Q352" s="908"/>
      <c r="R352" s="908"/>
      <c r="S352" s="908"/>
      <c r="T352" s="908"/>
      <c r="U352" s="908"/>
    </row>
    <row r="353" customHeight="1" spans="12:21">
      <c r="L353" s="126"/>
      <c r="N353" s="908"/>
      <c r="O353" s="908"/>
      <c r="P353" s="908"/>
      <c r="Q353" s="908"/>
      <c r="R353" s="908"/>
      <c r="S353" s="908"/>
      <c r="T353" s="908"/>
      <c r="U353" s="908"/>
    </row>
    <row r="354" customHeight="1" spans="12:21">
      <c r="L354" s="126"/>
      <c r="N354" s="908"/>
      <c r="O354" s="908"/>
      <c r="P354" s="908"/>
      <c r="Q354" s="908"/>
      <c r="R354" s="908"/>
      <c r="S354" s="908"/>
      <c r="T354" s="908"/>
      <c r="U354" s="908"/>
    </row>
    <row r="355" customHeight="1" spans="12:21">
      <c r="L355" s="126"/>
      <c r="N355" s="908"/>
      <c r="O355" s="908"/>
      <c r="P355" s="908"/>
      <c r="Q355" s="908"/>
      <c r="R355" s="908"/>
      <c r="S355" s="908"/>
      <c r="T355" s="908"/>
      <c r="U355" s="908"/>
    </row>
    <row r="356" customHeight="1" spans="12:21">
      <c r="L356" s="126"/>
      <c r="N356" s="908"/>
      <c r="O356" s="908"/>
      <c r="P356" s="908"/>
      <c r="Q356" s="908"/>
      <c r="R356" s="908"/>
      <c r="S356" s="908"/>
      <c r="T356" s="908"/>
      <c r="U356" s="908"/>
    </row>
    <row r="357" customHeight="1" spans="12:21">
      <c r="L357" s="126"/>
      <c r="N357" s="908"/>
      <c r="O357" s="908"/>
      <c r="P357" s="908"/>
      <c r="Q357" s="908"/>
      <c r="R357" s="908"/>
      <c r="S357" s="908"/>
      <c r="T357" s="908"/>
      <c r="U357" s="908"/>
    </row>
    <row r="358" customHeight="1" spans="12:21">
      <c r="L358" s="126"/>
      <c r="N358" s="908"/>
      <c r="O358" s="908"/>
      <c r="P358" s="908"/>
      <c r="Q358" s="908"/>
      <c r="R358" s="908"/>
      <c r="S358" s="908"/>
      <c r="T358" s="908"/>
      <c r="U358" s="908"/>
    </row>
    <row r="359" customHeight="1" spans="12:21">
      <c r="L359" s="126"/>
      <c r="N359" s="908"/>
      <c r="O359" s="908"/>
      <c r="P359" s="908"/>
      <c r="Q359" s="908"/>
      <c r="R359" s="908"/>
      <c r="S359" s="908"/>
      <c r="T359" s="908"/>
      <c r="U359" s="908"/>
    </row>
    <row r="360" customHeight="1" spans="12:21">
      <c r="L360" s="126"/>
      <c r="N360" s="908"/>
      <c r="O360" s="908"/>
      <c r="P360" s="908"/>
      <c r="Q360" s="908"/>
      <c r="R360" s="908"/>
      <c r="S360" s="908"/>
      <c r="T360" s="908"/>
      <c r="U360" s="908"/>
    </row>
    <row r="361" customHeight="1" spans="12:21">
      <c r="L361" s="126"/>
      <c r="N361" s="908"/>
      <c r="O361" s="908"/>
      <c r="P361" s="908"/>
      <c r="Q361" s="908"/>
      <c r="R361" s="908"/>
      <c r="S361" s="908"/>
      <c r="T361" s="908"/>
      <c r="U361" s="908"/>
    </row>
    <row r="362" customHeight="1" spans="12:21">
      <c r="L362" s="126"/>
      <c r="N362" s="908"/>
      <c r="O362" s="908"/>
      <c r="P362" s="908"/>
      <c r="Q362" s="908"/>
      <c r="R362" s="908"/>
      <c r="S362" s="908"/>
      <c r="T362" s="908"/>
      <c r="U362" s="908"/>
    </row>
    <row r="363" customHeight="1" spans="12:21">
      <c r="L363" s="126"/>
      <c r="N363" s="908"/>
      <c r="O363" s="908"/>
      <c r="P363" s="908"/>
      <c r="Q363" s="908"/>
      <c r="R363" s="908"/>
      <c r="S363" s="908"/>
      <c r="T363" s="908"/>
      <c r="U363" s="908"/>
    </row>
    <row r="364" customHeight="1" spans="12:21">
      <c r="L364" s="126"/>
      <c r="N364" s="908"/>
      <c r="O364" s="908"/>
      <c r="P364" s="908"/>
      <c r="Q364" s="908"/>
      <c r="R364" s="908"/>
      <c r="S364" s="908"/>
      <c r="T364" s="908"/>
      <c r="U364" s="908"/>
    </row>
    <row r="365" customHeight="1" spans="12:21">
      <c r="L365" s="126"/>
      <c r="N365" s="908"/>
      <c r="O365" s="908"/>
      <c r="P365" s="908"/>
      <c r="Q365" s="908"/>
      <c r="R365" s="908"/>
      <c r="S365" s="908"/>
      <c r="T365" s="908"/>
      <c r="U365" s="908"/>
    </row>
    <row r="366" customHeight="1" spans="12:21">
      <c r="L366" s="126"/>
      <c r="N366" s="908"/>
      <c r="O366" s="908"/>
      <c r="P366" s="908"/>
      <c r="Q366" s="908"/>
      <c r="R366" s="908"/>
      <c r="S366" s="908"/>
      <c r="T366" s="908"/>
      <c r="U366" s="908"/>
    </row>
    <row r="367" customHeight="1" spans="12:21">
      <c r="L367" s="126"/>
      <c r="N367" s="908"/>
      <c r="O367" s="908"/>
      <c r="P367" s="908"/>
      <c r="Q367" s="908"/>
      <c r="R367" s="908"/>
      <c r="S367" s="908"/>
      <c r="T367" s="908"/>
      <c r="U367" s="908"/>
    </row>
    <row r="368" customHeight="1" spans="12:21">
      <c r="L368" s="126"/>
      <c r="N368" s="908"/>
      <c r="O368" s="908"/>
      <c r="P368" s="908"/>
      <c r="Q368" s="908"/>
      <c r="R368" s="908"/>
      <c r="S368" s="908"/>
      <c r="T368" s="908"/>
      <c r="U368" s="908"/>
    </row>
    <row r="369" customHeight="1" spans="12:21">
      <c r="L369" s="126"/>
      <c r="N369" s="908"/>
      <c r="O369" s="908"/>
      <c r="P369" s="908"/>
      <c r="Q369" s="908"/>
      <c r="R369" s="908"/>
      <c r="S369" s="908"/>
      <c r="T369" s="908"/>
      <c r="U369" s="908"/>
    </row>
    <row r="370" customHeight="1" spans="12:21">
      <c r="L370" s="126"/>
      <c r="N370" s="908"/>
      <c r="O370" s="908"/>
      <c r="P370" s="908"/>
      <c r="Q370" s="908"/>
      <c r="R370" s="908"/>
      <c r="S370" s="908"/>
      <c r="T370" s="908"/>
      <c r="U370" s="908"/>
    </row>
    <row r="371" customHeight="1" spans="12:21">
      <c r="L371" s="126"/>
      <c r="N371" s="908"/>
      <c r="O371" s="908"/>
      <c r="P371" s="908"/>
      <c r="Q371" s="908"/>
      <c r="R371" s="908"/>
      <c r="S371" s="908"/>
      <c r="T371" s="908"/>
      <c r="U371" s="908"/>
    </row>
    <row r="372" customHeight="1" spans="12:21">
      <c r="L372" s="126"/>
      <c r="N372" s="908"/>
      <c r="O372" s="908"/>
      <c r="P372" s="908"/>
      <c r="Q372" s="908"/>
      <c r="R372" s="908"/>
      <c r="S372" s="908"/>
      <c r="T372" s="908"/>
      <c r="U372" s="908"/>
    </row>
    <row r="373" customHeight="1" spans="12:21">
      <c r="L373" s="126"/>
      <c r="N373" s="908"/>
      <c r="O373" s="908"/>
      <c r="P373" s="908"/>
      <c r="Q373" s="908"/>
      <c r="R373" s="908"/>
      <c r="S373" s="908"/>
      <c r="T373" s="908"/>
      <c r="U373" s="908"/>
    </row>
    <row r="374" customHeight="1" spans="12:21">
      <c r="L374" s="126"/>
      <c r="N374" s="908"/>
      <c r="O374" s="908"/>
      <c r="P374" s="908"/>
      <c r="Q374" s="908"/>
      <c r="R374" s="908"/>
      <c r="S374" s="908"/>
      <c r="T374" s="908"/>
      <c r="U374" s="908"/>
    </row>
    <row r="375" customHeight="1" spans="12:21">
      <c r="L375" s="126"/>
      <c r="N375" s="908"/>
      <c r="O375" s="908"/>
      <c r="P375" s="908"/>
      <c r="Q375" s="908"/>
      <c r="R375" s="908"/>
      <c r="S375" s="908"/>
      <c r="T375" s="908"/>
      <c r="U375" s="908"/>
    </row>
    <row r="376" customHeight="1" spans="12:21">
      <c r="L376" s="126"/>
      <c r="N376" s="908"/>
      <c r="O376" s="908"/>
      <c r="P376" s="908"/>
      <c r="Q376" s="908"/>
      <c r="R376" s="908"/>
      <c r="S376" s="908"/>
      <c r="T376" s="908"/>
      <c r="U376" s="908"/>
    </row>
    <row r="377" customHeight="1" spans="12:21">
      <c r="L377" s="126"/>
      <c r="N377" s="908"/>
      <c r="O377" s="908"/>
      <c r="P377" s="908"/>
      <c r="Q377" s="908"/>
      <c r="R377" s="908"/>
      <c r="S377" s="908"/>
      <c r="T377" s="908"/>
      <c r="U377" s="908"/>
    </row>
    <row r="378" customHeight="1" spans="12:21">
      <c r="L378" s="126"/>
      <c r="N378" s="908"/>
      <c r="O378" s="908"/>
      <c r="P378" s="908"/>
      <c r="Q378" s="908"/>
      <c r="R378" s="908"/>
      <c r="S378" s="908"/>
      <c r="T378" s="908"/>
      <c r="U378" s="908"/>
    </row>
    <row r="379" customHeight="1" spans="12:21">
      <c r="L379" s="126"/>
      <c r="N379" s="908"/>
      <c r="O379" s="908"/>
      <c r="P379" s="908"/>
      <c r="Q379" s="908"/>
      <c r="R379" s="908"/>
      <c r="S379" s="908"/>
      <c r="T379" s="908"/>
      <c r="U379" s="908"/>
    </row>
    <row r="380" customHeight="1" spans="12:21">
      <c r="L380" s="126"/>
      <c r="N380" s="908"/>
      <c r="O380" s="908"/>
      <c r="P380" s="908"/>
      <c r="Q380" s="908"/>
      <c r="R380" s="908"/>
      <c r="S380" s="908"/>
      <c r="T380" s="908"/>
      <c r="U380" s="908"/>
    </row>
    <row r="381" customHeight="1" spans="12:21">
      <c r="L381" s="126"/>
      <c r="N381" s="908"/>
      <c r="O381" s="908"/>
      <c r="P381" s="908"/>
      <c r="Q381" s="908"/>
      <c r="R381" s="908"/>
      <c r="S381" s="908"/>
      <c r="T381" s="908"/>
      <c r="U381" s="908"/>
    </row>
    <row r="382" customHeight="1" spans="12:21">
      <c r="L382" s="126"/>
      <c r="N382" s="908"/>
      <c r="O382" s="908"/>
      <c r="P382" s="908"/>
      <c r="Q382" s="908"/>
      <c r="R382" s="908"/>
      <c r="S382" s="908"/>
      <c r="T382" s="908"/>
      <c r="U382" s="908"/>
    </row>
    <row r="383" customHeight="1" spans="12:21">
      <c r="L383" s="126"/>
      <c r="N383" s="908"/>
      <c r="O383" s="908"/>
      <c r="P383" s="908"/>
      <c r="Q383" s="908"/>
      <c r="R383" s="908"/>
      <c r="S383" s="908"/>
      <c r="T383" s="908"/>
      <c r="U383" s="908"/>
    </row>
    <row r="384" customHeight="1" spans="12:21">
      <c r="L384" s="126"/>
      <c r="N384" s="908"/>
      <c r="O384" s="908"/>
      <c r="P384" s="908"/>
      <c r="Q384" s="908"/>
      <c r="R384" s="908"/>
      <c r="S384" s="908"/>
      <c r="T384" s="908"/>
      <c r="U384" s="908"/>
    </row>
    <row r="385" customHeight="1" spans="12:21">
      <c r="L385" s="126"/>
      <c r="N385" s="908"/>
      <c r="O385" s="908"/>
      <c r="P385" s="908"/>
      <c r="Q385" s="908"/>
      <c r="R385" s="908"/>
      <c r="S385" s="908"/>
      <c r="T385" s="908"/>
      <c r="U385" s="908"/>
    </row>
    <row r="386" customHeight="1" spans="12:21">
      <c r="L386" s="126"/>
      <c r="N386" s="908"/>
      <c r="O386" s="908"/>
      <c r="P386" s="908"/>
      <c r="Q386" s="908"/>
      <c r="R386" s="908"/>
      <c r="S386" s="908"/>
      <c r="T386" s="908"/>
      <c r="U386" s="908"/>
    </row>
    <row r="387" customHeight="1" spans="12:21">
      <c r="L387" s="126"/>
      <c r="N387" s="908"/>
      <c r="O387" s="908"/>
      <c r="P387" s="908"/>
      <c r="Q387" s="908"/>
      <c r="R387" s="908"/>
      <c r="S387" s="908"/>
      <c r="T387" s="908"/>
      <c r="U387" s="908"/>
    </row>
    <row r="388" customHeight="1" spans="12:21">
      <c r="L388" s="126"/>
      <c r="N388" s="908"/>
      <c r="O388" s="908"/>
      <c r="P388" s="908"/>
      <c r="Q388" s="908"/>
      <c r="R388" s="908"/>
      <c r="S388" s="908"/>
      <c r="T388" s="908"/>
      <c r="U388" s="908"/>
    </row>
    <row r="389" customHeight="1" spans="12:21">
      <c r="L389" s="126"/>
      <c r="N389" s="908"/>
      <c r="O389" s="908"/>
      <c r="P389" s="908"/>
      <c r="Q389" s="908"/>
      <c r="R389" s="908"/>
      <c r="S389" s="908"/>
      <c r="T389" s="908"/>
      <c r="U389" s="908"/>
    </row>
    <row r="390" customHeight="1" spans="12:21">
      <c r="L390" s="126"/>
      <c r="N390" s="908"/>
      <c r="O390" s="908"/>
      <c r="P390" s="908"/>
      <c r="Q390" s="908"/>
      <c r="R390" s="908"/>
      <c r="S390" s="908"/>
      <c r="T390" s="908"/>
      <c r="U390" s="908"/>
    </row>
    <row r="391" customHeight="1" spans="12:21">
      <c r="L391" s="126"/>
      <c r="N391" s="908"/>
      <c r="O391" s="908"/>
      <c r="P391" s="908"/>
      <c r="Q391" s="908"/>
      <c r="R391" s="908"/>
      <c r="S391" s="908"/>
      <c r="T391" s="908"/>
      <c r="U391" s="908"/>
    </row>
    <row r="392" customHeight="1" spans="12:21">
      <c r="L392" s="126"/>
      <c r="N392" s="908"/>
      <c r="O392" s="908"/>
      <c r="P392" s="908"/>
      <c r="Q392" s="908"/>
      <c r="R392" s="908"/>
      <c r="S392" s="908"/>
      <c r="T392" s="908"/>
      <c r="U392" s="908"/>
    </row>
    <row r="393" customHeight="1" spans="12:21">
      <c r="L393" s="126"/>
      <c r="N393" s="908"/>
      <c r="O393" s="908"/>
      <c r="P393" s="908"/>
      <c r="Q393" s="908"/>
      <c r="R393" s="908"/>
      <c r="S393" s="908"/>
      <c r="T393" s="908"/>
      <c r="U393" s="908"/>
    </row>
    <row r="394" customHeight="1" spans="12:21">
      <c r="L394" s="126"/>
      <c r="N394" s="908"/>
      <c r="O394" s="908"/>
      <c r="P394" s="908"/>
      <c r="Q394" s="908"/>
      <c r="R394" s="908"/>
      <c r="S394" s="908"/>
      <c r="T394" s="908"/>
      <c r="U394" s="908"/>
    </row>
    <row r="395" customHeight="1" spans="12:21">
      <c r="L395" s="126"/>
      <c r="N395" s="908"/>
      <c r="O395" s="908"/>
      <c r="P395" s="908"/>
      <c r="Q395" s="908"/>
      <c r="R395" s="908"/>
      <c r="S395" s="908"/>
      <c r="T395" s="908"/>
      <c r="U395" s="908"/>
    </row>
    <row r="396" customHeight="1" spans="12:21">
      <c r="L396" s="126"/>
      <c r="N396" s="908"/>
      <c r="O396" s="908"/>
      <c r="P396" s="908"/>
      <c r="Q396" s="908"/>
      <c r="R396" s="908"/>
      <c r="S396" s="908"/>
      <c r="T396" s="908"/>
      <c r="U396" s="908"/>
    </row>
    <row r="397" customHeight="1" spans="12:21">
      <c r="L397" s="126"/>
      <c r="N397" s="908"/>
      <c r="O397" s="908"/>
      <c r="P397" s="908"/>
      <c r="Q397" s="908"/>
      <c r="R397" s="908"/>
      <c r="S397" s="908"/>
      <c r="T397" s="908"/>
      <c r="U397" s="908"/>
    </row>
    <row r="398" customHeight="1" spans="12:21">
      <c r="L398" s="126"/>
      <c r="N398" s="908"/>
      <c r="O398" s="908"/>
      <c r="P398" s="908"/>
      <c r="Q398" s="908"/>
      <c r="R398" s="908"/>
      <c r="S398" s="908"/>
      <c r="T398" s="908"/>
      <c r="U398" s="908"/>
    </row>
    <row r="399" customHeight="1" spans="12:21">
      <c r="L399" s="126"/>
      <c r="N399" s="908"/>
      <c r="O399" s="908"/>
      <c r="P399" s="908"/>
      <c r="Q399" s="908"/>
      <c r="R399" s="908"/>
      <c r="S399" s="908"/>
      <c r="T399" s="908"/>
      <c r="U399" s="908"/>
    </row>
    <row r="400" customHeight="1" spans="12:21">
      <c r="L400" s="126"/>
      <c r="N400" s="908"/>
      <c r="O400" s="908"/>
      <c r="P400" s="908"/>
      <c r="Q400" s="908"/>
      <c r="R400" s="908"/>
      <c r="S400" s="908"/>
      <c r="T400" s="908"/>
      <c r="U400" s="908"/>
    </row>
    <row r="401" customHeight="1" spans="12:21">
      <c r="L401" s="126"/>
      <c r="N401" s="908"/>
      <c r="O401" s="908"/>
      <c r="P401" s="908"/>
      <c r="Q401" s="908"/>
      <c r="R401" s="908"/>
      <c r="S401" s="908"/>
      <c r="T401" s="908"/>
      <c r="U401" s="908"/>
    </row>
    <row r="402" customHeight="1" spans="12:21">
      <c r="L402" s="126"/>
      <c r="N402" s="908"/>
      <c r="O402" s="908"/>
      <c r="P402" s="908"/>
      <c r="Q402" s="908"/>
      <c r="R402" s="908"/>
      <c r="S402" s="908"/>
      <c r="T402" s="908"/>
      <c r="U402" s="908"/>
    </row>
    <row r="403" customHeight="1" spans="12:21">
      <c r="L403" s="126"/>
      <c r="N403" s="908"/>
      <c r="O403" s="908"/>
      <c r="P403" s="908"/>
      <c r="Q403" s="908"/>
      <c r="R403" s="908"/>
      <c r="S403" s="908"/>
      <c r="T403" s="908"/>
      <c r="U403" s="908"/>
    </row>
    <row r="404" customHeight="1" spans="12:21">
      <c r="L404" s="126"/>
      <c r="N404" s="908"/>
      <c r="O404" s="908"/>
      <c r="P404" s="908"/>
      <c r="Q404" s="908"/>
      <c r="R404" s="908"/>
      <c r="S404" s="908"/>
      <c r="T404" s="908"/>
      <c r="U404" s="908"/>
    </row>
    <row r="405" customHeight="1" spans="12:21">
      <c r="L405" s="126"/>
      <c r="N405" s="908"/>
      <c r="O405" s="908"/>
      <c r="P405" s="908"/>
      <c r="Q405" s="908"/>
      <c r="R405" s="908"/>
      <c r="S405" s="908"/>
      <c r="T405" s="908"/>
      <c r="U405" s="908"/>
    </row>
    <row r="406" customHeight="1" spans="12:21">
      <c r="L406" s="126"/>
      <c r="N406" s="908"/>
      <c r="O406" s="908"/>
      <c r="P406" s="908"/>
      <c r="Q406" s="908"/>
      <c r="R406" s="908"/>
      <c r="S406" s="908"/>
      <c r="T406" s="908"/>
      <c r="U406" s="908"/>
    </row>
    <row r="407" customHeight="1" spans="12:21">
      <c r="L407" s="126"/>
      <c r="N407" s="908"/>
      <c r="O407" s="908"/>
      <c r="P407" s="908"/>
      <c r="Q407" s="908"/>
      <c r="R407" s="908"/>
      <c r="S407" s="908"/>
      <c r="T407" s="908"/>
      <c r="U407" s="908"/>
    </row>
    <row r="408" customHeight="1" spans="12:21">
      <c r="L408" s="126"/>
      <c r="N408" s="908"/>
      <c r="O408" s="908"/>
      <c r="P408" s="908"/>
      <c r="Q408" s="908"/>
      <c r="R408" s="908"/>
      <c r="S408" s="908"/>
      <c r="T408" s="908"/>
      <c r="U408" s="908"/>
    </row>
    <row r="409" customHeight="1" spans="12:21">
      <c r="L409" s="126"/>
      <c r="N409" s="908"/>
      <c r="O409" s="908"/>
      <c r="P409" s="908"/>
      <c r="Q409" s="908"/>
      <c r="R409" s="908"/>
      <c r="S409" s="908"/>
      <c r="T409" s="908"/>
      <c r="U409" s="908"/>
    </row>
    <row r="410" customHeight="1" spans="12:21">
      <c r="L410" s="126"/>
      <c r="N410" s="908"/>
      <c r="O410" s="908"/>
      <c r="P410" s="908"/>
      <c r="Q410" s="908"/>
      <c r="R410" s="908"/>
      <c r="S410" s="908"/>
      <c r="T410" s="908"/>
      <c r="U410" s="908"/>
    </row>
    <row r="411" customHeight="1" spans="12:21">
      <c r="L411" s="126"/>
      <c r="N411" s="908"/>
      <c r="O411" s="908"/>
      <c r="P411" s="908"/>
      <c r="Q411" s="908"/>
      <c r="R411" s="908"/>
      <c r="S411" s="908"/>
      <c r="T411" s="908"/>
      <c r="U411" s="908"/>
    </row>
    <row r="412" customHeight="1" spans="12:21">
      <c r="L412" s="126"/>
      <c r="N412" s="908"/>
      <c r="O412" s="908"/>
      <c r="P412" s="908"/>
      <c r="Q412" s="908"/>
      <c r="R412" s="908"/>
      <c r="S412" s="908"/>
      <c r="T412" s="908"/>
      <c r="U412" s="908"/>
    </row>
    <row r="413" customHeight="1" spans="12:21">
      <c r="L413" s="126"/>
      <c r="N413" s="908"/>
      <c r="O413" s="908"/>
      <c r="P413" s="908"/>
      <c r="Q413" s="908"/>
      <c r="R413" s="908"/>
      <c r="S413" s="908"/>
      <c r="T413" s="908"/>
      <c r="U413" s="908"/>
    </row>
    <row r="414" customHeight="1" spans="12:21">
      <c r="L414" s="126"/>
      <c r="N414" s="908"/>
      <c r="O414" s="908"/>
      <c r="P414" s="908"/>
      <c r="Q414" s="908"/>
      <c r="R414" s="908"/>
      <c r="S414" s="908"/>
      <c r="T414" s="908"/>
      <c r="U414" s="908"/>
    </row>
    <row r="415" customHeight="1" spans="12:21">
      <c r="L415" s="126"/>
      <c r="N415" s="908"/>
      <c r="O415" s="908"/>
      <c r="P415" s="908"/>
      <c r="Q415" s="908"/>
      <c r="R415" s="908"/>
      <c r="S415" s="908"/>
      <c r="T415" s="908"/>
      <c r="U415" s="908"/>
    </row>
    <row r="416" customHeight="1" spans="12:21">
      <c r="L416" s="126"/>
      <c r="N416" s="908"/>
      <c r="O416" s="908"/>
      <c r="P416" s="908"/>
      <c r="Q416" s="908"/>
      <c r="R416" s="908"/>
      <c r="S416" s="908"/>
      <c r="T416" s="908"/>
      <c r="U416" s="908"/>
    </row>
    <row r="417" customHeight="1" spans="12:21">
      <c r="L417" s="126"/>
      <c r="N417" s="908"/>
      <c r="O417" s="908"/>
      <c r="P417" s="908"/>
      <c r="Q417" s="908"/>
      <c r="R417" s="908"/>
      <c r="S417" s="908"/>
      <c r="T417" s="908"/>
      <c r="U417" s="908"/>
    </row>
    <row r="418" customHeight="1" spans="12:21">
      <c r="L418" s="126"/>
      <c r="N418" s="908"/>
      <c r="O418" s="908"/>
      <c r="P418" s="908"/>
      <c r="Q418" s="908"/>
      <c r="R418" s="908"/>
      <c r="S418" s="908"/>
      <c r="T418" s="908"/>
      <c r="U418" s="908"/>
    </row>
    <row r="419" customHeight="1" spans="12:21">
      <c r="L419" s="126"/>
      <c r="N419" s="908"/>
      <c r="O419" s="908"/>
      <c r="P419" s="908"/>
      <c r="Q419" s="908"/>
      <c r="R419" s="908"/>
      <c r="S419" s="908"/>
      <c r="T419" s="908"/>
      <c r="U419" s="908"/>
    </row>
    <row r="420" customHeight="1" spans="12:21">
      <c r="L420" s="126"/>
      <c r="N420" s="908"/>
      <c r="O420" s="908"/>
      <c r="P420" s="908"/>
      <c r="Q420" s="908"/>
      <c r="R420" s="908"/>
      <c r="S420" s="908"/>
      <c r="T420" s="908"/>
      <c r="U420" s="908"/>
    </row>
    <row r="421" customHeight="1" spans="12:21">
      <c r="L421" s="126"/>
      <c r="N421" s="908"/>
      <c r="O421" s="908"/>
      <c r="P421" s="908"/>
      <c r="Q421" s="908"/>
      <c r="R421" s="908"/>
      <c r="S421" s="908"/>
      <c r="T421" s="908"/>
      <c r="U421" s="908"/>
    </row>
    <row r="422" customHeight="1" spans="12:21">
      <c r="L422" s="126"/>
      <c r="N422" s="908"/>
      <c r="O422" s="908"/>
      <c r="P422" s="908"/>
      <c r="Q422" s="908"/>
      <c r="R422" s="908"/>
      <c r="S422" s="908"/>
      <c r="T422" s="908"/>
      <c r="U422" s="908"/>
    </row>
    <row r="423" customHeight="1" spans="12:21">
      <c r="L423" s="126"/>
      <c r="N423" s="908"/>
      <c r="O423" s="908"/>
      <c r="P423" s="908"/>
      <c r="Q423" s="908"/>
      <c r="R423" s="908"/>
      <c r="S423" s="908"/>
      <c r="T423" s="908"/>
      <c r="U423" s="908"/>
    </row>
    <row r="424" customHeight="1" spans="12:21">
      <c r="L424" s="126"/>
      <c r="N424" s="908"/>
      <c r="O424" s="908"/>
      <c r="P424" s="908"/>
      <c r="Q424" s="908"/>
      <c r="R424" s="908"/>
      <c r="S424" s="908"/>
      <c r="T424" s="908"/>
      <c r="U424" s="908"/>
    </row>
    <row r="425" customHeight="1" spans="12:21">
      <c r="L425" s="126"/>
      <c r="N425" s="908"/>
      <c r="O425" s="908"/>
      <c r="P425" s="908"/>
      <c r="Q425" s="908"/>
      <c r="R425" s="908"/>
      <c r="S425" s="908"/>
      <c r="T425" s="908"/>
      <c r="U425" s="908"/>
    </row>
    <row r="426" customHeight="1" spans="12:21">
      <c r="L426" s="126"/>
      <c r="N426" s="908"/>
      <c r="O426" s="908"/>
      <c r="P426" s="908"/>
      <c r="Q426" s="908"/>
      <c r="R426" s="908"/>
      <c r="S426" s="908"/>
      <c r="T426" s="908"/>
      <c r="U426" s="908"/>
    </row>
    <row r="427" customHeight="1" spans="12:21">
      <c r="L427" s="126"/>
      <c r="N427" s="908"/>
      <c r="O427" s="908"/>
      <c r="P427" s="908"/>
      <c r="Q427" s="908"/>
      <c r="R427" s="908"/>
      <c r="S427" s="908"/>
      <c r="T427" s="908"/>
      <c r="U427" s="908"/>
    </row>
    <row r="428" customHeight="1" spans="12:21">
      <c r="L428" s="126"/>
      <c r="N428" s="908"/>
      <c r="O428" s="908"/>
      <c r="P428" s="908"/>
      <c r="Q428" s="908"/>
      <c r="R428" s="908"/>
      <c r="S428" s="908"/>
      <c r="T428" s="908"/>
      <c r="U428" s="908"/>
    </row>
    <row r="429" customHeight="1" spans="12:21">
      <c r="L429" s="126"/>
      <c r="N429" s="908"/>
      <c r="O429" s="908"/>
      <c r="P429" s="908"/>
      <c r="Q429" s="908"/>
      <c r="R429" s="908"/>
      <c r="S429" s="908"/>
      <c r="T429" s="908"/>
      <c r="U429" s="908"/>
    </row>
    <row r="430" customHeight="1" spans="12:21">
      <c r="L430" s="126"/>
      <c r="N430" s="908"/>
      <c r="O430" s="908"/>
      <c r="P430" s="908"/>
      <c r="Q430" s="908"/>
      <c r="R430" s="908"/>
      <c r="S430" s="908"/>
      <c r="T430" s="908"/>
      <c r="U430" s="908"/>
    </row>
    <row r="431" customHeight="1" spans="12:21">
      <c r="L431" s="126"/>
      <c r="N431" s="908"/>
      <c r="O431" s="908"/>
      <c r="P431" s="908"/>
      <c r="Q431" s="908"/>
      <c r="R431" s="908"/>
      <c r="S431" s="908"/>
      <c r="T431" s="908"/>
      <c r="U431" s="908"/>
    </row>
    <row r="432" customHeight="1" spans="12:21">
      <c r="L432" s="126"/>
      <c r="N432" s="908"/>
      <c r="O432" s="908"/>
      <c r="P432" s="908"/>
      <c r="Q432" s="908"/>
      <c r="R432" s="908"/>
      <c r="S432" s="908"/>
      <c r="T432" s="908"/>
      <c r="U432" s="908"/>
    </row>
    <row r="433" customHeight="1" spans="12:21">
      <c r="L433" s="126"/>
      <c r="N433" s="908"/>
      <c r="O433" s="908"/>
      <c r="P433" s="908"/>
      <c r="Q433" s="908"/>
      <c r="R433" s="908"/>
      <c r="S433" s="908"/>
      <c r="T433" s="908"/>
      <c r="U433" s="908"/>
    </row>
    <row r="434" customHeight="1" spans="12:21">
      <c r="L434" s="126"/>
      <c r="N434" s="908"/>
      <c r="O434" s="908"/>
      <c r="P434" s="908"/>
      <c r="Q434" s="908"/>
      <c r="R434" s="908"/>
      <c r="S434" s="908"/>
      <c r="T434" s="908"/>
      <c r="U434" s="908"/>
    </row>
    <row r="435" customHeight="1" spans="12:21">
      <c r="L435" s="126"/>
      <c r="N435" s="908"/>
      <c r="O435" s="908"/>
      <c r="P435" s="908"/>
      <c r="Q435" s="908"/>
      <c r="R435" s="908"/>
      <c r="S435" s="908"/>
      <c r="T435" s="908"/>
      <c r="U435" s="908"/>
    </row>
    <row r="436" customHeight="1" spans="12:21">
      <c r="L436" s="126"/>
      <c r="N436" s="908"/>
      <c r="O436" s="908"/>
      <c r="P436" s="908"/>
      <c r="Q436" s="908"/>
      <c r="R436" s="908"/>
      <c r="S436" s="908"/>
      <c r="T436" s="908"/>
      <c r="U436" s="908"/>
    </row>
    <row r="437" customHeight="1" spans="12:21">
      <c r="L437" s="126"/>
      <c r="N437" s="908"/>
      <c r="O437" s="908"/>
      <c r="P437" s="908"/>
      <c r="Q437" s="908"/>
      <c r="R437" s="908"/>
      <c r="S437" s="908"/>
      <c r="T437" s="908"/>
      <c r="U437" s="908"/>
    </row>
    <row r="438" customHeight="1" spans="12:21">
      <c r="L438" s="126"/>
      <c r="N438" s="908"/>
      <c r="O438" s="908"/>
      <c r="P438" s="908"/>
      <c r="Q438" s="908"/>
      <c r="R438" s="908"/>
      <c r="S438" s="908"/>
      <c r="T438" s="908"/>
      <c r="U438" s="908"/>
    </row>
    <row r="439" customHeight="1" spans="12:21">
      <c r="L439" s="126"/>
      <c r="N439" s="908"/>
      <c r="O439" s="908"/>
      <c r="P439" s="908"/>
      <c r="Q439" s="908"/>
      <c r="R439" s="908"/>
      <c r="S439" s="908"/>
      <c r="T439" s="908"/>
      <c r="U439" s="908"/>
    </row>
    <row r="440" customHeight="1" spans="12:21">
      <c r="L440" s="126"/>
      <c r="N440" s="908"/>
      <c r="O440" s="908"/>
      <c r="P440" s="908"/>
      <c r="Q440" s="908"/>
      <c r="R440" s="908"/>
      <c r="S440" s="908"/>
      <c r="T440" s="908"/>
      <c r="U440" s="908"/>
    </row>
    <row r="441" customHeight="1" spans="12:21">
      <c r="L441" s="126"/>
      <c r="N441" s="908"/>
      <c r="O441" s="908"/>
      <c r="P441" s="908"/>
      <c r="Q441" s="908"/>
      <c r="R441" s="908"/>
      <c r="S441" s="908"/>
      <c r="T441" s="908"/>
      <c r="U441" s="908"/>
    </row>
    <row r="442" customHeight="1" spans="12:21">
      <c r="L442" s="126"/>
      <c r="N442" s="908"/>
      <c r="O442" s="908"/>
      <c r="P442" s="908"/>
      <c r="Q442" s="908"/>
      <c r="R442" s="908"/>
      <c r="S442" s="908"/>
      <c r="T442" s="908"/>
      <c r="U442" s="908"/>
    </row>
    <row r="443" customHeight="1" spans="12:21">
      <c r="L443" s="126"/>
      <c r="N443" s="908"/>
      <c r="O443" s="908"/>
      <c r="P443" s="908"/>
      <c r="Q443" s="908"/>
      <c r="R443" s="908"/>
      <c r="S443" s="908"/>
      <c r="T443" s="908"/>
      <c r="U443" s="908"/>
    </row>
    <row r="444" customHeight="1" spans="12:21">
      <c r="L444" s="126"/>
      <c r="N444" s="908"/>
      <c r="O444" s="908"/>
      <c r="P444" s="908"/>
      <c r="Q444" s="908"/>
      <c r="R444" s="908"/>
      <c r="S444" s="908"/>
      <c r="T444" s="908"/>
      <c r="U444" s="908"/>
    </row>
    <row r="445" customHeight="1" spans="12:21">
      <c r="L445" s="126"/>
      <c r="N445" s="908"/>
      <c r="O445" s="908"/>
      <c r="P445" s="908"/>
      <c r="Q445" s="908"/>
      <c r="R445" s="908"/>
      <c r="S445" s="908"/>
      <c r="T445" s="908"/>
      <c r="U445" s="908"/>
    </row>
    <row r="446" customHeight="1" spans="12:21">
      <c r="L446" s="126"/>
      <c r="N446" s="908"/>
      <c r="O446" s="908"/>
      <c r="P446" s="908"/>
      <c r="Q446" s="908"/>
      <c r="R446" s="908"/>
      <c r="S446" s="908"/>
      <c r="T446" s="908"/>
      <c r="U446" s="908"/>
    </row>
    <row r="447" customHeight="1" spans="12:21">
      <c r="L447" s="126"/>
      <c r="N447" s="908"/>
      <c r="O447" s="908"/>
      <c r="P447" s="908"/>
      <c r="Q447" s="908"/>
      <c r="R447" s="908"/>
      <c r="S447" s="908"/>
      <c r="T447" s="908"/>
      <c r="U447" s="908"/>
    </row>
    <row r="448" customHeight="1" spans="12:21">
      <c r="L448" s="126"/>
      <c r="N448" s="908"/>
      <c r="O448" s="908"/>
      <c r="P448" s="908"/>
      <c r="Q448" s="908"/>
      <c r="R448" s="908"/>
      <c r="S448" s="908"/>
      <c r="T448" s="908"/>
      <c r="U448" s="908"/>
    </row>
    <row r="449" customHeight="1" spans="12:21">
      <c r="L449" s="126"/>
      <c r="N449" s="908"/>
      <c r="O449" s="908"/>
      <c r="P449" s="908"/>
      <c r="Q449" s="908"/>
      <c r="R449" s="908"/>
      <c r="S449" s="908"/>
      <c r="T449" s="908"/>
      <c r="U449" s="908"/>
    </row>
    <row r="450" customHeight="1" spans="12:21">
      <c r="L450" s="126"/>
      <c r="N450" s="908"/>
      <c r="O450" s="908"/>
      <c r="P450" s="908"/>
      <c r="Q450" s="908"/>
      <c r="R450" s="908"/>
      <c r="S450" s="908"/>
      <c r="T450" s="908"/>
      <c r="U450" s="908"/>
    </row>
    <row r="451" customHeight="1" spans="12:21">
      <c r="L451" s="126"/>
      <c r="N451" s="908"/>
      <c r="O451" s="908"/>
      <c r="P451" s="908"/>
      <c r="Q451" s="908"/>
      <c r="R451" s="908"/>
      <c r="S451" s="908"/>
      <c r="T451" s="908"/>
      <c r="U451" s="908"/>
    </row>
    <row r="452" customHeight="1" spans="12:21">
      <c r="L452" s="126"/>
      <c r="N452" s="908"/>
      <c r="O452" s="908"/>
      <c r="P452" s="908"/>
      <c r="Q452" s="908"/>
      <c r="R452" s="908"/>
      <c r="S452" s="908"/>
      <c r="T452" s="908"/>
      <c r="U452" s="908"/>
    </row>
    <row r="453" customHeight="1" spans="12:21">
      <c r="L453" s="126"/>
      <c r="N453" s="908"/>
      <c r="O453" s="908"/>
      <c r="P453" s="908"/>
      <c r="Q453" s="908"/>
      <c r="R453" s="908"/>
      <c r="S453" s="908"/>
      <c r="T453" s="908"/>
      <c r="U453" s="908"/>
    </row>
    <row r="454" customHeight="1" spans="12:21">
      <c r="L454" s="126"/>
      <c r="N454" s="908"/>
      <c r="O454" s="908"/>
      <c r="P454" s="908"/>
      <c r="Q454" s="908"/>
      <c r="R454" s="908"/>
      <c r="S454" s="908"/>
      <c r="T454" s="908"/>
      <c r="U454" s="908"/>
    </row>
    <row r="455" customHeight="1" spans="12:21">
      <c r="L455" s="126"/>
      <c r="N455" s="908"/>
      <c r="O455" s="908"/>
      <c r="P455" s="908"/>
      <c r="Q455" s="908"/>
      <c r="R455" s="908"/>
      <c r="S455" s="908"/>
      <c r="T455" s="908"/>
      <c r="U455" s="908"/>
    </row>
    <row r="456" customHeight="1" spans="12:21">
      <c r="L456" s="126"/>
      <c r="N456" s="908"/>
      <c r="O456" s="908"/>
      <c r="P456" s="908"/>
      <c r="Q456" s="908"/>
      <c r="R456" s="908"/>
      <c r="S456" s="908"/>
      <c r="T456" s="908"/>
      <c r="U456" s="908"/>
    </row>
    <row r="457" customHeight="1" spans="12:21">
      <c r="L457" s="126"/>
      <c r="N457" s="908"/>
      <c r="O457" s="908"/>
      <c r="P457" s="908"/>
      <c r="Q457" s="908"/>
      <c r="R457" s="908"/>
      <c r="S457" s="908"/>
      <c r="T457" s="908"/>
      <c r="U457" s="908"/>
    </row>
    <row r="458" customHeight="1" spans="12:21">
      <c r="L458" s="126"/>
      <c r="N458" s="908"/>
      <c r="O458" s="908"/>
      <c r="P458" s="908"/>
      <c r="Q458" s="908"/>
      <c r="R458" s="908"/>
      <c r="S458" s="908"/>
      <c r="T458" s="908"/>
      <c r="U458" s="908"/>
    </row>
    <row r="459" customHeight="1" spans="12:21">
      <c r="L459" s="126"/>
      <c r="N459" s="908"/>
      <c r="O459" s="908"/>
      <c r="P459" s="908"/>
      <c r="Q459" s="908"/>
      <c r="R459" s="908"/>
      <c r="S459" s="908"/>
      <c r="T459" s="908"/>
      <c r="U459" s="908"/>
    </row>
    <row r="460" customHeight="1" spans="12:21">
      <c r="L460" s="126"/>
      <c r="N460" s="908"/>
      <c r="O460" s="908"/>
      <c r="P460" s="908"/>
      <c r="Q460" s="908"/>
      <c r="R460" s="908"/>
      <c r="S460" s="908"/>
      <c r="T460" s="908"/>
      <c r="U460" s="908"/>
    </row>
    <row r="461" customHeight="1" spans="12:21">
      <c r="L461" s="126"/>
      <c r="N461" s="908"/>
      <c r="O461" s="908"/>
      <c r="P461" s="908"/>
      <c r="Q461" s="908"/>
      <c r="R461" s="908"/>
      <c r="S461" s="908"/>
      <c r="T461" s="908"/>
      <c r="U461" s="908"/>
    </row>
    <row r="462" customHeight="1" spans="12:21">
      <c r="L462" s="126"/>
      <c r="N462" s="908"/>
      <c r="O462" s="908"/>
      <c r="P462" s="908"/>
      <c r="Q462" s="908"/>
      <c r="R462" s="908"/>
      <c r="S462" s="908"/>
      <c r="T462" s="908"/>
      <c r="U462" s="908"/>
    </row>
    <row r="463" customHeight="1" spans="12:21">
      <c r="L463" s="126"/>
      <c r="N463" s="908"/>
      <c r="O463" s="908"/>
      <c r="P463" s="908"/>
      <c r="Q463" s="908"/>
      <c r="R463" s="908"/>
      <c r="S463" s="908"/>
      <c r="T463" s="908"/>
      <c r="U463" s="908"/>
    </row>
    <row r="464" customHeight="1" spans="12:21">
      <c r="L464" s="126"/>
      <c r="N464" s="908"/>
      <c r="O464" s="908"/>
      <c r="P464" s="908"/>
      <c r="Q464" s="908"/>
      <c r="R464" s="908"/>
      <c r="S464" s="908"/>
      <c r="T464" s="908"/>
      <c r="U464" s="908"/>
    </row>
    <row r="465" customHeight="1" spans="12:21">
      <c r="L465" s="126"/>
      <c r="N465" s="908"/>
      <c r="O465" s="908"/>
      <c r="P465" s="908"/>
      <c r="Q465" s="908"/>
      <c r="R465" s="908"/>
      <c r="S465" s="908"/>
      <c r="T465" s="908"/>
      <c r="U465" s="908"/>
    </row>
    <row r="466" customHeight="1" spans="12:21">
      <c r="L466" s="126"/>
      <c r="N466" s="908"/>
      <c r="O466" s="908"/>
      <c r="P466" s="908"/>
      <c r="Q466" s="908"/>
      <c r="R466" s="908"/>
      <c r="S466" s="908"/>
      <c r="T466" s="908"/>
      <c r="U466" s="908"/>
    </row>
    <row r="467" customHeight="1" spans="12:21">
      <c r="L467" s="126"/>
      <c r="N467" s="908"/>
      <c r="O467" s="908"/>
      <c r="P467" s="908"/>
      <c r="Q467" s="908"/>
      <c r="R467" s="908"/>
      <c r="S467" s="908"/>
      <c r="T467" s="908"/>
      <c r="U467" s="908"/>
    </row>
    <row r="468" customHeight="1" spans="12:21">
      <c r="L468" s="126"/>
      <c r="N468" s="908"/>
      <c r="O468" s="908"/>
      <c r="P468" s="908"/>
      <c r="Q468" s="908"/>
      <c r="R468" s="908"/>
      <c r="S468" s="908"/>
      <c r="T468" s="908"/>
      <c r="U468" s="908"/>
    </row>
    <row r="469" customHeight="1" spans="12:21">
      <c r="L469" s="126"/>
      <c r="N469" s="908"/>
      <c r="O469" s="908"/>
      <c r="P469" s="908"/>
      <c r="Q469" s="908"/>
      <c r="R469" s="908"/>
      <c r="S469" s="908"/>
      <c r="T469" s="908"/>
      <c r="U469" s="908"/>
    </row>
    <row r="470" customHeight="1" spans="12:21">
      <c r="L470" s="126"/>
      <c r="N470" s="908"/>
      <c r="O470" s="908"/>
      <c r="P470" s="908"/>
      <c r="Q470" s="908"/>
      <c r="R470" s="908"/>
      <c r="S470" s="908"/>
      <c r="T470" s="908"/>
      <c r="U470" s="908"/>
    </row>
    <row r="471" customHeight="1" spans="12:21">
      <c r="L471" s="126"/>
      <c r="N471" s="908"/>
      <c r="O471" s="908"/>
      <c r="P471" s="908"/>
      <c r="Q471" s="908"/>
      <c r="R471" s="908"/>
      <c r="S471" s="908"/>
      <c r="T471" s="908"/>
      <c r="U471" s="908"/>
    </row>
    <row r="472" customHeight="1" spans="12:21">
      <c r="L472" s="126"/>
      <c r="N472" s="908"/>
      <c r="O472" s="908"/>
      <c r="P472" s="908"/>
      <c r="Q472" s="908"/>
      <c r="R472" s="908"/>
      <c r="S472" s="908"/>
      <c r="T472" s="908"/>
      <c r="U472" s="908"/>
    </row>
    <row r="473" customHeight="1" spans="12:21">
      <c r="L473" s="126"/>
      <c r="N473" s="908"/>
      <c r="O473" s="908"/>
      <c r="P473" s="908"/>
      <c r="Q473" s="908"/>
      <c r="R473" s="908"/>
      <c r="S473" s="908"/>
      <c r="T473" s="908"/>
      <c r="U473" s="908"/>
    </row>
    <row r="474" customHeight="1" spans="12:21">
      <c r="L474" s="126"/>
      <c r="N474" s="908"/>
      <c r="O474" s="908"/>
      <c r="P474" s="908"/>
      <c r="Q474" s="908"/>
      <c r="R474" s="908"/>
      <c r="S474" s="908"/>
      <c r="T474" s="908"/>
      <c r="U474" s="908"/>
    </row>
    <row r="475" customHeight="1" spans="12:21">
      <c r="L475" s="126"/>
      <c r="N475" s="908"/>
      <c r="O475" s="908"/>
      <c r="P475" s="908"/>
      <c r="Q475" s="908"/>
      <c r="R475" s="908"/>
      <c r="S475" s="908"/>
      <c r="T475" s="908"/>
      <c r="U475" s="908"/>
    </row>
    <row r="476" customHeight="1" spans="12:21">
      <c r="L476" s="126"/>
      <c r="N476" s="908"/>
      <c r="O476" s="908"/>
      <c r="P476" s="908"/>
      <c r="Q476" s="908"/>
      <c r="R476" s="908"/>
      <c r="S476" s="908"/>
      <c r="T476" s="908"/>
      <c r="U476" s="908"/>
    </row>
    <row r="477" customHeight="1" spans="12:21">
      <c r="L477" s="126"/>
      <c r="N477" s="908"/>
      <c r="O477" s="908"/>
      <c r="P477" s="908"/>
      <c r="Q477" s="908"/>
      <c r="R477" s="908"/>
      <c r="S477" s="908"/>
      <c r="T477" s="908"/>
      <c r="U477" s="908"/>
    </row>
    <row r="478" customHeight="1" spans="12:21">
      <c r="L478" s="126"/>
      <c r="N478" s="908"/>
      <c r="O478" s="908"/>
      <c r="P478" s="908"/>
      <c r="Q478" s="908"/>
      <c r="R478" s="908"/>
      <c r="S478" s="908"/>
      <c r="T478" s="908"/>
      <c r="U478" s="908"/>
    </row>
    <row r="479" customHeight="1" spans="12:21">
      <c r="L479" s="126"/>
      <c r="N479" s="908"/>
      <c r="O479" s="908"/>
      <c r="P479" s="908"/>
      <c r="Q479" s="908"/>
      <c r="R479" s="908"/>
      <c r="S479" s="908"/>
      <c r="T479" s="908"/>
      <c r="U479" s="908"/>
    </row>
    <row r="480" customHeight="1" spans="12:21">
      <c r="L480" s="126"/>
      <c r="N480" s="908"/>
      <c r="O480" s="908"/>
      <c r="P480" s="908"/>
      <c r="Q480" s="908"/>
      <c r="R480" s="908"/>
      <c r="S480" s="908"/>
      <c r="T480" s="908"/>
      <c r="U480" s="908"/>
    </row>
    <row r="481" customHeight="1" spans="12:21">
      <c r="L481" s="126"/>
      <c r="N481" s="908"/>
      <c r="O481" s="908"/>
      <c r="P481" s="908"/>
      <c r="Q481" s="908"/>
      <c r="R481" s="908"/>
      <c r="S481" s="908"/>
      <c r="T481" s="908"/>
      <c r="U481" s="908"/>
    </row>
    <row r="482" customHeight="1" spans="12:21">
      <c r="L482" s="126"/>
      <c r="N482" s="908"/>
      <c r="O482" s="908"/>
      <c r="P482" s="908"/>
      <c r="Q482" s="908"/>
      <c r="R482" s="908"/>
      <c r="S482" s="908"/>
      <c r="T482" s="908"/>
      <c r="U482" s="908"/>
    </row>
    <row r="483" customHeight="1" spans="12:21">
      <c r="L483" s="126"/>
      <c r="N483" s="908"/>
      <c r="O483" s="908"/>
      <c r="P483" s="908"/>
      <c r="Q483" s="908"/>
      <c r="R483" s="908"/>
      <c r="S483" s="908"/>
      <c r="T483" s="908"/>
      <c r="U483" s="908"/>
    </row>
    <row r="484" customHeight="1" spans="12:21">
      <c r="L484" s="126"/>
      <c r="N484" s="908"/>
      <c r="O484" s="908"/>
      <c r="P484" s="908"/>
      <c r="Q484" s="908"/>
      <c r="R484" s="908"/>
      <c r="S484" s="908"/>
      <c r="T484" s="908"/>
      <c r="U484" s="908"/>
    </row>
    <row r="485" customHeight="1" spans="12:21">
      <c r="L485" s="126"/>
      <c r="N485" s="908"/>
      <c r="O485" s="908"/>
      <c r="P485" s="908"/>
      <c r="Q485" s="908"/>
      <c r="R485" s="908"/>
      <c r="S485" s="908"/>
      <c r="T485" s="908"/>
      <c r="U485" s="908"/>
    </row>
    <row r="486" customHeight="1" spans="12:21">
      <c r="L486" s="126"/>
      <c r="N486" s="908"/>
      <c r="O486" s="908"/>
      <c r="P486" s="908"/>
      <c r="Q486" s="908"/>
      <c r="R486" s="908"/>
      <c r="S486" s="908"/>
      <c r="T486" s="908"/>
      <c r="U486" s="908"/>
    </row>
    <row r="487" customHeight="1" spans="12:21">
      <c r="L487" s="126"/>
      <c r="N487" s="908"/>
      <c r="O487" s="908"/>
      <c r="P487" s="908"/>
      <c r="Q487" s="908"/>
      <c r="R487" s="908"/>
      <c r="S487" s="908"/>
      <c r="T487" s="908"/>
      <c r="U487" s="908"/>
    </row>
    <row r="488" customHeight="1" spans="12:21">
      <c r="L488" s="126"/>
      <c r="N488" s="908"/>
      <c r="O488" s="908"/>
      <c r="P488" s="908"/>
      <c r="Q488" s="908"/>
      <c r="R488" s="908"/>
      <c r="S488" s="908"/>
      <c r="T488" s="908"/>
      <c r="U488" s="908"/>
    </row>
    <row r="489" customHeight="1" spans="12:21">
      <c r="L489" s="126"/>
      <c r="N489" s="908"/>
      <c r="O489" s="908"/>
      <c r="P489" s="908"/>
      <c r="Q489" s="908"/>
      <c r="R489" s="908"/>
      <c r="S489" s="908"/>
      <c r="T489" s="908"/>
      <c r="U489" s="908"/>
    </row>
    <row r="490" customHeight="1" spans="12:21">
      <c r="L490" s="126"/>
      <c r="N490" s="908"/>
      <c r="O490" s="908"/>
      <c r="P490" s="908"/>
      <c r="Q490" s="908"/>
      <c r="R490" s="908"/>
      <c r="S490" s="908"/>
      <c r="T490" s="908"/>
      <c r="U490" s="908"/>
    </row>
    <row r="491" customHeight="1" spans="12:21">
      <c r="L491" s="126"/>
      <c r="N491" s="908"/>
      <c r="O491" s="908"/>
      <c r="P491" s="908"/>
      <c r="Q491" s="908"/>
      <c r="R491" s="908"/>
      <c r="S491" s="908"/>
      <c r="T491" s="908"/>
      <c r="U491" s="908"/>
    </row>
    <row r="492" customHeight="1" spans="12:21">
      <c r="L492" s="126"/>
      <c r="N492" s="908"/>
      <c r="O492" s="908"/>
      <c r="P492" s="908"/>
      <c r="Q492" s="908"/>
      <c r="R492" s="908"/>
      <c r="S492" s="908"/>
      <c r="T492" s="908"/>
      <c r="U492" s="908"/>
    </row>
    <row r="493" customHeight="1" spans="12:21">
      <c r="L493" s="126"/>
      <c r="N493" s="908"/>
      <c r="O493" s="908"/>
      <c r="P493" s="908"/>
      <c r="Q493" s="908"/>
      <c r="R493" s="908"/>
      <c r="S493" s="908"/>
      <c r="T493" s="908"/>
      <c r="U493" s="908"/>
    </row>
    <row r="494" customHeight="1" spans="12:21">
      <c r="L494" s="126"/>
      <c r="N494" s="908"/>
      <c r="O494" s="908"/>
      <c r="P494" s="908"/>
      <c r="Q494" s="908"/>
      <c r="R494" s="908"/>
      <c r="S494" s="908"/>
      <c r="T494" s="908"/>
      <c r="U494" s="908"/>
    </row>
    <row r="495" customHeight="1" spans="12:21">
      <c r="L495" s="126"/>
      <c r="N495" s="908"/>
      <c r="O495" s="908"/>
      <c r="P495" s="908"/>
      <c r="Q495" s="908"/>
      <c r="R495" s="908"/>
      <c r="S495" s="908"/>
      <c r="T495" s="908"/>
      <c r="U495" s="908"/>
    </row>
    <row r="496" customHeight="1" spans="12:21">
      <c r="L496" s="126"/>
      <c r="N496" s="908"/>
      <c r="O496" s="908"/>
      <c r="P496" s="908"/>
      <c r="Q496" s="908"/>
      <c r="R496" s="908"/>
      <c r="S496" s="908"/>
      <c r="T496" s="908"/>
      <c r="U496" s="908"/>
    </row>
    <row r="497" customHeight="1" spans="12:21">
      <c r="L497" s="126"/>
      <c r="N497" s="908"/>
      <c r="O497" s="908"/>
      <c r="P497" s="908"/>
      <c r="Q497" s="908"/>
      <c r="R497" s="908"/>
      <c r="S497" s="908"/>
      <c r="T497" s="908"/>
      <c r="U497" s="908"/>
    </row>
    <row r="498" customHeight="1" spans="12:21">
      <c r="L498" s="126"/>
      <c r="N498" s="908"/>
      <c r="O498" s="908"/>
      <c r="P498" s="908"/>
      <c r="Q498" s="908"/>
      <c r="R498" s="908"/>
      <c r="S498" s="908"/>
      <c r="T498" s="908"/>
      <c r="U498" s="908"/>
    </row>
    <row r="499" customHeight="1" spans="12:21">
      <c r="L499" s="126"/>
      <c r="N499" s="908"/>
      <c r="O499" s="908"/>
      <c r="P499" s="908"/>
      <c r="Q499" s="908"/>
      <c r="R499" s="908"/>
      <c r="S499" s="908"/>
      <c r="T499" s="908"/>
      <c r="U499" s="908"/>
    </row>
    <row r="500" customHeight="1" spans="12:21">
      <c r="L500" s="126"/>
      <c r="N500" s="908"/>
      <c r="O500" s="908"/>
      <c r="P500" s="908"/>
      <c r="Q500" s="908"/>
      <c r="R500" s="908"/>
      <c r="S500" s="908"/>
      <c r="T500" s="908"/>
      <c r="U500" s="908"/>
    </row>
    <row r="501" customHeight="1" spans="12:21">
      <c r="L501" s="126"/>
      <c r="N501" s="908"/>
      <c r="O501" s="908"/>
      <c r="P501" s="908"/>
      <c r="Q501" s="908"/>
      <c r="R501" s="908"/>
      <c r="S501" s="908"/>
      <c r="T501" s="908"/>
      <c r="U501" s="908"/>
    </row>
    <row r="502" customHeight="1" spans="12:21">
      <c r="L502" s="126"/>
      <c r="N502" s="908"/>
      <c r="O502" s="908"/>
      <c r="P502" s="908"/>
      <c r="Q502" s="908"/>
      <c r="R502" s="908"/>
      <c r="S502" s="908"/>
      <c r="T502" s="908"/>
      <c r="U502" s="908"/>
    </row>
    <row r="503" customHeight="1" spans="12:21">
      <c r="L503" s="126"/>
      <c r="N503" s="908"/>
      <c r="O503" s="908"/>
      <c r="P503" s="908"/>
      <c r="Q503" s="908"/>
      <c r="R503" s="908"/>
      <c r="S503" s="908"/>
      <c r="T503" s="908"/>
      <c r="U503" s="908"/>
    </row>
    <row r="504" customHeight="1" spans="12:21">
      <c r="L504" s="126"/>
      <c r="N504" s="908"/>
      <c r="O504" s="908"/>
      <c r="P504" s="908"/>
      <c r="Q504" s="908"/>
      <c r="R504" s="908"/>
      <c r="S504" s="908"/>
      <c r="T504" s="908"/>
      <c r="U504" s="908"/>
    </row>
    <row r="505" customHeight="1" spans="12:21">
      <c r="L505" s="126"/>
      <c r="N505" s="908"/>
      <c r="O505" s="908"/>
      <c r="P505" s="908"/>
      <c r="Q505" s="908"/>
      <c r="R505" s="908"/>
      <c r="S505" s="908"/>
      <c r="T505" s="908"/>
      <c r="U505" s="908"/>
    </row>
    <row r="506" customHeight="1" spans="12:21">
      <c r="L506" s="126"/>
      <c r="N506" s="908"/>
      <c r="O506" s="908"/>
      <c r="P506" s="908"/>
      <c r="Q506" s="908"/>
      <c r="R506" s="908"/>
      <c r="S506" s="908"/>
      <c r="T506" s="908"/>
      <c r="U506" s="908"/>
    </row>
    <row r="507" customHeight="1" spans="12:21">
      <c r="L507" s="126"/>
      <c r="N507" s="908"/>
      <c r="O507" s="908"/>
      <c r="P507" s="908"/>
      <c r="Q507" s="908"/>
      <c r="R507" s="908"/>
      <c r="S507" s="908"/>
      <c r="T507" s="908"/>
      <c r="U507" s="908"/>
    </row>
    <row r="508" customHeight="1" spans="12:21">
      <c r="L508" s="126"/>
      <c r="N508" s="908"/>
      <c r="O508" s="908"/>
      <c r="P508" s="908"/>
      <c r="Q508" s="908"/>
      <c r="R508" s="908"/>
      <c r="S508" s="908"/>
      <c r="T508" s="908"/>
      <c r="U508" s="908"/>
    </row>
    <row r="509" customHeight="1" spans="12:21">
      <c r="L509" s="126"/>
      <c r="N509" s="908"/>
      <c r="O509" s="908"/>
      <c r="P509" s="908"/>
      <c r="Q509" s="908"/>
      <c r="R509" s="908"/>
      <c r="S509" s="908"/>
      <c r="T509" s="908"/>
      <c r="U509" s="908"/>
    </row>
    <row r="510" customHeight="1" spans="12:21">
      <c r="L510" s="126"/>
      <c r="N510" s="908"/>
      <c r="O510" s="908"/>
      <c r="P510" s="908"/>
      <c r="Q510" s="908"/>
      <c r="R510" s="908"/>
      <c r="S510" s="908"/>
      <c r="T510" s="908"/>
      <c r="U510" s="908"/>
    </row>
    <row r="511" customHeight="1" spans="12:21">
      <c r="L511" s="126"/>
      <c r="N511" s="908"/>
      <c r="O511" s="908"/>
      <c r="P511" s="908"/>
      <c r="Q511" s="908"/>
      <c r="R511" s="908"/>
      <c r="S511" s="908"/>
      <c r="T511" s="908"/>
      <c r="U511" s="908"/>
    </row>
    <row r="512" customHeight="1" spans="12:21">
      <c r="L512" s="126"/>
      <c r="N512" s="908"/>
      <c r="O512" s="908"/>
      <c r="P512" s="908"/>
      <c r="Q512" s="908"/>
      <c r="R512" s="908"/>
      <c r="S512" s="908"/>
      <c r="T512" s="908"/>
      <c r="U512" s="908"/>
    </row>
    <row r="513" customHeight="1" spans="12:21">
      <c r="L513" s="126"/>
      <c r="N513" s="908"/>
      <c r="O513" s="908"/>
      <c r="P513" s="908"/>
      <c r="Q513" s="908"/>
      <c r="R513" s="908"/>
      <c r="S513" s="908"/>
      <c r="T513" s="908"/>
      <c r="U513" s="908"/>
    </row>
    <row r="514" customHeight="1" spans="12:21">
      <c r="L514" s="126"/>
      <c r="N514" s="908"/>
      <c r="O514" s="908"/>
      <c r="P514" s="908"/>
      <c r="Q514" s="908"/>
      <c r="R514" s="908"/>
      <c r="S514" s="908"/>
      <c r="T514" s="908"/>
      <c r="U514" s="908"/>
    </row>
    <row r="515" customHeight="1" spans="12:21">
      <c r="L515" s="126"/>
      <c r="N515" s="908"/>
      <c r="O515" s="908"/>
      <c r="P515" s="908"/>
      <c r="Q515" s="908"/>
      <c r="R515" s="908"/>
      <c r="S515" s="908"/>
      <c r="T515" s="908"/>
      <c r="U515" s="908"/>
    </row>
    <row r="516" customHeight="1" spans="12:21">
      <c r="L516" s="126"/>
      <c r="N516" s="908"/>
      <c r="O516" s="908"/>
      <c r="P516" s="908"/>
      <c r="Q516" s="908"/>
      <c r="R516" s="908"/>
      <c r="S516" s="908"/>
      <c r="T516" s="908"/>
      <c r="U516" s="908"/>
    </row>
    <row r="517" customHeight="1" spans="12:21">
      <c r="L517" s="126"/>
      <c r="N517" s="908"/>
      <c r="O517" s="908"/>
      <c r="P517" s="908"/>
      <c r="Q517" s="908"/>
      <c r="R517" s="908"/>
      <c r="S517" s="908"/>
      <c r="T517" s="908"/>
      <c r="U517" s="908"/>
    </row>
    <row r="518" customHeight="1" spans="12:21">
      <c r="L518" s="126"/>
      <c r="N518" s="908"/>
      <c r="O518" s="908"/>
      <c r="P518" s="908"/>
      <c r="Q518" s="908"/>
      <c r="R518" s="908"/>
      <c r="S518" s="908"/>
      <c r="T518" s="908"/>
      <c r="U518" s="908"/>
    </row>
    <row r="519" customHeight="1" spans="12:21">
      <c r="L519" s="126"/>
      <c r="N519" s="908"/>
      <c r="O519" s="908"/>
      <c r="P519" s="908"/>
      <c r="Q519" s="908"/>
      <c r="R519" s="908"/>
      <c r="S519" s="908"/>
      <c r="T519" s="908"/>
      <c r="U519" s="908"/>
    </row>
    <row r="520" customHeight="1" spans="12:21">
      <c r="L520" s="126"/>
      <c r="N520" s="908"/>
      <c r="O520" s="908"/>
      <c r="P520" s="908"/>
      <c r="Q520" s="908"/>
      <c r="R520" s="908"/>
      <c r="S520" s="908"/>
      <c r="T520" s="908"/>
      <c r="U520" s="908"/>
    </row>
    <row r="521" customHeight="1" spans="12:21">
      <c r="L521" s="126"/>
      <c r="N521" s="908"/>
      <c r="O521" s="908"/>
      <c r="P521" s="908"/>
      <c r="Q521" s="908"/>
      <c r="R521" s="908"/>
      <c r="S521" s="908"/>
      <c r="T521" s="908"/>
      <c r="U521" s="908"/>
    </row>
    <row r="522" customHeight="1" spans="12:21">
      <c r="L522" s="126"/>
      <c r="N522" s="908"/>
      <c r="O522" s="908"/>
      <c r="P522" s="908"/>
      <c r="Q522" s="908"/>
      <c r="R522" s="908"/>
      <c r="S522" s="908"/>
      <c r="T522" s="908"/>
      <c r="U522" s="908"/>
    </row>
    <row r="523" customHeight="1" spans="12:21">
      <c r="L523" s="126"/>
      <c r="N523" s="908"/>
      <c r="O523" s="908"/>
      <c r="P523" s="908"/>
      <c r="Q523" s="908"/>
      <c r="R523" s="908"/>
      <c r="S523" s="908"/>
      <c r="T523" s="908"/>
      <c r="U523" s="908"/>
    </row>
    <row r="524" customHeight="1" spans="12:21">
      <c r="L524" s="126"/>
      <c r="N524" s="908"/>
      <c r="O524" s="908"/>
      <c r="P524" s="908"/>
      <c r="Q524" s="908"/>
      <c r="R524" s="908"/>
      <c r="S524" s="908"/>
      <c r="T524" s="908"/>
      <c r="U524" s="908"/>
    </row>
    <row r="525" customHeight="1" spans="12:21">
      <c r="L525" s="126"/>
      <c r="N525" s="908"/>
      <c r="O525" s="908"/>
      <c r="P525" s="908"/>
      <c r="Q525" s="908"/>
      <c r="R525" s="908"/>
      <c r="S525" s="908"/>
      <c r="T525" s="908"/>
      <c r="U525" s="908"/>
    </row>
    <row r="526" customHeight="1" spans="12:21">
      <c r="L526" s="126"/>
      <c r="N526" s="908"/>
      <c r="O526" s="908"/>
      <c r="P526" s="908"/>
      <c r="Q526" s="908"/>
      <c r="R526" s="908"/>
      <c r="S526" s="908"/>
      <c r="T526" s="908"/>
      <c r="U526" s="908"/>
    </row>
    <row r="527" customHeight="1" spans="12:21">
      <c r="L527" s="126"/>
      <c r="N527" s="908"/>
      <c r="O527" s="908"/>
      <c r="P527" s="908"/>
      <c r="Q527" s="908"/>
      <c r="R527" s="908"/>
      <c r="S527" s="908"/>
      <c r="T527" s="908"/>
      <c r="U527" s="908"/>
    </row>
    <row r="528" customHeight="1" spans="12:21">
      <c r="L528" s="126"/>
      <c r="N528" s="908"/>
      <c r="O528" s="908"/>
      <c r="P528" s="908"/>
      <c r="Q528" s="908"/>
      <c r="R528" s="908"/>
      <c r="S528" s="908"/>
      <c r="T528" s="908"/>
      <c r="U528" s="908"/>
    </row>
    <row r="529" customHeight="1" spans="12:21">
      <c r="L529" s="126"/>
      <c r="N529" s="908"/>
      <c r="O529" s="908"/>
      <c r="P529" s="908"/>
      <c r="Q529" s="908"/>
      <c r="R529" s="908"/>
      <c r="S529" s="908"/>
      <c r="T529" s="908"/>
      <c r="U529" s="908"/>
    </row>
    <row r="530" customHeight="1" spans="12:21">
      <c r="L530" s="126"/>
      <c r="N530" s="908"/>
      <c r="O530" s="908"/>
      <c r="P530" s="908"/>
      <c r="Q530" s="908"/>
      <c r="R530" s="908"/>
      <c r="S530" s="908"/>
      <c r="T530" s="908"/>
      <c r="U530" s="908"/>
    </row>
    <row r="531" customHeight="1" spans="12:21">
      <c r="L531" s="126"/>
      <c r="N531" s="908"/>
      <c r="O531" s="908"/>
      <c r="P531" s="908"/>
      <c r="Q531" s="908"/>
      <c r="R531" s="908"/>
      <c r="S531" s="908"/>
      <c r="T531" s="908"/>
      <c r="U531" s="908"/>
    </row>
    <row r="532" customHeight="1" spans="12:21">
      <c r="L532" s="126"/>
      <c r="N532" s="908"/>
      <c r="O532" s="908"/>
      <c r="P532" s="908"/>
      <c r="Q532" s="908"/>
      <c r="R532" s="908"/>
      <c r="S532" s="908"/>
      <c r="T532" s="908"/>
      <c r="U532" s="908"/>
    </row>
    <row r="533" customHeight="1" spans="12:21">
      <c r="L533" s="126"/>
      <c r="N533" s="908"/>
      <c r="O533" s="908"/>
      <c r="P533" s="908"/>
      <c r="Q533" s="908"/>
      <c r="R533" s="908"/>
      <c r="S533" s="908"/>
      <c r="T533" s="908"/>
      <c r="U533" s="908"/>
    </row>
    <row r="534" customHeight="1" spans="12:21">
      <c r="L534" s="126"/>
      <c r="N534" s="908"/>
      <c r="O534" s="908"/>
      <c r="P534" s="908"/>
      <c r="Q534" s="908"/>
      <c r="R534" s="908"/>
      <c r="S534" s="908"/>
      <c r="T534" s="908"/>
      <c r="U534" s="908"/>
    </row>
    <row r="535" customHeight="1" spans="12:21">
      <c r="L535" s="126"/>
      <c r="N535" s="908"/>
      <c r="O535" s="908"/>
      <c r="P535" s="908"/>
      <c r="Q535" s="908"/>
      <c r="R535" s="908"/>
      <c r="S535" s="908"/>
      <c r="T535" s="908"/>
      <c r="U535" s="908"/>
    </row>
    <row r="536" customHeight="1" spans="12:21">
      <c r="L536" s="126"/>
      <c r="N536" s="908"/>
      <c r="O536" s="908"/>
      <c r="P536" s="908"/>
      <c r="Q536" s="908"/>
      <c r="R536" s="908"/>
      <c r="S536" s="908"/>
      <c r="T536" s="908"/>
      <c r="U536" s="908"/>
    </row>
    <row r="537" customHeight="1" spans="12:21">
      <c r="L537" s="126"/>
      <c r="N537" s="908"/>
      <c r="O537" s="908"/>
      <c r="P537" s="908"/>
      <c r="Q537" s="908"/>
      <c r="R537" s="908"/>
      <c r="S537" s="908"/>
      <c r="T537" s="908"/>
      <c r="U537" s="908"/>
    </row>
    <row r="538" customHeight="1" spans="12:21">
      <c r="L538" s="126"/>
      <c r="N538" s="908"/>
      <c r="O538" s="908"/>
      <c r="P538" s="908"/>
      <c r="Q538" s="908"/>
      <c r="R538" s="908"/>
      <c r="S538" s="908"/>
      <c r="T538" s="908"/>
      <c r="U538" s="908"/>
    </row>
    <row r="539" customHeight="1" spans="12:21">
      <c r="L539" s="126"/>
      <c r="N539" s="908"/>
      <c r="O539" s="908"/>
      <c r="P539" s="908"/>
      <c r="Q539" s="908"/>
      <c r="R539" s="908"/>
      <c r="S539" s="908"/>
      <c r="T539" s="908"/>
      <c r="U539" s="908"/>
    </row>
    <row r="540" customHeight="1" spans="12:21">
      <c r="L540" s="126"/>
      <c r="N540" s="908"/>
      <c r="O540" s="908"/>
      <c r="P540" s="908"/>
      <c r="Q540" s="908"/>
      <c r="R540" s="908"/>
      <c r="S540" s="908"/>
      <c r="T540" s="908"/>
      <c r="U540" s="908"/>
    </row>
    <row r="541" customHeight="1" spans="12:21">
      <c r="L541" s="126"/>
      <c r="N541" s="908"/>
      <c r="O541" s="908"/>
      <c r="P541" s="908"/>
      <c r="Q541" s="908"/>
      <c r="R541" s="908"/>
      <c r="S541" s="908"/>
      <c r="T541" s="908"/>
      <c r="U541" s="908"/>
    </row>
    <row r="542" customHeight="1" spans="12:21">
      <c r="L542" s="126"/>
      <c r="N542" s="908"/>
      <c r="O542" s="908"/>
      <c r="P542" s="908"/>
      <c r="Q542" s="908"/>
      <c r="R542" s="908"/>
      <c r="S542" s="908"/>
      <c r="T542" s="908"/>
      <c r="U542" s="908"/>
    </row>
    <row r="543" customHeight="1" spans="12:21">
      <c r="L543" s="126"/>
      <c r="N543" s="908"/>
      <c r="O543" s="908"/>
      <c r="P543" s="908"/>
      <c r="Q543" s="908"/>
      <c r="R543" s="908"/>
      <c r="S543" s="908"/>
      <c r="T543" s="908"/>
      <c r="U543" s="908"/>
    </row>
    <row r="544" customHeight="1" spans="12:21">
      <c r="L544" s="126"/>
      <c r="N544" s="908"/>
      <c r="O544" s="908"/>
      <c r="P544" s="908"/>
      <c r="Q544" s="908"/>
      <c r="R544" s="908"/>
      <c r="S544" s="908"/>
      <c r="T544" s="908"/>
      <c r="U544" s="908"/>
    </row>
    <row r="545" customHeight="1" spans="12:21">
      <c r="L545" s="126"/>
      <c r="N545" s="908"/>
      <c r="O545" s="908"/>
      <c r="P545" s="908"/>
      <c r="Q545" s="908"/>
      <c r="R545" s="908"/>
      <c r="S545" s="908"/>
      <c r="T545" s="908"/>
      <c r="U545" s="908"/>
    </row>
    <row r="546" customHeight="1" spans="12:21">
      <c r="L546" s="126"/>
      <c r="N546" s="908"/>
      <c r="O546" s="908"/>
      <c r="P546" s="908"/>
      <c r="Q546" s="908"/>
      <c r="R546" s="908"/>
      <c r="S546" s="908"/>
      <c r="T546" s="908"/>
      <c r="U546" s="908"/>
    </row>
    <row r="547" customHeight="1" spans="12:21">
      <c r="L547" s="126"/>
      <c r="N547" s="908"/>
      <c r="O547" s="908"/>
      <c r="P547" s="908"/>
      <c r="Q547" s="908"/>
      <c r="R547" s="908"/>
      <c r="S547" s="908"/>
      <c r="T547" s="908"/>
      <c r="U547" s="908"/>
    </row>
    <row r="548" customHeight="1" spans="12:21">
      <c r="L548" s="126"/>
      <c r="N548" s="908"/>
      <c r="O548" s="908"/>
      <c r="P548" s="908"/>
      <c r="Q548" s="908"/>
      <c r="R548" s="908"/>
      <c r="S548" s="908"/>
      <c r="T548" s="908"/>
      <c r="U548" s="908"/>
    </row>
    <row r="549" customHeight="1" spans="12:21">
      <c r="L549" s="126"/>
      <c r="N549" s="908"/>
      <c r="O549" s="908"/>
      <c r="P549" s="908"/>
      <c r="Q549" s="908"/>
      <c r="R549" s="908"/>
      <c r="S549" s="908"/>
      <c r="T549" s="908"/>
      <c r="U549" s="908"/>
    </row>
    <row r="550" customHeight="1" spans="12:21">
      <c r="L550" s="126"/>
      <c r="N550" s="908"/>
      <c r="O550" s="908"/>
      <c r="P550" s="908"/>
      <c r="Q550" s="908"/>
      <c r="R550" s="908"/>
      <c r="S550" s="908"/>
      <c r="T550" s="908"/>
      <c r="U550" s="908"/>
    </row>
    <row r="551" customHeight="1" spans="12:21">
      <c r="L551" s="126"/>
      <c r="N551" s="908"/>
      <c r="O551" s="908"/>
      <c r="P551" s="908"/>
      <c r="Q551" s="908"/>
      <c r="R551" s="908"/>
      <c r="S551" s="908"/>
      <c r="T551" s="908"/>
      <c r="U551" s="908"/>
    </row>
    <row r="552" customHeight="1" spans="12:21">
      <c r="L552" s="126"/>
      <c r="N552" s="908"/>
      <c r="O552" s="908"/>
      <c r="P552" s="908"/>
      <c r="Q552" s="908"/>
      <c r="R552" s="908"/>
      <c r="S552" s="908"/>
      <c r="T552" s="908"/>
      <c r="U552" s="908"/>
    </row>
    <row r="553" customHeight="1" spans="12:21">
      <c r="L553" s="126"/>
      <c r="N553" s="908"/>
      <c r="O553" s="908"/>
      <c r="P553" s="908"/>
      <c r="Q553" s="908"/>
      <c r="R553" s="908"/>
      <c r="S553" s="908"/>
      <c r="T553" s="908"/>
      <c r="U553" s="908"/>
    </row>
    <row r="554" customHeight="1" spans="12:21">
      <c r="L554" s="126"/>
      <c r="N554" s="908"/>
      <c r="O554" s="908"/>
      <c r="P554" s="908"/>
      <c r="Q554" s="908"/>
      <c r="R554" s="908"/>
      <c r="S554" s="908"/>
      <c r="T554" s="908"/>
      <c r="U554" s="908"/>
    </row>
    <row r="555" customHeight="1" spans="12:21">
      <c r="L555" s="126"/>
      <c r="N555" s="908"/>
      <c r="O555" s="908"/>
      <c r="P555" s="908"/>
      <c r="Q555" s="908"/>
      <c r="R555" s="908"/>
      <c r="S555" s="908"/>
      <c r="T555" s="908"/>
      <c r="U555" s="908"/>
    </row>
    <row r="556" customHeight="1" spans="12:21">
      <c r="L556" s="126"/>
      <c r="N556" s="908"/>
      <c r="O556" s="908"/>
      <c r="P556" s="908"/>
      <c r="Q556" s="908"/>
      <c r="R556" s="908"/>
      <c r="S556" s="908"/>
      <c r="T556" s="908"/>
      <c r="U556" s="908"/>
    </row>
    <row r="557" customHeight="1" spans="12:21">
      <c r="L557" s="126"/>
      <c r="N557" s="908"/>
      <c r="O557" s="908"/>
      <c r="P557" s="908"/>
      <c r="Q557" s="908"/>
      <c r="R557" s="908"/>
      <c r="S557" s="908"/>
      <c r="T557" s="908"/>
      <c r="U557" s="908"/>
    </row>
    <row r="558" customHeight="1" spans="12:21">
      <c r="L558" s="126"/>
      <c r="N558" s="908"/>
      <c r="O558" s="908"/>
      <c r="P558" s="908"/>
      <c r="Q558" s="908"/>
      <c r="R558" s="908"/>
      <c r="S558" s="908"/>
      <c r="T558" s="908"/>
      <c r="U558" s="908"/>
    </row>
    <row r="559" customHeight="1" spans="12:21">
      <c r="L559" s="126"/>
      <c r="N559" s="908"/>
      <c r="O559" s="908"/>
      <c r="P559" s="908"/>
      <c r="Q559" s="908"/>
      <c r="R559" s="908"/>
      <c r="S559" s="908"/>
      <c r="T559" s="908"/>
      <c r="U559" s="908"/>
    </row>
    <row r="560" customHeight="1" spans="12:21">
      <c r="L560" s="126"/>
      <c r="N560" s="908"/>
      <c r="O560" s="908"/>
      <c r="P560" s="908"/>
      <c r="Q560" s="908"/>
      <c r="R560" s="908"/>
      <c r="S560" s="908"/>
      <c r="T560" s="908"/>
      <c r="U560" s="908"/>
    </row>
    <row r="561" customHeight="1" spans="12:21">
      <c r="L561" s="126"/>
      <c r="N561" s="908"/>
      <c r="O561" s="908"/>
      <c r="P561" s="908"/>
      <c r="Q561" s="908"/>
      <c r="R561" s="908"/>
      <c r="S561" s="908"/>
      <c r="T561" s="908"/>
      <c r="U561" s="908"/>
    </row>
    <row r="562" customHeight="1" spans="12:21">
      <c r="L562" s="126"/>
      <c r="N562" s="908"/>
      <c r="O562" s="908"/>
      <c r="P562" s="908"/>
      <c r="Q562" s="908"/>
      <c r="R562" s="908"/>
      <c r="S562" s="908"/>
      <c r="T562" s="908"/>
      <c r="U562" s="908"/>
    </row>
    <row r="563" customHeight="1" spans="12:21">
      <c r="L563" s="126"/>
      <c r="N563" s="908"/>
      <c r="O563" s="908"/>
      <c r="P563" s="908"/>
      <c r="Q563" s="908"/>
      <c r="R563" s="908"/>
      <c r="S563" s="908"/>
      <c r="T563" s="908"/>
      <c r="U563" s="908"/>
    </row>
    <row r="564" customHeight="1" spans="12:21">
      <c r="L564" s="126"/>
      <c r="N564" s="908"/>
      <c r="O564" s="908"/>
      <c r="P564" s="908"/>
      <c r="Q564" s="908"/>
      <c r="R564" s="908"/>
      <c r="S564" s="908"/>
      <c r="T564" s="908"/>
      <c r="U564" s="908"/>
    </row>
    <row r="565" customHeight="1" spans="12:21">
      <c r="L565" s="126"/>
      <c r="N565" s="908"/>
      <c r="O565" s="908"/>
      <c r="P565" s="908"/>
      <c r="Q565" s="908"/>
      <c r="R565" s="908"/>
      <c r="S565" s="908"/>
      <c r="T565" s="908"/>
      <c r="U565" s="908"/>
    </row>
    <row r="566" customHeight="1" spans="12:21">
      <c r="L566" s="126"/>
      <c r="N566" s="908"/>
      <c r="O566" s="908"/>
      <c r="P566" s="908"/>
      <c r="Q566" s="908"/>
      <c r="R566" s="908"/>
      <c r="S566" s="908"/>
      <c r="T566" s="908"/>
      <c r="U566" s="908"/>
    </row>
    <row r="567" customHeight="1" spans="12:21">
      <c r="L567" s="126"/>
      <c r="N567" s="908"/>
      <c r="O567" s="908"/>
      <c r="P567" s="908"/>
      <c r="Q567" s="908"/>
      <c r="R567" s="908"/>
      <c r="S567" s="908"/>
      <c r="T567" s="908"/>
      <c r="U567" s="908"/>
    </row>
    <row r="568" customHeight="1" spans="12:21">
      <c r="L568" s="126"/>
      <c r="N568" s="908"/>
      <c r="O568" s="908"/>
      <c r="P568" s="908"/>
      <c r="Q568" s="908"/>
      <c r="R568" s="908"/>
      <c r="S568" s="908"/>
      <c r="T568" s="908"/>
      <c r="U568" s="908"/>
    </row>
    <row r="569" customHeight="1" spans="12:21">
      <c r="L569" s="126"/>
      <c r="N569" s="908"/>
      <c r="O569" s="908"/>
      <c r="P569" s="908"/>
      <c r="Q569" s="908"/>
      <c r="R569" s="908"/>
      <c r="S569" s="908"/>
      <c r="T569" s="908"/>
      <c r="U569" s="908"/>
    </row>
    <row r="570" customHeight="1" spans="12:21">
      <c r="L570" s="126"/>
      <c r="N570" s="908"/>
      <c r="O570" s="908"/>
      <c r="P570" s="908"/>
      <c r="Q570" s="908"/>
      <c r="R570" s="908"/>
      <c r="S570" s="908"/>
      <c r="T570" s="908"/>
      <c r="U570" s="908"/>
    </row>
    <row r="571" customHeight="1" spans="12:21">
      <c r="L571" s="126"/>
      <c r="N571" s="908"/>
      <c r="O571" s="908"/>
      <c r="P571" s="908"/>
      <c r="Q571" s="908"/>
      <c r="R571" s="908"/>
      <c r="S571" s="908"/>
      <c r="T571" s="908"/>
      <c r="U571" s="908"/>
    </row>
    <row r="572" customHeight="1" spans="12:21">
      <c r="L572" s="126"/>
      <c r="N572" s="908"/>
      <c r="O572" s="908"/>
      <c r="P572" s="908"/>
      <c r="Q572" s="908"/>
      <c r="R572" s="908"/>
      <c r="S572" s="908"/>
      <c r="T572" s="908"/>
      <c r="U572" s="908"/>
    </row>
    <row r="573" customHeight="1" spans="12:21">
      <c r="L573" s="126"/>
      <c r="N573" s="908"/>
      <c r="O573" s="908"/>
      <c r="P573" s="908"/>
      <c r="Q573" s="908"/>
      <c r="R573" s="908"/>
      <c r="S573" s="908"/>
      <c r="T573" s="908"/>
      <c r="U573" s="908"/>
    </row>
    <row r="574" customHeight="1" spans="12:21">
      <c r="L574" s="126"/>
      <c r="N574" s="908"/>
      <c r="O574" s="908"/>
      <c r="P574" s="908"/>
      <c r="Q574" s="908"/>
      <c r="R574" s="908"/>
      <c r="S574" s="908"/>
      <c r="T574" s="908"/>
      <c r="U574" s="908"/>
    </row>
    <row r="575" customHeight="1" spans="12:21">
      <c r="L575" s="126"/>
      <c r="N575" s="908"/>
      <c r="O575" s="908"/>
      <c r="P575" s="908"/>
      <c r="Q575" s="908"/>
      <c r="R575" s="908"/>
      <c r="S575" s="908"/>
      <c r="T575" s="908"/>
      <c r="U575" s="908"/>
    </row>
    <row r="576" customHeight="1" spans="12:21">
      <c r="L576" s="126"/>
      <c r="N576" s="908"/>
      <c r="O576" s="908"/>
      <c r="P576" s="908"/>
      <c r="Q576" s="908"/>
      <c r="R576" s="908"/>
      <c r="S576" s="908"/>
      <c r="T576" s="908"/>
      <c r="U576" s="908"/>
    </row>
    <row r="577" customHeight="1" spans="12:21">
      <c r="L577" s="126"/>
      <c r="N577" s="908"/>
      <c r="O577" s="908"/>
      <c r="P577" s="908"/>
      <c r="Q577" s="908"/>
      <c r="R577" s="908"/>
      <c r="S577" s="908"/>
      <c r="T577" s="908"/>
      <c r="U577" s="908"/>
    </row>
    <row r="578" customHeight="1" spans="12:21">
      <c r="L578" s="126"/>
      <c r="N578" s="908"/>
      <c r="O578" s="908"/>
      <c r="P578" s="908"/>
      <c r="Q578" s="908"/>
      <c r="R578" s="908"/>
      <c r="S578" s="908"/>
      <c r="T578" s="908"/>
      <c r="U578" s="908"/>
    </row>
    <row r="579" customHeight="1" spans="12:21">
      <c r="L579" s="126"/>
      <c r="N579" s="908"/>
      <c r="O579" s="908"/>
      <c r="P579" s="908"/>
      <c r="Q579" s="908"/>
      <c r="R579" s="908"/>
      <c r="S579" s="908"/>
      <c r="T579" s="908"/>
      <c r="U579" s="908"/>
    </row>
    <row r="580" customHeight="1" spans="12:21">
      <c r="L580" s="126"/>
      <c r="N580" s="908"/>
      <c r="O580" s="908"/>
      <c r="P580" s="908"/>
      <c r="Q580" s="908"/>
      <c r="R580" s="908"/>
      <c r="S580" s="908"/>
      <c r="T580" s="908"/>
      <c r="U580" s="908"/>
    </row>
    <row r="581" customHeight="1" spans="12:21">
      <c r="L581" s="126"/>
      <c r="N581" s="908"/>
      <c r="O581" s="908"/>
      <c r="P581" s="908"/>
      <c r="Q581" s="908"/>
      <c r="R581" s="908"/>
      <c r="S581" s="908"/>
      <c r="T581" s="908"/>
      <c r="U581" s="908"/>
    </row>
    <row r="582" customHeight="1" spans="12:21">
      <c r="L582" s="126"/>
      <c r="N582" s="908"/>
      <c r="O582" s="908"/>
      <c r="P582" s="908"/>
      <c r="Q582" s="908"/>
      <c r="R582" s="908"/>
      <c r="S582" s="908"/>
      <c r="T582" s="908"/>
      <c r="U582" s="908"/>
    </row>
    <row r="583" customHeight="1" spans="12:21">
      <c r="L583" s="126"/>
      <c r="N583" s="908"/>
      <c r="O583" s="908"/>
      <c r="P583" s="908"/>
      <c r="Q583" s="908"/>
      <c r="R583" s="908"/>
      <c r="S583" s="908"/>
      <c r="T583" s="908"/>
      <c r="U583" s="908"/>
    </row>
    <row r="584" customHeight="1" spans="12:21">
      <c r="L584" s="126"/>
      <c r="N584" s="908"/>
      <c r="O584" s="908"/>
      <c r="P584" s="908"/>
      <c r="Q584" s="908"/>
      <c r="R584" s="908"/>
      <c r="S584" s="908"/>
      <c r="T584" s="908"/>
      <c r="U584" s="908"/>
    </row>
    <row r="585" customHeight="1" spans="12:21">
      <c r="L585" s="126"/>
      <c r="N585" s="908"/>
      <c r="O585" s="908"/>
      <c r="P585" s="908"/>
      <c r="Q585" s="908"/>
      <c r="R585" s="908"/>
      <c r="S585" s="908"/>
      <c r="T585" s="908"/>
      <c r="U585" s="908"/>
    </row>
    <row r="586" customHeight="1" spans="12:21">
      <c r="L586" s="126"/>
      <c r="N586" s="908"/>
      <c r="O586" s="908"/>
      <c r="P586" s="908"/>
      <c r="Q586" s="908"/>
      <c r="R586" s="908"/>
      <c r="S586" s="908"/>
      <c r="T586" s="908"/>
      <c r="U586" s="908"/>
    </row>
    <row r="587" customHeight="1" spans="12:21">
      <c r="L587" s="126"/>
      <c r="N587" s="908"/>
      <c r="O587" s="908"/>
      <c r="P587" s="908"/>
      <c r="Q587" s="908"/>
      <c r="R587" s="908"/>
      <c r="S587" s="908"/>
      <c r="T587" s="908"/>
      <c r="U587" s="908"/>
    </row>
    <row r="588" customHeight="1" spans="12:21">
      <c r="L588" s="126"/>
      <c r="N588" s="908"/>
      <c r="O588" s="908"/>
      <c r="P588" s="908"/>
      <c r="Q588" s="908"/>
      <c r="R588" s="908"/>
      <c r="S588" s="908"/>
      <c r="T588" s="908"/>
      <c r="U588" s="908"/>
    </row>
    <row r="589" customHeight="1" spans="12:21">
      <c r="L589" s="126"/>
      <c r="N589" s="908"/>
      <c r="O589" s="908"/>
      <c r="P589" s="908"/>
      <c r="Q589" s="908"/>
      <c r="R589" s="908"/>
      <c r="S589" s="908"/>
      <c r="T589" s="908"/>
      <c r="U589" s="908"/>
    </row>
    <row r="590" customHeight="1" spans="12:21">
      <c r="L590" s="126"/>
      <c r="N590" s="908"/>
      <c r="O590" s="908"/>
      <c r="P590" s="908"/>
      <c r="Q590" s="908"/>
      <c r="R590" s="908"/>
      <c r="S590" s="908"/>
      <c r="T590" s="908"/>
      <c r="U590" s="908"/>
    </row>
    <row r="591" customHeight="1" spans="12:21">
      <c r="L591" s="126"/>
      <c r="N591" s="908"/>
      <c r="O591" s="908"/>
      <c r="P591" s="908"/>
      <c r="Q591" s="908"/>
      <c r="R591" s="908"/>
      <c r="S591" s="908"/>
      <c r="T591" s="908"/>
      <c r="U591" s="908"/>
    </row>
    <row r="592" customHeight="1" spans="12:21">
      <c r="L592" s="126"/>
      <c r="N592" s="908"/>
      <c r="O592" s="908"/>
      <c r="P592" s="908"/>
      <c r="Q592" s="908"/>
      <c r="R592" s="908"/>
      <c r="S592" s="908"/>
      <c r="T592" s="908"/>
      <c r="U592" s="908"/>
    </row>
    <row r="593" customHeight="1" spans="12:21">
      <c r="L593" s="126"/>
      <c r="N593" s="908"/>
      <c r="O593" s="908"/>
      <c r="P593" s="908"/>
      <c r="Q593" s="908"/>
      <c r="R593" s="908"/>
      <c r="S593" s="908"/>
      <c r="T593" s="908"/>
      <c r="U593" s="908"/>
    </row>
    <row r="594" customHeight="1" spans="12:21">
      <c r="L594" s="126"/>
      <c r="N594" s="908"/>
      <c r="O594" s="908"/>
      <c r="P594" s="908"/>
      <c r="Q594" s="908"/>
      <c r="R594" s="908"/>
      <c r="S594" s="908"/>
      <c r="T594" s="908"/>
      <c r="U594" s="908"/>
    </row>
    <row r="595" customHeight="1" spans="12:21">
      <c r="L595" s="126"/>
      <c r="N595" s="908"/>
      <c r="O595" s="908"/>
      <c r="P595" s="908"/>
      <c r="Q595" s="908"/>
      <c r="R595" s="908"/>
      <c r="S595" s="908"/>
      <c r="T595" s="908"/>
      <c r="U595" s="908"/>
    </row>
    <row r="596" customHeight="1" spans="12:21">
      <c r="L596" s="126"/>
      <c r="N596" s="908"/>
      <c r="O596" s="908"/>
      <c r="P596" s="908"/>
      <c r="Q596" s="908"/>
      <c r="R596" s="908"/>
      <c r="S596" s="908"/>
      <c r="T596" s="908"/>
      <c r="U596" s="908"/>
    </row>
    <row r="597" customHeight="1" spans="12:21">
      <c r="L597" s="126"/>
      <c r="N597" s="908"/>
      <c r="O597" s="908"/>
      <c r="P597" s="908"/>
      <c r="Q597" s="908"/>
      <c r="R597" s="908"/>
      <c r="S597" s="908"/>
      <c r="T597" s="908"/>
      <c r="U597" s="908"/>
    </row>
    <row r="598" customHeight="1" spans="12:21">
      <c r="L598" s="126"/>
      <c r="N598" s="908"/>
      <c r="O598" s="908"/>
      <c r="P598" s="908"/>
      <c r="Q598" s="908"/>
      <c r="R598" s="908"/>
      <c r="S598" s="908"/>
      <c r="T598" s="908"/>
      <c r="U598" s="908"/>
    </row>
    <row r="599" customHeight="1" spans="12:21">
      <c r="L599" s="126"/>
      <c r="N599" s="908"/>
      <c r="O599" s="908"/>
      <c r="P599" s="908"/>
      <c r="Q599" s="908"/>
      <c r="R599" s="908"/>
      <c r="S599" s="908"/>
      <c r="T599" s="908"/>
      <c r="U599" s="908"/>
    </row>
    <row r="600" customHeight="1" spans="12:21">
      <c r="L600" s="126"/>
      <c r="N600" s="908"/>
      <c r="O600" s="908"/>
      <c r="P600" s="908"/>
      <c r="Q600" s="908"/>
      <c r="R600" s="908"/>
      <c r="S600" s="908"/>
      <c r="T600" s="908"/>
      <c r="U600" s="908"/>
    </row>
    <row r="601" customHeight="1" spans="12:21">
      <c r="L601" s="126"/>
      <c r="N601" s="908"/>
      <c r="O601" s="908"/>
      <c r="P601" s="908"/>
      <c r="Q601" s="908"/>
      <c r="R601" s="908"/>
      <c r="S601" s="908"/>
      <c r="T601" s="908"/>
      <c r="U601" s="908"/>
    </row>
    <row r="602" customHeight="1" spans="12:21">
      <c r="L602" s="126"/>
      <c r="N602" s="908"/>
      <c r="O602" s="908"/>
      <c r="P602" s="908"/>
      <c r="Q602" s="908"/>
      <c r="R602" s="908"/>
      <c r="S602" s="908"/>
      <c r="T602" s="908"/>
      <c r="U602" s="908"/>
    </row>
    <row r="603" customHeight="1" spans="12:21">
      <c r="L603" s="126"/>
      <c r="N603" s="908"/>
      <c r="O603" s="908"/>
      <c r="P603" s="908"/>
      <c r="Q603" s="908"/>
      <c r="R603" s="908"/>
      <c r="S603" s="908"/>
      <c r="T603" s="908"/>
      <c r="U603" s="908"/>
    </row>
    <row r="604" customHeight="1" spans="12:21">
      <c r="L604" s="126"/>
      <c r="N604" s="908"/>
      <c r="O604" s="908"/>
      <c r="P604" s="908"/>
      <c r="Q604" s="908"/>
      <c r="R604" s="908"/>
      <c r="S604" s="908"/>
      <c r="T604" s="908"/>
      <c r="U604" s="908"/>
    </row>
    <row r="605" customHeight="1" spans="12:21">
      <c r="L605" s="126"/>
      <c r="N605" s="908"/>
      <c r="O605" s="908"/>
      <c r="P605" s="908"/>
      <c r="Q605" s="908"/>
      <c r="R605" s="908"/>
      <c r="S605" s="908"/>
      <c r="T605" s="908"/>
      <c r="U605" s="908"/>
    </row>
    <row r="606" customHeight="1" spans="12:21">
      <c r="L606" s="126"/>
      <c r="N606" s="908"/>
      <c r="O606" s="908"/>
      <c r="P606" s="908"/>
      <c r="Q606" s="908"/>
      <c r="R606" s="908"/>
      <c r="S606" s="908"/>
      <c r="T606" s="908"/>
      <c r="U606" s="908"/>
    </row>
    <row r="607" customHeight="1" spans="12:21">
      <c r="L607" s="126"/>
      <c r="N607" s="908"/>
      <c r="O607" s="908"/>
      <c r="P607" s="908"/>
      <c r="Q607" s="908"/>
      <c r="R607" s="908"/>
      <c r="S607" s="908"/>
      <c r="T607" s="908"/>
      <c r="U607" s="908"/>
    </row>
    <row r="608" customHeight="1" spans="12:21">
      <c r="L608" s="126"/>
      <c r="N608" s="908"/>
      <c r="O608" s="908"/>
      <c r="P608" s="908"/>
      <c r="Q608" s="908"/>
      <c r="R608" s="908"/>
      <c r="S608" s="908"/>
      <c r="T608" s="908"/>
      <c r="U608" s="908"/>
    </row>
    <row r="609" customHeight="1" spans="12:21">
      <c r="L609" s="126"/>
      <c r="N609" s="908"/>
      <c r="O609" s="908"/>
      <c r="P609" s="908"/>
      <c r="Q609" s="908"/>
      <c r="R609" s="908"/>
      <c r="S609" s="908"/>
      <c r="T609" s="908"/>
      <c r="U609" s="908"/>
    </row>
    <row r="610" customHeight="1" spans="12:21">
      <c r="L610" s="126"/>
      <c r="N610" s="908"/>
      <c r="O610" s="908"/>
      <c r="P610" s="908"/>
      <c r="Q610" s="908"/>
      <c r="R610" s="908"/>
      <c r="S610" s="908"/>
      <c r="T610" s="908"/>
      <c r="U610" s="908"/>
    </row>
    <row r="611" customHeight="1" spans="12:21">
      <c r="L611" s="126"/>
      <c r="N611" s="908"/>
      <c r="O611" s="908"/>
      <c r="P611" s="908"/>
      <c r="Q611" s="908"/>
      <c r="R611" s="908"/>
      <c r="S611" s="908"/>
      <c r="T611" s="908"/>
      <c r="U611" s="908"/>
    </row>
    <row r="612" customHeight="1" spans="12:21">
      <c r="L612" s="126"/>
      <c r="N612" s="908"/>
      <c r="O612" s="908"/>
      <c r="P612" s="908"/>
      <c r="Q612" s="908"/>
      <c r="R612" s="908"/>
      <c r="S612" s="908"/>
      <c r="T612" s="908"/>
      <c r="U612" s="908"/>
    </row>
    <row r="613" customHeight="1" spans="12:21">
      <c r="L613" s="126"/>
      <c r="N613" s="908"/>
      <c r="O613" s="908"/>
      <c r="P613" s="908"/>
      <c r="Q613" s="908"/>
      <c r="R613" s="908"/>
      <c r="S613" s="908"/>
      <c r="T613" s="908"/>
      <c r="U613" s="908"/>
    </row>
    <row r="614" customHeight="1" spans="12:21">
      <c r="L614" s="126"/>
      <c r="N614" s="908"/>
      <c r="O614" s="908"/>
      <c r="P614" s="908"/>
      <c r="Q614" s="908"/>
      <c r="R614" s="908"/>
      <c r="S614" s="908"/>
      <c r="T614" s="908"/>
      <c r="U614" s="908"/>
    </row>
    <row r="615" customHeight="1" spans="12:21">
      <c r="L615" s="126"/>
      <c r="N615" s="908"/>
      <c r="O615" s="908"/>
      <c r="P615" s="908"/>
      <c r="Q615" s="908"/>
      <c r="R615" s="908"/>
      <c r="S615" s="908"/>
      <c r="T615" s="908"/>
      <c r="U615" s="908"/>
    </row>
    <row r="616" customHeight="1" spans="12:21">
      <c r="L616" s="126"/>
      <c r="N616" s="908"/>
      <c r="O616" s="908"/>
      <c r="P616" s="908"/>
      <c r="Q616" s="908"/>
      <c r="R616" s="908"/>
      <c r="S616" s="908"/>
      <c r="T616" s="908"/>
      <c r="U616" s="908"/>
    </row>
    <row r="617" customHeight="1" spans="12:21">
      <c r="L617" s="126"/>
      <c r="N617" s="908"/>
      <c r="O617" s="908"/>
      <c r="P617" s="908"/>
      <c r="Q617" s="908"/>
      <c r="R617" s="908"/>
      <c r="S617" s="908"/>
      <c r="T617" s="908"/>
      <c r="U617" s="908"/>
    </row>
    <row r="618" customHeight="1" spans="12:21">
      <c r="L618" s="126"/>
      <c r="N618" s="908"/>
      <c r="O618" s="908"/>
      <c r="P618" s="908"/>
      <c r="Q618" s="908"/>
      <c r="R618" s="908"/>
      <c r="S618" s="908"/>
      <c r="T618" s="908"/>
      <c r="U618" s="908"/>
    </row>
    <row r="619" customHeight="1" spans="12:21">
      <c r="L619" s="126"/>
      <c r="N619" s="908"/>
      <c r="O619" s="908"/>
      <c r="P619" s="908"/>
      <c r="Q619" s="908"/>
      <c r="R619" s="908"/>
      <c r="S619" s="908"/>
      <c r="T619" s="908"/>
      <c r="U619" s="908"/>
    </row>
    <row r="620" customHeight="1" spans="12:21">
      <c r="L620" s="126"/>
      <c r="N620" s="908"/>
      <c r="O620" s="908"/>
      <c r="P620" s="908"/>
      <c r="Q620" s="908"/>
      <c r="R620" s="908"/>
      <c r="S620" s="908"/>
      <c r="T620" s="908"/>
      <c r="U620" s="908"/>
    </row>
    <row r="621" customHeight="1" spans="12:21">
      <c r="L621" s="126"/>
      <c r="N621" s="908"/>
      <c r="O621" s="908"/>
      <c r="P621" s="908"/>
      <c r="Q621" s="908"/>
      <c r="R621" s="908"/>
      <c r="S621" s="908"/>
      <c r="T621" s="908"/>
      <c r="U621" s="908"/>
    </row>
    <row r="622" customHeight="1" spans="12:21">
      <c r="L622" s="126"/>
      <c r="N622" s="908"/>
      <c r="O622" s="908"/>
      <c r="P622" s="908"/>
      <c r="Q622" s="908"/>
      <c r="R622" s="908"/>
      <c r="S622" s="908"/>
      <c r="T622" s="908"/>
      <c r="U622" s="908"/>
    </row>
    <row r="623" customHeight="1" spans="12:21">
      <c r="L623" s="126"/>
      <c r="N623" s="908"/>
      <c r="O623" s="908"/>
      <c r="P623" s="908"/>
      <c r="Q623" s="908"/>
      <c r="R623" s="908"/>
      <c r="S623" s="908"/>
      <c r="T623" s="908"/>
      <c r="U623" s="908"/>
    </row>
    <row r="624" customHeight="1" spans="12:21">
      <c r="L624" s="126"/>
      <c r="N624" s="908"/>
      <c r="O624" s="908"/>
      <c r="P624" s="908"/>
      <c r="Q624" s="908"/>
      <c r="R624" s="908"/>
      <c r="S624" s="908"/>
      <c r="T624" s="908"/>
      <c r="U624" s="908"/>
    </row>
    <row r="625" customHeight="1" spans="12:21">
      <c r="L625" s="126"/>
      <c r="N625" s="908"/>
      <c r="O625" s="908"/>
      <c r="P625" s="908"/>
      <c r="Q625" s="908"/>
      <c r="R625" s="908"/>
      <c r="S625" s="908"/>
      <c r="T625" s="908"/>
      <c r="U625" s="908"/>
    </row>
    <row r="626" customHeight="1" spans="12:21">
      <c r="L626" s="126"/>
      <c r="N626" s="908"/>
      <c r="O626" s="908"/>
      <c r="P626" s="908"/>
      <c r="Q626" s="908"/>
      <c r="R626" s="908"/>
      <c r="S626" s="908"/>
      <c r="T626" s="908"/>
      <c r="U626" s="908"/>
    </row>
    <row r="627" customHeight="1" spans="12:21">
      <c r="L627" s="126"/>
      <c r="N627" s="908"/>
      <c r="O627" s="908"/>
      <c r="P627" s="908"/>
      <c r="Q627" s="908"/>
      <c r="R627" s="908"/>
      <c r="S627" s="908"/>
      <c r="T627" s="908"/>
      <c r="U627" s="908"/>
    </row>
    <row r="628" customHeight="1" spans="12:21">
      <c r="L628" s="126"/>
      <c r="N628" s="908"/>
      <c r="O628" s="908"/>
      <c r="P628" s="908"/>
      <c r="Q628" s="908"/>
      <c r="R628" s="908"/>
      <c r="S628" s="908"/>
      <c r="T628" s="908"/>
      <c r="U628" s="908"/>
    </row>
    <row r="629" customHeight="1" spans="12:21">
      <c r="L629" s="126"/>
      <c r="N629" s="908"/>
      <c r="O629" s="908"/>
      <c r="P629" s="908"/>
      <c r="Q629" s="908"/>
      <c r="R629" s="908"/>
      <c r="S629" s="908"/>
      <c r="T629" s="908"/>
      <c r="U629" s="908"/>
    </row>
    <row r="630" customHeight="1" spans="12:21">
      <c r="L630" s="126"/>
      <c r="N630" s="908"/>
      <c r="O630" s="908"/>
      <c r="P630" s="908"/>
      <c r="Q630" s="908"/>
      <c r="R630" s="908"/>
      <c r="S630" s="908"/>
      <c r="T630" s="908"/>
      <c r="U630" s="908"/>
    </row>
    <row r="631" customHeight="1" spans="12:21">
      <c r="L631" s="126"/>
      <c r="N631" s="908"/>
      <c r="O631" s="908"/>
      <c r="P631" s="908"/>
      <c r="Q631" s="908"/>
      <c r="R631" s="908"/>
      <c r="S631" s="908"/>
      <c r="T631" s="908"/>
      <c r="U631" s="908"/>
    </row>
    <row r="632" customHeight="1" spans="12:21">
      <c r="L632" s="126"/>
      <c r="N632" s="908"/>
      <c r="O632" s="908"/>
      <c r="P632" s="908"/>
      <c r="Q632" s="908"/>
      <c r="R632" s="908"/>
      <c r="S632" s="908"/>
      <c r="T632" s="908"/>
      <c r="U632" s="908"/>
    </row>
    <row r="633" customHeight="1" spans="12:21">
      <c r="L633" s="126"/>
      <c r="N633" s="908"/>
      <c r="O633" s="908"/>
      <c r="P633" s="908"/>
      <c r="Q633" s="908"/>
      <c r="R633" s="908"/>
      <c r="S633" s="908"/>
      <c r="T633" s="908"/>
      <c r="U633" s="908"/>
    </row>
    <row r="634" customHeight="1" spans="12:21">
      <c r="L634" s="126"/>
      <c r="N634" s="908"/>
      <c r="O634" s="908"/>
      <c r="P634" s="908"/>
      <c r="Q634" s="908"/>
      <c r="R634" s="908"/>
      <c r="S634" s="908"/>
      <c r="T634" s="908"/>
      <c r="U634" s="908"/>
    </row>
    <row r="635" customHeight="1" spans="12:21">
      <c r="L635" s="126"/>
      <c r="N635" s="908"/>
      <c r="O635" s="908"/>
      <c r="P635" s="908"/>
      <c r="Q635" s="908"/>
      <c r="R635" s="908"/>
      <c r="S635" s="908"/>
      <c r="T635" s="908"/>
      <c r="U635" s="908"/>
    </row>
    <row r="636" customHeight="1" spans="12:21">
      <c r="L636" s="126"/>
      <c r="N636" s="908"/>
      <c r="O636" s="908"/>
      <c r="P636" s="908"/>
      <c r="Q636" s="908"/>
      <c r="R636" s="908"/>
      <c r="S636" s="908"/>
      <c r="T636" s="908"/>
      <c r="U636" s="908"/>
    </row>
    <row r="637" customHeight="1" spans="12:21">
      <c r="L637" s="126"/>
      <c r="N637" s="908"/>
      <c r="O637" s="908"/>
      <c r="P637" s="908"/>
      <c r="Q637" s="908"/>
      <c r="R637" s="908"/>
      <c r="S637" s="908"/>
      <c r="T637" s="908"/>
      <c r="U637" s="908"/>
    </row>
    <row r="638" customHeight="1" spans="12:21">
      <c r="L638" s="126"/>
      <c r="N638" s="908"/>
      <c r="O638" s="908"/>
      <c r="P638" s="908"/>
      <c r="Q638" s="908"/>
      <c r="R638" s="908"/>
      <c r="S638" s="908"/>
      <c r="T638" s="908"/>
      <c r="U638" s="908"/>
    </row>
    <row r="639" customHeight="1" spans="12:21">
      <c r="L639" s="126"/>
      <c r="N639" s="908"/>
      <c r="O639" s="908"/>
      <c r="P639" s="908"/>
      <c r="Q639" s="908"/>
      <c r="R639" s="908"/>
      <c r="S639" s="908"/>
      <c r="T639" s="908"/>
      <c r="U639" s="908"/>
    </row>
    <row r="640" customHeight="1" spans="12:21">
      <c r="L640" s="126"/>
      <c r="N640" s="908"/>
      <c r="O640" s="908"/>
      <c r="P640" s="908"/>
      <c r="Q640" s="908"/>
      <c r="R640" s="908"/>
      <c r="S640" s="908"/>
      <c r="T640" s="908"/>
      <c r="U640" s="908"/>
    </row>
    <row r="641" customHeight="1" spans="12:21">
      <c r="L641" s="126"/>
      <c r="N641" s="908"/>
      <c r="O641" s="908"/>
      <c r="P641" s="908"/>
      <c r="Q641" s="908"/>
      <c r="R641" s="908"/>
      <c r="S641" s="908"/>
      <c r="T641" s="908"/>
      <c r="U641" s="908"/>
    </row>
    <row r="642" customHeight="1" spans="12:21">
      <c r="L642" s="126"/>
      <c r="N642" s="908"/>
      <c r="O642" s="908"/>
      <c r="P642" s="908"/>
      <c r="Q642" s="908"/>
      <c r="R642" s="908"/>
      <c r="S642" s="908"/>
      <c r="T642" s="908"/>
      <c r="U642" s="908"/>
    </row>
    <row r="643" customHeight="1" spans="12:21">
      <c r="L643" s="126"/>
      <c r="N643" s="908"/>
      <c r="O643" s="908"/>
      <c r="P643" s="908"/>
      <c r="Q643" s="908"/>
      <c r="R643" s="908"/>
      <c r="S643" s="908"/>
      <c r="T643" s="908"/>
      <c r="U643" s="908"/>
    </row>
    <row r="644" customHeight="1" spans="12:21">
      <c r="L644" s="126"/>
      <c r="N644" s="908"/>
      <c r="O644" s="908"/>
      <c r="P644" s="908"/>
      <c r="Q644" s="908"/>
      <c r="R644" s="908"/>
      <c r="S644" s="908"/>
      <c r="T644" s="908"/>
      <c r="U644" s="908"/>
    </row>
    <row r="645" customHeight="1" spans="12:21">
      <c r="L645" s="126"/>
      <c r="N645" s="908"/>
      <c r="O645" s="908"/>
      <c r="P645" s="908"/>
      <c r="Q645" s="908"/>
      <c r="R645" s="908"/>
      <c r="S645" s="908"/>
      <c r="T645" s="908"/>
      <c r="U645" s="908"/>
    </row>
    <row r="646" customHeight="1" spans="12:21">
      <c r="L646" s="126"/>
      <c r="N646" s="908"/>
      <c r="O646" s="908"/>
      <c r="P646" s="908"/>
      <c r="Q646" s="908"/>
      <c r="R646" s="908"/>
      <c r="S646" s="908"/>
      <c r="T646" s="908"/>
      <c r="U646" s="908"/>
    </row>
    <row r="647" customHeight="1" spans="12:21">
      <c r="L647" s="126"/>
      <c r="N647" s="908"/>
      <c r="O647" s="908"/>
      <c r="P647" s="908"/>
      <c r="Q647" s="908"/>
      <c r="R647" s="908"/>
      <c r="S647" s="908"/>
      <c r="T647" s="908"/>
      <c r="U647" s="908"/>
    </row>
    <row r="648" customHeight="1" spans="12:21">
      <c r="L648" s="126"/>
      <c r="N648" s="908"/>
      <c r="O648" s="908"/>
      <c r="P648" s="908"/>
      <c r="Q648" s="908"/>
      <c r="R648" s="908"/>
      <c r="S648" s="908"/>
      <c r="T648" s="908"/>
      <c r="U648" s="908"/>
    </row>
    <row r="649" customHeight="1" spans="12:21">
      <c r="L649" s="126"/>
      <c r="N649" s="908"/>
      <c r="O649" s="908"/>
      <c r="P649" s="908"/>
      <c r="Q649" s="908"/>
      <c r="R649" s="908"/>
      <c r="S649" s="908"/>
      <c r="T649" s="908"/>
      <c r="U649" s="908"/>
    </row>
    <row r="650" customHeight="1" spans="12:21">
      <c r="L650" s="126"/>
      <c r="N650" s="908"/>
      <c r="O650" s="908"/>
      <c r="P650" s="908"/>
      <c r="Q650" s="908"/>
      <c r="R650" s="908"/>
      <c r="S650" s="908"/>
      <c r="T650" s="908"/>
      <c r="U650" s="908"/>
    </row>
    <row r="651" customHeight="1" spans="12:21">
      <c r="L651" s="126"/>
      <c r="N651" s="908"/>
      <c r="O651" s="908"/>
      <c r="P651" s="908"/>
      <c r="Q651" s="908"/>
      <c r="R651" s="908"/>
      <c r="S651" s="908"/>
      <c r="T651" s="908"/>
      <c r="U651" s="908"/>
    </row>
    <row r="652" customHeight="1" spans="12:21">
      <c r="L652" s="126"/>
      <c r="N652" s="908"/>
      <c r="O652" s="908"/>
      <c r="P652" s="908"/>
      <c r="Q652" s="908"/>
      <c r="R652" s="908"/>
      <c r="S652" s="908"/>
      <c r="T652" s="908"/>
      <c r="U652" s="908"/>
    </row>
    <row r="653" customHeight="1" spans="12:21">
      <c r="L653" s="126"/>
      <c r="N653" s="908"/>
      <c r="O653" s="908"/>
      <c r="P653" s="908"/>
      <c r="Q653" s="908"/>
      <c r="R653" s="908"/>
      <c r="S653" s="908"/>
      <c r="T653" s="908"/>
      <c r="U653" s="908"/>
    </row>
    <row r="654" customHeight="1" spans="12:21">
      <c r="L654" s="126"/>
      <c r="N654" s="908"/>
      <c r="O654" s="908"/>
      <c r="P654" s="908"/>
      <c r="Q654" s="908"/>
      <c r="R654" s="908"/>
      <c r="S654" s="908"/>
      <c r="T654" s="908"/>
      <c r="U654" s="908"/>
    </row>
    <row r="655" customHeight="1" spans="12:21">
      <c r="L655" s="126"/>
      <c r="N655" s="908"/>
      <c r="O655" s="908"/>
      <c r="P655" s="908"/>
      <c r="Q655" s="908"/>
      <c r="R655" s="908"/>
      <c r="S655" s="908"/>
      <c r="T655" s="908"/>
      <c r="U655" s="908"/>
    </row>
    <row r="656" customHeight="1" spans="12:21">
      <c r="L656" s="126"/>
      <c r="N656" s="908"/>
      <c r="O656" s="908"/>
      <c r="P656" s="908"/>
      <c r="Q656" s="908"/>
      <c r="R656" s="908"/>
      <c r="S656" s="908"/>
      <c r="T656" s="908"/>
      <c r="U656" s="908"/>
    </row>
    <row r="657" customHeight="1" spans="12:21">
      <c r="L657" s="126"/>
      <c r="N657" s="908"/>
      <c r="O657" s="908"/>
      <c r="P657" s="908"/>
      <c r="Q657" s="908"/>
      <c r="R657" s="908"/>
      <c r="S657" s="908"/>
      <c r="T657" s="908"/>
      <c r="U657" s="908"/>
    </row>
    <row r="658" customHeight="1" spans="12:21">
      <c r="L658" s="126"/>
      <c r="N658" s="908"/>
      <c r="O658" s="908"/>
      <c r="P658" s="908"/>
      <c r="Q658" s="908"/>
      <c r="R658" s="908"/>
      <c r="S658" s="908"/>
      <c r="T658" s="908"/>
      <c r="U658" s="908"/>
    </row>
    <row r="659" customHeight="1" spans="12:21">
      <c r="L659" s="126"/>
      <c r="N659" s="908"/>
      <c r="O659" s="908"/>
      <c r="P659" s="908"/>
      <c r="Q659" s="908"/>
      <c r="R659" s="908"/>
      <c r="S659" s="908"/>
      <c r="T659" s="908"/>
      <c r="U659" s="908"/>
    </row>
    <row r="660" customHeight="1" spans="12:21">
      <c r="L660" s="126"/>
      <c r="N660" s="908"/>
      <c r="O660" s="908"/>
      <c r="P660" s="908"/>
      <c r="Q660" s="908"/>
      <c r="R660" s="908"/>
      <c r="S660" s="908"/>
      <c r="T660" s="908"/>
      <c r="U660" s="908"/>
    </row>
    <row r="661" customHeight="1" spans="12:21">
      <c r="L661" s="126"/>
      <c r="N661" s="908"/>
      <c r="O661" s="908"/>
      <c r="P661" s="908"/>
      <c r="Q661" s="908"/>
      <c r="R661" s="908"/>
      <c r="S661" s="908"/>
      <c r="T661" s="908"/>
      <c r="U661" s="908"/>
    </row>
    <row r="662" customHeight="1" spans="12:21">
      <c r="L662" s="126"/>
      <c r="N662" s="908"/>
      <c r="O662" s="908"/>
      <c r="P662" s="908"/>
      <c r="Q662" s="908"/>
      <c r="R662" s="908"/>
      <c r="S662" s="908"/>
      <c r="T662" s="908"/>
      <c r="U662" s="908"/>
    </row>
    <row r="663" customHeight="1" spans="12:21">
      <c r="L663" s="126"/>
      <c r="N663" s="908"/>
      <c r="O663" s="908"/>
      <c r="P663" s="908"/>
      <c r="Q663" s="908"/>
      <c r="R663" s="908"/>
      <c r="S663" s="908"/>
      <c r="T663" s="908"/>
      <c r="U663" s="908"/>
    </row>
    <row r="664" customHeight="1" spans="12:21">
      <c r="L664" s="126"/>
      <c r="N664" s="908"/>
      <c r="O664" s="908"/>
      <c r="P664" s="908"/>
      <c r="Q664" s="908"/>
      <c r="R664" s="908"/>
      <c r="S664" s="908"/>
      <c r="T664" s="908"/>
      <c r="U664" s="908"/>
    </row>
    <row r="665" customHeight="1" spans="12:21">
      <c r="L665" s="126"/>
      <c r="N665" s="908"/>
      <c r="O665" s="908"/>
      <c r="P665" s="908"/>
      <c r="Q665" s="908"/>
      <c r="R665" s="908"/>
      <c r="S665" s="908"/>
      <c r="T665" s="908"/>
      <c r="U665" s="908"/>
    </row>
    <row r="666" customHeight="1" spans="12:21">
      <c r="L666" s="126"/>
      <c r="N666" s="908"/>
      <c r="O666" s="908"/>
      <c r="P666" s="908"/>
      <c r="Q666" s="908"/>
      <c r="R666" s="908"/>
      <c r="S666" s="908"/>
      <c r="T666" s="908"/>
      <c r="U666" s="908"/>
    </row>
    <row r="667" customHeight="1" spans="12:21">
      <c r="L667" s="126"/>
      <c r="N667" s="908"/>
      <c r="O667" s="908"/>
      <c r="P667" s="908"/>
      <c r="Q667" s="908"/>
      <c r="R667" s="908"/>
      <c r="S667" s="908"/>
      <c r="T667" s="908"/>
      <c r="U667" s="908"/>
    </row>
    <row r="668" customHeight="1" spans="12:21">
      <c r="L668" s="126"/>
      <c r="N668" s="908"/>
      <c r="O668" s="908"/>
      <c r="P668" s="908"/>
      <c r="Q668" s="908"/>
      <c r="R668" s="908"/>
      <c r="S668" s="908"/>
      <c r="T668" s="908"/>
      <c r="U668" s="908"/>
    </row>
    <row r="669" customHeight="1" spans="12:21">
      <c r="L669" s="126"/>
      <c r="N669" s="908"/>
      <c r="O669" s="908"/>
      <c r="P669" s="908"/>
      <c r="Q669" s="908"/>
      <c r="R669" s="908"/>
      <c r="S669" s="908"/>
      <c r="T669" s="908"/>
      <c r="U669" s="908"/>
    </row>
    <row r="670" customHeight="1" spans="12:21">
      <c r="L670" s="126"/>
      <c r="N670" s="908"/>
      <c r="O670" s="908"/>
      <c r="P670" s="908"/>
      <c r="Q670" s="908"/>
      <c r="R670" s="908"/>
      <c r="S670" s="908"/>
      <c r="T670" s="908"/>
      <c r="U670" s="908"/>
    </row>
    <row r="671" customHeight="1" spans="12:21">
      <c r="L671" s="126"/>
      <c r="N671" s="908"/>
      <c r="O671" s="908"/>
      <c r="P671" s="908"/>
      <c r="Q671" s="908"/>
      <c r="R671" s="908"/>
      <c r="S671" s="908"/>
      <c r="T671" s="908"/>
      <c r="U671" s="908"/>
    </row>
    <row r="672" customHeight="1" spans="12:21">
      <c r="L672" s="126"/>
      <c r="N672" s="908"/>
      <c r="O672" s="908"/>
      <c r="P672" s="908"/>
      <c r="Q672" s="908"/>
      <c r="R672" s="908"/>
      <c r="S672" s="908"/>
      <c r="T672" s="908"/>
      <c r="U672" s="908"/>
    </row>
    <row r="673" customHeight="1" spans="12:21">
      <c r="L673" s="126"/>
      <c r="N673" s="908"/>
      <c r="O673" s="908"/>
      <c r="P673" s="908"/>
      <c r="Q673" s="908"/>
      <c r="R673" s="908"/>
      <c r="S673" s="908"/>
      <c r="T673" s="908"/>
      <c r="U673" s="908"/>
    </row>
    <row r="674" customHeight="1" spans="12:21">
      <c r="L674" s="126"/>
      <c r="N674" s="908"/>
      <c r="O674" s="908"/>
      <c r="P674" s="908"/>
      <c r="Q674" s="908"/>
      <c r="R674" s="908"/>
      <c r="S674" s="908"/>
      <c r="T674" s="908"/>
      <c r="U674" s="908"/>
    </row>
    <row r="675" customHeight="1" spans="12:21">
      <c r="L675" s="126"/>
      <c r="N675" s="908"/>
      <c r="O675" s="908"/>
      <c r="P675" s="908"/>
      <c r="Q675" s="908"/>
      <c r="R675" s="908"/>
      <c r="S675" s="908"/>
      <c r="T675" s="908"/>
      <c r="U675" s="908"/>
    </row>
    <row r="676" customHeight="1" spans="12:21">
      <c r="L676" s="126"/>
      <c r="N676" s="908"/>
      <c r="O676" s="908"/>
      <c r="P676" s="908"/>
      <c r="Q676" s="908"/>
      <c r="R676" s="908"/>
      <c r="S676" s="908"/>
      <c r="T676" s="908"/>
      <c r="U676" s="908"/>
    </row>
    <row r="677" customHeight="1" spans="12:21">
      <c r="L677" s="126"/>
      <c r="N677" s="908"/>
      <c r="O677" s="908"/>
      <c r="P677" s="908"/>
      <c r="Q677" s="908"/>
      <c r="R677" s="908"/>
      <c r="S677" s="908"/>
      <c r="T677" s="908"/>
      <c r="U677" s="908"/>
    </row>
    <row r="678" customHeight="1" spans="12:21">
      <c r="L678" s="126"/>
      <c r="N678" s="908"/>
      <c r="O678" s="908"/>
      <c r="P678" s="908"/>
      <c r="Q678" s="908"/>
      <c r="R678" s="908"/>
      <c r="S678" s="908"/>
      <c r="T678" s="908"/>
      <c r="U678" s="908"/>
    </row>
    <row r="679" customHeight="1" spans="12:21">
      <c r="L679" s="126"/>
      <c r="N679" s="908"/>
      <c r="O679" s="908"/>
      <c r="P679" s="908"/>
      <c r="Q679" s="908"/>
      <c r="R679" s="908"/>
      <c r="S679" s="908"/>
      <c r="T679" s="908"/>
      <c r="U679" s="908"/>
    </row>
    <row r="680" customHeight="1" spans="12:21">
      <c r="L680" s="126"/>
      <c r="N680" s="908"/>
      <c r="O680" s="908"/>
      <c r="P680" s="908"/>
      <c r="Q680" s="908"/>
      <c r="R680" s="908"/>
      <c r="S680" s="908"/>
      <c r="T680" s="908"/>
      <c r="U680" s="908"/>
    </row>
    <row r="681" customHeight="1" spans="12:21">
      <c r="L681" s="126"/>
      <c r="N681" s="908"/>
      <c r="O681" s="908"/>
      <c r="P681" s="908"/>
      <c r="Q681" s="908"/>
      <c r="R681" s="908"/>
      <c r="S681" s="908"/>
      <c r="T681" s="908"/>
      <c r="U681" s="908"/>
    </row>
    <row r="682" customHeight="1" spans="12:21">
      <c r="L682" s="126"/>
      <c r="N682" s="908"/>
      <c r="O682" s="908"/>
      <c r="P682" s="908"/>
      <c r="Q682" s="908"/>
      <c r="R682" s="908"/>
      <c r="S682" s="908"/>
      <c r="T682" s="908"/>
      <c r="U682" s="908"/>
    </row>
    <row r="683" customHeight="1" spans="12:21">
      <c r="L683" s="126"/>
      <c r="N683" s="908"/>
      <c r="O683" s="908"/>
      <c r="P683" s="908"/>
      <c r="Q683" s="908"/>
      <c r="R683" s="908"/>
      <c r="S683" s="908"/>
      <c r="T683" s="908"/>
      <c r="U683" s="908"/>
    </row>
    <row r="684" customHeight="1" spans="12:21">
      <c r="L684" s="126"/>
      <c r="N684" s="908"/>
      <c r="O684" s="908"/>
      <c r="P684" s="908"/>
      <c r="Q684" s="908"/>
      <c r="R684" s="908"/>
      <c r="S684" s="908"/>
      <c r="T684" s="908"/>
      <c r="U684" s="908"/>
    </row>
    <row r="685" customHeight="1" spans="12:21">
      <c r="L685" s="126"/>
      <c r="N685" s="908"/>
      <c r="O685" s="908"/>
      <c r="P685" s="908"/>
      <c r="Q685" s="908"/>
      <c r="R685" s="908"/>
      <c r="S685" s="908"/>
      <c r="T685" s="908"/>
      <c r="U685" s="908"/>
    </row>
    <row r="686" customHeight="1" spans="12:21">
      <c r="L686" s="126"/>
      <c r="N686" s="908"/>
      <c r="O686" s="908"/>
      <c r="P686" s="908"/>
      <c r="Q686" s="908"/>
      <c r="R686" s="908"/>
      <c r="S686" s="908"/>
      <c r="T686" s="908"/>
      <c r="U686" s="908"/>
    </row>
    <row r="687" customHeight="1" spans="12:21">
      <c r="L687" s="126"/>
      <c r="N687" s="908"/>
      <c r="O687" s="908"/>
      <c r="P687" s="908"/>
      <c r="Q687" s="908"/>
      <c r="R687" s="908"/>
      <c r="S687" s="908"/>
      <c r="T687" s="908"/>
      <c r="U687" s="908"/>
    </row>
    <row r="688" customHeight="1" spans="12:21">
      <c r="L688" s="126"/>
      <c r="N688" s="908"/>
      <c r="O688" s="908"/>
      <c r="P688" s="908"/>
      <c r="Q688" s="908"/>
      <c r="R688" s="908"/>
      <c r="S688" s="908"/>
      <c r="T688" s="908"/>
      <c r="U688" s="908"/>
    </row>
    <row r="689" customHeight="1" spans="12:21">
      <c r="L689" s="126"/>
      <c r="N689" s="908"/>
      <c r="O689" s="908"/>
      <c r="P689" s="908"/>
      <c r="Q689" s="908"/>
      <c r="R689" s="908"/>
      <c r="S689" s="908"/>
      <c r="T689" s="908"/>
      <c r="U689" s="908"/>
    </row>
    <row r="690" customHeight="1" spans="12:21">
      <c r="L690" s="126"/>
      <c r="N690" s="908"/>
      <c r="O690" s="908"/>
      <c r="P690" s="908"/>
      <c r="Q690" s="908"/>
      <c r="R690" s="908"/>
      <c r="S690" s="908"/>
      <c r="T690" s="908"/>
      <c r="U690" s="908"/>
    </row>
    <row r="691" customHeight="1" spans="12:21">
      <c r="L691" s="126"/>
      <c r="N691" s="908"/>
      <c r="O691" s="908"/>
      <c r="P691" s="908"/>
      <c r="Q691" s="908"/>
      <c r="R691" s="908"/>
      <c r="S691" s="908"/>
      <c r="T691" s="908"/>
      <c r="U691" s="908"/>
    </row>
    <row r="692" customHeight="1" spans="12:21">
      <c r="L692" s="126"/>
      <c r="N692" s="908"/>
      <c r="O692" s="908"/>
      <c r="P692" s="908"/>
      <c r="Q692" s="908"/>
      <c r="R692" s="908"/>
      <c r="S692" s="908"/>
      <c r="T692" s="908"/>
      <c r="U692" s="908"/>
    </row>
    <row r="693" customHeight="1" spans="12:21">
      <c r="L693" s="126"/>
      <c r="N693" s="908"/>
      <c r="O693" s="908"/>
      <c r="P693" s="908"/>
      <c r="Q693" s="908"/>
      <c r="R693" s="908"/>
      <c r="S693" s="908"/>
      <c r="T693" s="908"/>
      <c r="U693" s="908"/>
    </row>
    <row r="694" customHeight="1" spans="12:21">
      <c r="L694" s="126"/>
      <c r="N694" s="908"/>
      <c r="O694" s="908"/>
      <c r="P694" s="908"/>
      <c r="Q694" s="908"/>
      <c r="R694" s="908"/>
      <c r="S694" s="908"/>
      <c r="T694" s="908"/>
      <c r="U694" s="908"/>
    </row>
    <row r="695" customHeight="1" spans="12:21">
      <c r="L695" s="126"/>
      <c r="N695" s="908"/>
      <c r="O695" s="908"/>
      <c r="P695" s="908"/>
      <c r="Q695" s="908"/>
      <c r="R695" s="908"/>
      <c r="S695" s="908"/>
      <c r="T695" s="908"/>
      <c r="U695" s="908"/>
    </row>
    <row r="696" customHeight="1" spans="12:21">
      <c r="L696" s="126"/>
      <c r="N696" s="908"/>
      <c r="O696" s="908"/>
      <c r="P696" s="908"/>
      <c r="Q696" s="908"/>
      <c r="R696" s="908"/>
      <c r="S696" s="908"/>
      <c r="T696" s="908"/>
      <c r="U696" s="908"/>
    </row>
    <row r="697" customHeight="1" spans="12:21">
      <c r="L697" s="126"/>
      <c r="N697" s="908"/>
      <c r="O697" s="908"/>
      <c r="P697" s="908"/>
      <c r="Q697" s="908"/>
      <c r="R697" s="908"/>
      <c r="S697" s="908"/>
      <c r="T697" s="908"/>
      <c r="U697" s="908"/>
    </row>
    <row r="698" customHeight="1" spans="12:21">
      <c r="L698" s="126"/>
      <c r="N698" s="908"/>
      <c r="O698" s="908"/>
      <c r="P698" s="908"/>
      <c r="Q698" s="908"/>
      <c r="R698" s="908"/>
      <c r="S698" s="908"/>
      <c r="T698" s="908"/>
      <c r="U698" s="908"/>
    </row>
    <row r="699" customHeight="1" spans="12:21">
      <c r="L699" s="126"/>
      <c r="N699" s="908"/>
      <c r="O699" s="908"/>
      <c r="P699" s="908"/>
      <c r="Q699" s="908"/>
      <c r="R699" s="908"/>
      <c r="S699" s="908"/>
      <c r="T699" s="908"/>
      <c r="U699" s="908"/>
    </row>
    <row r="700" customHeight="1" spans="12:21">
      <c r="L700" s="126"/>
      <c r="N700" s="908"/>
      <c r="O700" s="908"/>
      <c r="P700" s="908"/>
      <c r="Q700" s="908"/>
      <c r="R700" s="908"/>
      <c r="S700" s="908"/>
      <c r="T700" s="908"/>
      <c r="U700" s="908"/>
    </row>
    <row r="701" customHeight="1" spans="12:21">
      <c r="L701" s="126"/>
      <c r="N701" s="908"/>
      <c r="O701" s="908"/>
      <c r="P701" s="908"/>
      <c r="Q701" s="908"/>
      <c r="R701" s="908"/>
      <c r="S701" s="908"/>
      <c r="T701" s="908"/>
      <c r="U701" s="908"/>
    </row>
    <row r="702" customHeight="1" spans="12:21">
      <c r="L702" s="126"/>
      <c r="N702" s="908"/>
      <c r="O702" s="908"/>
      <c r="P702" s="908"/>
      <c r="Q702" s="908"/>
      <c r="R702" s="908"/>
      <c r="S702" s="908"/>
      <c r="T702" s="908"/>
      <c r="U702" s="908"/>
    </row>
    <row r="703" customHeight="1" spans="12:21">
      <c r="L703" s="126"/>
      <c r="N703" s="908"/>
      <c r="O703" s="908"/>
      <c r="P703" s="908"/>
      <c r="Q703" s="908"/>
      <c r="R703" s="908"/>
      <c r="S703" s="908"/>
      <c r="T703" s="908"/>
      <c r="U703" s="908"/>
    </row>
    <row r="704" customHeight="1" spans="12:21">
      <c r="L704" s="126"/>
      <c r="N704" s="908"/>
      <c r="O704" s="908"/>
      <c r="P704" s="908"/>
      <c r="Q704" s="908"/>
      <c r="R704" s="908"/>
      <c r="S704" s="908"/>
      <c r="T704" s="908"/>
      <c r="U704" s="908"/>
    </row>
    <row r="705" customHeight="1" spans="12:21">
      <c r="L705" s="126"/>
      <c r="N705" s="908"/>
      <c r="O705" s="908"/>
      <c r="P705" s="908"/>
      <c r="Q705" s="908"/>
      <c r="R705" s="908"/>
      <c r="S705" s="908"/>
      <c r="T705" s="908"/>
      <c r="U705" s="908"/>
    </row>
    <row r="706" customHeight="1" spans="12:21">
      <c r="L706" s="126"/>
      <c r="N706" s="908"/>
      <c r="O706" s="908"/>
      <c r="P706" s="908"/>
      <c r="Q706" s="908"/>
      <c r="R706" s="908"/>
      <c r="S706" s="908"/>
      <c r="T706" s="908"/>
      <c r="U706" s="908"/>
    </row>
    <row r="707" customHeight="1" spans="12:21">
      <c r="L707" s="126"/>
      <c r="N707" s="908"/>
      <c r="O707" s="908"/>
      <c r="P707" s="908"/>
      <c r="Q707" s="908"/>
      <c r="R707" s="908"/>
      <c r="S707" s="908"/>
      <c r="T707" s="908"/>
      <c r="U707" s="908"/>
    </row>
    <row r="708" customHeight="1" spans="12:21">
      <c r="L708" s="126"/>
      <c r="N708" s="908"/>
      <c r="O708" s="908"/>
      <c r="P708" s="908"/>
      <c r="Q708" s="908"/>
      <c r="R708" s="908"/>
      <c r="S708" s="908"/>
      <c r="T708" s="908"/>
      <c r="U708" s="908"/>
    </row>
    <row r="709" customHeight="1" spans="12:21">
      <c r="L709" s="126"/>
      <c r="N709" s="908"/>
      <c r="O709" s="908"/>
      <c r="P709" s="908"/>
      <c r="Q709" s="908"/>
      <c r="R709" s="908"/>
      <c r="S709" s="908"/>
      <c r="T709" s="908"/>
      <c r="U709" s="908"/>
    </row>
    <row r="710" customHeight="1" spans="12:21">
      <c r="L710" s="126"/>
      <c r="N710" s="908"/>
      <c r="O710" s="908"/>
      <c r="P710" s="908"/>
      <c r="Q710" s="908"/>
      <c r="R710" s="908"/>
      <c r="S710" s="908"/>
      <c r="T710" s="908"/>
      <c r="U710" s="908"/>
    </row>
    <row r="711" customHeight="1" spans="12:21">
      <c r="L711" s="126"/>
      <c r="N711" s="908"/>
      <c r="O711" s="908"/>
      <c r="P711" s="908"/>
      <c r="Q711" s="908"/>
      <c r="R711" s="908"/>
      <c r="S711" s="908"/>
      <c r="T711" s="908"/>
      <c r="U711" s="908"/>
    </row>
    <row r="712" customHeight="1" spans="12:21">
      <c r="L712" s="126"/>
      <c r="N712" s="908"/>
      <c r="O712" s="908"/>
      <c r="P712" s="908"/>
      <c r="Q712" s="908"/>
      <c r="R712" s="908"/>
      <c r="S712" s="908"/>
      <c r="T712" s="908"/>
      <c r="U712" s="908"/>
    </row>
    <row r="713" customHeight="1" spans="12:21">
      <c r="L713" s="126"/>
      <c r="N713" s="908"/>
      <c r="O713" s="908"/>
      <c r="P713" s="908"/>
      <c r="Q713" s="908"/>
      <c r="R713" s="908"/>
      <c r="S713" s="908"/>
      <c r="T713" s="908"/>
      <c r="U713" s="908"/>
    </row>
    <row r="714" customHeight="1" spans="12:21">
      <c r="L714" s="126"/>
      <c r="N714" s="908"/>
      <c r="O714" s="908"/>
      <c r="P714" s="908"/>
      <c r="Q714" s="908"/>
      <c r="R714" s="908"/>
      <c r="S714" s="908"/>
      <c r="T714" s="908"/>
      <c r="U714" s="908"/>
    </row>
    <row r="715" customHeight="1" spans="12:21">
      <c r="L715" s="126"/>
      <c r="N715" s="908"/>
      <c r="O715" s="908"/>
      <c r="P715" s="908"/>
      <c r="Q715" s="908"/>
      <c r="R715" s="908"/>
      <c r="S715" s="908"/>
      <c r="T715" s="908"/>
      <c r="U715" s="908"/>
    </row>
    <row r="716" customHeight="1" spans="12:21">
      <c r="L716" s="126"/>
      <c r="N716" s="908"/>
      <c r="O716" s="908"/>
      <c r="P716" s="908"/>
      <c r="Q716" s="908"/>
      <c r="R716" s="908"/>
      <c r="S716" s="908"/>
      <c r="T716" s="908"/>
      <c r="U716" s="908"/>
    </row>
    <row r="717" customHeight="1" spans="12:21">
      <c r="L717" s="126"/>
      <c r="N717" s="908"/>
      <c r="O717" s="908"/>
      <c r="P717" s="908"/>
      <c r="Q717" s="908"/>
      <c r="R717" s="908"/>
      <c r="S717" s="908"/>
      <c r="T717" s="908"/>
      <c r="U717" s="908"/>
    </row>
    <row r="718" customHeight="1" spans="12:21">
      <c r="L718" s="126"/>
      <c r="N718" s="908"/>
      <c r="O718" s="908"/>
      <c r="P718" s="908"/>
      <c r="Q718" s="908"/>
      <c r="R718" s="908"/>
      <c r="S718" s="908"/>
      <c r="T718" s="908"/>
      <c r="U718" s="908"/>
    </row>
    <row r="719" customHeight="1" spans="12:21">
      <c r="L719" s="126"/>
      <c r="N719" s="908"/>
      <c r="O719" s="908"/>
      <c r="P719" s="908"/>
      <c r="Q719" s="908"/>
      <c r="R719" s="908"/>
      <c r="S719" s="908"/>
      <c r="T719" s="908"/>
      <c r="U719" s="908"/>
    </row>
    <row r="720" customHeight="1" spans="12:21">
      <c r="L720" s="126"/>
      <c r="N720" s="908"/>
      <c r="O720" s="908"/>
      <c r="P720" s="908"/>
      <c r="Q720" s="908"/>
      <c r="R720" s="908"/>
      <c r="S720" s="908"/>
      <c r="T720" s="908"/>
      <c r="U720" s="908"/>
    </row>
    <row r="721" customHeight="1" spans="12:21">
      <c r="L721" s="126"/>
      <c r="N721" s="908"/>
      <c r="O721" s="908"/>
      <c r="P721" s="908"/>
      <c r="Q721" s="908"/>
      <c r="R721" s="908"/>
      <c r="S721" s="908"/>
      <c r="T721" s="908"/>
      <c r="U721" s="908"/>
    </row>
    <row r="722" customHeight="1" spans="12:21">
      <c r="L722" s="126"/>
      <c r="N722" s="908"/>
      <c r="O722" s="908"/>
      <c r="P722" s="908"/>
      <c r="Q722" s="908"/>
      <c r="R722" s="908"/>
      <c r="S722" s="908"/>
      <c r="T722" s="908"/>
      <c r="U722" s="908"/>
    </row>
    <row r="723" customHeight="1" spans="12:21">
      <c r="L723" s="126"/>
      <c r="N723" s="908"/>
      <c r="O723" s="908"/>
      <c r="P723" s="908"/>
      <c r="Q723" s="908"/>
      <c r="R723" s="908"/>
      <c r="S723" s="908"/>
      <c r="T723" s="908"/>
      <c r="U723" s="908"/>
    </row>
    <row r="724" customHeight="1" spans="12:21">
      <c r="L724" s="126"/>
      <c r="N724" s="908"/>
      <c r="O724" s="908"/>
      <c r="P724" s="908"/>
      <c r="Q724" s="908"/>
      <c r="R724" s="908"/>
      <c r="S724" s="908"/>
      <c r="T724" s="908"/>
      <c r="U724" s="908"/>
    </row>
    <row r="725" customHeight="1" spans="12:21">
      <c r="L725" s="126"/>
      <c r="N725" s="908"/>
      <c r="O725" s="908"/>
      <c r="P725" s="908"/>
      <c r="Q725" s="908"/>
      <c r="R725" s="908"/>
      <c r="S725" s="908"/>
      <c r="T725" s="908"/>
      <c r="U725" s="908"/>
    </row>
    <row r="726" customHeight="1" spans="12:21">
      <c r="L726" s="126"/>
      <c r="N726" s="908"/>
      <c r="O726" s="908"/>
      <c r="P726" s="908"/>
      <c r="Q726" s="908"/>
      <c r="R726" s="908"/>
      <c r="S726" s="908"/>
      <c r="T726" s="908"/>
      <c r="U726" s="908"/>
    </row>
    <row r="727" customHeight="1" spans="12:21">
      <c r="L727" s="126"/>
      <c r="N727" s="908"/>
      <c r="O727" s="908"/>
      <c r="P727" s="908"/>
      <c r="Q727" s="908"/>
      <c r="R727" s="908"/>
      <c r="S727" s="908"/>
      <c r="T727" s="908"/>
      <c r="U727" s="908"/>
    </row>
    <row r="728" customHeight="1" spans="12:21">
      <c r="L728" s="126"/>
      <c r="N728" s="908"/>
      <c r="O728" s="908"/>
      <c r="P728" s="908"/>
      <c r="Q728" s="908"/>
      <c r="R728" s="908"/>
      <c r="S728" s="908"/>
      <c r="T728" s="908"/>
      <c r="U728" s="908"/>
    </row>
    <row r="729" customHeight="1" spans="12:21">
      <c r="L729" s="126"/>
      <c r="N729" s="908"/>
      <c r="O729" s="908"/>
      <c r="P729" s="908"/>
      <c r="Q729" s="908"/>
      <c r="R729" s="908"/>
      <c r="S729" s="908"/>
      <c r="T729" s="908"/>
      <c r="U729" s="908"/>
    </row>
    <row r="730" customHeight="1" spans="12:21">
      <c r="L730" s="126"/>
      <c r="N730" s="908"/>
      <c r="O730" s="908"/>
      <c r="P730" s="908"/>
      <c r="Q730" s="908"/>
      <c r="R730" s="908"/>
      <c r="S730" s="908"/>
      <c r="T730" s="908"/>
      <c r="U730" s="908"/>
    </row>
    <row r="731" customHeight="1" spans="12:21">
      <c r="L731" s="126"/>
      <c r="N731" s="908"/>
      <c r="O731" s="908"/>
      <c r="P731" s="908"/>
      <c r="Q731" s="908"/>
      <c r="R731" s="908"/>
      <c r="S731" s="908"/>
      <c r="T731" s="908"/>
      <c r="U731" s="908"/>
    </row>
    <row r="732" customHeight="1" spans="12:21">
      <c r="L732" s="126"/>
      <c r="N732" s="908"/>
      <c r="O732" s="908"/>
      <c r="P732" s="908"/>
      <c r="Q732" s="908"/>
      <c r="R732" s="908"/>
      <c r="S732" s="908"/>
      <c r="T732" s="908"/>
      <c r="U732" s="908"/>
    </row>
    <row r="733" customHeight="1" spans="12:21">
      <c r="L733" s="126"/>
      <c r="N733" s="908"/>
      <c r="O733" s="908"/>
      <c r="P733" s="908"/>
      <c r="Q733" s="908"/>
      <c r="R733" s="908"/>
      <c r="S733" s="908"/>
      <c r="T733" s="908"/>
      <c r="U733" s="908"/>
    </row>
    <row r="734" customHeight="1" spans="12:21">
      <c r="L734" s="126"/>
      <c r="N734" s="908"/>
      <c r="O734" s="908"/>
      <c r="P734" s="908"/>
      <c r="Q734" s="908"/>
      <c r="R734" s="908"/>
      <c r="S734" s="908"/>
      <c r="T734" s="908"/>
      <c r="U734" s="908"/>
    </row>
    <row r="735" customHeight="1" spans="12:21">
      <c r="L735" s="126"/>
      <c r="N735" s="908"/>
      <c r="O735" s="908"/>
      <c r="P735" s="908"/>
      <c r="Q735" s="908"/>
      <c r="R735" s="908"/>
      <c r="S735" s="908"/>
      <c r="T735" s="908"/>
      <c r="U735" s="908"/>
    </row>
    <row r="736" customHeight="1" spans="12:21">
      <c r="L736" s="126"/>
      <c r="N736" s="908"/>
      <c r="O736" s="908"/>
      <c r="P736" s="908"/>
      <c r="Q736" s="908"/>
      <c r="R736" s="908"/>
      <c r="S736" s="908"/>
      <c r="T736" s="908"/>
      <c r="U736" s="908"/>
    </row>
    <row r="737" customHeight="1" spans="12:21">
      <c r="L737" s="126"/>
      <c r="N737" s="908"/>
      <c r="O737" s="908"/>
      <c r="P737" s="908"/>
      <c r="Q737" s="908"/>
      <c r="R737" s="908"/>
      <c r="S737" s="908"/>
      <c r="T737" s="908"/>
      <c r="U737" s="908"/>
    </row>
    <row r="738" customHeight="1" spans="12:21">
      <c r="L738" s="126"/>
      <c r="N738" s="908"/>
      <c r="O738" s="908"/>
      <c r="P738" s="908"/>
      <c r="Q738" s="908"/>
      <c r="R738" s="908"/>
      <c r="S738" s="908"/>
      <c r="T738" s="908"/>
      <c r="U738" s="908"/>
    </row>
    <row r="739" customHeight="1" spans="12:21">
      <c r="L739" s="126"/>
      <c r="N739" s="908"/>
      <c r="O739" s="908"/>
      <c r="P739" s="908"/>
      <c r="Q739" s="908"/>
      <c r="R739" s="908"/>
      <c r="S739" s="908"/>
      <c r="T739" s="908"/>
      <c r="U739" s="908"/>
    </row>
    <row r="740" customHeight="1" spans="12:21">
      <c r="L740" s="126"/>
      <c r="N740" s="908"/>
      <c r="O740" s="908"/>
      <c r="P740" s="908"/>
      <c r="Q740" s="908"/>
      <c r="R740" s="908"/>
      <c r="S740" s="908"/>
      <c r="T740" s="908"/>
      <c r="U740" s="908"/>
    </row>
    <row r="741" customHeight="1" spans="12:21">
      <c r="L741" s="126"/>
      <c r="N741" s="908"/>
      <c r="O741" s="908"/>
      <c r="P741" s="908"/>
      <c r="Q741" s="908"/>
      <c r="R741" s="908"/>
      <c r="S741" s="908"/>
      <c r="T741" s="908"/>
      <c r="U741" s="908"/>
    </row>
    <row r="742" customHeight="1" spans="12:21">
      <c r="L742" s="126"/>
      <c r="N742" s="908"/>
      <c r="O742" s="908"/>
      <c r="P742" s="908"/>
      <c r="Q742" s="908"/>
      <c r="R742" s="908"/>
      <c r="S742" s="908"/>
      <c r="T742" s="908"/>
      <c r="U742" s="908"/>
    </row>
    <row r="743" customHeight="1" spans="12:21">
      <c r="L743" s="126"/>
      <c r="N743" s="908"/>
      <c r="O743" s="908"/>
      <c r="P743" s="908"/>
      <c r="Q743" s="908"/>
      <c r="R743" s="908"/>
      <c r="S743" s="908"/>
      <c r="T743" s="908"/>
      <c r="U743" s="908"/>
    </row>
    <row r="744" customHeight="1" spans="12:21">
      <c r="L744" s="126"/>
      <c r="N744" s="908"/>
      <c r="O744" s="908"/>
      <c r="P744" s="908"/>
      <c r="Q744" s="908"/>
      <c r="R744" s="908"/>
      <c r="S744" s="908"/>
      <c r="T744" s="908"/>
      <c r="U744" s="908"/>
    </row>
    <row r="745" customHeight="1" spans="12:21">
      <c r="L745" s="126"/>
      <c r="N745" s="908"/>
      <c r="O745" s="908"/>
      <c r="P745" s="908"/>
      <c r="Q745" s="908"/>
      <c r="R745" s="908"/>
      <c r="S745" s="908"/>
      <c r="T745" s="908"/>
      <c r="U745" s="908"/>
    </row>
    <row r="746" customHeight="1" spans="12:21">
      <c r="L746" s="126"/>
      <c r="N746" s="908"/>
      <c r="O746" s="908"/>
      <c r="P746" s="908"/>
      <c r="Q746" s="908"/>
      <c r="R746" s="908"/>
      <c r="S746" s="908"/>
      <c r="T746" s="908"/>
      <c r="U746" s="908"/>
    </row>
    <row r="747" customHeight="1" spans="12:21">
      <c r="L747" s="126"/>
      <c r="N747" s="908"/>
      <c r="O747" s="908"/>
      <c r="P747" s="908"/>
      <c r="Q747" s="908"/>
      <c r="R747" s="908"/>
      <c r="S747" s="908"/>
      <c r="T747" s="908"/>
      <c r="U747" s="908"/>
    </row>
    <row r="748" customHeight="1" spans="12:21">
      <c r="L748" s="126"/>
      <c r="N748" s="908"/>
      <c r="O748" s="908"/>
      <c r="P748" s="908"/>
      <c r="Q748" s="908"/>
      <c r="R748" s="908"/>
      <c r="S748" s="908"/>
      <c r="T748" s="908"/>
      <c r="U748" s="908"/>
    </row>
    <row r="749" customHeight="1" spans="12:21">
      <c r="L749" s="126"/>
      <c r="N749" s="908"/>
      <c r="O749" s="908"/>
      <c r="P749" s="908"/>
      <c r="Q749" s="908"/>
      <c r="R749" s="908"/>
      <c r="S749" s="908"/>
      <c r="T749" s="908"/>
      <c r="U749" s="908"/>
    </row>
    <row r="750" customHeight="1" spans="12:21">
      <c r="L750" s="126"/>
      <c r="N750" s="908"/>
      <c r="O750" s="908"/>
      <c r="P750" s="908"/>
      <c r="Q750" s="908"/>
      <c r="R750" s="908"/>
      <c r="S750" s="908"/>
      <c r="T750" s="908"/>
      <c r="U750" s="908"/>
    </row>
    <row r="751" customHeight="1" spans="12:21">
      <c r="L751" s="126"/>
      <c r="N751" s="908"/>
      <c r="O751" s="908"/>
      <c r="P751" s="908"/>
      <c r="Q751" s="908"/>
      <c r="R751" s="908"/>
      <c r="S751" s="908"/>
      <c r="T751" s="908"/>
      <c r="U751" s="908"/>
    </row>
    <row r="752" customHeight="1" spans="12:21">
      <c r="L752" s="126"/>
      <c r="N752" s="908"/>
      <c r="O752" s="908"/>
      <c r="P752" s="908"/>
      <c r="Q752" s="908"/>
      <c r="R752" s="908"/>
      <c r="S752" s="908"/>
      <c r="T752" s="908"/>
      <c r="U752" s="908"/>
    </row>
    <row r="753" customHeight="1" spans="12:21">
      <c r="L753" s="126"/>
      <c r="N753" s="908"/>
      <c r="O753" s="908"/>
      <c r="P753" s="908"/>
      <c r="Q753" s="908"/>
      <c r="R753" s="908"/>
      <c r="S753" s="908"/>
      <c r="T753" s="908"/>
      <c r="U753" s="908"/>
    </row>
    <row r="754" customHeight="1" spans="12:21">
      <c r="L754" s="126"/>
      <c r="N754" s="908"/>
      <c r="O754" s="908"/>
      <c r="P754" s="908"/>
      <c r="Q754" s="908"/>
      <c r="R754" s="908"/>
      <c r="S754" s="908"/>
      <c r="T754" s="908"/>
      <c r="U754" s="908"/>
    </row>
    <row r="755" customHeight="1" spans="12:21">
      <c r="L755" s="126"/>
      <c r="N755" s="908"/>
      <c r="O755" s="908"/>
      <c r="P755" s="908"/>
      <c r="Q755" s="908"/>
      <c r="R755" s="908"/>
      <c r="S755" s="908"/>
      <c r="T755" s="908"/>
      <c r="U755" s="908"/>
    </row>
    <row r="756" customHeight="1" spans="12:21">
      <c r="L756" s="126"/>
      <c r="N756" s="908"/>
      <c r="O756" s="908"/>
      <c r="P756" s="908"/>
      <c r="Q756" s="908"/>
      <c r="R756" s="908"/>
      <c r="S756" s="908"/>
      <c r="T756" s="908"/>
      <c r="U756" s="908"/>
    </row>
    <row r="757" customHeight="1" spans="12:21">
      <c r="L757" s="126"/>
      <c r="N757" s="908"/>
      <c r="O757" s="908"/>
      <c r="P757" s="908"/>
      <c r="Q757" s="908"/>
      <c r="R757" s="908"/>
      <c r="S757" s="908"/>
      <c r="T757" s="908"/>
      <c r="U757" s="908"/>
    </row>
    <row r="758" customHeight="1" spans="12:21">
      <c r="L758" s="126"/>
      <c r="N758" s="908"/>
      <c r="O758" s="908"/>
      <c r="P758" s="908"/>
      <c r="Q758" s="908"/>
      <c r="R758" s="908"/>
      <c r="S758" s="908"/>
      <c r="T758" s="908"/>
      <c r="U758" s="908"/>
    </row>
    <row r="759" customHeight="1" spans="12:21">
      <c r="L759" s="126"/>
      <c r="N759" s="908"/>
      <c r="O759" s="908"/>
      <c r="P759" s="908"/>
      <c r="Q759" s="908"/>
      <c r="R759" s="908"/>
      <c r="S759" s="908"/>
      <c r="T759" s="908"/>
      <c r="U759" s="908"/>
    </row>
    <row r="760" customHeight="1" spans="12:21">
      <c r="L760" s="126"/>
      <c r="N760" s="908"/>
      <c r="O760" s="908"/>
      <c r="P760" s="908"/>
      <c r="Q760" s="908"/>
      <c r="R760" s="908"/>
      <c r="S760" s="908"/>
      <c r="T760" s="908"/>
      <c r="U760" s="908"/>
    </row>
    <row r="761" customHeight="1" spans="12:21">
      <c r="L761" s="126"/>
      <c r="N761" s="908"/>
      <c r="O761" s="908"/>
      <c r="P761" s="908"/>
      <c r="Q761" s="908"/>
      <c r="R761" s="908"/>
      <c r="S761" s="908"/>
      <c r="T761" s="908"/>
      <c r="U761" s="908"/>
    </row>
    <row r="762" customHeight="1" spans="12:21">
      <c r="L762" s="126"/>
      <c r="N762" s="908"/>
      <c r="O762" s="908"/>
      <c r="P762" s="908"/>
      <c r="Q762" s="908"/>
      <c r="R762" s="908"/>
      <c r="S762" s="908"/>
      <c r="T762" s="908"/>
      <c r="U762" s="908"/>
    </row>
    <row r="763" customHeight="1" spans="12:21">
      <c r="L763" s="126"/>
      <c r="N763" s="908"/>
      <c r="O763" s="908"/>
      <c r="P763" s="908"/>
      <c r="Q763" s="908"/>
      <c r="R763" s="908"/>
      <c r="S763" s="908"/>
      <c r="T763" s="908"/>
      <c r="U763" s="908"/>
    </row>
    <row r="764" customHeight="1" spans="12:21">
      <c r="L764" s="126"/>
      <c r="N764" s="908"/>
      <c r="O764" s="908"/>
      <c r="P764" s="908"/>
      <c r="Q764" s="908"/>
      <c r="R764" s="908"/>
      <c r="S764" s="908"/>
      <c r="T764" s="908"/>
      <c r="U764" s="908"/>
    </row>
    <row r="765" customHeight="1" spans="12:21">
      <c r="L765" s="126"/>
      <c r="N765" s="908"/>
      <c r="O765" s="908"/>
      <c r="P765" s="908"/>
      <c r="Q765" s="908"/>
      <c r="R765" s="908"/>
      <c r="S765" s="908"/>
      <c r="T765" s="908"/>
      <c r="U765" s="908"/>
    </row>
    <row r="766" customHeight="1" spans="12:21">
      <c r="L766" s="126"/>
      <c r="N766" s="908"/>
      <c r="O766" s="908"/>
      <c r="P766" s="908"/>
      <c r="Q766" s="908"/>
      <c r="R766" s="908"/>
      <c r="S766" s="908"/>
      <c r="T766" s="908"/>
      <c r="U766" s="908"/>
    </row>
    <row r="767" customHeight="1" spans="12:21">
      <c r="L767" s="126"/>
      <c r="N767" s="908"/>
      <c r="O767" s="908"/>
      <c r="P767" s="908"/>
      <c r="Q767" s="908"/>
      <c r="R767" s="908"/>
      <c r="S767" s="908"/>
      <c r="T767" s="908"/>
      <c r="U767" s="908"/>
    </row>
    <row r="768" customHeight="1" spans="12:21">
      <c r="L768" s="126"/>
      <c r="N768" s="908"/>
      <c r="O768" s="908"/>
      <c r="P768" s="908"/>
      <c r="Q768" s="908"/>
      <c r="R768" s="908"/>
      <c r="S768" s="908"/>
      <c r="T768" s="908"/>
      <c r="U768" s="908"/>
    </row>
    <row r="769" customHeight="1" spans="12:21">
      <c r="L769" s="126"/>
      <c r="N769" s="908"/>
      <c r="O769" s="908"/>
      <c r="P769" s="908"/>
      <c r="Q769" s="908"/>
      <c r="R769" s="908"/>
      <c r="S769" s="908"/>
      <c r="T769" s="908"/>
      <c r="U769" s="908"/>
    </row>
    <row r="770" customHeight="1" spans="12:21">
      <c r="L770" s="126"/>
      <c r="N770" s="908"/>
      <c r="O770" s="908"/>
      <c r="P770" s="908"/>
      <c r="Q770" s="908"/>
      <c r="R770" s="908"/>
      <c r="S770" s="908"/>
      <c r="T770" s="908"/>
      <c r="U770" s="908"/>
    </row>
    <row r="771" customHeight="1" spans="12:21">
      <c r="L771" s="126"/>
      <c r="N771" s="908"/>
      <c r="O771" s="908"/>
      <c r="P771" s="908"/>
      <c r="Q771" s="908"/>
      <c r="R771" s="908"/>
      <c r="S771" s="908"/>
      <c r="T771" s="908"/>
      <c r="U771" s="908"/>
    </row>
    <row r="772" customHeight="1" spans="12:21">
      <c r="L772" s="126"/>
      <c r="N772" s="908"/>
      <c r="O772" s="908"/>
      <c r="P772" s="908"/>
      <c r="Q772" s="908"/>
      <c r="R772" s="908"/>
      <c r="S772" s="908"/>
      <c r="T772" s="908"/>
      <c r="U772" s="908"/>
    </row>
    <row r="773" customHeight="1" spans="12:21">
      <c r="L773" s="126"/>
      <c r="N773" s="908"/>
      <c r="O773" s="908"/>
      <c r="P773" s="908"/>
      <c r="Q773" s="908"/>
      <c r="R773" s="908"/>
      <c r="S773" s="908"/>
      <c r="T773" s="908"/>
      <c r="U773" s="908"/>
    </row>
    <row r="774" customHeight="1" spans="12:21">
      <c r="L774" s="126"/>
      <c r="N774" s="908"/>
      <c r="O774" s="908"/>
      <c r="P774" s="908"/>
      <c r="Q774" s="908"/>
      <c r="R774" s="908"/>
      <c r="S774" s="908"/>
      <c r="T774" s="908"/>
      <c r="U774" s="908"/>
    </row>
    <row r="775" customHeight="1" spans="12:21">
      <c r="L775" s="126"/>
      <c r="N775" s="908"/>
      <c r="O775" s="908"/>
      <c r="P775" s="908"/>
      <c r="Q775" s="908"/>
      <c r="R775" s="908"/>
      <c r="S775" s="908"/>
      <c r="T775" s="908"/>
      <c r="U775" s="908"/>
    </row>
    <row r="776" customHeight="1" spans="12:21">
      <c r="L776" s="126"/>
      <c r="N776" s="908"/>
      <c r="O776" s="908"/>
      <c r="P776" s="908"/>
      <c r="Q776" s="908"/>
      <c r="R776" s="908"/>
      <c r="S776" s="908"/>
      <c r="T776" s="908"/>
      <c r="U776" s="908"/>
    </row>
    <row r="777" customHeight="1" spans="12:21">
      <c r="L777" s="126"/>
      <c r="N777" s="908"/>
      <c r="O777" s="908"/>
      <c r="P777" s="908"/>
      <c r="Q777" s="908"/>
      <c r="R777" s="908"/>
      <c r="S777" s="908"/>
      <c r="T777" s="908"/>
      <c r="U777" s="908"/>
    </row>
    <row r="778" customHeight="1" spans="12:21">
      <c r="L778" s="126"/>
      <c r="N778" s="908"/>
      <c r="O778" s="908"/>
      <c r="P778" s="908"/>
      <c r="Q778" s="908"/>
      <c r="R778" s="908"/>
      <c r="S778" s="908"/>
      <c r="T778" s="908"/>
      <c r="U778" s="908"/>
    </row>
    <row r="779" customHeight="1" spans="12:21">
      <c r="L779" s="126"/>
      <c r="N779" s="908"/>
      <c r="O779" s="908"/>
      <c r="P779" s="908"/>
      <c r="Q779" s="908"/>
      <c r="R779" s="908"/>
      <c r="S779" s="908"/>
      <c r="T779" s="908"/>
      <c r="U779" s="908"/>
    </row>
    <row r="780" customHeight="1" spans="12:21">
      <c r="L780" s="126"/>
      <c r="N780" s="908"/>
      <c r="O780" s="908"/>
      <c r="P780" s="908"/>
      <c r="Q780" s="908"/>
      <c r="R780" s="908"/>
      <c r="S780" s="908"/>
      <c r="T780" s="908"/>
      <c r="U780" s="908"/>
    </row>
    <row r="781" customHeight="1" spans="12:21">
      <c r="L781" s="126"/>
      <c r="N781" s="908"/>
      <c r="O781" s="908"/>
      <c r="P781" s="908"/>
      <c r="Q781" s="908"/>
      <c r="R781" s="908"/>
      <c r="S781" s="908"/>
      <c r="T781" s="908"/>
      <c r="U781" s="908"/>
    </row>
    <row r="782" customHeight="1" spans="12:21">
      <c r="L782" s="126"/>
      <c r="N782" s="908"/>
      <c r="O782" s="908"/>
      <c r="P782" s="908"/>
      <c r="Q782" s="908"/>
      <c r="R782" s="908"/>
      <c r="S782" s="908"/>
      <c r="T782" s="908"/>
      <c r="U782" s="908"/>
    </row>
    <row r="783" customHeight="1" spans="12:21">
      <c r="L783" s="126"/>
      <c r="N783" s="908"/>
      <c r="O783" s="908"/>
      <c r="P783" s="908"/>
      <c r="Q783" s="908"/>
      <c r="R783" s="908"/>
      <c r="S783" s="908"/>
      <c r="T783" s="908"/>
      <c r="U783" s="908"/>
    </row>
    <row r="784" customHeight="1" spans="12:21">
      <c r="L784" s="126"/>
      <c r="N784" s="908"/>
      <c r="O784" s="908"/>
      <c r="P784" s="908"/>
      <c r="Q784" s="908"/>
      <c r="R784" s="908"/>
      <c r="S784" s="908"/>
      <c r="T784" s="908"/>
      <c r="U784" s="908"/>
    </row>
    <row r="785" customHeight="1" spans="12:21">
      <c r="L785" s="126"/>
      <c r="N785" s="908"/>
      <c r="O785" s="908"/>
      <c r="P785" s="908"/>
      <c r="Q785" s="908"/>
      <c r="R785" s="908"/>
      <c r="S785" s="908"/>
      <c r="T785" s="908"/>
      <c r="U785" s="908"/>
    </row>
    <row r="786" customHeight="1" spans="12:21">
      <c r="L786" s="126"/>
      <c r="N786" s="908"/>
      <c r="O786" s="908"/>
      <c r="P786" s="908"/>
      <c r="Q786" s="908"/>
      <c r="R786" s="908"/>
      <c r="S786" s="908"/>
      <c r="T786" s="908"/>
      <c r="U786" s="908"/>
    </row>
    <row r="787" customHeight="1" spans="12:21">
      <c r="L787" s="126"/>
      <c r="N787" s="908"/>
      <c r="O787" s="908"/>
      <c r="P787" s="908"/>
      <c r="Q787" s="908"/>
      <c r="R787" s="908"/>
      <c r="S787" s="908"/>
      <c r="T787" s="908"/>
      <c r="U787" s="908"/>
    </row>
    <row r="788" customHeight="1" spans="12:21">
      <c r="L788" s="126"/>
      <c r="N788" s="908"/>
      <c r="O788" s="908"/>
      <c r="P788" s="908"/>
      <c r="Q788" s="908"/>
      <c r="R788" s="908"/>
      <c r="S788" s="908"/>
      <c r="T788" s="908"/>
      <c r="U788" s="908"/>
    </row>
    <row r="789" customHeight="1" spans="12:21">
      <c r="L789" s="126"/>
      <c r="N789" s="908"/>
      <c r="O789" s="908"/>
      <c r="P789" s="908"/>
      <c r="Q789" s="908"/>
      <c r="R789" s="908"/>
      <c r="S789" s="908"/>
      <c r="T789" s="908"/>
      <c r="U789" s="908"/>
    </row>
    <row r="790" customHeight="1" spans="12:21">
      <c r="L790" s="126"/>
      <c r="N790" s="908"/>
      <c r="O790" s="908"/>
      <c r="P790" s="908"/>
      <c r="Q790" s="908"/>
      <c r="R790" s="908"/>
      <c r="S790" s="908"/>
      <c r="T790" s="908"/>
      <c r="U790" s="908"/>
    </row>
    <row r="791" customHeight="1" spans="12:21">
      <c r="L791" s="126"/>
      <c r="N791" s="908"/>
      <c r="O791" s="908"/>
      <c r="P791" s="908"/>
      <c r="Q791" s="908"/>
      <c r="R791" s="908"/>
      <c r="S791" s="908"/>
      <c r="T791" s="908"/>
      <c r="U791" s="908"/>
    </row>
    <row r="792" customHeight="1" spans="12:21">
      <c r="L792" s="126"/>
      <c r="N792" s="908"/>
      <c r="O792" s="908"/>
      <c r="P792" s="908"/>
      <c r="Q792" s="908"/>
      <c r="R792" s="908"/>
      <c r="S792" s="908"/>
      <c r="T792" s="908"/>
      <c r="U792" s="908"/>
    </row>
    <row r="793" customHeight="1" spans="12:21">
      <c r="L793" s="126"/>
      <c r="N793" s="908"/>
      <c r="O793" s="908"/>
      <c r="P793" s="908"/>
      <c r="Q793" s="908"/>
      <c r="R793" s="908"/>
      <c r="S793" s="908"/>
      <c r="T793" s="908"/>
      <c r="U793" s="908"/>
    </row>
    <row r="794" customHeight="1" spans="12:21">
      <c r="L794" s="126"/>
      <c r="N794" s="908"/>
      <c r="O794" s="908"/>
      <c r="P794" s="908"/>
      <c r="Q794" s="908"/>
      <c r="R794" s="908"/>
      <c r="S794" s="908"/>
      <c r="T794" s="908"/>
      <c r="U794" s="908"/>
    </row>
    <row r="795" customHeight="1" spans="12:21">
      <c r="L795" s="126"/>
      <c r="N795" s="908"/>
      <c r="O795" s="908"/>
      <c r="P795" s="908"/>
      <c r="Q795" s="908"/>
      <c r="R795" s="908"/>
      <c r="S795" s="908"/>
      <c r="T795" s="908"/>
      <c r="U795" s="908"/>
    </row>
    <row r="796" customHeight="1" spans="12:21">
      <c r="L796" s="126"/>
      <c r="N796" s="908"/>
      <c r="O796" s="908"/>
      <c r="P796" s="908"/>
      <c r="Q796" s="908"/>
      <c r="R796" s="908"/>
      <c r="S796" s="908"/>
      <c r="T796" s="908"/>
      <c r="U796" s="908"/>
    </row>
    <row r="797" customHeight="1" spans="12:21">
      <c r="L797" s="126"/>
      <c r="N797" s="908"/>
      <c r="O797" s="908"/>
      <c r="P797" s="908"/>
      <c r="Q797" s="908"/>
      <c r="R797" s="908"/>
      <c r="S797" s="908"/>
      <c r="T797" s="908"/>
      <c r="U797" s="908"/>
    </row>
    <row r="798" customHeight="1" spans="12:21">
      <c r="L798" s="126"/>
      <c r="N798" s="908"/>
      <c r="O798" s="908"/>
      <c r="P798" s="908"/>
      <c r="Q798" s="908"/>
      <c r="R798" s="908"/>
      <c r="S798" s="908"/>
      <c r="T798" s="908"/>
      <c r="U798" s="908"/>
    </row>
    <row r="799" customHeight="1" spans="12:21">
      <c r="L799" s="126"/>
      <c r="N799" s="908"/>
      <c r="O799" s="908"/>
      <c r="P799" s="908"/>
      <c r="Q799" s="908"/>
      <c r="R799" s="908"/>
      <c r="S799" s="908"/>
      <c r="T799" s="908"/>
      <c r="U799" s="908"/>
    </row>
    <row r="800" customHeight="1" spans="12:21">
      <c r="L800" s="126"/>
      <c r="N800" s="908"/>
      <c r="O800" s="908"/>
      <c r="P800" s="908"/>
      <c r="Q800" s="908"/>
      <c r="R800" s="908"/>
      <c r="S800" s="908"/>
      <c r="T800" s="908"/>
      <c r="U800" s="908"/>
    </row>
    <row r="801" customHeight="1" spans="12:21">
      <c r="L801" s="126"/>
      <c r="N801" s="908"/>
      <c r="O801" s="908"/>
      <c r="P801" s="908"/>
      <c r="Q801" s="908"/>
      <c r="R801" s="908"/>
      <c r="S801" s="908"/>
      <c r="T801" s="908"/>
      <c r="U801" s="908"/>
    </row>
    <row r="802" customHeight="1" spans="12:21">
      <c r="L802" s="126"/>
      <c r="N802" s="908"/>
      <c r="O802" s="908"/>
      <c r="P802" s="908"/>
      <c r="Q802" s="908"/>
      <c r="R802" s="908"/>
      <c r="S802" s="908"/>
      <c r="T802" s="908"/>
      <c r="U802" s="908"/>
    </row>
    <row r="803" customHeight="1" spans="12:21">
      <c r="L803" s="126"/>
      <c r="N803" s="908"/>
      <c r="O803" s="908"/>
      <c r="P803" s="908"/>
      <c r="Q803" s="908"/>
      <c r="R803" s="908"/>
      <c r="S803" s="908"/>
      <c r="T803" s="908"/>
      <c r="U803" s="908"/>
    </row>
    <row r="804" customHeight="1" spans="12:21">
      <c r="L804" s="126"/>
      <c r="N804" s="908"/>
      <c r="O804" s="908"/>
      <c r="P804" s="908"/>
      <c r="Q804" s="908"/>
      <c r="R804" s="908"/>
      <c r="S804" s="908"/>
      <c r="T804" s="908"/>
      <c r="U804" s="908"/>
    </row>
    <row r="805" customHeight="1" spans="12:21">
      <c r="L805" s="126"/>
      <c r="N805" s="908"/>
      <c r="O805" s="908"/>
      <c r="P805" s="908"/>
      <c r="Q805" s="908"/>
      <c r="R805" s="908"/>
      <c r="S805" s="908"/>
      <c r="T805" s="908"/>
      <c r="U805" s="908"/>
    </row>
    <row r="806" customHeight="1" spans="12:21">
      <c r="L806" s="126"/>
      <c r="N806" s="908"/>
      <c r="O806" s="908"/>
      <c r="P806" s="908"/>
      <c r="Q806" s="908"/>
      <c r="R806" s="908"/>
      <c r="S806" s="908"/>
      <c r="T806" s="908"/>
      <c r="U806" s="908"/>
    </row>
    <row r="807" customHeight="1" spans="12:21">
      <c r="L807" s="126"/>
      <c r="N807" s="908"/>
      <c r="O807" s="908"/>
      <c r="P807" s="908"/>
      <c r="Q807" s="908"/>
      <c r="R807" s="908"/>
      <c r="S807" s="908"/>
      <c r="T807" s="908"/>
      <c r="U807" s="908"/>
    </row>
    <row r="808" customHeight="1" spans="12:21">
      <c r="L808" s="126"/>
      <c r="N808" s="908"/>
      <c r="O808" s="908"/>
      <c r="P808" s="908"/>
      <c r="Q808" s="908"/>
      <c r="R808" s="908"/>
      <c r="S808" s="908"/>
      <c r="T808" s="908"/>
      <c r="U808" s="908"/>
    </row>
    <row r="809" customHeight="1" spans="12:21">
      <c r="L809" s="126"/>
      <c r="N809" s="908"/>
      <c r="O809" s="908"/>
      <c r="P809" s="908"/>
      <c r="Q809" s="908"/>
      <c r="R809" s="908"/>
      <c r="S809" s="908"/>
      <c r="T809" s="908"/>
      <c r="U809" s="908"/>
    </row>
    <row r="810" customHeight="1" spans="12:21">
      <c r="L810" s="126"/>
      <c r="N810" s="908"/>
      <c r="O810" s="908"/>
      <c r="P810" s="908"/>
      <c r="Q810" s="908"/>
      <c r="R810" s="908"/>
      <c r="S810" s="908"/>
      <c r="T810" s="908"/>
      <c r="U810" s="908"/>
    </row>
    <row r="811" customHeight="1" spans="12:21">
      <c r="L811" s="126"/>
      <c r="N811" s="908"/>
      <c r="O811" s="908"/>
      <c r="P811" s="908"/>
      <c r="Q811" s="908"/>
      <c r="R811" s="908"/>
      <c r="S811" s="908"/>
      <c r="T811" s="908"/>
      <c r="U811" s="908"/>
    </row>
    <row r="812" customHeight="1" spans="12:21">
      <c r="L812" s="126"/>
      <c r="N812" s="908"/>
      <c r="O812" s="908"/>
      <c r="P812" s="908"/>
      <c r="Q812" s="908"/>
      <c r="R812" s="908"/>
      <c r="S812" s="908"/>
      <c r="T812" s="908"/>
      <c r="U812" s="908"/>
    </row>
    <row r="813" customHeight="1" spans="12:21">
      <c r="L813" s="126"/>
      <c r="N813" s="908"/>
      <c r="O813" s="908"/>
      <c r="P813" s="908"/>
      <c r="Q813" s="908"/>
      <c r="R813" s="908"/>
      <c r="S813" s="908"/>
      <c r="T813" s="908"/>
      <c r="U813" s="908"/>
    </row>
    <row r="814" customHeight="1" spans="12:21">
      <c r="L814" s="126"/>
      <c r="N814" s="908"/>
      <c r="O814" s="908"/>
      <c r="P814" s="908"/>
      <c r="Q814" s="908"/>
      <c r="R814" s="908"/>
      <c r="S814" s="908"/>
      <c r="T814" s="908"/>
      <c r="U814" s="908"/>
    </row>
    <row r="815" customHeight="1" spans="12:21">
      <c r="L815" s="126"/>
      <c r="N815" s="908"/>
      <c r="O815" s="908"/>
      <c r="P815" s="908"/>
      <c r="Q815" s="908"/>
      <c r="R815" s="908"/>
      <c r="S815" s="908"/>
      <c r="T815" s="908"/>
      <c r="U815" s="908"/>
    </row>
    <row r="816" customHeight="1" spans="12:21">
      <c r="L816" s="126"/>
      <c r="N816" s="908"/>
      <c r="O816" s="908"/>
      <c r="P816" s="908"/>
      <c r="Q816" s="908"/>
      <c r="R816" s="908"/>
      <c r="S816" s="908"/>
      <c r="T816" s="908"/>
      <c r="U816" s="908"/>
    </row>
    <row r="817" customHeight="1" spans="12:21">
      <c r="L817" s="126"/>
      <c r="N817" s="908"/>
      <c r="O817" s="908"/>
      <c r="P817" s="908"/>
      <c r="Q817" s="908"/>
      <c r="R817" s="908"/>
      <c r="S817" s="908"/>
      <c r="T817" s="908"/>
      <c r="U817" s="908"/>
    </row>
    <row r="818" customHeight="1" spans="12:21">
      <c r="L818" s="126"/>
      <c r="N818" s="908"/>
      <c r="O818" s="908"/>
      <c r="P818" s="908"/>
      <c r="Q818" s="908"/>
      <c r="R818" s="908"/>
      <c r="S818" s="908"/>
      <c r="T818" s="908"/>
      <c r="U818" s="908"/>
    </row>
    <row r="819" customHeight="1" spans="12:21">
      <c r="L819" s="126"/>
      <c r="N819" s="908"/>
      <c r="O819" s="908"/>
      <c r="P819" s="908"/>
      <c r="Q819" s="908"/>
      <c r="R819" s="908"/>
      <c r="S819" s="908"/>
      <c r="T819" s="908"/>
      <c r="U819" s="908"/>
    </row>
    <row r="820" customHeight="1" spans="12:21">
      <c r="L820" s="126"/>
      <c r="N820" s="908"/>
      <c r="O820" s="908"/>
      <c r="P820" s="908"/>
      <c r="Q820" s="908"/>
      <c r="R820" s="908"/>
      <c r="S820" s="908"/>
      <c r="T820" s="908"/>
      <c r="U820" s="908"/>
    </row>
    <row r="821" customHeight="1" spans="12:21">
      <c r="L821" s="126"/>
      <c r="N821" s="908"/>
      <c r="O821" s="908"/>
      <c r="P821" s="908"/>
      <c r="Q821" s="908"/>
      <c r="R821" s="908"/>
      <c r="S821" s="908"/>
      <c r="T821" s="908"/>
      <c r="U821" s="908"/>
    </row>
    <row r="822" customHeight="1" spans="12:21">
      <c r="L822" s="126"/>
      <c r="N822" s="908"/>
      <c r="O822" s="908"/>
      <c r="P822" s="908"/>
      <c r="Q822" s="908"/>
      <c r="R822" s="908"/>
      <c r="S822" s="908"/>
      <c r="T822" s="908"/>
      <c r="U822" s="908"/>
    </row>
    <row r="823" customHeight="1" spans="12:21">
      <c r="L823" s="126"/>
      <c r="N823" s="908"/>
      <c r="O823" s="908"/>
      <c r="P823" s="908"/>
      <c r="Q823" s="908"/>
      <c r="R823" s="908"/>
      <c r="S823" s="908"/>
      <c r="T823" s="908"/>
      <c r="U823" s="908"/>
    </row>
    <row r="824" customHeight="1" spans="12:21">
      <c r="L824" s="126"/>
      <c r="N824" s="908"/>
      <c r="O824" s="908"/>
      <c r="P824" s="908"/>
      <c r="Q824" s="908"/>
      <c r="R824" s="908"/>
      <c r="S824" s="908"/>
      <c r="T824" s="908"/>
      <c r="U824" s="908"/>
    </row>
    <row r="825" customHeight="1" spans="12:21">
      <c r="L825" s="126"/>
      <c r="N825" s="908"/>
      <c r="O825" s="908"/>
      <c r="P825" s="908"/>
      <c r="Q825" s="908"/>
      <c r="R825" s="908"/>
      <c r="S825" s="908"/>
      <c r="T825" s="908"/>
      <c r="U825" s="908"/>
    </row>
    <row r="826" customHeight="1" spans="12:21">
      <c r="L826" s="126"/>
      <c r="N826" s="908"/>
      <c r="O826" s="908"/>
      <c r="P826" s="908"/>
      <c r="Q826" s="908"/>
      <c r="R826" s="908"/>
      <c r="S826" s="908"/>
      <c r="T826" s="908"/>
      <c r="U826" s="908"/>
    </row>
    <row r="827" customHeight="1" spans="12:21">
      <c r="L827" s="126"/>
      <c r="N827" s="908"/>
      <c r="O827" s="908"/>
      <c r="P827" s="908"/>
      <c r="Q827" s="908"/>
      <c r="R827" s="908"/>
      <c r="S827" s="908"/>
      <c r="T827" s="908"/>
      <c r="U827" s="908"/>
    </row>
    <row r="828" customHeight="1" spans="12:21">
      <c r="L828" s="126"/>
      <c r="N828" s="908"/>
      <c r="O828" s="908"/>
      <c r="P828" s="908"/>
      <c r="Q828" s="908"/>
      <c r="R828" s="908"/>
      <c r="S828" s="908"/>
      <c r="T828" s="908"/>
      <c r="U828" s="908"/>
    </row>
    <row r="829" customHeight="1" spans="12:21">
      <c r="L829" s="126"/>
      <c r="N829" s="908"/>
      <c r="O829" s="908"/>
      <c r="P829" s="908"/>
      <c r="Q829" s="908"/>
      <c r="R829" s="908"/>
      <c r="S829" s="908"/>
      <c r="T829" s="908"/>
      <c r="U829" s="908"/>
    </row>
    <row r="830" customHeight="1" spans="12:21">
      <c r="L830" s="126"/>
      <c r="N830" s="908"/>
      <c r="O830" s="908"/>
      <c r="P830" s="908"/>
      <c r="Q830" s="908"/>
      <c r="R830" s="908"/>
      <c r="S830" s="908"/>
      <c r="T830" s="908"/>
      <c r="U830" s="908"/>
    </row>
    <row r="831" customHeight="1" spans="12:21">
      <c r="L831" s="126"/>
      <c r="N831" s="908"/>
      <c r="O831" s="908"/>
      <c r="P831" s="908"/>
      <c r="Q831" s="908"/>
      <c r="R831" s="908"/>
      <c r="S831" s="908"/>
      <c r="T831" s="908"/>
      <c r="U831" s="908"/>
    </row>
    <row r="832" customHeight="1" spans="12:21">
      <c r="L832" s="126"/>
      <c r="N832" s="908"/>
      <c r="O832" s="908"/>
      <c r="P832" s="908"/>
      <c r="Q832" s="908"/>
      <c r="R832" s="908"/>
      <c r="S832" s="908"/>
      <c r="T832" s="908"/>
      <c r="U832" s="908"/>
    </row>
    <row r="833" customHeight="1" spans="12:21">
      <c r="L833" s="126"/>
      <c r="N833" s="908"/>
      <c r="O833" s="908"/>
      <c r="P833" s="908"/>
      <c r="Q833" s="908"/>
      <c r="R833" s="908"/>
      <c r="S833" s="908"/>
      <c r="T833" s="908"/>
      <c r="U833" s="908"/>
    </row>
    <row r="834" customHeight="1" spans="12:21">
      <c r="L834" s="126"/>
      <c r="N834" s="908"/>
      <c r="O834" s="908"/>
      <c r="P834" s="908"/>
      <c r="Q834" s="908"/>
      <c r="R834" s="908"/>
      <c r="S834" s="908"/>
      <c r="T834" s="908"/>
      <c r="U834" s="908"/>
    </row>
    <row r="835" customHeight="1" spans="12:21">
      <c r="L835" s="126"/>
      <c r="N835" s="908"/>
      <c r="O835" s="908"/>
      <c r="P835" s="908"/>
      <c r="Q835" s="908"/>
      <c r="R835" s="908"/>
      <c r="S835" s="908"/>
      <c r="T835" s="908"/>
      <c r="U835" s="908"/>
    </row>
    <row r="836" customHeight="1" spans="12:21">
      <c r="L836" s="126"/>
      <c r="N836" s="908"/>
      <c r="O836" s="908"/>
      <c r="P836" s="908"/>
      <c r="Q836" s="908"/>
      <c r="R836" s="908"/>
      <c r="S836" s="908"/>
      <c r="T836" s="908"/>
      <c r="U836" s="908"/>
    </row>
    <row r="837" customHeight="1" spans="12:21">
      <c r="L837" s="126"/>
      <c r="N837" s="908"/>
      <c r="O837" s="908"/>
      <c r="P837" s="908"/>
      <c r="Q837" s="908"/>
      <c r="R837" s="908"/>
      <c r="S837" s="908"/>
      <c r="T837" s="908"/>
      <c r="U837" s="908"/>
    </row>
    <row r="838" customHeight="1" spans="12:21">
      <c r="L838" s="126"/>
      <c r="N838" s="908"/>
      <c r="O838" s="908"/>
      <c r="P838" s="908"/>
      <c r="Q838" s="908"/>
      <c r="R838" s="908"/>
      <c r="S838" s="908"/>
      <c r="T838" s="908"/>
      <c r="U838" s="908"/>
    </row>
    <row r="839" customHeight="1" spans="12:21">
      <c r="L839" s="126"/>
      <c r="N839" s="908"/>
      <c r="O839" s="908"/>
      <c r="P839" s="908"/>
      <c r="Q839" s="908"/>
      <c r="R839" s="908"/>
      <c r="S839" s="908"/>
      <c r="T839" s="908"/>
      <c r="U839" s="908"/>
    </row>
    <row r="840" customHeight="1" spans="12:21">
      <c r="L840" s="126"/>
      <c r="N840" s="908"/>
      <c r="O840" s="908"/>
      <c r="P840" s="908"/>
      <c r="Q840" s="908"/>
      <c r="R840" s="908"/>
      <c r="S840" s="908"/>
      <c r="T840" s="908"/>
      <c r="U840" s="908"/>
    </row>
    <row r="841" customHeight="1" spans="12:21">
      <c r="L841" s="126"/>
      <c r="N841" s="908"/>
      <c r="O841" s="908"/>
      <c r="P841" s="908"/>
      <c r="Q841" s="908"/>
      <c r="R841" s="908"/>
      <c r="S841" s="908"/>
      <c r="T841" s="908"/>
      <c r="U841" s="908"/>
    </row>
    <row r="842" customHeight="1" spans="12:21">
      <c r="L842" s="126"/>
      <c r="N842" s="908"/>
      <c r="O842" s="908"/>
      <c r="P842" s="908"/>
      <c r="Q842" s="908"/>
      <c r="R842" s="908"/>
      <c r="S842" s="908"/>
      <c r="T842" s="908"/>
      <c r="U842" s="908"/>
    </row>
  </sheetData>
  <mergeCells count="26">
    <mergeCell ref="A2:Y2"/>
    <mergeCell ref="A3:Y3"/>
    <mergeCell ref="N4:T4"/>
    <mergeCell ref="N5:T5"/>
    <mergeCell ref="A24:C24"/>
    <mergeCell ref="A25:C25"/>
    <mergeCell ref="A26:C26"/>
    <mergeCell ref="A27:C27"/>
    <mergeCell ref="A5:A6"/>
    <mergeCell ref="B5:B6"/>
    <mergeCell ref="C5:C6"/>
    <mergeCell ref="D5:D6"/>
    <mergeCell ref="E5:E6"/>
    <mergeCell ref="F5:F6"/>
    <mergeCell ref="G5:G6"/>
    <mergeCell ref="H5:H6"/>
    <mergeCell ref="I5:I6"/>
    <mergeCell ref="J5:J6"/>
    <mergeCell ref="K5:K6"/>
    <mergeCell ref="L5:L6"/>
    <mergeCell ref="M5:M6"/>
    <mergeCell ref="U5:U6"/>
    <mergeCell ref="V5:V6"/>
    <mergeCell ref="W5:W6"/>
    <mergeCell ref="X5:X6"/>
    <mergeCell ref="Y5:Y6"/>
  </mergeCells>
  <dataValidations count="1">
    <dataValidation type="list" allowBlank="1" showInputMessage="1" showErrorMessage="1" sqref="D6:D23">
      <formula1>"关联方,第三方"</formula1>
    </dataValidation>
  </dataValidations>
  <hyperlinks>
    <hyperlink ref="A1" location="索引目录!D13" display="返回索引页"/>
    <hyperlink ref="B1" location="流动汇总!B9" display="返回 "/>
  </hyperlinks>
  <printOptions horizontalCentered="1"/>
  <pageMargins left="0.354166666666667" right="0.354166666666667" top="0.786805555555556" bottom="0.786805555555556" header="0.9" footer="0.511805555555556"/>
  <pageSetup paperSize="9" scale="54" fitToHeight="0" orientation="landscape"/>
  <headerFooter alignWithMargins="0">
    <oddHeader>&amp;R&amp;"宋体,常规"&amp;10表&amp;"Times New Roman,常规"3-4
&amp;"宋体,常规"共&amp;"Times New Roman,常规"&amp;N&amp;"宋体,常规"页第&amp;"Times New Roman,常规"&amp;P&amp;"宋体,常规"页</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topLeftCell="D1" workbookViewId="0">
      <selection activeCell="H13" sqref="H13"/>
    </sheetView>
  </sheetViews>
  <sheetFormatPr defaultColWidth="9" defaultRowHeight="15.75" customHeight="1"/>
  <cols>
    <col min="1" max="1" width="4.5" customWidth="1"/>
    <col min="2" max="2" width="6.4" customWidth="1" outlineLevel="1"/>
    <col min="3" max="3" width="21.6" customWidth="1"/>
    <col min="4" max="4" width="14.1" customWidth="1"/>
    <col min="5" max="6" width="8.5" customWidth="1"/>
    <col min="7" max="7" width="13.6" customWidth="1" outlineLevel="1"/>
    <col min="8" max="8" width="14" customWidth="1"/>
    <col min="9" max="10" width="9.1" hidden="1" customWidth="1" outlineLevel="1"/>
    <col min="11" max="11" width="11.4" hidden="1" customWidth="1" outlineLevel="1"/>
    <col min="12" max="14" width="11" hidden="1" customWidth="1" outlineLevel="1"/>
    <col min="15" max="15" width="11.1" hidden="1" customWidth="1" outlineLevel="1"/>
    <col min="16" max="16" width="14.1" customWidth="1" collapsed="1"/>
    <col min="17" max="17" width="14.1" customWidth="1"/>
    <col min="18" max="18" width="10.9" customWidth="1"/>
    <col min="19" max="19" width="12.5" customWidth="1"/>
  </cols>
  <sheetData>
    <row r="1" spans="1:19">
      <c r="A1" s="1" t="s">
        <v>421</v>
      </c>
      <c r="B1" s="2" t="s">
        <v>462</v>
      </c>
      <c r="D1" s="3"/>
      <c r="E1" s="3"/>
      <c r="F1" s="3"/>
      <c r="G1" s="3"/>
      <c r="H1" s="3"/>
      <c r="I1" s="3"/>
      <c r="J1" s="3"/>
      <c r="K1" s="3"/>
      <c r="L1" s="3"/>
      <c r="M1" s="3"/>
      <c r="N1" s="3"/>
      <c r="O1" s="3"/>
      <c r="P1" s="3"/>
      <c r="Q1" s="3"/>
      <c r="R1" s="3"/>
      <c r="S1" s="3"/>
    </row>
    <row r="2" ht="30" customHeight="1" spans="1:19">
      <c r="A2" s="4" t="s">
        <v>649</v>
      </c>
      <c r="B2" s="4"/>
      <c r="C2" s="4"/>
      <c r="D2" s="4"/>
      <c r="E2" s="4"/>
      <c r="F2" s="4"/>
      <c r="G2" s="4"/>
      <c r="H2" s="4"/>
      <c r="I2" s="4"/>
      <c r="J2" s="4"/>
      <c r="K2" s="4"/>
      <c r="L2" s="4"/>
      <c r="M2" s="4"/>
      <c r="N2" s="4"/>
      <c r="O2" s="4"/>
      <c r="P2" s="4"/>
      <c r="Q2" s="4"/>
      <c r="R2" s="4"/>
      <c r="S2" s="4"/>
    </row>
    <row r="3" ht="14.1" customHeight="1" spans="1:19">
      <c r="A3" s="5" t="e">
        <f>CONCATENATE(#REF!,#REF!,#REF!,#REF!,#REF!,#REF!,#REF!)</f>
        <v>#REF!</v>
      </c>
      <c r="B3" s="5"/>
      <c r="C3" s="5"/>
      <c r="D3" s="5"/>
      <c r="E3" s="5"/>
      <c r="F3" s="5"/>
      <c r="G3" s="5"/>
      <c r="H3" s="5"/>
      <c r="I3" s="5"/>
      <c r="J3" s="5"/>
      <c r="K3" s="5"/>
      <c r="L3" s="5"/>
      <c r="M3" s="5"/>
      <c r="N3" s="5"/>
      <c r="O3" s="5"/>
      <c r="P3" s="18"/>
      <c r="Q3" s="18"/>
      <c r="R3" s="18"/>
      <c r="S3" s="18"/>
    </row>
    <row r="4" customHeight="1" spans="1:19">
      <c r="A4" s="6" t="e">
        <f>#REF!&amp;#REF!</f>
        <v>#REF!</v>
      </c>
      <c r="B4" s="6"/>
      <c r="S4" s="19" t="s">
        <v>464</v>
      </c>
    </row>
    <row r="5" ht="18" customHeight="1" spans="1:19">
      <c r="A5" s="54" t="s">
        <v>465</v>
      </c>
      <c r="B5" s="65" t="s">
        <v>572</v>
      </c>
      <c r="C5" s="65" t="s">
        <v>650</v>
      </c>
      <c r="D5" s="65" t="s">
        <v>628</v>
      </c>
      <c r="E5" s="54" t="s">
        <v>629</v>
      </c>
      <c r="F5" s="54" t="s">
        <v>651</v>
      </c>
      <c r="G5" s="7" t="s">
        <v>467</v>
      </c>
      <c r="H5" s="34" t="s">
        <v>426</v>
      </c>
      <c r="I5" s="909" t="s">
        <v>632</v>
      </c>
      <c r="J5" s="910"/>
      <c r="K5" s="910"/>
      <c r="L5" s="910"/>
      <c r="M5" s="910"/>
      <c r="N5" s="910"/>
      <c r="O5" s="911"/>
      <c r="P5" s="65" t="s">
        <v>427</v>
      </c>
      <c r="Q5" s="54" t="s">
        <v>428</v>
      </c>
      <c r="R5" s="65" t="s">
        <v>469</v>
      </c>
      <c r="S5" s="65" t="s">
        <v>577</v>
      </c>
    </row>
    <row r="6" ht="18" customHeight="1" spans="1:20">
      <c r="A6" s="58"/>
      <c r="B6" s="66"/>
      <c r="C6" s="66"/>
      <c r="D6" s="66"/>
      <c r="E6" s="58"/>
      <c r="F6" s="58"/>
      <c r="G6" s="7"/>
      <c r="H6" s="912"/>
      <c r="I6" s="919" t="s">
        <v>633</v>
      </c>
      <c r="J6" s="913" t="s">
        <v>634</v>
      </c>
      <c r="K6" s="913" t="s">
        <v>635</v>
      </c>
      <c r="L6" s="913" t="s">
        <v>636</v>
      </c>
      <c r="M6" s="913" t="s">
        <v>637</v>
      </c>
      <c r="N6" s="913" t="s">
        <v>638</v>
      </c>
      <c r="O6" s="913" t="s">
        <v>639</v>
      </c>
      <c r="P6" s="66"/>
      <c r="Q6" s="58"/>
      <c r="R6" s="66" t="str">
        <f>IF(H6=0,"",(P6-H6)/H6*100)</f>
        <v/>
      </c>
      <c r="S6" s="66"/>
      <c r="T6" s="896" t="s">
        <v>470</v>
      </c>
    </row>
    <row r="7" customHeight="1" spans="1:20">
      <c r="A7" s="10"/>
      <c r="B7" s="10"/>
      <c r="C7" s="11"/>
      <c r="D7" s="915"/>
      <c r="E7" s="916"/>
      <c r="F7" s="906" t="str">
        <f>IF(E7=0,"",((#REF!)-YEAR(E7))*12+(#REF!)-MONTH(E7))</f>
        <v/>
      </c>
      <c r="G7" s="62"/>
      <c r="H7" s="62"/>
      <c r="I7" s="602"/>
      <c r="J7" s="602"/>
      <c r="K7" s="602"/>
      <c r="L7" s="602"/>
      <c r="M7" s="602"/>
      <c r="N7" s="602"/>
      <c r="O7" s="602"/>
      <c r="P7" s="62"/>
      <c r="Q7" s="148" t="str">
        <f t="shared" ref="Q7:Q24" si="0">IF(H7="","",P7-H7)</f>
        <v/>
      </c>
      <c r="R7" s="14" t="str">
        <f>IF(H7=0,"",Q7/H7*100)</f>
        <v/>
      </c>
      <c r="S7" s="20"/>
      <c r="T7" s="48" t="str">
        <f>IF(P7="","",IF(Q7=0,"正常","非正常核查原因"))</f>
        <v/>
      </c>
    </row>
    <row r="8" customHeight="1" spans="1:20">
      <c r="A8" s="10"/>
      <c r="B8" s="10"/>
      <c r="C8" s="11"/>
      <c r="D8" s="915"/>
      <c r="E8" s="917"/>
      <c r="F8" s="906" t="str">
        <f>IF(E8=0,"",((#REF!)-YEAR(E8))*12+(#REF!)-MONTH(E8))</f>
        <v/>
      </c>
      <c r="G8" s="62"/>
      <c r="H8" s="62"/>
      <c r="I8" s="602"/>
      <c r="J8" s="602"/>
      <c r="K8" s="602"/>
      <c r="L8" s="602"/>
      <c r="M8" s="602"/>
      <c r="N8" s="602"/>
      <c r="O8" s="602"/>
      <c r="P8" s="62"/>
      <c r="Q8" s="148" t="str">
        <f t="shared" si="0"/>
        <v/>
      </c>
      <c r="R8" s="14" t="str">
        <f t="shared" ref="R8:R27" si="1">IF(H8=0,"",Q8/H8*100)</f>
        <v/>
      </c>
      <c r="S8" s="20"/>
      <c r="T8" s="48" t="str">
        <f t="shared" ref="T8:T27" si="2">IF(P8="","",IF(Q8=0,"正常","非正常核查原因"))</f>
        <v/>
      </c>
    </row>
    <row r="9" customHeight="1" spans="1:20">
      <c r="A9" s="10"/>
      <c r="B9" s="10"/>
      <c r="C9" s="11"/>
      <c r="D9" s="915"/>
      <c r="E9" s="917"/>
      <c r="F9" s="906" t="str">
        <f>IF(E9=0,"",((#REF!)-YEAR(E9))*12+(#REF!)-MONTH(E9))</f>
        <v/>
      </c>
      <c r="G9" s="62"/>
      <c r="H9" s="62"/>
      <c r="I9" s="602"/>
      <c r="J9" s="602"/>
      <c r="K9" s="602"/>
      <c r="L9" s="602"/>
      <c r="M9" s="602"/>
      <c r="N9" s="602"/>
      <c r="O9" s="602"/>
      <c r="P9" s="62"/>
      <c r="Q9" s="148" t="str">
        <f t="shared" si="0"/>
        <v/>
      </c>
      <c r="R9" s="14" t="str">
        <f t="shared" si="1"/>
        <v/>
      </c>
      <c r="S9" s="20"/>
      <c r="T9" s="48" t="str">
        <f t="shared" si="2"/>
        <v/>
      </c>
    </row>
    <row r="10" customHeight="1" spans="1:20">
      <c r="A10" s="10"/>
      <c r="B10" s="10"/>
      <c r="C10" s="11"/>
      <c r="D10" s="915"/>
      <c r="E10" s="917"/>
      <c r="F10" s="906" t="str">
        <f>IF(E10=0,"",((#REF!)-YEAR(E10))*12+(#REF!)-MONTH(E10))</f>
        <v/>
      </c>
      <c r="G10" s="62"/>
      <c r="H10" s="62"/>
      <c r="I10" s="602"/>
      <c r="J10" s="602"/>
      <c r="K10" s="602"/>
      <c r="L10" s="602"/>
      <c r="M10" s="602"/>
      <c r="N10" s="602"/>
      <c r="O10" s="602"/>
      <c r="P10" s="62"/>
      <c r="Q10" s="148" t="str">
        <f t="shared" si="0"/>
        <v/>
      </c>
      <c r="R10" s="14" t="str">
        <f t="shared" si="1"/>
        <v/>
      </c>
      <c r="S10" s="20"/>
      <c r="T10" s="48" t="str">
        <f t="shared" si="2"/>
        <v/>
      </c>
    </row>
    <row r="11" customHeight="1" spans="1:20">
      <c r="A11" s="10"/>
      <c r="B11" s="10"/>
      <c r="C11" s="11"/>
      <c r="D11" s="915"/>
      <c r="E11" s="917"/>
      <c r="F11" s="906" t="str">
        <f>IF(E11=0,"",((#REF!)-YEAR(E11))*12+(#REF!)-MONTH(E11))</f>
        <v/>
      </c>
      <c r="G11" s="62"/>
      <c r="H11" s="62"/>
      <c r="I11" s="602"/>
      <c r="J11" s="602"/>
      <c r="K11" s="602"/>
      <c r="L11" s="602"/>
      <c r="M11" s="602"/>
      <c r="N11" s="602"/>
      <c r="O11" s="602"/>
      <c r="P11" s="62"/>
      <c r="Q11" s="148" t="str">
        <f t="shared" si="0"/>
        <v/>
      </c>
      <c r="R11" s="14" t="str">
        <f t="shared" si="1"/>
        <v/>
      </c>
      <c r="S11" s="20"/>
      <c r="T11" s="48" t="str">
        <f t="shared" si="2"/>
        <v/>
      </c>
    </row>
    <row r="12" customHeight="1" spans="1:20">
      <c r="A12" s="10"/>
      <c r="B12" s="10"/>
      <c r="C12" s="11"/>
      <c r="D12" s="915"/>
      <c r="E12" s="917"/>
      <c r="F12" s="906" t="str">
        <f>IF(E12=0,"",((#REF!)-YEAR(E12))*12+(#REF!)-MONTH(E12))</f>
        <v/>
      </c>
      <c r="G12" s="62"/>
      <c r="H12" s="62"/>
      <c r="I12" s="602"/>
      <c r="J12" s="602"/>
      <c r="K12" s="602"/>
      <c r="L12" s="602"/>
      <c r="M12" s="602"/>
      <c r="N12" s="602"/>
      <c r="O12" s="602"/>
      <c r="P12" s="62"/>
      <c r="Q12" s="148" t="str">
        <f t="shared" si="0"/>
        <v/>
      </c>
      <c r="R12" s="14" t="str">
        <f t="shared" si="1"/>
        <v/>
      </c>
      <c r="S12" s="20"/>
      <c r="T12" s="48" t="str">
        <f t="shared" si="2"/>
        <v/>
      </c>
    </row>
    <row r="13" customHeight="1" spans="1:20">
      <c r="A13" s="10"/>
      <c r="B13" s="10"/>
      <c r="C13" s="11"/>
      <c r="D13" s="915"/>
      <c r="E13" s="917"/>
      <c r="F13" s="906" t="str">
        <f>IF(E13=0,"",((#REF!)-YEAR(E13))*12+(#REF!)-MONTH(E13))</f>
        <v/>
      </c>
      <c r="G13" s="62"/>
      <c r="H13" s="62"/>
      <c r="I13" s="602"/>
      <c r="J13" s="602"/>
      <c r="K13" s="602"/>
      <c r="L13" s="602"/>
      <c r="M13" s="602"/>
      <c r="N13" s="602"/>
      <c r="O13" s="602"/>
      <c r="P13" s="62"/>
      <c r="Q13" s="148" t="str">
        <f t="shared" si="0"/>
        <v/>
      </c>
      <c r="R13" s="14" t="str">
        <f t="shared" si="1"/>
        <v/>
      </c>
      <c r="S13" s="20"/>
      <c r="T13" s="48" t="str">
        <f t="shared" si="2"/>
        <v/>
      </c>
    </row>
    <row r="14" customHeight="1" spans="1:20">
      <c r="A14" s="10"/>
      <c r="B14" s="10"/>
      <c r="C14" s="11"/>
      <c r="D14" s="915"/>
      <c r="E14" s="917"/>
      <c r="F14" s="906" t="str">
        <f>IF(E14=0,"",((#REF!)-YEAR(E14))*12+(#REF!)-MONTH(E14))</f>
        <v/>
      </c>
      <c r="G14" s="62"/>
      <c r="H14" s="62"/>
      <c r="I14" s="602"/>
      <c r="J14" s="602"/>
      <c r="K14" s="602"/>
      <c r="L14" s="602"/>
      <c r="M14" s="602"/>
      <c r="N14" s="602"/>
      <c r="O14" s="602"/>
      <c r="P14" s="62"/>
      <c r="Q14" s="148" t="str">
        <f t="shared" si="0"/>
        <v/>
      </c>
      <c r="R14" s="14" t="str">
        <f t="shared" si="1"/>
        <v/>
      </c>
      <c r="S14" s="20"/>
      <c r="T14" s="48" t="str">
        <f t="shared" si="2"/>
        <v/>
      </c>
    </row>
    <row r="15" customHeight="1" spans="1:20">
      <c r="A15" s="10"/>
      <c r="B15" s="10"/>
      <c r="C15" s="11"/>
      <c r="D15" s="915"/>
      <c r="E15" s="917"/>
      <c r="F15" s="906" t="str">
        <f>IF(E15=0,"",((#REF!)-YEAR(E15))*12+(#REF!)-MONTH(E15))</f>
        <v/>
      </c>
      <c r="G15" s="62"/>
      <c r="H15" s="62"/>
      <c r="I15" s="602"/>
      <c r="J15" s="602"/>
      <c r="K15" s="602"/>
      <c r="L15" s="602"/>
      <c r="M15" s="602"/>
      <c r="N15" s="602"/>
      <c r="O15" s="602"/>
      <c r="P15" s="62"/>
      <c r="Q15" s="148" t="str">
        <f t="shared" si="0"/>
        <v/>
      </c>
      <c r="R15" s="14" t="str">
        <f t="shared" si="1"/>
        <v/>
      </c>
      <c r="S15" s="20"/>
      <c r="T15" s="48" t="str">
        <f t="shared" si="2"/>
        <v/>
      </c>
    </row>
    <row r="16" customHeight="1" spans="1:20">
      <c r="A16" s="10"/>
      <c r="B16" s="10"/>
      <c r="C16" s="11"/>
      <c r="D16" s="915"/>
      <c r="E16" s="917"/>
      <c r="F16" s="906" t="str">
        <f>IF(E16=0,"",((#REF!)-YEAR(E16))*12+(#REF!)-MONTH(E16))</f>
        <v/>
      </c>
      <c r="G16" s="62"/>
      <c r="H16" s="62"/>
      <c r="I16" s="602"/>
      <c r="J16" s="602"/>
      <c r="K16" s="602"/>
      <c r="L16" s="602"/>
      <c r="M16" s="602"/>
      <c r="N16" s="602"/>
      <c r="O16" s="602"/>
      <c r="P16" s="62"/>
      <c r="Q16" s="148" t="str">
        <f t="shared" si="0"/>
        <v/>
      </c>
      <c r="R16" s="14" t="str">
        <f t="shared" si="1"/>
        <v/>
      </c>
      <c r="S16" s="20"/>
      <c r="T16" s="48" t="str">
        <f t="shared" si="2"/>
        <v/>
      </c>
    </row>
    <row r="17" customHeight="1" spans="1:20">
      <c r="A17" s="10"/>
      <c r="B17" s="10"/>
      <c r="C17" s="11"/>
      <c r="D17" s="915"/>
      <c r="E17" s="917"/>
      <c r="F17" s="906" t="str">
        <f>IF(E17=0,"",((#REF!)-YEAR(E17))*12+(#REF!)-MONTH(E17))</f>
        <v/>
      </c>
      <c r="G17" s="62"/>
      <c r="H17" s="62"/>
      <c r="I17" s="602"/>
      <c r="J17" s="602"/>
      <c r="K17" s="602"/>
      <c r="L17" s="602"/>
      <c r="M17" s="602"/>
      <c r="N17" s="602"/>
      <c r="O17" s="602"/>
      <c r="P17" s="62"/>
      <c r="Q17" s="148" t="str">
        <f t="shared" si="0"/>
        <v/>
      </c>
      <c r="R17" s="14" t="str">
        <f t="shared" si="1"/>
        <v/>
      </c>
      <c r="S17" s="20"/>
      <c r="T17" s="48" t="str">
        <f t="shared" si="2"/>
        <v/>
      </c>
    </row>
    <row r="18" customHeight="1" spans="1:20">
      <c r="A18" s="10"/>
      <c r="B18" s="10"/>
      <c r="C18" s="11"/>
      <c r="D18" s="915"/>
      <c r="E18" s="917"/>
      <c r="F18" s="906" t="str">
        <f>IF(E18=0,"",((#REF!)-YEAR(E18))*12+(#REF!)-MONTH(E18))</f>
        <v/>
      </c>
      <c r="G18" s="62"/>
      <c r="H18" s="62"/>
      <c r="I18" s="602"/>
      <c r="J18" s="602"/>
      <c r="K18" s="602"/>
      <c r="L18" s="602"/>
      <c r="M18" s="602"/>
      <c r="N18" s="602"/>
      <c r="O18" s="602"/>
      <c r="P18" s="62"/>
      <c r="Q18" s="148" t="str">
        <f t="shared" si="0"/>
        <v/>
      </c>
      <c r="R18" s="14" t="str">
        <f t="shared" si="1"/>
        <v/>
      </c>
      <c r="S18" s="20"/>
      <c r="T18" s="48" t="str">
        <f t="shared" si="2"/>
        <v/>
      </c>
    </row>
    <row r="19" customHeight="1" spans="1:20">
      <c r="A19" s="10"/>
      <c r="B19" s="10"/>
      <c r="C19" s="11"/>
      <c r="D19" s="915"/>
      <c r="E19" s="917"/>
      <c r="F19" s="906" t="str">
        <f>IF(E19=0,"",((#REF!)-YEAR(E19))*12+(#REF!)-MONTH(E19))</f>
        <v/>
      </c>
      <c r="G19" s="62"/>
      <c r="H19" s="62"/>
      <c r="I19" s="602"/>
      <c r="J19" s="602"/>
      <c r="K19" s="602"/>
      <c r="L19" s="602"/>
      <c r="M19" s="602"/>
      <c r="N19" s="602"/>
      <c r="O19" s="602"/>
      <c r="P19" s="62"/>
      <c r="Q19" s="148" t="str">
        <f t="shared" si="0"/>
        <v/>
      </c>
      <c r="R19" s="14" t="str">
        <f t="shared" si="1"/>
        <v/>
      </c>
      <c r="S19" s="20"/>
      <c r="T19" s="48" t="str">
        <f t="shared" si="2"/>
        <v/>
      </c>
    </row>
    <row r="20" customHeight="1" spans="1:20">
      <c r="A20" s="10"/>
      <c r="B20" s="10"/>
      <c r="C20" s="11"/>
      <c r="D20" s="915"/>
      <c r="E20" s="917"/>
      <c r="F20" s="906" t="str">
        <f>IF(E20=0,"",((#REF!)-YEAR(E20))*12+(#REF!)-MONTH(E20))</f>
        <v/>
      </c>
      <c r="G20" s="62"/>
      <c r="H20" s="62"/>
      <c r="I20" s="602"/>
      <c r="J20" s="602"/>
      <c r="K20" s="602"/>
      <c r="L20" s="602"/>
      <c r="M20" s="602"/>
      <c r="N20" s="602"/>
      <c r="O20" s="602"/>
      <c r="P20" s="62"/>
      <c r="Q20" s="148" t="str">
        <f t="shared" si="0"/>
        <v/>
      </c>
      <c r="R20" s="14" t="str">
        <f t="shared" si="1"/>
        <v/>
      </c>
      <c r="S20" s="20"/>
      <c r="T20" s="48" t="str">
        <f t="shared" si="2"/>
        <v/>
      </c>
    </row>
    <row r="21" customHeight="1" spans="1:20">
      <c r="A21" s="10"/>
      <c r="B21" s="10"/>
      <c r="C21" s="11"/>
      <c r="D21" s="915"/>
      <c r="E21" s="917"/>
      <c r="F21" s="906" t="str">
        <f>IF(E21=0,"",((#REF!)-YEAR(E21))*12+(#REF!)-MONTH(E21))</f>
        <v/>
      </c>
      <c r="G21" s="62"/>
      <c r="H21" s="62"/>
      <c r="I21" s="602"/>
      <c r="J21" s="602"/>
      <c r="K21" s="602"/>
      <c r="L21" s="602"/>
      <c r="M21" s="602"/>
      <c r="N21" s="602"/>
      <c r="O21" s="602"/>
      <c r="P21" s="62"/>
      <c r="Q21" s="148" t="str">
        <f t="shared" si="0"/>
        <v/>
      </c>
      <c r="R21" s="14" t="str">
        <f t="shared" si="1"/>
        <v/>
      </c>
      <c r="S21" s="20"/>
      <c r="T21" s="48" t="str">
        <f t="shared" si="2"/>
        <v/>
      </c>
    </row>
    <row r="22" customHeight="1" spans="1:20">
      <c r="A22" s="10"/>
      <c r="B22" s="10"/>
      <c r="C22" s="11"/>
      <c r="D22" s="915"/>
      <c r="E22" s="917"/>
      <c r="F22" s="906" t="str">
        <f>IF(E22=0,"",((#REF!)-YEAR(E22))*12+(#REF!)-MONTH(E22))</f>
        <v/>
      </c>
      <c r="G22" s="62"/>
      <c r="H22" s="62"/>
      <c r="I22" s="602"/>
      <c r="J22" s="602"/>
      <c r="K22" s="602"/>
      <c r="L22" s="602"/>
      <c r="M22" s="602"/>
      <c r="N22" s="602"/>
      <c r="O22" s="602"/>
      <c r="P22" s="62"/>
      <c r="Q22" s="148" t="str">
        <f t="shared" si="0"/>
        <v/>
      </c>
      <c r="R22" s="14" t="str">
        <f t="shared" si="1"/>
        <v/>
      </c>
      <c r="S22" s="20"/>
      <c r="T22" s="48" t="str">
        <f t="shared" si="2"/>
        <v/>
      </c>
    </row>
    <row r="23" customHeight="1" spans="1:20">
      <c r="A23" s="10"/>
      <c r="B23" s="10"/>
      <c r="C23" s="11"/>
      <c r="D23" s="915"/>
      <c r="E23" s="917"/>
      <c r="F23" s="906" t="str">
        <f>IF(E23=0,"",((#REF!)-YEAR(E23))*12+(#REF!)-MONTH(E23))</f>
        <v/>
      </c>
      <c r="G23" s="62"/>
      <c r="H23" s="62"/>
      <c r="I23" s="602"/>
      <c r="J23" s="602"/>
      <c r="K23" s="602"/>
      <c r="L23" s="602"/>
      <c r="M23" s="602"/>
      <c r="N23" s="602"/>
      <c r="O23" s="602"/>
      <c r="P23" s="62"/>
      <c r="Q23" s="148" t="str">
        <f t="shared" si="0"/>
        <v/>
      </c>
      <c r="R23" s="14" t="str">
        <f t="shared" si="1"/>
        <v/>
      </c>
      <c r="S23" s="20"/>
      <c r="T23" s="48" t="str">
        <f t="shared" si="2"/>
        <v/>
      </c>
    </row>
    <row r="24" customHeight="1" spans="1:20">
      <c r="A24" s="10"/>
      <c r="B24" s="10"/>
      <c r="C24" s="11"/>
      <c r="D24" s="915"/>
      <c r="E24" s="917"/>
      <c r="F24" s="906" t="str">
        <f>IF(E24=0,"",((#REF!)-YEAR(E24))*12+(#REF!)-MONTH(E24))</f>
        <v/>
      </c>
      <c r="G24" s="62"/>
      <c r="H24" s="62"/>
      <c r="I24" s="602"/>
      <c r="J24" s="602"/>
      <c r="K24" s="602"/>
      <c r="L24" s="602"/>
      <c r="M24" s="602"/>
      <c r="N24" s="602"/>
      <c r="O24" s="602"/>
      <c r="P24" s="62"/>
      <c r="Q24" s="148" t="str">
        <f t="shared" si="0"/>
        <v/>
      </c>
      <c r="R24" s="14" t="str">
        <f t="shared" si="1"/>
        <v/>
      </c>
      <c r="S24" s="20"/>
      <c r="T24" s="48" t="str">
        <f t="shared" si="2"/>
        <v/>
      </c>
    </row>
    <row r="25" customHeight="1" spans="1:20">
      <c r="A25" s="51" t="s">
        <v>621</v>
      </c>
      <c r="B25" s="84"/>
      <c r="C25" s="29"/>
      <c r="D25" s="915"/>
      <c r="E25" s="917"/>
      <c r="F25" s="918"/>
      <c r="G25" s="62">
        <f>SUM(G7:G24)</f>
        <v>0</v>
      </c>
      <c r="H25" s="62">
        <f>SUM(H7:H24)</f>
        <v>0</v>
      </c>
      <c r="I25" s="62">
        <f t="shared" ref="I25:Q25" si="3">SUM(I7:I24)</f>
        <v>0</v>
      </c>
      <c r="J25" s="62">
        <f t="shared" si="3"/>
        <v>0</v>
      </c>
      <c r="K25" s="62">
        <f t="shared" si="3"/>
        <v>0</v>
      </c>
      <c r="L25" s="62">
        <f t="shared" si="3"/>
        <v>0</v>
      </c>
      <c r="M25" s="62">
        <f t="shared" si="3"/>
        <v>0</v>
      </c>
      <c r="N25" s="62">
        <f t="shared" si="3"/>
        <v>0</v>
      </c>
      <c r="O25" s="62">
        <f t="shared" si="3"/>
        <v>0</v>
      </c>
      <c r="P25" s="62">
        <f t="shared" si="3"/>
        <v>0</v>
      </c>
      <c r="Q25" s="62">
        <f t="shared" si="3"/>
        <v>0</v>
      </c>
      <c r="R25" s="14" t="str">
        <f t="shared" si="1"/>
        <v/>
      </c>
      <c r="S25" s="20"/>
      <c r="T25" s="48" t="str">
        <f t="shared" si="2"/>
        <v>正常</v>
      </c>
    </row>
    <row r="26" customHeight="1" spans="1:20">
      <c r="A26" s="51" t="s">
        <v>652</v>
      </c>
      <c r="B26" s="84"/>
      <c r="C26" s="29"/>
      <c r="D26" s="915"/>
      <c r="E26" s="917"/>
      <c r="F26" s="918"/>
      <c r="G26" s="62"/>
      <c r="H26" s="62"/>
      <c r="I26" s="62"/>
      <c r="J26" s="62"/>
      <c r="K26" s="62"/>
      <c r="L26" s="62"/>
      <c r="M26" s="62"/>
      <c r="N26" s="62"/>
      <c r="O26" s="62"/>
      <c r="P26" s="62"/>
      <c r="Q26" s="62"/>
      <c r="R26" s="14" t="str">
        <f t="shared" si="1"/>
        <v/>
      </c>
      <c r="S26" s="20"/>
      <c r="T26" s="48" t="str">
        <f t="shared" si="2"/>
        <v/>
      </c>
    </row>
    <row r="27" customHeight="1" spans="1:20">
      <c r="A27" s="51" t="s">
        <v>621</v>
      </c>
      <c r="B27" s="84"/>
      <c r="C27" s="29"/>
      <c r="D27" s="20"/>
      <c r="E27" s="52"/>
      <c r="F27" s="20"/>
      <c r="G27" s="62">
        <f>G25-G26</f>
        <v>0</v>
      </c>
      <c r="H27" s="62">
        <f>H25-H26</f>
        <v>0</v>
      </c>
      <c r="I27" s="62">
        <f t="shared" ref="I27:Q27" si="4">I25-I26</f>
        <v>0</v>
      </c>
      <c r="J27" s="62">
        <f t="shared" si="4"/>
        <v>0</v>
      </c>
      <c r="K27" s="62">
        <f t="shared" si="4"/>
        <v>0</v>
      </c>
      <c r="L27" s="62">
        <f t="shared" si="4"/>
        <v>0</v>
      </c>
      <c r="M27" s="62">
        <f t="shared" si="4"/>
        <v>0</v>
      </c>
      <c r="N27" s="62">
        <f t="shared" si="4"/>
        <v>0</v>
      </c>
      <c r="O27" s="62">
        <f t="shared" si="4"/>
        <v>0</v>
      </c>
      <c r="P27" s="62">
        <f t="shared" si="4"/>
        <v>0</v>
      </c>
      <c r="Q27" s="62">
        <f t="shared" si="4"/>
        <v>0</v>
      </c>
      <c r="R27" s="14" t="str">
        <f t="shared" si="1"/>
        <v/>
      </c>
      <c r="S27" s="20"/>
      <c r="T27" s="48" t="str">
        <f t="shared" si="2"/>
        <v>正常</v>
      </c>
    </row>
    <row r="28" customHeight="1" spans="1:16">
      <c r="A28" s="17" t="e">
        <f>#REF!&amp;#REF!</f>
        <v>#REF!</v>
      </c>
      <c r="B28" s="17"/>
      <c r="P28" s="6" t="e">
        <f>"评估人员："&amp;#REF!</f>
        <v>#REF!</v>
      </c>
    </row>
    <row r="29" customHeight="1" spans="1:2">
      <c r="A29" s="17" t="e">
        <f>CONCATENATE(#REF!,#REF!,#REF!,#REF!,#REF!,#REF!,#REF!)</f>
        <v>#REF!</v>
      </c>
      <c r="B29" s="17"/>
    </row>
  </sheetData>
  <mergeCells count="18">
    <mergeCell ref="A2:S2"/>
    <mergeCell ref="A3:S3"/>
    <mergeCell ref="I5:O5"/>
    <mergeCell ref="A25:C25"/>
    <mergeCell ref="A26:C26"/>
    <mergeCell ref="A27:C27"/>
    <mergeCell ref="A5:A6"/>
    <mergeCell ref="B5:B6"/>
    <mergeCell ref="C5:C6"/>
    <mergeCell ref="D5:D6"/>
    <mergeCell ref="E5:E6"/>
    <mergeCell ref="F5:F6"/>
    <mergeCell ref="G5:G6"/>
    <mergeCell ref="H5:H6"/>
    <mergeCell ref="P5:P6"/>
    <mergeCell ref="Q5:Q6"/>
    <mergeCell ref="R5:R6"/>
    <mergeCell ref="S5:S6"/>
  </mergeCells>
  <hyperlinks>
    <hyperlink ref="A1" location="索引目录!D14" display="返回索引页"/>
    <hyperlink ref="B1" location="流动汇总!B10" display="返回"/>
  </hyperlinks>
  <printOptions horizontalCentered="1"/>
  <pageMargins left="0.354166666666667" right="0.354166666666667" top="0.786805555555556" bottom="0.786805555555556" header="0.95" footer="0.511805555555556"/>
  <pageSetup paperSize="9" scale="60" fitToHeight="0" orientation="landscape"/>
  <headerFooter alignWithMargins="0">
    <oddHeader>&amp;R&amp;"宋体,常规"&amp;10表&amp;"Times New Roman,常规"3-5
&amp;"宋体,常规"共&amp;"Times New Roman,常规"&amp;N&amp;"宋体,常规"页第&amp;"Times New Roman,常规"&amp;P&amp;"宋体,常规"页</oddHead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topLeftCell="D1" workbookViewId="0">
      <selection activeCell="H13" sqref="H13"/>
    </sheetView>
  </sheetViews>
  <sheetFormatPr defaultColWidth="9" defaultRowHeight="15.75" customHeight="1"/>
  <cols>
    <col min="1" max="1" width="5" customWidth="1"/>
    <col min="2" max="2" width="11.4" customWidth="1" outlineLevel="1"/>
    <col min="3" max="3" width="20.4" customWidth="1"/>
    <col min="4" max="4" width="9.5" customWidth="1" outlineLevel="1"/>
    <col min="6" max="6" width="11" customWidth="1"/>
    <col min="7" max="7" width="11.4" customWidth="1"/>
    <col min="8" max="8" width="7" customWidth="1"/>
    <col min="9" max="9" width="12.5" customWidth="1" outlineLevel="1"/>
    <col min="10" max="13" width="12.5" customWidth="1"/>
  </cols>
  <sheetData>
    <row r="1" spans="1:14">
      <c r="A1" s="1" t="s">
        <v>421</v>
      </c>
      <c r="B1" s="2" t="s">
        <v>462</v>
      </c>
      <c r="E1" s="3"/>
      <c r="F1" s="3"/>
      <c r="G1" s="3"/>
      <c r="H1" s="3"/>
      <c r="I1" s="3"/>
      <c r="J1" s="3"/>
      <c r="K1" s="3"/>
      <c r="L1" s="3"/>
      <c r="M1" s="3"/>
      <c r="N1" s="3"/>
    </row>
    <row r="2" ht="30" customHeight="1" spans="1:14">
      <c r="A2" s="4" t="s">
        <v>653</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18"/>
      <c r="K3" s="18"/>
      <c r="L3" s="18"/>
      <c r="M3" s="18"/>
      <c r="N3" s="18"/>
    </row>
    <row r="4" customHeight="1" spans="1:14">
      <c r="A4" s="6" t="e">
        <f>#REF!&amp;#REF!</f>
        <v>#REF!</v>
      </c>
      <c r="B4" s="6"/>
      <c r="N4" s="19" t="s">
        <v>464</v>
      </c>
    </row>
    <row r="5" ht="27.9" customHeight="1" spans="1:15">
      <c r="A5" s="7" t="s">
        <v>465</v>
      </c>
      <c r="B5" s="7" t="s">
        <v>572</v>
      </c>
      <c r="C5" s="7" t="s">
        <v>626</v>
      </c>
      <c r="D5" s="7" t="s">
        <v>654</v>
      </c>
      <c r="E5" s="7" t="s">
        <v>629</v>
      </c>
      <c r="F5" s="7" t="s">
        <v>655</v>
      </c>
      <c r="G5" s="7" t="s">
        <v>656</v>
      </c>
      <c r="H5" s="7" t="s">
        <v>657</v>
      </c>
      <c r="I5" s="8" t="s">
        <v>467</v>
      </c>
      <c r="J5" s="35" t="s">
        <v>426</v>
      </c>
      <c r="K5" s="7" t="s">
        <v>427</v>
      </c>
      <c r="L5" s="7" t="s">
        <v>428</v>
      </c>
      <c r="M5" s="7" t="s">
        <v>469</v>
      </c>
      <c r="N5" s="7" t="s">
        <v>577</v>
      </c>
      <c r="O5" s="896" t="s">
        <v>470</v>
      </c>
    </row>
    <row r="6" customHeight="1" spans="1:15">
      <c r="A6" s="10"/>
      <c r="B6" s="10"/>
      <c r="C6" s="11"/>
      <c r="D6" s="482"/>
      <c r="E6" s="12"/>
      <c r="F6" s="14"/>
      <c r="G6" s="10"/>
      <c r="H6" s="10"/>
      <c r="I6" s="13"/>
      <c r="J6" s="14"/>
      <c r="K6" s="14"/>
      <c r="L6" s="148" t="str">
        <f t="shared" ref="L6:L27" si="0">IF(J6="","",K6-J6)</f>
        <v/>
      </c>
      <c r="M6" s="14" t="str">
        <f>IF(J6=0,"",L6/J6*100)</f>
        <v/>
      </c>
      <c r="N6" s="20"/>
      <c r="O6" s="48" t="str">
        <f>IF(K6="","",IF(L6=0,"正常","非正常核查原因"))</f>
        <v/>
      </c>
    </row>
    <row r="7" customHeight="1" spans="1:15">
      <c r="A7" s="10"/>
      <c r="B7" s="10"/>
      <c r="C7" s="11"/>
      <c r="D7" s="482"/>
      <c r="E7" s="12"/>
      <c r="F7" s="14"/>
      <c r="G7" s="10"/>
      <c r="H7" s="10"/>
      <c r="I7" s="13"/>
      <c r="J7" s="14"/>
      <c r="K7" s="14"/>
      <c r="L7" s="148" t="str">
        <f t="shared" si="0"/>
        <v/>
      </c>
      <c r="M7" s="14" t="str">
        <f>IF(J7=0,"",L7/J7*100)</f>
        <v/>
      </c>
      <c r="N7" s="20"/>
      <c r="O7" s="48" t="str">
        <f t="shared" ref="O7:O27" si="1">IF(K7="","",IF(L7=0,"正常","非正常核查原因"))</f>
        <v/>
      </c>
    </row>
    <row r="8" customHeight="1" spans="1:15">
      <c r="A8" s="10"/>
      <c r="B8" s="10"/>
      <c r="C8" s="11"/>
      <c r="D8" s="482"/>
      <c r="E8" s="12"/>
      <c r="F8" s="14"/>
      <c r="G8" s="10"/>
      <c r="H8" s="10"/>
      <c r="I8" s="13"/>
      <c r="J8" s="14"/>
      <c r="K8" s="14"/>
      <c r="L8" s="148" t="str">
        <f t="shared" si="0"/>
        <v/>
      </c>
      <c r="M8" s="14" t="str">
        <f t="shared" ref="M8:M27" si="2">IF(J8=0,"",L8/J8*100)</f>
        <v/>
      </c>
      <c r="N8" s="20"/>
      <c r="O8" s="48" t="str">
        <f t="shared" si="1"/>
        <v/>
      </c>
    </row>
    <row r="9" customHeight="1" spans="1:15">
      <c r="A9" s="10"/>
      <c r="B9" s="10"/>
      <c r="C9" s="11"/>
      <c r="D9" s="482"/>
      <c r="E9" s="12"/>
      <c r="F9" s="14"/>
      <c r="G9" s="10"/>
      <c r="H9" s="10"/>
      <c r="I9" s="13"/>
      <c r="J9" s="14"/>
      <c r="K9" s="14"/>
      <c r="L9" s="148" t="str">
        <f t="shared" si="0"/>
        <v/>
      </c>
      <c r="M9" s="14" t="str">
        <f t="shared" si="2"/>
        <v/>
      </c>
      <c r="N9" s="20"/>
      <c r="O9" s="48" t="str">
        <f t="shared" si="1"/>
        <v/>
      </c>
    </row>
    <row r="10" customHeight="1" spans="1:15">
      <c r="A10" s="10"/>
      <c r="B10" s="10"/>
      <c r="C10" s="11"/>
      <c r="D10" s="482"/>
      <c r="E10" s="12"/>
      <c r="F10" s="14"/>
      <c r="G10" s="10"/>
      <c r="H10" s="10"/>
      <c r="I10" s="13"/>
      <c r="J10" s="14"/>
      <c r="K10" s="14"/>
      <c r="L10" s="148" t="str">
        <f t="shared" si="0"/>
        <v/>
      </c>
      <c r="M10" s="14" t="str">
        <f t="shared" si="2"/>
        <v/>
      </c>
      <c r="N10" s="20"/>
      <c r="O10" s="48" t="str">
        <f t="shared" si="1"/>
        <v/>
      </c>
    </row>
    <row r="11" customHeight="1" spans="1:15">
      <c r="A11" s="10"/>
      <c r="B11" s="10"/>
      <c r="C11" s="11"/>
      <c r="D11" s="482"/>
      <c r="E11" s="12"/>
      <c r="F11" s="14"/>
      <c r="G11" s="10"/>
      <c r="H11" s="10"/>
      <c r="I11" s="13"/>
      <c r="J11" s="14"/>
      <c r="K11" s="14"/>
      <c r="L11" s="148" t="str">
        <f t="shared" si="0"/>
        <v/>
      </c>
      <c r="M11" s="14" t="str">
        <f t="shared" si="2"/>
        <v/>
      </c>
      <c r="N11" s="20"/>
      <c r="O11" s="48" t="str">
        <f t="shared" si="1"/>
        <v/>
      </c>
    </row>
    <row r="12" customHeight="1" spans="1:15">
      <c r="A12" s="10"/>
      <c r="B12" s="10"/>
      <c r="C12" s="11"/>
      <c r="D12" s="482"/>
      <c r="E12" s="12"/>
      <c r="F12" s="14"/>
      <c r="G12" s="10"/>
      <c r="H12" s="10"/>
      <c r="I12" s="13"/>
      <c r="J12" s="14"/>
      <c r="K12" s="14"/>
      <c r="L12" s="148" t="str">
        <f t="shared" si="0"/>
        <v/>
      </c>
      <c r="M12" s="14" t="str">
        <f t="shared" si="2"/>
        <v/>
      </c>
      <c r="N12" s="20"/>
      <c r="O12" s="48" t="str">
        <f t="shared" si="1"/>
        <v/>
      </c>
    </row>
    <row r="13" customHeight="1" spans="1:15">
      <c r="A13" s="10"/>
      <c r="B13" s="10"/>
      <c r="C13" s="11"/>
      <c r="D13" s="482"/>
      <c r="E13" s="12"/>
      <c r="F13" s="14"/>
      <c r="G13" s="10"/>
      <c r="H13" s="10"/>
      <c r="I13" s="13"/>
      <c r="J13" s="14"/>
      <c r="K13" s="14"/>
      <c r="L13" s="148" t="str">
        <f t="shared" si="0"/>
        <v/>
      </c>
      <c r="M13" s="14" t="str">
        <f t="shared" si="2"/>
        <v/>
      </c>
      <c r="N13" s="20"/>
      <c r="O13" s="48" t="str">
        <f t="shared" si="1"/>
        <v/>
      </c>
    </row>
    <row r="14" customHeight="1" spans="1:15">
      <c r="A14" s="10"/>
      <c r="B14" s="10"/>
      <c r="C14" s="11"/>
      <c r="D14" s="482"/>
      <c r="E14" s="12"/>
      <c r="F14" s="14"/>
      <c r="G14" s="10"/>
      <c r="H14" s="10"/>
      <c r="I14" s="13"/>
      <c r="J14" s="14"/>
      <c r="K14" s="14"/>
      <c r="L14" s="148" t="str">
        <f t="shared" si="0"/>
        <v/>
      </c>
      <c r="M14" s="14" t="str">
        <f t="shared" si="2"/>
        <v/>
      </c>
      <c r="N14" s="20"/>
      <c r="O14" s="48" t="str">
        <f t="shared" si="1"/>
        <v/>
      </c>
    </row>
    <row r="15" customHeight="1" spans="1:15">
      <c r="A15" s="10"/>
      <c r="B15" s="10"/>
      <c r="C15" s="11"/>
      <c r="D15" s="482"/>
      <c r="E15" s="12"/>
      <c r="F15" s="14"/>
      <c r="G15" s="10"/>
      <c r="H15" s="10"/>
      <c r="I15" s="13"/>
      <c r="J15" s="14"/>
      <c r="K15" s="14"/>
      <c r="L15" s="148" t="str">
        <f t="shared" si="0"/>
        <v/>
      </c>
      <c r="M15" s="14" t="str">
        <f t="shared" si="2"/>
        <v/>
      </c>
      <c r="N15" s="20"/>
      <c r="O15" s="48" t="str">
        <f t="shared" si="1"/>
        <v/>
      </c>
    </row>
    <row r="16" customHeight="1" spans="1:15">
      <c r="A16" s="10"/>
      <c r="B16" s="10"/>
      <c r="C16" s="11"/>
      <c r="D16" s="482"/>
      <c r="E16" s="12"/>
      <c r="F16" s="14"/>
      <c r="G16" s="10"/>
      <c r="H16" s="10"/>
      <c r="I16" s="13"/>
      <c r="J16" s="14"/>
      <c r="K16" s="14"/>
      <c r="L16" s="148" t="str">
        <f t="shared" si="0"/>
        <v/>
      </c>
      <c r="M16" s="14" t="str">
        <f t="shared" si="2"/>
        <v/>
      </c>
      <c r="N16" s="20"/>
      <c r="O16" s="48" t="str">
        <f t="shared" si="1"/>
        <v/>
      </c>
    </row>
    <row r="17" customHeight="1" spans="1:15">
      <c r="A17" s="10"/>
      <c r="B17" s="10"/>
      <c r="C17" s="11"/>
      <c r="D17" s="482"/>
      <c r="E17" s="12"/>
      <c r="F17" s="14"/>
      <c r="G17" s="10"/>
      <c r="H17" s="10"/>
      <c r="I17" s="13"/>
      <c r="J17" s="14"/>
      <c r="K17" s="14"/>
      <c r="L17" s="148" t="str">
        <f t="shared" si="0"/>
        <v/>
      </c>
      <c r="M17" s="14" t="str">
        <f t="shared" si="2"/>
        <v/>
      </c>
      <c r="N17" s="20"/>
      <c r="O17" s="48" t="str">
        <f t="shared" si="1"/>
        <v/>
      </c>
    </row>
    <row r="18" customHeight="1" spans="1:15">
      <c r="A18" s="10"/>
      <c r="B18" s="10"/>
      <c r="C18" s="11"/>
      <c r="D18" s="482"/>
      <c r="E18" s="12"/>
      <c r="F18" s="14"/>
      <c r="G18" s="10"/>
      <c r="H18" s="10"/>
      <c r="I18" s="13"/>
      <c r="J18" s="14"/>
      <c r="K18" s="14"/>
      <c r="L18" s="148" t="str">
        <f t="shared" si="0"/>
        <v/>
      </c>
      <c r="M18" s="14" t="str">
        <f t="shared" si="2"/>
        <v/>
      </c>
      <c r="N18" s="20"/>
      <c r="O18" s="48" t="str">
        <f t="shared" si="1"/>
        <v/>
      </c>
    </row>
    <row r="19" customHeight="1" spans="1:15">
      <c r="A19" s="10"/>
      <c r="B19" s="10"/>
      <c r="C19" s="11"/>
      <c r="D19" s="482"/>
      <c r="E19" s="12"/>
      <c r="F19" s="14"/>
      <c r="G19" s="10"/>
      <c r="H19" s="10"/>
      <c r="I19" s="13"/>
      <c r="J19" s="14"/>
      <c r="K19" s="14"/>
      <c r="L19" s="148" t="str">
        <f t="shared" si="0"/>
        <v/>
      </c>
      <c r="M19" s="14" t="str">
        <f t="shared" si="2"/>
        <v/>
      </c>
      <c r="N19" s="20"/>
      <c r="O19" s="48" t="str">
        <f t="shared" si="1"/>
        <v/>
      </c>
    </row>
    <row r="20" customHeight="1" spans="1:15">
      <c r="A20" s="10"/>
      <c r="B20" s="10"/>
      <c r="C20" s="11"/>
      <c r="D20" s="482"/>
      <c r="E20" s="12"/>
      <c r="F20" s="14"/>
      <c r="G20" s="10"/>
      <c r="H20" s="10"/>
      <c r="I20" s="13"/>
      <c r="J20" s="14"/>
      <c r="K20" s="14"/>
      <c r="L20" s="148" t="str">
        <f t="shared" si="0"/>
        <v/>
      </c>
      <c r="M20" s="14" t="str">
        <f t="shared" si="2"/>
        <v/>
      </c>
      <c r="N20" s="20"/>
      <c r="O20" s="48" t="str">
        <f t="shared" si="1"/>
        <v/>
      </c>
    </row>
    <row r="21" customHeight="1" spans="1:15">
      <c r="A21" s="10"/>
      <c r="B21" s="10"/>
      <c r="C21" s="11"/>
      <c r="D21" s="482"/>
      <c r="E21" s="12"/>
      <c r="F21" s="14"/>
      <c r="G21" s="10"/>
      <c r="H21" s="10"/>
      <c r="I21" s="13"/>
      <c r="J21" s="14"/>
      <c r="K21" s="14"/>
      <c r="L21" s="148" t="str">
        <f t="shared" si="0"/>
        <v/>
      </c>
      <c r="M21" s="14" t="str">
        <f t="shared" si="2"/>
        <v/>
      </c>
      <c r="N21" s="20"/>
      <c r="O21" s="48" t="str">
        <f t="shared" si="1"/>
        <v/>
      </c>
    </row>
    <row r="22" customHeight="1" spans="1:15">
      <c r="A22" s="10"/>
      <c r="B22" s="10"/>
      <c r="C22" s="11"/>
      <c r="D22" s="482"/>
      <c r="E22" s="12"/>
      <c r="F22" s="14"/>
      <c r="G22" s="10"/>
      <c r="H22" s="10"/>
      <c r="I22" s="13"/>
      <c r="J22" s="14"/>
      <c r="K22" s="14"/>
      <c r="L22" s="148" t="str">
        <f t="shared" si="0"/>
        <v/>
      </c>
      <c r="M22" s="14" t="str">
        <f t="shared" si="2"/>
        <v/>
      </c>
      <c r="N22" s="20"/>
      <c r="O22" s="48" t="str">
        <f t="shared" si="1"/>
        <v/>
      </c>
    </row>
    <row r="23" customHeight="1" spans="1:15">
      <c r="A23" s="10"/>
      <c r="B23" s="10"/>
      <c r="C23" s="11"/>
      <c r="D23" s="482"/>
      <c r="E23" s="12"/>
      <c r="F23" s="14"/>
      <c r="G23" s="10"/>
      <c r="H23" s="10"/>
      <c r="I23" s="13"/>
      <c r="J23" s="14"/>
      <c r="K23" s="14"/>
      <c r="L23" s="148" t="str">
        <f t="shared" si="0"/>
        <v/>
      </c>
      <c r="M23" s="14" t="str">
        <f t="shared" si="2"/>
        <v/>
      </c>
      <c r="N23" s="20"/>
      <c r="O23" s="48" t="str">
        <f t="shared" si="1"/>
        <v/>
      </c>
    </row>
    <row r="24" customHeight="1" spans="1:15">
      <c r="A24" s="10"/>
      <c r="B24" s="10"/>
      <c r="C24" s="11"/>
      <c r="D24" s="482"/>
      <c r="E24" s="12"/>
      <c r="F24" s="14"/>
      <c r="G24" s="10"/>
      <c r="H24" s="10"/>
      <c r="I24" s="13"/>
      <c r="J24" s="14"/>
      <c r="K24" s="14"/>
      <c r="L24" s="148" t="str">
        <f t="shared" si="0"/>
        <v/>
      </c>
      <c r="M24" s="14" t="str">
        <f t="shared" si="2"/>
        <v/>
      </c>
      <c r="N24" s="20"/>
      <c r="O24" s="48" t="str">
        <f t="shared" si="1"/>
        <v/>
      </c>
    </row>
    <row r="25" customHeight="1" spans="1:15">
      <c r="A25" s="10"/>
      <c r="B25" s="10"/>
      <c r="C25" s="11"/>
      <c r="D25" s="482"/>
      <c r="E25" s="12"/>
      <c r="F25" s="14"/>
      <c r="G25" s="10"/>
      <c r="H25" s="10"/>
      <c r="I25" s="13"/>
      <c r="J25" s="14"/>
      <c r="K25" s="14"/>
      <c r="L25" s="148" t="str">
        <f t="shared" si="0"/>
        <v/>
      </c>
      <c r="M25" s="14" t="str">
        <f t="shared" si="2"/>
        <v/>
      </c>
      <c r="N25" s="20"/>
      <c r="O25" s="48" t="str">
        <f t="shared" si="1"/>
        <v/>
      </c>
    </row>
    <row r="26" customHeight="1" spans="1:15">
      <c r="A26" s="10"/>
      <c r="B26" s="10"/>
      <c r="C26" s="11"/>
      <c r="D26" s="482"/>
      <c r="E26" s="12"/>
      <c r="F26" s="14"/>
      <c r="G26" s="10"/>
      <c r="H26" s="10"/>
      <c r="I26" s="13"/>
      <c r="J26" s="14"/>
      <c r="K26" s="14"/>
      <c r="L26" s="148" t="str">
        <f t="shared" si="0"/>
        <v/>
      </c>
      <c r="M26" s="14" t="str">
        <f t="shared" si="2"/>
        <v/>
      </c>
      <c r="N26" s="20"/>
      <c r="O26" s="48" t="str">
        <f t="shared" si="1"/>
        <v/>
      </c>
    </row>
    <row r="27" customHeight="1" spans="1:15">
      <c r="A27" s="51" t="s">
        <v>621</v>
      </c>
      <c r="B27" s="84"/>
      <c r="C27" s="29"/>
      <c r="D27" s="29"/>
      <c r="E27" s="20"/>
      <c r="F27" s="14">
        <f>SUM(F6:F26)</f>
        <v>0</v>
      </c>
      <c r="G27" s="20"/>
      <c r="H27" s="20"/>
      <c r="I27" s="13">
        <f>SUM(I6:I26)</f>
        <v>0</v>
      </c>
      <c r="J27" s="14">
        <f>SUM(J6:J26)</f>
        <v>0</v>
      </c>
      <c r="K27" s="14">
        <f>SUM(K6:K26)</f>
        <v>0</v>
      </c>
      <c r="L27" s="148">
        <f t="shared" si="0"/>
        <v>0</v>
      </c>
      <c r="M27" s="14" t="str">
        <f t="shared" si="2"/>
        <v/>
      </c>
      <c r="N27" s="20"/>
      <c r="O27" s="48" t="str">
        <f t="shared" si="1"/>
        <v>正常</v>
      </c>
    </row>
    <row r="28" customHeight="1" spans="1:11">
      <c r="A28" s="17" t="e">
        <f>#REF!&amp;#REF!</f>
        <v>#REF!</v>
      </c>
      <c r="B28" s="17"/>
      <c r="K28" s="6" t="e">
        <f>"评估人员："&amp;#REF!</f>
        <v>#REF!</v>
      </c>
    </row>
    <row r="29" customHeight="1" spans="1:2">
      <c r="A29" s="17" t="e">
        <f>CONCATENATE(#REF!,#REF!,#REF!,#REF!,#REF!,#REF!,#REF!)</f>
        <v>#REF!</v>
      </c>
      <c r="B29" s="17"/>
    </row>
  </sheetData>
  <mergeCells count="3">
    <mergeCell ref="A2:N2"/>
    <mergeCell ref="A3:N3"/>
    <mergeCell ref="A27:C27"/>
  </mergeCells>
  <dataValidations count="1">
    <dataValidation type="list" allowBlank="1" showInputMessage="1" showErrorMessage="1" sqref="D6:D26">
      <formula1>"应收债券利息,委托贷款利息,银行定期存款利息,其他(在备注标明用途)"</formula1>
    </dataValidation>
  </dataValidations>
  <hyperlinks>
    <hyperlink ref="A1" location="索引目录!D15" display="返回索引页"/>
    <hyperlink ref="B1" location="流动汇总!B11"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Roman,常规"3-6
&amp;"宋体,常规"共&amp;"Times New Roman,常规"&amp;N&amp;"宋体,常规"页第&amp;"Times New Roman,常规"&amp;P&amp;"宋体,常规"页</oddHead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5" customWidth="1"/>
    <col min="2" max="2" width="16.4" customWidth="1" outlineLevel="1"/>
    <col min="3" max="3" width="16.4" customWidth="1"/>
    <col min="4" max="4" width="7.5" customWidth="1"/>
    <col min="5" max="5" width="10.5" customWidth="1"/>
    <col min="6" max="6" width="16.6" customWidth="1" outlineLevel="1"/>
    <col min="7" max="9" width="16.6" customWidth="1"/>
    <col min="10" max="10" width="15.5" customWidth="1"/>
    <col min="11" max="11" width="17.5" customWidth="1"/>
  </cols>
  <sheetData>
    <row r="1" spans="1:11">
      <c r="A1" s="1" t="s">
        <v>421</v>
      </c>
      <c r="B1" s="2" t="s">
        <v>462</v>
      </c>
      <c r="C1" s="2"/>
      <c r="D1" s="3"/>
      <c r="E1" s="3"/>
      <c r="F1" s="3"/>
      <c r="G1" s="3"/>
      <c r="H1" s="3"/>
      <c r="I1" s="3"/>
      <c r="J1" s="3"/>
      <c r="K1" s="3"/>
    </row>
    <row r="2" ht="30" customHeight="1" spans="1:11">
      <c r="A2" s="4" t="s">
        <v>658</v>
      </c>
      <c r="B2" s="4"/>
      <c r="C2" s="4"/>
      <c r="D2" s="4"/>
      <c r="E2" s="4"/>
      <c r="F2" s="4"/>
      <c r="G2" s="4"/>
      <c r="H2" s="4"/>
      <c r="I2" s="4"/>
      <c r="J2" s="4"/>
      <c r="K2" s="4"/>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2">
      <c r="A5" s="7" t="s">
        <v>465</v>
      </c>
      <c r="B5" s="7" t="s">
        <v>572</v>
      </c>
      <c r="C5" s="7" t="s">
        <v>659</v>
      </c>
      <c r="D5" s="7" t="s">
        <v>629</v>
      </c>
      <c r="E5" s="7" t="s">
        <v>660</v>
      </c>
      <c r="F5" s="8" t="s">
        <v>467</v>
      </c>
      <c r="G5" s="35" t="s">
        <v>426</v>
      </c>
      <c r="H5" s="7" t="s">
        <v>427</v>
      </c>
      <c r="I5" s="7" t="s">
        <v>428</v>
      </c>
      <c r="J5" s="7" t="s">
        <v>469</v>
      </c>
      <c r="K5" s="7" t="s">
        <v>577</v>
      </c>
      <c r="L5" s="896" t="s">
        <v>470</v>
      </c>
    </row>
    <row r="6" customHeight="1" spans="1:12">
      <c r="A6" s="10"/>
      <c r="B6" s="11"/>
      <c r="C6" s="11"/>
      <c r="D6" s="12"/>
      <c r="E6" s="20"/>
      <c r="F6" s="13"/>
      <c r="G6" s="14"/>
      <c r="H6" s="14"/>
      <c r="I6" s="148" t="str">
        <f t="shared" ref="I6:I27" si="0">IF(G6="","",H6-G6)</f>
        <v/>
      </c>
      <c r="J6" s="14" t="str">
        <f>IF(G6=0,"",I6/G6*100)</f>
        <v/>
      </c>
      <c r="K6" s="20"/>
      <c r="L6" s="48" t="str">
        <f>IF(H6="","",IF(I6=0,"正常","非正常核查原因"))</f>
        <v/>
      </c>
    </row>
    <row r="7" customHeight="1" spans="1:12">
      <c r="A7" s="10"/>
      <c r="B7" s="11"/>
      <c r="C7" s="11"/>
      <c r="D7" s="12"/>
      <c r="E7" s="20"/>
      <c r="F7" s="13"/>
      <c r="G7" s="14"/>
      <c r="H7" s="14"/>
      <c r="I7" s="148" t="str">
        <f t="shared" si="0"/>
        <v/>
      </c>
      <c r="J7" s="14" t="str">
        <f t="shared" ref="J7:J27" si="1">IF(G7=0,"",I7/G7*100)</f>
        <v/>
      </c>
      <c r="K7" s="20"/>
      <c r="L7" s="48" t="str">
        <f t="shared" ref="L7:L27" si="2">IF(H7="","",IF(I7=0,"正常","非正常核查原因"))</f>
        <v/>
      </c>
    </row>
    <row r="8" customHeight="1" spans="1:12">
      <c r="A8" s="10"/>
      <c r="B8" s="11"/>
      <c r="C8" s="11"/>
      <c r="D8" s="12"/>
      <c r="E8" s="20"/>
      <c r="F8" s="13"/>
      <c r="G8" s="14"/>
      <c r="H8" s="14"/>
      <c r="I8" s="148" t="str">
        <f t="shared" si="0"/>
        <v/>
      </c>
      <c r="J8" s="14" t="str">
        <f t="shared" si="1"/>
        <v/>
      </c>
      <c r="K8" s="20"/>
      <c r="L8" s="48" t="str">
        <f t="shared" si="2"/>
        <v/>
      </c>
    </row>
    <row r="9" customHeight="1" spans="1:12">
      <c r="A9" s="10"/>
      <c r="B9" s="11"/>
      <c r="C9" s="11"/>
      <c r="D9" s="12"/>
      <c r="E9" s="20"/>
      <c r="F9" s="13"/>
      <c r="G9" s="14"/>
      <c r="H9" s="14"/>
      <c r="I9" s="148" t="str">
        <f t="shared" si="0"/>
        <v/>
      </c>
      <c r="J9" s="14" t="str">
        <f t="shared" si="1"/>
        <v/>
      </c>
      <c r="K9" s="20"/>
      <c r="L9" s="48" t="str">
        <f t="shared" si="2"/>
        <v/>
      </c>
    </row>
    <row r="10" customHeight="1" spans="1:12">
      <c r="A10" s="10"/>
      <c r="B10" s="11"/>
      <c r="C10" s="11"/>
      <c r="D10" s="12"/>
      <c r="E10" s="20"/>
      <c r="F10" s="13"/>
      <c r="G10" s="14"/>
      <c r="H10" s="14"/>
      <c r="I10" s="148" t="str">
        <f t="shared" si="0"/>
        <v/>
      </c>
      <c r="J10" s="14" t="str">
        <f t="shared" si="1"/>
        <v/>
      </c>
      <c r="K10" s="20"/>
      <c r="L10" s="48" t="str">
        <f t="shared" si="2"/>
        <v/>
      </c>
    </row>
    <row r="11" customHeight="1" spans="1:12">
      <c r="A11" s="10"/>
      <c r="B11" s="11"/>
      <c r="C11" s="11"/>
      <c r="D11" s="12"/>
      <c r="E11" s="20"/>
      <c r="F11" s="13"/>
      <c r="G11" s="14"/>
      <c r="H11" s="14"/>
      <c r="I11" s="148" t="str">
        <f t="shared" si="0"/>
        <v/>
      </c>
      <c r="J11" s="14" t="str">
        <f t="shared" si="1"/>
        <v/>
      </c>
      <c r="K11" s="20"/>
      <c r="L11" s="48" t="str">
        <f t="shared" si="2"/>
        <v/>
      </c>
    </row>
    <row r="12" customHeight="1" spans="1:12">
      <c r="A12" s="10"/>
      <c r="B12" s="11"/>
      <c r="C12" s="11"/>
      <c r="D12" s="12"/>
      <c r="E12" s="20"/>
      <c r="F12" s="13"/>
      <c r="G12" s="14"/>
      <c r="H12" s="14"/>
      <c r="I12" s="148" t="str">
        <f t="shared" si="0"/>
        <v/>
      </c>
      <c r="J12" s="14" t="str">
        <f t="shared" si="1"/>
        <v/>
      </c>
      <c r="K12" s="20"/>
      <c r="L12" s="48" t="str">
        <f t="shared" si="2"/>
        <v/>
      </c>
    </row>
    <row r="13" customHeight="1" spans="1:12">
      <c r="A13" s="10"/>
      <c r="B13" s="11"/>
      <c r="C13" s="11"/>
      <c r="D13" s="12"/>
      <c r="E13" s="20"/>
      <c r="F13" s="13"/>
      <c r="G13" s="14"/>
      <c r="H13" s="14"/>
      <c r="I13" s="148" t="str">
        <f t="shared" si="0"/>
        <v/>
      </c>
      <c r="J13" s="14" t="str">
        <f t="shared" si="1"/>
        <v/>
      </c>
      <c r="K13" s="20"/>
      <c r="L13" s="48" t="str">
        <f t="shared" si="2"/>
        <v/>
      </c>
    </row>
    <row r="14" customHeight="1" spans="1:12">
      <c r="A14" s="10"/>
      <c r="B14" s="11"/>
      <c r="C14" s="11"/>
      <c r="D14" s="12"/>
      <c r="E14" s="20"/>
      <c r="F14" s="13"/>
      <c r="G14" s="14"/>
      <c r="H14" s="14"/>
      <c r="I14" s="148" t="str">
        <f t="shared" si="0"/>
        <v/>
      </c>
      <c r="J14" s="14" t="str">
        <f t="shared" si="1"/>
        <v/>
      </c>
      <c r="K14" s="20"/>
      <c r="L14" s="48" t="str">
        <f t="shared" si="2"/>
        <v/>
      </c>
    </row>
    <row r="15" customHeight="1" spans="1:12">
      <c r="A15" s="10"/>
      <c r="B15" s="11"/>
      <c r="C15" s="11"/>
      <c r="D15" s="12"/>
      <c r="E15" s="20"/>
      <c r="F15" s="13"/>
      <c r="G15" s="14"/>
      <c r="H15" s="14"/>
      <c r="I15" s="148" t="str">
        <f t="shared" si="0"/>
        <v/>
      </c>
      <c r="J15" s="14" t="str">
        <f t="shared" si="1"/>
        <v/>
      </c>
      <c r="K15" s="20"/>
      <c r="L15" s="48" t="str">
        <f t="shared" si="2"/>
        <v/>
      </c>
    </row>
    <row r="16" customHeight="1" spans="1:12">
      <c r="A16" s="10"/>
      <c r="B16" s="11"/>
      <c r="C16" s="11"/>
      <c r="D16" s="12"/>
      <c r="E16" s="20"/>
      <c r="F16" s="13"/>
      <c r="G16" s="14"/>
      <c r="H16" s="14"/>
      <c r="I16" s="148" t="str">
        <f t="shared" si="0"/>
        <v/>
      </c>
      <c r="J16" s="14" t="str">
        <f t="shared" si="1"/>
        <v/>
      </c>
      <c r="K16" s="20"/>
      <c r="L16" s="48" t="str">
        <f t="shared" si="2"/>
        <v/>
      </c>
    </row>
    <row r="17" customHeight="1" spans="1:12">
      <c r="A17" s="10"/>
      <c r="B17" s="11"/>
      <c r="C17" s="11"/>
      <c r="D17" s="12"/>
      <c r="E17" s="20"/>
      <c r="F17" s="13"/>
      <c r="G17" s="14"/>
      <c r="H17" s="14"/>
      <c r="I17" s="148" t="str">
        <f t="shared" si="0"/>
        <v/>
      </c>
      <c r="J17" s="14" t="str">
        <f t="shared" si="1"/>
        <v/>
      </c>
      <c r="K17" s="20"/>
      <c r="L17" s="48" t="str">
        <f t="shared" si="2"/>
        <v/>
      </c>
    </row>
    <row r="18" customHeight="1" spans="1:12">
      <c r="A18" s="10"/>
      <c r="B18" s="11"/>
      <c r="C18" s="11"/>
      <c r="D18" s="12"/>
      <c r="E18" s="20"/>
      <c r="F18" s="13"/>
      <c r="G18" s="14"/>
      <c r="H18" s="14"/>
      <c r="I18" s="148" t="str">
        <f t="shared" si="0"/>
        <v/>
      </c>
      <c r="J18" s="14" t="str">
        <f t="shared" si="1"/>
        <v/>
      </c>
      <c r="K18" s="20"/>
      <c r="L18" s="48" t="str">
        <f t="shared" si="2"/>
        <v/>
      </c>
    </row>
    <row r="19" customHeight="1" spans="1:12">
      <c r="A19" s="10"/>
      <c r="B19" s="11"/>
      <c r="C19" s="11"/>
      <c r="D19" s="12"/>
      <c r="E19" s="20"/>
      <c r="F19" s="13"/>
      <c r="G19" s="14"/>
      <c r="H19" s="14"/>
      <c r="I19" s="148" t="str">
        <f t="shared" si="0"/>
        <v/>
      </c>
      <c r="J19" s="14" t="str">
        <f t="shared" si="1"/>
        <v/>
      </c>
      <c r="K19" s="20"/>
      <c r="L19" s="48" t="str">
        <f t="shared" si="2"/>
        <v/>
      </c>
    </row>
    <row r="20" customHeight="1" spans="1:12">
      <c r="A20" s="10"/>
      <c r="B20" s="11"/>
      <c r="C20" s="11"/>
      <c r="D20" s="12"/>
      <c r="E20" s="20"/>
      <c r="F20" s="13"/>
      <c r="G20" s="14"/>
      <c r="H20" s="14"/>
      <c r="I20" s="148" t="str">
        <f t="shared" si="0"/>
        <v/>
      </c>
      <c r="J20" s="14" t="str">
        <f t="shared" si="1"/>
        <v/>
      </c>
      <c r="K20" s="20"/>
      <c r="L20" s="48" t="str">
        <f t="shared" si="2"/>
        <v/>
      </c>
    </row>
    <row r="21" customHeight="1" spans="1:12">
      <c r="A21" s="10"/>
      <c r="B21" s="11"/>
      <c r="C21" s="11"/>
      <c r="D21" s="12"/>
      <c r="E21" s="20"/>
      <c r="F21" s="13"/>
      <c r="G21" s="14"/>
      <c r="H21" s="14"/>
      <c r="I21" s="148" t="str">
        <f t="shared" si="0"/>
        <v/>
      </c>
      <c r="J21" s="14" t="str">
        <f t="shared" si="1"/>
        <v/>
      </c>
      <c r="K21" s="20"/>
      <c r="L21" s="48" t="str">
        <f t="shared" si="2"/>
        <v/>
      </c>
    </row>
    <row r="22" customHeight="1" spans="1:12">
      <c r="A22" s="10"/>
      <c r="B22" s="11"/>
      <c r="C22" s="11"/>
      <c r="D22" s="12"/>
      <c r="E22" s="20"/>
      <c r="F22" s="13"/>
      <c r="G22" s="14"/>
      <c r="H22" s="14"/>
      <c r="I22" s="148" t="str">
        <f t="shared" si="0"/>
        <v/>
      </c>
      <c r="J22" s="14" t="str">
        <f t="shared" si="1"/>
        <v/>
      </c>
      <c r="K22" s="20"/>
      <c r="L22" s="48" t="str">
        <f t="shared" si="2"/>
        <v/>
      </c>
    </row>
    <row r="23" customHeight="1" spans="1:12">
      <c r="A23" s="10"/>
      <c r="B23" s="11"/>
      <c r="C23" s="11"/>
      <c r="D23" s="12"/>
      <c r="E23" s="20"/>
      <c r="F23" s="13"/>
      <c r="G23" s="14"/>
      <c r="H23" s="14"/>
      <c r="I23" s="148" t="str">
        <f t="shared" si="0"/>
        <v/>
      </c>
      <c r="J23" s="14" t="str">
        <f t="shared" si="1"/>
        <v/>
      </c>
      <c r="K23" s="20"/>
      <c r="L23" s="48" t="str">
        <f t="shared" si="2"/>
        <v/>
      </c>
    </row>
    <row r="24" customHeight="1" spans="1:12">
      <c r="A24" s="10"/>
      <c r="B24" s="11"/>
      <c r="C24" s="11"/>
      <c r="D24" s="12"/>
      <c r="E24" s="20"/>
      <c r="F24" s="13"/>
      <c r="G24" s="14"/>
      <c r="H24" s="14"/>
      <c r="I24" s="148" t="str">
        <f t="shared" si="0"/>
        <v/>
      </c>
      <c r="J24" s="14" t="str">
        <f t="shared" si="1"/>
        <v/>
      </c>
      <c r="K24" s="20"/>
      <c r="L24" s="48" t="str">
        <f t="shared" si="2"/>
        <v/>
      </c>
    </row>
    <row r="25" customHeight="1" spans="1:12">
      <c r="A25" s="10"/>
      <c r="B25" s="11"/>
      <c r="C25" s="11"/>
      <c r="D25" s="12"/>
      <c r="E25" s="20"/>
      <c r="F25" s="13"/>
      <c r="G25" s="14"/>
      <c r="H25" s="14"/>
      <c r="I25" s="148" t="str">
        <f t="shared" si="0"/>
        <v/>
      </c>
      <c r="J25" s="14" t="str">
        <f t="shared" si="1"/>
        <v/>
      </c>
      <c r="K25" s="20"/>
      <c r="L25" s="48" t="str">
        <f t="shared" si="2"/>
        <v/>
      </c>
    </row>
    <row r="26" customHeight="1" spans="1:12">
      <c r="A26" s="10"/>
      <c r="B26" s="11"/>
      <c r="C26" s="11"/>
      <c r="D26" s="12"/>
      <c r="E26" s="20"/>
      <c r="F26" s="13"/>
      <c r="G26" s="14"/>
      <c r="H26" s="14"/>
      <c r="I26" s="148" t="str">
        <f t="shared" si="0"/>
        <v/>
      </c>
      <c r="J26" s="14" t="str">
        <f t="shared" si="1"/>
        <v/>
      </c>
      <c r="K26" s="20"/>
      <c r="L26" s="48" t="str">
        <f t="shared" si="2"/>
        <v/>
      </c>
    </row>
    <row r="27" customHeight="1" spans="1:12">
      <c r="A27" s="51" t="s">
        <v>621</v>
      </c>
      <c r="B27" s="29"/>
      <c r="C27" s="29"/>
      <c r="D27" s="12"/>
      <c r="E27" s="20"/>
      <c r="F27" s="13">
        <f>SUM(F6:F26)</f>
        <v>0</v>
      </c>
      <c r="G27" s="14">
        <f>SUM(G6:G26)</f>
        <v>0</v>
      </c>
      <c r="H27" s="14">
        <f>SUM(H6:H26)</f>
        <v>0</v>
      </c>
      <c r="I27" s="148">
        <f t="shared" si="0"/>
        <v>0</v>
      </c>
      <c r="J27" s="14" t="str">
        <f t="shared" si="1"/>
        <v/>
      </c>
      <c r="K27" s="20"/>
      <c r="L27" s="48" t="str">
        <f t="shared" si="2"/>
        <v>正常</v>
      </c>
    </row>
    <row r="28" customHeight="1" spans="1:8">
      <c r="A28" s="17" t="e">
        <f>#REF!&amp;#REF!</f>
        <v>#REF!</v>
      </c>
      <c r="H28" s="6" t="e">
        <f>"评估人员："&amp;#REF!</f>
        <v>#REF!</v>
      </c>
    </row>
    <row r="29" customHeight="1" spans="1:1">
      <c r="A29" s="17" t="e">
        <f>CONCATENATE(#REF!,#REF!,#REF!,#REF!,#REF!,#REF!,#REF!)</f>
        <v>#REF!</v>
      </c>
    </row>
  </sheetData>
  <mergeCells count="3">
    <mergeCell ref="A2:K2"/>
    <mergeCell ref="A3:K3"/>
    <mergeCell ref="A27:B27"/>
  </mergeCells>
  <hyperlinks>
    <hyperlink ref="A1" location="索引目录!D16" display="返回索引页"/>
    <hyperlink ref="B1" location="流动汇总!B12"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Roman,常规"3-7
&amp;"宋体,常规"共&amp;"Times New Roman,常规"&amp;N&amp;"宋体,常规"页第&amp;"Times New Roman,常规"&amp;P&amp;"宋体,常规"页</oddHead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42"/>
  <sheetViews>
    <sheetView topLeftCell="I5" workbookViewId="0">
      <selection activeCell="H13" sqref="H13"/>
    </sheetView>
  </sheetViews>
  <sheetFormatPr defaultColWidth="9" defaultRowHeight="15.75" customHeight="1"/>
  <cols>
    <col min="1" max="1" width="5.1" customWidth="1"/>
    <col min="2" max="2" width="23.1" customWidth="1" outlineLevel="1"/>
    <col min="3" max="3" width="21.1" customWidth="1"/>
    <col min="4" max="4" width="11.4" customWidth="1" outlineLevel="1"/>
    <col min="5" max="5" width="14.1" customWidth="1"/>
    <col min="6" max="6" width="9.5" customWidth="1"/>
    <col min="7" max="7" width="8.4" customWidth="1"/>
    <col min="8" max="8" width="13.1" customWidth="1" outlineLevel="1"/>
    <col min="9" max="9" width="14.4" customWidth="1"/>
    <col min="10" max="10" width="7.5" customWidth="1" outlineLevel="1"/>
    <col min="11" max="11" width="9.4" customWidth="1" outlineLevel="1"/>
    <col min="12" max="12" width="11.4" customWidth="1" outlineLevel="1"/>
    <col min="13" max="15" width="11" customWidth="1" outlineLevel="1"/>
    <col min="16" max="17" width="11.1" customWidth="1" outlineLevel="1"/>
    <col min="18" max="19" width="14.4" customWidth="1"/>
    <col min="20" max="20" width="9.5" customWidth="1"/>
    <col min="21" max="21" width="12.1" customWidth="1"/>
  </cols>
  <sheetData>
    <row r="1" spans="1:21">
      <c r="A1" s="1" t="s">
        <v>421</v>
      </c>
      <c r="B1" s="2" t="s">
        <v>624</v>
      </c>
      <c r="C1" s="2"/>
      <c r="D1" s="2"/>
      <c r="E1" s="64"/>
      <c r="F1" s="64"/>
      <c r="G1" s="64"/>
      <c r="H1" s="64"/>
      <c r="I1" s="64"/>
      <c r="J1" s="907"/>
      <c r="K1" s="907"/>
      <c r="L1" s="907"/>
      <c r="M1" s="907"/>
      <c r="N1" s="907"/>
      <c r="O1" s="907"/>
      <c r="P1" s="907"/>
      <c r="Q1" s="907"/>
      <c r="R1" s="64"/>
      <c r="S1" s="64"/>
      <c r="T1" s="64"/>
      <c r="U1" s="64"/>
    </row>
    <row r="2" ht="30" customHeight="1" spans="1:21">
      <c r="A2" s="4" t="s">
        <v>661</v>
      </c>
      <c r="B2" s="4"/>
      <c r="C2" s="4"/>
      <c r="D2" s="4"/>
      <c r="E2" s="4"/>
      <c r="F2" s="4"/>
      <c r="G2" s="4"/>
      <c r="H2" s="4"/>
      <c r="I2" s="4"/>
      <c r="J2" s="4"/>
      <c r="K2" s="4"/>
      <c r="L2" s="4"/>
      <c r="M2" s="4"/>
      <c r="N2" s="4"/>
      <c r="O2" s="4"/>
      <c r="P2" s="4"/>
      <c r="Q2" s="4"/>
      <c r="R2" s="4"/>
      <c r="S2" s="4"/>
      <c r="T2" s="4"/>
      <c r="U2" s="4"/>
    </row>
    <row r="3" ht="14.1" customHeight="1" spans="1:21">
      <c r="A3" s="5" t="e">
        <f>CONCATENATE(#REF!,#REF!,#REF!,#REF!,#REF!,#REF!,#REF!)</f>
        <v>#REF!</v>
      </c>
      <c r="B3" s="5"/>
      <c r="C3" s="5"/>
      <c r="D3" s="5"/>
      <c r="E3" s="5"/>
      <c r="F3" s="5"/>
      <c r="G3" s="5"/>
      <c r="H3" s="5"/>
      <c r="I3" s="5"/>
      <c r="J3" s="5"/>
      <c r="K3" s="5"/>
      <c r="L3" s="5"/>
      <c r="M3" s="5"/>
      <c r="N3" s="5"/>
      <c r="O3" s="5"/>
      <c r="P3" s="5"/>
      <c r="Q3" s="5"/>
      <c r="R3" s="5"/>
      <c r="S3" s="5"/>
      <c r="T3" s="5"/>
      <c r="U3" s="5"/>
    </row>
    <row r="4" customHeight="1" spans="1:21">
      <c r="A4" s="6" t="e">
        <f>#REF!&amp;#REF!</f>
        <v>#REF!</v>
      </c>
      <c r="J4" s="908"/>
      <c r="K4" s="908"/>
      <c r="L4" s="908"/>
      <c r="M4" s="908"/>
      <c r="N4" s="908"/>
      <c r="O4" s="908"/>
      <c r="P4" s="908"/>
      <c r="Q4" s="908"/>
      <c r="U4" s="19" t="s">
        <v>464</v>
      </c>
    </row>
    <row r="5" ht="18" customHeight="1" spans="1:21">
      <c r="A5" s="54" t="s">
        <v>465</v>
      </c>
      <c r="B5" s="54" t="s">
        <v>572</v>
      </c>
      <c r="C5" s="54" t="s">
        <v>626</v>
      </c>
      <c r="D5" s="54" t="s">
        <v>627</v>
      </c>
      <c r="E5" s="54" t="s">
        <v>628</v>
      </c>
      <c r="F5" s="54" t="s">
        <v>629</v>
      </c>
      <c r="G5" s="54" t="s">
        <v>651</v>
      </c>
      <c r="H5" s="56" t="s">
        <v>467</v>
      </c>
      <c r="I5" s="34" t="s">
        <v>426</v>
      </c>
      <c r="J5" s="909" t="s">
        <v>632</v>
      </c>
      <c r="K5" s="910"/>
      <c r="L5" s="910"/>
      <c r="M5" s="910"/>
      <c r="N5" s="910"/>
      <c r="O5" s="910"/>
      <c r="P5" s="911"/>
      <c r="Q5" s="77" t="s">
        <v>631</v>
      </c>
      <c r="R5" s="54" t="s">
        <v>427</v>
      </c>
      <c r="S5" s="54" t="s">
        <v>428</v>
      </c>
      <c r="T5" s="65" t="s">
        <v>469</v>
      </c>
      <c r="U5" s="54" t="s">
        <v>577</v>
      </c>
    </row>
    <row r="6" ht="18" customHeight="1" spans="1:22">
      <c r="A6" s="58"/>
      <c r="B6" s="58"/>
      <c r="C6" s="58"/>
      <c r="D6" s="58"/>
      <c r="E6" s="58"/>
      <c r="F6" s="58"/>
      <c r="G6" s="58"/>
      <c r="H6" s="59"/>
      <c r="I6" s="912"/>
      <c r="J6" s="913" t="s">
        <v>633</v>
      </c>
      <c r="K6" s="913" t="s">
        <v>634</v>
      </c>
      <c r="L6" s="913" t="s">
        <v>635</v>
      </c>
      <c r="M6" s="913" t="s">
        <v>636</v>
      </c>
      <c r="N6" s="913" t="s">
        <v>637</v>
      </c>
      <c r="O6" s="913" t="s">
        <v>638</v>
      </c>
      <c r="P6" s="913" t="s">
        <v>639</v>
      </c>
      <c r="Q6" s="914"/>
      <c r="R6" s="58"/>
      <c r="S6" s="58"/>
      <c r="T6" s="66" t="str">
        <f>IF(I6=0,"",(R6-I6)/I6*100)</f>
        <v/>
      </c>
      <c r="U6" s="58"/>
      <c r="V6" s="896" t="s">
        <v>470</v>
      </c>
    </row>
    <row r="7" customHeight="1" spans="1:22">
      <c r="A7" s="10"/>
      <c r="B7" s="11"/>
      <c r="C7" s="11"/>
      <c r="D7" s="11"/>
      <c r="E7" s="10"/>
      <c r="F7" s="10"/>
      <c r="G7" s="906" t="str">
        <f>IF(F7=0,"",((#REF!)-YEAR(F7))*12+(#REF!)-MONTH(F7))</f>
        <v/>
      </c>
      <c r="H7" s="13"/>
      <c r="I7" s="14"/>
      <c r="J7" s="131"/>
      <c r="K7" s="131"/>
      <c r="L7" s="131"/>
      <c r="M7" s="131"/>
      <c r="N7" s="131"/>
      <c r="O7" s="131"/>
      <c r="P7" s="131"/>
      <c r="Q7" s="131"/>
      <c r="R7" s="14"/>
      <c r="S7" s="148" t="str">
        <f>IF(I7="","",R7-I7+Q7)</f>
        <v/>
      </c>
      <c r="T7" s="14" t="str">
        <f>IF(I7=0,"",S7/(I7-Q7)*100)</f>
        <v/>
      </c>
      <c r="U7" s="20"/>
      <c r="V7" s="48" t="str">
        <f>IF(R7="","",IF(S7=0,"正常","非正常核查原因"))</f>
        <v/>
      </c>
    </row>
    <row r="8" customHeight="1" spans="1:22">
      <c r="A8" s="10"/>
      <c r="B8" s="11"/>
      <c r="C8" s="11"/>
      <c r="D8" s="11"/>
      <c r="E8" s="10"/>
      <c r="F8" s="10"/>
      <c r="G8" s="906" t="str">
        <f>IF(F8=0,"",((#REF!)-YEAR(F8))*12+(#REF!)-MONTH(F8))</f>
        <v/>
      </c>
      <c r="H8" s="13"/>
      <c r="I8" s="14"/>
      <c r="J8" s="131"/>
      <c r="K8" s="131"/>
      <c r="L8" s="131"/>
      <c r="M8" s="131"/>
      <c r="N8" s="131"/>
      <c r="O8" s="131"/>
      <c r="P8" s="131"/>
      <c r="Q8" s="131"/>
      <c r="R8" s="14"/>
      <c r="S8" s="148" t="str">
        <f t="shared" ref="S8:S27" si="0">IF(I8="","",R8-I8+Q8)</f>
        <v/>
      </c>
      <c r="T8" s="14" t="str">
        <f t="shared" ref="T8:T27" si="1">IF(I8=0,"",S8/(I8-Q8)*100)</f>
        <v/>
      </c>
      <c r="U8" s="20"/>
      <c r="V8" s="48" t="str">
        <f t="shared" ref="V8:V27" si="2">IF(R8="","",IF(S8=0,"正常","非正常核查原因"))</f>
        <v/>
      </c>
    </row>
    <row r="9" customHeight="1" spans="1:22">
      <c r="A9" s="10"/>
      <c r="B9" s="11"/>
      <c r="C9" s="11"/>
      <c r="D9" s="11"/>
      <c r="E9" s="10"/>
      <c r="F9" s="10"/>
      <c r="G9" s="906" t="str">
        <f>IF(F9=0,"",((#REF!)-YEAR(F9))*12+(#REF!)-MONTH(F9))</f>
        <v/>
      </c>
      <c r="H9" s="13"/>
      <c r="I9" s="14"/>
      <c r="J9" s="131"/>
      <c r="K9" s="131"/>
      <c r="L9" s="131"/>
      <c r="M9" s="131"/>
      <c r="N9" s="131"/>
      <c r="O9" s="131"/>
      <c r="P9" s="131"/>
      <c r="Q9" s="131"/>
      <c r="R9" s="14"/>
      <c r="S9" s="148" t="str">
        <f t="shared" si="0"/>
        <v/>
      </c>
      <c r="T9" s="14" t="str">
        <f t="shared" si="1"/>
        <v/>
      </c>
      <c r="U9" s="20"/>
      <c r="V9" s="48" t="str">
        <f t="shared" si="2"/>
        <v/>
      </c>
    </row>
    <row r="10" customHeight="1" spans="1:22">
      <c r="A10" s="10"/>
      <c r="B10" s="11"/>
      <c r="C10" s="11"/>
      <c r="D10" s="11"/>
      <c r="E10" s="10"/>
      <c r="F10" s="10"/>
      <c r="G10" s="906" t="str">
        <f>IF(F10=0,"",((#REF!)-YEAR(F10))*12+(#REF!)-MONTH(F10))</f>
        <v/>
      </c>
      <c r="H10" s="13"/>
      <c r="I10" s="14"/>
      <c r="J10" s="131"/>
      <c r="K10" s="131"/>
      <c r="L10" s="131"/>
      <c r="M10" s="131"/>
      <c r="N10" s="131"/>
      <c r="O10" s="131"/>
      <c r="P10" s="131"/>
      <c r="Q10" s="131"/>
      <c r="R10" s="14"/>
      <c r="S10" s="148" t="str">
        <f t="shared" si="0"/>
        <v/>
      </c>
      <c r="T10" s="14" t="str">
        <f t="shared" si="1"/>
        <v/>
      </c>
      <c r="U10" s="20"/>
      <c r="V10" s="48" t="str">
        <f t="shared" si="2"/>
        <v/>
      </c>
    </row>
    <row r="11" customHeight="1" spans="1:22">
      <c r="A11" s="10"/>
      <c r="B11" s="11"/>
      <c r="C11" s="11"/>
      <c r="D11" s="11"/>
      <c r="E11" s="10"/>
      <c r="F11" s="10"/>
      <c r="G11" s="906" t="str">
        <f>IF(F11=0,"",((#REF!)-YEAR(F11))*12+(#REF!)-MONTH(F11))</f>
        <v/>
      </c>
      <c r="H11" s="13"/>
      <c r="I11" s="14"/>
      <c r="J11" s="131"/>
      <c r="K11" s="131"/>
      <c r="L11" s="131"/>
      <c r="M11" s="131"/>
      <c r="N11" s="131"/>
      <c r="O11" s="131"/>
      <c r="P11" s="131"/>
      <c r="Q11" s="131"/>
      <c r="R11" s="14"/>
      <c r="S11" s="148" t="str">
        <f t="shared" si="0"/>
        <v/>
      </c>
      <c r="T11" s="14" t="str">
        <f t="shared" si="1"/>
        <v/>
      </c>
      <c r="U11" s="20"/>
      <c r="V11" s="48" t="str">
        <f t="shared" si="2"/>
        <v/>
      </c>
    </row>
    <row r="12" customHeight="1" spans="1:22">
      <c r="A12" s="10"/>
      <c r="B12" s="11"/>
      <c r="C12" s="11"/>
      <c r="D12" s="11"/>
      <c r="E12" s="10"/>
      <c r="F12" s="10"/>
      <c r="G12" s="906" t="str">
        <f>IF(F12=0,"",((#REF!)-YEAR(F12))*12+(#REF!)-MONTH(F12))</f>
        <v/>
      </c>
      <c r="H12" s="13"/>
      <c r="I12" s="14"/>
      <c r="J12" s="131"/>
      <c r="K12" s="131"/>
      <c r="L12" s="131"/>
      <c r="M12" s="131"/>
      <c r="N12" s="131"/>
      <c r="O12" s="131"/>
      <c r="P12" s="131"/>
      <c r="Q12" s="131"/>
      <c r="R12" s="14"/>
      <c r="S12" s="148" t="str">
        <f t="shared" si="0"/>
        <v/>
      </c>
      <c r="T12" s="14" t="str">
        <f t="shared" si="1"/>
        <v/>
      </c>
      <c r="U12" s="20"/>
      <c r="V12" s="48" t="str">
        <f t="shared" si="2"/>
        <v/>
      </c>
    </row>
    <row r="13" customHeight="1" spans="1:22">
      <c r="A13" s="10"/>
      <c r="B13" s="11"/>
      <c r="C13" s="11"/>
      <c r="D13" s="11"/>
      <c r="E13" s="10"/>
      <c r="F13" s="10"/>
      <c r="G13" s="906" t="str">
        <f>IF(F13=0,"",((#REF!)-YEAR(F13))*12+(#REF!)-MONTH(F13))</f>
        <v/>
      </c>
      <c r="H13" s="13"/>
      <c r="I13" s="14"/>
      <c r="J13" s="131"/>
      <c r="K13" s="131"/>
      <c r="L13" s="131"/>
      <c r="M13" s="131"/>
      <c r="N13" s="131"/>
      <c r="O13" s="131"/>
      <c r="P13" s="131"/>
      <c r="Q13" s="131"/>
      <c r="R13" s="14"/>
      <c r="S13" s="148" t="str">
        <f t="shared" si="0"/>
        <v/>
      </c>
      <c r="T13" s="14" t="str">
        <f t="shared" si="1"/>
        <v/>
      </c>
      <c r="U13" s="20"/>
      <c r="V13" s="48" t="str">
        <f t="shared" si="2"/>
        <v/>
      </c>
    </row>
    <row r="14" customHeight="1" spans="1:22">
      <c r="A14" s="10"/>
      <c r="B14" s="11"/>
      <c r="C14" s="11"/>
      <c r="D14" s="11"/>
      <c r="E14" s="10"/>
      <c r="F14" s="10"/>
      <c r="G14" s="906" t="str">
        <f>IF(F14=0,"",((#REF!)-YEAR(F14))*12+(#REF!)-MONTH(F14))</f>
        <v/>
      </c>
      <c r="H14" s="13"/>
      <c r="I14" s="14"/>
      <c r="J14" s="131"/>
      <c r="K14" s="131"/>
      <c r="L14" s="131"/>
      <c r="M14" s="131"/>
      <c r="N14" s="131"/>
      <c r="O14" s="131"/>
      <c r="P14" s="131"/>
      <c r="Q14" s="131"/>
      <c r="R14" s="14"/>
      <c r="S14" s="148" t="str">
        <f t="shared" si="0"/>
        <v/>
      </c>
      <c r="T14" s="14" t="str">
        <f t="shared" si="1"/>
        <v/>
      </c>
      <c r="U14" s="20"/>
      <c r="V14" s="48" t="str">
        <f t="shared" si="2"/>
        <v/>
      </c>
    </row>
    <row r="15" customHeight="1" spans="1:22">
      <c r="A15" s="10"/>
      <c r="B15" s="11"/>
      <c r="C15" s="11"/>
      <c r="D15" s="11"/>
      <c r="E15" s="10"/>
      <c r="F15" s="10"/>
      <c r="G15" s="906" t="str">
        <f>IF(F15=0,"",((#REF!)-YEAR(F15))*12+(#REF!)-MONTH(F15))</f>
        <v/>
      </c>
      <c r="H15" s="13"/>
      <c r="I15" s="14"/>
      <c r="J15" s="131"/>
      <c r="K15" s="131"/>
      <c r="L15" s="131"/>
      <c r="M15" s="131"/>
      <c r="N15" s="131"/>
      <c r="O15" s="131"/>
      <c r="P15" s="131"/>
      <c r="Q15" s="131"/>
      <c r="R15" s="14"/>
      <c r="S15" s="148" t="str">
        <f t="shared" si="0"/>
        <v/>
      </c>
      <c r="T15" s="14" t="str">
        <f t="shared" si="1"/>
        <v/>
      </c>
      <c r="U15" s="20"/>
      <c r="V15" s="48" t="str">
        <f t="shared" si="2"/>
        <v/>
      </c>
    </row>
    <row r="16" customHeight="1" spans="1:22">
      <c r="A16" s="10"/>
      <c r="B16" s="11"/>
      <c r="C16" s="11"/>
      <c r="D16" s="11"/>
      <c r="E16" s="10"/>
      <c r="F16" s="10"/>
      <c r="G16" s="906" t="str">
        <f>IF(F16=0,"",((#REF!)-YEAR(F16))*12+(#REF!)-MONTH(F16))</f>
        <v/>
      </c>
      <c r="H16" s="13"/>
      <c r="I16" s="14"/>
      <c r="J16" s="131"/>
      <c r="K16" s="131"/>
      <c r="L16" s="131"/>
      <c r="M16" s="131"/>
      <c r="N16" s="131"/>
      <c r="O16" s="131"/>
      <c r="P16" s="131"/>
      <c r="Q16" s="131"/>
      <c r="R16" s="14"/>
      <c r="S16" s="148" t="str">
        <f t="shared" si="0"/>
        <v/>
      </c>
      <c r="T16" s="14" t="str">
        <f t="shared" si="1"/>
        <v/>
      </c>
      <c r="U16" s="20"/>
      <c r="V16" s="48" t="str">
        <f t="shared" si="2"/>
        <v/>
      </c>
    </row>
    <row r="17" customHeight="1" spans="1:22">
      <c r="A17" s="10"/>
      <c r="B17" s="11"/>
      <c r="C17" s="11"/>
      <c r="D17" s="11"/>
      <c r="E17" s="10"/>
      <c r="F17" s="10"/>
      <c r="G17" s="906" t="str">
        <f>IF(F17=0,"",((#REF!)-YEAR(F17))*12+(#REF!)-MONTH(F17))</f>
        <v/>
      </c>
      <c r="H17" s="13"/>
      <c r="I17" s="14"/>
      <c r="J17" s="131"/>
      <c r="K17" s="131"/>
      <c r="L17" s="131"/>
      <c r="M17" s="131"/>
      <c r="N17" s="131"/>
      <c r="O17" s="131"/>
      <c r="P17" s="131"/>
      <c r="Q17" s="131"/>
      <c r="R17" s="14"/>
      <c r="S17" s="148" t="str">
        <f t="shared" si="0"/>
        <v/>
      </c>
      <c r="T17" s="14" t="str">
        <f t="shared" si="1"/>
        <v/>
      </c>
      <c r="U17" s="20"/>
      <c r="V17" s="48" t="str">
        <f t="shared" si="2"/>
        <v/>
      </c>
    </row>
    <row r="18" customHeight="1" spans="1:22">
      <c r="A18" s="10"/>
      <c r="B18" s="11"/>
      <c r="C18" s="11"/>
      <c r="D18" s="11"/>
      <c r="E18" s="10"/>
      <c r="F18" s="10"/>
      <c r="G18" s="906" t="str">
        <f>IF(F18=0,"",((#REF!)-YEAR(F18))*12+(#REF!)-MONTH(F18))</f>
        <v/>
      </c>
      <c r="H18" s="13"/>
      <c r="I18" s="14"/>
      <c r="J18" s="131"/>
      <c r="K18" s="131"/>
      <c r="L18" s="131"/>
      <c r="M18" s="131"/>
      <c r="N18" s="131"/>
      <c r="O18" s="131"/>
      <c r="P18" s="131"/>
      <c r="Q18" s="131"/>
      <c r="R18" s="14"/>
      <c r="S18" s="148" t="str">
        <f t="shared" si="0"/>
        <v/>
      </c>
      <c r="T18" s="14" t="str">
        <f t="shared" si="1"/>
        <v/>
      </c>
      <c r="U18" s="20"/>
      <c r="V18" s="48" t="str">
        <f t="shared" si="2"/>
        <v/>
      </c>
    </row>
    <row r="19" customHeight="1" spans="1:22">
      <c r="A19" s="10"/>
      <c r="B19" s="11"/>
      <c r="C19" s="11"/>
      <c r="D19" s="11"/>
      <c r="E19" s="10"/>
      <c r="F19" s="10"/>
      <c r="G19" s="906" t="str">
        <f>IF(F19=0,"",((#REF!)-YEAR(F19))*12+(#REF!)-MONTH(F19))</f>
        <v/>
      </c>
      <c r="H19" s="13"/>
      <c r="I19" s="14"/>
      <c r="J19" s="131"/>
      <c r="K19" s="131"/>
      <c r="L19" s="131"/>
      <c r="M19" s="131"/>
      <c r="N19" s="131"/>
      <c r="O19" s="131"/>
      <c r="P19" s="131"/>
      <c r="Q19" s="131"/>
      <c r="R19" s="14"/>
      <c r="S19" s="148" t="str">
        <f t="shared" si="0"/>
        <v/>
      </c>
      <c r="T19" s="14" t="str">
        <f t="shared" si="1"/>
        <v/>
      </c>
      <c r="U19" s="20"/>
      <c r="V19" s="48" t="str">
        <f t="shared" si="2"/>
        <v/>
      </c>
    </row>
    <row r="20" customHeight="1" spans="1:22">
      <c r="A20" s="10"/>
      <c r="B20" s="11"/>
      <c r="C20" s="11"/>
      <c r="D20" s="11"/>
      <c r="E20" s="10"/>
      <c r="F20" s="10"/>
      <c r="G20" s="906" t="str">
        <f>IF(F20=0,"",((#REF!)-YEAR(F20))*12+(#REF!)-MONTH(F20))</f>
        <v/>
      </c>
      <c r="H20" s="13"/>
      <c r="I20" s="14"/>
      <c r="J20" s="131"/>
      <c r="K20" s="131"/>
      <c r="L20" s="131"/>
      <c r="M20" s="131"/>
      <c r="N20" s="131"/>
      <c r="O20" s="131"/>
      <c r="P20" s="131"/>
      <c r="Q20" s="131"/>
      <c r="R20" s="14"/>
      <c r="S20" s="148" t="str">
        <f t="shared" si="0"/>
        <v/>
      </c>
      <c r="T20" s="14" t="str">
        <f t="shared" si="1"/>
        <v/>
      </c>
      <c r="U20" s="20"/>
      <c r="V20" s="48" t="str">
        <f t="shared" si="2"/>
        <v/>
      </c>
    </row>
    <row r="21" customHeight="1" spans="1:22">
      <c r="A21" s="10"/>
      <c r="B21" s="11"/>
      <c r="C21" s="11"/>
      <c r="D21" s="11"/>
      <c r="E21" s="10"/>
      <c r="F21" s="10"/>
      <c r="G21" s="906" t="str">
        <f>IF(F21=0,"",((#REF!)-YEAR(F21))*12+(#REF!)-MONTH(F21))</f>
        <v/>
      </c>
      <c r="H21" s="13"/>
      <c r="I21" s="14"/>
      <c r="J21" s="131"/>
      <c r="K21" s="131"/>
      <c r="L21" s="131"/>
      <c r="M21" s="131"/>
      <c r="N21" s="131"/>
      <c r="O21" s="131"/>
      <c r="P21" s="131"/>
      <c r="Q21" s="131"/>
      <c r="R21" s="14"/>
      <c r="S21" s="148" t="str">
        <f t="shared" si="0"/>
        <v/>
      </c>
      <c r="T21" s="14" t="str">
        <f t="shared" si="1"/>
        <v/>
      </c>
      <c r="U21" s="20"/>
      <c r="V21" s="48" t="str">
        <f t="shared" si="2"/>
        <v/>
      </c>
    </row>
    <row r="22" customHeight="1" spans="1:22">
      <c r="A22" s="10"/>
      <c r="B22" s="11"/>
      <c r="C22" s="11"/>
      <c r="D22" s="11"/>
      <c r="E22" s="10"/>
      <c r="F22" s="10"/>
      <c r="G22" s="906" t="str">
        <f>IF(F22=0,"",((#REF!)-YEAR(F22))*12+(#REF!)-MONTH(F22))</f>
        <v/>
      </c>
      <c r="H22" s="13"/>
      <c r="I22" s="14"/>
      <c r="J22" s="131"/>
      <c r="K22" s="131"/>
      <c r="L22" s="131"/>
      <c r="M22" s="131"/>
      <c r="N22" s="131"/>
      <c r="O22" s="131"/>
      <c r="P22" s="131"/>
      <c r="Q22" s="131"/>
      <c r="R22" s="14"/>
      <c r="S22" s="148" t="str">
        <f t="shared" si="0"/>
        <v/>
      </c>
      <c r="T22" s="14" t="str">
        <f t="shared" si="1"/>
        <v/>
      </c>
      <c r="U22" s="20"/>
      <c r="V22" s="48" t="str">
        <f t="shared" si="2"/>
        <v/>
      </c>
    </row>
    <row r="23" customHeight="1" spans="1:22">
      <c r="A23" s="10"/>
      <c r="B23" s="11"/>
      <c r="C23" s="11"/>
      <c r="D23" s="11"/>
      <c r="E23" s="10"/>
      <c r="F23" s="10"/>
      <c r="G23" s="906" t="str">
        <f>IF(F23=0,"",((#REF!)-YEAR(F23))*12+(#REF!)-MONTH(F23))</f>
        <v/>
      </c>
      <c r="H23" s="13"/>
      <c r="I23" s="14"/>
      <c r="J23" s="131"/>
      <c r="K23" s="131"/>
      <c r="L23" s="131"/>
      <c r="M23" s="131"/>
      <c r="N23" s="131"/>
      <c r="O23" s="131"/>
      <c r="P23" s="131"/>
      <c r="Q23" s="131"/>
      <c r="R23" s="14"/>
      <c r="S23" s="148" t="str">
        <f t="shared" si="0"/>
        <v/>
      </c>
      <c r="T23" s="14" t="str">
        <f t="shared" si="1"/>
        <v/>
      </c>
      <c r="U23" s="20"/>
      <c r="V23" s="48" t="str">
        <f t="shared" si="2"/>
        <v/>
      </c>
    </row>
    <row r="24" customHeight="1" spans="1:22">
      <c r="A24" s="51" t="s">
        <v>621</v>
      </c>
      <c r="B24" s="84"/>
      <c r="C24" s="29"/>
      <c r="D24" s="29"/>
      <c r="E24" s="10"/>
      <c r="F24" s="10"/>
      <c r="G24" s="10"/>
      <c r="H24" s="13">
        <f>SUM(H7:H23)</f>
        <v>0</v>
      </c>
      <c r="I24" s="131">
        <f>SUM(I7:I23)</f>
        <v>0</v>
      </c>
      <c r="J24" s="131">
        <f>SUM(J7:J23)</f>
        <v>0</v>
      </c>
      <c r="K24" s="131">
        <f t="shared" ref="K24:P24" si="3">SUM(K7:K23)</f>
        <v>0</v>
      </c>
      <c r="L24" s="131">
        <f t="shared" si="3"/>
        <v>0</v>
      </c>
      <c r="M24" s="131">
        <f t="shared" si="3"/>
        <v>0</v>
      </c>
      <c r="N24" s="131">
        <f t="shared" si="3"/>
        <v>0</v>
      </c>
      <c r="O24" s="131">
        <f t="shared" si="3"/>
        <v>0</v>
      </c>
      <c r="P24" s="131">
        <f t="shared" si="3"/>
        <v>0</v>
      </c>
      <c r="Q24" s="131"/>
      <c r="R24" s="131">
        <f>SUM(R7:R23)</f>
        <v>0</v>
      </c>
      <c r="S24" s="148">
        <f t="shared" si="0"/>
        <v>0</v>
      </c>
      <c r="T24" s="14" t="str">
        <f t="shared" si="1"/>
        <v/>
      </c>
      <c r="U24" s="131"/>
      <c r="V24" s="48" t="str">
        <f t="shared" si="2"/>
        <v>正常</v>
      </c>
    </row>
    <row r="25" customHeight="1" spans="1:22">
      <c r="A25" s="51" t="s">
        <v>640</v>
      </c>
      <c r="B25" s="84"/>
      <c r="C25" s="29"/>
      <c r="D25" s="29"/>
      <c r="E25" s="10"/>
      <c r="F25" s="10"/>
      <c r="G25" s="10"/>
      <c r="H25" s="13"/>
      <c r="I25" s="14"/>
      <c r="J25" s="131"/>
      <c r="K25" s="131"/>
      <c r="L25" s="131"/>
      <c r="M25" s="131"/>
      <c r="N25" s="131"/>
      <c r="O25" s="131"/>
      <c r="P25" s="131"/>
      <c r="Q25" s="131"/>
      <c r="R25" s="14"/>
      <c r="S25" s="148" t="str">
        <f t="shared" si="0"/>
        <v/>
      </c>
      <c r="T25" s="14" t="str">
        <f t="shared" si="1"/>
        <v/>
      </c>
      <c r="U25" s="20"/>
      <c r="V25" s="48" t="str">
        <f t="shared" si="2"/>
        <v/>
      </c>
    </row>
    <row r="26" customHeight="1" spans="1:22">
      <c r="A26" s="51" t="s">
        <v>623</v>
      </c>
      <c r="B26" s="84"/>
      <c r="C26" s="29"/>
      <c r="D26" s="29"/>
      <c r="E26" s="10"/>
      <c r="F26" s="10"/>
      <c r="G26" s="10"/>
      <c r="H26" s="13"/>
      <c r="I26" s="14"/>
      <c r="J26" s="131"/>
      <c r="K26" s="131"/>
      <c r="L26" s="131"/>
      <c r="M26" s="131"/>
      <c r="N26" s="131"/>
      <c r="O26" s="131"/>
      <c r="P26" s="131"/>
      <c r="Q26" s="131"/>
      <c r="R26" s="14"/>
      <c r="S26" s="148" t="str">
        <f t="shared" si="0"/>
        <v/>
      </c>
      <c r="T26" s="14" t="str">
        <f t="shared" si="1"/>
        <v/>
      </c>
      <c r="U26" s="20"/>
      <c r="V26" s="48" t="str">
        <f t="shared" si="2"/>
        <v/>
      </c>
    </row>
    <row r="27" customHeight="1" spans="1:22">
      <c r="A27" s="51" t="s">
        <v>641</v>
      </c>
      <c r="B27" s="84"/>
      <c r="C27" s="29"/>
      <c r="D27" s="29"/>
      <c r="E27" s="20"/>
      <c r="F27" s="20"/>
      <c r="G27" s="20"/>
      <c r="H27" s="13">
        <f>H24-H25-H26</f>
        <v>0</v>
      </c>
      <c r="I27" s="14">
        <f>I24-I25</f>
        <v>0</v>
      </c>
      <c r="J27" s="131">
        <f t="shared" ref="J27:P27" si="4">J24-J25-J26</f>
        <v>0</v>
      </c>
      <c r="K27" s="131">
        <f t="shared" si="4"/>
        <v>0</v>
      </c>
      <c r="L27" s="131">
        <f t="shared" si="4"/>
        <v>0</v>
      </c>
      <c r="M27" s="131">
        <f t="shared" si="4"/>
        <v>0</v>
      </c>
      <c r="N27" s="131">
        <f t="shared" si="4"/>
        <v>0</v>
      </c>
      <c r="O27" s="131">
        <f t="shared" si="4"/>
        <v>0</v>
      </c>
      <c r="P27" s="131">
        <f t="shared" si="4"/>
        <v>0</v>
      </c>
      <c r="Q27" s="131"/>
      <c r="R27" s="14">
        <f>R24-R26</f>
        <v>0</v>
      </c>
      <c r="S27" s="148">
        <f t="shared" si="0"/>
        <v>0</v>
      </c>
      <c r="T27" s="14" t="str">
        <f t="shared" si="1"/>
        <v/>
      </c>
      <c r="U27" s="20"/>
      <c r="V27" s="48" t="str">
        <f t="shared" si="2"/>
        <v>正常</v>
      </c>
    </row>
    <row r="28" customHeight="1" spans="1:18">
      <c r="A28" s="17" t="e">
        <f>#REF!&amp;#REF!</f>
        <v>#REF!</v>
      </c>
      <c r="J28" s="126"/>
      <c r="K28" s="126"/>
      <c r="L28" s="908"/>
      <c r="M28" s="908"/>
      <c r="N28" s="908"/>
      <c r="O28" s="908"/>
      <c r="P28" s="908"/>
      <c r="Q28" s="908"/>
      <c r="R28" s="6" t="e">
        <f>"评估人员："&amp;#REF!</f>
        <v>#REF!</v>
      </c>
    </row>
    <row r="29" customHeight="1" spans="1:17">
      <c r="A29" s="17" t="e">
        <f>CONCATENATE(#REF!,#REF!,#REF!,#REF!,#REF!,#REF!,#REF!)</f>
        <v>#REF!</v>
      </c>
      <c r="J29" s="908"/>
      <c r="K29" s="908"/>
      <c r="L29" s="908"/>
      <c r="M29" s="908"/>
      <c r="N29" s="908"/>
      <c r="O29" s="908"/>
      <c r="P29" s="908"/>
      <c r="Q29" s="908"/>
    </row>
    <row r="30" customHeight="1" spans="2:17">
      <c r="B30" s="173" t="s">
        <v>642</v>
      </c>
      <c r="C30" s="27" t="s">
        <v>643</v>
      </c>
      <c r="D30" s="173"/>
      <c r="J30" s="908"/>
      <c r="K30" s="908"/>
      <c r="L30" s="908"/>
      <c r="M30" s="908"/>
      <c r="N30" s="908"/>
      <c r="O30" s="908"/>
      <c r="P30" s="908"/>
      <c r="Q30" s="908"/>
    </row>
    <row r="31" customHeight="1" spans="2:17">
      <c r="B31" s="19" t="s">
        <v>644</v>
      </c>
      <c r="C31" s="27" t="s">
        <v>645</v>
      </c>
      <c r="D31" s="19"/>
      <c r="J31" s="908"/>
      <c r="K31" s="908"/>
      <c r="L31" s="908"/>
      <c r="M31" s="908"/>
      <c r="N31" s="908"/>
      <c r="O31" s="908"/>
      <c r="P31" s="908"/>
      <c r="Q31" s="908"/>
    </row>
    <row r="32" customHeight="1" spans="3:17">
      <c r="C32" s="27" t="s">
        <v>646</v>
      </c>
      <c r="J32" s="908"/>
      <c r="K32" s="908"/>
      <c r="L32" s="908"/>
      <c r="M32" s="908"/>
      <c r="N32" s="908"/>
      <c r="O32" s="908"/>
      <c r="P32" s="908"/>
      <c r="Q32" s="908"/>
    </row>
    <row r="33" customHeight="1" spans="3:17">
      <c r="C33" s="27" t="s">
        <v>662</v>
      </c>
      <c r="J33" s="908"/>
      <c r="K33" s="908"/>
      <c r="L33" s="908"/>
      <c r="M33" s="908"/>
      <c r="N33" s="908"/>
      <c r="O33" s="908"/>
      <c r="P33" s="908"/>
      <c r="Q33" s="908"/>
    </row>
    <row r="34" customHeight="1" spans="3:17">
      <c r="C34" s="27" t="s">
        <v>648</v>
      </c>
      <c r="J34" s="908"/>
      <c r="K34" s="908"/>
      <c r="L34" s="908"/>
      <c r="M34" s="908"/>
      <c r="N34" s="908"/>
      <c r="O34" s="908"/>
      <c r="P34" s="908"/>
      <c r="Q34" s="908"/>
    </row>
    <row r="35" customHeight="1" spans="10:17">
      <c r="J35" s="908"/>
      <c r="K35" s="908"/>
      <c r="L35" s="908"/>
      <c r="M35" s="908"/>
      <c r="N35" s="908"/>
      <c r="O35" s="908"/>
      <c r="P35" s="908"/>
      <c r="Q35" s="908"/>
    </row>
    <row r="36" customHeight="1" spans="10:17">
      <c r="J36" s="908"/>
      <c r="K36" s="908"/>
      <c r="L36" s="908"/>
      <c r="M36" s="908"/>
      <c r="N36" s="908"/>
      <c r="O36" s="908"/>
      <c r="P36" s="908"/>
      <c r="Q36" s="908"/>
    </row>
    <row r="37" customHeight="1" spans="10:17">
      <c r="J37" s="908"/>
      <c r="K37" s="908"/>
      <c r="L37" s="908"/>
      <c r="M37" s="908"/>
      <c r="N37" s="908"/>
      <c r="O37" s="908"/>
      <c r="P37" s="908"/>
      <c r="Q37" s="908"/>
    </row>
    <row r="38" customHeight="1" spans="10:17">
      <c r="J38" s="908"/>
      <c r="K38" s="908"/>
      <c r="L38" s="908"/>
      <c r="M38" s="908"/>
      <c r="N38" s="908"/>
      <c r="O38" s="908"/>
      <c r="P38" s="908"/>
      <c r="Q38" s="908"/>
    </row>
    <row r="39" customHeight="1" spans="10:17">
      <c r="J39" s="908"/>
      <c r="K39" s="908"/>
      <c r="L39" s="908"/>
      <c r="M39" s="908"/>
      <c r="N39" s="908"/>
      <c r="O39" s="908"/>
      <c r="P39" s="908"/>
      <c r="Q39" s="908"/>
    </row>
    <row r="40" customHeight="1" spans="10:17">
      <c r="J40" s="908"/>
      <c r="K40" s="908"/>
      <c r="L40" s="908"/>
      <c r="M40" s="908"/>
      <c r="N40" s="908"/>
      <c r="O40" s="908"/>
      <c r="P40" s="908"/>
      <c r="Q40" s="908"/>
    </row>
    <row r="41" customHeight="1" spans="10:17">
      <c r="J41" s="908"/>
      <c r="K41" s="908"/>
      <c r="L41" s="908"/>
      <c r="M41" s="908"/>
      <c r="N41" s="908"/>
      <c r="O41" s="908"/>
      <c r="P41" s="908"/>
      <c r="Q41" s="908"/>
    </row>
    <row r="42" customHeight="1" spans="10:17">
      <c r="J42" s="908"/>
      <c r="K42" s="908"/>
      <c r="L42" s="908"/>
      <c r="M42" s="908"/>
      <c r="N42" s="908"/>
      <c r="O42" s="908"/>
      <c r="P42" s="908"/>
      <c r="Q42" s="908"/>
    </row>
    <row r="43" customHeight="1" spans="10:17">
      <c r="J43" s="908"/>
      <c r="K43" s="908"/>
      <c r="L43" s="908"/>
      <c r="M43" s="908"/>
      <c r="N43" s="908"/>
      <c r="O43" s="908"/>
      <c r="P43" s="908"/>
      <c r="Q43" s="908"/>
    </row>
    <row r="44" customHeight="1" spans="10:17">
      <c r="J44" s="908"/>
      <c r="K44" s="908"/>
      <c r="L44" s="908"/>
      <c r="M44" s="908"/>
      <c r="N44" s="908"/>
      <c r="O44" s="908"/>
      <c r="P44" s="908"/>
      <c r="Q44" s="908"/>
    </row>
    <row r="45" customHeight="1" spans="10:17">
      <c r="J45" s="908"/>
      <c r="K45" s="908"/>
      <c r="L45" s="908"/>
      <c r="M45" s="908"/>
      <c r="N45" s="908"/>
      <c r="O45" s="908"/>
      <c r="P45" s="908"/>
      <c r="Q45" s="908"/>
    </row>
    <row r="46" customHeight="1" spans="10:17">
      <c r="J46" s="908"/>
      <c r="K46" s="908"/>
      <c r="L46" s="908"/>
      <c r="M46" s="908"/>
      <c r="N46" s="908"/>
      <c r="O46" s="908"/>
      <c r="P46" s="908"/>
      <c r="Q46" s="908"/>
    </row>
    <row r="47" customHeight="1" spans="10:17">
      <c r="J47" s="908"/>
      <c r="K47" s="908"/>
      <c r="L47" s="908"/>
      <c r="M47" s="908"/>
      <c r="N47" s="908"/>
      <c r="O47" s="908"/>
      <c r="P47" s="908"/>
      <c r="Q47" s="908"/>
    </row>
    <row r="48" customHeight="1" spans="10:17">
      <c r="J48" s="908"/>
      <c r="K48" s="908"/>
      <c r="L48" s="908"/>
      <c r="M48" s="908"/>
      <c r="N48" s="908"/>
      <c r="O48" s="908"/>
      <c r="P48" s="908"/>
      <c r="Q48" s="908"/>
    </row>
    <row r="49" customHeight="1" spans="10:17">
      <c r="J49" s="908"/>
      <c r="K49" s="908"/>
      <c r="L49" s="908"/>
      <c r="M49" s="908"/>
      <c r="N49" s="908"/>
      <c r="O49" s="908"/>
      <c r="P49" s="908"/>
      <c r="Q49" s="908"/>
    </row>
    <row r="50" customHeight="1" spans="10:17">
      <c r="J50" s="908"/>
      <c r="K50" s="908"/>
      <c r="L50" s="908"/>
      <c r="M50" s="908"/>
      <c r="N50" s="908"/>
      <c r="O50" s="908"/>
      <c r="P50" s="908"/>
      <c r="Q50" s="908"/>
    </row>
    <row r="51" customHeight="1" spans="10:17">
      <c r="J51" s="908"/>
      <c r="K51" s="908"/>
      <c r="L51" s="908"/>
      <c r="M51" s="908"/>
      <c r="N51" s="908"/>
      <c r="O51" s="908"/>
      <c r="P51" s="908"/>
      <c r="Q51" s="908"/>
    </row>
    <row r="52" customHeight="1" spans="10:17">
      <c r="J52" s="908"/>
      <c r="K52" s="908"/>
      <c r="L52" s="908"/>
      <c r="M52" s="908"/>
      <c r="N52" s="908"/>
      <c r="O52" s="908"/>
      <c r="P52" s="908"/>
      <c r="Q52" s="908"/>
    </row>
    <row r="53" customHeight="1" spans="10:17">
      <c r="J53" s="908"/>
      <c r="K53" s="908"/>
      <c r="L53" s="908"/>
      <c r="M53" s="908"/>
      <c r="N53" s="908"/>
      <c r="O53" s="908"/>
      <c r="P53" s="908"/>
      <c r="Q53" s="908"/>
    </row>
    <row r="54" customHeight="1" spans="10:17">
      <c r="J54" s="908"/>
      <c r="K54" s="908"/>
      <c r="L54" s="908"/>
      <c r="M54" s="908"/>
      <c r="N54" s="908"/>
      <c r="O54" s="908"/>
      <c r="P54" s="908"/>
      <c r="Q54" s="908"/>
    </row>
    <row r="55" customHeight="1" spans="10:17">
      <c r="J55" s="908"/>
      <c r="K55" s="908"/>
      <c r="L55" s="908"/>
      <c r="M55" s="908"/>
      <c r="N55" s="908"/>
      <c r="O55" s="908"/>
      <c r="P55" s="908"/>
      <c r="Q55" s="908"/>
    </row>
    <row r="56" customHeight="1" spans="10:17">
      <c r="J56" s="908"/>
      <c r="K56" s="908"/>
      <c r="L56" s="908"/>
      <c r="M56" s="908"/>
      <c r="N56" s="908"/>
      <c r="O56" s="908"/>
      <c r="P56" s="908"/>
      <c r="Q56" s="908"/>
    </row>
    <row r="57" customHeight="1" spans="10:17">
      <c r="J57" s="908"/>
      <c r="K57" s="908"/>
      <c r="L57" s="908"/>
      <c r="M57" s="908"/>
      <c r="N57" s="908"/>
      <c r="O57" s="908"/>
      <c r="P57" s="908"/>
      <c r="Q57" s="908"/>
    </row>
    <row r="58" customHeight="1" spans="10:17">
      <c r="J58" s="908"/>
      <c r="K58" s="908"/>
      <c r="L58" s="908"/>
      <c r="M58" s="908"/>
      <c r="N58" s="908"/>
      <c r="O58" s="908"/>
      <c r="P58" s="908"/>
      <c r="Q58" s="908"/>
    </row>
    <row r="59" customHeight="1" spans="10:17">
      <c r="J59" s="908"/>
      <c r="K59" s="908"/>
      <c r="L59" s="908"/>
      <c r="M59" s="908"/>
      <c r="N59" s="908"/>
      <c r="O59" s="908"/>
      <c r="P59" s="908"/>
      <c r="Q59" s="908"/>
    </row>
    <row r="60" customHeight="1" spans="10:17">
      <c r="J60" s="908"/>
      <c r="K60" s="908"/>
      <c r="L60" s="908"/>
      <c r="M60" s="908"/>
      <c r="N60" s="908"/>
      <c r="O60" s="908"/>
      <c r="P60" s="908"/>
      <c r="Q60" s="908"/>
    </row>
    <row r="61" customHeight="1" spans="10:17">
      <c r="J61" s="908"/>
      <c r="K61" s="908"/>
      <c r="L61" s="908"/>
      <c r="M61" s="908"/>
      <c r="N61" s="908"/>
      <c r="O61" s="908"/>
      <c r="P61" s="908"/>
      <c r="Q61" s="908"/>
    </row>
    <row r="62" customHeight="1" spans="10:17">
      <c r="J62" s="908"/>
      <c r="K62" s="908"/>
      <c r="L62" s="908"/>
      <c r="M62" s="908"/>
      <c r="N62" s="908"/>
      <c r="O62" s="908"/>
      <c r="P62" s="908"/>
      <c r="Q62" s="908"/>
    </row>
    <row r="63" customHeight="1" spans="10:17">
      <c r="J63" s="908"/>
      <c r="K63" s="908"/>
      <c r="L63" s="908"/>
      <c r="M63" s="908"/>
      <c r="N63" s="908"/>
      <c r="O63" s="908"/>
      <c r="P63" s="908"/>
      <c r="Q63" s="908"/>
    </row>
    <row r="64" customHeight="1" spans="10:17">
      <c r="J64" s="908"/>
      <c r="K64" s="908"/>
      <c r="L64" s="908"/>
      <c r="M64" s="908"/>
      <c r="N64" s="908"/>
      <c r="O64" s="908"/>
      <c r="P64" s="908"/>
      <c r="Q64" s="908"/>
    </row>
    <row r="65" customHeight="1" spans="10:17">
      <c r="J65" s="908"/>
      <c r="K65" s="908"/>
      <c r="L65" s="908"/>
      <c r="M65" s="908"/>
      <c r="N65" s="908"/>
      <c r="O65" s="908"/>
      <c r="P65" s="908"/>
      <c r="Q65" s="908"/>
    </row>
    <row r="66" customHeight="1" spans="10:17">
      <c r="J66" s="908"/>
      <c r="K66" s="908"/>
      <c r="L66" s="908"/>
      <c r="M66" s="908"/>
      <c r="N66" s="908"/>
      <c r="O66" s="908"/>
      <c r="P66" s="908"/>
      <c r="Q66" s="908"/>
    </row>
    <row r="67" customHeight="1" spans="10:17">
      <c r="J67" s="908"/>
      <c r="K67" s="908"/>
      <c r="L67" s="908"/>
      <c r="M67" s="908"/>
      <c r="N67" s="908"/>
      <c r="O67" s="908"/>
      <c r="P67" s="908"/>
      <c r="Q67" s="908"/>
    </row>
    <row r="68" customHeight="1" spans="10:17">
      <c r="J68" s="908"/>
      <c r="K68" s="908"/>
      <c r="L68" s="908"/>
      <c r="M68" s="908"/>
      <c r="N68" s="908"/>
      <c r="O68" s="908"/>
      <c r="P68" s="908"/>
      <c r="Q68" s="908"/>
    </row>
    <row r="69" customHeight="1" spans="10:17">
      <c r="J69" s="908"/>
      <c r="K69" s="908"/>
      <c r="L69" s="908"/>
      <c r="M69" s="908"/>
      <c r="N69" s="908"/>
      <c r="O69" s="908"/>
      <c r="P69" s="908"/>
      <c r="Q69" s="908"/>
    </row>
    <row r="70" customHeight="1" spans="10:17">
      <c r="J70" s="908"/>
      <c r="K70" s="908"/>
      <c r="L70" s="908"/>
      <c r="M70" s="908"/>
      <c r="N70" s="908"/>
      <c r="O70" s="908"/>
      <c r="P70" s="908"/>
      <c r="Q70" s="908"/>
    </row>
    <row r="71" customHeight="1" spans="10:17">
      <c r="J71" s="908"/>
      <c r="K71" s="908"/>
      <c r="L71" s="908"/>
      <c r="M71" s="908"/>
      <c r="N71" s="908"/>
      <c r="O71" s="908"/>
      <c r="P71" s="908"/>
      <c r="Q71" s="908"/>
    </row>
    <row r="72" customHeight="1" spans="10:17">
      <c r="J72" s="908"/>
      <c r="K72" s="908"/>
      <c r="L72" s="908"/>
      <c r="M72" s="908"/>
      <c r="N72" s="908"/>
      <c r="O72" s="908"/>
      <c r="P72" s="908"/>
      <c r="Q72" s="908"/>
    </row>
    <row r="73" customHeight="1" spans="10:17">
      <c r="J73" s="908"/>
      <c r="K73" s="908"/>
      <c r="L73" s="908"/>
      <c r="M73" s="908"/>
      <c r="N73" s="908"/>
      <c r="O73" s="908"/>
      <c r="P73" s="908"/>
      <c r="Q73" s="908"/>
    </row>
    <row r="74" customHeight="1" spans="10:17">
      <c r="J74" s="908"/>
      <c r="K74" s="908"/>
      <c r="L74" s="908"/>
      <c r="M74" s="908"/>
      <c r="N74" s="908"/>
      <c r="O74" s="908"/>
      <c r="P74" s="908"/>
      <c r="Q74" s="908"/>
    </row>
    <row r="75" customHeight="1" spans="10:17">
      <c r="J75" s="908"/>
      <c r="K75" s="908"/>
      <c r="L75" s="908"/>
      <c r="M75" s="908"/>
      <c r="N75" s="908"/>
      <c r="O75" s="908"/>
      <c r="P75" s="908"/>
      <c r="Q75" s="908"/>
    </row>
    <row r="76" customHeight="1" spans="10:17">
      <c r="J76" s="908"/>
      <c r="K76" s="908"/>
      <c r="L76" s="908"/>
      <c r="M76" s="908"/>
      <c r="N76" s="908"/>
      <c r="O76" s="908"/>
      <c r="P76" s="908"/>
      <c r="Q76" s="908"/>
    </row>
    <row r="77" customHeight="1" spans="10:17">
      <c r="J77" s="908"/>
      <c r="K77" s="908"/>
      <c r="L77" s="908"/>
      <c r="M77" s="908"/>
      <c r="N77" s="908"/>
      <c r="O77" s="908"/>
      <c r="P77" s="908"/>
      <c r="Q77" s="908"/>
    </row>
    <row r="78" customHeight="1" spans="10:17">
      <c r="J78" s="908"/>
      <c r="K78" s="908"/>
      <c r="L78" s="908"/>
      <c r="M78" s="908"/>
      <c r="N78" s="908"/>
      <c r="O78" s="908"/>
      <c r="P78" s="908"/>
      <c r="Q78" s="908"/>
    </row>
    <row r="79" customHeight="1" spans="10:17">
      <c r="J79" s="908"/>
      <c r="K79" s="908"/>
      <c r="L79" s="908"/>
      <c r="M79" s="908"/>
      <c r="N79" s="908"/>
      <c r="O79" s="908"/>
      <c r="P79" s="908"/>
      <c r="Q79" s="908"/>
    </row>
    <row r="80" customHeight="1" spans="10:17">
      <c r="J80" s="908"/>
      <c r="K80" s="908"/>
      <c r="L80" s="908"/>
      <c r="M80" s="908"/>
      <c r="N80" s="908"/>
      <c r="O80" s="908"/>
      <c r="P80" s="908"/>
      <c r="Q80" s="908"/>
    </row>
    <row r="81" customHeight="1" spans="10:17">
      <c r="J81" s="908"/>
      <c r="K81" s="908"/>
      <c r="L81" s="908"/>
      <c r="M81" s="908"/>
      <c r="N81" s="908"/>
      <c r="O81" s="908"/>
      <c r="P81" s="908"/>
      <c r="Q81" s="908"/>
    </row>
    <row r="82" customHeight="1" spans="10:17">
      <c r="J82" s="908"/>
      <c r="K82" s="908"/>
      <c r="L82" s="908"/>
      <c r="M82" s="908"/>
      <c r="N82" s="908"/>
      <c r="O82" s="908"/>
      <c r="P82" s="908"/>
      <c r="Q82" s="908"/>
    </row>
    <row r="83" customHeight="1" spans="10:17">
      <c r="J83" s="908"/>
      <c r="K83" s="908"/>
      <c r="L83" s="908"/>
      <c r="M83" s="908"/>
      <c r="N83" s="908"/>
      <c r="O83" s="908"/>
      <c r="P83" s="908"/>
      <c r="Q83" s="908"/>
    </row>
    <row r="84" customHeight="1" spans="10:17">
      <c r="J84" s="908"/>
      <c r="K84" s="908"/>
      <c r="L84" s="908"/>
      <c r="M84" s="908"/>
      <c r="N84" s="908"/>
      <c r="O84" s="908"/>
      <c r="P84" s="908"/>
      <c r="Q84" s="908"/>
    </row>
    <row r="85" customHeight="1" spans="10:17">
      <c r="J85" s="908"/>
      <c r="K85" s="908"/>
      <c r="L85" s="908"/>
      <c r="M85" s="908"/>
      <c r="N85" s="908"/>
      <c r="O85" s="908"/>
      <c r="P85" s="908"/>
      <c r="Q85" s="908"/>
    </row>
    <row r="86" customHeight="1" spans="10:17">
      <c r="J86" s="908"/>
      <c r="K86" s="908"/>
      <c r="L86" s="908"/>
      <c r="M86" s="908"/>
      <c r="N86" s="908"/>
      <c r="O86" s="908"/>
      <c r="P86" s="908"/>
      <c r="Q86" s="908"/>
    </row>
    <row r="87" customHeight="1" spans="10:17">
      <c r="J87" s="908"/>
      <c r="K87" s="908"/>
      <c r="L87" s="908"/>
      <c r="M87" s="908"/>
      <c r="N87" s="908"/>
      <c r="O87" s="908"/>
      <c r="P87" s="908"/>
      <c r="Q87" s="908"/>
    </row>
    <row r="88" customHeight="1" spans="10:17">
      <c r="J88" s="908"/>
      <c r="K88" s="908"/>
      <c r="L88" s="908"/>
      <c r="M88" s="908"/>
      <c r="N88" s="908"/>
      <c r="O88" s="908"/>
      <c r="P88" s="908"/>
      <c r="Q88" s="908"/>
    </row>
    <row r="89" customHeight="1" spans="10:17">
      <c r="J89" s="908"/>
      <c r="K89" s="908"/>
      <c r="L89" s="908"/>
      <c r="M89" s="908"/>
      <c r="N89" s="908"/>
      <c r="O89" s="908"/>
      <c r="P89" s="908"/>
      <c r="Q89" s="908"/>
    </row>
    <row r="90" customHeight="1" spans="10:17">
      <c r="J90" s="908"/>
      <c r="K90" s="908"/>
      <c r="L90" s="908"/>
      <c r="M90" s="908"/>
      <c r="N90" s="908"/>
      <c r="O90" s="908"/>
      <c r="P90" s="908"/>
      <c r="Q90" s="908"/>
    </row>
    <row r="91" customHeight="1" spans="10:17">
      <c r="J91" s="908"/>
      <c r="K91" s="908"/>
      <c r="L91" s="908"/>
      <c r="M91" s="908"/>
      <c r="N91" s="908"/>
      <c r="O91" s="908"/>
      <c r="P91" s="908"/>
      <c r="Q91" s="908"/>
    </row>
    <row r="92" customHeight="1" spans="10:17">
      <c r="J92" s="908"/>
      <c r="K92" s="908"/>
      <c r="L92" s="908"/>
      <c r="M92" s="908"/>
      <c r="N92" s="908"/>
      <c r="O92" s="908"/>
      <c r="P92" s="908"/>
      <c r="Q92" s="908"/>
    </row>
    <row r="93" customHeight="1" spans="10:17">
      <c r="J93" s="908"/>
      <c r="K93" s="908"/>
      <c r="L93" s="908"/>
      <c r="M93" s="908"/>
      <c r="N93" s="908"/>
      <c r="O93" s="908"/>
      <c r="P93" s="908"/>
      <c r="Q93" s="908"/>
    </row>
    <row r="94" customHeight="1" spans="10:17">
      <c r="J94" s="908"/>
      <c r="K94" s="908"/>
      <c r="L94" s="908"/>
      <c r="M94" s="908"/>
      <c r="N94" s="908"/>
      <c r="O94" s="908"/>
      <c r="P94" s="908"/>
      <c r="Q94" s="908"/>
    </row>
    <row r="95" customHeight="1" spans="10:17">
      <c r="J95" s="908"/>
      <c r="K95" s="908"/>
      <c r="L95" s="908"/>
      <c r="M95" s="908"/>
      <c r="N95" s="908"/>
      <c r="O95" s="908"/>
      <c r="P95" s="908"/>
      <c r="Q95" s="908"/>
    </row>
    <row r="96" customHeight="1" spans="10:17">
      <c r="J96" s="908"/>
      <c r="K96" s="908"/>
      <c r="L96" s="908"/>
      <c r="M96" s="908"/>
      <c r="N96" s="908"/>
      <c r="O96" s="908"/>
      <c r="P96" s="908"/>
      <c r="Q96" s="908"/>
    </row>
    <row r="97" customHeight="1" spans="10:17">
      <c r="J97" s="908"/>
      <c r="K97" s="908"/>
      <c r="L97" s="908"/>
      <c r="M97" s="908"/>
      <c r="N97" s="908"/>
      <c r="O97" s="908"/>
      <c r="P97" s="908"/>
      <c r="Q97" s="908"/>
    </row>
    <row r="98" customHeight="1" spans="10:17">
      <c r="J98" s="908"/>
      <c r="K98" s="908"/>
      <c r="L98" s="908"/>
      <c r="M98" s="908"/>
      <c r="N98" s="908"/>
      <c r="O98" s="908"/>
      <c r="P98" s="908"/>
      <c r="Q98" s="908"/>
    </row>
    <row r="99" customHeight="1" spans="10:17">
      <c r="J99" s="908"/>
      <c r="K99" s="908"/>
      <c r="L99" s="908"/>
      <c r="M99" s="908"/>
      <c r="N99" s="908"/>
      <c r="O99" s="908"/>
      <c r="P99" s="908"/>
      <c r="Q99" s="908"/>
    </row>
    <row r="100" customHeight="1" spans="10:17">
      <c r="J100" s="908"/>
      <c r="K100" s="908"/>
      <c r="L100" s="908"/>
      <c r="M100" s="908"/>
      <c r="N100" s="908"/>
      <c r="O100" s="908"/>
      <c r="P100" s="908"/>
      <c r="Q100" s="908"/>
    </row>
    <row r="101" customHeight="1" spans="10:17">
      <c r="J101" s="908"/>
      <c r="K101" s="908"/>
      <c r="L101" s="908"/>
      <c r="M101" s="908"/>
      <c r="N101" s="908"/>
      <c r="O101" s="908"/>
      <c r="P101" s="908"/>
      <c r="Q101" s="908"/>
    </row>
    <row r="102" customHeight="1" spans="10:17">
      <c r="J102" s="908"/>
      <c r="K102" s="908"/>
      <c r="L102" s="908"/>
      <c r="M102" s="908"/>
      <c r="N102" s="908"/>
      <c r="O102" s="908"/>
      <c r="P102" s="908"/>
      <c r="Q102" s="908"/>
    </row>
    <row r="103" customHeight="1" spans="10:17">
      <c r="J103" s="908"/>
      <c r="K103" s="908"/>
      <c r="L103" s="908"/>
      <c r="M103" s="908"/>
      <c r="N103" s="908"/>
      <c r="O103" s="908"/>
      <c r="P103" s="908"/>
      <c r="Q103" s="908"/>
    </row>
    <row r="104" customHeight="1" spans="10:17">
      <c r="J104" s="908"/>
      <c r="K104" s="908"/>
      <c r="L104" s="908"/>
      <c r="M104" s="908"/>
      <c r="N104" s="908"/>
      <c r="O104" s="908"/>
      <c r="P104" s="908"/>
      <c r="Q104" s="908"/>
    </row>
    <row r="105" customHeight="1" spans="10:17">
      <c r="J105" s="908"/>
      <c r="K105" s="908"/>
      <c r="L105" s="908"/>
      <c r="M105" s="908"/>
      <c r="N105" s="908"/>
      <c r="O105" s="908"/>
      <c r="P105" s="908"/>
      <c r="Q105" s="908"/>
    </row>
    <row r="106" customHeight="1" spans="10:17">
      <c r="J106" s="908"/>
      <c r="K106" s="908"/>
      <c r="L106" s="908"/>
      <c r="M106" s="908"/>
      <c r="N106" s="908"/>
      <c r="O106" s="908"/>
      <c r="P106" s="908"/>
      <c r="Q106" s="908"/>
    </row>
    <row r="107" customHeight="1" spans="10:17">
      <c r="J107" s="908"/>
      <c r="K107" s="908"/>
      <c r="L107" s="908"/>
      <c r="M107" s="908"/>
      <c r="N107" s="908"/>
      <c r="O107" s="908"/>
      <c r="P107" s="908"/>
      <c r="Q107" s="908"/>
    </row>
    <row r="108" customHeight="1" spans="10:17">
      <c r="J108" s="908"/>
      <c r="K108" s="908"/>
      <c r="L108" s="908"/>
      <c r="M108" s="908"/>
      <c r="N108" s="908"/>
      <c r="O108" s="908"/>
      <c r="P108" s="908"/>
      <c r="Q108" s="908"/>
    </row>
    <row r="109" customHeight="1" spans="10:17">
      <c r="J109" s="908"/>
      <c r="K109" s="908"/>
      <c r="L109" s="908"/>
      <c r="M109" s="908"/>
      <c r="N109" s="908"/>
      <c r="O109" s="908"/>
      <c r="P109" s="908"/>
      <c r="Q109" s="908"/>
    </row>
    <row r="110" customHeight="1" spans="10:17">
      <c r="J110" s="908"/>
      <c r="K110" s="908"/>
      <c r="L110" s="908"/>
      <c r="M110" s="908"/>
      <c r="N110" s="908"/>
      <c r="O110" s="908"/>
      <c r="P110" s="908"/>
      <c r="Q110" s="908"/>
    </row>
    <row r="111" customHeight="1" spans="10:17">
      <c r="J111" s="908"/>
      <c r="K111" s="908"/>
      <c r="L111" s="908"/>
      <c r="M111" s="908"/>
      <c r="N111" s="908"/>
      <c r="O111" s="908"/>
      <c r="P111" s="908"/>
      <c r="Q111" s="908"/>
    </row>
    <row r="112" customHeight="1" spans="10:17">
      <c r="J112" s="908"/>
      <c r="K112" s="908"/>
      <c r="L112" s="908"/>
      <c r="M112" s="908"/>
      <c r="N112" s="908"/>
      <c r="O112" s="908"/>
      <c r="P112" s="908"/>
      <c r="Q112" s="908"/>
    </row>
    <row r="113" customHeight="1" spans="10:17">
      <c r="J113" s="908"/>
      <c r="K113" s="908"/>
      <c r="L113" s="908"/>
      <c r="M113" s="908"/>
      <c r="N113" s="908"/>
      <c r="O113" s="908"/>
      <c r="P113" s="908"/>
      <c r="Q113" s="908"/>
    </row>
    <row r="114" customHeight="1" spans="10:17">
      <c r="J114" s="908"/>
      <c r="K114" s="908"/>
      <c r="L114" s="908"/>
      <c r="M114" s="908"/>
      <c r="N114" s="908"/>
      <c r="O114" s="908"/>
      <c r="P114" s="908"/>
      <c r="Q114" s="908"/>
    </row>
    <row r="115" customHeight="1" spans="10:17">
      <c r="J115" s="908"/>
      <c r="K115" s="908"/>
      <c r="L115" s="908"/>
      <c r="M115" s="908"/>
      <c r="N115" s="908"/>
      <c r="O115" s="908"/>
      <c r="P115" s="908"/>
      <c r="Q115" s="908"/>
    </row>
    <row r="116" customHeight="1" spans="10:17">
      <c r="J116" s="908"/>
      <c r="K116" s="908"/>
      <c r="L116" s="908"/>
      <c r="M116" s="908"/>
      <c r="N116" s="908"/>
      <c r="O116" s="908"/>
      <c r="P116" s="908"/>
      <c r="Q116" s="908"/>
    </row>
    <row r="117" customHeight="1" spans="10:17">
      <c r="J117" s="908"/>
      <c r="K117" s="908"/>
      <c r="L117" s="908"/>
      <c r="M117" s="908"/>
      <c r="N117" s="908"/>
      <c r="O117" s="908"/>
      <c r="P117" s="908"/>
      <c r="Q117" s="908"/>
    </row>
    <row r="118" customHeight="1" spans="10:17">
      <c r="J118" s="908"/>
      <c r="K118" s="908"/>
      <c r="L118" s="908"/>
      <c r="M118" s="908"/>
      <c r="N118" s="908"/>
      <c r="O118" s="908"/>
      <c r="P118" s="908"/>
      <c r="Q118" s="908"/>
    </row>
    <row r="119" customHeight="1" spans="10:17">
      <c r="J119" s="908"/>
      <c r="K119" s="908"/>
      <c r="L119" s="908"/>
      <c r="M119" s="908"/>
      <c r="N119" s="908"/>
      <c r="O119" s="908"/>
      <c r="P119" s="908"/>
      <c r="Q119" s="908"/>
    </row>
    <row r="120" customHeight="1" spans="10:17">
      <c r="J120" s="908"/>
      <c r="K120" s="908"/>
      <c r="L120" s="908"/>
      <c r="M120" s="908"/>
      <c r="N120" s="908"/>
      <c r="O120" s="908"/>
      <c r="P120" s="908"/>
      <c r="Q120" s="908"/>
    </row>
    <row r="121" customHeight="1" spans="10:17">
      <c r="J121" s="908"/>
      <c r="K121" s="908"/>
      <c r="L121" s="908"/>
      <c r="M121" s="908"/>
      <c r="N121" s="908"/>
      <c r="O121" s="908"/>
      <c r="P121" s="908"/>
      <c r="Q121" s="908"/>
    </row>
    <row r="122" customHeight="1" spans="10:17">
      <c r="J122" s="908"/>
      <c r="K122" s="908"/>
      <c r="L122" s="908"/>
      <c r="M122" s="908"/>
      <c r="N122" s="908"/>
      <c r="O122" s="908"/>
      <c r="P122" s="908"/>
      <c r="Q122" s="908"/>
    </row>
    <row r="123" customHeight="1" spans="10:17">
      <c r="J123" s="908"/>
      <c r="K123" s="908"/>
      <c r="L123" s="908"/>
      <c r="M123" s="908"/>
      <c r="N123" s="908"/>
      <c r="O123" s="908"/>
      <c r="P123" s="908"/>
      <c r="Q123" s="908"/>
    </row>
    <row r="124" customHeight="1" spans="10:17">
      <c r="J124" s="908"/>
      <c r="K124" s="908"/>
      <c r="L124" s="908"/>
      <c r="M124" s="908"/>
      <c r="N124" s="908"/>
      <c r="O124" s="908"/>
      <c r="P124" s="908"/>
      <c r="Q124" s="908"/>
    </row>
    <row r="125" customHeight="1" spans="10:17">
      <c r="J125" s="908"/>
      <c r="K125" s="908"/>
      <c r="L125" s="908"/>
      <c r="M125" s="908"/>
      <c r="N125" s="908"/>
      <c r="O125" s="908"/>
      <c r="P125" s="908"/>
      <c r="Q125" s="908"/>
    </row>
    <row r="126" customHeight="1" spans="10:17">
      <c r="J126" s="908"/>
      <c r="K126" s="908"/>
      <c r="L126" s="908"/>
      <c r="M126" s="908"/>
      <c r="N126" s="908"/>
      <c r="O126" s="908"/>
      <c r="P126" s="908"/>
      <c r="Q126" s="908"/>
    </row>
    <row r="127" customHeight="1" spans="10:17">
      <c r="J127" s="908"/>
      <c r="K127" s="908"/>
      <c r="L127" s="908"/>
      <c r="M127" s="908"/>
      <c r="N127" s="908"/>
      <c r="O127" s="908"/>
      <c r="P127" s="908"/>
      <c r="Q127" s="908"/>
    </row>
    <row r="128" customHeight="1" spans="10:17">
      <c r="J128" s="908"/>
      <c r="K128" s="908"/>
      <c r="L128" s="908"/>
      <c r="M128" s="908"/>
      <c r="N128" s="908"/>
      <c r="O128" s="908"/>
      <c r="P128" s="908"/>
      <c r="Q128" s="908"/>
    </row>
    <row r="129" customHeight="1" spans="10:17">
      <c r="J129" s="908"/>
      <c r="K129" s="908"/>
      <c r="L129" s="908"/>
      <c r="M129" s="908"/>
      <c r="N129" s="908"/>
      <c r="O129" s="908"/>
      <c r="P129" s="908"/>
      <c r="Q129" s="908"/>
    </row>
    <row r="130" customHeight="1" spans="10:17">
      <c r="J130" s="908"/>
      <c r="K130" s="908"/>
      <c r="L130" s="908"/>
      <c r="M130" s="908"/>
      <c r="N130" s="908"/>
      <c r="O130" s="908"/>
      <c r="P130" s="908"/>
      <c r="Q130" s="908"/>
    </row>
    <row r="131" customHeight="1" spans="10:17">
      <c r="J131" s="908"/>
      <c r="K131" s="908"/>
      <c r="L131" s="908"/>
      <c r="M131" s="908"/>
      <c r="N131" s="908"/>
      <c r="O131" s="908"/>
      <c r="P131" s="908"/>
      <c r="Q131" s="908"/>
    </row>
    <row r="132" customHeight="1" spans="10:17">
      <c r="J132" s="908"/>
      <c r="K132" s="908"/>
      <c r="L132" s="908"/>
      <c r="M132" s="908"/>
      <c r="N132" s="908"/>
      <c r="O132" s="908"/>
      <c r="P132" s="908"/>
      <c r="Q132" s="908"/>
    </row>
    <row r="133" customHeight="1" spans="10:17">
      <c r="J133" s="908"/>
      <c r="K133" s="908"/>
      <c r="L133" s="908"/>
      <c r="M133" s="908"/>
      <c r="N133" s="908"/>
      <c r="O133" s="908"/>
      <c r="P133" s="908"/>
      <c r="Q133" s="908"/>
    </row>
    <row r="134" customHeight="1" spans="10:17">
      <c r="J134" s="908"/>
      <c r="K134" s="908"/>
      <c r="L134" s="908"/>
      <c r="M134" s="908"/>
      <c r="N134" s="908"/>
      <c r="O134" s="908"/>
      <c r="P134" s="908"/>
      <c r="Q134" s="908"/>
    </row>
    <row r="135" customHeight="1" spans="10:17">
      <c r="J135" s="908"/>
      <c r="K135" s="908"/>
      <c r="L135" s="908"/>
      <c r="M135" s="908"/>
      <c r="N135" s="908"/>
      <c r="O135" s="908"/>
      <c r="P135" s="908"/>
      <c r="Q135" s="908"/>
    </row>
    <row r="136" customHeight="1" spans="10:17">
      <c r="J136" s="908"/>
      <c r="K136" s="908"/>
      <c r="L136" s="908"/>
      <c r="M136" s="908"/>
      <c r="N136" s="908"/>
      <c r="O136" s="908"/>
      <c r="P136" s="908"/>
      <c r="Q136" s="908"/>
    </row>
    <row r="137" customHeight="1" spans="10:17">
      <c r="J137" s="908"/>
      <c r="K137" s="908"/>
      <c r="L137" s="908"/>
      <c r="M137" s="908"/>
      <c r="N137" s="908"/>
      <c r="O137" s="908"/>
      <c r="P137" s="908"/>
      <c r="Q137" s="908"/>
    </row>
    <row r="138" customHeight="1" spans="10:17">
      <c r="J138" s="908"/>
      <c r="K138" s="908"/>
      <c r="L138" s="908"/>
      <c r="M138" s="908"/>
      <c r="N138" s="908"/>
      <c r="O138" s="908"/>
      <c r="P138" s="908"/>
      <c r="Q138" s="908"/>
    </row>
    <row r="139" customHeight="1" spans="10:17">
      <c r="J139" s="908"/>
      <c r="K139" s="908"/>
      <c r="L139" s="908"/>
      <c r="M139" s="908"/>
      <c r="N139" s="908"/>
      <c r="O139" s="908"/>
      <c r="P139" s="908"/>
      <c r="Q139" s="908"/>
    </row>
    <row r="140" customHeight="1" spans="10:17">
      <c r="J140" s="908"/>
      <c r="K140" s="908"/>
      <c r="L140" s="908"/>
      <c r="M140" s="908"/>
      <c r="N140" s="908"/>
      <c r="O140" s="908"/>
      <c r="P140" s="908"/>
      <c r="Q140" s="908"/>
    </row>
    <row r="141" customHeight="1" spans="10:17">
      <c r="J141" s="908"/>
      <c r="K141" s="908"/>
      <c r="L141" s="908"/>
      <c r="M141" s="908"/>
      <c r="N141" s="908"/>
      <c r="O141" s="908"/>
      <c r="P141" s="908"/>
      <c r="Q141" s="908"/>
    </row>
    <row r="142" customHeight="1" spans="10:17">
      <c r="J142" s="908"/>
      <c r="K142" s="908"/>
      <c r="L142" s="908"/>
      <c r="M142" s="908"/>
      <c r="N142" s="908"/>
      <c r="O142" s="908"/>
      <c r="P142" s="908"/>
      <c r="Q142" s="908"/>
    </row>
    <row r="143" customHeight="1" spans="10:17">
      <c r="J143" s="908"/>
      <c r="K143" s="908"/>
      <c r="L143" s="908"/>
      <c r="M143" s="908"/>
      <c r="N143" s="908"/>
      <c r="O143" s="908"/>
      <c r="P143" s="908"/>
      <c r="Q143" s="908"/>
    </row>
    <row r="144" customHeight="1" spans="10:17">
      <c r="J144" s="908"/>
      <c r="K144" s="908"/>
      <c r="L144" s="908"/>
      <c r="M144" s="908"/>
      <c r="N144" s="908"/>
      <c r="O144" s="908"/>
      <c r="P144" s="908"/>
      <c r="Q144" s="908"/>
    </row>
    <row r="145" customHeight="1" spans="10:17">
      <c r="J145" s="908"/>
      <c r="K145" s="908"/>
      <c r="L145" s="908"/>
      <c r="M145" s="908"/>
      <c r="N145" s="908"/>
      <c r="O145" s="908"/>
      <c r="P145" s="908"/>
      <c r="Q145" s="908"/>
    </row>
    <row r="146" customHeight="1" spans="10:17">
      <c r="J146" s="908"/>
      <c r="K146" s="908"/>
      <c r="L146" s="908"/>
      <c r="M146" s="908"/>
      <c r="N146" s="908"/>
      <c r="O146" s="908"/>
      <c r="P146" s="908"/>
      <c r="Q146" s="908"/>
    </row>
    <row r="147" customHeight="1" spans="10:17">
      <c r="J147" s="908"/>
      <c r="K147" s="908"/>
      <c r="L147" s="908"/>
      <c r="M147" s="908"/>
      <c r="N147" s="908"/>
      <c r="O147" s="908"/>
      <c r="P147" s="908"/>
      <c r="Q147" s="908"/>
    </row>
    <row r="148" customHeight="1" spans="10:17">
      <c r="J148" s="908"/>
      <c r="K148" s="908"/>
      <c r="L148" s="908"/>
      <c r="M148" s="908"/>
      <c r="N148" s="908"/>
      <c r="O148" s="908"/>
      <c r="P148" s="908"/>
      <c r="Q148" s="908"/>
    </row>
    <row r="149" customHeight="1" spans="10:17">
      <c r="J149" s="908"/>
      <c r="K149" s="908"/>
      <c r="L149" s="908"/>
      <c r="M149" s="908"/>
      <c r="N149" s="908"/>
      <c r="O149" s="908"/>
      <c r="P149" s="908"/>
      <c r="Q149" s="908"/>
    </row>
    <row r="150" customHeight="1" spans="10:17">
      <c r="J150" s="908"/>
      <c r="K150" s="908"/>
      <c r="L150" s="908"/>
      <c r="M150" s="908"/>
      <c r="N150" s="908"/>
      <c r="O150" s="908"/>
      <c r="P150" s="908"/>
      <c r="Q150" s="908"/>
    </row>
    <row r="151" customHeight="1" spans="10:17">
      <c r="J151" s="908"/>
      <c r="K151" s="908"/>
      <c r="L151" s="908"/>
      <c r="M151" s="908"/>
      <c r="N151" s="908"/>
      <c r="O151" s="908"/>
      <c r="P151" s="908"/>
      <c r="Q151" s="908"/>
    </row>
    <row r="152" customHeight="1" spans="10:17">
      <c r="J152" s="908"/>
      <c r="K152" s="908"/>
      <c r="L152" s="908"/>
      <c r="M152" s="908"/>
      <c r="N152" s="908"/>
      <c r="O152" s="908"/>
      <c r="P152" s="908"/>
      <c r="Q152" s="908"/>
    </row>
    <row r="153" customHeight="1" spans="10:17">
      <c r="J153" s="908"/>
      <c r="K153" s="908"/>
      <c r="L153" s="908"/>
      <c r="M153" s="908"/>
      <c r="N153" s="908"/>
      <c r="O153" s="908"/>
      <c r="P153" s="908"/>
      <c r="Q153" s="908"/>
    </row>
    <row r="154" customHeight="1" spans="10:17">
      <c r="J154" s="908"/>
      <c r="K154" s="908"/>
      <c r="L154" s="908"/>
      <c r="M154" s="908"/>
      <c r="N154" s="908"/>
      <c r="O154" s="908"/>
      <c r="P154" s="908"/>
      <c r="Q154" s="908"/>
    </row>
    <row r="155" customHeight="1" spans="10:17">
      <c r="J155" s="908"/>
      <c r="K155" s="908"/>
      <c r="L155" s="908"/>
      <c r="M155" s="908"/>
      <c r="N155" s="908"/>
      <c r="O155" s="908"/>
      <c r="P155" s="908"/>
      <c r="Q155" s="908"/>
    </row>
    <row r="156" customHeight="1" spans="10:17">
      <c r="J156" s="908"/>
      <c r="K156" s="908"/>
      <c r="L156" s="908"/>
      <c r="M156" s="908"/>
      <c r="N156" s="908"/>
      <c r="O156" s="908"/>
      <c r="P156" s="908"/>
      <c r="Q156" s="908"/>
    </row>
    <row r="157" customHeight="1" spans="10:17">
      <c r="J157" s="908"/>
      <c r="K157" s="908"/>
      <c r="L157" s="908"/>
      <c r="M157" s="908"/>
      <c r="N157" s="908"/>
      <c r="O157" s="908"/>
      <c r="P157" s="908"/>
      <c r="Q157" s="908"/>
    </row>
    <row r="158" customHeight="1" spans="10:17">
      <c r="J158" s="908"/>
      <c r="K158" s="908"/>
      <c r="L158" s="908"/>
      <c r="M158" s="908"/>
      <c r="N158" s="908"/>
      <c r="O158" s="908"/>
      <c r="P158" s="908"/>
      <c r="Q158" s="908"/>
    </row>
    <row r="159" customHeight="1" spans="10:17">
      <c r="J159" s="908"/>
      <c r="K159" s="908"/>
      <c r="L159" s="908"/>
      <c r="M159" s="908"/>
      <c r="N159" s="908"/>
      <c r="O159" s="908"/>
      <c r="P159" s="908"/>
      <c r="Q159" s="908"/>
    </row>
    <row r="160" customHeight="1" spans="10:17">
      <c r="J160" s="908"/>
      <c r="K160" s="908"/>
      <c r="L160" s="908"/>
      <c r="M160" s="908"/>
      <c r="N160" s="908"/>
      <c r="O160" s="908"/>
      <c r="P160" s="908"/>
      <c r="Q160" s="908"/>
    </row>
    <row r="161" customHeight="1" spans="10:17">
      <c r="J161" s="908"/>
      <c r="K161" s="908"/>
      <c r="L161" s="908"/>
      <c r="M161" s="908"/>
      <c r="N161" s="908"/>
      <c r="O161" s="908"/>
      <c r="P161" s="908"/>
      <c r="Q161" s="908"/>
    </row>
    <row r="162" customHeight="1" spans="10:17">
      <c r="J162" s="908"/>
      <c r="K162" s="908"/>
      <c r="L162" s="908"/>
      <c r="M162" s="908"/>
      <c r="N162" s="908"/>
      <c r="O162" s="908"/>
      <c r="P162" s="908"/>
      <c r="Q162" s="908"/>
    </row>
    <row r="163" customHeight="1" spans="10:17">
      <c r="J163" s="908"/>
      <c r="K163" s="908"/>
      <c r="L163" s="908"/>
      <c r="M163" s="908"/>
      <c r="N163" s="908"/>
      <c r="O163" s="908"/>
      <c r="P163" s="908"/>
      <c r="Q163" s="908"/>
    </row>
    <row r="164" customHeight="1" spans="10:17">
      <c r="J164" s="908"/>
      <c r="K164" s="908"/>
      <c r="L164" s="908"/>
      <c r="M164" s="908"/>
      <c r="N164" s="908"/>
      <c r="O164" s="908"/>
      <c r="P164" s="908"/>
      <c r="Q164" s="908"/>
    </row>
    <row r="165" customHeight="1" spans="10:17">
      <c r="J165" s="908"/>
      <c r="K165" s="908"/>
      <c r="L165" s="908"/>
      <c r="M165" s="908"/>
      <c r="N165" s="908"/>
      <c r="O165" s="908"/>
      <c r="P165" s="908"/>
      <c r="Q165" s="908"/>
    </row>
    <row r="166" customHeight="1" spans="10:17">
      <c r="J166" s="908"/>
      <c r="K166" s="908"/>
      <c r="L166" s="908"/>
      <c r="M166" s="908"/>
      <c r="N166" s="908"/>
      <c r="O166" s="908"/>
      <c r="P166" s="908"/>
      <c r="Q166" s="908"/>
    </row>
    <row r="167" customHeight="1" spans="10:17">
      <c r="J167" s="908"/>
      <c r="K167" s="908"/>
      <c r="L167" s="908"/>
      <c r="M167" s="908"/>
      <c r="N167" s="908"/>
      <c r="O167" s="908"/>
      <c r="P167" s="908"/>
      <c r="Q167" s="908"/>
    </row>
    <row r="168" customHeight="1" spans="10:17">
      <c r="J168" s="908"/>
      <c r="K168" s="908"/>
      <c r="L168" s="908"/>
      <c r="M168" s="908"/>
      <c r="N168" s="908"/>
      <c r="O168" s="908"/>
      <c r="P168" s="908"/>
      <c r="Q168" s="908"/>
    </row>
    <row r="169" customHeight="1" spans="10:17">
      <c r="J169" s="908"/>
      <c r="K169" s="908"/>
      <c r="L169" s="908"/>
      <c r="M169" s="908"/>
      <c r="N169" s="908"/>
      <c r="O169" s="908"/>
      <c r="P169" s="908"/>
      <c r="Q169" s="908"/>
    </row>
    <row r="170" customHeight="1" spans="10:17">
      <c r="J170" s="908"/>
      <c r="K170" s="908"/>
      <c r="L170" s="908"/>
      <c r="M170" s="908"/>
      <c r="N170" s="908"/>
      <c r="O170" s="908"/>
      <c r="P170" s="908"/>
      <c r="Q170" s="908"/>
    </row>
    <row r="171" customHeight="1" spans="10:17">
      <c r="J171" s="908"/>
      <c r="K171" s="908"/>
      <c r="L171" s="908"/>
      <c r="M171" s="908"/>
      <c r="N171" s="908"/>
      <c r="O171" s="908"/>
      <c r="P171" s="908"/>
      <c r="Q171" s="908"/>
    </row>
    <row r="172" customHeight="1" spans="10:17">
      <c r="J172" s="908"/>
      <c r="K172" s="908"/>
      <c r="L172" s="908"/>
      <c r="M172" s="908"/>
      <c r="N172" s="908"/>
      <c r="O172" s="908"/>
      <c r="P172" s="908"/>
      <c r="Q172" s="908"/>
    </row>
    <row r="173" customHeight="1" spans="10:17">
      <c r="J173" s="908"/>
      <c r="K173" s="908"/>
      <c r="L173" s="908"/>
      <c r="M173" s="908"/>
      <c r="N173" s="908"/>
      <c r="O173" s="908"/>
      <c r="P173" s="908"/>
      <c r="Q173" s="908"/>
    </row>
    <row r="174" customHeight="1" spans="10:17">
      <c r="J174" s="908"/>
      <c r="K174" s="908"/>
      <c r="L174" s="908"/>
      <c r="M174" s="908"/>
      <c r="N174" s="908"/>
      <c r="O174" s="908"/>
      <c r="P174" s="908"/>
      <c r="Q174" s="908"/>
    </row>
    <row r="175" customHeight="1" spans="10:17">
      <c r="J175" s="908"/>
      <c r="K175" s="908"/>
      <c r="L175" s="908"/>
      <c r="M175" s="908"/>
      <c r="N175" s="908"/>
      <c r="O175" s="908"/>
      <c r="P175" s="908"/>
      <c r="Q175" s="908"/>
    </row>
    <row r="176" customHeight="1" spans="10:17">
      <c r="J176" s="908"/>
      <c r="K176" s="908"/>
      <c r="L176" s="908"/>
      <c r="M176" s="908"/>
      <c r="N176" s="908"/>
      <c r="O176" s="908"/>
      <c r="P176" s="908"/>
      <c r="Q176" s="908"/>
    </row>
    <row r="177" customHeight="1" spans="10:17">
      <c r="J177" s="908"/>
      <c r="K177" s="908"/>
      <c r="L177" s="908"/>
      <c r="M177" s="908"/>
      <c r="N177" s="908"/>
      <c r="O177" s="908"/>
      <c r="P177" s="908"/>
      <c r="Q177" s="908"/>
    </row>
    <row r="178" customHeight="1" spans="10:17">
      <c r="J178" s="908"/>
      <c r="K178" s="908"/>
      <c r="L178" s="908"/>
      <c r="M178" s="908"/>
      <c r="N178" s="908"/>
      <c r="O178" s="908"/>
      <c r="P178" s="908"/>
      <c r="Q178" s="908"/>
    </row>
    <row r="179" customHeight="1" spans="10:17">
      <c r="J179" s="908"/>
      <c r="K179" s="908"/>
      <c r="L179" s="908"/>
      <c r="M179" s="908"/>
      <c r="N179" s="908"/>
      <c r="O179" s="908"/>
      <c r="P179" s="908"/>
      <c r="Q179" s="908"/>
    </row>
    <row r="180" customHeight="1" spans="10:17">
      <c r="J180" s="908"/>
      <c r="K180" s="908"/>
      <c r="L180" s="908"/>
      <c r="M180" s="908"/>
      <c r="N180" s="908"/>
      <c r="O180" s="908"/>
      <c r="P180" s="908"/>
      <c r="Q180" s="908"/>
    </row>
    <row r="181" customHeight="1" spans="10:17">
      <c r="J181" s="908"/>
      <c r="K181" s="908"/>
      <c r="L181" s="908"/>
      <c r="M181" s="908"/>
      <c r="N181" s="908"/>
      <c r="O181" s="908"/>
      <c r="P181" s="908"/>
      <c r="Q181" s="908"/>
    </row>
    <row r="182" customHeight="1" spans="10:17">
      <c r="J182" s="908"/>
      <c r="K182" s="908"/>
      <c r="L182" s="908"/>
      <c r="M182" s="908"/>
      <c r="N182" s="908"/>
      <c r="O182" s="908"/>
      <c r="P182" s="908"/>
      <c r="Q182" s="908"/>
    </row>
    <row r="183" customHeight="1" spans="10:17">
      <c r="J183" s="908"/>
      <c r="K183" s="908"/>
      <c r="L183" s="908"/>
      <c r="M183" s="908"/>
      <c r="N183" s="908"/>
      <c r="O183" s="908"/>
      <c r="P183" s="908"/>
      <c r="Q183" s="908"/>
    </row>
    <row r="184" customHeight="1" spans="10:17">
      <c r="J184" s="908"/>
      <c r="K184" s="908"/>
      <c r="L184" s="908"/>
      <c r="M184" s="908"/>
      <c r="N184" s="908"/>
      <c r="O184" s="908"/>
      <c r="P184" s="908"/>
      <c r="Q184" s="908"/>
    </row>
    <row r="185" customHeight="1" spans="10:17">
      <c r="J185" s="908"/>
      <c r="K185" s="908"/>
      <c r="L185" s="908"/>
      <c r="M185" s="908"/>
      <c r="N185" s="908"/>
      <c r="O185" s="908"/>
      <c r="P185" s="908"/>
      <c r="Q185" s="908"/>
    </row>
    <row r="186" customHeight="1" spans="10:17">
      <c r="J186" s="908"/>
      <c r="K186" s="908"/>
      <c r="L186" s="908"/>
      <c r="M186" s="908"/>
      <c r="N186" s="908"/>
      <c r="O186" s="908"/>
      <c r="P186" s="908"/>
      <c r="Q186" s="908"/>
    </row>
    <row r="187" customHeight="1" spans="10:17">
      <c r="J187" s="908"/>
      <c r="K187" s="908"/>
      <c r="L187" s="908"/>
      <c r="M187" s="908"/>
      <c r="N187" s="908"/>
      <c r="O187" s="908"/>
      <c r="P187" s="908"/>
      <c r="Q187" s="908"/>
    </row>
    <row r="188" customHeight="1" spans="10:17">
      <c r="J188" s="908"/>
      <c r="K188" s="908"/>
      <c r="L188" s="908"/>
      <c r="M188" s="908"/>
      <c r="N188" s="908"/>
      <c r="O188" s="908"/>
      <c r="P188" s="908"/>
      <c r="Q188" s="908"/>
    </row>
    <row r="189" customHeight="1" spans="10:17">
      <c r="J189" s="908"/>
      <c r="K189" s="908"/>
      <c r="L189" s="908"/>
      <c r="M189" s="908"/>
      <c r="N189" s="908"/>
      <c r="O189" s="908"/>
      <c r="P189" s="908"/>
      <c r="Q189" s="908"/>
    </row>
    <row r="190" customHeight="1" spans="10:17">
      <c r="J190" s="908"/>
      <c r="K190" s="908"/>
      <c r="L190" s="908"/>
      <c r="M190" s="908"/>
      <c r="N190" s="908"/>
      <c r="O190" s="908"/>
      <c r="P190" s="908"/>
      <c r="Q190" s="908"/>
    </row>
    <row r="191" customHeight="1" spans="10:17">
      <c r="J191" s="908"/>
      <c r="K191" s="908"/>
      <c r="L191" s="908"/>
      <c r="M191" s="908"/>
      <c r="N191" s="908"/>
      <c r="O191" s="908"/>
      <c r="P191" s="908"/>
      <c r="Q191" s="908"/>
    </row>
    <row r="192" customHeight="1" spans="10:17">
      <c r="J192" s="908"/>
      <c r="K192" s="908"/>
      <c r="L192" s="908"/>
      <c r="M192" s="908"/>
      <c r="N192" s="908"/>
      <c r="O192" s="908"/>
      <c r="P192" s="908"/>
      <c r="Q192" s="908"/>
    </row>
    <row r="193" customHeight="1" spans="10:17">
      <c r="J193" s="908"/>
      <c r="K193" s="908"/>
      <c r="L193" s="908"/>
      <c r="M193" s="908"/>
      <c r="N193" s="908"/>
      <c r="O193" s="908"/>
      <c r="P193" s="908"/>
      <c r="Q193" s="908"/>
    </row>
    <row r="194" customHeight="1" spans="10:17">
      <c r="J194" s="908"/>
      <c r="K194" s="908"/>
      <c r="L194" s="908"/>
      <c r="M194" s="908"/>
      <c r="N194" s="908"/>
      <c r="O194" s="908"/>
      <c r="P194" s="908"/>
      <c r="Q194" s="908"/>
    </row>
    <row r="195" customHeight="1" spans="10:17">
      <c r="J195" s="908"/>
      <c r="K195" s="908"/>
      <c r="L195" s="908"/>
      <c r="M195" s="908"/>
      <c r="N195" s="908"/>
      <c r="O195" s="908"/>
      <c r="P195" s="908"/>
      <c r="Q195" s="908"/>
    </row>
    <row r="196" customHeight="1" spans="10:17">
      <c r="J196" s="908"/>
      <c r="K196" s="908"/>
      <c r="L196" s="908"/>
      <c r="M196" s="908"/>
      <c r="N196" s="908"/>
      <c r="O196" s="908"/>
      <c r="P196" s="908"/>
      <c r="Q196" s="908"/>
    </row>
    <row r="197" customHeight="1" spans="10:17">
      <c r="J197" s="908"/>
      <c r="K197" s="908"/>
      <c r="L197" s="908"/>
      <c r="M197" s="908"/>
      <c r="N197" s="908"/>
      <c r="O197" s="908"/>
      <c r="P197" s="908"/>
      <c r="Q197" s="908"/>
    </row>
    <row r="198" customHeight="1" spans="10:17">
      <c r="J198" s="908"/>
      <c r="K198" s="908"/>
      <c r="L198" s="908"/>
      <c r="M198" s="908"/>
      <c r="N198" s="908"/>
      <c r="O198" s="908"/>
      <c r="P198" s="908"/>
      <c r="Q198" s="908"/>
    </row>
    <row r="199" customHeight="1" spans="10:17">
      <c r="J199" s="908"/>
      <c r="K199" s="908"/>
      <c r="L199" s="908"/>
      <c r="M199" s="908"/>
      <c r="N199" s="908"/>
      <c r="O199" s="908"/>
      <c r="P199" s="908"/>
      <c r="Q199" s="908"/>
    </row>
    <row r="200" customHeight="1" spans="10:17">
      <c r="J200" s="908"/>
      <c r="K200" s="908"/>
      <c r="L200" s="908"/>
      <c r="M200" s="908"/>
      <c r="N200" s="908"/>
      <c r="O200" s="908"/>
      <c r="P200" s="908"/>
      <c r="Q200" s="908"/>
    </row>
    <row r="201" customHeight="1" spans="10:17">
      <c r="J201" s="908"/>
      <c r="K201" s="908"/>
      <c r="L201" s="908"/>
      <c r="M201" s="908"/>
      <c r="N201" s="908"/>
      <c r="O201" s="908"/>
      <c r="P201" s="908"/>
      <c r="Q201" s="908"/>
    </row>
    <row r="202" customHeight="1" spans="10:17">
      <c r="J202" s="908"/>
      <c r="K202" s="908"/>
      <c r="L202" s="908"/>
      <c r="M202" s="908"/>
      <c r="N202" s="908"/>
      <c r="O202" s="908"/>
      <c r="P202" s="908"/>
      <c r="Q202" s="908"/>
    </row>
    <row r="203" customHeight="1" spans="10:17">
      <c r="J203" s="908"/>
      <c r="K203" s="908"/>
      <c r="L203" s="908"/>
      <c r="M203" s="908"/>
      <c r="N203" s="908"/>
      <c r="O203" s="908"/>
      <c r="P203" s="908"/>
      <c r="Q203" s="908"/>
    </row>
    <row r="204" customHeight="1" spans="10:17">
      <c r="J204" s="908"/>
      <c r="K204" s="908"/>
      <c r="L204" s="908"/>
      <c r="M204" s="908"/>
      <c r="N204" s="908"/>
      <c r="O204" s="908"/>
      <c r="P204" s="908"/>
      <c r="Q204" s="908"/>
    </row>
    <row r="205" customHeight="1" spans="10:17">
      <c r="J205" s="908"/>
      <c r="K205" s="908"/>
      <c r="L205" s="908"/>
      <c r="M205" s="908"/>
      <c r="N205" s="908"/>
      <c r="O205" s="908"/>
      <c r="P205" s="908"/>
      <c r="Q205" s="908"/>
    </row>
    <row r="206" customHeight="1" spans="10:17">
      <c r="J206" s="908"/>
      <c r="K206" s="908"/>
      <c r="L206" s="908"/>
      <c r="M206" s="908"/>
      <c r="N206" s="908"/>
      <c r="O206" s="908"/>
      <c r="P206" s="908"/>
      <c r="Q206" s="908"/>
    </row>
    <row r="207" customHeight="1" spans="10:17">
      <c r="J207" s="908"/>
      <c r="K207" s="908"/>
      <c r="L207" s="908"/>
      <c r="M207" s="908"/>
      <c r="N207" s="908"/>
      <c r="O207" s="908"/>
      <c r="P207" s="908"/>
      <c r="Q207" s="908"/>
    </row>
    <row r="208" customHeight="1" spans="10:17">
      <c r="J208" s="908"/>
      <c r="K208" s="908"/>
      <c r="L208" s="908"/>
      <c r="M208" s="908"/>
      <c r="N208" s="908"/>
      <c r="O208" s="908"/>
      <c r="P208" s="908"/>
      <c r="Q208" s="908"/>
    </row>
    <row r="209" customHeight="1" spans="10:17">
      <c r="J209" s="908"/>
      <c r="K209" s="908"/>
      <c r="L209" s="908"/>
      <c r="M209" s="908"/>
      <c r="N209" s="908"/>
      <c r="O209" s="908"/>
      <c r="P209" s="908"/>
      <c r="Q209" s="908"/>
    </row>
    <row r="210" customHeight="1" spans="10:17">
      <c r="J210" s="908"/>
      <c r="K210" s="908"/>
      <c r="L210" s="908"/>
      <c r="M210" s="908"/>
      <c r="N210" s="908"/>
      <c r="O210" s="908"/>
      <c r="P210" s="908"/>
      <c r="Q210" s="908"/>
    </row>
    <row r="211" customHeight="1" spans="10:17">
      <c r="J211" s="908"/>
      <c r="K211" s="908"/>
      <c r="L211" s="908"/>
      <c r="M211" s="908"/>
      <c r="N211" s="908"/>
      <c r="O211" s="908"/>
      <c r="P211" s="908"/>
      <c r="Q211" s="908"/>
    </row>
    <row r="212" customHeight="1" spans="10:17">
      <c r="J212" s="908"/>
      <c r="K212" s="908"/>
      <c r="L212" s="908"/>
      <c r="M212" s="908"/>
      <c r="N212" s="908"/>
      <c r="O212" s="908"/>
      <c r="P212" s="908"/>
      <c r="Q212" s="908"/>
    </row>
    <row r="213" customHeight="1" spans="10:17">
      <c r="J213" s="908"/>
      <c r="K213" s="908"/>
      <c r="L213" s="908"/>
      <c r="M213" s="908"/>
      <c r="N213" s="908"/>
      <c r="O213" s="908"/>
      <c r="P213" s="908"/>
      <c r="Q213" s="908"/>
    </row>
    <row r="214" customHeight="1" spans="10:17">
      <c r="J214" s="908"/>
      <c r="K214" s="908"/>
      <c r="L214" s="908"/>
      <c r="M214" s="908"/>
      <c r="N214" s="908"/>
      <c r="O214" s="908"/>
      <c r="P214" s="908"/>
      <c r="Q214" s="908"/>
    </row>
    <row r="215" customHeight="1" spans="10:17">
      <c r="J215" s="908"/>
      <c r="K215" s="908"/>
      <c r="L215" s="908"/>
      <c r="M215" s="908"/>
      <c r="N215" s="908"/>
      <c r="O215" s="908"/>
      <c r="P215" s="908"/>
      <c r="Q215" s="908"/>
    </row>
    <row r="216" customHeight="1" spans="10:17">
      <c r="J216" s="908"/>
      <c r="K216" s="908"/>
      <c r="L216" s="908"/>
      <c r="M216" s="908"/>
      <c r="N216" s="908"/>
      <c r="O216" s="908"/>
      <c r="P216" s="908"/>
      <c r="Q216" s="908"/>
    </row>
    <row r="217" customHeight="1" spans="10:17">
      <c r="J217" s="908"/>
      <c r="K217" s="908"/>
      <c r="L217" s="908"/>
      <c r="M217" s="908"/>
      <c r="N217" s="908"/>
      <c r="O217" s="908"/>
      <c r="P217" s="908"/>
      <c r="Q217" s="908"/>
    </row>
    <row r="218" customHeight="1" spans="10:17">
      <c r="J218" s="908"/>
      <c r="K218" s="908"/>
      <c r="L218" s="908"/>
      <c r="M218" s="908"/>
      <c r="N218" s="908"/>
      <c r="O218" s="908"/>
      <c r="P218" s="908"/>
      <c r="Q218" s="908"/>
    </row>
    <row r="219" customHeight="1" spans="10:17">
      <c r="J219" s="908"/>
      <c r="K219" s="908"/>
      <c r="L219" s="908"/>
      <c r="M219" s="908"/>
      <c r="N219" s="908"/>
      <c r="O219" s="908"/>
      <c r="P219" s="908"/>
      <c r="Q219" s="908"/>
    </row>
    <row r="220" customHeight="1" spans="10:17">
      <c r="J220" s="908"/>
      <c r="K220" s="908"/>
      <c r="L220" s="908"/>
      <c r="M220" s="908"/>
      <c r="N220" s="908"/>
      <c r="O220" s="908"/>
      <c r="P220" s="908"/>
      <c r="Q220" s="908"/>
    </row>
    <row r="221" customHeight="1" spans="10:17">
      <c r="J221" s="908"/>
      <c r="K221" s="908"/>
      <c r="L221" s="908"/>
      <c r="M221" s="908"/>
      <c r="N221" s="908"/>
      <c r="O221" s="908"/>
      <c r="P221" s="908"/>
      <c r="Q221" s="908"/>
    </row>
    <row r="222" customHeight="1" spans="10:17">
      <c r="J222" s="908"/>
      <c r="K222" s="908"/>
      <c r="L222" s="908"/>
      <c r="M222" s="908"/>
      <c r="N222" s="908"/>
      <c r="O222" s="908"/>
      <c r="P222" s="908"/>
      <c r="Q222" s="908"/>
    </row>
    <row r="223" customHeight="1" spans="10:17">
      <c r="J223" s="908"/>
      <c r="K223" s="908"/>
      <c r="L223" s="908"/>
      <c r="M223" s="908"/>
      <c r="N223" s="908"/>
      <c r="O223" s="908"/>
      <c r="P223" s="908"/>
      <c r="Q223" s="908"/>
    </row>
    <row r="224" customHeight="1" spans="10:17">
      <c r="J224" s="908"/>
      <c r="K224" s="908"/>
      <c r="L224" s="908"/>
      <c r="M224" s="908"/>
      <c r="N224" s="908"/>
      <c r="O224" s="908"/>
      <c r="P224" s="908"/>
      <c r="Q224" s="908"/>
    </row>
    <row r="225" customHeight="1" spans="10:17">
      <c r="J225" s="908"/>
      <c r="K225" s="908"/>
      <c r="L225" s="908"/>
      <c r="M225" s="908"/>
      <c r="N225" s="908"/>
      <c r="O225" s="908"/>
      <c r="P225" s="908"/>
      <c r="Q225" s="908"/>
    </row>
    <row r="226" customHeight="1" spans="10:17">
      <c r="J226" s="908"/>
      <c r="K226" s="908"/>
      <c r="L226" s="908"/>
      <c r="M226" s="908"/>
      <c r="N226" s="908"/>
      <c r="O226" s="908"/>
      <c r="P226" s="908"/>
      <c r="Q226" s="908"/>
    </row>
    <row r="227" customHeight="1" spans="10:17">
      <c r="J227" s="908"/>
      <c r="K227" s="908"/>
      <c r="L227" s="908"/>
      <c r="M227" s="908"/>
      <c r="N227" s="908"/>
      <c r="O227" s="908"/>
      <c r="P227" s="908"/>
      <c r="Q227" s="908"/>
    </row>
    <row r="228" customHeight="1" spans="10:17">
      <c r="J228" s="908"/>
      <c r="K228" s="908"/>
      <c r="L228" s="908"/>
      <c r="M228" s="908"/>
      <c r="N228" s="908"/>
      <c r="O228" s="908"/>
      <c r="P228" s="908"/>
      <c r="Q228" s="908"/>
    </row>
    <row r="229" customHeight="1" spans="10:17">
      <c r="J229" s="908"/>
      <c r="K229" s="908"/>
      <c r="L229" s="908"/>
      <c r="M229" s="908"/>
      <c r="N229" s="908"/>
      <c r="O229" s="908"/>
      <c r="P229" s="908"/>
      <c r="Q229" s="908"/>
    </row>
    <row r="230" customHeight="1" spans="10:17">
      <c r="J230" s="908"/>
      <c r="K230" s="908"/>
      <c r="L230" s="908"/>
      <c r="M230" s="908"/>
      <c r="N230" s="908"/>
      <c r="O230" s="908"/>
      <c r="P230" s="908"/>
      <c r="Q230" s="908"/>
    </row>
    <row r="231" customHeight="1" spans="10:17">
      <c r="J231" s="908"/>
      <c r="K231" s="908"/>
      <c r="L231" s="908"/>
      <c r="M231" s="908"/>
      <c r="N231" s="908"/>
      <c r="O231" s="908"/>
      <c r="P231" s="908"/>
      <c r="Q231" s="908"/>
    </row>
    <row r="232" customHeight="1" spans="10:17">
      <c r="J232" s="908"/>
      <c r="K232" s="908"/>
      <c r="L232" s="908"/>
      <c r="M232" s="908"/>
      <c r="N232" s="908"/>
      <c r="O232" s="908"/>
      <c r="P232" s="908"/>
      <c r="Q232" s="908"/>
    </row>
    <row r="233" customHeight="1" spans="10:17">
      <c r="J233" s="908"/>
      <c r="K233" s="908"/>
      <c r="L233" s="908"/>
      <c r="M233" s="908"/>
      <c r="N233" s="908"/>
      <c r="O233" s="908"/>
      <c r="P233" s="908"/>
      <c r="Q233" s="908"/>
    </row>
    <row r="234" customHeight="1" spans="10:17">
      <c r="J234" s="908"/>
      <c r="K234" s="908"/>
      <c r="L234" s="908"/>
      <c r="M234" s="908"/>
      <c r="N234" s="908"/>
      <c r="O234" s="908"/>
      <c r="P234" s="908"/>
      <c r="Q234" s="908"/>
    </row>
    <row r="235" customHeight="1" spans="10:17">
      <c r="J235" s="908"/>
      <c r="K235" s="908"/>
      <c r="L235" s="908"/>
      <c r="M235" s="908"/>
      <c r="N235" s="908"/>
      <c r="O235" s="908"/>
      <c r="P235" s="908"/>
      <c r="Q235" s="908"/>
    </row>
    <row r="236" customHeight="1" spans="10:17">
      <c r="J236" s="908"/>
      <c r="K236" s="908"/>
      <c r="L236" s="908"/>
      <c r="M236" s="908"/>
      <c r="N236" s="908"/>
      <c r="O236" s="908"/>
      <c r="P236" s="908"/>
      <c r="Q236" s="908"/>
    </row>
    <row r="237" customHeight="1" spans="10:17">
      <c r="J237" s="908"/>
      <c r="K237" s="908"/>
      <c r="L237" s="908"/>
      <c r="M237" s="908"/>
      <c r="N237" s="908"/>
      <c r="O237" s="908"/>
      <c r="P237" s="908"/>
      <c r="Q237" s="908"/>
    </row>
    <row r="238" customHeight="1" spans="10:17">
      <c r="J238" s="908"/>
      <c r="K238" s="908"/>
      <c r="L238" s="908"/>
      <c r="M238" s="908"/>
      <c r="N238" s="908"/>
      <c r="O238" s="908"/>
      <c r="P238" s="908"/>
      <c r="Q238" s="908"/>
    </row>
    <row r="239" customHeight="1" spans="10:17">
      <c r="J239" s="908"/>
      <c r="K239" s="908"/>
      <c r="L239" s="908"/>
      <c r="M239" s="908"/>
      <c r="N239" s="908"/>
      <c r="O239" s="908"/>
      <c r="P239" s="908"/>
      <c r="Q239" s="908"/>
    </row>
    <row r="240" customHeight="1" spans="10:17">
      <c r="J240" s="908"/>
      <c r="K240" s="908"/>
      <c r="L240" s="908"/>
      <c r="M240" s="908"/>
      <c r="N240" s="908"/>
      <c r="O240" s="908"/>
      <c r="P240" s="908"/>
      <c r="Q240" s="908"/>
    </row>
    <row r="241" customHeight="1" spans="10:17">
      <c r="J241" s="908"/>
      <c r="K241" s="908"/>
      <c r="L241" s="908"/>
      <c r="M241" s="908"/>
      <c r="N241" s="908"/>
      <c r="O241" s="908"/>
      <c r="P241" s="908"/>
      <c r="Q241" s="908"/>
    </row>
    <row r="242" customHeight="1" spans="10:17">
      <c r="J242" s="908"/>
      <c r="K242" s="908"/>
      <c r="L242" s="908"/>
      <c r="M242" s="908"/>
      <c r="N242" s="908"/>
      <c r="O242" s="908"/>
      <c r="P242" s="908"/>
      <c r="Q242" s="908"/>
    </row>
    <row r="243" customHeight="1" spans="10:17">
      <c r="J243" s="908"/>
      <c r="K243" s="908"/>
      <c r="L243" s="908"/>
      <c r="M243" s="908"/>
      <c r="N243" s="908"/>
      <c r="O243" s="908"/>
      <c r="P243" s="908"/>
      <c r="Q243" s="908"/>
    </row>
    <row r="244" customHeight="1" spans="10:17">
      <c r="J244" s="908"/>
      <c r="K244" s="908"/>
      <c r="L244" s="908"/>
      <c r="M244" s="908"/>
      <c r="N244" s="908"/>
      <c r="O244" s="908"/>
      <c r="P244" s="908"/>
      <c r="Q244" s="908"/>
    </row>
    <row r="245" customHeight="1" spans="10:17">
      <c r="J245" s="908"/>
      <c r="K245" s="908"/>
      <c r="L245" s="908"/>
      <c r="M245" s="908"/>
      <c r="N245" s="908"/>
      <c r="O245" s="908"/>
      <c r="P245" s="908"/>
      <c r="Q245" s="908"/>
    </row>
    <row r="246" customHeight="1" spans="10:17">
      <c r="J246" s="908"/>
      <c r="K246" s="908"/>
      <c r="L246" s="908"/>
      <c r="M246" s="908"/>
      <c r="N246" s="908"/>
      <c r="O246" s="908"/>
      <c r="P246" s="908"/>
      <c r="Q246" s="908"/>
    </row>
    <row r="247" customHeight="1" spans="10:17">
      <c r="J247" s="908"/>
      <c r="K247" s="908"/>
      <c r="L247" s="908"/>
      <c r="M247" s="908"/>
      <c r="N247" s="908"/>
      <c r="O247" s="908"/>
      <c r="P247" s="908"/>
      <c r="Q247" s="908"/>
    </row>
    <row r="248" customHeight="1" spans="10:17">
      <c r="J248" s="908"/>
      <c r="K248" s="908"/>
      <c r="L248" s="908"/>
      <c r="M248" s="908"/>
      <c r="N248" s="908"/>
      <c r="O248" s="908"/>
      <c r="P248" s="908"/>
      <c r="Q248" s="908"/>
    </row>
    <row r="249" customHeight="1" spans="10:17">
      <c r="J249" s="908"/>
      <c r="K249" s="908"/>
      <c r="L249" s="908"/>
      <c r="M249" s="908"/>
      <c r="N249" s="908"/>
      <c r="O249" s="908"/>
      <c r="P249" s="908"/>
      <c r="Q249" s="908"/>
    </row>
    <row r="250" customHeight="1" spans="10:17">
      <c r="J250" s="908"/>
      <c r="K250" s="908"/>
      <c r="L250" s="908"/>
      <c r="M250" s="908"/>
      <c r="N250" s="908"/>
      <c r="O250" s="908"/>
      <c r="P250" s="908"/>
      <c r="Q250" s="908"/>
    </row>
    <row r="251" customHeight="1" spans="10:17">
      <c r="J251" s="908"/>
      <c r="K251" s="908"/>
      <c r="L251" s="908"/>
      <c r="M251" s="908"/>
      <c r="N251" s="908"/>
      <c r="O251" s="908"/>
      <c r="P251" s="908"/>
      <c r="Q251" s="908"/>
    </row>
    <row r="252" customHeight="1" spans="10:17">
      <c r="J252" s="908"/>
      <c r="K252" s="908"/>
      <c r="L252" s="908"/>
      <c r="M252" s="908"/>
      <c r="N252" s="908"/>
      <c r="O252" s="908"/>
      <c r="P252" s="908"/>
      <c r="Q252" s="908"/>
    </row>
    <row r="253" customHeight="1" spans="10:17">
      <c r="J253" s="908"/>
      <c r="K253" s="908"/>
      <c r="L253" s="908"/>
      <c r="M253" s="908"/>
      <c r="N253" s="908"/>
      <c r="O253" s="908"/>
      <c r="P253" s="908"/>
      <c r="Q253" s="908"/>
    </row>
    <row r="254" customHeight="1" spans="10:17">
      <c r="J254" s="908"/>
      <c r="K254" s="908"/>
      <c r="L254" s="908"/>
      <c r="M254" s="908"/>
      <c r="N254" s="908"/>
      <c r="O254" s="908"/>
      <c r="P254" s="908"/>
      <c r="Q254" s="908"/>
    </row>
    <row r="255" customHeight="1" spans="10:17">
      <c r="J255" s="908"/>
      <c r="K255" s="908"/>
      <c r="L255" s="908"/>
      <c r="M255" s="908"/>
      <c r="N255" s="908"/>
      <c r="O255" s="908"/>
      <c r="P255" s="908"/>
      <c r="Q255" s="908"/>
    </row>
    <row r="256" customHeight="1" spans="10:17">
      <c r="J256" s="908"/>
      <c r="K256" s="908"/>
      <c r="L256" s="908"/>
      <c r="M256" s="908"/>
      <c r="N256" s="908"/>
      <c r="O256" s="908"/>
      <c r="P256" s="908"/>
      <c r="Q256" s="908"/>
    </row>
    <row r="257" customHeight="1" spans="10:17">
      <c r="J257" s="908"/>
      <c r="K257" s="908"/>
      <c r="L257" s="908"/>
      <c r="M257" s="908"/>
      <c r="N257" s="908"/>
      <c r="O257" s="908"/>
      <c r="P257" s="908"/>
      <c r="Q257" s="908"/>
    </row>
    <row r="258" customHeight="1" spans="10:17">
      <c r="J258" s="908"/>
      <c r="K258" s="908"/>
      <c r="L258" s="908"/>
      <c r="M258" s="908"/>
      <c r="N258" s="908"/>
      <c r="O258" s="908"/>
      <c r="P258" s="908"/>
      <c r="Q258" s="908"/>
    </row>
    <row r="259" customHeight="1" spans="10:17">
      <c r="J259" s="908"/>
      <c r="K259" s="908"/>
      <c r="L259" s="908"/>
      <c r="M259" s="908"/>
      <c r="N259" s="908"/>
      <c r="O259" s="908"/>
      <c r="P259" s="908"/>
      <c r="Q259" s="908"/>
    </row>
    <row r="260" customHeight="1" spans="10:17">
      <c r="J260" s="908"/>
      <c r="K260" s="908"/>
      <c r="L260" s="908"/>
      <c r="M260" s="908"/>
      <c r="N260" s="908"/>
      <c r="O260" s="908"/>
      <c r="P260" s="908"/>
      <c r="Q260" s="908"/>
    </row>
    <row r="261" customHeight="1" spans="10:17">
      <c r="J261" s="908"/>
      <c r="K261" s="908"/>
      <c r="L261" s="908"/>
      <c r="M261" s="908"/>
      <c r="N261" s="908"/>
      <c r="O261" s="908"/>
      <c r="P261" s="908"/>
      <c r="Q261" s="908"/>
    </row>
    <row r="262" customHeight="1" spans="10:17">
      <c r="J262" s="908"/>
      <c r="K262" s="908"/>
      <c r="L262" s="908"/>
      <c r="M262" s="908"/>
      <c r="N262" s="908"/>
      <c r="O262" s="908"/>
      <c r="P262" s="908"/>
      <c r="Q262" s="908"/>
    </row>
    <row r="263" customHeight="1" spans="10:17">
      <c r="J263" s="908"/>
      <c r="K263" s="908"/>
      <c r="L263" s="908"/>
      <c r="M263" s="908"/>
      <c r="N263" s="908"/>
      <c r="O263" s="908"/>
      <c r="P263" s="908"/>
      <c r="Q263" s="908"/>
    </row>
    <row r="264" customHeight="1" spans="10:17">
      <c r="J264" s="908"/>
      <c r="K264" s="908"/>
      <c r="L264" s="908"/>
      <c r="M264" s="908"/>
      <c r="N264" s="908"/>
      <c r="O264" s="908"/>
      <c r="P264" s="908"/>
      <c r="Q264" s="908"/>
    </row>
    <row r="265" customHeight="1" spans="10:17">
      <c r="J265" s="908"/>
      <c r="K265" s="908"/>
      <c r="L265" s="908"/>
      <c r="M265" s="908"/>
      <c r="N265" s="908"/>
      <c r="O265" s="908"/>
      <c r="P265" s="908"/>
      <c r="Q265" s="908"/>
    </row>
    <row r="266" customHeight="1" spans="10:17">
      <c r="J266" s="908"/>
      <c r="K266" s="908"/>
      <c r="L266" s="908"/>
      <c r="M266" s="908"/>
      <c r="N266" s="908"/>
      <c r="O266" s="908"/>
      <c r="P266" s="908"/>
      <c r="Q266" s="908"/>
    </row>
    <row r="267" customHeight="1" spans="10:17">
      <c r="J267" s="908"/>
      <c r="K267" s="908"/>
      <c r="L267" s="908"/>
      <c r="M267" s="908"/>
      <c r="N267" s="908"/>
      <c r="O267" s="908"/>
      <c r="P267" s="908"/>
      <c r="Q267" s="908"/>
    </row>
    <row r="268" customHeight="1" spans="10:17">
      <c r="J268" s="908"/>
      <c r="K268" s="908"/>
      <c r="L268" s="908"/>
      <c r="M268" s="908"/>
      <c r="N268" s="908"/>
      <c r="O268" s="908"/>
      <c r="P268" s="908"/>
      <c r="Q268" s="908"/>
    </row>
    <row r="269" customHeight="1" spans="10:17">
      <c r="J269" s="908"/>
      <c r="K269" s="908"/>
      <c r="L269" s="908"/>
      <c r="M269" s="908"/>
      <c r="N269" s="908"/>
      <c r="O269" s="908"/>
      <c r="P269" s="908"/>
      <c r="Q269" s="908"/>
    </row>
    <row r="270" customHeight="1" spans="10:17">
      <c r="J270" s="908"/>
      <c r="K270" s="908"/>
      <c r="L270" s="908"/>
      <c r="M270" s="908"/>
      <c r="N270" s="908"/>
      <c r="O270" s="908"/>
      <c r="P270" s="908"/>
      <c r="Q270" s="908"/>
    </row>
    <row r="271" customHeight="1" spans="10:17">
      <c r="J271" s="908"/>
      <c r="K271" s="908"/>
      <c r="L271" s="908"/>
      <c r="M271" s="908"/>
      <c r="N271" s="908"/>
      <c r="O271" s="908"/>
      <c r="P271" s="908"/>
      <c r="Q271" s="908"/>
    </row>
    <row r="272" customHeight="1" spans="10:17">
      <c r="J272" s="908"/>
      <c r="K272" s="908"/>
      <c r="L272" s="908"/>
      <c r="M272" s="908"/>
      <c r="N272" s="908"/>
      <c r="O272" s="908"/>
      <c r="P272" s="908"/>
      <c r="Q272" s="908"/>
    </row>
    <row r="273" customHeight="1" spans="10:17">
      <c r="J273" s="908"/>
      <c r="K273" s="908"/>
      <c r="L273" s="908"/>
      <c r="M273" s="908"/>
      <c r="N273" s="908"/>
      <c r="O273" s="908"/>
      <c r="P273" s="908"/>
      <c r="Q273" s="908"/>
    </row>
    <row r="274" customHeight="1" spans="10:17">
      <c r="J274" s="908"/>
      <c r="K274" s="908"/>
      <c r="L274" s="908"/>
      <c r="M274" s="908"/>
      <c r="N274" s="908"/>
      <c r="O274" s="908"/>
      <c r="P274" s="908"/>
      <c r="Q274" s="908"/>
    </row>
    <row r="275" customHeight="1" spans="10:17">
      <c r="J275" s="908"/>
      <c r="K275" s="908"/>
      <c r="L275" s="908"/>
      <c r="M275" s="908"/>
      <c r="N275" s="908"/>
      <c r="O275" s="908"/>
      <c r="P275" s="908"/>
      <c r="Q275" s="908"/>
    </row>
    <row r="276" customHeight="1" spans="10:17">
      <c r="J276" s="908"/>
      <c r="K276" s="908"/>
      <c r="L276" s="908"/>
      <c r="M276" s="908"/>
      <c r="N276" s="908"/>
      <c r="O276" s="908"/>
      <c r="P276" s="908"/>
      <c r="Q276" s="908"/>
    </row>
    <row r="277" customHeight="1" spans="10:17">
      <c r="J277" s="908"/>
      <c r="K277" s="908"/>
      <c r="L277" s="908"/>
      <c r="M277" s="908"/>
      <c r="N277" s="908"/>
      <c r="O277" s="908"/>
      <c r="P277" s="908"/>
      <c r="Q277" s="908"/>
    </row>
    <row r="278" customHeight="1" spans="10:17">
      <c r="J278" s="908"/>
      <c r="K278" s="908"/>
      <c r="L278" s="908"/>
      <c r="M278" s="908"/>
      <c r="N278" s="908"/>
      <c r="O278" s="908"/>
      <c r="P278" s="908"/>
      <c r="Q278" s="908"/>
    </row>
    <row r="279" customHeight="1" spans="10:17">
      <c r="J279" s="908"/>
      <c r="K279" s="908"/>
      <c r="L279" s="908"/>
      <c r="M279" s="908"/>
      <c r="N279" s="908"/>
      <c r="O279" s="908"/>
      <c r="P279" s="908"/>
      <c r="Q279" s="908"/>
    </row>
    <row r="280" customHeight="1" spans="10:17">
      <c r="J280" s="908"/>
      <c r="K280" s="908"/>
      <c r="L280" s="908"/>
      <c r="M280" s="908"/>
      <c r="N280" s="908"/>
      <c r="O280" s="908"/>
      <c r="P280" s="908"/>
      <c r="Q280" s="908"/>
    </row>
    <row r="281" customHeight="1" spans="10:17">
      <c r="J281" s="908"/>
      <c r="K281" s="908"/>
      <c r="L281" s="908"/>
      <c r="M281" s="908"/>
      <c r="N281" s="908"/>
      <c r="O281" s="908"/>
      <c r="P281" s="908"/>
      <c r="Q281" s="908"/>
    </row>
    <row r="282" customHeight="1" spans="10:17">
      <c r="J282" s="908"/>
      <c r="K282" s="908"/>
      <c r="L282" s="908"/>
      <c r="M282" s="908"/>
      <c r="N282" s="908"/>
      <c r="O282" s="908"/>
      <c r="P282" s="908"/>
      <c r="Q282" s="908"/>
    </row>
    <row r="283" customHeight="1" spans="10:17">
      <c r="J283" s="908"/>
      <c r="K283" s="908"/>
      <c r="L283" s="908"/>
      <c r="M283" s="908"/>
      <c r="N283" s="908"/>
      <c r="O283" s="908"/>
      <c r="P283" s="908"/>
      <c r="Q283" s="908"/>
    </row>
    <row r="284" customHeight="1" spans="10:17">
      <c r="J284" s="908"/>
      <c r="K284" s="908"/>
      <c r="L284" s="908"/>
      <c r="M284" s="908"/>
      <c r="N284" s="908"/>
      <c r="O284" s="908"/>
      <c r="P284" s="908"/>
      <c r="Q284" s="908"/>
    </row>
    <row r="285" customHeight="1" spans="10:17">
      <c r="J285" s="908"/>
      <c r="K285" s="908"/>
      <c r="L285" s="908"/>
      <c r="M285" s="908"/>
      <c r="N285" s="908"/>
      <c r="O285" s="908"/>
      <c r="P285" s="908"/>
      <c r="Q285" s="908"/>
    </row>
    <row r="286" customHeight="1" spans="10:17">
      <c r="J286" s="908"/>
      <c r="K286" s="908"/>
      <c r="L286" s="908"/>
      <c r="M286" s="908"/>
      <c r="N286" s="908"/>
      <c r="O286" s="908"/>
      <c r="P286" s="908"/>
      <c r="Q286" s="908"/>
    </row>
    <row r="287" customHeight="1" spans="10:17">
      <c r="J287" s="908"/>
      <c r="K287" s="908"/>
      <c r="L287" s="908"/>
      <c r="M287" s="908"/>
      <c r="N287" s="908"/>
      <c r="O287" s="908"/>
      <c r="P287" s="908"/>
      <c r="Q287" s="908"/>
    </row>
    <row r="288" customHeight="1" spans="10:17">
      <c r="J288" s="908"/>
      <c r="K288" s="908"/>
      <c r="L288" s="908"/>
      <c r="M288" s="908"/>
      <c r="N288" s="908"/>
      <c r="O288" s="908"/>
      <c r="P288" s="908"/>
      <c r="Q288" s="908"/>
    </row>
    <row r="289" customHeight="1" spans="10:17">
      <c r="J289" s="908"/>
      <c r="K289" s="908"/>
      <c r="L289" s="908"/>
      <c r="M289" s="908"/>
      <c r="N289" s="908"/>
      <c r="O289" s="908"/>
      <c r="P289" s="908"/>
      <c r="Q289" s="908"/>
    </row>
    <row r="290" customHeight="1" spans="10:17">
      <c r="J290" s="908"/>
      <c r="K290" s="908"/>
      <c r="L290" s="908"/>
      <c r="M290" s="908"/>
      <c r="N290" s="908"/>
      <c r="O290" s="908"/>
      <c r="P290" s="908"/>
      <c r="Q290" s="908"/>
    </row>
    <row r="291" customHeight="1" spans="10:17">
      <c r="J291" s="908"/>
      <c r="K291" s="908"/>
      <c r="L291" s="908"/>
      <c r="M291" s="908"/>
      <c r="N291" s="908"/>
      <c r="O291" s="908"/>
      <c r="P291" s="908"/>
      <c r="Q291" s="908"/>
    </row>
    <row r="292" customHeight="1" spans="10:17">
      <c r="J292" s="908"/>
      <c r="K292" s="908"/>
      <c r="L292" s="908"/>
      <c r="M292" s="908"/>
      <c r="N292" s="908"/>
      <c r="O292" s="908"/>
      <c r="P292" s="908"/>
      <c r="Q292" s="908"/>
    </row>
    <row r="293" customHeight="1" spans="10:17">
      <c r="J293" s="908"/>
      <c r="K293" s="908"/>
      <c r="L293" s="908"/>
      <c r="M293" s="908"/>
      <c r="N293" s="908"/>
      <c r="O293" s="908"/>
      <c r="P293" s="908"/>
      <c r="Q293" s="908"/>
    </row>
    <row r="294" customHeight="1" spans="10:17">
      <c r="J294" s="908"/>
      <c r="K294" s="908"/>
      <c r="L294" s="908"/>
      <c r="M294" s="908"/>
      <c r="N294" s="908"/>
      <c r="O294" s="908"/>
      <c r="P294" s="908"/>
      <c r="Q294" s="908"/>
    </row>
    <row r="295" customHeight="1" spans="10:17">
      <c r="J295" s="908"/>
      <c r="K295" s="908"/>
      <c r="L295" s="908"/>
      <c r="M295" s="908"/>
      <c r="N295" s="908"/>
      <c r="O295" s="908"/>
      <c r="P295" s="908"/>
      <c r="Q295" s="908"/>
    </row>
    <row r="296" customHeight="1" spans="10:17">
      <c r="J296" s="908"/>
      <c r="K296" s="908"/>
      <c r="L296" s="908"/>
      <c r="M296" s="908"/>
      <c r="N296" s="908"/>
      <c r="O296" s="908"/>
      <c r="P296" s="908"/>
      <c r="Q296" s="908"/>
    </row>
    <row r="297" customHeight="1" spans="10:17">
      <c r="J297" s="908"/>
      <c r="K297" s="908"/>
      <c r="L297" s="908"/>
      <c r="M297" s="908"/>
      <c r="N297" s="908"/>
      <c r="O297" s="908"/>
      <c r="P297" s="908"/>
      <c r="Q297" s="908"/>
    </row>
    <row r="298" customHeight="1" spans="10:17">
      <c r="J298" s="908"/>
      <c r="K298" s="908"/>
      <c r="L298" s="908"/>
      <c r="M298" s="908"/>
      <c r="N298" s="908"/>
      <c r="O298" s="908"/>
      <c r="P298" s="908"/>
      <c r="Q298" s="908"/>
    </row>
    <row r="299" customHeight="1" spans="10:17">
      <c r="J299" s="908"/>
      <c r="K299" s="908"/>
      <c r="L299" s="908"/>
      <c r="M299" s="908"/>
      <c r="N299" s="908"/>
      <c r="O299" s="908"/>
      <c r="P299" s="908"/>
      <c r="Q299" s="908"/>
    </row>
    <row r="300" customHeight="1" spans="10:17">
      <c r="J300" s="908"/>
      <c r="K300" s="908"/>
      <c r="L300" s="908"/>
      <c r="M300" s="908"/>
      <c r="N300" s="908"/>
      <c r="O300" s="908"/>
      <c r="P300" s="908"/>
      <c r="Q300" s="908"/>
    </row>
    <row r="301" customHeight="1" spans="10:17">
      <c r="J301" s="908"/>
      <c r="K301" s="908"/>
      <c r="L301" s="908"/>
      <c r="M301" s="908"/>
      <c r="N301" s="908"/>
      <c r="O301" s="908"/>
      <c r="P301" s="908"/>
      <c r="Q301" s="908"/>
    </row>
    <row r="302" customHeight="1" spans="10:17">
      <c r="J302" s="908"/>
      <c r="K302" s="908"/>
      <c r="L302" s="908"/>
      <c r="M302" s="908"/>
      <c r="N302" s="908"/>
      <c r="O302" s="908"/>
      <c r="P302" s="908"/>
      <c r="Q302" s="908"/>
    </row>
    <row r="303" customHeight="1" spans="10:17">
      <c r="J303" s="908"/>
      <c r="K303" s="908"/>
      <c r="L303" s="908"/>
      <c r="M303" s="908"/>
      <c r="N303" s="908"/>
      <c r="O303" s="908"/>
      <c r="P303" s="908"/>
      <c r="Q303" s="908"/>
    </row>
    <row r="304" customHeight="1" spans="10:17">
      <c r="J304" s="908"/>
      <c r="K304" s="908"/>
      <c r="L304" s="908"/>
      <c r="M304" s="908"/>
      <c r="N304" s="908"/>
      <c r="O304" s="908"/>
      <c r="P304" s="908"/>
      <c r="Q304" s="908"/>
    </row>
    <row r="305" customHeight="1" spans="10:17">
      <c r="J305" s="908"/>
      <c r="K305" s="908"/>
      <c r="L305" s="908"/>
      <c r="M305" s="908"/>
      <c r="N305" s="908"/>
      <c r="O305" s="908"/>
      <c r="P305" s="908"/>
      <c r="Q305" s="908"/>
    </row>
    <row r="306" customHeight="1" spans="10:17">
      <c r="J306" s="908"/>
      <c r="K306" s="908"/>
      <c r="L306" s="908"/>
      <c r="M306" s="908"/>
      <c r="N306" s="908"/>
      <c r="O306" s="908"/>
      <c r="P306" s="908"/>
      <c r="Q306" s="908"/>
    </row>
    <row r="307" customHeight="1" spans="10:17">
      <c r="J307" s="908"/>
      <c r="K307" s="908"/>
      <c r="L307" s="908"/>
      <c r="M307" s="908"/>
      <c r="N307" s="908"/>
      <c r="O307" s="908"/>
      <c r="P307" s="908"/>
      <c r="Q307" s="908"/>
    </row>
    <row r="308" customHeight="1" spans="10:17">
      <c r="J308" s="908"/>
      <c r="K308" s="908"/>
      <c r="L308" s="908"/>
      <c r="M308" s="908"/>
      <c r="N308" s="908"/>
      <c r="O308" s="908"/>
      <c r="P308" s="908"/>
      <c r="Q308" s="908"/>
    </row>
    <row r="309" customHeight="1" spans="10:17">
      <c r="J309" s="908"/>
      <c r="K309" s="908"/>
      <c r="L309" s="908"/>
      <c r="M309" s="908"/>
      <c r="N309" s="908"/>
      <c r="O309" s="908"/>
      <c r="P309" s="908"/>
      <c r="Q309" s="908"/>
    </row>
    <row r="310" customHeight="1" spans="10:17">
      <c r="J310" s="908"/>
      <c r="K310" s="908"/>
      <c r="L310" s="908"/>
      <c r="M310" s="908"/>
      <c r="N310" s="908"/>
      <c r="O310" s="908"/>
      <c r="P310" s="908"/>
      <c r="Q310" s="908"/>
    </row>
    <row r="311" customHeight="1" spans="10:17">
      <c r="J311" s="908"/>
      <c r="K311" s="908"/>
      <c r="L311" s="908"/>
      <c r="M311" s="908"/>
      <c r="N311" s="908"/>
      <c r="O311" s="908"/>
      <c r="P311" s="908"/>
      <c r="Q311" s="908"/>
    </row>
    <row r="312" customHeight="1" spans="10:17">
      <c r="J312" s="908"/>
      <c r="K312" s="908"/>
      <c r="L312" s="908"/>
      <c r="M312" s="908"/>
      <c r="N312" s="908"/>
      <c r="O312" s="908"/>
      <c r="P312" s="908"/>
      <c r="Q312" s="908"/>
    </row>
    <row r="313" customHeight="1" spans="10:17">
      <c r="J313" s="908"/>
      <c r="K313" s="908"/>
      <c r="L313" s="908"/>
      <c r="M313" s="908"/>
      <c r="N313" s="908"/>
      <c r="O313" s="908"/>
      <c r="P313" s="908"/>
      <c r="Q313" s="908"/>
    </row>
    <row r="314" customHeight="1" spans="10:17">
      <c r="J314" s="908"/>
      <c r="K314" s="908"/>
      <c r="L314" s="908"/>
      <c r="M314" s="908"/>
      <c r="N314" s="908"/>
      <c r="O314" s="908"/>
      <c r="P314" s="908"/>
      <c r="Q314" s="908"/>
    </row>
    <row r="315" customHeight="1" spans="10:17">
      <c r="J315" s="908"/>
      <c r="K315" s="908"/>
      <c r="L315" s="908"/>
      <c r="M315" s="908"/>
      <c r="N315" s="908"/>
      <c r="O315" s="908"/>
      <c r="P315" s="908"/>
      <c r="Q315" s="908"/>
    </row>
    <row r="316" customHeight="1" spans="10:17">
      <c r="J316" s="908"/>
      <c r="K316" s="908"/>
      <c r="L316" s="908"/>
      <c r="M316" s="908"/>
      <c r="N316" s="908"/>
      <c r="O316" s="908"/>
      <c r="P316" s="908"/>
      <c r="Q316" s="908"/>
    </row>
    <row r="317" customHeight="1" spans="10:17">
      <c r="J317" s="908"/>
      <c r="K317" s="908"/>
      <c r="L317" s="908"/>
      <c r="M317" s="908"/>
      <c r="N317" s="908"/>
      <c r="O317" s="908"/>
      <c r="P317" s="908"/>
      <c r="Q317" s="908"/>
    </row>
    <row r="318" customHeight="1" spans="10:17">
      <c r="J318" s="908"/>
      <c r="K318" s="908"/>
      <c r="L318" s="908"/>
      <c r="M318" s="908"/>
      <c r="N318" s="908"/>
      <c r="O318" s="908"/>
      <c r="P318" s="908"/>
      <c r="Q318" s="908"/>
    </row>
    <row r="319" customHeight="1" spans="10:17">
      <c r="J319" s="908"/>
      <c r="K319" s="908"/>
      <c r="L319" s="908"/>
      <c r="M319" s="908"/>
      <c r="N319" s="908"/>
      <c r="O319" s="908"/>
      <c r="P319" s="908"/>
      <c r="Q319" s="908"/>
    </row>
    <row r="320" customHeight="1" spans="10:17">
      <c r="J320" s="908"/>
      <c r="K320" s="908"/>
      <c r="L320" s="908"/>
      <c r="M320" s="908"/>
      <c r="N320" s="908"/>
      <c r="O320" s="908"/>
      <c r="P320" s="908"/>
      <c r="Q320" s="908"/>
    </row>
    <row r="321" customHeight="1" spans="10:17">
      <c r="J321" s="908"/>
      <c r="K321" s="908"/>
      <c r="L321" s="908"/>
      <c r="M321" s="908"/>
      <c r="N321" s="908"/>
      <c r="O321" s="908"/>
      <c r="P321" s="908"/>
      <c r="Q321" s="908"/>
    </row>
    <row r="322" customHeight="1" spans="10:17">
      <c r="J322" s="908"/>
      <c r="K322" s="908"/>
      <c r="L322" s="908"/>
      <c r="M322" s="908"/>
      <c r="N322" s="908"/>
      <c r="O322" s="908"/>
      <c r="P322" s="908"/>
      <c r="Q322" s="908"/>
    </row>
    <row r="323" customHeight="1" spans="10:17">
      <c r="J323" s="908"/>
      <c r="K323" s="908"/>
      <c r="L323" s="908"/>
      <c r="M323" s="908"/>
      <c r="N323" s="908"/>
      <c r="O323" s="908"/>
      <c r="P323" s="908"/>
      <c r="Q323" s="908"/>
    </row>
    <row r="324" customHeight="1" spans="10:17">
      <c r="J324" s="908"/>
      <c r="K324" s="908"/>
      <c r="L324" s="908"/>
      <c r="M324" s="908"/>
      <c r="N324" s="908"/>
      <c r="O324" s="908"/>
      <c r="P324" s="908"/>
      <c r="Q324" s="908"/>
    </row>
    <row r="325" customHeight="1" spans="10:17">
      <c r="J325" s="908"/>
      <c r="K325" s="908"/>
      <c r="L325" s="908"/>
      <c r="M325" s="908"/>
      <c r="N325" s="908"/>
      <c r="O325" s="908"/>
      <c r="P325" s="908"/>
      <c r="Q325" s="908"/>
    </row>
    <row r="326" customHeight="1" spans="10:17">
      <c r="J326" s="908"/>
      <c r="K326" s="908"/>
      <c r="L326" s="908"/>
      <c r="M326" s="908"/>
      <c r="N326" s="908"/>
      <c r="O326" s="908"/>
      <c r="P326" s="908"/>
      <c r="Q326" s="908"/>
    </row>
    <row r="327" customHeight="1" spans="10:17">
      <c r="J327" s="908"/>
      <c r="K327" s="908"/>
      <c r="L327" s="908"/>
      <c r="M327" s="908"/>
      <c r="N327" s="908"/>
      <c r="O327" s="908"/>
      <c r="P327" s="908"/>
      <c r="Q327" s="908"/>
    </row>
    <row r="328" customHeight="1" spans="10:17">
      <c r="J328" s="908"/>
      <c r="K328" s="908"/>
      <c r="L328" s="908"/>
      <c r="M328" s="908"/>
      <c r="N328" s="908"/>
      <c r="O328" s="908"/>
      <c r="P328" s="908"/>
      <c r="Q328" s="908"/>
    </row>
    <row r="329" customHeight="1" spans="10:17">
      <c r="J329" s="908"/>
      <c r="K329" s="908"/>
      <c r="L329" s="908"/>
      <c r="M329" s="908"/>
      <c r="N329" s="908"/>
      <c r="O329" s="908"/>
      <c r="P329" s="908"/>
      <c r="Q329" s="908"/>
    </row>
    <row r="330" customHeight="1" spans="10:17">
      <c r="J330" s="908"/>
      <c r="K330" s="908"/>
      <c r="L330" s="908"/>
      <c r="M330" s="908"/>
      <c r="N330" s="908"/>
      <c r="O330" s="908"/>
      <c r="P330" s="908"/>
      <c r="Q330" s="908"/>
    </row>
    <row r="331" customHeight="1" spans="10:17">
      <c r="J331" s="908"/>
      <c r="K331" s="908"/>
      <c r="L331" s="908"/>
      <c r="M331" s="908"/>
      <c r="N331" s="908"/>
      <c r="O331" s="908"/>
      <c r="P331" s="908"/>
      <c r="Q331" s="908"/>
    </row>
    <row r="332" customHeight="1" spans="10:17">
      <c r="J332" s="908"/>
      <c r="K332" s="908"/>
      <c r="L332" s="908"/>
      <c r="M332" s="908"/>
      <c r="N332" s="908"/>
      <c r="O332" s="908"/>
      <c r="P332" s="908"/>
      <c r="Q332" s="908"/>
    </row>
    <row r="333" customHeight="1" spans="10:17">
      <c r="J333" s="908"/>
      <c r="K333" s="908"/>
      <c r="L333" s="908"/>
      <c r="M333" s="908"/>
      <c r="N333" s="908"/>
      <c r="O333" s="908"/>
      <c r="P333" s="908"/>
      <c r="Q333" s="908"/>
    </row>
    <row r="334" customHeight="1" spans="10:17">
      <c r="J334" s="908"/>
      <c r="K334" s="908"/>
      <c r="L334" s="908"/>
      <c r="M334" s="908"/>
      <c r="N334" s="908"/>
      <c r="O334" s="908"/>
      <c r="P334" s="908"/>
      <c r="Q334" s="908"/>
    </row>
    <row r="335" customHeight="1" spans="10:17">
      <c r="J335" s="908"/>
      <c r="K335" s="908"/>
      <c r="L335" s="908"/>
      <c r="M335" s="908"/>
      <c r="N335" s="908"/>
      <c r="O335" s="908"/>
      <c r="P335" s="908"/>
      <c r="Q335" s="908"/>
    </row>
    <row r="336" customHeight="1" spans="10:17">
      <c r="J336" s="908"/>
      <c r="K336" s="908"/>
      <c r="L336" s="908"/>
      <c r="M336" s="908"/>
      <c r="N336" s="908"/>
      <c r="O336" s="908"/>
      <c r="P336" s="908"/>
      <c r="Q336" s="908"/>
    </row>
    <row r="337" customHeight="1" spans="10:17">
      <c r="J337" s="908"/>
      <c r="K337" s="908"/>
      <c r="L337" s="908"/>
      <c r="M337" s="908"/>
      <c r="N337" s="908"/>
      <c r="O337" s="908"/>
      <c r="P337" s="908"/>
      <c r="Q337" s="908"/>
    </row>
    <row r="338" customHeight="1" spans="10:17">
      <c r="J338" s="908"/>
      <c r="K338" s="908"/>
      <c r="L338" s="908"/>
      <c r="M338" s="908"/>
      <c r="N338" s="908"/>
      <c r="O338" s="908"/>
      <c r="P338" s="908"/>
      <c r="Q338" s="908"/>
    </row>
    <row r="339" customHeight="1" spans="10:17">
      <c r="J339" s="908"/>
      <c r="K339" s="908"/>
      <c r="L339" s="908"/>
      <c r="M339" s="908"/>
      <c r="N339" s="908"/>
      <c r="O339" s="908"/>
      <c r="P339" s="908"/>
      <c r="Q339" s="908"/>
    </row>
    <row r="340" customHeight="1" spans="10:17">
      <c r="J340" s="908"/>
      <c r="K340" s="908"/>
      <c r="L340" s="908"/>
      <c r="M340" s="908"/>
      <c r="N340" s="908"/>
      <c r="O340" s="908"/>
      <c r="P340" s="908"/>
      <c r="Q340" s="908"/>
    </row>
    <row r="341" customHeight="1" spans="10:17">
      <c r="J341" s="908"/>
      <c r="K341" s="908"/>
      <c r="L341" s="908"/>
      <c r="M341" s="908"/>
      <c r="N341" s="908"/>
      <c r="O341" s="908"/>
      <c r="P341" s="908"/>
      <c r="Q341" s="908"/>
    </row>
    <row r="342" customHeight="1" spans="10:17">
      <c r="J342" s="908"/>
      <c r="K342" s="908"/>
      <c r="L342" s="908"/>
      <c r="M342" s="908"/>
      <c r="N342" s="908"/>
      <c r="O342" s="908"/>
      <c r="P342" s="908"/>
      <c r="Q342" s="908"/>
    </row>
    <row r="343" customHeight="1" spans="10:17">
      <c r="J343" s="908"/>
      <c r="K343" s="908"/>
      <c r="L343" s="908"/>
      <c r="M343" s="908"/>
      <c r="N343" s="908"/>
      <c r="O343" s="908"/>
      <c r="P343" s="908"/>
      <c r="Q343" s="908"/>
    </row>
    <row r="344" customHeight="1" spans="10:17">
      <c r="J344" s="908"/>
      <c r="K344" s="908"/>
      <c r="L344" s="908"/>
      <c r="M344" s="908"/>
      <c r="N344" s="908"/>
      <c r="O344" s="908"/>
      <c r="P344" s="908"/>
      <c r="Q344" s="908"/>
    </row>
    <row r="345" customHeight="1" spans="10:17">
      <c r="J345" s="908"/>
      <c r="K345" s="908"/>
      <c r="L345" s="908"/>
      <c r="M345" s="908"/>
      <c r="N345" s="908"/>
      <c r="O345" s="908"/>
      <c r="P345" s="908"/>
      <c r="Q345" s="908"/>
    </row>
    <row r="346" customHeight="1" spans="10:17">
      <c r="J346" s="908"/>
      <c r="K346" s="908"/>
      <c r="L346" s="908"/>
      <c r="M346" s="908"/>
      <c r="N346" s="908"/>
      <c r="O346" s="908"/>
      <c r="P346" s="908"/>
      <c r="Q346" s="908"/>
    </row>
    <row r="347" customHeight="1" spans="10:17">
      <c r="J347" s="908"/>
      <c r="K347" s="908"/>
      <c r="L347" s="908"/>
      <c r="M347" s="908"/>
      <c r="N347" s="908"/>
      <c r="O347" s="908"/>
      <c r="P347" s="908"/>
      <c r="Q347" s="908"/>
    </row>
    <row r="348" customHeight="1" spans="10:17">
      <c r="J348" s="908"/>
      <c r="K348" s="908"/>
      <c r="L348" s="908"/>
      <c r="M348" s="908"/>
      <c r="N348" s="908"/>
      <c r="O348" s="908"/>
      <c r="P348" s="908"/>
      <c r="Q348" s="908"/>
    </row>
    <row r="349" customHeight="1" spans="10:17">
      <c r="J349" s="908"/>
      <c r="K349" s="908"/>
      <c r="L349" s="908"/>
      <c r="M349" s="908"/>
      <c r="N349" s="908"/>
      <c r="O349" s="908"/>
      <c r="P349" s="908"/>
      <c r="Q349" s="908"/>
    </row>
    <row r="350" customHeight="1" spans="10:17">
      <c r="J350" s="908"/>
      <c r="K350" s="908"/>
      <c r="L350" s="908"/>
      <c r="M350" s="908"/>
      <c r="N350" s="908"/>
      <c r="O350" s="908"/>
      <c r="P350" s="908"/>
      <c r="Q350" s="908"/>
    </row>
    <row r="351" customHeight="1" spans="10:17">
      <c r="J351" s="908"/>
      <c r="K351" s="908"/>
      <c r="L351" s="908"/>
      <c r="M351" s="908"/>
      <c r="N351" s="908"/>
      <c r="O351" s="908"/>
      <c r="P351" s="908"/>
      <c r="Q351" s="908"/>
    </row>
    <row r="352" customHeight="1" spans="10:17">
      <c r="J352" s="908"/>
      <c r="K352" s="908"/>
      <c r="L352" s="908"/>
      <c r="M352" s="908"/>
      <c r="N352" s="908"/>
      <c r="O352" s="908"/>
      <c r="P352" s="908"/>
      <c r="Q352" s="908"/>
    </row>
    <row r="353" customHeight="1" spans="10:17">
      <c r="J353" s="908"/>
      <c r="K353" s="908"/>
      <c r="L353" s="908"/>
      <c r="M353" s="908"/>
      <c r="N353" s="908"/>
      <c r="O353" s="908"/>
      <c r="P353" s="908"/>
      <c r="Q353" s="908"/>
    </row>
    <row r="354" customHeight="1" spans="10:17">
      <c r="J354" s="908"/>
      <c r="K354" s="908"/>
      <c r="L354" s="908"/>
      <c r="M354" s="908"/>
      <c r="N354" s="908"/>
      <c r="O354" s="908"/>
      <c r="P354" s="908"/>
      <c r="Q354" s="908"/>
    </row>
    <row r="355" customHeight="1" spans="10:17">
      <c r="J355" s="908"/>
      <c r="K355" s="908"/>
      <c r="L355" s="908"/>
      <c r="M355" s="908"/>
      <c r="N355" s="908"/>
      <c r="O355" s="908"/>
      <c r="P355" s="908"/>
      <c r="Q355" s="908"/>
    </row>
    <row r="356" customHeight="1" spans="10:17">
      <c r="J356" s="908"/>
      <c r="K356" s="908"/>
      <c r="L356" s="908"/>
      <c r="M356" s="908"/>
      <c r="N356" s="908"/>
      <c r="O356" s="908"/>
      <c r="P356" s="908"/>
      <c r="Q356" s="908"/>
    </row>
    <row r="357" customHeight="1" spans="10:17">
      <c r="J357" s="908"/>
      <c r="K357" s="908"/>
      <c r="L357" s="908"/>
      <c r="M357" s="908"/>
      <c r="N357" s="908"/>
      <c r="O357" s="908"/>
      <c r="P357" s="908"/>
      <c r="Q357" s="908"/>
    </row>
    <row r="358" customHeight="1" spans="10:17">
      <c r="J358" s="908"/>
      <c r="K358" s="908"/>
      <c r="L358" s="908"/>
      <c r="M358" s="908"/>
      <c r="N358" s="908"/>
      <c r="O358" s="908"/>
      <c r="P358" s="908"/>
      <c r="Q358" s="908"/>
    </row>
    <row r="359" customHeight="1" spans="10:17">
      <c r="J359" s="908"/>
      <c r="K359" s="908"/>
      <c r="L359" s="908"/>
      <c r="M359" s="908"/>
      <c r="N359" s="908"/>
      <c r="O359" s="908"/>
      <c r="P359" s="908"/>
      <c r="Q359" s="908"/>
    </row>
    <row r="360" customHeight="1" spans="10:17">
      <c r="J360" s="908"/>
      <c r="K360" s="908"/>
      <c r="L360" s="908"/>
      <c r="M360" s="908"/>
      <c r="N360" s="908"/>
      <c r="O360" s="908"/>
      <c r="P360" s="908"/>
      <c r="Q360" s="908"/>
    </row>
    <row r="361" customHeight="1" spans="10:17">
      <c r="J361" s="908"/>
      <c r="K361" s="908"/>
      <c r="L361" s="908"/>
      <c r="M361" s="908"/>
      <c r="N361" s="908"/>
      <c r="O361" s="908"/>
      <c r="P361" s="908"/>
      <c r="Q361" s="908"/>
    </row>
    <row r="362" customHeight="1" spans="10:17">
      <c r="J362" s="908"/>
      <c r="K362" s="908"/>
      <c r="L362" s="908"/>
      <c r="M362" s="908"/>
      <c r="N362" s="908"/>
      <c r="O362" s="908"/>
      <c r="P362" s="908"/>
      <c r="Q362" s="908"/>
    </row>
    <row r="363" customHeight="1" spans="10:17">
      <c r="J363" s="908"/>
      <c r="K363" s="908"/>
      <c r="L363" s="908"/>
      <c r="M363" s="908"/>
      <c r="N363" s="908"/>
      <c r="O363" s="908"/>
      <c r="P363" s="908"/>
      <c r="Q363" s="908"/>
    </row>
    <row r="364" customHeight="1" spans="10:17">
      <c r="J364" s="908"/>
      <c r="K364" s="908"/>
      <c r="L364" s="908"/>
      <c r="M364" s="908"/>
      <c r="N364" s="908"/>
      <c r="O364" s="908"/>
      <c r="P364" s="908"/>
      <c r="Q364" s="908"/>
    </row>
    <row r="365" customHeight="1" spans="10:17">
      <c r="J365" s="908"/>
      <c r="K365" s="908"/>
      <c r="L365" s="908"/>
      <c r="M365" s="908"/>
      <c r="N365" s="908"/>
      <c r="O365" s="908"/>
      <c r="P365" s="908"/>
      <c r="Q365" s="908"/>
    </row>
    <row r="366" customHeight="1" spans="10:17">
      <c r="J366" s="908"/>
      <c r="K366" s="908"/>
      <c r="L366" s="908"/>
      <c r="M366" s="908"/>
      <c r="N366" s="908"/>
      <c r="O366" s="908"/>
      <c r="P366" s="908"/>
      <c r="Q366" s="908"/>
    </row>
    <row r="367" customHeight="1" spans="10:17">
      <c r="J367" s="908"/>
      <c r="K367" s="908"/>
      <c r="L367" s="908"/>
      <c r="M367" s="908"/>
      <c r="N367" s="908"/>
      <c r="O367" s="908"/>
      <c r="P367" s="908"/>
      <c r="Q367" s="908"/>
    </row>
    <row r="368" customHeight="1" spans="10:17">
      <c r="J368" s="908"/>
      <c r="K368" s="908"/>
      <c r="L368" s="908"/>
      <c r="M368" s="908"/>
      <c r="N368" s="908"/>
      <c r="O368" s="908"/>
      <c r="P368" s="908"/>
      <c r="Q368" s="908"/>
    </row>
    <row r="369" customHeight="1" spans="10:17">
      <c r="J369" s="908"/>
      <c r="K369" s="908"/>
      <c r="L369" s="908"/>
      <c r="M369" s="908"/>
      <c r="N369" s="908"/>
      <c r="O369" s="908"/>
      <c r="P369" s="908"/>
      <c r="Q369" s="908"/>
    </row>
    <row r="370" customHeight="1" spans="10:17">
      <c r="J370" s="908"/>
      <c r="K370" s="908"/>
      <c r="L370" s="908"/>
      <c r="M370" s="908"/>
      <c r="N370" s="908"/>
      <c r="O370" s="908"/>
      <c r="P370" s="908"/>
      <c r="Q370" s="908"/>
    </row>
    <row r="371" customHeight="1" spans="10:17">
      <c r="J371" s="908"/>
      <c r="K371" s="908"/>
      <c r="L371" s="908"/>
      <c r="M371" s="908"/>
      <c r="N371" s="908"/>
      <c r="O371" s="908"/>
      <c r="P371" s="908"/>
      <c r="Q371" s="908"/>
    </row>
    <row r="372" customHeight="1" spans="10:17">
      <c r="J372" s="908"/>
      <c r="K372" s="908"/>
      <c r="L372" s="908"/>
      <c r="M372" s="908"/>
      <c r="N372" s="908"/>
      <c r="O372" s="908"/>
      <c r="P372" s="908"/>
      <c r="Q372" s="908"/>
    </row>
    <row r="373" customHeight="1" spans="10:17">
      <c r="J373" s="908"/>
      <c r="K373" s="908"/>
      <c r="L373" s="908"/>
      <c r="M373" s="908"/>
      <c r="N373" s="908"/>
      <c r="O373" s="908"/>
      <c r="P373" s="908"/>
      <c r="Q373" s="908"/>
    </row>
    <row r="374" customHeight="1" spans="10:17">
      <c r="J374" s="908"/>
      <c r="K374" s="908"/>
      <c r="L374" s="908"/>
      <c r="M374" s="908"/>
      <c r="N374" s="908"/>
      <c r="O374" s="908"/>
      <c r="P374" s="908"/>
      <c r="Q374" s="908"/>
    </row>
    <row r="375" customHeight="1" spans="10:17">
      <c r="J375" s="908"/>
      <c r="K375" s="908"/>
      <c r="L375" s="908"/>
      <c r="M375" s="908"/>
      <c r="N375" s="908"/>
      <c r="O375" s="908"/>
      <c r="P375" s="908"/>
      <c r="Q375" s="908"/>
    </row>
    <row r="376" customHeight="1" spans="10:17">
      <c r="J376" s="908"/>
      <c r="K376" s="908"/>
      <c r="L376" s="908"/>
      <c r="M376" s="908"/>
      <c r="N376" s="908"/>
      <c r="O376" s="908"/>
      <c r="P376" s="908"/>
      <c r="Q376" s="908"/>
    </row>
    <row r="377" customHeight="1" spans="10:17">
      <c r="J377" s="908"/>
      <c r="K377" s="908"/>
      <c r="L377" s="908"/>
      <c r="M377" s="908"/>
      <c r="N377" s="908"/>
      <c r="O377" s="908"/>
      <c r="P377" s="908"/>
      <c r="Q377" s="908"/>
    </row>
    <row r="378" customHeight="1" spans="10:17">
      <c r="J378" s="908"/>
      <c r="K378" s="908"/>
      <c r="L378" s="908"/>
      <c r="M378" s="908"/>
      <c r="N378" s="908"/>
      <c r="O378" s="908"/>
      <c r="P378" s="908"/>
      <c r="Q378" s="908"/>
    </row>
    <row r="379" customHeight="1" spans="10:17">
      <c r="J379" s="908"/>
      <c r="K379" s="908"/>
      <c r="L379" s="908"/>
      <c r="M379" s="908"/>
      <c r="N379" s="908"/>
      <c r="O379" s="908"/>
      <c r="P379" s="908"/>
      <c r="Q379" s="908"/>
    </row>
    <row r="380" customHeight="1" spans="10:17">
      <c r="J380" s="908"/>
      <c r="K380" s="908"/>
      <c r="L380" s="908"/>
      <c r="M380" s="908"/>
      <c r="N380" s="908"/>
      <c r="O380" s="908"/>
      <c r="P380" s="908"/>
      <c r="Q380" s="908"/>
    </row>
    <row r="381" customHeight="1" spans="10:17">
      <c r="J381" s="908"/>
      <c r="K381" s="908"/>
      <c r="L381" s="908"/>
      <c r="M381" s="908"/>
      <c r="N381" s="908"/>
      <c r="O381" s="908"/>
      <c r="P381" s="908"/>
      <c r="Q381" s="908"/>
    </row>
    <row r="382" customHeight="1" spans="10:17">
      <c r="J382" s="908"/>
      <c r="K382" s="908"/>
      <c r="L382" s="908"/>
      <c r="M382" s="908"/>
      <c r="N382" s="908"/>
      <c r="O382" s="908"/>
      <c r="P382" s="908"/>
      <c r="Q382" s="908"/>
    </row>
    <row r="383" customHeight="1" spans="10:17">
      <c r="J383" s="908"/>
      <c r="K383" s="908"/>
      <c r="L383" s="908"/>
      <c r="M383" s="908"/>
      <c r="N383" s="908"/>
      <c r="O383" s="908"/>
      <c r="P383" s="908"/>
      <c r="Q383" s="908"/>
    </row>
    <row r="384" customHeight="1" spans="10:17">
      <c r="J384" s="908"/>
      <c r="K384" s="908"/>
      <c r="L384" s="908"/>
      <c r="M384" s="908"/>
      <c r="N384" s="908"/>
      <c r="O384" s="908"/>
      <c r="P384" s="908"/>
      <c r="Q384" s="908"/>
    </row>
    <row r="385" customHeight="1" spans="10:17">
      <c r="J385" s="908"/>
      <c r="K385" s="908"/>
      <c r="L385" s="908"/>
      <c r="M385" s="908"/>
      <c r="N385" s="908"/>
      <c r="O385" s="908"/>
      <c r="P385" s="908"/>
      <c r="Q385" s="908"/>
    </row>
    <row r="386" customHeight="1" spans="10:17">
      <c r="J386" s="908"/>
      <c r="K386" s="908"/>
      <c r="L386" s="908"/>
      <c r="M386" s="908"/>
      <c r="N386" s="908"/>
      <c r="O386" s="908"/>
      <c r="P386" s="908"/>
      <c r="Q386" s="908"/>
    </row>
    <row r="387" customHeight="1" spans="10:17">
      <c r="J387" s="908"/>
      <c r="K387" s="908"/>
      <c r="L387" s="908"/>
      <c r="M387" s="908"/>
      <c r="N387" s="908"/>
      <c r="O387" s="908"/>
      <c r="P387" s="908"/>
      <c r="Q387" s="908"/>
    </row>
    <row r="388" customHeight="1" spans="10:17">
      <c r="J388" s="908"/>
      <c r="K388" s="908"/>
      <c r="L388" s="908"/>
      <c r="M388" s="908"/>
      <c r="N388" s="908"/>
      <c r="O388" s="908"/>
      <c r="P388" s="908"/>
      <c r="Q388" s="908"/>
    </row>
    <row r="389" customHeight="1" spans="10:17">
      <c r="J389" s="908"/>
      <c r="K389" s="908"/>
      <c r="L389" s="908"/>
      <c r="M389" s="908"/>
      <c r="N389" s="908"/>
      <c r="O389" s="908"/>
      <c r="P389" s="908"/>
      <c r="Q389" s="908"/>
    </row>
    <row r="390" customHeight="1" spans="10:17">
      <c r="J390" s="908"/>
      <c r="K390" s="908"/>
      <c r="L390" s="908"/>
      <c r="M390" s="908"/>
      <c r="N390" s="908"/>
      <c r="O390" s="908"/>
      <c r="P390" s="908"/>
      <c r="Q390" s="908"/>
    </row>
    <row r="391" customHeight="1" spans="10:17">
      <c r="J391" s="908"/>
      <c r="K391" s="908"/>
      <c r="L391" s="908"/>
      <c r="M391" s="908"/>
      <c r="N391" s="908"/>
      <c r="O391" s="908"/>
      <c r="P391" s="908"/>
      <c r="Q391" s="908"/>
    </row>
    <row r="392" customHeight="1" spans="10:17">
      <c r="J392" s="908"/>
      <c r="K392" s="908"/>
      <c r="L392" s="908"/>
      <c r="M392" s="908"/>
      <c r="N392" s="908"/>
      <c r="O392" s="908"/>
      <c r="P392" s="908"/>
      <c r="Q392" s="908"/>
    </row>
    <row r="393" customHeight="1" spans="10:17">
      <c r="J393" s="908"/>
      <c r="K393" s="908"/>
      <c r="L393" s="908"/>
      <c r="M393" s="908"/>
      <c r="N393" s="908"/>
      <c r="O393" s="908"/>
      <c r="P393" s="908"/>
      <c r="Q393" s="908"/>
    </row>
    <row r="394" customHeight="1" spans="10:17">
      <c r="J394" s="908"/>
      <c r="K394" s="908"/>
      <c r="L394" s="908"/>
      <c r="M394" s="908"/>
      <c r="N394" s="908"/>
      <c r="O394" s="908"/>
      <c r="P394" s="908"/>
      <c r="Q394" s="908"/>
    </row>
    <row r="395" customHeight="1" spans="10:17">
      <c r="J395" s="908"/>
      <c r="K395" s="908"/>
      <c r="L395" s="908"/>
      <c r="M395" s="908"/>
      <c r="N395" s="908"/>
      <c r="O395" s="908"/>
      <c r="P395" s="908"/>
      <c r="Q395" s="908"/>
    </row>
    <row r="396" customHeight="1" spans="10:17">
      <c r="J396" s="908"/>
      <c r="K396" s="908"/>
      <c r="L396" s="908"/>
      <c r="M396" s="908"/>
      <c r="N396" s="908"/>
      <c r="O396" s="908"/>
      <c r="P396" s="908"/>
      <c r="Q396" s="908"/>
    </row>
    <row r="397" customHeight="1" spans="10:17">
      <c r="J397" s="908"/>
      <c r="K397" s="908"/>
      <c r="L397" s="908"/>
      <c r="M397" s="908"/>
      <c r="N397" s="908"/>
      <c r="O397" s="908"/>
      <c r="P397" s="908"/>
      <c r="Q397" s="908"/>
    </row>
    <row r="398" customHeight="1" spans="10:17">
      <c r="J398" s="908"/>
      <c r="K398" s="908"/>
      <c r="L398" s="908"/>
      <c r="M398" s="908"/>
      <c r="N398" s="908"/>
      <c r="O398" s="908"/>
      <c r="P398" s="908"/>
      <c r="Q398" s="908"/>
    </row>
    <row r="399" customHeight="1" spans="10:17">
      <c r="J399" s="908"/>
      <c r="K399" s="908"/>
      <c r="L399" s="908"/>
      <c r="M399" s="908"/>
      <c r="N399" s="908"/>
      <c r="O399" s="908"/>
      <c r="P399" s="908"/>
      <c r="Q399" s="908"/>
    </row>
    <row r="400" customHeight="1" spans="10:17">
      <c r="J400" s="908"/>
      <c r="K400" s="908"/>
      <c r="L400" s="908"/>
      <c r="M400" s="908"/>
      <c r="N400" s="908"/>
      <c r="O400" s="908"/>
      <c r="P400" s="908"/>
      <c r="Q400" s="908"/>
    </row>
    <row r="401" customHeight="1" spans="10:17">
      <c r="J401" s="908"/>
      <c r="K401" s="908"/>
      <c r="L401" s="908"/>
      <c r="M401" s="908"/>
      <c r="N401" s="908"/>
      <c r="O401" s="908"/>
      <c r="P401" s="908"/>
      <c r="Q401" s="908"/>
    </row>
    <row r="402" customHeight="1" spans="10:17">
      <c r="J402" s="908"/>
      <c r="K402" s="908"/>
      <c r="L402" s="908"/>
      <c r="M402" s="908"/>
      <c r="N402" s="908"/>
      <c r="O402" s="908"/>
      <c r="P402" s="908"/>
      <c r="Q402" s="908"/>
    </row>
    <row r="403" customHeight="1" spans="10:17">
      <c r="J403" s="908"/>
      <c r="K403" s="908"/>
      <c r="L403" s="908"/>
      <c r="M403" s="908"/>
      <c r="N403" s="908"/>
      <c r="O403" s="908"/>
      <c r="P403" s="908"/>
      <c r="Q403" s="908"/>
    </row>
    <row r="404" customHeight="1" spans="10:17">
      <c r="J404" s="908"/>
      <c r="K404" s="908"/>
      <c r="L404" s="908"/>
      <c r="M404" s="908"/>
      <c r="N404" s="908"/>
      <c r="O404" s="908"/>
      <c r="P404" s="908"/>
      <c r="Q404" s="908"/>
    </row>
    <row r="405" customHeight="1" spans="10:17">
      <c r="J405" s="908"/>
      <c r="K405" s="908"/>
      <c r="L405" s="908"/>
      <c r="M405" s="908"/>
      <c r="N405" s="908"/>
      <c r="O405" s="908"/>
      <c r="P405" s="908"/>
      <c r="Q405" s="908"/>
    </row>
    <row r="406" customHeight="1" spans="10:17">
      <c r="J406" s="908"/>
      <c r="K406" s="908"/>
      <c r="L406" s="908"/>
      <c r="M406" s="908"/>
      <c r="N406" s="908"/>
      <c r="O406" s="908"/>
      <c r="P406" s="908"/>
      <c r="Q406" s="908"/>
    </row>
    <row r="407" customHeight="1" spans="10:17">
      <c r="J407" s="908"/>
      <c r="K407" s="908"/>
      <c r="L407" s="908"/>
      <c r="M407" s="908"/>
      <c r="N407" s="908"/>
      <c r="O407" s="908"/>
      <c r="P407" s="908"/>
      <c r="Q407" s="908"/>
    </row>
    <row r="408" customHeight="1" spans="10:17">
      <c r="J408" s="908"/>
      <c r="K408" s="908"/>
      <c r="L408" s="908"/>
      <c r="M408" s="908"/>
      <c r="N408" s="908"/>
      <c r="O408" s="908"/>
      <c r="P408" s="908"/>
      <c r="Q408" s="908"/>
    </row>
    <row r="409" customHeight="1" spans="10:17">
      <c r="J409" s="908"/>
      <c r="K409" s="908"/>
      <c r="L409" s="908"/>
      <c r="M409" s="908"/>
      <c r="N409" s="908"/>
      <c r="O409" s="908"/>
      <c r="P409" s="908"/>
      <c r="Q409" s="908"/>
    </row>
    <row r="410" customHeight="1" spans="10:17">
      <c r="J410" s="908"/>
      <c r="K410" s="908"/>
      <c r="L410" s="908"/>
      <c r="M410" s="908"/>
      <c r="N410" s="908"/>
      <c r="O410" s="908"/>
      <c r="P410" s="908"/>
      <c r="Q410" s="908"/>
    </row>
    <row r="411" customHeight="1" spans="10:17">
      <c r="J411" s="908"/>
      <c r="K411" s="908"/>
      <c r="L411" s="908"/>
      <c r="M411" s="908"/>
      <c r="N411" s="908"/>
      <c r="O411" s="908"/>
      <c r="P411" s="908"/>
      <c r="Q411" s="908"/>
    </row>
    <row r="412" customHeight="1" spans="10:17">
      <c r="J412" s="908"/>
      <c r="K412" s="908"/>
      <c r="L412" s="908"/>
      <c r="M412" s="908"/>
      <c r="N412" s="908"/>
      <c r="O412" s="908"/>
      <c r="P412" s="908"/>
      <c r="Q412" s="908"/>
    </row>
    <row r="413" customHeight="1" spans="10:17">
      <c r="J413" s="908"/>
      <c r="K413" s="908"/>
      <c r="L413" s="908"/>
      <c r="M413" s="908"/>
      <c r="N413" s="908"/>
      <c r="O413" s="908"/>
      <c r="P413" s="908"/>
      <c r="Q413" s="908"/>
    </row>
    <row r="414" customHeight="1" spans="10:17">
      <c r="J414" s="908"/>
      <c r="K414" s="908"/>
      <c r="L414" s="908"/>
      <c r="M414" s="908"/>
      <c r="N414" s="908"/>
      <c r="O414" s="908"/>
      <c r="P414" s="908"/>
      <c r="Q414" s="908"/>
    </row>
    <row r="415" customHeight="1" spans="10:17">
      <c r="J415" s="908"/>
      <c r="K415" s="908"/>
      <c r="L415" s="908"/>
      <c r="M415" s="908"/>
      <c r="N415" s="908"/>
      <c r="O415" s="908"/>
      <c r="P415" s="908"/>
      <c r="Q415" s="908"/>
    </row>
    <row r="416" customHeight="1" spans="10:17">
      <c r="J416" s="908"/>
      <c r="K416" s="908"/>
      <c r="L416" s="908"/>
      <c r="M416" s="908"/>
      <c r="N416" s="908"/>
      <c r="O416" s="908"/>
      <c r="P416" s="908"/>
      <c r="Q416" s="908"/>
    </row>
    <row r="417" customHeight="1" spans="10:17">
      <c r="J417" s="908"/>
      <c r="K417" s="908"/>
      <c r="L417" s="908"/>
      <c r="M417" s="908"/>
      <c r="N417" s="908"/>
      <c r="O417" s="908"/>
      <c r="P417" s="908"/>
      <c r="Q417" s="908"/>
    </row>
    <row r="418" customHeight="1" spans="10:17">
      <c r="J418" s="908"/>
      <c r="K418" s="908"/>
      <c r="L418" s="908"/>
      <c r="M418" s="908"/>
      <c r="N418" s="908"/>
      <c r="O418" s="908"/>
      <c r="P418" s="908"/>
      <c r="Q418" s="908"/>
    </row>
    <row r="419" customHeight="1" spans="10:17">
      <c r="J419" s="908"/>
      <c r="K419" s="908"/>
      <c r="L419" s="908"/>
      <c r="M419" s="908"/>
      <c r="N419" s="908"/>
      <c r="O419" s="908"/>
      <c r="P419" s="908"/>
      <c r="Q419" s="908"/>
    </row>
    <row r="420" customHeight="1" spans="10:17">
      <c r="J420" s="908"/>
      <c r="K420" s="908"/>
      <c r="L420" s="908"/>
      <c r="M420" s="908"/>
      <c r="N420" s="908"/>
      <c r="O420" s="908"/>
      <c r="P420" s="908"/>
      <c r="Q420" s="908"/>
    </row>
    <row r="421" customHeight="1" spans="10:17">
      <c r="J421" s="908"/>
      <c r="K421" s="908"/>
      <c r="L421" s="908"/>
      <c r="M421" s="908"/>
      <c r="N421" s="908"/>
      <c r="O421" s="908"/>
      <c r="P421" s="908"/>
      <c r="Q421" s="908"/>
    </row>
    <row r="422" customHeight="1" spans="10:17">
      <c r="J422" s="908"/>
      <c r="K422" s="908"/>
      <c r="L422" s="908"/>
      <c r="M422" s="908"/>
      <c r="N422" s="908"/>
      <c r="O422" s="908"/>
      <c r="P422" s="908"/>
      <c r="Q422" s="908"/>
    </row>
    <row r="423" customHeight="1" spans="10:17">
      <c r="J423" s="908"/>
      <c r="K423" s="908"/>
      <c r="L423" s="908"/>
      <c r="M423" s="908"/>
      <c r="N423" s="908"/>
      <c r="O423" s="908"/>
      <c r="P423" s="908"/>
      <c r="Q423" s="908"/>
    </row>
    <row r="424" customHeight="1" spans="10:17">
      <c r="J424" s="908"/>
      <c r="K424" s="908"/>
      <c r="L424" s="908"/>
      <c r="M424" s="908"/>
      <c r="N424" s="908"/>
      <c r="O424" s="908"/>
      <c r="P424" s="908"/>
      <c r="Q424" s="908"/>
    </row>
    <row r="425" customHeight="1" spans="10:17">
      <c r="J425" s="908"/>
      <c r="K425" s="908"/>
      <c r="L425" s="908"/>
      <c r="M425" s="908"/>
      <c r="N425" s="908"/>
      <c r="O425" s="908"/>
      <c r="P425" s="908"/>
      <c r="Q425" s="908"/>
    </row>
    <row r="426" customHeight="1" spans="10:17">
      <c r="J426" s="908"/>
      <c r="K426" s="908"/>
      <c r="L426" s="908"/>
      <c r="M426" s="908"/>
      <c r="N426" s="908"/>
      <c r="O426" s="908"/>
      <c r="P426" s="908"/>
      <c r="Q426" s="908"/>
    </row>
    <row r="427" customHeight="1" spans="10:17">
      <c r="J427" s="908"/>
      <c r="K427" s="908"/>
      <c r="L427" s="908"/>
      <c r="M427" s="908"/>
      <c r="N427" s="908"/>
      <c r="O427" s="908"/>
      <c r="P427" s="908"/>
      <c r="Q427" s="908"/>
    </row>
    <row r="428" customHeight="1" spans="10:17">
      <c r="J428" s="908"/>
      <c r="K428" s="908"/>
      <c r="L428" s="908"/>
      <c r="M428" s="908"/>
      <c r="N428" s="908"/>
      <c r="O428" s="908"/>
      <c r="P428" s="908"/>
      <c r="Q428" s="908"/>
    </row>
    <row r="429" customHeight="1" spans="10:17">
      <c r="J429" s="908"/>
      <c r="K429" s="908"/>
      <c r="L429" s="908"/>
      <c r="M429" s="908"/>
      <c r="N429" s="908"/>
      <c r="O429" s="908"/>
      <c r="P429" s="908"/>
      <c r="Q429" s="908"/>
    </row>
    <row r="430" customHeight="1" spans="10:17">
      <c r="J430" s="908"/>
      <c r="K430" s="908"/>
      <c r="L430" s="908"/>
      <c r="M430" s="908"/>
      <c r="N430" s="908"/>
      <c r="O430" s="908"/>
      <c r="P430" s="908"/>
      <c r="Q430" s="908"/>
    </row>
    <row r="431" customHeight="1" spans="10:17">
      <c r="J431" s="908"/>
      <c r="K431" s="908"/>
      <c r="L431" s="908"/>
      <c r="M431" s="908"/>
      <c r="N431" s="908"/>
      <c r="O431" s="908"/>
      <c r="P431" s="908"/>
      <c r="Q431" s="908"/>
    </row>
    <row r="432" customHeight="1" spans="10:17">
      <c r="J432" s="908"/>
      <c r="K432" s="908"/>
      <c r="L432" s="908"/>
      <c r="M432" s="908"/>
      <c r="N432" s="908"/>
      <c r="O432" s="908"/>
      <c r="P432" s="908"/>
      <c r="Q432" s="908"/>
    </row>
    <row r="433" customHeight="1" spans="10:17">
      <c r="J433" s="908"/>
      <c r="K433" s="908"/>
      <c r="L433" s="908"/>
      <c r="M433" s="908"/>
      <c r="N433" s="908"/>
      <c r="O433" s="908"/>
      <c r="P433" s="908"/>
      <c r="Q433" s="908"/>
    </row>
    <row r="434" customHeight="1" spans="10:17">
      <c r="J434" s="908"/>
      <c r="K434" s="908"/>
      <c r="L434" s="908"/>
      <c r="M434" s="908"/>
      <c r="N434" s="908"/>
      <c r="O434" s="908"/>
      <c r="P434" s="908"/>
      <c r="Q434" s="908"/>
    </row>
    <row r="435" customHeight="1" spans="10:17">
      <c r="J435" s="908"/>
      <c r="K435" s="908"/>
      <c r="L435" s="908"/>
      <c r="M435" s="908"/>
      <c r="N435" s="908"/>
      <c r="O435" s="908"/>
      <c r="P435" s="908"/>
      <c r="Q435" s="908"/>
    </row>
    <row r="436" customHeight="1" spans="10:17">
      <c r="J436" s="908"/>
      <c r="K436" s="908"/>
      <c r="L436" s="908"/>
      <c r="M436" s="908"/>
      <c r="N436" s="908"/>
      <c r="O436" s="908"/>
      <c r="P436" s="908"/>
      <c r="Q436" s="908"/>
    </row>
    <row r="437" customHeight="1" spans="10:17">
      <c r="J437" s="908"/>
      <c r="K437" s="908"/>
      <c r="L437" s="908"/>
      <c r="M437" s="908"/>
      <c r="N437" s="908"/>
      <c r="O437" s="908"/>
      <c r="P437" s="908"/>
      <c r="Q437" s="908"/>
    </row>
    <row r="438" customHeight="1" spans="10:17">
      <c r="J438" s="908"/>
      <c r="K438" s="908"/>
      <c r="L438" s="908"/>
      <c r="M438" s="908"/>
      <c r="N438" s="908"/>
      <c r="O438" s="908"/>
      <c r="P438" s="908"/>
      <c r="Q438" s="908"/>
    </row>
    <row r="439" customHeight="1" spans="10:17">
      <c r="J439" s="908"/>
      <c r="K439" s="908"/>
      <c r="L439" s="908"/>
      <c r="M439" s="908"/>
      <c r="N439" s="908"/>
      <c r="O439" s="908"/>
      <c r="P439" s="908"/>
      <c r="Q439" s="908"/>
    </row>
    <row r="440" customHeight="1" spans="10:17">
      <c r="J440" s="908"/>
      <c r="K440" s="908"/>
      <c r="L440" s="908"/>
      <c r="M440" s="908"/>
      <c r="N440" s="908"/>
      <c r="O440" s="908"/>
      <c r="P440" s="908"/>
      <c r="Q440" s="908"/>
    </row>
    <row r="441" customHeight="1" spans="10:17">
      <c r="J441" s="908"/>
      <c r="K441" s="908"/>
      <c r="L441" s="908"/>
      <c r="M441" s="908"/>
      <c r="N441" s="908"/>
      <c r="O441" s="908"/>
      <c r="P441" s="908"/>
      <c r="Q441" s="908"/>
    </row>
    <row r="442" customHeight="1" spans="10:17">
      <c r="J442" s="908"/>
      <c r="K442" s="908"/>
      <c r="L442" s="908"/>
      <c r="M442" s="908"/>
      <c r="N442" s="908"/>
      <c r="O442" s="908"/>
      <c r="P442" s="908"/>
      <c r="Q442" s="908"/>
    </row>
    <row r="443" customHeight="1" spans="10:17">
      <c r="J443" s="908"/>
      <c r="K443" s="908"/>
      <c r="L443" s="908"/>
      <c r="M443" s="908"/>
      <c r="N443" s="908"/>
      <c r="O443" s="908"/>
      <c r="P443" s="908"/>
      <c r="Q443" s="908"/>
    </row>
    <row r="444" customHeight="1" spans="10:17">
      <c r="J444" s="908"/>
      <c r="K444" s="908"/>
      <c r="L444" s="908"/>
      <c r="M444" s="908"/>
      <c r="N444" s="908"/>
      <c r="O444" s="908"/>
      <c r="P444" s="908"/>
      <c r="Q444" s="908"/>
    </row>
    <row r="445" customHeight="1" spans="10:17">
      <c r="J445" s="908"/>
      <c r="K445" s="908"/>
      <c r="L445" s="908"/>
      <c r="M445" s="908"/>
      <c r="N445" s="908"/>
      <c r="O445" s="908"/>
      <c r="P445" s="908"/>
      <c r="Q445" s="908"/>
    </row>
    <row r="446" customHeight="1" spans="10:17">
      <c r="J446" s="908"/>
      <c r="K446" s="908"/>
      <c r="L446" s="908"/>
      <c r="M446" s="908"/>
      <c r="N446" s="908"/>
      <c r="O446" s="908"/>
      <c r="P446" s="908"/>
      <c r="Q446" s="908"/>
    </row>
    <row r="447" customHeight="1" spans="10:17">
      <c r="J447" s="908"/>
      <c r="K447" s="908"/>
      <c r="L447" s="908"/>
      <c r="M447" s="908"/>
      <c r="N447" s="908"/>
      <c r="O447" s="908"/>
      <c r="P447" s="908"/>
      <c r="Q447" s="908"/>
    </row>
    <row r="448" customHeight="1" spans="10:17">
      <c r="J448" s="908"/>
      <c r="K448" s="908"/>
      <c r="L448" s="908"/>
      <c r="M448" s="908"/>
      <c r="N448" s="908"/>
      <c r="O448" s="908"/>
      <c r="P448" s="908"/>
      <c r="Q448" s="908"/>
    </row>
    <row r="449" customHeight="1" spans="10:17">
      <c r="J449" s="908"/>
      <c r="K449" s="908"/>
      <c r="L449" s="908"/>
      <c r="M449" s="908"/>
      <c r="N449" s="908"/>
      <c r="O449" s="908"/>
      <c r="P449" s="908"/>
      <c r="Q449" s="908"/>
    </row>
    <row r="450" customHeight="1" spans="10:17">
      <c r="J450" s="908"/>
      <c r="K450" s="908"/>
      <c r="L450" s="908"/>
      <c r="M450" s="908"/>
      <c r="N450" s="908"/>
      <c r="O450" s="908"/>
      <c r="P450" s="908"/>
      <c r="Q450" s="908"/>
    </row>
    <row r="451" customHeight="1" spans="10:17">
      <c r="J451" s="908"/>
      <c r="K451" s="908"/>
      <c r="L451" s="908"/>
      <c r="M451" s="908"/>
      <c r="N451" s="908"/>
      <c r="O451" s="908"/>
      <c r="P451" s="908"/>
      <c r="Q451" s="908"/>
    </row>
    <row r="452" customHeight="1" spans="10:17">
      <c r="J452" s="908"/>
      <c r="K452" s="908"/>
      <c r="L452" s="908"/>
      <c r="M452" s="908"/>
      <c r="N452" s="908"/>
      <c r="O452" s="908"/>
      <c r="P452" s="908"/>
      <c r="Q452" s="908"/>
    </row>
    <row r="453" customHeight="1" spans="10:17">
      <c r="J453" s="908"/>
      <c r="K453" s="908"/>
      <c r="L453" s="908"/>
      <c r="M453" s="908"/>
      <c r="N453" s="908"/>
      <c r="O453" s="908"/>
      <c r="P453" s="908"/>
      <c r="Q453" s="908"/>
    </row>
    <row r="454" customHeight="1" spans="10:17">
      <c r="J454" s="908"/>
      <c r="K454" s="908"/>
      <c r="L454" s="908"/>
      <c r="M454" s="908"/>
      <c r="N454" s="908"/>
      <c r="O454" s="908"/>
      <c r="P454" s="908"/>
      <c r="Q454" s="908"/>
    </row>
    <row r="455" customHeight="1" spans="10:17">
      <c r="J455" s="908"/>
      <c r="K455" s="908"/>
      <c r="L455" s="908"/>
      <c r="M455" s="908"/>
      <c r="N455" s="908"/>
      <c r="O455" s="908"/>
      <c r="P455" s="908"/>
      <c r="Q455" s="908"/>
    </row>
    <row r="456" customHeight="1" spans="10:17">
      <c r="J456" s="908"/>
      <c r="K456" s="908"/>
      <c r="L456" s="908"/>
      <c r="M456" s="908"/>
      <c r="N456" s="908"/>
      <c r="O456" s="908"/>
      <c r="P456" s="908"/>
      <c r="Q456" s="908"/>
    </row>
    <row r="457" customHeight="1" spans="10:17">
      <c r="J457" s="908"/>
      <c r="K457" s="908"/>
      <c r="L457" s="908"/>
      <c r="M457" s="908"/>
      <c r="N457" s="908"/>
      <c r="O457" s="908"/>
      <c r="P457" s="908"/>
      <c r="Q457" s="908"/>
    </row>
    <row r="458" customHeight="1" spans="10:17">
      <c r="J458" s="908"/>
      <c r="K458" s="908"/>
      <c r="L458" s="908"/>
      <c r="M458" s="908"/>
      <c r="N458" s="908"/>
      <c r="O458" s="908"/>
      <c r="P458" s="908"/>
      <c r="Q458" s="908"/>
    </row>
    <row r="459" customHeight="1" spans="10:17">
      <c r="J459" s="908"/>
      <c r="K459" s="908"/>
      <c r="L459" s="908"/>
      <c r="M459" s="908"/>
      <c r="N459" s="908"/>
      <c r="O459" s="908"/>
      <c r="P459" s="908"/>
      <c r="Q459" s="908"/>
    </row>
    <row r="460" customHeight="1" spans="10:17">
      <c r="J460" s="908"/>
      <c r="K460" s="908"/>
      <c r="L460" s="908"/>
      <c r="M460" s="908"/>
      <c r="N460" s="908"/>
      <c r="O460" s="908"/>
      <c r="P460" s="908"/>
      <c r="Q460" s="908"/>
    </row>
    <row r="461" customHeight="1" spans="10:17">
      <c r="J461" s="908"/>
      <c r="K461" s="908"/>
      <c r="L461" s="908"/>
      <c r="M461" s="908"/>
      <c r="N461" s="908"/>
      <c r="O461" s="908"/>
      <c r="P461" s="908"/>
      <c r="Q461" s="908"/>
    </row>
    <row r="462" customHeight="1" spans="10:17">
      <c r="J462" s="908"/>
      <c r="K462" s="908"/>
      <c r="L462" s="908"/>
      <c r="M462" s="908"/>
      <c r="N462" s="908"/>
      <c r="O462" s="908"/>
      <c r="P462" s="908"/>
      <c r="Q462" s="908"/>
    </row>
    <row r="463" customHeight="1" spans="10:17">
      <c r="J463" s="908"/>
      <c r="K463" s="908"/>
      <c r="L463" s="908"/>
      <c r="M463" s="908"/>
      <c r="N463" s="908"/>
      <c r="O463" s="908"/>
      <c r="P463" s="908"/>
      <c r="Q463" s="908"/>
    </row>
    <row r="464" customHeight="1" spans="10:17">
      <c r="J464" s="908"/>
      <c r="K464" s="908"/>
      <c r="L464" s="908"/>
      <c r="M464" s="908"/>
      <c r="N464" s="908"/>
      <c r="O464" s="908"/>
      <c r="P464" s="908"/>
      <c r="Q464" s="908"/>
    </row>
    <row r="465" customHeight="1" spans="10:17">
      <c r="J465" s="908"/>
      <c r="K465" s="908"/>
      <c r="L465" s="908"/>
      <c r="M465" s="908"/>
      <c r="N465" s="908"/>
      <c r="O465" s="908"/>
      <c r="P465" s="908"/>
      <c r="Q465" s="908"/>
    </row>
    <row r="466" customHeight="1" spans="10:17">
      <c r="J466" s="908"/>
      <c r="K466" s="908"/>
      <c r="L466" s="908"/>
      <c r="M466" s="908"/>
      <c r="N466" s="908"/>
      <c r="O466" s="908"/>
      <c r="P466" s="908"/>
      <c r="Q466" s="908"/>
    </row>
    <row r="467" customHeight="1" spans="10:17">
      <c r="J467" s="908"/>
      <c r="K467" s="908"/>
      <c r="L467" s="908"/>
      <c r="M467" s="908"/>
      <c r="N467" s="908"/>
      <c r="O467" s="908"/>
      <c r="P467" s="908"/>
      <c r="Q467" s="908"/>
    </row>
    <row r="468" customHeight="1" spans="10:17">
      <c r="J468" s="908"/>
      <c r="K468" s="908"/>
      <c r="L468" s="908"/>
      <c r="M468" s="908"/>
      <c r="N468" s="908"/>
      <c r="O468" s="908"/>
      <c r="P468" s="908"/>
      <c r="Q468" s="908"/>
    </row>
    <row r="469" customHeight="1" spans="10:17">
      <c r="J469" s="908"/>
      <c r="K469" s="908"/>
      <c r="L469" s="908"/>
      <c r="M469" s="908"/>
      <c r="N469" s="908"/>
      <c r="O469" s="908"/>
      <c r="P469" s="908"/>
      <c r="Q469" s="908"/>
    </row>
    <row r="470" customHeight="1" spans="10:17">
      <c r="J470" s="908"/>
      <c r="K470" s="908"/>
      <c r="L470" s="908"/>
      <c r="M470" s="908"/>
      <c r="N470" s="908"/>
      <c r="O470" s="908"/>
      <c r="P470" s="908"/>
      <c r="Q470" s="908"/>
    </row>
    <row r="471" customHeight="1" spans="10:17">
      <c r="J471" s="908"/>
      <c r="K471" s="908"/>
      <c r="L471" s="908"/>
      <c r="M471" s="908"/>
      <c r="N471" s="908"/>
      <c r="O471" s="908"/>
      <c r="P471" s="908"/>
      <c r="Q471" s="908"/>
    </row>
    <row r="472" customHeight="1" spans="10:17">
      <c r="J472" s="908"/>
      <c r="K472" s="908"/>
      <c r="L472" s="908"/>
      <c r="M472" s="908"/>
      <c r="N472" s="908"/>
      <c r="O472" s="908"/>
      <c r="P472" s="908"/>
      <c r="Q472" s="908"/>
    </row>
    <row r="473" customHeight="1" spans="10:17">
      <c r="J473" s="908"/>
      <c r="K473" s="908"/>
      <c r="L473" s="908"/>
      <c r="M473" s="908"/>
      <c r="N473" s="908"/>
      <c r="O473" s="908"/>
      <c r="P473" s="908"/>
      <c r="Q473" s="908"/>
    </row>
    <row r="474" customHeight="1" spans="10:17">
      <c r="J474" s="908"/>
      <c r="K474" s="908"/>
      <c r="L474" s="908"/>
      <c r="M474" s="908"/>
      <c r="N474" s="908"/>
      <c r="O474" s="908"/>
      <c r="P474" s="908"/>
      <c r="Q474" s="908"/>
    </row>
    <row r="475" customHeight="1" spans="10:17">
      <c r="J475" s="908"/>
      <c r="K475" s="908"/>
      <c r="L475" s="908"/>
      <c r="M475" s="908"/>
      <c r="N475" s="908"/>
      <c r="O475" s="908"/>
      <c r="P475" s="908"/>
      <c r="Q475" s="908"/>
    </row>
    <row r="476" customHeight="1" spans="10:17">
      <c r="J476" s="908"/>
      <c r="K476" s="908"/>
      <c r="L476" s="908"/>
      <c r="M476" s="908"/>
      <c r="N476" s="908"/>
      <c r="O476" s="908"/>
      <c r="P476" s="908"/>
      <c r="Q476" s="908"/>
    </row>
    <row r="477" customHeight="1" spans="10:17">
      <c r="J477" s="908"/>
      <c r="K477" s="908"/>
      <c r="L477" s="908"/>
      <c r="M477" s="908"/>
      <c r="N477" s="908"/>
      <c r="O477" s="908"/>
      <c r="P477" s="908"/>
      <c r="Q477" s="908"/>
    </row>
    <row r="478" customHeight="1" spans="10:17">
      <c r="J478" s="908"/>
      <c r="K478" s="908"/>
      <c r="L478" s="908"/>
      <c r="M478" s="908"/>
      <c r="N478" s="908"/>
      <c r="O478" s="908"/>
      <c r="P478" s="908"/>
      <c r="Q478" s="908"/>
    </row>
    <row r="479" customHeight="1" spans="10:17">
      <c r="J479" s="908"/>
      <c r="K479" s="908"/>
      <c r="L479" s="908"/>
      <c r="M479" s="908"/>
      <c r="N479" s="908"/>
      <c r="O479" s="908"/>
      <c r="P479" s="908"/>
      <c r="Q479" s="908"/>
    </row>
    <row r="480" customHeight="1" spans="10:17">
      <c r="J480" s="908"/>
      <c r="K480" s="908"/>
      <c r="L480" s="908"/>
      <c r="M480" s="908"/>
      <c r="N480" s="908"/>
      <c r="O480" s="908"/>
      <c r="P480" s="908"/>
      <c r="Q480" s="908"/>
    </row>
    <row r="481" customHeight="1" spans="10:17">
      <c r="J481" s="908"/>
      <c r="K481" s="908"/>
      <c r="L481" s="908"/>
      <c r="M481" s="908"/>
      <c r="N481" s="908"/>
      <c r="O481" s="908"/>
      <c r="P481" s="908"/>
      <c r="Q481" s="908"/>
    </row>
    <row r="482" customHeight="1" spans="10:17">
      <c r="J482" s="908"/>
      <c r="K482" s="908"/>
      <c r="L482" s="908"/>
      <c r="M482" s="908"/>
      <c r="N482" s="908"/>
      <c r="O482" s="908"/>
      <c r="P482" s="908"/>
      <c r="Q482" s="908"/>
    </row>
    <row r="483" customHeight="1" spans="10:17">
      <c r="J483" s="908"/>
      <c r="K483" s="908"/>
      <c r="L483" s="908"/>
      <c r="M483" s="908"/>
      <c r="N483" s="908"/>
      <c r="O483" s="908"/>
      <c r="P483" s="908"/>
      <c r="Q483" s="908"/>
    </row>
    <row r="484" customHeight="1" spans="10:17">
      <c r="J484" s="908"/>
      <c r="K484" s="908"/>
      <c r="L484" s="908"/>
      <c r="M484" s="908"/>
      <c r="N484" s="908"/>
      <c r="O484" s="908"/>
      <c r="P484" s="908"/>
      <c r="Q484" s="908"/>
    </row>
    <row r="485" customHeight="1" spans="10:17">
      <c r="J485" s="908"/>
      <c r="K485" s="908"/>
      <c r="L485" s="908"/>
      <c r="M485" s="908"/>
      <c r="N485" s="908"/>
      <c r="O485" s="908"/>
      <c r="P485" s="908"/>
      <c r="Q485" s="908"/>
    </row>
    <row r="486" customHeight="1" spans="10:17">
      <c r="J486" s="908"/>
      <c r="K486" s="908"/>
      <c r="L486" s="908"/>
      <c r="M486" s="908"/>
      <c r="N486" s="908"/>
      <c r="O486" s="908"/>
      <c r="P486" s="908"/>
      <c r="Q486" s="908"/>
    </row>
    <row r="487" customHeight="1" spans="10:17">
      <c r="J487" s="908"/>
      <c r="K487" s="908"/>
      <c r="L487" s="908"/>
      <c r="M487" s="908"/>
      <c r="N487" s="908"/>
      <c r="O487" s="908"/>
      <c r="P487" s="908"/>
      <c r="Q487" s="908"/>
    </row>
    <row r="488" customHeight="1" spans="10:17">
      <c r="J488" s="908"/>
      <c r="K488" s="908"/>
      <c r="L488" s="908"/>
      <c r="M488" s="908"/>
      <c r="N488" s="908"/>
      <c r="O488" s="908"/>
      <c r="P488" s="908"/>
      <c r="Q488" s="908"/>
    </row>
    <row r="489" customHeight="1" spans="10:17">
      <c r="J489" s="908"/>
      <c r="K489" s="908"/>
      <c r="L489" s="908"/>
      <c r="M489" s="908"/>
      <c r="N489" s="908"/>
      <c r="O489" s="908"/>
      <c r="P489" s="908"/>
      <c r="Q489" s="908"/>
    </row>
    <row r="490" customHeight="1" spans="10:17">
      <c r="J490" s="908"/>
      <c r="K490" s="908"/>
      <c r="L490" s="908"/>
      <c r="M490" s="908"/>
      <c r="N490" s="908"/>
      <c r="O490" s="908"/>
      <c r="P490" s="908"/>
      <c r="Q490" s="908"/>
    </row>
    <row r="491" customHeight="1" spans="10:17">
      <c r="J491" s="908"/>
      <c r="K491" s="908"/>
      <c r="L491" s="908"/>
      <c r="M491" s="908"/>
      <c r="N491" s="908"/>
      <c r="O491" s="908"/>
      <c r="P491" s="908"/>
      <c r="Q491" s="908"/>
    </row>
    <row r="492" customHeight="1" spans="10:17">
      <c r="J492" s="908"/>
      <c r="K492" s="908"/>
      <c r="L492" s="908"/>
      <c r="M492" s="908"/>
      <c r="N492" s="908"/>
      <c r="O492" s="908"/>
      <c r="P492" s="908"/>
      <c r="Q492" s="908"/>
    </row>
    <row r="493" customHeight="1" spans="10:17">
      <c r="J493" s="908"/>
      <c r="K493" s="908"/>
      <c r="L493" s="908"/>
      <c r="M493" s="908"/>
      <c r="N493" s="908"/>
      <c r="O493" s="908"/>
      <c r="P493" s="908"/>
      <c r="Q493" s="908"/>
    </row>
    <row r="494" customHeight="1" spans="10:17">
      <c r="J494" s="908"/>
      <c r="K494" s="908"/>
      <c r="L494" s="908"/>
      <c r="M494" s="908"/>
      <c r="N494" s="908"/>
      <c r="O494" s="908"/>
      <c r="P494" s="908"/>
      <c r="Q494" s="908"/>
    </row>
    <row r="495" customHeight="1" spans="10:17">
      <c r="J495" s="908"/>
      <c r="K495" s="908"/>
      <c r="L495" s="908"/>
      <c r="M495" s="908"/>
      <c r="N495" s="908"/>
      <c r="O495" s="908"/>
      <c r="P495" s="908"/>
      <c r="Q495" s="908"/>
    </row>
    <row r="496" customHeight="1" spans="10:17">
      <c r="J496" s="908"/>
      <c r="K496" s="908"/>
      <c r="L496" s="908"/>
      <c r="M496" s="908"/>
      <c r="N496" s="908"/>
      <c r="O496" s="908"/>
      <c r="P496" s="908"/>
      <c r="Q496" s="908"/>
    </row>
    <row r="497" customHeight="1" spans="10:17">
      <c r="J497" s="908"/>
      <c r="K497" s="908"/>
      <c r="L497" s="908"/>
      <c r="M497" s="908"/>
      <c r="N497" s="908"/>
      <c r="O497" s="908"/>
      <c r="P497" s="908"/>
      <c r="Q497" s="908"/>
    </row>
    <row r="498" customHeight="1" spans="10:17">
      <c r="J498" s="908"/>
      <c r="K498" s="908"/>
      <c r="L498" s="908"/>
      <c r="M498" s="908"/>
      <c r="N498" s="908"/>
      <c r="O498" s="908"/>
      <c r="P498" s="908"/>
      <c r="Q498" s="908"/>
    </row>
    <row r="499" customHeight="1" spans="10:17">
      <c r="J499" s="908"/>
      <c r="K499" s="908"/>
      <c r="L499" s="908"/>
      <c r="M499" s="908"/>
      <c r="N499" s="908"/>
      <c r="O499" s="908"/>
      <c r="P499" s="908"/>
      <c r="Q499" s="908"/>
    </row>
    <row r="500" customHeight="1" spans="10:17">
      <c r="J500" s="908"/>
      <c r="K500" s="908"/>
      <c r="L500" s="908"/>
      <c r="M500" s="908"/>
      <c r="N500" s="908"/>
      <c r="O500" s="908"/>
      <c r="P500" s="908"/>
      <c r="Q500" s="908"/>
    </row>
    <row r="501" customHeight="1" spans="10:17">
      <c r="J501" s="908"/>
      <c r="K501" s="908"/>
      <c r="L501" s="908"/>
      <c r="M501" s="908"/>
      <c r="N501" s="908"/>
      <c r="O501" s="908"/>
      <c r="P501" s="908"/>
      <c r="Q501" s="908"/>
    </row>
    <row r="502" customHeight="1" spans="10:17">
      <c r="J502" s="908"/>
      <c r="K502" s="908"/>
      <c r="L502" s="908"/>
      <c r="M502" s="908"/>
      <c r="N502" s="908"/>
      <c r="O502" s="908"/>
      <c r="P502" s="908"/>
      <c r="Q502" s="908"/>
    </row>
    <row r="503" customHeight="1" spans="10:17">
      <c r="J503" s="908"/>
      <c r="K503" s="908"/>
      <c r="L503" s="908"/>
      <c r="M503" s="908"/>
      <c r="N503" s="908"/>
      <c r="O503" s="908"/>
      <c r="P503" s="908"/>
      <c r="Q503" s="908"/>
    </row>
    <row r="504" customHeight="1" spans="10:17">
      <c r="J504" s="908"/>
      <c r="K504" s="908"/>
      <c r="L504" s="908"/>
      <c r="M504" s="908"/>
      <c r="N504" s="908"/>
      <c r="O504" s="908"/>
      <c r="P504" s="908"/>
      <c r="Q504" s="908"/>
    </row>
    <row r="505" customHeight="1" spans="10:17">
      <c r="J505" s="908"/>
      <c r="K505" s="908"/>
      <c r="L505" s="908"/>
      <c r="M505" s="908"/>
      <c r="N505" s="908"/>
      <c r="O505" s="908"/>
      <c r="P505" s="908"/>
      <c r="Q505" s="908"/>
    </row>
    <row r="506" customHeight="1" spans="10:17">
      <c r="J506" s="908"/>
      <c r="K506" s="908"/>
      <c r="L506" s="908"/>
      <c r="M506" s="908"/>
      <c r="N506" s="908"/>
      <c r="O506" s="908"/>
      <c r="P506" s="908"/>
      <c r="Q506" s="908"/>
    </row>
    <row r="507" customHeight="1" spans="10:17">
      <c r="J507" s="908"/>
      <c r="K507" s="908"/>
      <c r="L507" s="908"/>
      <c r="M507" s="908"/>
      <c r="N507" s="908"/>
      <c r="O507" s="908"/>
      <c r="P507" s="908"/>
      <c r="Q507" s="908"/>
    </row>
    <row r="508" customHeight="1" spans="10:17">
      <c r="J508" s="908"/>
      <c r="K508" s="908"/>
      <c r="L508" s="908"/>
      <c r="M508" s="908"/>
      <c r="N508" s="908"/>
      <c r="O508" s="908"/>
      <c r="P508" s="908"/>
      <c r="Q508" s="908"/>
    </row>
    <row r="509" customHeight="1" spans="10:17">
      <c r="J509" s="908"/>
      <c r="K509" s="908"/>
      <c r="L509" s="908"/>
      <c r="M509" s="908"/>
      <c r="N509" s="908"/>
      <c r="O509" s="908"/>
      <c r="P509" s="908"/>
      <c r="Q509" s="908"/>
    </row>
    <row r="510" customHeight="1" spans="10:17">
      <c r="J510" s="908"/>
      <c r="K510" s="908"/>
      <c r="L510" s="908"/>
      <c r="M510" s="908"/>
      <c r="N510" s="908"/>
      <c r="O510" s="908"/>
      <c r="P510" s="908"/>
      <c r="Q510" s="908"/>
    </row>
    <row r="511" customHeight="1" spans="10:17">
      <c r="J511" s="908"/>
      <c r="K511" s="908"/>
      <c r="L511" s="908"/>
      <c r="M511" s="908"/>
      <c r="N511" s="908"/>
      <c r="O511" s="908"/>
      <c r="P511" s="908"/>
      <c r="Q511" s="908"/>
    </row>
    <row r="512" customHeight="1" spans="10:17">
      <c r="J512" s="908"/>
      <c r="K512" s="908"/>
      <c r="L512" s="908"/>
      <c r="M512" s="908"/>
      <c r="N512" s="908"/>
      <c r="O512" s="908"/>
      <c r="P512" s="908"/>
      <c r="Q512" s="908"/>
    </row>
    <row r="513" customHeight="1" spans="10:17">
      <c r="J513" s="908"/>
      <c r="K513" s="908"/>
      <c r="L513" s="908"/>
      <c r="M513" s="908"/>
      <c r="N513" s="908"/>
      <c r="O513" s="908"/>
      <c r="P513" s="908"/>
      <c r="Q513" s="908"/>
    </row>
    <row r="514" customHeight="1" spans="10:17">
      <c r="J514" s="908"/>
      <c r="K514" s="908"/>
      <c r="L514" s="908"/>
      <c r="M514" s="908"/>
      <c r="N514" s="908"/>
      <c r="O514" s="908"/>
      <c r="P514" s="908"/>
      <c r="Q514" s="908"/>
    </row>
    <row r="515" customHeight="1" spans="10:17">
      <c r="J515" s="908"/>
      <c r="K515" s="908"/>
      <c r="L515" s="908"/>
      <c r="M515" s="908"/>
      <c r="N515" s="908"/>
      <c r="O515" s="908"/>
      <c r="P515" s="908"/>
      <c r="Q515" s="908"/>
    </row>
    <row r="516" customHeight="1" spans="10:17">
      <c r="J516" s="908"/>
      <c r="K516" s="908"/>
      <c r="L516" s="908"/>
      <c r="M516" s="908"/>
      <c r="N516" s="908"/>
      <c r="O516" s="908"/>
      <c r="P516" s="908"/>
      <c r="Q516" s="908"/>
    </row>
    <row r="517" customHeight="1" spans="10:17">
      <c r="J517" s="908"/>
      <c r="K517" s="908"/>
      <c r="L517" s="908"/>
      <c r="M517" s="908"/>
      <c r="N517" s="908"/>
      <c r="O517" s="908"/>
      <c r="P517" s="908"/>
      <c r="Q517" s="908"/>
    </row>
    <row r="518" customHeight="1" spans="10:17">
      <c r="J518" s="908"/>
      <c r="K518" s="908"/>
      <c r="L518" s="908"/>
      <c r="M518" s="908"/>
      <c r="N518" s="908"/>
      <c r="O518" s="908"/>
      <c r="P518" s="908"/>
      <c r="Q518" s="908"/>
    </row>
    <row r="519" customHeight="1" spans="10:17">
      <c r="J519" s="908"/>
      <c r="K519" s="908"/>
      <c r="L519" s="908"/>
      <c r="M519" s="908"/>
      <c r="N519" s="908"/>
      <c r="O519" s="908"/>
      <c r="P519" s="908"/>
      <c r="Q519" s="908"/>
    </row>
    <row r="520" customHeight="1" spans="10:17">
      <c r="J520" s="908"/>
      <c r="K520" s="908"/>
      <c r="L520" s="908"/>
      <c r="M520" s="908"/>
      <c r="N520" s="908"/>
      <c r="O520" s="908"/>
      <c r="P520" s="908"/>
      <c r="Q520" s="908"/>
    </row>
    <row r="521" customHeight="1" spans="10:17">
      <c r="J521" s="908"/>
      <c r="K521" s="908"/>
      <c r="L521" s="908"/>
      <c r="M521" s="908"/>
      <c r="N521" s="908"/>
      <c r="O521" s="908"/>
      <c r="P521" s="908"/>
      <c r="Q521" s="908"/>
    </row>
    <row r="522" customHeight="1" spans="10:17">
      <c r="J522" s="908"/>
      <c r="K522" s="908"/>
      <c r="L522" s="908"/>
      <c r="M522" s="908"/>
      <c r="N522" s="908"/>
      <c r="O522" s="908"/>
      <c r="P522" s="908"/>
      <c r="Q522" s="908"/>
    </row>
    <row r="523" customHeight="1" spans="10:17">
      <c r="J523" s="908"/>
      <c r="K523" s="908"/>
      <c r="L523" s="908"/>
      <c r="M523" s="908"/>
      <c r="N523" s="908"/>
      <c r="O523" s="908"/>
      <c r="P523" s="908"/>
      <c r="Q523" s="908"/>
    </row>
    <row r="524" customHeight="1" spans="10:17">
      <c r="J524" s="908"/>
      <c r="K524" s="908"/>
      <c r="L524" s="908"/>
      <c r="M524" s="908"/>
      <c r="N524" s="908"/>
      <c r="O524" s="908"/>
      <c r="P524" s="908"/>
      <c r="Q524" s="908"/>
    </row>
    <row r="525" customHeight="1" spans="10:17">
      <c r="J525" s="908"/>
      <c r="K525" s="908"/>
      <c r="L525" s="908"/>
      <c r="M525" s="908"/>
      <c r="N525" s="908"/>
      <c r="O525" s="908"/>
      <c r="P525" s="908"/>
      <c r="Q525" s="908"/>
    </row>
    <row r="526" customHeight="1" spans="10:17">
      <c r="J526" s="908"/>
      <c r="K526" s="908"/>
      <c r="L526" s="908"/>
      <c r="M526" s="908"/>
      <c r="N526" s="908"/>
      <c r="O526" s="908"/>
      <c r="P526" s="908"/>
      <c r="Q526" s="908"/>
    </row>
    <row r="527" customHeight="1" spans="10:17">
      <c r="J527" s="908"/>
      <c r="K527" s="908"/>
      <c r="L527" s="908"/>
      <c r="M527" s="908"/>
      <c r="N527" s="908"/>
      <c r="O527" s="908"/>
      <c r="P527" s="908"/>
      <c r="Q527" s="908"/>
    </row>
    <row r="528" customHeight="1" spans="10:17">
      <c r="J528" s="908"/>
      <c r="K528" s="908"/>
      <c r="L528" s="908"/>
      <c r="M528" s="908"/>
      <c r="N528" s="908"/>
      <c r="O528" s="908"/>
      <c r="P528" s="908"/>
      <c r="Q528" s="908"/>
    </row>
    <row r="529" customHeight="1" spans="10:17">
      <c r="J529" s="908"/>
      <c r="K529" s="908"/>
      <c r="L529" s="908"/>
      <c r="M529" s="908"/>
      <c r="N529" s="908"/>
      <c r="O529" s="908"/>
      <c r="P529" s="908"/>
      <c r="Q529" s="908"/>
    </row>
    <row r="530" customHeight="1" spans="10:17">
      <c r="J530" s="908"/>
      <c r="K530" s="908"/>
      <c r="L530" s="908"/>
      <c r="M530" s="908"/>
      <c r="N530" s="908"/>
      <c r="O530" s="908"/>
      <c r="P530" s="908"/>
      <c r="Q530" s="908"/>
    </row>
    <row r="531" customHeight="1" spans="10:17">
      <c r="J531" s="908"/>
      <c r="K531" s="908"/>
      <c r="L531" s="908"/>
      <c r="M531" s="908"/>
      <c r="N531" s="908"/>
      <c r="O531" s="908"/>
      <c r="P531" s="908"/>
      <c r="Q531" s="908"/>
    </row>
    <row r="532" customHeight="1" spans="10:17">
      <c r="J532" s="908"/>
      <c r="K532" s="908"/>
      <c r="L532" s="908"/>
      <c r="M532" s="908"/>
      <c r="N532" s="908"/>
      <c r="O532" s="908"/>
      <c r="P532" s="908"/>
      <c r="Q532" s="908"/>
    </row>
    <row r="533" customHeight="1" spans="10:17">
      <c r="J533" s="908"/>
      <c r="K533" s="908"/>
      <c r="L533" s="908"/>
      <c r="M533" s="908"/>
      <c r="N533" s="908"/>
      <c r="O533" s="908"/>
      <c r="P533" s="908"/>
      <c r="Q533" s="908"/>
    </row>
    <row r="534" customHeight="1" spans="10:17">
      <c r="J534" s="908"/>
      <c r="K534" s="908"/>
      <c r="L534" s="908"/>
      <c r="M534" s="908"/>
      <c r="N534" s="908"/>
      <c r="O534" s="908"/>
      <c r="P534" s="908"/>
      <c r="Q534" s="908"/>
    </row>
    <row r="535" customHeight="1" spans="10:17">
      <c r="J535" s="908"/>
      <c r="K535" s="908"/>
      <c r="L535" s="908"/>
      <c r="M535" s="908"/>
      <c r="N535" s="908"/>
      <c r="O535" s="908"/>
      <c r="P535" s="908"/>
      <c r="Q535" s="908"/>
    </row>
    <row r="536" customHeight="1" spans="10:17">
      <c r="J536" s="908"/>
      <c r="K536" s="908"/>
      <c r="L536" s="908"/>
      <c r="M536" s="908"/>
      <c r="N536" s="908"/>
      <c r="O536" s="908"/>
      <c r="P536" s="908"/>
      <c r="Q536" s="908"/>
    </row>
    <row r="537" customHeight="1" spans="10:17">
      <c r="J537" s="908"/>
      <c r="K537" s="908"/>
      <c r="L537" s="908"/>
      <c r="M537" s="908"/>
      <c r="N537" s="908"/>
      <c r="O537" s="908"/>
      <c r="P537" s="908"/>
      <c r="Q537" s="908"/>
    </row>
    <row r="538" customHeight="1" spans="10:17">
      <c r="J538" s="908"/>
      <c r="K538" s="908"/>
      <c r="L538" s="908"/>
      <c r="M538" s="908"/>
      <c r="N538" s="908"/>
      <c r="O538" s="908"/>
      <c r="P538" s="908"/>
      <c r="Q538" s="908"/>
    </row>
    <row r="539" customHeight="1" spans="10:17">
      <c r="J539" s="908"/>
      <c r="K539" s="908"/>
      <c r="L539" s="908"/>
      <c r="M539" s="908"/>
      <c r="N539" s="908"/>
      <c r="O539" s="908"/>
      <c r="P539" s="908"/>
      <c r="Q539" s="908"/>
    </row>
    <row r="540" customHeight="1" spans="10:17">
      <c r="J540" s="908"/>
      <c r="K540" s="908"/>
      <c r="L540" s="908"/>
      <c r="M540" s="908"/>
      <c r="N540" s="908"/>
      <c r="O540" s="908"/>
      <c r="P540" s="908"/>
      <c r="Q540" s="908"/>
    </row>
    <row r="541" customHeight="1" spans="10:17">
      <c r="J541" s="908"/>
      <c r="K541" s="908"/>
      <c r="L541" s="908"/>
      <c r="M541" s="908"/>
      <c r="N541" s="908"/>
      <c r="O541" s="908"/>
      <c r="P541" s="908"/>
      <c r="Q541" s="908"/>
    </row>
    <row r="542" customHeight="1" spans="10:17">
      <c r="J542" s="908"/>
      <c r="K542" s="908"/>
      <c r="L542" s="908"/>
      <c r="M542" s="908"/>
      <c r="N542" s="908"/>
      <c r="O542" s="908"/>
      <c r="P542" s="908"/>
      <c r="Q542" s="908"/>
    </row>
    <row r="543" customHeight="1" spans="10:17">
      <c r="J543" s="908"/>
      <c r="K543" s="908"/>
      <c r="L543" s="908"/>
      <c r="M543" s="908"/>
      <c r="N543" s="908"/>
      <c r="O543" s="908"/>
      <c r="P543" s="908"/>
      <c r="Q543" s="908"/>
    </row>
    <row r="544" customHeight="1" spans="10:17">
      <c r="J544" s="908"/>
      <c r="K544" s="908"/>
      <c r="L544" s="908"/>
      <c r="M544" s="908"/>
      <c r="N544" s="908"/>
      <c r="O544" s="908"/>
      <c r="P544" s="908"/>
      <c r="Q544" s="908"/>
    </row>
    <row r="545" customHeight="1" spans="10:17">
      <c r="J545" s="908"/>
      <c r="K545" s="908"/>
      <c r="L545" s="908"/>
      <c r="M545" s="908"/>
      <c r="N545" s="908"/>
      <c r="O545" s="908"/>
      <c r="P545" s="908"/>
      <c r="Q545" s="908"/>
    </row>
    <row r="546" customHeight="1" spans="10:17">
      <c r="J546" s="908"/>
      <c r="K546" s="908"/>
      <c r="L546" s="908"/>
      <c r="M546" s="908"/>
      <c r="N546" s="908"/>
      <c r="O546" s="908"/>
      <c r="P546" s="908"/>
      <c r="Q546" s="908"/>
    </row>
    <row r="547" customHeight="1" spans="10:17">
      <c r="J547" s="908"/>
      <c r="K547" s="908"/>
      <c r="L547" s="908"/>
      <c r="M547" s="908"/>
      <c r="N547" s="908"/>
      <c r="O547" s="908"/>
      <c r="P547" s="908"/>
      <c r="Q547" s="908"/>
    </row>
    <row r="548" customHeight="1" spans="10:17">
      <c r="J548" s="908"/>
      <c r="K548" s="908"/>
      <c r="L548" s="908"/>
      <c r="M548" s="908"/>
      <c r="N548" s="908"/>
      <c r="O548" s="908"/>
      <c r="P548" s="908"/>
      <c r="Q548" s="908"/>
    </row>
    <row r="549" customHeight="1" spans="10:17">
      <c r="J549" s="908"/>
      <c r="K549" s="908"/>
      <c r="L549" s="908"/>
      <c r="M549" s="908"/>
      <c r="N549" s="908"/>
      <c r="O549" s="908"/>
      <c r="P549" s="908"/>
      <c r="Q549" s="908"/>
    </row>
    <row r="550" customHeight="1" spans="10:17">
      <c r="J550" s="908"/>
      <c r="K550" s="908"/>
      <c r="L550" s="908"/>
      <c r="M550" s="908"/>
      <c r="N550" s="908"/>
      <c r="O550" s="908"/>
      <c r="P550" s="908"/>
      <c r="Q550" s="908"/>
    </row>
    <row r="551" customHeight="1" spans="10:17">
      <c r="J551" s="908"/>
      <c r="K551" s="908"/>
      <c r="L551" s="908"/>
      <c r="M551" s="908"/>
      <c r="N551" s="908"/>
      <c r="O551" s="908"/>
      <c r="P551" s="908"/>
      <c r="Q551" s="908"/>
    </row>
    <row r="552" customHeight="1" spans="10:17">
      <c r="J552" s="908"/>
      <c r="K552" s="908"/>
      <c r="L552" s="908"/>
      <c r="M552" s="908"/>
      <c r="N552" s="908"/>
      <c r="O552" s="908"/>
      <c r="P552" s="908"/>
      <c r="Q552" s="908"/>
    </row>
    <row r="553" customHeight="1" spans="10:17">
      <c r="J553" s="908"/>
      <c r="K553" s="908"/>
      <c r="L553" s="908"/>
      <c r="M553" s="908"/>
      <c r="N553" s="908"/>
      <c r="O553" s="908"/>
      <c r="P553" s="908"/>
      <c r="Q553" s="908"/>
    </row>
    <row r="554" customHeight="1" spans="10:17">
      <c r="J554" s="908"/>
      <c r="K554" s="908"/>
      <c r="L554" s="908"/>
      <c r="M554" s="908"/>
      <c r="N554" s="908"/>
      <c r="O554" s="908"/>
      <c r="P554" s="908"/>
      <c r="Q554" s="908"/>
    </row>
    <row r="555" customHeight="1" spans="10:17">
      <c r="J555" s="908"/>
      <c r="K555" s="908"/>
      <c r="L555" s="908"/>
      <c r="M555" s="908"/>
      <c r="N555" s="908"/>
      <c r="O555" s="908"/>
      <c r="P555" s="908"/>
      <c r="Q555" s="908"/>
    </row>
    <row r="556" customHeight="1" spans="10:17">
      <c r="J556" s="908"/>
      <c r="K556" s="908"/>
      <c r="L556" s="908"/>
      <c r="M556" s="908"/>
      <c r="N556" s="908"/>
      <c r="O556" s="908"/>
      <c r="P556" s="908"/>
      <c r="Q556" s="908"/>
    </row>
    <row r="557" customHeight="1" spans="10:17">
      <c r="J557" s="908"/>
      <c r="K557" s="908"/>
      <c r="L557" s="908"/>
      <c r="M557" s="908"/>
      <c r="N557" s="908"/>
      <c r="O557" s="908"/>
      <c r="P557" s="908"/>
      <c r="Q557" s="908"/>
    </row>
    <row r="558" customHeight="1" spans="10:17">
      <c r="J558" s="908"/>
      <c r="K558" s="908"/>
      <c r="L558" s="908"/>
      <c r="M558" s="908"/>
      <c r="N558" s="908"/>
      <c r="O558" s="908"/>
      <c r="P558" s="908"/>
      <c r="Q558" s="908"/>
    </row>
    <row r="559" customHeight="1" spans="10:17">
      <c r="J559" s="908"/>
      <c r="K559" s="908"/>
      <c r="L559" s="908"/>
      <c r="M559" s="908"/>
      <c r="N559" s="908"/>
      <c r="O559" s="908"/>
      <c r="P559" s="908"/>
      <c r="Q559" s="908"/>
    </row>
    <row r="560" customHeight="1" spans="10:17">
      <c r="J560" s="908"/>
      <c r="K560" s="908"/>
      <c r="L560" s="908"/>
      <c r="M560" s="908"/>
      <c r="N560" s="908"/>
      <c r="O560" s="908"/>
      <c r="P560" s="908"/>
      <c r="Q560" s="908"/>
    </row>
    <row r="561" customHeight="1" spans="10:17">
      <c r="J561" s="908"/>
      <c r="K561" s="908"/>
      <c r="L561" s="908"/>
      <c r="M561" s="908"/>
      <c r="N561" s="908"/>
      <c r="O561" s="908"/>
      <c r="P561" s="908"/>
      <c r="Q561" s="908"/>
    </row>
    <row r="562" customHeight="1" spans="10:17">
      <c r="J562" s="908"/>
      <c r="K562" s="908"/>
      <c r="L562" s="908"/>
      <c r="M562" s="908"/>
      <c r="N562" s="908"/>
      <c r="O562" s="908"/>
      <c r="P562" s="908"/>
      <c r="Q562" s="908"/>
    </row>
    <row r="563" customHeight="1" spans="10:17">
      <c r="J563" s="908"/>
      <c r="K563" s="908"/>
      <c r="L563" s="908"/>
      <c r="M563" s="908"/>
      <c r="N563" s="908"/>
      <c r="O563" s="908"/>
      <c r="P563" s="908"/>
      <c r="Q563" s="908"/>
    </row>
    <row r="564" customHeight="1" spans="10:17">
      <c r="J564" s="908"/>
      <c r="K564" s="908"/>
      <c r="L564" s="908"/>
      <c r="M564" s="908"/>
      <c r="N564" s="908"/>
      <c r="O564" s="908"/>
      <c r="P564" s="908"/>
      <c r="Q564" s="908"/>
    </row>
    <row r="565" customHeight="1" spans="10:17">
      <c r="J565" s="908"/>
      <c r="K565" s="908"/>
      <c r="L565" s="908"/>
      <c r="M565" s="908"/>
      <c r="N565" s="908"/>
      <c r="O565" s="908"/>
      <c r="P565" s="908"/>
      <c r="Q565" s="908"/>
    </row>
    <row r="566" customHeight="1" spans="10:17">
      <c r="J566" s="908"/>
      <c r="K566" s="908"/>
      <c r="L566" s="908"/>
      <c r="M566" s="908"/>
      <c r="N566" s="908"/>
      <c r="O566" s="908"/>
      <c r="P566" s="908"/>
      <c r="Q566" s="908"/>
    </row>
    <row r="567" customHeight="1" spans="10:17">
      <c r="J567" s="908"/>
      <c r="K567" s="908"/>
      <c r="L567" s="908"/>
      <c r="M567" s="908"/>
      <c r="N567" s="908"/>
      <c r="O567" s="908"/>
      <c r="P567" s="908"/>
      <c r="Q567" s="908"/>
    </row>
    <row r="568" customHeight="1" spans="10:17">
      <c r="J568" s="908"/>
      <c r="K568" s="908"/>
      <c r="L568" s="908"/>
      <c r="M568" s="908"/>
      <c r="N568" s="908"/>
      <c r="O568" s="908"/>
      <c r="P568" s="908"/>
      <c r="Q568" s="908"/>
    </row>
    <row r="569" customHeight="1" spans="10:17">
      <c r="J569" s="908"/>
      <c r="K569" s="908"/>
      <c r="L569" s="908"/>
      <c r="M569" s="908"/>
      <c r="N569" s="908"/>
      <c r="O569" s="908"/>
      <c r="P569" s="908"/>
      <c r="Q569" s="908"/>
    </row>
    <row r="570" customHeight="1" spans="10:17">
      <c r="J570" s="908"/>
      <c r="K570" s="908"/>
      <c r="L570" s="908"/>
      <c r="M570" s="908"/>
      <c r="N570" s="908"/>
      <c r="O570" s="908"/>
      <c r="P570" s="908"/>
      <c r="Q570" s="908"/>
    </row>
    <row r="571" customHeight="1" spans="10:17">
      <c r="J571" s="908"/>
      <c r="K571" s="908"/>
      <c r="L571" s="908"/>
      <c r="M571" s="908"/>
      <c r="N571" s="908"/>
      <c r="O571" s="908"/>
      <c r="P571" s="908"/>
      <c r="Q571" s="908"/>
    </row>
    <row r="572" customHeight="1" spans="10:17">
      <c r="J572" s="908"/>
      <c r="K572" s="908"/>
      <c r="L572" s="908"/>
      <c r="M572" s="908"/>
      <c r="N572" s="908"/>
      <c r="O572" s="908"/>
      <c r="P572" s="908"/>
      <c r="Q572" s="908"/>
    </row>
    <row r="573" customHeight="1" spans="10:17">
      <c r="J573" s="908"/>
      <c r="K573" s="908"/>
      <c r="L573" s="908"/>
      <c r="M573" s="908"/>
      <c r="N573" s="908"/>
      <c r="O573" s="908"/>
      <c r="P573" s="908"/>
      <c r="Q573" s="908"/>
    </row>
    <row r="574" customHeight="1" spans="10:17">
      <c r="J574" s="908"/>
      <c r="K574" s="908"/>
      <c r="L574" s="908"/>
      <c r="M574" s="908"/>
      <c r="N574" s="908"/>
      <c r="O574" s="908"/>
      <c r="P574" s="908"/>
      <c r="Q574" s="908"/>
    </row>
    <row r="575" customHeight="1" spans="10:17">
      <c r="J575" s="908"/>
      <c r="K575" s="908"/>
      <c r="L575" s="908"/>
      <c r="M575" s="908"/>
      <c r="N575" s="908"/>
      <c r="O575" s="908"/>
      <c r="P575" s="908"/>
      <c r="Q575" s="908"/>
    </row>
    <row r="576" customHeight="1" spans="10:17">
      <c r="J576" s="908"/>
      <c r="K576" s="908"/>
      <c r="L576" s="908"/>
      <c r="M576" s="908"/>
      <c r="N576" s="908"/>
      <c r="O576" s="908"/>
      <c r="P576" s="908"/>
      <c r="Q576" s="908"/>
    </row>
    <row r="577" customHeight="1" spans="10:17">
      <c r="J577" s="908"/>
      <c r="K577" s="908"/>
      <c r="L577" s="908"/>
      <c r="M577" s="908"/>
      <c r="N577" s="908"/>
      <c r="O577" s="908"/>
      <c r="P577" s="908"/>
      <c r="Q577" s="908"/>
    </row>
    <row r="578" customHeight="1" spans="10:17">
      <c r="J578" s="908"/>
      <c r="K578" s="908"/>
      <c r="L578" s="908"/>
      <c r="M578" s="908"/>
      <c r="N578" s="908"/>
      <c r="O578" s="908"/>
      <c r="P578" s="908"/>
      <c r="Q578" s="908"/>
    </row>
    <row r="579" customHeight="1" spans="10:17">
      <c r="J579" s="908"/>
      <c r="K579" s="908"/>
      <c r="L579" s="908"/>
      <c r="M579" s="908"/>
      <c r="N579" s="908"/>
      <c r="O579" s="908"/>
      <c r="P579" s="908"/>
      <c r="Q579" s="908"/>
    </row>
    <row r="580" customHeight="1" spans="10:17">
      <c r="J580" s="908"/>
      <c r="K580" s="908"/>
      <c r="L580" s="908"/>
      <c r="M580" s="908"/>
      <c r="N580" s="908"/>
      <c r="O580" s="908"/>
      <c r="P580" s="908"/>
      <c r="Q580" s="908"/>
    </row>
    <row r="581" customHeight="1" spans="10:17">
      <c r="J581" s="908"/>
      <c r="K581" s="908"/>
      <c r="L581" s="908"/>
      <c r="M581" s="908"/>
      <c r="N581" s="908"/>
      <c r="O581" s="908"/>
      <c r="P581" s="908"/>
      <c r="Q581" s="908"/>
    </row>
    <row r="582" customHeight="1" spans="10:17">
      <c r="J582" s="908"/>
      <c r="K582" s="908"/>
      <c r="L582" s="908"/>
      <c r="M582" s="908"/>
      <c r="N582" s="908"/>
      <c r="O582" s="908"/>
      <c r="P582" s="908"/>
      <c r="Q582" s="908"/>
    </row>
    <row r="583" customHeight="1" spans="10:17">
      <c r="J583" s="908"/>
      <c r="K583" s="908"/>
      <c r="L583" s="908"/>
      <c r="M583" s="908"/>
      <c r="N583" s="908"/>
      <c r="O583" s="908"/>
      <c r="P583" s="908"/>
      <c r="Q583" s="908"/>
    </row>
    <row r="584" customHeight="1" spans="10:17">
      <c r="J584" s="908"/>
      <c r="K584" s="908"/>
      <c r="L584" s="908"/>
      <c r="M584" s="908"/>
      <c r="N584" s="908"/>
      <c r="O584" s="908"/>
      <c r="P584" s="908"/>
      <c r="Q584" s="908"/>
    </row>
    <row r="585" customHeight="1" spans="10:17">
      <c r="J585" s="908"/>
      <c r="K585" s="908"/>
      <c r="L585" s="908"/>
      <c r="M585" s="908"/>
      <c r="N585" s="908"/>
      <c r="O585" s="908"/>
      <c r="P585" s="908"/>
      <c r="Q585" s="908"/>
    </row>
    <row r="586" customHeight="1" spans="10:17">
      <c r="J586" s="908"/>
      <c r="K586" s="908"/>
      <c r="L586" s="908"/>
      <c r="M586" s="908"/>
      <c r="N586" s="908"/>
      <c r="O586" s="908"/>
      <c r="P586" s="908"/>
      <c r="Q586" s="908"/>
    </row>
    <row r="587" customHeight="1" spans="10:17">
      <c r="J587" s="908"/>
      <c r="K587" s="908"/>
      <c r="L587" s="908"/>
      <c r="M587" s="908"/>
      <c r="N587" s="908"/>
      <c r="O587" s="908"/>
      <c r="P587" s="908"/>
      <c r="Q587" s="908"/>
    </row>
    <row r="588" customHeight="1" spans="10:17">
      <c r="J588" s="908"/>
      <c r="K588" s="908"/>
      <c r="L588" s="908"/>
      <c r="M588" s="908"/>
      <c r="N588" s="908"/>
      <c r="O588" s="908"/>
      <c r="P588" s="908"/>
      <c r="Q588" s="908"/>
    </row>
    <row r="589" customHeight="1" spans="10:17">
      <c r="J589" s="908"/>
      <c r="K589" s="908"/>
      <c r="L589" s="908"/>
      <c r="M589" s="908"/>
      <c r="N589" s="908"/>
      <c r="O589" s="908"/>
      <c r="P589" s="908"/>
      <c r="Q589" s="908"/>
    </row>
    <row r="590" customHeight="1" spans="10:17">
      <c r="J590" s="908"/>
      <c r="K590" s="908"/>
      <c r="L590" s="908"/>
      <c r="M590" s="908"/>
      <c r="N590" s="908"/>
      <c r="O590" s="908"/>
      <c r="P590" s="908"/>
      <c r="Q590" s="908"/>
    </row>
    <row r="591" customHeight="1" spans="10:17">
      <c r="J591" s="908"/>
      <c r="K591" s="908"/>
      <c r="L591" s="908"/>
      <c r="M591" s="908"/>
      <c r="N591" s="908"/>
      <c r="O591" s="908"/>
      <c r="P591" s="908"/>
      <c r="Q591" s="908"/>
    </row>
    <row r="592" customHeight="1" spans="10:17">
      <c r="J592" s="908"/>
      <c r="K592" s="908"/>
      <c r="L592" s="908"/>
      <c r="M592" s="908"/>
      <c r="N592" s="908"/>
      <c r="O592" s="908"/>
      <c r="P592" s="908"/>
      <c r="Q592" s="908"/>
    </row>
    <row r="593" customHeight="1" spans="10:17">
      <c r="J593" s="908"/>
      <c r="K593" s="908"/>
      <c r="L593" s="908"/>
      <c r="M593" s="908"/>
      <c r="N593" s="908"/>
      <c r="O593" s="908"/>
      <c r="P593" s="908"/>
      <c r="Q593" s="908"/>
    </row>
    <row r="594" customHeight="1" spans="10:17">
      <c r="J594" s="908"/>
      <c r="K594" s="908"/>
      <c r="L594" s="908"/>
      <c r="M594" s="908"/>
      <c r="N594" s="908"/>
      <c r="O594" s="908"/>
      <c r="P594" s="908"/>
      <c r="Q594" s="908"/>
    </row>
    <row r="595" customHeight="1" spans="10:17">
      <c r="J595" s="908"/>
      <c r="K595" s="908"/>
      <c r="L595" s="908"/>
      <c r="M595" s="908"/>
      <c r="N595" s="908"/>
      <c r="O595" s="908"/>
      <c r="P595" s="908"/>
      <c r="Q595" s="908"/>
    </row>
    <row r="596" customHeight="1" spans="10:17">
      <c r="J596" s="908"/>
      <c r="K596" s="908"/>
      <c r="L596" s="908"/>
      <c r="M596" s="908"/>
      <c r="N596" s="908"/>
      <c r="O596" s="908"/>
      <c r="P596" s="908"/>
      <c r="Q596" s="908"/>
    </row>
    <row r="597" customHeight="1" spans="10:17">
      <c r="J597" s="908"/>
      <c r="K597" s="908"/>
      <c r="L597" s="908"/>
      <c r="M597" s="908"/>
      <c r="N597" s="908"/>
      <c r="O597" s="908"/>
      <c r="P597" s="908"/>
      <c r="Q597" s="908"/>
    </row>
    <row r="598" customHeight="1" spans="10:17">
      <c r="J598" s="908"/>
      <c r="K598" s="908"/>
      <c r="L598" s="908"/>
      <c r="M598" s="908"/>
      <c r="N598" s="908"/>
      <c r="O598" s="908"/>
      <c r="P598" s="908"/>
      <c r="Q598" s="908"/>
    </row>
    <row r="599" customHeight="1" spans="10:17">
      <c r="J599" s="908"/>
      <c r="K599" s="908"/>
      <c r="L599" s="908"/>
      <c r="M599" s="908"/>
      <c r="N599" s="908"/>
      <c r="O599" s="908"/>
      <c r="P599" s="908"/>
      <c r="Q599" s="908"/>
    </row>
    <row r="600" customHeight="1" spans="10:17">
      <c r="J600" s="908"/>
      <c r="K600" s="908"/>
      <c r="L600" s="908"/>
      <c r="M600" s="908"/>
      <c r="N600" s="908"/>
      <c r="O600" s="908"/>
      <c r="P600" s="908"/>
      <c r="Q600" s="908"/>
    </row>
    <row r="601" customHeight="1" spans="10:17">
      <c r="J601" s="908"/>
      <c r="K601" s="908"/>
      <c r="L601" s="908"/>
      <c r="M601" s="908"/>
      <c r="N601" s="908"/>
      <c r="O601" s="908"/>
      <c r="P601" s="908"/>
      <c r="Q601" s="908"/>
    </row>
    <row r="602" customHeight="1" spans="10:17">
      <c r="J602" s="908"/>
      <c r="K602" s="908"/>
      <c r="L602" s="908"/>
      <c r="M602" s="908"/>
      <c r="N602" s="908"/>
      <c r="O602" s="908"/>
      <c r="P602" s="908"/>
      <c r="Q602" s="908"/>
    </row>
    <row r="603" customHeight="1" spans="10:17">
      <c r="J603" s="908"/>
      <c r="K603" s="908"/>
      <c r="L603" s="908"/>
      <c r="M603" s="908"/>
      <c r="N603" s="908"/>
      <c r="O603" s="908"/>
      <c r="P603" s="908"/>
      <c r="Q603" s="908"/>
    </row>
    <row r="604" customHeight="1" spans="10:17">
      <c r="J604" s="908"/>
      <c r="K604" s="908"/>
      <c r="L604" s="908"/>
      <c r="M604" s="908"/>
      <c r="N604" s="908"/>
      <c r="O604" s="908"/>
      <c r="P604" s="908"/>
      <c r="Q604" s="908"/>
    </row>
    <row r="605" customHeight="1" spans="10:17">
      <c r="J605" s="908"/>
      <c r="K605" s="908"/>
      <c r="L605" s="908"/>
      <c r="M605" s="908"/>
      <c r="N605" s="908"/>
      <c r="O605" s="908"/>
      <c r="P605" s="908"/>
      <c r="Q605" s="908"/>
    </row>
    <row r="606" customHeight="1" spans="10:17">
      <c r="J606" s="908"/>
      <c r="K606" s="908"/>
      <c r="L606" s="908"/>
      <c r="M606" s="908"/>
      <c r="N606" s="908"/>
      <c r="O606" s="908"/>
      <c r="P606" s="908"/>
      <c r="Q606" s="908"/>
    </row>
    <row r="607" customHeight="1" spans="10:17">
      <c r="J607" s="908"/>
      <c r="K607" s="908"/>
      <c r="L607" s="908"/>
      <c r="M607" s="908"/>
      <c r="N607" s="908"/>
      <c r="O607" s="908"/>
      <c r="P607" s="908"/>
      <c r="Q607" s="908"/>
    </row>
    <row r="608" customHeight="1" spans="10:17">
      <c r="J608" s="908"/>
      <c r="K608" s="908"/>
      <c r="L608" s="908"/>
      <c r="M608" s="908"/>
      <c r="N608" s="908"/>
      <c r="O608" s="908"/>
      <c r="P608" s="908"/>
      <c r="Q608" s="908"/>
    </row>
    <row r="609" customHeight="1" spans="10:17">
      <c r="J609" s="908"/>
      <c r="K609" s="908"/>
      <c r="L609" s="908"/>
      <c r="M609" s="908"/>
      <c r="N609" s="908"/>
      <c r="O609" s="908"/>
      <c r="P609" s="908"/>
      <c r="Q609" s="908"/>
    </row>
    <row r="610" customHeight="1" spans="10:17">
      <c r="J610" s="908"/>
      <c r="K610" s="908"/>
      <c r="L610" s="908"/>
      <c r="M610" s="908"/>
      <c r="N610" s="908"/>
      <c r="O610" s="908"/>
      <c r="P610" s="908"/>
      <c r="Q610" s="908"/>
    </row>
    <row r="611" customHeight="1" spans="10:17">
      <c r="J611" s="908"/>
      <c r="K611" s="908"/>
      <c r="L611" s="908"/>
      <c r="M611" s="908"/>
      <c r="N611" s="908"/>
      <c r="O611" s="908"/>
      <c r="P611" s="908"/>
      <c r="Q611" s="908"/>
    </row>
    <row r="612" customHeight="1" spans="10:17">
      <c r="J612" s="908"/>
      <c r="K612" s="908"/>
      <c r="L612" s="908"/>
      <c r="M612" s="908"/>
      <c r="N612" s="908"/>
      <c r="O612" s="908"/>
      <c r="P612" s="908"/>
      <c r="Q612" s="908"/>
    </row>
    <row r="613" customHeight="1" spans="10:17">
      <c r="J613" s="908"/>
      <c r="K613" s="908"/>
      <c r="L613" s="908"/>
      <c r="M613" s="908"/>
      <c r="N613" s="908"/>
      <c r="O613" s="908"/>
      <c r="P613" s="908"/>
      <c r="Q613" s="908"/>
    </row>
    <row r="614" customHeight="1" spans="10:17">
      <c r="J614" s="908"/>
      <c r="K614" s="908"/>
      <c r="L614" s="908"/>
      <c r="M614" s="908"/>
      <c r="N614" s="908"/>
      <c r="O614" s="908"/>
      <c r="P614" s="908"/>
      <c r="Q614" s="908"/>
    </row>
    <row r="615" customHeight="1" spans="10:17">
      <c r="J615" s="908"/>
      <c r="K615" s="908"/>
      <c r="L615" s="908"/>
      <c r="M615" s="908"/>
      <c r="N615" s="908"/>
      <c r="O615" s="908"/>
      <c r="P615" s="908"/>
      <c r="Q615" s="908"/>
    </row>
    <row r="616" customHeight="1" spans="10:17">
      <c r="J616" s="908"/>
      <c r="K616" s="908"/>
      <c r="L616" s="908"/>
      <c r="M616" s="908"/>
      <c r="N616" s="908"/>
      <c r="O616" s="908"/>
      <c r="P616" s="908"/>
      <c r="Q616" s="908"/>
    </row>
    <row r="617" customHeight="1" spans="10:17">
      <c r="J617" s="908"/>
      <c r="K617" s="908"/>
      <c r="L617" s="908"/>
      <c r="M617" s="908"/>
      <c r="N617" s="908"/>
      <c r="O617" s="908"/>
      <c r="P617" s="908"/>
      <c r="Q617" s="908"/>
    </row>
    <row r="618" customHeight="1" spans="10:17">
      <c r="J618" s="908"/>
      <c r="K618" s="908"/>
      <c r="L618" s="908"/>
      <c r="M618" s="908"/>
      <c r="N618" s="908"/>
      <c r="O618" s="908"/>
      <c r="P618" s="908"/>
      <c r="Q618" s="908"/>
    </row>
    <row r="619" customHeight="1" spans="10:17">
      <c r="J619" s="908"/>
      <c r="K619" s="908"/>
      <c r="L619" s="908"/>
      <c r="M619" s="908"/>
      <c r="N619" s="908"/>
      <c r="O619" s="908"/>
      <c r="P619" s="908"/>
      <c r="Q619" s="908"/>
    </row>
    <row r="620" customHeight="1" spans="10:17">
      <c r="J620" s="908"/>
      <c r="K620" s="908"/>
      <c r="L620" s="908"/>
      <c r="M620" s="908"/>
      <c r="N620" s="908"/>
      <c r="O620" s="908"/>
      <c r="P620" s="908"/>
      <c r="Q620" s="908"/>
    </row>
    <row r="621" customHeight="1" spans="10:17">
      <c r="J621" s="908"/>
      <c r="K621" s="908"/>
      <c r="L621" s="908"/>
      <c r="M621" s="908"/>
      <c r="N621" s="908"/>
      <c r="O621" s="908"/>
      <c r="P621" s="908"/>
      <c r="Q621" s="908"/>
    </row>
    <row r="622" customHeight="1" spans="10:17">
      <c r="J622" s="908"/>
      <c r="K622" s="908"/>
      <c r="L622" s="908"/>
      <c r="M622" s="908"/>
      <c r="N622" s="908"/>
      <c r="O622" s="908"/>
      <c r="P622" s="908"/>
      <c r="Q622" s="908"/>
    </row>
    <row r="623" customHeight="1" spans="10:17">
      <c r="J623" s="908"/>
      <c r="K623" s="908"/>
      <c r="L623" s="908"/>
      <c r="M623" s="908"/>
      <c r="N623" s="908"/>
      <c r="O623" s="908"/>
      <c r="P623" s="908"/>
      <c r="Q623" s="908"/>
    </row>
    <row r="624" customHeight="1" spans="10:17">
      <c r="J624" s="908"/>
      <c r="K624" s="908"/>
      <c r="L624" s="908"/>
      <c r="M624" s="908"/>
      <c r="N624" s="908"/>
      <c r="O624" s="908"/>
      <c r="P624" s="908"/>
      <c r="Q624" s="908"/>
    </row>
    <row r="625" customHeight="1" spans="10:17">
      <c r="J625" s="908"/>
      <c r="K625" s="908"/>
      <c r="L625" s="908"/>
      <c r="M625" s="908"/>
      <c r="N625" s="908"/>
      <c r="O625" s="908"/>
      <c r="P625" s="908"/>
      <c r="Q625" s="908"/>
    </row>
    <row r="626" customHeight="1" spans="10:17">
      <c r="J626" s="908"/>
      <c r="K626" s="908"/>
      <c r="L626" s="908"/>
      <c r="M626" s="908"/>
      <c r="N626" s="908"/>
      <c r="O626" s="908"/>
      <c r="P626" s="908"/>
      <c r="Q626" s="908"/>
    </row>
    <row r="627" customHeight="1" spans="10:17">
      <c r="J627" s="908"/>
      <c r="K627" s="908"/>
      <c r="L627" s="908"/>
      <c r="M627" s="908"/>
      <c r="N627" s="908"/>
      <c r="O627" s="908"/>
      <c r="P627" s="908"/>
      <c r="Q627" s="908"/>
    </row>
    <row r="628" customHeight="1" spans="10:17">
      <c r="J628" s="908"/>
      <c r="K628" s="908"/>
      <c r="L628" s="908"/>
      <c r="M628" s="908"/>
      <c r="N628" s="908"/>
      <c r="O628" s="908"/>
      <c r="P628" s="908"/>
      <c r="Q628" s="908"/>
    </row>
    <row r="629" customHeight="1" spans="10:17">
      <c r="J629" s="908"/>
      <c r="K629" s="908"/>
      <c r="L629" s="908"/>
      <c r="M629" s="908"/>
      <c r="N629" s="908"/>
      <c r="O629" s="908"/>
      <c r="P629" s="908"/>
      <c r="Q629" s="908"/>
    </row>
    <row r="630" customHeight="1" spans="10:17">
      <c r="J630" s="908"/>
      <c r="K630" s="908"/>
      <c r="L630" s="908"/>
      <c r="M630" s="908"/>
      <c r="N630" s="908"/>
      <c r="O630" s="908"/>
      <c r="P630" s="908"/>
      <c r="Q630" s="908"/>
    </row>
    <row r="631" customHeight="1" spans="10:17">
      <c r="J631" s="908"/>
      <c r="K631" s="908"/>
      <c r="L631" s="908"/>
      <c r="M631" s="908"/>
      <c r="N631" s="908"/>
      <c r="O631" s="908"/>
      <c r="P631" s="908"/>
      <c r="Q631" s="908"/>
    </row>
    <row r="632" customHeight="1" spans="10:17">
      <c r="J632" s="908"/>
      <c r="K632" s="908"/>
      <c r="L632" s="908"/>
      <c r="M632" s="908"/>
      <c r="N632" s="908"/>
      <c r="O632" s="908"/>
      <c r="P632" s="908"/>
      <c r="Q632" s="908"/>
    </row>
    <row r="633" customHeight="1" spans="10:17">
      <c r="J633" s="908"/>
      <c r="K633" s="908"/>
      <c r="L633" s="908"/>
      <c r="M633" s="908"/>
      <c r="N633" s="908"/>
      <c r="O633" s="908"/>
      <c r="P633" s="908"/>
      <c r="Q633" s="908"/>
    </row>
    <row r="634" customHeight="1" spans="10:17">
      <c r="J634" s="908"/>
      <c r="K634" s="908"/>
      <c r="L634" s="908"/>
      <c r="M634" s="908"/>
      <c r="N634" s="908"/>
      <c r="O634" s="908"/>
      <c r="P634" s="908"/>
      <c r="Q634" s="908"/>
    </row>
    <row r="635" customHeight="1" spans="10:17">
      <c r="J635" s="908"/>
      <c r="K635" s="908"/>
      <c r="L635" s="908"/>
      <c r="M635" s="908"/>
      <c r="N635" s="908"/>
      <c r="O635" s="908"/>
      <c r="P635" s="908"/>
      <c r="Q635" s="908"/>
    </row>
    <row r="636" customHeight="1" spans="10:17">
      <c r="J636" s="908"/>
      <c r="K636" s="908"/>
      <c r="L636" s="908"/>
      <c r="M636" s="908"/>
      <c r="N636" s="908"/>
      <c r="O636" s="908"/>
      <c r="P636" s="908"/>
      <c r="Q636" s="908"/>
    </row>
    <row r="637" customHeight="1" spans="10:17">
      <c r="J637" s="908"/>
      <c r="K637" s="908"/>
      <c r="L637" s="908"/>
      <c r="M637" s="908"/>
      <c r="N637" s="908"/>
      <c r="O637" s="908"/>
      <c r="P637" s="908"/>
      <c r="Q637" s="908"/>
    </row>
    <row r="638" customHeight="1" spans="10:17">
      <c r="J638" s="908"/>
      <c r="K638" s="908"/>
      <c r="L638" s="908"/>
      <c r="M638" s="908"/>
      <c r="N638" s="908"/>
      <c r="O638" s="908"/>
      <c r="P638" s="908"/>
      <c r="Q638" s="908"/>
    </row>
    <row r="639" customHeight="1" spans="10:17">
      <c r="J639" s="908"/>
      <c r="K639" s="908"/>
      <c r="L639" s="908"/>
      <c r="M639" s="908"/>
      <c r="N639" s="908"/>
      <c r="O639" s="908"/>
      <c r="P639" s="908"/>
      <c r="Q639" s="908"/>
    </row>
    <row r="640" customHeight="1" spans="10:17">
      <c r="J640" s="908"/>
      <c r="K640" s="908"/>
      <c r="L640" s="908"/>
      <c r="M640" s="908"/>
      <c r="N640" s="908"/>
      <c r="O640" s="908"/>
      <c r="P640" s="908"/>
      <c r="Q640" s="908"/>
    </row>
    <row r="641" customHeight="1" spans="10:17">
      <c r="J641" s="908"/>
      <c r="K641" s="908"/>
      <c r="L641" s="908"/>
      <c r="M641" s="908"/>
      <c r="N641" s="908"/>
      <c r="O641" s="908"/>
      <c r="P641" s="908"/>
      <c r="Q641" s="908"/>
    </row>
    <row r="642" customHeight="1" spans="10:17">
      <c r="J642" s="908"/>
      <c r="K642" s="908"/>
      <c r="L642" s="908"/>
      <c r="M642" s="908"/>
      <c r="N642" s="908"/>
      <c r="O642" s="908"/>
      <c r="P642" s="908"/>
      <c r="Q642" s="908"/>
    </row>
    <row r="643" customHeight="1" spans="10:17">
      <c r="J643" s="908"/>
      <c r="K643" s="908"/>
      <c r="L643" s="908"/>
      <c r="M643" s="908"/>
      <c r="N643" s="908"/>
      <c r="O643" s="908"/>
      <c r="P643" s="908"/>
      <c r="Q643" s="908"/>
    </row>
    <row r="644" customHeight="1" spans="10:17">
      <c r="J644" s="908"/>
      <c r="K644" s="908"/>
      <c r="L644" s="908"/>
      <c r="M644" s="908"/>
      <c r="N644" s="908"/>
      <c r="O644" s="908"/>
      <c r="P644" s="908"/>
      <c r="Q644" s="908"/>
    </row>
    <row r="645" customHeight="1" spans="10:17">
      <c r="J645" s="908"/>
      <c r="K645" s="908"/>
      <c r="L645" s="908"/>
      <c r="M645" s="908"/>
      <c r="N645" s="908"/>
      <c r="O645" s="908"/>
      <c r="P645" s="908"/>
      <c r="Q645" s="908"/>
    </row>
    <row r="646" customHeight="1" spans="10:17">
      <c r="J646" s="908"/>
      <c r="K646" s="908"/>
      <c r="L646" s="908"/>
      <c r="M646" s="908"/>
      <c r="N646" s="908"/>
      <c r="O646" s="908"/>
      <c r="P646" s="908"/>
      <c r="Q646" s="908"/>
    </row>
    <row r="647" customHeight="1" spans="10:17">
      <c r="J647" s="908"/>
      <c r="K647" s="908"/>
      <c r="L647" s="908"/>
      <c r="M647" s="908"/>
      <c r="N647" s="908"/>
      <c r="O647" s="908"/>
      <c r="P647" s="908"/>
      <c r="Q647" s="908"/>
    </row>
    <row r="648" customHeight="1" spans="10:17">
      <c r="J648" s="908"/>
      <c r="K648" s="908"/>
      <c r="L648" s="908"/>
      <c r="M648" s="908"/>
      <c r="N648" s="908"/>
      <c r="O648" s="908"/>
      <c r="P648" s="908"/>
      <c r="Q648" s="908"/>
    </row>
    <row r="649" customHeight="1" spans="10:17">
      <c r="J649" s="908"/>
      <c r="K649" s="908"/>
      <c r="L649" s="908"/>
      <c r="M649" s="908"/>
      <c r="N649" s="908"/>
      <c r="O649" s="908"/>
      <c r="P649" s="908"/>
      <c r="Q649" s="908"/>
    </row>
    <row r="650" customHeight="1" spans="10:17">
      <c r="J650" s="908"/>
      <c r="K650" s="908"/>
      <c r="L650" s="908"/>
      <c r="M650" s="908"/>
      <c r="N650" s="908"/>
      <c r="O650" s="908"/>
      <c r="P650" s="908"/>
      <c r="Q650" s="908"/>
    </row>
    <row r="651" customHeight="1" spans="10:17">
      <c r="J651" s="908"/>
      <c r="K651" s="908"/>
      <c r="L651" s="908"/>
      <c r="M651" s="908"/>
      <c r="N651" s="908"/>
      <c r="O651" s="908"/>
      <c r="P651" s="908"/>
      <c r="Q651" s="908"/>
    </row>
    <row r="652" customHeight="1" spans="10:17">
      <c r="J652" s="908"/>
      <c r="K652" s="908"/>
      <c r="L652" s="908"/>
      <c r="M652" s="908"/>
      <c r="N652" s="908"/>
      <c r="O652" s="908"/>
      <c r="P652" s="908"/>
      <c r="Q652" s="908"/>
    </row>
    <row r="653" customHeight="1" spans="10:17">
      <c r="J653" s="908"/>
      <c r="K653" s="908"/>
      <c r="L653" s="908"/>
      <c r="M653" s="908"/>
      <c r="N653" s="908"/>
      <c r="O653" s="908"/>
      <c r="P653" s="908"/>
      <c r="Q653" s="908"/>
    </row>
    <row r="654" customHeight="1" spans="10:17">
      <c r="J654" s="908"/>
      <c r="K654" s="908"/>
      <c r="L654" s="908"/>
      <c r="M654" s="908"/>
      <c r="N654" s="908"/>
      <c r="O654" s="908"/>
      <c r="P654" s="908"/>
      <c r="Q654" s="908"/>
    </row>
    <row r="655" customHeight="1" spans="10:17">
      <c r="J655" s="908"/>
      <c r="K655" s="908"/>
      <c r="L655" s="908"/>
      <c r="M655" s="908"/>
      <c r="N655" s="908"/>
      <c r="O655" s="908"/>
      <c r="P655" s="908"/>
      <c r="Q655" s="908"/>
    </row>
    <row r="656" customHeight="1" spans="10:17">
      <c r="J656" s="908"/>
      <c r="K656" s="908"/>
      <c r="L656" s="908"/>
      <c r="M656" s="908"/>
      <c r="N656" s="908"/>
      <c r="O656" s="908"/>
      <c r="P656" s="908"/>
      <c r="Q656" s="908"/>
    </row>
    <row r="657" customHeight="1" spans="10:17">
      <c r="J657" s="908"/>
      <c r="K657" s="908"/>
      <c r="L657" s="908"/>
      <c r="M657" s="908"/>
      <c r="N657" s="908"/>
      <c r="O657" s="908"/>
      <c r="P657" s="908"/>
      <c r="Q657" s="908"/>
    </row>
    <row r="658" customHeight="1" spans="10:17">
      <c r="J658" s="908"/>
      <c r="K658" s="908"/>
      <c r="L658" s="908"/>
      <c r="M658" s="908"/>
      <c r="N658" s="908"/>
      <c r="O658" s="908"/>
      <c r="P658" s="908"/>
      <c r="Q658" s="908"/>
    </row>
    <row r="659" customHeight="1" spans="10:17">
      <c r="J659" s="908"/>
      <c r="K659" s="908"/>
      <c r="L659" s="908"/>
      <c r="M659" s="908"/>
      <c r="N659" s="908"/>
      <c r="O659" s="908"/>
      <c r="P659" s="908"/>
      <c r="Q659" s="908"/>
    </row>
    <row r="660" customHeight="1" spans="10:17">
      <c r="J660" s="908"/>
      <c r="K660" s="908"/>
      <c r="L660" s="908"/>
      <c r="M660" s="908"/>
      <c r="N660" s="908"/>
      <c r="O660" s="908"/>
      <c r="P660" s="908"/>
      <c r="Q660" s="908"/>
    </row>
    <row r="661" customHeight="1" spans="10:17">
      <c r="J661" s="908"/>
      <c r="K661" s="908"/>
      <c r="L661" s="908"/>
      <c r="M661" s="908"/>
      <c r="N661" s="908"/>
      <c r="O661" s="908"/>
      <c r="P661" s="908"/>
      <c r="Q661" s="908"/>
    </row>
    <row r="662" customHeight="1" spans="10:17">
      <c r="J662" s="908"/>
      <c r="K662" s="908"/>
      <c r="L662" s="908"/>
      <c r="M662" s="908"/>
      <c r="N662" s="908"/>
      <c r="O662" s="908"/>
      <c r="P662" s="908"/>
      <c r="Q662" s="908"/>
    </row>
    <row r="663" customHeight="1" spans="10:17">
      <c r="J663" s="908"/>
      <c r="K663" s="908"/>
      <c r="L663" s="908"/>
      <c r="M663" s="908"/>
      <c r="N663" s="908"/>
      <c r="O663" s="908"/>
      <c r="P663" s="908"/>
      <c r="Q663" s="908"/>
    </row>
    <row r="664" customHeight="1" spans="10:17">
      <c r="J664" s="908"/>
      <c r="K664" s="908"/>
      <c r="L664" s="908"/>
      <c r="M664" s="908"/>
      <c r="N664" s="908"/>
      <c r="O664" s="908"/>
      <c r="P664" s="908"/>
      <c r="Q664" s="908"/>
    </row>
    <row r="665" customHeight="1" spans="10:17">
      <c r="J665" s="908"/>
      <c r="K665" s="908"/>
      <c r="L665" s="908"/>
      <c r="M665" s="908"/>
      <c r="N665" s="908"/>
      <c r="O665" s="908"/>
      <c r="P665" s="908"/>
      <c r="Q665" s="908"/>
    </row>
    <row r="666" customHeight="1" spans="10:17">
      <c r="J666" s="908"/>
      <c r="K666" s="908"/>
      <c r="L666" s="908"/>
      <c r="M666" s="908"/>
      <c r="N666" s="908"/>
      <c r="O666" s="908"/>
      <c r="P666" s="908"/>
      <c r="Q666" s="908"/>
    </row>
    <row r="667" customHeight="1" spans="10:17">
      <c r="J667" s="908"/>
      <c r="K667" s="908"/>
      <c r="L667" s="908"/>
      <c r="M667" s="908"/>
      <c r="N667" s="908"/>
      <c r="O667" s="908"/>
      <c r="P667" s="908"/>
      <c r="Q667" s="908"/>
    </row>
    <row r="668" customHeight="1" spans="10:17">
      <c r="J668" s="908"/>
      <c r="K668" s="908"/>
      <c r="L668" s="908"/>
      <c r="M668" s="908"/>
      <c r="N668" s="908"/>
      <c r="O668" s="908"/>
      <c r="P668" s="908"/>
      <c r="Q668" s="908"/>
    </row>
    <row r="669" customHeight="1" spans="10:17">
      <c r="J669" s="908"/>
      <c r="K669" s="908"/>
      <c r="L669" s="908"/>
      <c r="M669" s="908"/>
      <c r="N669" s="908"/>
      <c r="O669" s="908"/>
      <c r="P669" s="908"/>
      <c r="Q669" s="908"/>
    </row>
    <row r="670" customHeight="1" spans="10:17">
      <c r="J670" s="908"/>
      <c r="K670" s="908"/>
      <c r="L670" s="908"/>
      <c r="M670" s="908"/>
      <c r="N670" s="908"/>
      <c r="O670" s="908"/>
      <c r="P670" s="908"/>
      <c r="Q670" s="908"/>
    </row>
    <row r="671" customHeight="1" spans="10:17">
      <c r="J671" s="908"/>
      <c r="K671" s="908"/>
      <c r="L671" s="908"/>
      <c r="M671" s="908"/>
      <c r="N671" s="908"/>
      <c r="O671" s="908"/>
      <c r="P671" s="908"/>
      <c r="Q671" s="908"/>
    </row>
    <row r="672" customHeight="1" spans="10:17">
      <c r="J672" s="908"/>
      <c r="K672" s="908"/>
      <c r="L672" s="908"/>
      <c r="M672" s="908"/>
      <c r="N672" s="908"/>
      <c r="O672" s="908"/>
      <c r="P672" s="908"/>
      <c r="Q672" s="908"/>
    </row>
    <row r="673" customHeight="1" spans="10:17">
      <c r="J673" s="908"/>
      <c r="K673" s="908"/>
      <c r="L673" s="908"/>
      <c r="M673" s="908"/>
      <c r="N673" s="908"/>
      <c r="O673" s="908"/>
      <c r="P673" s="908"/>
      <c r="Q673" s="908"/>
    </row>
    <row r="674" customHeight="1" spans="10:17">
      <c r="J674" s="908"/>
      <c r="K674" s="908"/>
      <c r="L674" s="908"/>
      <c r="M674" s="908"/>
      <c r="N674" s="908"/>
      <c r="O674" s="908"/>
      <c r="P674" s="908"/>
      <c r="Q674" s="908"/>
    </row>
    <row r="675" customHeight="1" spans="10:17">
      <c r="J675" s="908"/>
      <c r="K675" s="908"/>
      <c r="L675" s="908"/>
      <c r="M675" s="908"/>
      <c r="N675" s="908"/>
      <c r="O675" s="908"/>
      <c r="P675" s="908"/>
      <c r="Q675" s="908"/>
    </row>
    <row r="676" customHeight="1" spans="10:17">
      <c r="J676" s="908"/>
      <c r="K676" s="908"/>
      <c r="L676" s="908"/>
      <c r="M676" s="908"/>
      <c r="N676" s="908"/>
      <c r="O676" s="908"/>
      <c r="P676" s="908"/>
      <c r="Q676" s="908"/>
    </row>
    <row r="677" customHeight="1" spans="10:17">
      <c r="J677" s="908"/>
      <c r="K677" s="908"/>
      <c r="L677" s="908"/>
      <c r="M677" s="908"/>
      <c r="N677" s="908"/>
      <c r="O677" s="908"/>
      <c r="P677" s="908"/>
      <c r="Q677" s="908"/>
    </row>
    <row r="678" customHeight="1" spans="10:17">
      <c r="J678" s="908"/>
      <c r="K678" s="908"/>
      <c r="L678" s="908"/>
      <c r="M678" s="908"/>
      <c r="N678" s="908"/>
      <c r="O678" s="908"/>
      <c r="P678" s="908"/>
      <c r="Q678" s="908"/>
    </row>
    <row r="679" customHeight="1" spans="10:17">
      <c r="J679" s="908"/>
      <c r="K679" s="908"/>
      <c r="L679" s="908"/>
      <c r="M679" s="908"/>
      <c r="N679" s="908"/>
      <c r="O679" s="908"/>
      <c r="P679" s="908"/>
      <c r="Q679" s="908"/>
    </row>
    <row r="680" customHeight="1" spans="10:17">
      <c r="J680" s="908"/>
      <c r="K680" s="908"/>
      <c r="L680" s="908"/>
      <c r="M680" s="908"/>
      <c r="N680" s="908"/>
      <c r="O680" s="908"/>
      <c r="P680" s="908"/>
      <c r="Q680" s="908"/>
    </row>
    <row r="681" customHeight="1" spans="10:17">
      <c r="J681" s="908"/>
      <c r="K681" s="908"/>
      <c r="L681" s="908"/>
      <c r="M681" s="908"/>
      <c r="N681" s="908"/>
      <c r="O681" s="908"/>
      <c r="P681" s="908"/>
      <c r="Q681" s="908"/>
    </row>
    <row r="682" customHeight="1" spans="10:17">
      <c r="J682" s="908"/>
      <c r="K682" s="908"/>
      <c r="L682" s="908"/>
      <c r="M682" s="908"/>
      <c r="N682" s="908"/>
      <c r="O682" s="908"/>
      <c r="P682" s="908"/>
      <c r="Q682" s="908"/>
    </row>
    <row r="683" customHeight="1" spans="10:17">
      <c r="J683" s="908"/>
      <c r="K683" s="908"/>
      <c r="L683" s="908"/>
      <c r="M683" s="908"/>
      <c r="N683" s="908"/>
      <c r="O683" s="908"/>
      <c r="P683" s="908"/>
      <c r="Q683" s="908"/>
    </row>
    <row r="684" customHeight="1" spans="10:17">
      <c r="J684" s="908"/>
      <c r="K684" s="908"/>
      <c r="L684" s="908"/>
      <c r="M684" s="908"/>
      <c r="N684" s="908"/>
      <c r="O684" s="908"/>
      <c r="P684" s="908"/>
      <c r="Q684" s="908"/>
    </row>
    <row r="685" customHeight="1" spans="10:17">
      <c r="J685" s="908"/>
      <c r="K685" s="908"/>
      <c r="L685" s="908"/>
      <c r="M685" s="908"/>
      <c r="N685" s="908"/>
      <c r="O685" s="908"/>
      <c r="P685" s="908"/>
      <c r="Q685" s="908"/>
    </row>
    <row r="686" customHeight="1" spans="10:17">
      <c r="J686" s="908"/>
      <c r="K686" s="908"/>
      <c r="L686" s="908"/>
      <c r="M686" s="908"/>
      <c r="N686" s="908"/>
      <c r="O686" s="908"/>
      <c r="P686" s="908"/>
      <c r="Q686" s="908"/>
    </row>
    <row r="687" customHeight="1" spans="10:17">
      <c r="J687" s="908"/>
      <c r="K687" s="908"/>
      <c r="L687" s="908"/>
      <c r="M687" s="908"/>
      <c r="N687" s="908"/>
      <c r="O687" s="908"/>
      <c r="P687" s="908"/>
      <c r="Q687" s="908"/>
    </row>
    <row r="688" customHeight="1" spans="10:17">
      <c r="J688" s="908"/>
      <c r="K688" s="908"/>
      <c r="L688" s="908"/>
      <c r="M688" s="908"/>
      <c r="N688" s="908"/>
      <c r="O688" s="908"/>
      <c r="P688" s="908"/>
      <c r="Q688" s="908"/>
    </row>
    <row r="689" customHeight="1" spans="10:17">
      <c r="J689" s="908"/>
      <c r="K689" s="908"/>
      <c r="L689" s="908"/>
      <c r="M689" s="908"/>
      <c r="N689" s="908"/>
      <c r="O689" s="908"/>
      <c r="P689" s="908"/>
      <c r="Q689" s="908"/>
    </row>
    <row r="690" customHeight="1" spans="10:17">
      <c r="J690" s="908"/>
      <c r="K690" s="908"/>
      <c r="L690" s="908"/>
      <c r="M690" s="908"/>
      <c r="N690" s="908"/>
      <c r="O690" s="908"/>
      <c r="P690" s="908"/>
      <c r="Q690" s="908"/>
    </row>
    <row r="691" customHeight="1" spans="10:17">
      <c r="J691" s="908"/>
      <c r="K691" s="908"/>
      <c r="L691" s="908"/>
      <c r="M691" s="908"/>
      <c r="N691" s="908"/>
      <c r="O691" s="908"/>
      <c r="P691" s="908"/>
      <c r="Q691" s="908"/>
    </row>
    <row r="692" customHeight="1" spans="10:17">
      <c r="J692" s="908"/>
      <c r="K692" s="908"/>
      <c r="L692" s="908"/>
      <c r="M692" s="908"/>
      <c r="N692" s="908"/>
      <c r="O692" s="908"/>
      <c r="P692" s="908"/>
      <c r="Q692" s="908"/>
    </row>
    <row r="693" customHeight="1" spans="10:17">
      <c r="J693" s="908"/>
      <c r="K693" s="908"/>
      <c r="L693" s="908"/>
      <c r="M693" s="908"/>
      <c r="N693" s="908"/>
      <c r="O693" s="908"/>
      <c r="P693" s="908"/>
      <c r="Q693" s="908"/>
    </row>
    <row r="694" customHeight="1" spans="10:17">
      <c r="J694" s="908"/>
      <c r="K694" s="908"/>
      <c r="L694" s="908"/>
      <c r="M694" s="908"/>
      <c r="N694" s="908"/>
      <c r="O694" s="908"/>
      <c r="P694" s="908"/>
      <c r="Q694" s="908"/>
    </row>
    <row r="695" customHeight="1" spans="10:17">
      <c r="J695" s="908"/>
      <c r="K695" s="908"/>
      <c r="L695" s="908"/>
      <c r="M695" s="908"/>
      <c r="N695" s="908"/>
      <c r="O695" s="908"/>
      <c r="P695" s="908"/>
      <c r="Q695" s="908"/>
    </row>
    <row r="696" customHeight="1" spans="10:17">
      <c r="J696" s="908"/>
      <c r="K696" s="908"/>
      <c r="L696" s="908"/>
      <c r="M696" s="908"/>
      <c r="N696" s="908"/>
      <c r="O696" s="908"/>
      <c r="P696" s="908"/>
      <c r="Q696" s="908"/>
    </row>
    <row r="697" customHeight="1" spans="10:17">
      <c r="J697" s="908"/>
      <c r="K697" s="908"/>
      <c r="L697" s="908"/>
      <c r="M697" s="908"/>
      <c r="N697" s="908"/>
      <c r="O697" s="908"/>
      <c r="P697" s="908"/>
      <c r="Q697" s="908"/>
    </row>
    <row r="698" customHeight="1" spans="10:17">
      <c r="J698" s="908"/>
      <c r="K698" s="908"/>
      <c r="L698" s="908"/>
      <c r="M698" s="908"/>
      <c r="N698" s="908"/>
      <c r="O698" s="908"/>
      <c r="P698" s="908"/>
      <c r="Q698" s="908"/>
    </row>
    <row r="699" customHeight="1" spans="10:17">
      <c r="J699" s="908"/>
      <c r="K699" s="908"/>
      <c r="L699" s="908"/>
      <c r="M699" s="908"/>
      <c r="N699" s="908"/>
      <c r="O699" s="908"/>
      <c r="P699" s="908"/>
      <c r="Q699" s="908"/>
    </row>
    <row r="700" customHeight="1" spans="10:17">
      <c r="J700" s="908"/>
      <c r="K700" s="908"/>
      <c r="L700" s="908"/>
      <c r="M700" s="908"/>
      <c r="N700" s="908"/>
      <c r="O700" s="908"/>
      <c r="P700" s="908"/>
      <c r="Q700" s="908"/>
    </row>
    <row r="701" customHeight="1" spans="10:17">
      <c r="J701" s="908"/>
      <c r="K701" s="908"/>
      <c r="L701" s="908"/>
      <c r="M701" s="908"/>
      <c r="N701" s="908"/>
      <c r="O701" s="908"/>
      <c r="P701" s="908"/>
      <c r="Q701" s="908"/>
    </row>
    <row r="702" customHeight="1" spans="10:17">
      <c r="J702" s="908"/>
      <c r="K702" s="908"/>
      <c r="L702" s="908"/>
      <c r="M702" s="908"/>
      <c r="N702" s="908"/>
      <c r="O702" s="908"/>
      <c r="P702" s="908"/>
      <c r="Q702" s="908"/>
    </row>
    <row r="703" customHeight="1" spans="10:17">
      <c r="J703" s="908"/>
      <c r="K703" s="908"/>
      <c r="L703" s="908"/>
      <c r="M703" s="908"/>
      <c r="N703" s="908"/>
      <c r="O703" s="908"/>
      <c r="P703" s="908"/>
      <c r="Q703" s="908"/>
    </row>
    <row r="704" customHeight="1" spans="10:17">
      <c r="J704" s="908"/>
      <c r="K704" s="908"/>
      <c r="L704" s="908"/>
      <c r="M704" s="908"/>
      <c r="N704" s="908"/>
      <c r="O704" s="908"/>
      <c r="P704" s="908"/>
      <c r="Q704" s="908"/>
    </row>
    <row r="705" customHeight="1" spans="10:17">
      <c r="J705" s="908"/>
      <c r="K705" s="908"/>
      <c r="L705" s="908"/>
      <c r="M705" s="908"/>
      <c r="N705" s="908"/>
      <c r="O705" s="908"/>
      <c r="P705" s="908"/>
      <c r="Q705" s="908"/>
    </row>
    <row r="706" customHeight="1" spans="10:17">
      <c r="J706" s="908"/>
      <c r="K706" s="908"/>
      <c r="L706" s="908"/>
      <c r="M706" s="908"/>
      <c r="N706" s="908"/>
      <c r="O706" s="908"/>
      <c r="P706" s="908"/>
      <c r="Q706" s="908"/>
    </row>
    <row r="707" customHeight="1" spans="10:17">
      <c r="J707" s="908"/>
      <c r="K707" s="908"/>
      <c r="L707" s="908"/>
      <c r="M707" s="908"/>
      <c r="N707" s="908"/>
      <c r="O707" s="908"/>
      <c r="P707" s="908"/>
      <c r="Q707" s="908"/>
    </row>
    <row r="708" customHeight="1" spans="10:17">
      <c r="J708" s="908"/>
      <c r="K708" s="908"/>
      <c r="L708" s="908"/>
      <c r="M708" s="908"/>
      <c r="N708" s="908"/>
      <c r="O708" s="908"/>
      <c r="P708" s="908"/>
      <c r="Q708" s="908"/>
    </row>
    <row r="709" customHeight="1" spans="10:17">
      <c r="J709" s="908"/>
      <c r="K709" s="908"/>
      <c r="L709" s="908"/>
      <c r="M709" s="908"/>
      <c r="N709" s="908"/>
      <c r="O709" s="908"/>
      <c r="P709" s="908"/>
      <c r="Q709" s="908"/>
    </row>
    <row r="710" customHeight="1" spans="10:17">
      <c r="J710" s="908"/>
      <c r="K710" s="908"/>
      <c r="L710" s="908"/>
      <c r="M710" s="908"/>
      <c r="N710" s="908"/>
      <c r="O710" s="908"/>
      <c r="P710" s="908"/>
      <c r="Q710" s="908"/>
    </row>
    <row r="711" customHeight="1" spans="10:17">
      <c r="J711" s="908"/>
      <c r="K711" s="908"/>
      <c r="L711" s="908"/>
      <c r="M711" s="908"/>
      <c r="N711" s="908"/>
      <c r="O711" s="908"/>
      <c r="P711" s="908"/>
      <c r="Q711" s="908"/>
    </row>
    <row r="712" customHeight="1" spans="10:17">
      <c r="J712" s="908"/>
      <c r="K712" s="908"/>
      <c r="L712" s="908"/>
      <c r="M712" s="908"/>
      <c r="N712" s="908"/>
      <c r="O712" s="908"/>
      <c r="P712" s="908"/>
      <c r="Q712" s="908"/>
    </row>
    <row r="713" customHeight="1" spans="10:17">
      <c r="J713" s="908"/>
      <c r="K713" s="908"/>
      <c r="L713" s="908"/>
      <c r="M713" s="908"/>
      <c r="N713" s="908"/>
      <c r="O713" s="908"/>
      <c r="P713" s="908"/>
      <c r="Q713" s="908"/>
    </row>
    <row r="714" customHeight="1" spans="10:17">
      <c r="J714" s="908"/>
      <c r="K714" s="908"/>
      <c r="L714" s="908"/>
      <c r="M714" s="908"/>
      <c r="N714" s="908"/>
      <c r="O714" s="908"/>
      <c r="P714" s="908"/>
      <c r="Q714" s="908"/>
    </row>
    <row r="715" customHeight="1" spans="10:17">
      <c r="J715" s="908"/>
      <c r="K715" s="908"/>
      <c r="L715" s="908"/>
      <c r="M715" s="908"/>
      <c r="N715" s="908"/>
      <c r="O715" s="908"/>
      <c r="P715" s="908"/>
      <c r="Q715" s="908"/>
    </row>
    <row r="716" customHeight="1" spans="10:17">
      <c r="J716" s="908"/>
      <c r="K716" s="908"/>
      <c r="L716" s="908"/>
      <c r="M716" s="908"/>
      <c r="N716" s="908"/>
      <c r="O716" s="908"/>
      <c r="P716" s="908"/>
      <c r="Q716" s="908"/>
    </row>
    <row r="717" customHeight="1" spans="10:17">
      <c r="J717" s="908"/>
      <c r="K717" s="908"/>
      <c r="L717" s="908"/>
      <c r="M717" s="908"/>
      <c r="N717" s="908"/>
      <c r="O717" s="908"/>
      <c r="P717" s="908"/>
      <c r="Q717" s="908"/>
    </row>
    <row r="718" customHeight="1" spans="10:17">
      <c r="J718" s="908"/>
      <c r="K718" s="908"/>
      <c r="L718" s="908"/>
      <c r="M718" s="908"/>
      <c r="N718" s="908"/>
      <c r="O718" s="908"/>
      <c r="P718" s="908"/>
      <c r="Q718" s="908"/>
    </row>
    <row r="719" customHeight="1" spans="10:17">
      <c r="J719" s="908"/>
      <c r="K719" s="908"/>
      <c r="L719" s="908"/>
      <c r="M719" s="908"/>
      <c r="N719" s="908"/>
      <c r="O719" s="908"/>
      <c r="P719" s="908"/>
      <c r="Q719" s="908"/>
    </row>
    <row r="720" customHeight="1" spans="10:17">
      <c r="J720" s="908"/>
      <c r="K720" s="908"/>
      <c r="L720" s="908"/>
      <c r="M720" s="908"/>
      <c r="N720" s="908"/>
      <c r="O720" s="908"/>
      <c r="P720" s="908"/>
      <c r="Q720" s="908"/>
    </row>
    <row r="721" customHeight="1" spans="10:17">
      <c r="J721" s="908"/>
      <c r="K721" s="908"/>
      <c r="L721" s="908"/>
      <c r="M721" s="908"/>
      <c r="N721" s="908"/>
      <c r="O721" s="908"/>
      <c r="P721" s="908"/>
      <c r="Q721" s="908"/>
    </row>
    <row r="722" customHeight="1" spans="10:17">
      <c r="J722" s="908"/>
      <c r="K722" s="908"/>
      <c r="L722" s="908"/>
      <c r="M722" s="908"/>
      <c r="N722" s="908"/>
      <c r="O722" s="908"/>
      <c r="P722" s="908"/>
      <c r="Q722" s="908"/>
    </row>
    <row r="723" customHeight="1" spans="10:17">
      <c r="J723" s="908"/>
      <c r="K723" s="908"/>
      <c r="L723" s="908"/>
      <c r="M723" s="908"/>
      <c r="N723" s="908"/>
      <c r="O723" s="908"/>
      <c r="P723" s="908"/>
      <c r="Q723" s="908"/>
    </row>
    <row r="724" customHeight="1" spans="10:17">
      <c r="J724" s="908"/>
      <c r="K724" s="908"/>
      <c r="L724" s="908"/>
      <c r="M724" s="908"/>
      <c r="N724" s="908"/>
      <c r="O724" s="908"/>
      <c r="P724" s="908"/>
      <c r="Q724" s="908"/>
    </row>
    <row r="725" customHeight="1" spans="10:17">
      <c r="J725" s="908"/>
      <c r="K725" s="908"/>
      <c r="L725" s="908"/>
      <c r="M725" s="908"/>
      <c r="N725" s="908"/>
      <c r="O725" s="908"/>
      <c r="P725" s="908"/>
      <c r="Q725" s="908"/>
    </row>
    <row r="726" customHeight="1" spans="10:17">
      <c r="J726" s="908"/>
      <c r="K726" s="908"/>
      <c r="L726" s="908"/>
      <c r="M726" s="908"/>
      <c r="N726" s="908"/>
      <c r="O726" s="908"/>
      <c r="P726" s="908"/>
      <c r="Q726" s="908"/>
    </row>
    <row r="727" customHeight="1" spans="10:17">
      <c r="J727" s="908"/>
      <c r="K727" s="908"/>
      <c r="L727" s="908"/>
      <c r="M727" s="908"/>
      <c r="N727" s="908"/>
      <c r="O727" s="908"/>
      <c r="P727" s="908"/>
      <c r="Q727" s="908"/>
    </row>
    <row r="728" customHeight="1" spans="10:17">
      <c r="J728" s="908"/>
      <c r="K728" s="908"/>
      <c r="L728" s="908"/>
      <c r="M728" s="908"/>
      <c r="N728" s="908"/>
      <c r="O728" s="908"/>
      <c r="P728" s="908"/>
      <c r="Q728" s="908"/>
    </row>
    <row r="729" customHeight="1" spans="10:17">
      <c r="J729" s="908"/>
      <c r="K729" s="908"/>
      <c r="L729" s="908"/>
      <c r="M729" s="908"/>
      <c r="N729" s="908"/>
      <c r="O729" s="908"/>
      <c r="P729" s="908"/>
      <c r="Q729" s="908"/>
    </row>
    <row r="730" customHeight="1" spans="10:17">
      <c r="J730" s="908"/>
      <c r="K730" s="908"/>
      <c r="L730" s="908"/>
      <c r="M730" s="908"/>
      <c r="N730" s="908"/>
      <c r="O730" s="908"/>
      <c r="P730" s="908"/>
      <c r="Q730" s="908"/>
    </row>
    <row r="731" customHeight="1" spans="10:17">
      <c r="J731" s="908"/>
      <c r="K731" s="908"/>
      <c r="L731" s="908"/>
      <c r="M731" s="908"/>
      <c r="N731" s="908"/>
      <c r="O731" s="908"/>
      <c r="P731" s="908"/>
      <c r="Q731" s="908"/>
    </row>
    <row r="732" customHeight="1" spans="10:17">
      <c r="J732" s="908"/>
      <c r="K732" s="908"/>
      <c r="L732" s="908"/>
      <c r="M732" s="908"/>
      <c r="N732" s="908"/>
      <c r="O732" s="908"/>
      <c r="P732" s="908"/>
      <c r="Q732" s="908"/>
    </row>
    <row r="733" customHeight="1" spans="10:17">
      <c r="J733" s="908"/>
      <c r="K733" s="908"/>
      <c r="L733" s="908"/>
      <c r="M733" s="908"/>
      <c r="N733" s="908"/>
      <c r="O733" s="908"/>
      <c r="P733" s="908"/>
      <c r="Q733" s="908"/>
    </row>
    <row r="734" customHeight="1" spans="10:17">
      <c r="J734" s="908"/>
      <c r="K734" s="908"/>
      <c r="L734" s="908"/>
      <c r="M734" s="908"/>
      <c r="N734" s="908"/>
      <c r="O734" s="908"/>
      <c r="P734" s="908"/>
      <c r="Q734" s="908"/>
    </row>
    <row r="735" customHeight="1" spans="10:17">
      <c r="J735" s="908"/>
      <c r="K735" s="908"/>
      <c r="L735" s="908"/>
      <c r="M735" s="908"/>
      <c r="N735" s="908"/>
      <c r="O735" s="908"/>
      <c r="P735" s="908"/>
      <c r="Q735" s="908"/>
    </row>
    <row r="736" customHeight="1" spans="10:17">
      <c r="J736" s="908"/>
      <c r="K736" s="908"/>
      <c r="L736" s="908"/>
      <c r="M736" s="908"/>
      <c r="N736" s="908"/>
      <c r="O736" s="908"/>
      <c r="P736" s="908"/>
      <c r="Q736" s="908"/>
    </row>
    <row r="737" customHeight="1" spans="10:17">
      <c r="J737" s="908"/>
      <c r="K737" s="908"/>
      <c r="L737" s="908"/>
      <c r="M737" s="908"/>
      <c r="N737" s="908"/>
      <c r="O737" s="908"/>
      <c r="P737" s="908"/>
      <c r="Q737" s="908"/>
    </row>
    <row r="738" customHeight="1" spans="10:17">
      <c r="J738" s="908"/>
      <c r="K738" s="908"/>
      <c r="L738" s="908"/>
      <c r="M738" s="908"/>
      <c r="N738" s="908"/>
      <c r="O738" s="908"/>
      <c r="P738" s="908"/>
      <c r="Q738" s="908"/>
    </row>
    <row r="739" customHeight="1" spans="10:17">
      <c r="J739" s="908"/>
      <c r="K739" s="908"/>
      <c r="L739" s="908"/>
      <c r="M739" s="908"/>
      <c r="N739" s="908"/>
      <c r="O739" s="908"/>
      <c r="P739" s="908"/>
      <c r="Q739" s="908"/>
    </row>
    <row r="740" customHeight="1" spans="10:17">
      <c r="J740" s="908"/>
      <c r="K740" s="908"/>
      <c r="L740" s="908"/>
      <c r="M740" s="908"/>
      <c r="N740" s="908"/>
      <c r="O740" s="908"/>
      <c r="P740" s="908"/>
      <c r="Q740" s="908"/>
    </row>
    <row r="741" customHeight="1" spans="10:17">
      <c r="J741" s="908"/>
      <c r="K741" s="908"/>
      <c r="L741" s="908"/>
      <c r="M741" s="908"/>
      <c r="N741" s="908"/>
      <c r="O741" s="908"/>
      <c r="P741" s="908"/>
      <c r="Q741" s="908"/>
    </row>
    <row r="742" customHeight="1" spans="10:17">
      <c r="J742" s="908"/>
      <c r="K742" s="908"/>
      <c r="L742" s="908"/>
      <c r="M742" s="908"/>
      <c r="N742" s="908"/>
      <c r="O742" s="908"/>
      <c r="P742" s="908"/>
      <c r="Q742" s="908"/>
    </row>
    <row r="743" customHeight="1" spans="10:17">
      <c r="J743" s="908"/>
      <c r="K743" s="908"/>
      <c r="L743" s="908"/>
      <c r="M743" s="908"/>
      <c r="N743" s="908"/>
      <c r="O743" s="908"/>
      <c r="P743" s="908"/>
      <c r="Q743" s="908"/>
    </row>
    <row r="744" customHeight="1" spans="10:17">
      <c r="J744" s="908"/>
      <c r="K744" s="908"/>
      <c r="L744" s="908"/>
      <c r="M744" s="908"/>
      <c r="N744" s="908"/>
      <c r="O744" s="908"/>
      <c r="P744" s="908"/>
      <c r="Q744" s="908"/>
    </row>
    <row r="745" customHeight="1" spans="10:17">
      <c r="J745" s="908"/>
      <c r="K745" s="908"/>
      <c r="L745" s="908"/>
      <c r="M745" s="908"/>
      <c r="N745" s="908"/>
      <c r="O745" s="908"/>
      <c r="P745" s="908"/>
      <c r="Q745" s="908"/>
    </row>
    <row r="746" customHeight="1" spans="10:17">
      <c r="J746" s="908"/>
      <c r="K746" s="908"/>
      <c r="L746" s="908"/>
      <c r="M746" s="908"/>
      <c r="N746" s="908"/>
      <c r="O746" s="908"/>
      <c r="P746" s="908"/>
      <c r="Q746" s="908"/>
    </row>
    <row r="747" customHeight="1" spans="10:17">
      <c r="J747" s="908"/>
      <c r="K747" s="908"/>
      <c r="L747" s="908"/>
      <c r="M747" s="908"/>
      <c r="N747" s="908"/>
      <c r="O747" s="908"/>
      <c r="P747" s="908"/>
      <c r="Q747" s="908"/>
    </row>
    <row r="748" customHeight="1" spans="10:17">
      <c r="J748" s="908"/>
      <c r="K748" s="908"/>
      <c r="L748" s="908"/>
      <c r="M748" s="908"/>
      <c r="N748" s="908"/>
      <c r="O748" s="908"/>
      <c r="P748" s="908"/>
      <c r="Q748" s="908"/>
    </row>
    <row r="749" customHeight="1" spans="10:17">
      <c r="J749" s="908"/>
      <c r="K749" s="908"/>
      <c r="L749" s="908"/>
      <c r="M749" s="908"/>
      <c r="N749" s="908"/>
      <c r="O749" s="908"/>
      <c r="P749" s="908"/>
      <c r="Q749" s="908"/>
    </row>
    <row r="750" customHeight="1" spans="10:17">
      <c r="J750" s="908"/>
      <c r="K750" s="908"/>
      <c r="L750" s="908"/>
      <c r="M750" s="908"/>
      <c r="N750" s="908"/>
      <c r="O750" s="908"/>
      <c r="P750" s="908"/>
      <c r="Q750" s="908"/>
    </row>
    <row r="751" customHeight="1" spans="10:17">
      <c r="J751" s="908"/>
      <c r="K751" s="908"/>
      <c r="L751" s="908"/>
      <c r="M751" s="908"/>
      <c r="N751" s="908"/>
      <c r="O751" s="908"/>
      <c r="P751" s="908"/>
      <c r="Q751" s="908"/>
    </row>
    <row r="752" customHeight="1" spans="10:17">
      <c r="J752" s="908"/>
      <c r="K752" s="908"/>
      <c r="L752" s="908"/>
      <c r="M752" s="908"/>
      <c r="N752" s="908"/>
      <c r="O752" s="908"/>
      <c r="P752" s="908"/>
      <c r="Q752" s="908"/>
    </row>
    <row r="753" customHeight="1" spans="10:17">
      <c r="J753" s="908"/>
      <c r="K753" s="908"/>
      <c r="L753" s="908"/>
      <c r="M753" s="908"/>
      <c r="N753" s="908"/>
      <c r="O753" s="908"/>
      <c r="P753" s="908"/>
      <c r="Q753" s="908"/>
    </row>
    <row r="754" customHeight="1" spans="10:17">
      <c r="J754" s="908"/>
      <c r="K754" s="908"/>
      <c r="L754" s="908"/>
      <c r="M754" s="908"/>
      <c r="N754" s="908"/>
      <c r="O754" s="908"/>
      <c r="P754" s="908"/>
      <c r="Q754" s="908"/>
    </row>
    <row r="755" customHeight="1" spans="10:17">
      <c r="J755" s="908"/>
      <c r="K755" s="908"/>
      <c r="L755" s="908"/>
      <c r="M755" s="908"/>
      <c r="N755" s="908"/>
      <c r="O755" s="908"/>
      <c r="P755" s="908"/>
      <c r="Q755" s="908"/>
    </row>
    <row r="756" customHeight="1" spans="10:17">
      <c r="J756" s="908"/>
      <c r="K756" s="908"/>
      <c r="L756" s="908"/>
      <c r="M756" s="908"/>
      <c r="N756" s="908"/>
      <c r="O756" s="908"/>
      <c r="P756" s="908"/>
      <c r="Q756" s="908"/>
    </row>
    <row r="757" customHeight="1" spans="10:17">
      <c r="J757" s="908"/>
      <c r="K757" s="908"/>
      <c r="L757" s="908"/>
      <c r="M757" s="908"/>
      <c r="N757" s="908"/>
      <c r="O757" s="908"/>
      <c r="P757" s="908"/>
      <c r="Q757" s="908"/>
    </row>
    <row r="758" customHeight="1" spans="10:17">
      <c r="J758" s="908"/>
      <c r="K758" s="908"/>
      <c r="L758" s="908"/>
      <c r="M758" s="908"/>
      <c r="N758" s="908"/>
      <c r="O758" s="908"/>
      <c r="P758" s="908"/>
      <c r="Q758" s="908"/>
    </row>
    <row r="759" customHeight="1" spans="10:17">
      <c r="J759" s="908"/>
      <c r="K759" s="908"/>
      <c r="L759" s="908"/>
      <c r="M759" s="908"/>
      <c r="N759" s="908"/>
      <c r="O759" s="908"/>
      <c r="P759" s="908"/>
      <c r="Q759" s="908"/>
    </row>
    <row r="760" customHeight="1" spans="10:17">
      <c r="J760" s="908"/>
      <c r="K760" s="908"/>
      <c r="L760" s="908"/>
      <c r="M760" s="908"/>
      <c r="N760" s="908"/>
      <c r="O760" s="908"/>
      <c r="P760" s="908"/>
      <c r="Q760" s="908"/>
    </row>
    <row r="761" customHeight="1" spans="10:17">
      <c r="J761" s="908"/>
      <c r="K761" s="908"/>
      <c r="L761" s="908"/>
      <c r="M761" s="908"/>
      <c r="N761" s="908"/>
      <c r="O761" s="908"/>
      <c r="P761" s="908"/>
      <c r="Q761" s="908"/>
    </row>
    <row r="762" customHeight="1" spans="10:17">
      <c r="J762" s="908"/>
      <c r="K762" s="908"/>
      <c r="L762" s="908"/>
      <c r="M762" s="908"/>
      <c r="N762" s="908"/>
      <c r="O762" s="908"/>
      <c r="P762" s="908"/>
      <c r="Q762" s="908"/>
    </row>
    <row r="763" customHeight="1" spans="10:17">
      <c r="J763" s="908"/>
      <c r="K763" s="908"/>
      <c r="L763" s="908"/>
      <c r="M763" s="908"/>
      <c r="N763" s="908"/>
      <c r="O763" s="908"/>
      <c r="P763" s="908"/>
      <c r="Q763" s="908"/>
    </row>
    <row r="764" customHeight="1" spans="10:17">
      <c r="J764" s="908"/>
      <c r="K764" s="908"/>
      <c r="L764" s="908"/>
      <c r="M764" s="908"/>
      <c r="N764" s="908"/>
      <c r="O764" s="908"/>
      <c r="P764" s="908"/>
      <c r="Q764" s="908"/>
    </row>
    <row r="765" customHeight="1" spans="10:17">
      <c r="J765" s="908"/>
      <c r="K765" s="908"/>
      <c r="L765" s="908"/>
      <c r="M765" s="908"/>
      <c r="N765" s="908"/>
      <c r="O765" s="908"/>
      <c r="P765" s="908"/>
      <c r="Q765" s="908"/>
    </row>
    <row r="766" customHeight="1" spans="10:17">
      <c r="J766" s="908"/>
      <c r="K766" s="908"/>
      <c r="L766" s="908"/>
      <c r="M766" s="908"/>
      <c r="N766" s="908"/>
      <c r="O766" s="908"/>
      <c r="P766" s="908"/>
      <c r="Q766" s="908"/>
    </row>
    <row r="767" customHeight="1" spans="10:17">
      <c r="J767" s="908"/>
      <c r="K767" s="908"/>
      <c r="L767" s="908"/>
      <c r="M767" s="908"/>
      <c r="N767" s="908"/>
      <c r="O767" s="908"/>
      <c r="P767" s="908"/>
      <c r="Q767" s="908"/>
    </row>
    <row r="768" customHeight="1" spans="10:17">
      <c r="J768" s="908"/>
      <c r="K768" s="908"/>
      <c r="L768" s="908"/>
      <c r="M768" s="908"/>
      <c r="N768" s="908"/>
      <c r="O768" s="908"/>
      <c r="P768" s="908"/>
      <c r="Q768" s="908"/>
    </row>
    <row r="769" customHeight="1" spans="10:17">
      <c r="J769" s="908"/>
      <c r="K769" s="908"/>
      <c r="L769" s="908"/>
      <c r="M769" s="908"/>
      <c r="N769" s="908"/>
      <c r="O769" s="908"/>
      <c r="P769" s="908"/>
      <c r="Q769" s="908"/>
    </row>
    <row r="770" customHeight="1" spans="10:17">
      <c r="J770" s="908"/>
      <c r="K770" s="908"/>
      <c r="L770" s="908"/>
      <c r="M770" s="908"/>
      <c r="N770" s="908"/>
      <c r="O770" s="908"/>
      <c r="P770" s="908"/>
      <c r="Q770" s="908"/>
    </row>
    <row r="771" customHeight="1" spans="10:17">
      <c r="J771" s="908"/>
      <c r="K771" s="908"/>
      <c r="L771" s="908"/>
      <c r="M771" s="908"/>
      <c r="N771" s="908"/>
      <c r="O771" s="908"/>
      <c r="P771" s="908"/>
      <c r="Q771" s="908"/>
    </row>
    <row r="772" customHeight="1" spans="10:17">
      <c r="J772" s="908"/>
      <c r="K772" s="908"/>
      <c r="L772" s="908"/>
      <c r="M772" s="908"/>
      <c r="N772" s="908"/>
      <c r="O772" s="908"/>
      <c r="P772" s="908"/>
      <c r="Q772" s="908"/>
    </row>
    <row r="773" customHeight="1" spans="10:17">
      <c r="J773" s="908"/>
      <c r="K773" s="908"/>
      <c r="L773" s="908"/>
      <c r="M773" s="908"/>
      <c r="N773" s="908"/>
      <c r="O773" s="908"/>
      <c r="P773" s="908"/>
      <c r="Q773" s="908"/>
    </row>
    <row r="774" customHeight="1" spans="10:17">
      <c r="J774" s="908"/>
      <c r="K774" s="908"/>
      <c r="L774" s="908"/>
      <c r="M774" s="908"/>
      <c r="N774" s="908"/>
      <c r="O774" s="908"/>
      <c r="P774" s="908"/>
      <c r="Q774" s="908"/>
    </row>
    <row r="775" customHeight="1" spans="10:17">
      <c r="J775" s="908"/>
      <c r="K775" s="908"/>
      <c r="L775" s="908"/>
      <c r="M775" s="908"/>
      <c r="N775" s="908"/>
      <c r="O775" s="908"/>
      <c r="P775" s="908"/>
      <c r="Q775" s="908"/>
    </row>
    <row r="776" customHeight="1" spans="10:17">
      <c r="J776" s="908"/>
      <c r="K776" s="908"/>
      <c r="L776" s="908"/>
      <c r="M776" s="908"/>
      <c r="N776" s="908"/>
      <c r="O776" s="908"/>
      <c r="P776" s="908"/>
      <c r="Q776" s="908"/>
    </row>
    <row r="777" customHeight="1" spans="10:17">
      <c r="J777" s="908"/>
      <c r="K777" s="908"/>
      <c r="L777" s="908"/>
      <c r="M777" s="908"/>
      <c r="N777" s="908"/>
      <c r="O777" s="908"/>
      <c r="P777" s="908"/>
      <c r="Q777" s="908"/>
    </row>
    <row r="778" customHeight="1" spans="10:17">
      <c r="J778" s="908"/>
      <c r="K778" s="908"/>
      <c r="L778" s="908"/>
      <c r="M778" s="908"/>
      <c r="N778" s="908"/>
      <c r="O778" s="908"/>
      <c r="P778" s="908"/>
      <c r="Q778" s="908"/>
    </row>
    <row r="779" customHeight="1" spans="10:17">
      <c r="J779" s="908"/>
      <c r="K779" s="908"/>
      <c r="L779" s="908"/>
      <c r="M779" s="908"/>
      <c r="N779" s="908"/>
      <c r="O779" s="908"/>
      <c r="P779" s="908"/>
      <c r="Q779" s="908"/>
    </row>
    <row r="780" customHeight="1" spans="10:17">
      <c r="J780" s="908"/>
      <c r="K780" s="908"/>
      <c r="L780" s="908"/>
      <c r="M780" s="908"/>
      <c r="N780" s="908"/>
      <c r="O780" s="908"/>
      <c r="P780" s="908"/>
      <c r="Q780" s="908"/>
    </row>
    <row r="781" customHeight="1" spans="10:17">
      <c r="J781" s="908"/>
      <c r="K781" s="908"/>
      <c r="L781" s="908"/>
      <c r="M781" s="908"/>
      <c r="N781" s="908"/>
      <c r="O781" s="908"/>
      <c r="P781" s="908"/>
      <c r="Q781" s="908"/>
    </row>
    <row r="782" customHeight="1" spans="10:17">
      <c r="J782" s="908"/>
      <c r="K782" s="908"/>
      <c r="L782" s="908"/>
      <c r="M782" s="908"/>
      <c r="N782" s="908"/>
      <c r="O782" s="908"/>
      <c r="P782" s="908"/>
      <c r="Q782" s="908"/>
    </row>
    <row r="783" customHeight="1" spans="10:17">
      <c r="J783" s="908"/>
      <c r="K783" s="908"/>
      <c r="L783" s="908"/>
      <c r="M783" s="908"/>
      <c r="N783" s="908"/>
      <c r="O783" s="908"/>
      <c r="P783" s="908"/>
      <c r="Q783" s="908"/>
    </row>
    <row r="784" customHeight="1" spans="10:17">
      <c r="J784" s="908"/>
      <c r="K784" s="908"/>
      <c r="L784" s="908"/>
      <c r="M784" s="908"/>
      <c r="N784" s="908"/>
      <c r="O784" s="908"/>
      <c r="P784" s="908"/>
      <c r="Q784" s="908"/>
    </row>
    <row r="785" customHeight="1" spans="10:17">
      <c r="J785" s="908"/>
      <c r="K785" s="908"/>
      <c r="L785" s="908"/>
      <c r="M785" s="908"/>
      <c r="N785" s="908"/>
      <c r="O785" s="908"/>
      <c r="P785" s="908"/>
      <c r="Q785" s="908"/>
    </row>
    <row r="786" customHeight="1" spans="10:17">
      <c r="J786" s="908"/>
      <c r="K786" s="908"/>
      <c r="L786" s="908"/>
      <c r="M786" s="908"/>
      <c r="N786" s="908"/>
      <c r="O786" s="908"/>
      <c r="P786" s="908"/>
      <c r="Q786" s="908"/>
    </row>
    <row r="787" customHeight="1" spans="10:17">
      <c r="J787" s="908"/>
      <c r="K787" s="908"/>
      <c r="L787" s="908"/>
      <c r="M787" s="908"/>
      <c r="N787" s="908"/>
      <c r="O787" s="908"/>
      <c r="P787" s="908"/>
      <c r="Q787" s="908"/>
    </row>
    <row r="788" customHeight="1" spans="10:17">
      <c r="J788" s="908"/>
      <c r="K788" s="908"/>
      <c r="L788" s="908"/>
      <c r="M788" s="908"/>
      <c r="N788" s="908"/>
      <c r="O788" s="908"/>
      <c r="P788" s="908"/>
      <c r="Q788" s="908"/>
    </row>
    <row r="789" customHeight="1" spans="10:17">
      <c r="J789" s="908"/>
      <c r="K789" s="908"/>
      <c r="L789" s="908"/>
      <c r="M789" s="908"/>
      <c r="N789" s="908"/>
      <c r="O789" s="908"/>
      <c r="P789" s="908"/>
      <c r="Q789" s="908"/>
    </row>
    <row r="790" customHeight="1" spans="10:17">
      <c r="J790" s="908"/>
      <c r="K790" s="908"/>
      <c r="L790" s="908"/>
      <c r="M790" s="908"/>
      <c r="N790" s="908"/>
      <c r="O790" s="908"/>
      <c r="P790" s="908"/>
      <c r="Q790" s="908"/>
    </row>
    <row r="791" customHeight="1" spans="10:17">
      <c r="J791" s="908"/>
      <c r="K791" s="908"/>
      <c r="L791" s="908"/>
      <c r="M791" s="908"/>
      <c r="N791" s="908"/>
      <c r="O791" s="908"/>
      <c r="P791" s="908"/>
      <c r="Q791" s="908"/>
    </row>
    <row r="792" customHeight="1" spans="10:17">
      <c r="J792" s="908"/>
      <c r="K792" s="908"/>
      <c r="L792" s="908"/>
      <c r="M792" s="908"/>
      <c r="N792" s="908"/>
      <c r="O792" s="908"/>
      <c r="P792" s="908"/>
      <c r="Q792" s="908"/>
    </row>
    <row r="793" customHeight="1" spans="10:17">
      <c r="J793" s="908"/>
      <c r="K793" s="908"/>
      <c r="L793" s="908"/>
      <c r="M793" s="908"/>
      <c r="N793" s="908"/>
      <c r="O793" s="908"/>
      <c r="P793" s="908"/>
      <c r="Q793" s="908"/>
    </row>
    <row r="794" customHeight="1" spans="10:17">
      <c r="J794" s="908"/>
      <c r="K794" s="908"/>
      <c r="L794" s="908"/>
      <c r="M794" s="908"/>
      <c r="N794" s="908"/>
      <c r="O794" s="908"/>
      <c r="P794" s="908"/>
      <c r="Q794" s="908"/>
    </row>
    <row r="795" customHeight="1" spans="10:17">
      <c r="J795" s="908"/>
      <c r="K795" s="908"/>
      <c r="L795" s="908"/>
      <c r="M795" s="908"/>
      <c r="N795" s="908"/>
      <c r="O795" s="908"/>
      <c r="P795" s="908"/>
      <c r="Q795" s="908"/>
    </row>
    <row r="796" customHeight="1" spans="10:17">
      <c r="J796" s="908"/>
      <c r="K796" s="908"/>
      <c r="L796" s="908"/>
      <c r="M796" s="908"/>
      <c r="N796" s="908"/>
      <c r="O796" s="908"/>
      <c r="P796" s="908"/>
      <c r="Q796" s="908"/>
    </row>
    <row r="797" customHeight="1" spans="10:17">
      <c r="J797" s="908"/>
      <c r="K797" s="908"/>
      <c r="L797" s="908"/>
      <c r="M797" s="908"/>
      <c r="N797" s="908"/>
      <c r="O797" s="908"/>
      <c r="P797" s="908"/>
      <c r="Q797" s="908"/>
    </row>
    <row r="798" customHeight="1" spans="10:17">
      <c r="J798" s="908"/>
      <c r="K798" s="908"/>
      <c r="L798" s="908"/>
      <c r="M798" s="908"/>
      <c r="N798" s="908"/>
      <c r="O798" s="908"/>
      <c r="P798" s="908"/>
      <c r="Q798" s="908"/>
    </row>
    <row r="799" customHeight="1" spans="10:17">
      <c r="J799" s="908"/>
      <c r="K799" s="908"/>
      <c r="L799" s="908"/>
      <c r="M799" s="908"/>
      <c r="N799" s="908"/>
      <c r="O799" s="908"/>
      <c r="P799" s="908"/>
      <c r="Q799" s="908"/>
    </row>
    <row r="800" customHeight="1" spans="10:17">
      <c r="J800" s="908"/>
      <c r="K800" s="908"/>
      <c r="L800" s="908"/>
      <c r="M800" s="908"/>
      <c r="N800" s="908"/>
      <c r="O800" s="908"/>
      <c r="P800" s="908"/>
      <c r="Q800" s="908"/>
    </row>
    <row r="801" customHeight="1" spans="10:17">
      <c r="J801" s="908"/>
      <c r="K801" s="908"/>
      <c r="L801" s="908"/>
      <c r="M801" s="908"/>
      <c r="N801" s="908"/>
      <c r="O801" s="908"/>
      <c r="P801" s="908"/>
      <c r="Q801" s="908"/>
    </row>
    <row r="802" customHeight="1" spans="10:17">
      <c r="J802" s="908"/>
      <c r="K802" s="908"/>
      <c r="L802" s="908"/>
      <c r="M802" s="908"/>
      <c r="N802" s="908"/>
      <c r="O802" s="908"/>
      <c r="P802" s="908"/>
      <c r="Q802" s="908"/>
    </row>
    <row r="803" customHeight="1" spans="10:17">
      <c r="J803" s="908"/>
      <c r="K803" s="908"/>
      <c r="L803" s="908"/>
      <c r="M803" s="908"/>
      <c r="N803" s="908"/>
      <c r="O803" s="908"/>
      <c r="P803" s="908"/>
      <c r="Q803" s="908"/>
    </row>
    <row r="804" customHeight="1" spans="10:17">
      <c r="J804" s="908"/>
      <c r="K804" s="908"/>
      <c r="L804" s="908"/>
      <c r="M804" s="908"/>
      <c r="N804" s="908"/>
      <c r="O804" s="908"/>
      <c r="P804" s="908"/>
      <c r="Q804" s="908"/>
    </row>
    <row r="805" customHeight="1" spans="10:17">
      <c r="J805" s="908"/>
      <c r="K805" s="908"/>
      <c r="L805" s="908"/>
      <c r="M805" s="908"/>
      <c r="N805" s="908"/>
      <c r="O805" s="908"/>
      <c r="P805" s="908"/>
      <c r="Q805" s="908"/>
    </row>
    <row r="806" customHeight="1" spans="10:17">
      <c r="J806" s="908"/>
      <c r="K806" s="908"/>
      <c r="L806" s="908"/>
      <c r="M806" s="908"/>
      <c r="N806" s="908"/>
      <c r="O806" s="908"/>
      <c r="P806" s="908"/>
      <c r="Q806" s="908"/>
    </row>
    <row r="807" customHeight="1" spans="10:17">
      <c r="J807" s="908"/>
      <c r="K807" s="908"/>
      <c r="L807" s="908"/>
      <c r="M807" s="908"/>
      <c r="N807" s="908"/>
      <c r="O807" s="908"/>
      <c r="P807" s="908"/>
      <c r="Q807" s="908"/>
    </row>
    <row r="808" customHeight="1" spans="10:17">
      <c r="J808" s="908"/>
      <c r="K808" s="908"/>
      <c r="L808" s="908"/>
      <c r="M808" s="908"/>
      <c r="N808" s="908"/>
      <c r="O808" s="908"/>
      <c r="P808" s="908"/>
      <c r="Q808" s="908"/>
    </row>
    <row r="809" customHeight="1" spans="10:17">
      <c r="J809" s="908"/>
      <c r="K809" s="908"/>
      <c r="L809" s="908"/>
      <c r="M809" s="908"/>
      <c r="N809" s="908"/>
      <c r="O809" s="908"/>
      <c r="P809" s="908"/>
      <c r="Q809" s="908"/>
    </row>
    <row r="810" customHeight="1" spans="10:17">
      <c r="J810" s="908"/>
      <c r="K810" s="908"/>
      <c r="L810" s="908"/>
      <c r="M810" s="908"/>
      <c r="N810" s="908"/>
      <c r="O810" s="908"/>
      <c r="P810" s="908"/>
      <c r="Q810" s="908"/>
    </row>
    <row r="811" customHeight="1" spans="10:17">
      <c r="J811" s="908"/>
      <c r="K811" s="908"/>
      <c r="L811" s="908"/>
      <c r="M811" s="908"/>
      <c r="N811" s="908"/>
      <c r="O811" s="908"/>
      <c r="P811" s="908"/>
      <c r="Q811" s="908"/>
    </row>
    <row r="812" customHeight="1" spans="10:17">
      <c r="J812" s="908"/>
      <c r="K812" s="908"/>
      <c r="L812" s="908"/>
      <c r="M812" s="908"/>
      <c r="N812" s="908"/>
      <c r="O812" s="908"/>
      <c r="P812" s="908"/>
      <c r="Q812" s="908"/>
    </row>
    <row r="813" customHeight="1" spans="10:17">
      <c r="J813" s="908"/>
      <c r="K813" s="908"/>
      <c r="L813" s="908"/>
      <c r="M813" s="908"/>
      <c r="N813" s="908"/>
      <c r="O813" s="908"/>
      <c r="P813" s="908"/>
      <c r="Q813" s="908"/>
    </row>
    <row r="814" customHeight="1" spans="10:17">
      <c r="J814" s="908"/>
      <c r="K814" s="908"/>
      <c r="L814" s="908"/>
      <c r="M814" s="908"/>
      <c r="N814" s="908"/>
      <c r="O814" s="908"/>
      <c r="P814" s="908"/>
      <c r="Q814" s="908"/>
    </row>
    <row r="815" customHeight="1" spans="10:17">
      <c r="J815" s="908"/>
      <c r="K815" s="908"/>
      <c r="L815" s="908"/>
      <c r="M815" s="908"/>
      <c r="N815" s="908"/>
      <c r="O815" s="908"/>
      <c r="P815" s="908"/>
      <c r="Q815" s="908"/>
    </row>
    <row r="816" customHeight="1" spans="10:17">
      <c r="J816" s="908"/>
      <c r="K816" s="908"/>
      <c r="L816" s="908"/>
      <c r="M816" s="908"/>
      <c r="N816" s="908"/>
      <c r="O816" s="908"/>
      <c r="P816" s="908"/>
      <c r="Q816" s="908"/>
    </row>
    <row r="817" customHeight="1" spans="10:17">
      <c r="J817" s="908"/>
      <c r="K817" s="908"/>
      <c r="L817" s="908"/>
      <c r="M817" s="908"/>
      <c r="N817" s="908"/>
      <c r="O817" s="908"/>
      <c r="P817" s="908"/>
      <c r="Q817" s="908"/>
    </row>
    <row r="818" customHeight="1" spans="10:17">
      <c r="J818" s="908"/>
      <c r="K818" s="908"/>
      <c r="L818" s="908"/>
      <c r="M818" s="908"/>
      <c r="N818" s="908"/>
      <c r="O818" s="908"/>
      <c r="P818" s="908"/>
      <c r="Q818" s="908"/>
    </row>
    <row r="819" customHeight="1" spans="10:17">
      <c r="J819" s="908"/>
      <c r="K819" s="908"/>
      <c r="L819" s="908"/>
      <c r="M819" s="908"/>
      <c r="N819" s="908"/>
      <c r="O819" s="908"/>
      <c r="P819" s="908"/>
      <c r="Q819" s="908"/>
    </row>
    <row r="820" customHeight="1" spans="10:17">
      <c r="J820" s="908"/>
      <c r="K820" s="908"/>
      <c r="L820" s="908"/>
      <c r="M820" s="908"/>
      <c r="N820" s="908"/>
      <c r="O820" s="908"/>
      <c r="P820" s="908"/>
      <c r="Q820" s="908"/>
    </row>
    <row r="821" customHeight="1" spans="10:17">
      <c r="J821" s="908"/>
      <c r="K821" s="908"/>
      <c r="L821" s="908"/>
      <c r="M821" s="908"/>
      <c r="N821" s="908"/>
      <c r="O821" s="908"/>
      <c r="P821" s="908"/>
      <c r="Q821" s="908"/>
    </row>
    <row r="822" customHeight="1" spans="10:17">
      <c r="J822" s="908"/>
      <c r="K822" s="908"/>
      <c r="L822" s="908"/>
      <c r="M822" s="908"/>
      <c r="N822" s="908"/>
      <c r="O822" s="908"/>
      <c r="P822" s="908"/>
      <c r="Q822" s="908"/>
    </row>
    <row r="823" customHeight="1" spans="10:17">
      <c r="J823" s="908"/>
      <c r="K823" s="908"/>
      <c r="L823" s="908"/>
      <c r="M823" s="908"/>
      <c r="N823" s="908"/>
      <c r="O823" s="908"/>
      <c r="P823" s="908"/>
      <c r="Q823" s="908"/>
    </row>
    <row r="824" customHeight="1" spans="10:17">
      <c r="J824" s="908"/>
      <c r="K824" s="908"/>
      <c r="L824" s="908"/>
      <c r="M824" s="908"/>
      <c r="N824" s="908"/>
      <c r="O824" s="908"/>
      <c r="P824" s="908"/>
      <c r="Q824" s="908"/>
    </row>
    <row r="825" customHeight="1" spans="10:17">
      <c r="J825" s="908"/>
      <c r="K825" s="908"/>
      <c r="L825" s="908"/>
      <c r="M825" s="908"/>
      <c r="N825" s="908"/>
      <c r="O825" s="908"/>
      <c r="P825" s="908"/>
      <c r="Q825" s="908"/>
    </row>
    <row r="826" customHeight="1" spans="10:17">
      <c r="J826" s="908"/>
      <c r="K826" s="908"/>
      <c r="L826" s="908"/>
      <c r="M826" s="908"/>
      <c r="N826" s="908"/>
      <c r="O826" s="908"/>
      <c r="P826" s="908"/>
      <c r="Q826" s="908"/>
    </row>
    <row r="827" customHeight="1" spans="10:17">
      <c r="J827" s="908"/>
      <c r="K827" s="908"/>
      <c r="L827" s="908"/>
      <c r="M827" s="908"/>
      <c r="N827" s="908"/>
      <c r="O827" s="908"/>
      <c r="P827" s="908"/>
      <c r="Q827" s="908"/>
    </row>
    <row r="828" customHeight="1" spans="10:17">
      <c r="J828" s="908"/>
      <c r="K828" s="908"/>
      <c r="L828" s="908"/>
      <c r="M828" s="908"/>
      <c r="N828" s="908"/>
      <c r="O828" s="908"/>
      <c r="P828" s="908"/>
      <c r="Q828" s="908"/>
    </row>
    <row r="829" customHeight="1" spans="10:17">
      <c r="J829" s="908"/>
      <c r="K829" s="908"/>
      <c r="L829" s="908"/>
      <c r="M829" s="908"/>
      <c r="N829" s="908"/>
      <c r="O829" s="908"/>
      <c r="P829" s="908"/>
      <c r="Q829" s="908"/>
    </row>
    <row r="830" customHeight="1" spans="10:17">
      <c r="J830" s="908"/>
      <c r="K830" s="908"/>
      <c r="L830" s="908"/>
      <c r="M830" s="908"/>
      <c r="N830" s="908"/>
      <c r="O830" s="908"/>
      <c r="P830" s="908"/>
      <c r="Q830" s="908"/>
    </row>
    <row r="831" customHeight="1" spans="10:17">
      <c r="J831" s="908"/>
      <c r="K831" s="908"/>
      <c r="L831" s="908"/>
      <c r="M831" s="908"/>
      <c r="N831" s="908"/>
      <c r="O831" s="908"/>
      <c r="P831" s="908"/>
      <c r="Q831" s="908"/>
    </row>
    <row r="832" customHeight="1" spans="10:17">
      <c r="J832" s="908"/>
      <c r="K832" s="908"/>
      <c r="L832" s="908"/>
      <c r="M832" s="908"/>
      <c r="N832" s="908"/>
      <c r="O832" s="908"/>
      <c r="P832" s="908"/>
      <c r="Q832" s="908"/>
    </row>
    <row r="833" customHeight="1" spans="10:17">
      <c r="J833" s="908"/>
      <c r="K833" s="908"/>
      <c r="L833" s="908"/>
      <c r="M833" s="908"/>
      <c r="N833" s="908"/>
      <c r="O833" s="908"/>
      <c r="P833" s="908"/>
      <c r="Q833" s="908"/>
    </row>
    <row r="834" customHeight="1" spans="10:17">
      <c r="J834" s="908"/>
      <c r="K834" s="908"/>
      <c r="L834" s="908"/>
      <c r="M834" s="908"/>
      <c r="N834" s="908"/>
      <c r="O834" s="908"/>
      <c r="P834" s="908"/>
      <c r="Q834" s="908"/>
    </row>
    <row r="835" customHeight="1" spans="10:17">
      <c r="J835" s="908"/>
      <c r="K835" s="908"/>
      <c r="L835" s="908"/>
      <c r="M835" s="908"/>
      <c r="N835" s="908"/>
      <c r="O835" s="908"/>
      <c r="P835" s="908"/>
      <c r="Q835" s="908"/>
    </row>
    <row r="836" customHeight="1" spans="10:17">
      <c r="J836" s="908"/>
      <c r="K836" s="908"/>
      <c r="L836" s="908"/>
      <c r="M836" s="908"/>
      <c r="N836" s="908"/>
      <c r="O836" s="908"/>
      <c r="P836" s="908"/>
      <c r="Q836" s="908"/>
    </row>
    <row r="837" customHeight="1" spans="10:17">
      <c r="J837" s="908"/>
      <c r="K837" s="908"/>
      <c r="L837" s="908"/>
      <c r="M837" s="908"/>
      <c r="N837" s="908"/>
      <c r="O837" s="908"/>
      <c r="P837" s="908"/>
      <c r="Q837" s="908"/>
    </row>
    <row r="838" customHeight="1" spans="10:17">
      <c r="J838" s="908"/>
      <c r="K838" s="908"/>
      <c r="L838" s="908"/>
      <c r="M838" s="908"/>
      <c r="N838" s="908"/>
      <c r="O838" s="908"/>
      <c r="P838" s="908"/>
      <c r="Q838" s="908"/>
    </row>
    <row r="839" customHeight="1" spans="10:17">
      <c r="J839" s="908"/>
      <c r="K839" s="908"/>
      <c r="L839" s="908"/>
      <c r="M839" s="908"/>
      <c r="N839" s="908"/>
      <c r="O839" s="908"/>
      <c r="P839" s="908"/>
      <c r="Q839" s="908"/>
    </row>
    <row r="840" customHeight="1" spans="10:17">
      <c r="J840" s="908"/>
      <c r="K840" s="908"/>
      <c r="L840" s="908"/>
      <c r="M840" s="908"/>
      <c r="N840" s="908"/>
      <c r="O840" s="908"/>
      <c r="P840" s="908"/>
      <c r="Q840" s="908"/>
    </row>
    <row r="841" customHeight="1" spans="10:17">
      <c r="J841" s="908"/>
      <c r="K841" s="908"/>
      <c r="L841" s="908"/>
      <c r="M841" s="908"/>
      <c r="N841" s="908"/>
      <c r="O841" s="908"/>
      <c r="P841" s="908"/>
      <c r="Q841" s="908"/>
    </row>
    <row r="842" customHeight="1" spans="10:17">
      <c r="J842" s="908"/>
      <c r="K842" s="908"/>
      <c r="L842" s="908"/>
      <c r="M842" s="908"/>
      <c r="N842" s="908"/>
      <c r="O842" s="908"/>
      <c r="P842" s="908"/>
      <c r="Q842" s="908"/>
    </row>
  </sheetData>
  <mergeCells count="21">
    <mergeCell ref="A2:U2"/>
    <mergeCell ref="A3:U3"/>
    <mergeCell ref="J5:P5"/>
    <mergeCell ref="A24:C24"/>
    <mergeCell ref="A25:C25"/>
    <mergeCell ref="A26:C26"/>
    <mergeCell ref="A27:C27"/>
    <mergeCell ref="A5:A6"/>
    <mergeCell ref="B5:B6"/>
    <mergeCell ref="C5:C6"/>
    <mergeCell ref="D5:D6"/>
    <mergeCell ref="E5:E6"/>
    <mergeCell ref="F5:F6"/>
    <mergeCell ref="G5:G6"/>
    <mergeCell ref="H5:H6"/>
    <mergeCell ref="I5:I6"/>
    <mergeCell ref="Q5:Q6"/>
    <mergeCell ref="R5:R6"/>
    <mergeCell ref="S5:S6"/>
    <mergeCell ref="T5:T6"/>
    <mergeCell ref="U5:U6"/>
  </mergeCells>
  <hyperlinks>
    <hyperlink ref="A1" location="索引目录!D17" display="返回索引页"/>
    <hyperlink ref="B1" location="流动汇总!B13" display="返回 "/>
  </hyperlinks>
  <printOptions horizontalCentered="1"/>
  <pageMargins left="0.354166666666667" right="0.354166666666667" top="0.629861111111111" bottom="0.786805555555556" header="0.786805555555556" footer="0.511805555555556"/>
  <pageSetup paperSize="9" scale="54" fitToHeight="0" orientation="landscape"/>
  <headerFooter alignWithMargins="0">
    <oddHeader>&amp;R&amp;"宋体,常规"&amp;10表&amp;"Times New Roman,常规"3-8
&amp;"宋体,常规"共&amp;"Times New Roman,常规"&amp;N&amp;"宋体,常规"页第&amp;"Times New Roman,常规"&amp;P&amp;"宋体,常规"页</oddHead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I29"/>
  <sheetViews>
    <sheetView topLeftCell="A7" workbookViewId="0">
      <selection activeCell="H13" sqref="H13"/>
    </sheetView>
  </sheetViews>
  <sheetFormatPr defaultColWidth="9" defaultRowHeight="15.75" customHeight="1"/>
  <cols>
    <col min="1" max="1" width="6.9" customWidth="1"/>
    <col min="2" max="2" width="25.5" customWidth="1"/>
    <col min="3" max="3" width="19.1" customWidth="1" outlineLevel="1"/>
    <col min="4" max="7" width="19.1" customWidth="1"/>
    <col min="8" max="8" width="14" customWidth="1"/>
  </cols>
  <sheetData>
    <row r="1" spans="1:8">
      <c r="A1" s="1" t="s">
        <v>421</v>
      </c>
      <c r="B1" s="2" t="s">
        <v>462</v>
      </c>
      <c r="C1" s="3"/>
      <c r="D1" s="3"/>
      <c r="E1" s="3"/>
      <c r="F1" s="3"/>
      <c r="G1" s="3"/>
      <c r="H1" s="3"/>
    </row>
    <row r="2" ht="30" customHeight="1" spans="1:8">
      <c r="A2" s="4" t="s">
        <v>663</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41" t="s">
        <v>464</v>
      </c>
    </row>
    <row r="5" ht="27.9" customHeight="1" spans="1:9">
      <c r="A5" s="42" t="s">
        <v>561</v>
      </c>
      <c r="B5" s="42" t="s">
        <v>562</v>
      </c>
      <c r="C5" s="43" t="s">
        <v>467</v>
      </c>
      <c r="D5" s="42" t="s">
        <v>426</v>
      </c>
      <c r="E5" s="902" t="s">
        <v>664</v>
      </c>
      <c r="F5" s="42" t="s">
        <v>427</v>
      </c>
      <c r="G5" s="44" t="s">
        <v>563</v>
      </c>
      <c r="H5" s="42" t="s">
        <v>469</v>
      </c>
      <c r="I5" s="896" t="s">
        <v>470</v>
      </c>
    </row>
    <row r="6" customHeight="1" spans="1:9">
      <c r="A6" s="46" t="s">
        <v>665</v>
      </c>
      <c r="B6" s="174" t="s">
        <v>666</v>
      </c>
      <c r="C6" s="13">
        <f>原材料!H27</f>
        <v>0</v>
      </c>
      <c r="D6" s="14">
        <f>原材料!M27</f>
        <v>0</v>
      </c>
      <c r="E6" s="14">
        <f>原材料!N27</f>
        <v>0</v>
      </c>
      <c r="F6" s="14">
        <f>原材料!R27</f>
        <v>0</v>
      </c>
      <c r="G6" s="14">
        <f>F6-(D6-E6)</f>
        <v>0</v>
      </c>
      <c r="H6" s="47" t="str">
        <f>IF(D6-E6=0,"",G6/(D6-E6)*100)</f>
        <v/>
      </c>
      <c r="I6" s="905" t="str">
        <f>IF(F6="","",IF(G6=0,"正常","非正常核查原因"))</f>
        <v>正常</v>
      </c>
    </row>
    <row r="7" customHeight="1" spans="1:9">
      <c r="A7" s="46" t="s">
        <v>667</v>
      </c>
      <c r="B7" s="174" t="s">
        <v>668</v>
      </c>
      <c r="C7" s="13">
        <f>'材料采购（在途物资）'!G27</f>
        <v>0</v>
      </c>
      <c r="D7" s="14">
        <f>'材料采购（在途物资）'!K27</f>
        <v>0</v>
      </c>
      <c r="E7" s="14">
        <f>'材料采购（在途物资）'!L27</f>
        <v>0</v>
      </c>
      <c r="F7" s="14">
        <f>'材料采购（在途物资）'!O27</f>
        <v>0</v>
      </c>
      <c r="G7" s="14">
        <f t="shared" ref="G7:G25" si="0">F7-(D7-E7)</f>
        <v>0</v>
      </c>
      <c r="H7" s="47" t="str">
        <f t="shared" ref="H7:H25" si="1">IF(D7-E7=0,"",G7/(D7-E7)*100)</f>
        <v/>
      </c>
      <c r="I7" s="905" t="str">
        <f t="shared" ref="I7:I10" si="2">IF(F7="","",IF(G7=0,"正常","非正常核查原因"))</f>
        <v>正常</v>
      </c>
    </row>
    <row r="8" customHeight="1" spans="1:9">
      <c r="A8" s="903" t="s">
        <v>669</v>
      </c>
      <c r="B8" s="174" t="s">
        <v>670</v>
      </c>
      <c r="C8" s="132">
        <f>在库低值易耗品!G27</f>
        <v>0</v>
      </c>
      <c r="D8" s="131">
        <f>在库低值易耗品!K27</f>
        <v>0</v>
      </c>
      <c r="E8" s="131">
        <f>在库低值易耗品!L27</f>
        <v>0</v>
      </c>
      <c r="F8" s="131">
        <f>在库低值易耗品!O27</f>
        <v>0</v>
      </c>
      <c r="G8" s="14">
        <f t="shared" si="0"/>
        <v>0</v>
      </c>
      <c r="H8" s="47" t="str">
        <f t="shared" si="1"/>
        <v/>
      </c>
      <c r="I8" s="905" t="str">
        <f t="shared" si="2"/>
        <v>正常</v>
      </c>
    </row>
    <row r="9" customHeight="1" spans="1:9">
      <c r="A9" s="903" t="s">
        <v>671</v>
      </c>
      <c r="B9" s="174" t="s">
        <v>672</v>
      </c>
      <c r="C9" s="132">
        <f>包装物!G27</f>
        <v>0</v>
      </c>
      <c r="D9" s="131">
        <f>包装物!K27</f>
        <v>0</v>
      </c>
      <c r="E9" s="131">
        <f>包装物!L27</f>
        <v>0</v>
      </c>
      <c r="F9" s="131">
        <f>包装物!O27</f>
        <v>0</v>
      </c>
      <c r="G9" s="14">
        <f t="shared" si="0"/>
        <v>0</v>
      </c>
      <c r="H9" s="47" t="str">
        <f t="shared" si="1"/>
        <v/>
      </c>
      <c r="I9" s="905" t="str">
        <f t="shared" si="2"/>
        <v>正常</v>
      </c>
    </row>
    <row r="10" customHeight="1" spans="1:9">
      <c r="A10" s="903" t="s">
        <v>673</v>
      </c>
      <c r="B10" s="174" t="s">
        <v>674</v>
      </c>
      <c r="C10" s="132">
        <f>委托加工物资!H27</f>
        <v>0</v>
      </c>
      <c r="D10" s="131">
        <f>委托加工物资!L27</f>
        <v>0</v>
      </c>
      <c r="E10" s="131">
        <f>委托加工物资!M27</f>
        <v>0</v>
      </c>
      <c r="F10" s="131">
        <f>委托加工物资!P27</f>
        <v>0</v>
      </c>
      <c r="G10" s="14">
        <f t="shared" si="0"/>
        <v>0</v>
      </c>
      <c r="H10" s="47" t="str">
        <f t="shared" si="1"/>
        <v/>
      </c>
      <c r="I10" s="905" t="str">
        <f t="shared" si="2"/>
        <v>正常</v>
      </c>
    </row>
    <row r="11" customHeight="1" spans="1:9">
      <c r="A11" s="903" t="s">
        <v>675</v>
      </c>
      <c r="B11" s="174" t="s">
        <v>676</v>
      </c>
      <c r="C11" s="132">
        <f>'产成品（库存商品）'!K27</f>
        <v>0</v>
      </c>
      <c r="D11" s="131">
        <f>'产成品（库存商品）'!P27</f>
        <v>0</v>
      </c>
      <c r="E11" s="131">
        <f>'产成品（库存商品）'!Q27</f>
        <v>0</v>
      </c>
      <c r="F11" s="131">
        <f>'产成品（库存商品）'!V27</f>
        <v>0</v>
      </c>
      <c r="G11" s="14">
        <f t="shared" si="0"/>
        <v>0</v>
      </c>
      <c r="H11" s="47" t="str">
        <f t="shared" si="1"/>
        <v/>
      </c>
      <c r="I11" s="48" t="str">
        <f t="shared" ref="I11:I27" si="3">IF(F11="","",IF(G11=0,"正常",IF(ABS(H11)&gt;=30,"非正常核查原因","正常")))</f>
        <v>正常</v>
      </c>
    </row>
    <row r="12" customHeight="1" spans="1:9">
      <c r="A12" s="903" t="s">
        <v>677</v>
      </c>
      <c r="B12" s="174" t="s">
        <v>678</v>
      </c>
      <c r="C12" s="132">
        <f>开发产品!AA27</f>
        <v>0</v>
      </c>
      <c r="D12" s="131">
        <f>开发产品!AN27</f>
        <v>0</v>
      </c>
      <c r="E12" s="131">
        <f>开发产品!AO27</f>
        <v>0</v>
      </c>
      <c r="F12" s="131">
        <f>开发产品!AP27</f>
        <v>0</v>
      </c>
      <c r="G12" s="14">
        <f t="shared" si="0"/>
        <v>0</v>
      </c>
      <c r="H12" s="47" t="str">
        <f t="shared" si="1"/>
        <v/>
      </c>
      <c r="I12" s="48" t="str">
        <f t="shared" si="3"/>
        <v>正常</v>
      </c>
    </row>
    <row r="13" customHeight="1" spans="1:9">
      <c r="A13" s="903" t="s">
        <v>679</v>
      </c>
      <c r="B13" s="174" t="s">
        <v>680</v>
      </c>
      <c r="C13" s="132">
        <f>出租开发产品!AA27</f>
        <v>0</v>
      </c>
      <c r="D13" s="131">
        <f>出租开发产品!AD27</f>
        <v>0</v>
      </c>
      <c r="E13" s="131">
        <f>出租开发产品!AE27</f>
        <v>0</v>
      </c>
      <c r="F13" s="131">
        <f>出租开发产品!AF27</f>
        <v>0</v>
      </c>
      <c r="G13" s="14">
        <f t="shared" si="0"/>
        <v>0</v>
      </c>
      <c r="H13" s="47" t="str">
        <f t="shared" si="1"/>
        <v/>
      </c>
      <c r="I13" s="48" t="str">
        <f t="shared" si="3"/>
        <v>正常</v>
      </c>
    </row>
    <row r="14" customHeight="1" spans="1:9">
      <c r="A14" s="903" t="s">
        <v>681</v>
      </c>
      <c r="B14" s="904" t="s">
        <v>682</v>
      </c>
      <c r="C14" s="132">
        <f>'在产品（自制半成品）'!G27</f>
        <v>0</v>
      </c>
      <c r="D14" s="131">
        <f>'在产品（自制半成品）'!K27</f>
        <v>0</v>
      </c>
      <c r="E14" s="131">
        <f>'在产品（自制半成品）'!L27</f>
        <v>0</v>
      </c>
      <c r="F14" s="131">
        <f>'在产品（自制半成品）'!S27</f>
        <v>0</v>
      </c>
      <c r="G14" s="14">
        <f t="shared" si="0"/>
        <v>0</v>
      </c>
      <c r="H14" s="47" t="str">
        <f t="shared" si="1"/>
        <v/>
      </c>
      <c r="I14" s="48" t="str">
        <f t="shared" si="3"/>
        <v>正常</v>
      </c>
    </row>
    <row r="15" customHeight="1" spans="1:9">
      <c r="A15" s="903" t="s">
        <v>683</v>
      </c>
      <c r="B15" s="904" t="s">
        <v>684</v>
      </c>
      <c r="C15" s="132">
        <f>开发成本!AD27</f>
        <v>0</v>
      </c>
      <c r="D15" s="131">
        <f>开发成本!AQ27</f>
        <v>0</v>
      </c>
      <c r="E15" s="131">
        <f>开发成本!AR27</f>
        <v>0</v>
      </c>
      <c r="F15" s="131">
        <f>开发成本!AS27</f>
        <v>0</v>
      </c>
      <c r="G15" s="14">
        <f t="shared" si="0"/>
        <v>0</v>
      </c>
      <c r="H15" s="47" t="str">
        <f t="shared" si="1"/>
        <v/>
      </c>
      <c r="I15" s="48" t="str">
        <f t="shared" si="3"/>
        <v>正常</v>
      </c>
    </row>
    <row r="16" customHeight="1" spans="1:9">
      <c r="A16" s="903" t="s">
        <v>685</v>
      </c>
      <c r="B16" s="904" t="s">
        <v>686</v>
      </c>
      <c r="C16" s="132">
        <f>分期收款发出商品!H27</f>
        <v>0</v>
      </c>
      <c r="D16" s="131">
        <f>分期收款发出商品!L27</f>
        <v>0</v>
      </c>
      <c r="E16" s="131">
        <f>分期收款发出商品!M27</f>
        <v>0</v>
      </c>
      <c r="F16" s="131">
        <f>分期收款发出商品!P27</f>
        <v>0</v>
      </c>
      <c r="G16" s="14">
        <f t="shared" si="0"/>
        <v>0</v>
      </c>
      <c r="H16" s="47" t="str">
        <f t="shared" si="1"/>
        <v/>
      </c>
      <c r="I16" s="48" t="str">
        <f t="shared" si="3"/>
        <v>正常</v>
      </c>
    </row>
    <row r="17" customHeight="1" spans="1:9">
      <c r="A17" s="903" t="s">
        <v>687</v>
      </c>
      <c r="B17" s="904" t="s">
        <v>688</v>
      </c>
      <c r="C17" s="132">
        <f>在用低值易耗品!J27</f>
        <v>0</v>
      </c>
      <c r="D17" s="131">
        <f>在用低值易耗品!M27</f>
        <v>0</v>
      </c>
      <c r="E17" s="131">
        <f>在用低值易耗品!N27</f>
        <v>0</v>
      </c>
      <c r="F17" s="131">
        <f>在用低值易耗品!R27</f>
        <v>0</v>
      </c>
      <c r="G17" s="14">
        <f t="shared" si="0"/>
        <v>0</v>
      </c>
      <c r="H17" s="47" t="str">
        <f t="shared" si="1"/>
        <v/>
      </c>
      <c r="I17" s="48" t="str">
        <f t="shared" si="3"/>
        <v>正常</v>
      </c>
    </row>
    <row r="18" customHeight="1" spans="1:9">
      <c r="A18" s="903" t="s">
        <v>689</v>
      </c>
      <c r="B18" s="904" t="s">
        <v>690</v>
      </c>
      <c r="C18" s="132">
        <f>委托代销商品!H27</f>
        <v>0</v>
      </c>
      <c r="D18" s="131">
        <f>委托代销商品!L27</f>
        <v>0</v>
      </c>
      <c r="E18" s="131">
        <f>委托代销商品!M27</f>
        <v>0</v>
      </c>
      <c r="F18" s="131">
        <f>委托代销商品!P27</f>
        <v>0</v>
      </c>
      <c r="G18" s="14">
        <f t="shared" si="0"/>
        <v>0</v>
      </c>
      <c r="H18" s="47" t="str">
        <f t="shared" si="1"/>
        <v/>
      </c>
      <c r="I18" s="905" t="str">
        <f t="shared" ref="I18:I19" si="4">IF(F18="","",IF(G18=0,"正常","非正常核查原因"))</f>
        <v>正常</v>
      </c>
    </row>
    <row r="19" customHeight="1" spans="1:9">
      <c r="A19" s="903" t="s">
        <v>691</v>
      </c>
      <c r="B19" s="904" t="s">
        <v>692</v>
      </c>
      <c r="C19" s="132">
        <f>受托代销商品!H27</f>
        <v>0</v>
      </c>
      <c r="D19" s="131">
        <f>受托代销商品!L27</f>
        <v>0</v>
      </c>
      <c r="E19" s="131">
        <f>受托代销商品!M27</f>
        <v>0</v>
      </c>
      <c r="F19" s="131">
        <f>受托代销商品!P27</f>
        <v>0</v>
      </c>
      <c r="G19" s="14">
        <f t="shared" si="0"/>
        <v>0</v>
      </c>
      <c r="H19" s="47" t="str">
        <f t="shared" si="1"/>
        <v/>
      </c>
      <c r="I19" s="905" t="str">
        <f t="shared" si="4"/>
        <v>正常</v>
      </c>
    </row>
    <row r="20" customHeight="1" spans="1:9">
      <c r="A20" s="903" t="s">
        <v>693</v>
      </c>
      <c r="B20" s="904" t="s">
        <v>694</v>
      </c>
      <c r="C20" s="132">
        <f>未结算工程!L27</f>
        <v>0</v>
      </c>
      <c r="D20" s="131">
        <f>未结算工程!R27</f>
        <v>0</v>
      </c>
      <c r="E20" s="131">
        <f>未结算工程!S27</f>
        <v>0</v>
      </c>
      <c r="F20" s="131">
        <f>未结算工程!T27</f>
        <v>0</v>
      </c>
      <c r="G20" s="14">
        <f t="shared" si="0"/>
        <v>0</v>
      </c>
      <c r="H20" s="47" t="str">
        <f t="shared" si="1"/>
        <v/>
      </c>
      <c r="I20" s="48" t="str">
        <f t="shared" si="3"/>
        <v>正常</v>
      </c>
    </row>
    <row r="21" customHeight="1" spans="1:9">
      <c r="A21" s="46" t="s">
        <v>695</v>
      </c>
      <c r="B21" s="174" t="s">
        <v>696</v>
      </c>
      <c r="C21" s="13">
        <f>周转材料!M27</f>
        <v>0</v>
      </c>
      <c r="D21" s="14">
        <f>周转材料!Q27</f>
        <v>0</v>
      </c>
      <c r="E21" s="14">
        <f>周转材料!R27</f>
        <v>0</v>
      </c>
      <c r="F21" s="14">
        <f>周转材料!U27</f>
        <v>0</v>
      </c>
      <c r="G21" s="14">
        <f t="shared" si="0"/>
        <v>0</v>
      </c>
      <c r="H21" s="47" t="str">
        <f t="shared" si="1"/>
        <v/>
      </c>
      <c r="I21" s="48" t="str">
        <f t="shared" si="3"/>
        <v>正常</v>
      </c>
    </row>
    <row r="22" customHeight="1" spans="1:9">
      <c r="A22" s="903"/>
      <c r="B22" s="174"/>
      <c r="C22" s="132"/>
      <c r="D22" s="131"/>
      <c r="E22" s="131"/>
      <c r="F22" s="131"/>
      <c r="G22" s="14">
        <f t="shared" si="0"/>
        <v>0</v>
      </c>
      <c r="H22" s="47" t="str">
        <f t="shared" si="1"/>
        <v/>
      </c>
      <c r="I22" s="48" t="str">
        <f t="shared" si="3"/>
        <v/>
      </c>
    </row>
    <row r="23" customHeight="1" spans="1:9">
      <c r="A23" s="46"/>
      <c r="B23" s="20"/>
      <c r="C23" s="13"/>
      <c r="D23" s="14"/>
      <c r="E23" s="14"/>
      <c r="F23" s="14"/>
      <c r="G23" s="14">
        <f t="shared" si="0"/>
        <v>0</v>
      </c>
      <c r="H23" s="47" t="str">
        <f t="shared" si="1"/>
        <v/>
      </c>
      <c r="I23" s="48" t="str">
        <f t="shared" si="3"/>
        <v/>
      </c>
    </row>
    <row r="24" customHeight="1" spans="1:9">
      <c r="A24" s="10"/>
      <c r="B24" s="20"/>
      <c r="C24" s="13"/>
      <c r="D24" s="14"/>
      <c r="E24" s="14"/>
      <c r="F24" s="14"/>
      <c r="G24" s="14">
        <f t="shared" si="0"/>
        <v>0</v>
      </c>
      <c r="H24" s="47" t="str">
        <f t="shared" si="1"/>
        <v/>
      </c>
      <c r="I24" s="48" t="str">
        <f t="shared" si="3"/>
        <v/>
      </c>
    </row>
    <row r="25" customHeight="1" spans="1:9">
      <c r="A25" s="46" t="s">
        <v>553</v>
      </c>
      <c r="B25" s="46" t="s">
        <v>697</v>
      </c>
      <c r="C25" s="13">
        <f>SUM(C6:C24)</f>
        <v>0</v>
      </c>
      <c r="D25" s="14">
        <f>SUM(D6:D24)</f>
        <v>0</v>
      </c>
      <c r="E25" s="14">
        <f>SUM(E6:E24)</f>
        <v>0</v>
      </c>
      <c r="F25" s="14">
        <f>SUM(F6:F24)</f>
        <v>0</v>
      </c>
      <c r="G25" s="14">
        <f t="shared" si="0"/>
        <v>0</v>
      </c>
      <c r="H25" s="47" t="str">
        <f t="shared" si="1"/>
        <v/>
      </c>
      <c r="I25" s="48" t="str">
        <f t="shared" si="3"/>
        <v>正常</v>
      </c>
    </row>
    <row r="26" customHeight="1" spans="1:9">
      <c r="A26" s="46" t="s">
        <v>553</v>
      </c>
      <c r="B26" s="46" t="s">
        <v>698</v>
      </c>
      <c r="C26" s="13"/>
      <c r="D26" s="14">
        <f>E25</f>
        <v>0</v>
      </c>
      <c r="E26" s="14"/>
      <c r="F26" s="14"/>
      <c r="G26" s="14">
        <f>F26-D26</f>
        <v>0</v>
      </c>
      <c r="H26" s="47" t="str">
        <f>IF(D26=0,"",G26/D26*100)</f>
        <v/>
      </c>
      <c r="I26" s="48" t="str">
        <f t="shared" si="3"/>
        <v/>
      </c>
    </row>
    <row r="27" customHeight="1" spans="1:9">
      <c r="A27" s="46" t="s">
        <v>553</v>
      </c>
      <c r="B27" s="46" t="s">
        <v>699</v>
      </c>
      <c r="C27" s="13">
        <f>C25-C26</f>
        <v>0</v>
      </c>
      <c r="D27" s="14">
        <f>D25-D26</f>
        <v>0</v>
      </c>
      <c r="E27" s="14"/>
      <c r="F27" s="14">
        <f>F25-F26</f>
        <v>0</v>
      </c>
      <c r="G27" s="14">
        <f>G25-G26</f>
        <v>0</v>
      </c>
      <c r="H27" s="47" t="str">
        <f>IF(D27=0,"",G27/D27*100)</f>
        <v/>
      </c>
      <c r="I27" s="48" t="str">
        <f t="shared" si="3"/>
        <v>正常</v>
      </c>
    </row>
    <row r="28" customHeight="1" spans="1:6">
      <c r="A28" s="17" t="e">
        <f>#REF!&amp;#REF!</f>
        <v>#REF!</v>
      </c>
      <c r="F28" s="27" t="e">
        <f>"评估人员："&amp;#REF!</f>
        <v>#REF!</v>
      </c>
    </row>
    <row r="29" customHeight="1" spans="1:1">
      <c r="A29" s="17" t="e">
        <f>CONCATENATE(#REF!,#REF!,#REF!,#REF!,#REF!,#REF!,#REF!)</f>
        <v>#REF!</v>
      </c>
    </row>
  </sheetData>
  <mergeCells count="2">
    <mergeCell ref="A2:H2"/>
    <mergeCell ref="A3:H3"/>
  </mergeCells>
  <hyperlinks>
    <hyperlink ref="A1" location="索引目录!D18" display="返回索引页"/>
    <hyperlink ref="B6" location="原材料!B1" display="原材料"/>
    <hyperlink ref="B21" location="周转材料!B1" display="周转材料"/>
    <hyperlink ref="B10" location="委托加工物资!A1" display="委托加工物资"/>
    <hyperlink ref="B11" location="'产成品（库存商品）'!B1" display="产成品（库存商品）"/>
    <hyperlink ref="B14" location="'在产品（自制半成品）'!B1" display="在产品（自制半成品）"/>
    <hyperlink ref="B1" location="流动汇总!B14" display="返回"/>
    <hyperlink ref="B16" location="分期收款发出商品!B1" display="分期收款发出商品"/>
    <hyperlink ref="B17" location="在用低值易耗品!B1" display="在用低值易耗品"/>
    <hyperlink ref="B7" location="'材料采购（在途物资）'!B1" display="材料采购（在途物资）"/>
    <hyperlink ref="B8" location="在库低值易耗品!B1" display="在库低值易耗品"/>
    <hyperlink ref="B9" location="包装物!B1" display="包装物（库存物资）"/>
    <hyperlink ref="B12" location="开发产品!B1" display="产成品（开发产品）"/>
    <hyperlink ref="B13" location="出租开发产品!B1" display="产成品（出租开发产品）"/>
    <hyperlink ref="B15" location="开发成本!B1" display="在产品（开发成本）"/>
    <hyperlink ref="B18" location="委托代销商品!B1" display="委托代销商品"/>
    <hyperlink ref="B19" location="受托代销商品!B1" display="受托代销商品"/>
    <hyperlink ref="B20" location="未结算工程!B1" display="未结算工程"/>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Roman,常规"3-9
&amp;"宋体,常规"共&amp;"Times New Roman,常规"&amp;N&amp;"宋体,常规"页第&amp;"Times New Roman,常规"&amp;P&amp;"宋体,常规"页</oddHead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C2" workbookViewId="0">
      <selection activeCell="H13" sqref="H13"/>
    </sheetView>
  </sheetViews>
  <sheetFormatPr defaultColWidth="9" defaultRowHeight="15.75" customHeight="1"/>
  <cols>
    <col min="1" max="1" width="4.6" customWidth="1"/>
    <col min="2" max="2" width="15.6" customWidth="1" outlineLevel="1"/>
    <col min="3" max="3" width="15.6" customWidth="1"/>
    <col min="4" max="5" width="5.5" customWidth="1"/>
    <col min="6" max="6" width="9.4" customWidth="1" outlineLevel="1"/>
    <col min="7" max="7" width="7.1" customWidth="1" outlineLevel="1"/>
    <col min="8" max="9" width="12.6" customWidth="1" outlineLevel="1"/>
    <col min="10" max="10" width="5.4" customWidth="1" outlineLevel="1"/>
    <col min="11" max="11" width="10.4" customWidth="1"/>
    <col min="12" max="12" width="8.4" customWidth="1"/>
    <col min="13" max="13" width="11.9" customWidth="1"/>
    <col min="14" max="15" width="14.1" customWidth="1" outlineLevel="1"/>
    <col min="16" max="16" width="11" customWidth="1"/>
    <col min="17" max="17" width="9.5" customWidth="1"/>
    <col min="18" max="18" width="12.5" customWidth="1"/>
    <col min="19" max="19" width="10.5" customWidth="1"/>
    <col min="20" max="20" width="7.1" customWidth="1"/>
    <col min="21" max="21" width="9.4" customWidth="1"/>
  </cols>
  <sheetData>
    <row r="1" spans="1:21">
      <c r="A1" s="1" t="s">
        <v>421</v>
      </c>
      <c r="B1" s="2" t="s">
        <v>462</v>
      </c>
      <c r="C1" s="2"/>
      <c r="D1" s="3"/>
      <c r="E1" s="3"/>
      <c r="F1" s="3"/>
      <c r="G1" s="3"/>
      <c r="H1" s="3"/>
      <c r="I1" s="3"/>
      <c r="J1" s="3"/>
      <c r="K1" s="3"/>
      <c r="L1" s="3"/>
      <c r="M1" s="3"/>
      <c r="N1" s="3"/>
      <c r="O1" s="3"/>
      <c r="P1" s="3"/>
      <c r="Q1" s="3"/>
      <c r="R1" s="3"/>
      <c r="S1" s="3"/>
      <c r="T1" s="3"/>
      <c r="U1" s="3"/>
    </row>
    <row r="2" ht="30" customHeight="1" spans="1:21">
      <c r="A2" s="4" t="s">
        <v>700</v>
      </c>
      <c r="B2" s="4"/>
      <c r="C2" s="4"/>
      <c r="D2" s="4"/>
      <c r="E2" s="4"/>
      <c r="F2" s="4"/>
      <c r="G2" s="4"/>
      <c r="H2" s="4"/>
      <c r="I2" s="4"/>
      <c r="J2" s="4"/>
      <c r="K2" s="4"/>
      <c r="L2" s="4"/>
      <c r="M2" s="4"/>
      <c r="N2" s="4"/>
      <c r="O2" s="4"/>
      <c r="P2" s="4"/>
      <c r="Q2" s="4"/>
      <c r="R2" s="4"/>
      <c r="S2" s="4"/>
      <c r="T2" s="4"/>
      <c r="U2" s="4"/>
    </row>
    <row r="3" ht="14.1" customHeight="1" spans="1:21">
      <c r="A3" s="5" t="e">
        <f>CONCATENATE(#REF!,#REF!,#REF!,#REF!,#REF!,#REF!,#REF!)</f>
        <v>#REF!</v>
      </c>
      <c r="B3" s="5"/>
      <c r="C3" s="5"/>
      <c r="D3" s="5"/>
      <c r="E3" s="5"/>
      <c r="F3" s="5"/>
      <c r="G3" s="5"/>
      <c r="H3" s="5"/>
      <c r="I3" s="5"/>
      <c r="J3" s="5"/>
      <c r="K3" s="5"/>
      <c r="L3" s="5"/>
      <c r="M3" s="5"/>
      <c r="N3" s="5"/>
      <c r="O3" s="5"/>
      <c r="P3" s="5"/>
      <c r="Q3" s="5"/>
      <c r="R3" s="5"/>
      <c r="S3" s="5"/>
      <c r="T3" s="5"/>
      <c r="U3" s="5"/>
    </row>
    <row r="4" customHeight="1" spans="1:21">
      <c r="A4" s="6" t="e">
        <f>#REF!&amp;#REF!</f>
        <v>#REF!</v>
      </c>
      <c r="K4" s="587"/>
      <c r="L4" s="587"/>
      <c r="M4" s="587"/>
      <c r="N4" s="587"/>
      <c r="O4" s="587"/>
      <c r="U4" s="19" t="s">
        <v>464</v>
      </c>
    </row>
    <row r="5" ht="18" customHeight="1" spans="1:21">
      <c r="A5" s="7" t="s">
        <v>465</v>
      </c>
      <c r="B5" s="7" t="s">
        <v>572</v>
      </c>
      <c r="C5" s="7" t="s">
        <v>701</v>
      </c>
      <c r="D5" s="65" t="s">
        <v>702</v>
      </c>
      <c r="E5" s="65" t="s">
        <v>703</v>
      </c>
      <c r="F5" s="7" t="s">
        <v>467</v>
      </c>
      <c r="G5" s="7"/>
      <c r="H5" s="50"/>
      <c r="I5" s="897" t="s">
        <v>704</v>
      </c>
      <c r="J5" s="898" t="s">
        <v>705</v>
      </c>
      <c r="K5" s="33" t="s">
        <v>426</v>
      </c>
      <c r="L5" s="33"/>
      <c r="M5" s="34"/>
      <c r="N5" s="899" t="s">
        <v>664</v>
      </c>
      <c r="O5" s="65" t="s">
        <v>706</v>
      </c>
      <c r="P5" s="33" t="s">
        <v>427</v>
      </c>
      <c r="Q5" s="33"/>
      <c r="R5" s="34"/>
      <c r="S5" s="54" t="s">
        <v>428</v>
      </c>
      <c r="T5" s="7" t="s">
        <v>469</v>
      </c>
      <c r="U5" s="7" t="s">
        <v>577</v>
      </c>
    </row>
    <row r="6" ht="18" customHeight="1" spans="1:22">
      <c r="A6" s="7"/>
      <c r="B6" s="7"/>
      <c r="C6" s="7"/>
      <c r="D6" s="66"/>
      <c r="E6" s="66"/>
      <c r="F6" s="7" t="s">
        <v>707</v>
      </c>
      <c r="G6" s="7" t="s">
        <v>708</v>
      </c>
      <c r="H6" s="50" t="s">
        <v>709</v>
      </c>
      <c r="I6" s="900"/>
      <c r="J6" s="898"/>
      <c r="K6" s="35" t="s">
        <v>707</v>
      </c>
      <c r="L6" s="7" t="s">
        <v>708</v>
      </c>
      <c r="M6" s="7" t="s">
        <v>709</v>
      </c>
      <c r="N6" s="66"/>
      <c r="O6" s="66"/>
      <c r="P6" s="7" t="s">
        <v>710</v>
      </c>
      <c r="Q6" s="7" t="s">
        <v>708</v>
      </c>
      <c r="R6" s="7" t="s">
        <v>709</v>
      </c>
      <c r="S6" s="58"/>
      <c r="T6" s="7"/>
      <c r="U6" s="7"/>
      <c r="V6" s="896" t="s">
        <v>470</v>
      </c>
    </row>
    <row r="7" customHeight="1" spans="1:22">
      <c r="A7" s="46"/>
      <c r="B7" s="70"/>
      <c r="C7" s="71"/>
      <c r="D7" s="72"/>
      <c r="E7" s="72"/>
      <c r="F7" s="39"/>
      <c r="G7" s="14" t="str">
        <f>IF(F7=0,"",H7/F7)</f>
        <v/>
      </c>
      <c r="H7" s="73"/>
      <c r="I7" s="73"/>
      <c r="J7" s="14">
        <f>IF(ROUND(K7,0)-K7=0,0,"核对")</f>
        <v>0</v>
      </c>
      <c r="K7" s="590"/>
      <c r="L7" s="14" t="str">
        <f>IF(K7=0,"",M7/K7)</f>
        <v/>
      </c>
      <c r="M7" s="591"/>
      <c r="N7" s="591"/>
      <c r="O7" s="591"/>
      <c r="P7" s="39"/>
      <c r="Q7" s="14"/>
      <c r="R7" s="14"/>
      <c r="S7" s="14">
        <f>R7-(M7-N7)</f>
        <v>0</v>
      </c>
      <c r="T7" s="14" t="str">
        <f>IF(M7-N7=0,"",S7/(M7-N7)*100)</f>
        <v/>
      </c>
      <c r="U7" s="20"/>
      <c r="V7" s="48" t="str">
        <f>IF(R7="","",IF(S7=0,"正常","非正常核查原因"))</f>
        <v/>
      </c>
    </row>
    <row r="8" customHeight="1" spans="1:22">
      <c r="A8" s="10"/>
      <c r="B8" s="11"/>
      <c r="C8" s="11"/>
      <c r="D8" s="20"/>
      <c r="E8" s="20"/>
      <c r="F8" s="39"/>
      <c r="G8" s="14" t="str">
        <f t="shared" ref="G8:G25" si="0">IF(F8=0,"",H8/F8)</f>
        <v/>
      </c>
      <c r="H8" s="73"/>
      <c r="I8" s="73"/>
      <c r="J8" s="14">
        <f t="shared" ref="J8:J26" si="1">IF(ROUND(K8,0)-K8=0,0,"核对")</f>
        <v>0</v>
      </c>
      <c r="K8" s="901"/>
      <c r="L8" s="14" t="str">
        <f t="shared" ref="L8:L25" si="2">IF(K8=0,"",M8/K8)</f>
        <v/>
      </c>
      <c r="M8" s="75"/>
      <c r="N8" s="75"/>
      <c r="O8" s="75"/>
      <c r="P8" s="39"/>
      <c r="Q8" s="14"/>
      <c r="R8" s="14"/>
      <c r="S8" s="14">
        <f t="shared" ref="S8:S27" si="3">R8-(M8-N8)</f>
        <v>0</v>
      </c>
      <c r="T8" s="14" t="str">
        <f t="shared" ref="T8:T27" si="4">IF(M8-N8=0,"",S8/(M8-N8)*100)</f>
        <v/>
      </c>
      <c r="U8" s="20"/>
      <c r="V8" s="48" t="str">
        <f t="shared" ref="V8:V27" si="5">IF(R8="","",IF(S8=0,"正常","非正常核查原因"))</f>
        <v/>
      </c>
    </row>
    <row r="9" customHeight="1" spans="1:22">
      <c r="A9" s="10"/>
      <c r="B9" s="11"/>
      <c r="C9" s="11"/>
      <c r="D9" s="20"/>
      <c r="E9" s="20"/>
      <c r="F9" s="39"/>
      <c r="G9" s="14" t="str">
        <f t="shared" si="0"/>
        <v/>
      </c>
      <c r="H9" s="73"/>
      <c r="I9" s="73"/>
      <c r="J9" s="14">
        <f t="shared" si="1"/>
        <v>0</v>
      </c>
      <c r="K9" s="901"/>
      <c r="L9" s="14" t="str">
        <f t="shared" si="2"/>
        <v/>
      </c>
      <c r="M9" s="75"/>
      <c r="N9" s="75"/>
      <c r="O9" s="75"/>
      <c r="P9" s="39"/>
      <c r="Q9" s="14"/>
      <c r="R9" s="14"/>
      <c r="S9" s="14">
        <f t="shared" si="3"/>
        <v>0</v>
      </c>
      <c r="T9" s="14" t="str">
        <f t="shared" si="4"/>
        <v/>
      </c>
      <c r="U9" s="20"/>
      <c r="V9" s="48" t="str">
        <f t="shared" si="5"/>
        <v/>
      </c>
    </row>
    <row r="10" customHeight="1" spans="1:22">
      <c r="A10" s="10"/>
      <c r="B10" s="11"/>
      <c r="C10" s="11"/>
      <c r="D10" s="20"/>
      <c r="E10" s="20"/>
      <c r="F10" s="39"/>
      <c r="G10" s="14" t="str">
        <f t="shared" si="0"/>
        <v/>
      </c>
      <c r="H10" s="73"/>
      <c r="I10" s="73"/>
      <c r="J10" s="14">
        <f t="shared" si="1"/>
        <v>0</v>
      </c>
      <c r="K10" s="901"/>
      <c r="L10" s="14" t="str">
        <f t="shared" si="2"/>
        <v/>
      </c>
      <c r="M10" s="75"/>
      <c r="N10" s="75"/>
      <c r="O10" s="75"/>
      <c r="P10" s="39"/>
      <c r="Q10" s="14"/>
      <c r="R10" s="14"/>
      <c r="S10" s="14">
        <f t="shared" si="3"/>
        <v>0</v>
      </c>
      <c r="T10" s="14" t="str">
        <f t="shared" si="4"/>
        <v/>
      </c>
      <c r="U10" s="20"/>
      <c r="V10" s="48" t="str">
        <f t="shared" si="5"/>
        <v/>
      </c>
    </row>
    <row r="11" customHeight="1" spans="1:22">
      <c r="A11" s="10"/>
      <c r="B11" s="11"/>
      <c r="C11" s="11"/>
      <c r="D11" s="20"/>
      <c r="E11" s="20"/>
      <c r="F11" s="39"/>
      <c r="G11" s="14" t="str">
        <f t="shared" si="0"/>
        <v/>
      </c>
      <c r="H11" s="73"/>
      <c r="I11" s="73"/>
      <c r="J11" s="14">
        <f t="shared" si="1"/>
        <v>0</v>
      </c>
      <c r="K11" s="901"/>
      <c r="L11" s="14" t="str">
        <f t="shared" si="2"/>
        <v/>
      </c>
      <c r="M11" s="75"/>
      <c r="N11" s="75"/>
      <c r="O11" s="75"/>
      <c r="P11" s="39"/>
      <c r="Q11" s="14"/>
      <c r="R11" s="14"/>
      <c r="S11" s="14">
        <f t="shared" si="3"/>
        <v>0</v>
      </c>
      <c r="T11" s="14" t="str">
        <f t="shared" si="4"/>
        <v/>
      </c>
      <c r="U11" s="20"/>
      <c r="V11" s="48" t="str">
        <f t="shared" si="5"/>
        <v/>
      </c>
    </row>
    <row r="12" customHeight="1" spans="1:22">
      <c r="A12" s="10"/>
      <c r="B12" s="11"/>
      <c r="C12" s="11"/>
      <c r="D12" s="20"/>
      <c r="E12" s="20"/>
      <c r="F12" s="39"/>
      <c r="G12" s="14" t="str">
        <f t="shared" si="0"/>
        <v/>
      </c>
      <c r="H12" s="73"/>
      <c r="I12" s="73"/>
      <c r="J12" s="14">
        <f t="shared" si="1"/>
        <v>0</v>
      </c>
      <c r="K12" s="901"/>
      <c r="L12" s="14" t="str">
        <f t="shared" si="2"/>
        <v/>
      </c>
      <c r="M12" s="75"/>
      <c r="N12" s="75"/>
      <c r="O12" s="75"/>
      <c r="P12" s="39"/>
      <c r="Q12" s="14"/>
      <c r="R12" s="14"/>
      <c r="S12" s="14">
        <f t="shared" si="3"/>
        <v>0</v>
      </c>
      <c r="T12" s="14" t="str">
        <f t="shared" si="4"/>
        <v/>
      </c>
      <c r="U12" s="20"/>
      <c r="V12" s="48" t="str">
        <f t="shared" si="5"/>
        <v/>
      </c>
    </row>
    <row r="13" customHeight="1" spans="1:22">
      <c r="A13" s="10"/>
      <c r="B13" s="11"/>
      <c r="C13" s="11"/>
      <c r="D13" s="20"/>
      <c r="E13" s="20"/>
      <c r="F13" s="39"/>
      <c r="G13" s="14" t="str">
        <f t="shared" si="0"/>
        <v/>
      </c>
      <c r="H13" s="73"/>
      <c r="I13" s="73"/>
      <c r="J13" s="14">
        <f t="shared" si="1"/>
        <v>0</v>
      </c>
      <c r="K13" s="901"/>
      <c r="L13" s="14" t="str">
        <f t="shared" si="2"/>
        <v/>
      </c>
      <c r="M13" s="75"/>
      <c r="N13" s="75"/>
      <c r="O13" s="75"/>
      <c r="P13" s="39"/>
      <c r="Q13" s="14"/>
      <c r="R13" s="14"/>
      <c r="S13" s="14">
        <f t="shared" si="3"/>
        <v>0</v>
      </c>
      <c r="T13" s="14" t="str">
        <f t="shared" si="4"/>
        <v/>
      </c>
      <c r="U13" s="20"/>
      <c r="V13" s="48" t="str">
        <f t="shared" si="5"/>
        <v/>
      </c>
    </row>
    <row r="14" customHeight="1" spans="1:22">
      <c r="A14" s="10"/>
      <c r="B14" s="11"/>
      <c r="C14" s="11"/>
      <c r="D14" s="20"/>
      <c r="E14" s="20"/>
      <c r="F14" s="39"/>
      <c r="G14" s="14" t="str">
        <f t="shared" si="0"/>
        <v/>
      </c>
      <c r="H14" s="73"/>
      <c r="I14" s="73"/>
      <c r="J14" s="14">
        <f t="shared" si="1"/>
        <v>0</v>
      </c>
      <c r="K14" s="901"/>
      <c r="L14" s="14" t="str">
        <f t="shared" si="2"/>
        <v/>
      </c>
      <c r="M14" s="75"/>
      <c r="N14" s="75"/>
      <c r="O14" s="75"/>
      <c r="P14" s="39"/>
      <c r="Q14" s="14"/>
      <c r="R14" s="14"/>
      <c r="S14" s="14">
        <f t="shared" si="3"/>
        <v>0</v>
      </c>
      <c r="T14" s="14" t="str">
        <f t="shared" si="4"/>
        <v/>
      </c>
      <c r="U14" s="20"/>
      <c r="V14" s="48" t="str">
        <f t="shared" si="5"/>
        <v/>
      </c>
    </row>
    <row r="15" customHeight="1" spans="1:22">
      <c r="A15" s="10"/>
      <c r="B15" s="11"/>
      <c r="C15" s="11"/>
      <c r="D15" s="20"/>
      <c r="E15" s="20"/>
      <c r="F15" s="39"/>
      <c r="G15" s="14" t="str">
        <f t="shared" si="0"/>
        <v/>
      </c>
      <c r="H15" s="73"/>
      <c r="I15" s="73"/>
      <c r="J15" s="14">
        <f t="shared" si="1"/>
        <v>0</v>
      </c>
      <c r="K15" s="901"/>
      <c r="L15" s="14" t="str">
        <f t="shared" si="2"/>
        <v/>
      </c>
      <c r="M15" s="75"/>
      <c r="N15" s="75"/>
      <c r="O15" s="75"/>
      <c r="P15" s="39"/>
      <c r="Q15" s="14"/>
      <c r="R15" s="14"/>
      <c r="S15" s="14">
        <f t="shared" si="3"/>
        <v>0</v>
      </c>
      <c r="T15" s="14" t="str">
        <f t="shared" si="4"/>
        <v/>
      </c>
      <c r="U15" s="20"/>
      <c r="V15" s="48" t="str">
        <f t="shared" si="5"/>
        <v/>
      </c>
    </row>
    <row r="16" customHeight="1" spans="1:22">
      <c r="A16" s="10"/>
      <c r="B16" s="11"/>
      <c r="C16" s="11"/>
      <c r="D16" s="20"/>
      <c r="E16" s="20"/>
      <c r="F16" s="39"/>
      <c r="G16" s="14" t="str">
        <f t="shared" si="0"/>
        <v/>
      </c>
      <c r="H16" s="73"/>
      <c r="I16" s="73"/>
      <c r="J16" s="14">
        <f t="shared" si="1"/>
        <v>0</v>
      </c>
      <c r="K16" s="901"/>
      <c r="L16" s="14" t="str">
        <f t="shared" si="2"/>
        <v/>
      </c>
      <c r="M16" s="75"/>
      <c r="N16" s="75"/>
      <c r="O16" s="75"/>
      <c r="P16" s="39"/>
      <c r="Q16" s="14"/>
      <c r="R16" s="14"/>
      <c r="S16" s="14">
        <f t="shared" si="3"/>
        <v>0</v>
      </c>
      <c r="T16" s="14" t="str">
        <f t="shared" si="4"/>
        <v/>
      </c>
      <c r="U16" s="20"/>
      <c r="V16" s="48" t="str">
        <f t="shared" si="5"/>
        <v/>
      </c>
    </row>
    <row r="17" customHeight="1" spans="1:22">
      <c r="A17" s="10"/>
      <c r="B17" s="11"/>
      <c r="C17" s="11"/>
      <c r="D17" s="20"/>
      <c r="E17" s="20"/>
      <c r="F17" s="39"/>
      <c r="G17" s="14" t="str">
        <f t="shared" si="0"/>
        <v/>
      </c>
      <c r="H17" s="73"/>
      <c r="I17" s="73"/>
      <c r="J17" s="14">
        <f t="shared" si="1"/>
        <v>0</v>
      </c>
      <c r="K17" s="901"/>
      <c r="L17" s="14" t="str">
        <f t="shared" si="2"/>
        <v/>
      </c>
      <c r="M17" s="75"/>
      <c r="N17" s="75"/>
      <c r="O17" s="75"/>
      <c r="P17" s="39"/>
      <c r="Q17" s="14"/>
      <c r="R17" s="14"/>
      <c r="S17" s="14">
        <f t="shared" si="3"/>
        <v>0</v>
      </c>
      <c r="T17" s="14" t="str">
        <f t="shared" si="4"/>
        <v/>
      </c>
      <c r="U17" s="20"/>
      <c r="V17" s="48" t="str">
        <f t="shared" si="5"/>
        <v/>
      </c>
    </row>
    <row r="18" customHeight="1" spans="1:22">
      <c r="A18" s="10"/>
      <c r="B18" s="11"/>
      <c r="C18" s="11"/>
      <c r="D18" s="20"/>
      <c r="E18" s="20"/>
      <c r="F18" s="39"/>
      <c r="G18" s="14" t="str">
        <f t="shared" si="0"/>
        <v/>
      </c>
      <c r="H18" s="73"/>
      <c r="I18" s="73"/>
      <c r="J18" s="14">
        <f t="shared" si="1"/>
        <v>0</v>
      </c>
      <c r="K18" s="901"/>
      <c r="L18" s="14" t="str">
        <f t="shared" si="2"/>
        <v/>
      </c>
      <c r="M18" s="75"/>
      <c r="N18" s="75"/>
      <c r="O18" s="75"/>
      <c r="P18" s="39"/>
      <c r="Q18" s="14"/>
      <c r="R18" s="14"/>
      <c r="S18" s="14">
        <f t="shared" si="3"/>
        <v>0</v>
      </c>
      <c r="T18" s="14" t="str">
        <f t="shared" si="4"/>
        <v/>
      </c>
      <c r="U18" s="20"/>
      <c r="V18" s="48" t="str">
        <f t="shared" si="5"/>
        <v/>
      </c>
    </row>
    <row r="19" customHeight="1" spans="1:22">
      <c r="A19" s="10"/>
      <c r="B19" s="11"/>
      <c r="C19" s="11"/>
      <c r="D19" s="20"/>
      <c r="E19" s="20"/>
      <c r="F19" s="39"/>
      <c r="G19" s="14" t="str">
        <f t="shared" si="0"/>
        <v/>
      </c>
      <c r="H19" s="73"/>
      <c r="I19" s="73"/>
      <c r="J19" s="14">
        <f t="shared" si="1"/>
        <v>0</v>
      </c>
      <c r="K19" s="901"/>
      <c r="L19" s="14" t="str">
        <f t="shared" si="2"/>
        <v/>
      </c>
      <c r="M19" s="75"/>
      <c r="N19" s="75"/>
      <c r="O19" s="75"/>
      <c r="P19" s="39"/>
      <c r="Q19" s="14"/>
      <c r="R19" s="14"/>
      <c r="S19" s="14">
        <f t="shared" si="3"/>
        <v>0</v>
      </c>
      <c r="T19" s="14" t="str">
        <f t="shared" si="4"/>
        <v/>
      </c>
      <c r="U19" s="20"/>
      <c r="V19" s="48" t="str">
        <f t="shared" si="5"/>
        <v/>
      </c>
    </row>
    <row r="20" customHeight="1" spans="1:22">
      <c r="A20" s="10"/>
      <c r="B20" s="11"/>
      <c r="C20" s="11"/>
      <c r="D20" s="20"/>
      <c r="E20" s="20"/>
      <c r="F20" s="39"/>
      <c r="G20" s="14" t="str">
        <f t="shared" si="0"/>
        <v/>
      </c>
      <c r="H20" s="73"/>
      <c r="I20" s="73"/>
      <c r="J20" s="14">
        <f t="shared" si="1"/>
        <v>0</v>
      </c>
      <c r="K20" s="901"/>
      <c r="L20" s="14" t="str">
        <f t="shared" si="2"/>
        <v/>
      </c>
      <c r="M20" s="75"/>
      <c r="N20" s="75"/>
      <c r="O20" s="75"/>
      <c r="P20" s="39"/>
      <c r="Q20" s="14"/>
      <c r="R20" s="14"/>
      <c r="S20" s="14">
        <f t="shared" si="3"/>
        <v>0</v>
      </c>
      <c r="T20" s="14" t="str">
        <f t="shared" si="4"/>
        <v/>
      </c>
      <c r="U20" s="20"/>
      <c r="V20" s="48" t="str">
        <f t="shared" si="5"/>
        <v/>
      </c>
    </row>
    <row r="21" customHeight="1" spans="1:22">
      <c r="A21" s="10"/>
      <c r="B21" s="11"/>
      <c r="C21" s="11"/>
      <c r="D21" s="20"/>
      <c r="E21" s="20"/>
      <c r="F21" s="39"/>
      <c r="G21" s="14" t="str">
        <f t="shared" si="0"/>
        <v/>
      </c>
      <c r="H21" s="73"/>
      <c r="I21" s="73"/>
      <c r="J21" s="14">
        <f t="shared" si="1"/>
        <v>0</v>
      </c>
      <c r="K21" s="901"/>
      <c r="L21" s="14" t="str">
        <f t="shared" si="2"/>
        <v/>
      </c>
      <c r="M21" s="75"/>
      <c r="N21" s="75"/>
      <c r="O21" s="75"/>
      <c r="P21" s="39"/>
      <c r="Q21" s="14"/>
      <c r="R21" s="14"/>
      <c r="S21" s="14">
        <f t="shared" si="3"/>
        <v>0</v>
      </c>
      <c r="T21" s="14" t="str">
        <f t="shared" si="4"/>
        <v/>
      </c>
      <c r="U21" s="20"/>
      <c r="V21" s="48" t="str">
        <f t="shared" si="5"/>
        <v/>
      </c>
    </row>
    <row r="22" customHeight="1" spans="1:22">
      <c r="A22" s="10"/>
      <c r="B22" s="11"/>
      <c r="C22" s="11"/>
      <c r="D22" s="20"/>
      <c r="E22" s="20"/>
      <c r="F22" s="39"/>
      <c r="G22" s="14" t="str">
        <f t="shared" si="0"/>
        <v/>
      </c>
      <c r="H22" s="73"/>
      <c r="I22" s="73"/>
      <c r="J22" s="14">
        <f t="shared" si="1"/>
        <v>0</v>
      </c>
      <c r="K22" s="901"/>
      <c r="L22" s="14" t="str">
        <f t="shared" si="2"/>
        <v/>
      </c>
      <c r="M22" s="75"/>
      <c r="N22" s="75"/>
      <c r="O22" s="75"/>
      <c r="P22" s="39"/>
      <c r="Q22" s="14"/>
      <c r="R22" s="14"/>
      <c r="S22" s="14">
        <f t="shared" si="3"/>
        <v>0</v>
      </c>
      <c r="T22" s="14" t="str">
        <f t="shared" si="4"/>
        <v/>
      </c>
      <c r="U22" s="20"/>
      <c r="V22" s="48" t="str">
        <f t="shared" si="5"/>
        <v/>
      </c>
    </row>
    <row r="23" customHeight="1" spans="1:22">
      <c r="A23" s="10"/>
      <c r="B23" s="11"/>
      <c r="C23" s="11"/>
      <c r="D23" s="20"/>
      <c r="E23" s="20"/>
      <c r="F23" s="39"/>
      <c r="G23" s="14" t="str">
        <f t="shared" si="0"/>
        <v/>
      </c>
      <c r="H23" s="73"/>
      <c r="I23" s="73"/>
      <c r="J23" s="14">
        <f t="shared" si="1"/>
        <v>0</v>
      </c>
      <c r="K23" s="901"/>
      <c r="L23" s="14" t="str">
        <f t="shared" si="2"/>
        <v/>
      </c>
      <c r="M23" s="75"/>
      <c r="N23" s="75"/>
      <c r="O23" s="75"/>
      <c r="P23" s="39"/>
      <c r="Q23" s="14"/>
      <c r="R23" s="14"/>
      <c r="S23" s="14">
        <f t="shared" si="3"/>
        <v>0</v>
      </c>
      <c r="T23" s="14" t="str">
        <f t="shared" si="4"/>
        <v/>
      </c>
      <c r="U23" s="20"/>
      <c r="V23" s="48" t="str">
        <f t="shared" si="5"/>
        <v/>
      </c>
    </row>
    <row r="24" customHeight="1" spans="1:22">
      <c r="A24" s="10"/>
      <c r="B24" s="11"/>
      <c r="C24" s="11"/>
      <c r="D24" s="20"/>
      <c r="E24" s="20"/>
      <c r="F24" s="39"/>
      <c r="G24" s="14" t="str">
        <f t="shared" si="0"/>
        <v/>
      </c>
      <c r="H24" s="73"/>
      <c r="I24" s="73"/>
      <c r="J24" s="14">
        <f t="shared" si="1"/>
        <v>0</v>
      </c>
      <c r="K24" s="901"/>
      <c r="L24" s="14" t="str">
        <f t="shared" si="2"/>
        <v/>
      </c>
      <c r="M24" s="75"/>
      <c r="N24" s="75"/>
      <c r="O24" s="75"/>
      <c r="P24" s="39"/>
      <c r="Q24" s="14"/>
      <c r="R24" s="14"/>
      <c r="S24" s="14">
        <f t="shared" si="3"/>
        <v>0</v>
      </c>
      <c r="T24" s="14" t="str">
        <f t="shared" si="4"/>
        <v/>
      </c>
      <c r="U24" s="20"/>
      <c r="V24" s="48" t="str">
        <f t="shared" si="5"/>
        <v/>
      </c>
    </row>
    <row r="25" customHeight="1" spans="1:22">
      <c r="A25" s="10"/>
      <c r="B25" s="11"/>
      <c r="C25" s="11"/>
      <c r="D25" s="20"/>
      <c r="E25" s="20"/>
      <c r="F25" s="39"/>
      <c r="G25" s="14" t="str">
        <f t="shared" si="0"/>
        <v/>
      </c>
      <c r="H25" s="73"/>
      <c r="I25" s="73"/>
      <c r="J25" s="14">
        <f t="shared" si="1"/>
        <v>0</v>
      </c>
      <c r="K25" s="901"/>
      <c r="L25" s="14" t="str">
        <f t="shared" si="2"/>
        <v/>
      </c>
      <c r="M25" s="75"/>
      <c r="N25" s="75"/>
      <c r="O25" s="75"/>
      <c r="P25" s="39"/>
      <c r="Q25" s="14"/>
      <c r="R25" s="14"/>
      <c r="S25" s="14">
        <f t="shared" si="3"/>
        <v>0</v>
      </c>
      <c r="T25" s="14" t="str">
        <f t="shared" si="4"/>
        <v/>
      </c>
      <c r="U25" s="20"/>
      <c r="V25" s="48" t="str">
        <f t="shared" si="5"/>
        <v/>
      </c>
    </row>
    <row r="26" customHeight="1" spans="1:22">
      <c r="A26" s="10"/>
      <c r="B26" s="11"/>
      <c r="C26" s="11"/>
      <c r="D26" s="20"/>
      <c r="E26" s="20"/>
      <c r="F26" s="39"/>
      <c r="G26" s="14"/>
      <c r="H26" s="73"/>
      <c r="I26" s="73"/>
      <c r="J26" s="14">
        <f t="shared" si="1"/>
        <v>0</v>
      </c>
      <c r="K26" s="901"/>
      <c r="L26" s="75"/>
      <c r="M26" s="75"/>
      <c r="N26" s="75"/>
      <c r="O26" s="75"/>
      <c r="P26" s="39"/>
      <c r="Q26" s="14"/>
      <c r="R26" s="14"/>
      <c r="S26" s="14">
        <f t="shared" si="3"/>
        <v>0</v>
      </c>
      <c r="T26" s="14" t="str">
        <f t="shared" si="4"/>
        <v/>
      </c>
      <c r="U26" s="20"/>
      <c r="V26" s="48" t="str">
        <f t="shared" si="5"/>
        <v/>
      </c>
    </row>
    <row r="27" customHeight="1" spans="1:22">
      <c r="A27" s="146" t="s">
        <v>621</v>
      </c>
      <c r="B27" s="91"/>
      <c r="C27" s="91"/>
      <c r="D27" s="20"/>
      <c r="E27" s="20"/>
      <c r="F27" s="39"/>
      <c r="G27" s="14"/>
      <c r="H27" s="73">
        <f>SUM(H7:H26)</f>
        <v>0</v>
      </c>
      <c r="I27" s="73">
        <f>SUM(I7:I26)</f>
        <v>0</v>
      </c>
      <c r="J27" s="14"/>
      <c r="K27" s="79"/>
      <c r="L27" s="14"/>
      <c r="M27" s="14">
        <f>SUM(M7:M26)</f>
        <v>0</v>
      </c>
      <c r="N27" s="14">
        <f>SUM(N7:N26)</f>
        <v>0</v>
      </c>
      <c r="O27" s="14"/>
      <c r="P27" s="39"/>
      <c r="Q27" s="14"/>
      <c r="R27" s="14">
        <f>SUM(R7:R26)</f>
        <v>0</v>
      </c>
      <c r="S27" s="14">
        <f t="shared" si="3"/>
        <v>0</v>
      </c>
      <c r="T27" s="14" t="str">
        <f t="shared" si="4"/>
        <v/>
      </c>
      <c r="U27" s="20"/>
      <c r="V27" s="48" t="str">
        <f t="shared" si="5"/>
        <v>正常</v>
      </c>
    </row>
    <row r="28" customHeight="1" spans="1:16">
      <c r="A28" s="17" t="e">
        <f>#REF!&amp;#REF!</f>
        <v>#REF!</v>
      </c>
      <c r="K28" s="587"/>
      <c r="L28" s="6"/>
      <c r="M28" s="6"/>
      <c r="N28" s="6"/>
      <c r="O28" s="6"/>
      <c r="P28" s="27" t="e">
        <f>"评估人员："&amp;#REF!</f>
        <v>#REF!</v>
      </c>
    </row>
    <row r="29" customHeight="1" spans="1:15">
      <c r="A29" s="27" t="e">
        <f>CONCATENATE(#REF!,#REF!,#REF!,#REF!,#REF!,#REF!,#REF!)</f>
        <v>#REF!</v>
      </c>
      <c r="K29" s="587"/>
      <c r="L29" s="587"/>
      <c r="M29" s="587"/>
      <c r="N29" s="587"/>
      <c r="O29" s="587"/>
    </row>
    <row r="30" customHeight="1" spans="1:15">
      <c r="A30" s="586"/>
      <c r="B30" s="19" t="s">
        <v>642</v>
      </c>
      <c r="C30" s="27" t="s">
        <v>711</v>
      </c>
      <c r="K30" s="587"/>
      <c r="L30" s="587"/>
      <c r="M30" s="587"/>
      <c r="N30" s="587"/>
      <c r="O30" s="587"/>
    </row>
    <row r="31" customHeight="1" spans="1:15">
      <c r="A31" s="586"/>
      <c r="C31" s="27" t="s">
        <v>712</v>
      </c>
      <c r="K31" s="587"/>
      <c r="L31" s="587"/>
      <c r="M31" s="587"/>
      <c r="N31" s="587"/>
      <c r="O31" s="587"/>
    </row>
    <row r="32" customHeight="1" spans="1:15">
      <c r="A32" s="586"/>
      <c r="K32" s="587"/>
      <c r="L32" s="587"/>
      <c r="M32" s="587"/>
      <c r="N32" s="587"/>
      <c r="O32" s="587"/>
    </row>
    <row r="33" customHeight="1" spans="1:15">
      <c r="A33" s="586"/>
      <c r="K33" s="587"/>
      <c r="L33" s="587"/>
      <c r="M33" s="587"/>
      <c r="N33" s="587"/>
      <c r="O33" s="587"/>
    </row>
    <row r="34" customHeight="1" spans="1:15">
      <c r="A34" s="586"/>
      <c r="K34" s="587"/>
      <c r="L34" s="587"/>
      <c r="M34" s="587"/>
      <c r="N34" s="587"/>
      <c r="O34" s="587"/>
    </row>
    <row r="35" customHeight="1" spans="1:15">
      <c r="A35" s="586"/>
      <c r="K35" s="587"/>
      <c r="L35" s="587"/>
      <c r="M35" s="587"/>
      <c r="N35" s="587"/>
      <c r="O35" s="587"/>
    </row>
    <row r="36" customHeight="1" spans="1:15">
      <c r="A36" s="586"/>
      <c r="K36" s="587"/>
      <c r="L36" s="587"/>
      <c r="M36" s="587"/>
      <c r="N36" s="587"/>
      <c r="O36" s="587"/>
    </row>
    <row r="37" customHeight="1" spans="1:15">
      <c r="A37" s="586"/>
      <c r="K37" s="587"/>
      <c r="L37" s="587"/>
      <c r="M37" s="587"/>
      <c r="N37" s="587"/>
      <c r="O37" s="587"/>
    </row>
    <row r="38" customHeight="1" spans="1:15">
      <c r="A38" s="586"/>
      <c r="K38" s="587"/>
      <c r="L38" s="587"/>
      <c r="M38" s="587"/>
      <c r="N38" s="587"/>
      <c r="O38" s="587"/>
    </row>
    <row r="39" customHeight="1" spans="1:15">
      <c r="A39" s="586"/>
      <c r="K39" s="587"/>
      <c r="L39" s="587"/>
      <c r="M39" s="587"/>
      <c r="N39" s="587"/>
      <c r="O39" s="587"/>
    </row>
    <row r="40" customHeight="1" spans="1:15">
      <c r="A40" s="586"/>
      <c r="K40" s="587"/>
      <c r="L40" s="587"/>
      <c r="M40" s="587"/>
      <c r="N40" s="587"/>
      <c r="O40" s="587"/>
    </row>
    <row r="41" customHeight="1" spans="1:15">
      <c r="A41" s="586"/>
      <c r="K41" s="587"/>
      <c r="L41" s="587"/>
      <c r="M41" s="587"/>
      <c r="N41" s="587"/>
      <c r="O41" s="587"/>
    </row>
    <row r="42" customHeight="1" spans="1:15">
      <c r="A42" s="586"/>
      <c r="K42" s="587"/>
      <c r="L42" s="587"/>
      <c r="M42" s="587"/>
      <c r="N42" s="587"/>
      <c r="O42" s="587"/>
    </row>
    <row r="43" customHeight="1" spans="1:15">
      <c r="A43" s="586"/>
      <c r="K43" s="587"/>
      <c r="L43" s="587"/>
      <c r="M43" s="587"/>
      <c r="N43" s="587"/>
      <c r="O43" s="587"/>
    </row>
    <row r="44" customHeight="1" spans="1:15">
      <c r="A44" s="586"/>
      <c r="K44" s="587"/>
      <c r="L44" s="587"/>
      <c r="M44" s="587"/>
      <c r="N44" s="587"/>
      <c r="O44" s="587"/>
    </row>
    <row r="45" customHeight="1" spans="1:15">
      <c r="A45" s="586"/>
      <c r="K45" s="587"/>
      <c r="L45" s="587"/>
      <c r="M45" s="587"/>
      <c r="N45" s="587"/>
      <c r="O45" s="587"/>
    </row>
    <row r="46" customHeight="1" spans="1:15">
      <c r="A46" s="586"/>
      <c r="K46" s="587"/>
      <c r="L46" s="587"/>
      <c r="M46" s="587"/>
      <c r="N46" s="587"/>
      <c r="O46" s="587"/>
    </row>
    <row r="47" customHeight="1" spans="1:15">
      <c r="A47" s="586"/>
      <c r="K47" s="587"/>
      <c r="L47" s="587"/>
      <c r="M47" s="587"/>
      <c r="N47" s="587"/>
      <c r="O47" s="587"/>
    </row>
    <row r="48" customHeight="1" spans="1:15">
      <c r="A48" s="586"/>
      <c r="K48" s="587"/>
      <c r="L48" s="587"/>
      <c r="M48" s="587"/>
      <c r="N48" s="587"/>
      <c r="O48" s="587"/>
    </row>
    <row r="49" customHeight="1" spans="1:15">
      <c r="A49" s="586"/>
      <c r="K49" s="587"/>
      <c r="L49" s="587"/>
      <c r="M49" s="587"/>
      <c r="N49" s="587"/>
      <c r="O49" s="587"/>
    </row>
    <row r="50" customHeight="1" spans="1:15">
      <c r="A50" s="586"/>
      <c r="K50" s="587"/>
      <c r="L50" s="587"/>
      <c r="M50" s="587"/>
      <c r="N50" s="587"/>
      <c r="O50" s="587"/>
    </row>
    <row r="51" customHeight="1" spans="1:15">
      <c r="A51" s="586"/>
      <c r="K51" s="587"/>
      <c r="L51" s="587"/>
      <c r="M51" s="587"/>
      <c r="N51" s="587"/>
      <c r="O51" s="587"/>
    </row>
    <row r="52" customHeight="1" spans="1:15">
      <c r="A52" s="586"/>
      <c r="K52" s="587"/>
      <c r="L52" s="587"/>
      <c r="M52" s="587"/>
      <c r="N52" s="587"/>
      <c r="O52" s="587"/>
    </row>
    <row r="53" customHeight="1" spans="1:15">
      <c r="A53" s="586"/>
      <c r="K53" s="587"/>
      <c r="L53" s="587"/>
      <c r="M53" s="587"/>
      <c r="N53" s="587"/>
      <c r="O53" s="587"/>
    </row>
    <row r="54" customHeight="1" spans="1:15">
      <c r="A54" s="586"/>
      <c r="K54" s="587"/>
      <c r="L54" s="587"/>
      <c r="M54" s="587"/>
      <c r="N54" s="587"/>
      <c r="O54" s="587"/>
    </row>
    <row r="55" customHeight="1" spans="1:15">
      <c r="A55" s="586"/>
      <c r="K55" s="587"/>
      <c r="L55" s="587"/>
      <c r="M55" s="587"/>
      <c r="N55" s="587"/>
      <c r="O55" s="587"/>
    </row>
    <row r="56" customHeight="1" spans="1:15">
      <c r="A56" s="586"/>
      <c r="K56" s="587"/>
      <c r="L56" s="587"/>
      <c r="M56" s="587"/>
      <c r="N56" s="587"/>
      <c r="O56" s="587"/>
    </row>
    <row r="57" customHeight="1" spans="1:15">
      <c r="A57" s="586"/>
      <c r="K57" s="587"/>
      <c r="L57" s="587"/>
      <c r="M57" s="587"/>
      <c r="N57" s="587"/>
      <c r="O57" s="587"/>
    </row>
    <row r="58" customHeight="1" spans="1:15">
      <c r="A58" s="586"/>
      <c r="K58" s="587"/>
      <c r="L58" s="587"/>
      <c r="M58" s="587"/>
      <c r="N58" s="587"/>
      <c r="O58" s="587"/>
    </row>
    <row r="59" customHeight="1" spans="1:15">
      <c r="A59" s="586"/>
      <c r="K59" s="587"/>
      <c r="L59" s="587"/>
      <c r="M59" s="587"/>
      <c r="N59" s="587"/>
      <c r="O59" s="587"/>
    </row>
    <row r="60" customHeight="1" spans="1:15">
      <c r="A60" s="586"/>
      <c r="K60" s="587"/>
      <c r="L60" s="587"/>
      <c r="M60" s="587"/>
      <c r="N60" s="587"/>
      <c r="O60" s="587"/>
    </row>
    <row r="61" customHeight="1" spans="1:15">
      <c r="A61" s="586"/>
      <c r="K61" s="587"/>
      <c r="L61" s="587"/>
      <c r="M61" s="587"/>
      <c r="N61" s="587"/>
      <c r="O61" s="587"/>
    </row>
    <row r="62" customHeight="1" spans="1:15">
      <c r="A62" s="586"/>
      <c r="K62" s="587"/>
      <c r="L62" s="587"/>
      <c r="M62" s="587"/>
      <c r="N62" s="587"/>
      <c r="O62" s="587"/>
    </row>
    <row r="63" customHeight="1" spans="1:15">
      <c r="A63" s="586"/>
      <c r="K63" s="587"/>
      <c r="L63" s="587"/>
      <c r="M63" s="587"/>
      <c r="N63" s="587"/>
      <c r="O63" s="587"/>
    </row>
    <row r="64" customHeight="1" spans="1:15">
      <c r="A64" s="586"/>
      <c r="K64" s="587"/>
      <c r="L64" s="587"/>
      <c r="M64" s="587"/>
      <c r="N64" s="587"/>
      <c r="O64" s="587"/>
    </row>
    <row r="65" customHeight="1" spans="1:15">
      <c r="A65" s="586"/>
      <c r="K65" s="587"/>
      <c r="L65" s="587"/>
      <c r="M65" s="587"/>
      <c r="N65" s="587"/>
      <c r="O65" s="587"/>
    </row>
    <row r="66" customHeight="1" spans="1:15">
      <c r="A66" s="586"/>
      <c r="K66" s="587"/>
      <c r="L66" s="587"/>
      <c r="M66" s="587"/>
      <c r="N66" s="587"/>
      <c r="O66" s="587"/>
    </row>
    <row r="67" customHeight="1" spans="1:15">
      <c r="A67" s="586"/>
      <c r="K67" s="587"/>
      <c r="L67" s="587"/>
      <c r="M67" s="587"/>
      <c r="N67" s="587"/>
      <c r="O67" s="587"/>
    </row>
    <row r="68" customHeight="1" spans="1:15">
      <c r="A68" s="586"/>
      <c r="K68" s="587"/>
      <c r="L68" s="587"/>
      <c r="M68" s="587"/>
      <c r="N68" s="587"/>
      <c r="O68" s="587"/>
    </row>
    <row r="69" customHeight="1" spans="1:15">
      <c r="A69" s="586"/>
      <c r="K69" s="587"/>
      <c r="L69" s="587"/>
      <c r="M69" s="587"/>
      <c r="N69" s="587"/>
      <c r="O69" s="587"/>
    </row>
    <row r="70" customHeight="1" spans="1:15">
      <c r="A70" s="586"/>
      <c r="K70" s="587"/>
      <c r="L70" s="587"/>
      <c r="M70" s="587"/>
      <c r="N70" s="587"/>
      <c r="O70" s="587"/>
    </row>
    <row r="71" customHeight="1" spans="1:15">
      <c r="A71" s="586"/>
      <c r="K71" s="587"/>
      <c r="L71" s="587"/>
      <c r="M71" s="587"/>
      <c r="N71" s="587"/>
      <c r="O71" s="587"/>
    </row>
    <row r="72" customHeight="1" spans="1:15">
      <c r="A72" s="586"/>
      <c r="K72" s="587"/>
      <c r="L72" s="587"/>
      <c r="M72" s="587"/>
      <c r="N72" s="587"/>
      <c r="O72" s="587"/>
    </row>
    <row r="73" customHeight="1" spans="1:15">
      <c r="A73" s="586"/>
      <c r="K73" s="587"/>
      <c r="L73" s="587"/>
      <c r="M73" s="587"/>
      <c r="N73" s="587"/>
      <c r="O73" s="587"/>
    </row>
    <row r="74" customHeight="1" spans="1:15">
      <c r="A74" s="586"/>
      <c r="K74" s="587"/>
      <c r="L74" s="587"/>
      <c r="M74" s="587"/>
      <c r="N74" s="587"/>
      <c r="O74" s="587"/>
    </row>
    <row r="75" customHeight="1" spans="1:15">
      <c r="A75" s="586"/>
      <c r="K75" s="587"/>
      <c r="L75" s="587"/>
      <c r="M75" s="587"/>
      <c r="N75" s="587"/>
      <c r="O75" s="587"/>
    </row>
    <row r="76" customHeight="1" spans="1:15">
      <c r="A76" s="586"/>
      <c r="K76" s="587"/>
      <c r="L76" s="587"/>
      <c r="M76" s="587"/>
      <c r="N76" s="587"/>
      <c r="O76" s="587"/>
    </row>
    <row r="77" customHeight="1" spans="1:15">
      <c r="A77" s="586"/>
      <c r="K77" s="587"/>
      <c r="L77" s="587"/>
      <c r="M77" s="587"/>
      <c r="N77" s="587"/>
      <c r="O77" s="587"/>
    </row>
    <row r="78" customHeight="1" spans="1:15">
      <c r="A78" s="586"/>
      <c r="K78" s="587"/>
      <c r="L78" s="587"/>
      <c r="M78" s="587"/>
      <c r="N78" s="587"/>
      <c r="O78" s="587"/>
    </row>
    <row r="79" customHeight="1" spans="1:15">
      <c r="A79" s="586"/>
      <c r="K79" s="587"/>
      <c r="L79" s="587"/>
      <c r="M79" s="587"/>
      <c r="N79" s="587"/>
      <c r="O79" s="587"/>
    </row>
    <row r="80" customHeight="1" spans="1:15">
      <c r="A80" s="586"/>
      <c r="K80" s="587"/>
      <c r="L80" s="587"/>
      <c r="M80" s="587"/>
      <c r="N80" s="587"/>
      <c r="O80" s="587"/>
    </row>
    <row r="81" customHeight="1" spans="1:15">
      <c r="A81" s="586"/>
      <c r="K81" s="587"/>
      <c r="L81" s="587"/>
      <c r="M81" s="587"/>
      <c r="N81" s="587"/>
      <c r="O81" s="587"/>
    </row>
    <row r="82" customHeight="1" spans="1:15">
      <c r="A82" s="586"/>
      <c r="K82" s="587"/>
      <c r="L82" s="587"/>
      <c r="M82" s="587"/>
      <c r="N82" s="587"/>
      <c r="O82" s="587"/>
    </row>
    <row r="83" customHeight="1" spans="1:15">
      <c r="A83" s="586"/>
      <c r="K83" s="587"/>
      <c r="L83" s="587"/>
      <c r="M83" s="587"/>
      <c r="N83" s="587"/>
      <c r="O83" s="587"/>
    </row>
    <row r="84" customHeight="1" spans="1:15">
      <c r="A84" s="586"/>
      <c r="K84" s="587"/>
      <c r="L84" s="587"/>
      <c r="M84" s="587"/>
      <c r="N84" s="587"/>
      <c r="O84" s="587"/>
    </row>
    <row r="85" customHeight="1" spans="1:15">
      <c r="A85" s="586"/>
      <c r="K85" s="587"/>
      <c r="L85" s="587"/>
      <c r="M85" s="587"/>
      <c r="N85" s="587"/>
      <c r="O85" s="587"/>
    </row>
    <row r="86" customHeight="1" spans="1:15">
      <c r="A86" s="586"/>
      <c r="K86" s="587"/>
      <c r="L86" s="587"/>
      <c r="M86" s="587"/>
      <c r="N86" s="587"/>
      <c r="O86" s="587"/>
    </row>
    <row r="87" customHeight="1" spans="1:15">
      <c r="A87" s="586"/>
      <c r="K87" s="587"/>
      <c r="L87" s="587"/>
      <c r="M87" s="587"/>
      <c r="N87" s="587"/>
      <c r="O87" s="587"/>
    </row>
    <row r="88" customHeight="1" spans="1:15">
      <c r="A88" s="586"/>
      <c r="K88" s="587"/>
      <c r="L88" s="587"/>
      <c r="M88" s="587"/>
      <c r="N88" s="587"/>
      <c r="O88" s="587"/>
    </row>
    <row r="89" customHeight="1" spans="1:15">
      <c r="A89" s="586"/>
      <c r="K89" s="587"/>
      <c r="L89" s="587"/>
      <c r="M89" s="587"/>
      <c r="N89" s="587"/>
      <c r="O89" s="587"/>
    </row>
    <row r="90" customHeight="1" spans="1:15">
      <c r="A90" s="586"/>
      <c r="K90" s="587"/>
      <c r="L90" s="587"/>
      <c r="M90" s="587"/>
      <c r="N90" s="587"/>
      <c r="O90" s="587"/>
    </row>
    <row r="91" customHeight="1" spans="1:15">
      <c r="A91" s="586"/>
      <c r="K91" s="587"/>
      <c r="L91" s="587"/>
      <c r="M91" s="587"/>
      <c r="N91" s="587"/>
      <c r="O91" s="587"/>
    </row>
    <row r="92" customHeight="1" spans="1:15">
      <c r="A92" s="586"/>
      <c r="K92" s="587"/>
      <c r="L92" s="587"/>
      <c r="M92" s="587"/>
      <c r="N92" s="587"/>
      <c r="O92" s="587"/>
    </row>
    <row r="93" customHeight="1" spans="1:15">
      <c r="A93" s="586"/>
      <c r="K93" s="587"/>
      <c r="L93" s="587"/>
      <c r="M93" s="587"/>
      <c r="N93" s="587"/>
      <c r="O93" s="587"/>
    </row>
    <row r="94" customHeight="1" spans="1:15">
      <c r="A94" s="586"/>
      <c r="K94" s="587"/>
      <c r="L94" s="587"/>
      <c r="M94" s="587"/>
      <c r="N94" s="587"/>
      <c r="O94" s="587"/>
    </row>
    <row r="95" customHeight="1" spans="1:15">
      <c r="A95" s="586"/>
      <c r="K95" s="587"/>
      <c r="L95" s="587"/>
      <c r="M95" s="587"/>
      <c r="N95" s="587"/>
      <c r="O95" s="587"/>
    </row>
    <row r="96" customHeight="1" spans="1:15">
      <c r="A96" s="586"/>
      <c r="K96" s="587"/>
      <c r="L96" s="587"/>
      <c r="M96" s="587"/>
      <c r="N96" s="587"/>
      <c r="O96" s="587"/>
    </row>
    <row r="97" customHeight="1" spans="1:15">
      <c r="A97" s="586"/>
      <c r="K97" s="587"/>
      <c r="L97" s="587"/>
      <c r="M97" s="587"/>
      <c r="N97" s="587"/>
      <c r="O97" s="587"/>
    </row>
    <row r="98" customHeight="1" spans="1:15">
      <c r="A98" s="586"/>
      <c r="K98" s="587"/>
      <c r="L98" s="587"/>
      <c r="M98" s="587"/>
      <c r="N98" s="587"/>
      <c r="O98" s="587"/>
    </row>
    <row r="99" customHeight="1" spans="1:15">
      <c r="A99" s="586"/>
      <c r="K99" s="587"/>
      <c r="L99" s="587"/>
      <c r="M99" s="587"/>
      <c r="N99" s="587"/>
      <c r="O99" s="587"/>
    </row>
    <row r="100" customHeight="1" spans="1:15">
      <c r="A100" s="586"/>
      <c r="K100" s="587"/>
      <c r="L100" s="587"/>
      <c r="M100" s="587"/>
      <c r="N100" s="587"/>
      <c r="O100" s="587"/>
    </row>
    <row r="101" customHeight="1" spans="1:15">
      <c r="A101" s="586"/>
      <c r="K101" s="587"/>
      <c r="L101" s="587"/>
      <c r="M101" s="587"/>
      <c r="N101" s="587"/>
      <c r="O101" s="587"/>
    </row>
    <row r="102" customHeight="1" spans="1:15">
      <c r="A102" s="586"/>
      <c r="K102" s="587"/>
      <c r="L102" s="587"/>
      <c r="M102" s="587"/>
      <c r="N102" s="587"/>
      <c r="O102" s="587"/>
    </row>
    <row r="103" customHeight="1" spans="1:15">
      <c r="A103" s="586"/>
      <c r="K103" s="587"/>
      <c r="L103" s="587"/>
      <c r="M103" s="587"/>
      <c r="N103" s="587"/>
      <c r="O103" s="587"/>
    </row>
    <row r="104" customHeight="1" spans="1:15">
      <c r="A104" s="586"/>
      <c r="K104" s="587"/>
      <c r="L104" s="587"/>
      <c r="M104" s="587"/>
      <c r="N104" s="587"/>
      <c r="O104" s="587"/>
    </row>
    <row r="105" customHeight="1" spans="1:15">
      <c r="A105" s="586"/>
      <c r="K105" s="587"/>
      <c r="L105" s="587"/>
      <c r="M105" s="587"/>
      <c r="N105" s="587"/>
      <c r="O105" s="587"/>
    </row>
    <row r="106" customHeight="1" spans="1:15">
      <c r="A106" s="586"/>
      <c r="K106" s="587"/>
      <c r="L106" s="587"/>
      <c r="M106" s="587"/>
      <c r="N106" s="587"/>
      <c r="O106" s="587"/>
    </row>
    <row r="107" customHeight="1" spans="1:15">
      <c r="A107" s="586"/>
      <c r="K107" s="587"/>
      <c r="L107" s="587"/>
      <c r="M107" s="587"/>
      <c r="N107" s="587"/>
      <c r="O107" s="587"/>
    </row>
    <row r="108" customHeight="1" spans="1:15">
      <c r="A108" s="586"/>
      <c r="K108" s="587"/>
      <c r="L108" s="587"/>
      <c r="M108" s="587"/>
      <c r="N108" s="587"/>
      <c r="O108" s="587"/>
    </row>
    <row r="109" customHeight="1" spans="1:15">
      <c r="A109" s="586"/>
      <c r="K109" s="587"/>
      <c r="L109" s="587"/>
      <c r="M109" s="587"/>
      <c r="N109" s="587"/>
      <c r="O109" s="587"/>
    </row>
    <row r="110" customHeight="1" spans="1:15">
      <c r="A110" s="586"/>
      <c r="K110" s="587"/>
      <c r="L110" s="587"/>
      <c r="M110" s="587"/>
      <c r="N110" s="587"/>
      <c r="O110" s="587"/>
    </row>
    <row r="111" customHeight="1" spans="1:15">
      <c r="A111" s="586"/>
      <c r="K111" s="587"/>
      <c r="L111" s="587"/>
      <c r="M111" s="587"/>
      <c r="N111" s="587"/>
      <c r="O111" s="587"/>
    </row>
    <row r="112" customHeight="1" spans="1:15">
      <c r="A112" s="586"/>
      <c r="K112" s="587"/>
      <c r="L112" s="587"/>
      <c r="M112" s="587"/>
      <c r="N112" s="587"/>
      <c r="O112" s="587"/>
    </row>
    <row r="113" customHeight="1" spans="1:15">
      <c r="A113" s="586"/>
      <c r="K113" s="587"/>
      <c r="L113" s="587"/>
      <c r="M113" s="587"/>
      <c r="N113" s="587"/>
      <c r="O113" s="587"/>
    </row>
    <row r="114" customHeight="1" spans="1:15">
      <c r="A114" s="586"/>
      <c r="K114" s="587"/>
      <c r="L114" s="587"/>
      <c r="M114" s="587"/>
      <c r="N114" s="587"/>
      <c r="O114" s="587"/>
    </row>
    <row r="115" customHeight="1" spans="1:15">
      <c r="A115" s="586"/>
      <c r="K115" s="587"/>
      <c r="L115" s="587"/>
      <c r="M115" s="587"/>
      <c r="N115" s="587"/>
      <c r="O115" s="587"/>
    </row>
    <row r="116" customHeight="1" spans="1:15">
      <c r="A116" s="586"/>
      <c r="K116" s="587"/>
      <c r="L116" s="587"/>
      <c r="M116" s="587"/>
      <c r="N116" s="587"/>
      <c r="O116" s="587"/>
    </row>
    <row r="117" customHeight="1" spans="1:15">
      <c r="A117" s="586"/>
      <c r="K117" s="587"/>
      <c r="L117" s="587"/>
      <c r="M117" s="587"/>
      <c r="N117" s="587"/>
      <c r="O117" s="587"/>
    </row>
    <row r="118" customHeight="1" spans="1:15">
      <c r="A118" s="586"/>
      <c r="K118" s="587"/>
      <c r="L118" s="587"/>
      <c r="M118" s="587"/>
      <c r="N118" s="587"/>
      <c r="O118" s="587"/>
    </row>
    <row r="119" customHeight="1" spans="1:15">
      <c r="A119" s="586"/>
      <c r="K119" s="587"/>
      <c r="L119" s="587"/>
      <c r="M119" s="587"/>
      <c r="N119" s="587"/>
      <c r="O119" s="587"/>
    </row>
    <row r="120" customHeight="1" spans="1:15">
      <c r="A120" s="586"/>
      <c r="K120" s="587"/>
      <c r="L120" s="587"/>
      <c r="M120" s="587"/>
      <c r="N120" s="587"/>
      <c r="O120" s="587"/>
    </row>
    <row r="121" customHeight="1" spans="1:15">
      <c r="A121" s="586"/>
      <c r="K121" s="587"/>
      <c r="L121" s="587"/>
      <c r="M121" s="587"/>
      <c r="N121" s="587"/>
      <c r="O121" s="587"/>
    </row>
    <row r="122" customHeight="1" spans="1:15">
      <c r="A122" s="586"/>
      <c r="K122" s="587"/>
      <c r="L122" s="587"/>
      <c r="M122" s="587"/>
      <c r="N122" s="587"/>
      <c r="O122" s="587"/>
    </row>
    <row r="123" customHeight="1" spans="1:15">
      <c r="A123" s="586"/>
      <c r="K123" s="587"/>
      <c r="L123" s="587"/>
      <c r="M123" s="587"/>
      <c r="N123" s="587"/>
      <c r="O123" s="587"/>
    </row>
    <row r="124" customHeight="1" spans="1:15">
      <c r="A124" s="586"/>
      <c r="K124" s="587"/>
      <c r="L124" s="587"/>
      <c r="M124" s="587"/>
      <c r="N124" s="587"/>
      <c r="O124" s="587"/>
    </row>
    <row r="125" customHeight="1" spans="1:15">
      <c r="A125" s="586"/>
      <c r="K125" s="587"/>
      <c r="L125" s="587"/>
      <c r="M125" s="587"/>
      <c r="N125" s="587"/>
      <c r="O125" s="587"/>
    </row>
    <row r="126" customHeight="1" spans="1:15">
      <c r="A126" s="586"/>
      <c r="K126" s="587"/>
      <c r="L126" s="587"/>
      <c r="M126" s="587"/>
      <c r="N126" s="587"/>
      <c r="O126" s="587"/>
    </row>
    <row r="127" customHeight="1" spans="1:15">
      <c r="A127" s="586"/>
      <c r="K127" s="587"/>
      <c r="L127" s="587"/>
      <c r="M127" s="587"/>
      <c r="N127" s="587"/>
      <c r="O127" s="587"/>
    </row>
    <row r="128" customHeight="1" spans="1:15">
      <c r="A128" s="586"/>
      <c r="K128" s="587"/>
      <c r="L128" s="587"/>
      <c r="M128" s="587"/>
      <c r="N128" s="587"/>
      <c r="O128" s="587"/>
    </row>
    <row r="129" customHeight="1" spans="1:15">
      <c r="A129" s="586"/>
      <c r="K129" s="587"/>
      <c r="L129" s="587"/>
      <c r="M129" s="587"/>
      <c r="N129" s="587"/>
      <c r="O129" s="587"/>
    </row>
    <row r="130" customHeight="1" spans="1:15">
      <c r="A130" s="586"/>
      <c r="K130" s="587"/>
      <c r="L130" s="587"/>
      <c r="M130" s="587"/>
      <c r="N130" s="587"/>
      <c r="O130" s="587"/>
    </row>
    <row r="131" customHeight="1" spans="1:15">
      <c r="A131" s="586"/>
      <c r="K131" s="587"/>
      <c r="L131" s="587"/>
      <c r="M131" s="587"/>
      <c r="N131" s="587"/>
      <c r="O131" s="587"/>
    </row>
    <row r="132" customHeight="1" spans="1:15">
      <c r="A132" s="586"/>
      <c r="K132" s="587"/>
      <c r="L132" s="587"/>
      <c r="M132" s="587"/>
      <c r="N132" s="587"/>
      <c r="O132" s="587"/>
    </row>
    <row r="133" customHeight="1" spans="1:15">
      <c r="A133" s="586"/>
      <c r="K133" s="587"/>
      <c r="L133" s="587"/>
      <c r="M133" s="587"/>
      <c r="N133" s="587"/>
      <c r="O133" s="587"/>
    </row>
    <row r="134" customHeight="1" spans="1:15">
      <c r="A134" s="586"/>
      <c r="K134" s="587"/>
      <c r="L134" s="587"/>
      <c r="M134" s="587"/>
      <c r="N134" s="587"/>
      <c r="O134" s="587"/>
    </row>
    <row r="135" customHeight="1" spans="1:15">
      <c r="A135" s="586"/>
      <c r="K135" s="587"/>
      <c r="L135" s="587"/>
      <c r="M135" s="587"/>
      <c r="N135" s="587"/>
      <c r="O135" s="587"/>
    </row>
    <row r="136" customHeight="1" spans="1:15">
      <c r="A136" s="586"/>
      <c r="K136" s="587"/>
      <c r="L136" s="587"/>
      <c r="M136" s="587"/>
      <c r="N136" s="587"/>
      <c r="O136" s="587"/>
    </row>
    <row r="137" customHeight="1" spans="1:15">
      <c r="A137" s="586"/>
      <c r="K137" s="587"/>
      <c r="L137" s="587"/>
      <c r="M137" s="587"/>
      <c r="N137" s="587"/>
      <c r="O137" s="587"/>
    </row>
    <row r="138" customHeight="1" spans="1:15">
      <c r="A138" s="586"/>
      <c r="K138" s="587"/>
      <c r="L138" s="587"/>
      <c r="M138" s="587"/>
      <c r="N138" s="587"/>
      <c r="O138" s="587"/>
    </row>
    <row r="139" customHeight="1" spans="1:15">
      <c r="A139" s="586"/>
      <c r="K139" s="587"/>
      <c r="L139" s="587"/>
      <c r="M139" s="587"/>
      <c r="N139" s="587"/>
      <c r="O139" s="587"/>
    </row>
    <row r="140" customHeight="1" spans="1:15">
      <c r="A140" s="586"/>
      <c r="K140" s="587"/>
      <c r="L140" s="587"/>
      <c r="M140" s="587"/>
      <c r="N140" s="587"/>
      <c r="O140" s="587"/>
    </row>
    <row r="141" customHeight="1" spans="1:15">
      <c r="A141" s="586"/>
      <c r="K141" s="587"/>
      <c r="L141" s="587"/>
      <c r="M141" s="587"/>
      <c r="N141" s="587"/>
      <c r="O141" s="587"/>
    </row>
    <row r="142" customHeight="1" spans="1:15">
      <c r="A142" s="586"/>
      <c r="K142" s="587"/>
      <c r="L142" s="587"/>
      <c r="M142" s="587"/>
      <c r="N142" s="587"/>
      <c r="O142" s="587"/>
    </row>
    <row r="143" customHeight="1" spans="1:15">
      <c r="A143" s="586"/>
      <c r="K143" s="587"/>
      <c r="L143" s="587"/>
      <c r="M143" s="587"/>
      <c r="N143" s="587"/>
      <c r="O143" s="587"/>
    </row>
    <row r="144" customHeight="1" spans="1:15">
      <c r="A144" s="586"/>
      <c r="K144" s="587"/>
      <c r="L144" s="587"/>
      <c r="M144" s="587"/>
      <c r="N144" s="587"/>
      <c r="O144" s="587"/>
    </row>
    <row r="145" customHeight="1" spans="1:15">
      <c r="A145" s="586"/>
      <c r="K145" s="587"/>
      <c r="L145" s="587"/>
      <c r="M145" s="587"/>
      <c r="N145" s="587"/>
      <c r="O145" s="587"/>
    </row>
    <row r="146" customHeight="1" spans="1:15">
      <c r="A146" s="586"/>
      <c r="K146" s="587"/>
      <c r="L146" s="587"/>
      <c r="M146" s="587"/>
      <c r="N146" s="587"/>
      <c r="O146" s="587"/>
    </row>
    <row r="147" customHeight="1" spans="1:15">
      <c r="A147" s="586"/>
      <c r="K147" s="587"/>
      <c r="L147" s="587"/>
      <c r="M147" s="587"/>
      <c r="N147" s="587"/>
      <c r="O147" s="587"/>
    </row>
    <row r="148" customHeight="1" spans="1:15">
      <c r="A148" s="586"/>
      <c r="K148" s="587"/>
      <c r="L148" s="587"/>
      <c r="M148" s="587"/>
      <c r="N148" s="587"/>
      <c r="O148" s="587"/>
    </row>
    <row r="149" customHeight="1" spans="1:15">
      <c r="A149" s="586"/>
      <c r="K149" s="587"/>
      <c r="L149" s="587"/>
      <c r="M149" s="587"/>
      <c r="N149" s="587"/>
      <c r="O149" s="587"/>
    </row>
    <row r="150" customHeight="1" spans="1:15">
      <c r="A150" s="586"/>
      <c r="K150" s="587"/>
      <c r="L150" s="587"/>
      <c r="M150" s="587"/>
      <c r="N150" s="587"/>
      <c r="O150" s="587"/>
    </row>
    <row r="151" customHeight="1" spans="1:15">
      <c r="A151" s="586"/>
      <c r="K151" s="587"/>
      <c r="L151" s="587"/>
      <c r="M151" s="587"/>
      <c r="N151" s="587"/>
      <c r="O151" s="587"/>
    </row>
    <row r="152" customHeight="1" spans="1:15">
      <c r="A152" s="586"/>
      <c r="K152" s="587"/>
      <c r="L152" s="587"/>
      <c r="M152" s="587"/>
      <c r="N152" s="587"/>
      <c r="O152" s="587"/>
    </row>
    <row r="153" customHeight="1" spans="1:15">
      <c r="A153" s="586"/>
      <c r="K153" s="587"/>
      <c r="L153" s="587"/>
      <c r="M153" s="587"/>
      <c r="N153" s="587"/>
      <c r="O153" s="587"/>
    </row>
    <row r="154" customHeight="1" spans="1:15">
      <c r="A154" s="586"/>
      <c r="K154" s="587"/>
      <c r="L154" s="587"/>
      <c r="M154" s="587"/>
      <c r="N154" s="587"/>
      <c r="O154" s="587"/>
    </row>
    <row r="155" customHeight="1" spans="1:15">
      <c r="A155" s="586"/>
      <c r="K155" s="587"/>
      <c r="L155" s="587"/>
      <c r="M155" s="587"/>
      <c r="N155" s="587"/>
      <c r="O155" s="587"/>
    </row>
    <row r="156" customHeight="1" spans="1:15">
      <c r="A156" s="586"/>
      <c r="K156" s="587"/>
      <c r="L156" s="587"/>
      <c r="M156" s="587"/>
      <c r="N156" s="587"/>
      <c r="O156" s="587"/>
    </row>
    <row r="157" customHeight="1" spans="1:15">
      <c r="A157" s="586"/>
      <c r="K157" s="587"/>
      <c r="L157" s="587"/>
      <c r="M157" s="587"/>
      <c r="N157" s="587"/>
      <c r="O157" s="587"/>
    </row>
    <row r="158" customHeight="1" spans="1:15">
      <c r="A158" s="586"/>
      <c r="K158" s="587"/>
      <c r="L158" s="587"/>
      <c r="M158" s="587"/>
      <c r="N158" s="587"/>
      <c r="O158" s="587"/>
    </row>
    <row r="159" customHeight="1" spans="1:15">
      <c r="A159" s="586"/>
      <c r="K159" s="587"/>
      <c r="L159" s="587"/>
      <c r="M159" s="587"/>
      <c r="N159" s="587"/>
      <c r="O159" s="587"/>
    </row>
    <row r="160" customHeight="1" spans="1:15">
      <c r="A160" s="586"/>
      <c r="K160" s="587"/>
      <c r="L160" s="587"/>
      <c r="M160" s="587"/>
      <c r="N160" s="587"/>
      <c r="O160" s="587"/>
    </row>
    <row r="161" customHeight="1" spans="1:15">
      <c r="A161" s="586"/>
      <c r="K161" s="587"/>
      <c r="L161" s="587"/>
      <c r="M161" s="587"/>
      <c r="N161" s="587"/>
      <c r="O161" s="587"/>
    </row>
    <row r="162" customHeight="1" spans="1:15">
      <c r="A162" s="586"/>
      <c r="K162" s="587"/>
      <c r="L162" s="587"/>
      <c r="M162" s="587"/>
      <c r="N162" s="587"/>
      <c r="O162" s="587"/>
    </row>
    <row r="163" customHeight="1" spans="1:15">
      <c r="A163" s="586"/>
      <c r="K163" s="587"/>
      <c r="L163" s="587"/>
      <c r="M163" s="587"/>
      <c r="N163" s="587"/>
      <c r="O163" s="587"/>
    </row>
    <row r="164" customHeight="1" spans="1:15">
      <c r="A164" s="586"/>
      <c r="K164" s="587"/>
      <c r="L164" s="587"/>
      <c r="M164" s="587"/>
      <c r="N164" s="587"/>
      <c r="O164" s="587"/>
    </row>
    <row r="165" customHeight="1" spans="1:15">
      <c r="A165" s="586"/>
      <c r="K165" s="587"/>
      <c r="L165" s="587"/>
      <c r="M165" s="587"/>
      <c r="N165" s="587"/>
      <c r="O165" s="587"/>
    </row>
    <row r="166" customHeight="1" spans="1:15">
      <c r="A166" s="586"/>
      <c r="K166" s="587"/>
      <c r="L166" s="587"/>
      <c r="M166" s="587"/>
      <c r="N166" s="587"/>
      <c r="O166" s="587"/>
    </row>
    <row r="167" customHeight="1" spans="1:15">
      <c r="A167" s="586"/>
      <c r="K167" s="587"/>
      <c r="L167" s="587"/>
      <c r="M167" s="587"/>
      <c r="N167" s="587"/>
      <c r="O167" s="587"/>
    </row>
    <row r="168" customHeight="1" spans="1:15">
      <c r="A168" s="586"/>
      <c r="K168" s="587"/>
      <c r="L168" s="587"/>
      <c r="M168" s="587"/>
      <c r="N168" s="587"/>
      <c r="O168" s="587"/>
    </row>
    <row r="169" customHeight="1" spans="1:15">
      <c r="A169" s="586"/>
      <c r="K169" s="587"/>
      <c r="L169" s="587"/>
      <c r="M169" s="587"/>
      <c r="N169" s="587"/>
      <c r="O169" s="587"/>
    </row>
    <row r="170" customHeight="1" spans="1:15">
      <c r="A170" s="586"/>
      <c r="K170" s="587"/>
      <c r="L170" s="587"/>
      <c r="M170" s="587"/>
      <c r="N170" s="587"/>
      <c r="O170" s="587"/>
    </row>
    <row r="171" customHeight="1" spans="1:15">
      <c r="A171" s="586"/>
      <c r="K171" s="587"/>
      <c r="L171" s="587"/>
      <c r="M171" s="587"/>
      <c r="N171" s="587"/>
      <c r="O171" s="587"/>
    </row>
    <row r="172" customHeight="1" spans="1:15">
      <c r="A172" s="586"/>
      <c r="K172" s="587"/>
      <c r="L172" s="587"/>
      <c r="M172" s="587"/>
      <c r="N172" s="587"/>
      <c r="O172" s="587"/>
    </row>
    <row r="173" customHeight="1" spans="1:15">
      <c r="A173" s="586"/>
      <c r="K173" s="587"/>
      <c r="L173" s="587"/>
      <c r="M173" s="587"/>
      <c r="N173" s="587"/>
      <c r="O173" s="587"/>
    </row>
    <row r="174" customHeight="1" spans="1:15">
      <c r="A174" s="586"/>
      <c r="K174" s="587"/>
      <c r="L174" s="587"/>
      <c r="M174" s="587"/>
      <c r="N174" s="587"/>
      <c r="O174" s="587"/>
    </row>
    <row r="175" customHeight="1" spans="1:15">
      <c r="A175" s="586"/>
      <c r="K175" s="587"/>
      <c r="L175" s="587"/>
      <c r="M175" s="587"/>
      <c r="N175" s="587"/>
      <c r="O175" s="587"/>
    </row>
    <row r="176" customHeight="1" spans="1:15">
      <c r="A176" s="586"/>
      <c r="K176" s="587"/>
      <c r="L176" s="587"/>
      <c r="M176" s="587"/>
      <c r="N176" s="587"/>
      <c r="O176" s="587"/>
    </row>
    <row r="177" customHeight="1" spans="1:15">
      <c r="A177" s="586"/>
      <c r="K177" s="587"/>
      <c r="L177" s="587"/>
      <c r="M177" s="587"/>
      <c r="N177" s="587"/>
      <c r="O177" s="587"/>
    </row>
    <row r="178" customHeight="1" spans="1:15">
      <c r="A178" s="586"/>
      <c r="K178" s="587"/>
      <c r="L178" s="587"/>
      <c r="M178" s="587"/>
      <c r="N178" s="587"/>
      <c r="O178" s="587"/>
    </row>
    <row r="179" customHeight="1" spans="1:15">
      <c r="A179" s="586"/>
      <c r="K179" s="587"/>
      <c r="L179" s="587"/>
      <c r="M179" s="587"/>
      <c r="N179" s="587"/>
      <c r="O179" s="587"/>
    </row>
    <row r="180" customHeight="1" spans="1:15">
      <c r="A180" s="586"/>
      <c r="K180" s="587"/>
      <c r="L180" s="587"/>
      <c r="M180" s="587"/>
      <c r="N180" s="587"/>
      <c r="O180" s="587"/>
    </row>
    <row r="181" customHeight="1" spans="1:15">
      <c r="A181" s="586"/>
      <c r="K181" s="587"/>
      <c r="L181" s="587"/>
      <c r="M181" s="587"/>
      <c r="N181" s="587"/>
      <c r="O181" s="587"/>
    </row>
    <row r="182" customHeight="1" spans="1:15">
      <c r="A182" s="586"/>
      <c r="K182" s="587"/>
      <c r="L182" s="587"/>
      <c r="M182" s="587"/>
      <c r="N182" s="587"/>
      <c r="O182" s="587"/>
    </row>
    <row r="183" customHeight="1" spans="1:15">
      <c r="A183" s="586"/>
      <c r="K183" s="587"/>
      <c r="L183" s="587"/>
      <c r="M183" s="587"/>
      <c r="N183" s="587"/>
      <c r="O183" s="587"/>
    </row>
    <row r="184" customHeight="1" spans="1:15">
      <c r="A184" s="586"/>
      <c r="K184" s="587"/>
      <c r="L184" s="587"/>
      <c r="M184" s="587"/>
      <c r="N184" s="587"/>
      <c r="O184" s="587"/>
    </row>
    <row r="185" customHeight="1" spans="1:15">
      <c r="A185" s="586"/>
      <c r="K185" s="587"/>
      <c r="L185" s="587"/>
      <c r="M185" s="587"/>
      <c r="N185" s="587"/>
      <c r="O185" s="587"/>
    </row>
    <row r="186" customHeight="1" spans="1:15">
      <c r="A186" s="586"/>
      <c r="K186" s="587"/>
      <c r="L186" s="587"/>
      <c r="M186" s="587"/>
      <c r="N186" s="587"/>
      <c r="O186" s="587"/>
    </row>
    <row r="187" customHeight="1" spans="1:15">
      <c r="A187" s="586"/>
      <c r="K187" s="587"/>
      <c r="L187" s="587"/>
      <c r="M187" s="587"/>
      <c r="N187" s="587"/>
      <c r="O187" s="587"/>
    </row>
    <row r="188" customHeight="1" spans="1:15">
      <c r="A188" s="586"/>
      <c r="K188" s="587"/>
      <c r="L188" s="587"/>
      <c r="M188" s="587"/>
      <c r="N188" s="587"/>
      <c r="O188" s="587"/>
    </row>
    <row r="189" customHeight="1" spans="1:15">
      <c r="A189" s="586"/>
      <c r="K189" s="587"/>
      <c r="L189" s="587"/>
      <c r="M189" s="587"/>
      <c r="N189" s="587"/>
      <c r="O189" s="587"/>
    </row>
    <row r="190" customHeight="1" spans="1:15">
      <c r="A190" s="586"/>
      <c r="K190" s="587"/>
      <c r="L190" s="587"/>
      <c r="M190" s="587"/>
      <c r="N190" s="587"/>
      <c r="O190" s="587"/>
    </row>
    <row r="191" customHeight="1" spans="1:15">
      <c r="A191" s="586"/>
      <c r="K191" s="587"/>
      <c r="L191" s="587"/>
      <c r="M191" s="587"/>
      <c r="N191" s="587"/>
      <c r="O191" s="587"/>
    </row>
    <row r="192" customHeight="1" spans="1:15">
      <c r="A192" s="586"/>
      <c r="K192" s="587"/>
      <c r="L192" s="587"/>
      <c r="M192" s="587"/>
      <c r="N192" s="587"/>
      <c r="O192" s="587"/>
    </row>
    <row r="193" customHeight="1" spans="1:15">
      <c r="A193" s="586"/>
      <c r="K193" s="587"/>
      <c r="L193" s="587"/>
      <c r="M193" s="587"/>
      <c r="N193" s="587"/>
      <c r="O193" s="587"/>
    </row>
    <row r="194" customHeight="1" spans="1:15">
      <c r="A194" s="586"/>
      <c r="K194" s="587"/>
      <c r="L194" s="587"/>
      <c r="M194" s="587"/>
      <c r="N194" s="587"/>
      <c r="O194" s="587"/>
    </row>
    <row r="195" customHeight="1" spans="1:15">
      <c r="A195" s="586"/>
      <c r="K195" s="587"/>
      <c r="L195" s="587"/>
      <c r="M195" s="587"/>
      <c r="N195" s="587"/>
      <c r="O195" s="587"/>
    </row>
    <row r="196" customHeight="1" spans="1:15">
      <c r="A196" s="586"/>
      <c r="K196" s="587"/>
      <c r="L196" s="587"/>
      <c r="M196" s="587"/>
      <c r="N196" s="587"/>
      <c r="O196" s="587"/>
    </row>
    <row r="197" customHeight="1" spans="1:15">
      <c r="A197" s="586"/>
      <c r="K197" s="587"/>
      <c r="L197" s="587"/>
      <c r="M197" s="587"/>
      <c r="N197" s="587"/>
      <c r="O197" s="587"/>
    </row>
    <row r="198" customHeight="1" spans="1:15">
      <c r="A198" s="586"/>
      <c r="K198" s="587"/>
      <c r="L198" s="587"/>
      <c r="M198" s="587"/>
      <c r="N198" s="587"/>
      <c r="O198" s="587"/>
    </row>
    <row r="199" customHeight="1" spans="1:15">
      <c r="A199" s="586"/>
      <c r="K199" s="587"/>
      <c r="L199" s="587"/>
      <c r="M199" s="587"/>
      <c r="N199" s="587"/>
      <c r="O199" s="587"/>
    </row>
    <row r="200" customHeight="1" spans="1:15">
      <c r="A200" s="586"/>
      <c r="K200" s="587"/>
      <c r="L200" s="587"/>
      <c r="M200" s="587"/>
      <c r="N200" s="587"/>
      <c r="O200" s="587"/>
    </row>
    <row r="201" customHeight="1" spans="1:15">
      <c r="A201" s="586"/>
      <c r="K201" s="587"/>
      <c r="L201" s="587"/>
      <c r="M201" s="587"/>
      <c r="N201" s="587"/>
      <c r="O201" s="587"/>
    </row>
    <row r="202" customHeight="1" spans="1:15">
      <c r="A202" s="586"/>
      <c r="K202" s="587"/>
      <c r="L202" s="587"/>
      <c r="M202" s="587"/>
      <c r="N202" s="587"/>
      <c r="O202" s="587"/>
    </row>
    <row r="203" customHeight="1" spans="1:15">
      <c r="A203" s="586"/>
      <c r="K203" s="587"/>
      <c r="L203" s="587"/>
      <c r="M203" s="587"/>
      <c r="N203" s="587"/>
      <c r="O203" s="587"/>
    </row>
    <row r="204" customHeight="1" spans="1:15">
      <c r="A204" s="586"/>
      <c r="K204" s="587"/>
      <c r="L204" s="587"/>
      <c r="M204" s="587"/>
      <c r="N204" s="587"/>
      <c r="O204" s="587"/>
    </row>
    <row r="205" customHeight="1" spans="1:15">
      <c r="A205" s="586"/>
      <c r="K205" s="587"/>
      <c r="L205" s="587"/>
      <c r="M205" s="587"/>
      <c r="N205" s="587"/>
      <c r="O205" s="587"/>
    </row>
    <row r="206" customHeight="1" spans="1:15">
      <c r="A206" s="586"/>
      <c r="K206" s="587"/>
      <c r="L206" s="587"/>
      <c r="M206" s="587"/>
      <c r="N206" s="587"/>
      <c r="O206" s="587"/>
    </row>
    <row r="207" customHeight="1" spans="1:15">
      <c r="A207" s="586"/>
      <c r="K207" s="587"/>
      <c r="L207" s="587"/>
      <c r="M207" s="587"/>
      <c r="N207" s="587"/>
      <c r="O207" s="587"/>
    </row>
    <row r="208" customHeight="1" spans="1:15">
      <c r="A208" s="586"/>
      <c r="K208" s="587"/>
      <c r="L208" s="587"/>
      <c r="M208" s="587"/>
      <c r="N208" s="587"/>
      <c r="O208" s="587"/>
    </row>
    <row r="209" customHeight="1" spans="1:15">
      <c r="A209" s="586"/>
      <c r="K209" s="587"/>
      <c r="L209" s="587"/>
      <c r="M209" s="587"/>
      <c r="N209" s="587"/>
      <c r="O209" s="587"/>
    </row>
    <row r="210" customHeight="1" spans="1:15">
      <c r="A210" s="586"/>
      <c r="K210" s="587"/>
      <c r="L210" s="587"/>
      <c r="M210" s="587"/>
      <c r="N210" s="587"/>
      <c r="O210" s="587"/>
    </row>
    <row r="211" customHeight="1" spans="1:15">
      <c r="A211" s="586"/>
      <c r="K211" s="587"/>
      <c r="L211" s="587"/>
      <c r="M211" s="587"/>
      <c r="N211" s="587"/>
      <c r="O211" s="587"/>
    </row>
    <row r="212" customHeight="1" spans="1:15">
      <c r="A212" s="586"/>
      <c r="K212" s="587"/>
      <c r="L212" s="587"/>
      <c r="M212" s="587"/>
      <c r="N212" s="587"/>
      <c r="O212" s="587"/>
    </row>
    <row r="213" customHeight="1" spans="1:15">
      <c r="A213" s="586"/>
      <c r="K213" s="587"/>
      <c r="L213" s="587"/>
      <c r="M213" s="587"/>
      <c r="N213" s="587"/>
      <c r="O213" s="587"/>
    </row>
    <row r="214" customHeight="1" spans="1:15">
      <c r="A214" s="586"/>
      <c r="K214" s="587"/>
      <c r="L214" s="587"/>
      <c r="M214" s="587"/>
      <c r="N214" s="587"/>
      <c r="O214" s="587"/>
    </row>
    <row r="215" customHeight="1" spans="1:15">
      <c r="A215" s="586"/>
      <c r="K215" s="587"/>
      <c r="L215" s="587"/>
      <c r="M215" s="587"/>
      <c r="N215" s="587"/>
      <c r="O215" s="587"/>
    </row>
    <row r="216" customHeight="1" spans="1:15">
      <c r="A216" s="586"/>
      <c r="K216" s="587"/>
      <c r="L216" s="587"/>
      <c r="M216" s="587"/>
      <c r="N216" s="587"/>
      <c r="O216" s="587"/>
    </row>
    <row r="217" customHeight="1" spans="1:15">
      <c r="A217" s="586"/>
      <c r="K217" s="587"/>
      <c r="L217" s="587"/>
      <c r="M217" s="587"/>
      <c r="N217" s="587"/>
      <c r="O217" s="587"/>
    </row>
    <row r="218" customHeight="1" spans="1:15">
      <c r="A218" s="586"/>
      <c r="K218" s="587"/>
      <c r="L218" s="587"/>
      <c r="M218" s="587"/>
      <c r="N218" s="587"/>
      <c r="O218" s="587"/>
    </row>
    <row r="219" customHeight="1" spans="1:15">
      <c r="A219" s="586"/>
      <c r="K219" s="587"/>
      <c r="L219" s="587"/>
      <c r="M219" s="587"/>
      <c r="N219" s="587"/>
      <c r="O219" s="587"/>
    </row>
    <row r="220" customHeight="1" spans="1:15">
      <c r="A220" s="586"/>
      <c r="K220" s="587"/>
      <c r="L220" s="587"/>
      <c r="M220" s="587"/>
      <c r="N220" s="587"/>
      <c r="O220" s="587"/>
    </row>
    <row r="221" customHeight="1" spans="1:15">
      <c r="A221" s="586"/>
      <c r="K221" s="587"/>
      <c r="L221" s="587"/>
      <c r="M221" s="587"/>
      <c r="N221" s="587"/>
      <c r="O221" s="587"/>
    </row>
    <row r="222" customHeight="1" spans="1:15">
      <c r="A222" s="586"/>
      <c r="K222" s="587"/>
      <c r="L222" s="587"/>
      <c r="M222" s="587"/>
      <c r="N222" s="587"/>
      <c r="O222" s="587"/>
    </row>
    <row r="223" customHeight="1" spans="1:15">
      <c r="A223" s="586"/>
      <c r="K223" s="587"/>
      <c r="L223" s="587"/>
      <c r="M223" s="587"/>
      <c r="N223" s="587"/>
      <c r="O223" s="587"/>
    </row>
    <row r="224" customHeight="1" spans="1:15">
      <c r="A224" s="586"/>
      <c r="K224" s="587"/>
      <c r="L224" s="587"/>
      <c r="M224" s="587"/>
      <c r="N224" s="587"/>
      <c r="O224" s="587"/>
    </row>
    <row r="225" customHeight="1" spans="1:15">
      <c r="A225" s="586"/>
      <c r="K225" s="587"/>
      <c r="L225" s="587"/>
      <c r="M225" s="587"/>
      <c r="N225" s="587"/>
      <c r="O225" s="587"/>
    </row>
    <row r="226" customHeight="1" spans="1:15">
      <c r="A226" s="586"/>
      <c r="K226" s="587"/>
      <c r="L226" s="587"/>
      <c r="M226" s="587"/>
      <c r="N226" s="587"/>
      <c r="O226" s="587"/>
    </row>
    <row r="227" customHeight="1" spans="1:15">
      <c r="A227" s="586"/>
      <c r="K227" s="587"/>
      <c r="L227" s="587"/>
      <c r="M227" s="587"/>
      <c r="N227" s="587"/>
      <c r="O227" s="587"/>
    </row>
    <row r="228" customHeight="1" spans="1:15">
      <c r="A228" s="586"/>
      <c r="K228" s="587"/>
      <c r="L228" s="587"/>
      <c r="M228" s="587"/>
      <c r="N228" s="587"/>
      <c r="O228" s="587"/>
    </row>
    <row r="229" customHeight="1" spans="1:15">
      <c r="A229" s="586"/>
      <c r="K229" s="587"/>
      <c r="L229" s="587"/>
      <c r="M229" s="587"/>
      <c r="N229" s="587"/>
      <c r="O229" s="587"/>
    </row>
    <row r="230" customHeight="1" spans="1:15">
      <c r="A230" s="586"/>
      <c r="K230" s="587"/>
      <c r="L230" s="587"/>
      <c r="M230" s="587"/>
      <c r="N230" s="587"/>
      <c r="O230" s="587"/>
    </row>
    <row r="231" customHeight="1" spans="1:15">
      <c r="A231" s="586"/>
      <c r="K231" s="587"/>
      <c r="L231" s="587"/>
      <c r="M231" s="587"/>
      <c r="N231" s="587"/>
      <c r="O231" s="587"/>
    </row>
    <row r="232" customHeight="1" spans="1:15">
      <c r="A232" s="586"/>
      <c r="K232" s="587"/>
      <c r="L232" s="587"/>
      <c r="M232" s="587"/>
      <c r="N232" s="587"/>
      <c r="O232" s="587"/>
    </row>
    <row r="233" customHeight="1" spans="1:15">
      <c r="A233" s="586"/>
      <c r="K233" s="587"/>
      <c r="L233" s="587"/>
      <c r="M233" s="587"/>
      <c r="N233" s="587"/>
      <c r="O233" s="587"/>
    </row>
    <row r="234" customHeight="1" spans="1:15">
      <c r="A234" s="586"/>
      <c r="K234" s="587"/>
      <c r="L234" s="587"/>
      <c r="M234" s="587"/>
      <c r="N234" s="587"/>
      <c r="O234" s="587"/>
    </row>
    <row r="235" customHeight="1" spans="1:15">
      <c r="A235" s="586"/>
      <c r="K235" s="587"/>
      <c r="L235" s="587"/>
      <c r="M235" s="587"/>
      <c r="N235" s="587"/>
      <c r="O235" s="587"/>
    </row>
    <row r="236" customHeight="1" spans="1:15">
      <c r="A236" s="586"/>
      <c r="K236" s="587"/>
      <c r="L236" s="587"/>
      <c r="M236" s="587"/>
      <c r="N236" s="587"/>
      <c r="O236" s="587"/>
    </row>
    <row r="237" customHeight="1" spans="1:15">
      <c r="A237" s="586"/>
      <c r="K237" s="587"/>
      <c r="L237" s="587"/>
      <c r="M237" s="587"/>
      <c r="N237" s="587"/>
      <c r="O237" s="587"/>
    </row>
    <row r="238" customHeight="1" spans="1:15">
      <c r="A238" s="586"/>
      <c r="K238" s="587"/>
      <c r="L238" s="587"/>
      <c r="M238" s="587"/>
      <c r="N238" s="587"/>
      <c r="O238" s="587"/>
    </row>
    <row r="239" customHeight="1" spans="1:15">
      <c r="A239" s="586"/>
      <c r="K239" s="587"/>
      <c r="L239" s="587"/>
      <c r="M239" s="587"/>
      <c r="N239" s="587"/>
      <c r="O239" s="587"/>
    </row>
    <row r="240" customHeight="1" spans="1:15">
      <c r="A240" s="586"/>
      <c r="K240" s="587"/>
      <c r="L240" s="587"/>
      <c r="M240" s="587"/>
      <c r="N240" s="587"/>
      <c r="O240" s="587"/>
    </row>
    <row r="241" customHeight="1" spans="1:15">
      <c r="A241" s="586"/>
      <c r="K241" s="587"/>
      <c r="L241" s="587"/>
      <c r="M241" s="587"/>
      <c r="N241" s="587"/>
      <c r="O241" s="587"/>
    </row>
    <row r="242" customHeight="1" spans="1:15">
      <c r="A242" s="586"/>
      <c r="K242" s="587"/>
      <c r="L242" s="587"/>
      <c r="M242" s="587"/>
      <c r="N242" s="587"/>
      <c r="O242" s="587"/>
    </row>
    <row r="243" customHeight="1" spans="1:15">
      <c r="A243" s="586"/>
      <c r="K243" s="587"/>
      <c r="L243" s="587"/>
      <c r="M243" s="587"/>
      <c r="N243" s="587"/>
      <c r="O243" s="587"/>
    </row>
    <row r="244" customHeight="1" spans="1:15">
      <c r="A244" s="586"/>
      <c r="K244" s="587"/>
      <c r="L244" s="587"/>
      <c r="M244" s="587"/>
      <c r="N244" s="587"/>
      <c r="O244" s="587"/>
    </row>
    <row r="245" customHeight="1" spans="1:15">
      <c r="A245" s="586"/>
      <c r="K245" s="587"/>
      <c r="L245" s="587"/>
      <c r="M245" s="587"/>
      <c r="N245" s="587"/>
      <c r="O245" s="587"/>
    </row>
    <row r="246" customHeight="1" spans="1:15">
      <c r="A246" s="586"/>
      <c r="K246" s="587"/>
      <c r="L246" s="587"/>
      <c r="M246" s="587"/>
      <c r="N246" s="587"/>
      <c r="O246" s="587"/>
    </row>
    <row r="247" customHeight="1" spans="1:15">
      <c r="A247" s="586"/>
      <c r="K247" s="587"/>
      <c r="L247" s="587"/>
      <c r="M247" s="587"/>
      <c r="N247" s="587"/>
      <c r="O247" s="587"/>
    </row>
    <row r="248" customHeight="1" spans="1:15">
      <c r="A248" s="586"/>
      <c r="K248" s="587"/>
      <c r="L248" s="587"/>
      <c r="M248" s="587"/>
      <c r="N248" s="587"/>
      <c r="O248" s="587"/>
    </row>
    <row r="249" customHeight="1" spans="1:15">
      <c r="A249" s="586"/>
      <c r="K249" s="587"/>
      <c r="L249" s="587"/>
      <c r="M249" s="587"/>
      <c r="N249" s="587"/>
      <c r="O249" s="587"/>
    </row>
    <row r="250" customHeight="1" spans="1:15">
      <c r="A250" s="586"/>
      <c r="K250" s="587"/>
      <c r="L250" s="587"/>
      <c r="M250" s="587"/>
      <c r="N250" s="587"/>
      <c r="O250" s="587"/>
    </row>
    <row r="251" customHeight="1" spans="1:15">
      <c r="A251" s="586"/>
      <c r="K251" s="587"/>
      <c r="L251" s="587"/>
      <c r="M251" s="587"/>
      <c r="N251" s="587"/>
      <c r="O251" s="587"/>
    </row>
    <row r="252" customHeight="1" spans="1:15">
      <c r="A252" s="586"/>
      <c r="K252" s="587"/>
      <c r="L252" s="587"/>
      <c r="M252" s="587"/>
      <c r="N252" s="587"/>
      <c r="O252" s="587"/>
    </row>
    <row r="253" customHeight="1" spans="1:15">
      <c r="A253" s="586"/>
      <c r="K253" s="587"/>
      <c r="L253" s="587"/>
      <c r="M253" s="587"/>
      <c r="N253" s="587"/>
      <c r="O253" s="587"/>
    </row>
    <row r="254" customHeight="1" spans="1:15">
      <c r="A254" s="586"/>
      <c r="K254" s="587"/>
      <c r="L254" s="587"/>
      <c r="M254" s="587"/>
      <c r="N254" s="587"/>
      <c r="O254" s="587"/>
    </row>
    <row r="255" customHeight="1" spans="1:15">
      <c r="A255" s="586"/>
      <c r="K255" s="587"/>
      <c r="L255" s="587"/>
      <c r="M255" s="587"/>
      <c r="N255" s="587"/>
      <c r="O255" s="587"/>
    </row>
    <row r="256" customHeight="1" spans="1:15">
      <c r="A256" s="586"/>
      <c r="K256" s="587"/>
      <c r="L256" s="587"/>
      <c r="M256" s="587"/>
      <c r="N256" s="587"/>
      <c r="O256" s="587"/>
    </row>
    <row r="257" customHeight="1" spans="1:15">
      <c r="A257" s="586"/>
      <c r="K257" s="587"/>
      <c r="L257" s="587"/>
      <c r="M257" s="587"/>
      <c r="N257" s="587"/>
      <c r="O257" s="587"/>
    </row>
    <row r="258" customHeight="1" spans="1:15">
      <c r="A258" s="586"/>
      <c r="K258" s="587"/>
      <c r="L258" s="587"/>
      <c r="M258" s="587"/>
      <c r="N258" s="587"/>
      <c r="O258" s="587"/>
    </row>
    <row r="259" customHeight="1" spans="1:15">
      <c r="A259" s="586"/>
      <c r="K259" s="587"/>
      <c r="L259" s="587"/>
      <c r="M259" s="587"/>
      <c r="N259" s="587"/>
      <c r="O259" s="587"/>
    </row>
    <row r="260" customHeight="1" spans="1:15">
      <c r="A260" s="586"/>
      <c r="K260" s="587"/>
      <c r="L260" s="587"/>
      <c r="M260" s="587"/>
      <c r="N260" s="587"/>
      <c r="O260" s="587"/>
    </row>
    <row r="261" customHeight="1" spans="1:15">
      <c r="A261" s="586"/>
      <c r="K261" s="587"/>
      <c r="L261" s="587"/>
      <c r="M261" s="587"/>
      <c r="N261" s="587"/>
      <c r="O261" s="587"/>
    </row>
    <row r="262" customHeight="1" spans="1:15">
      <c r="A262" s="586"/>
      <c r="K262" s="587"/>
      <c r="L262" s="587"/>
      <c r="M262" s="587"/>
      <c r="N262" s="587"/>
      <c r="O262" s="587"/>
    </row>
    <row r="263" customHeight="1" spans="1:15">
      <c r="A263" s="586"/>
      <c r="K263" s="587"/>
      <c r="L263" s="587"/>
      <c r="M263" s="587"/>
      <c r="N263" s="587"/>
      <c r="O263" s="587"/>
    </row>
    <row r="264" customHeight="1" spans="1:15">
      <c r="A264" s="586"/>
      <c r="K264" s="587"/>
      <c r="L264" s="587"/>
      <c r="M264" s="587"/>
      <c r="N264" s="587"/>
      <c r="O264" s="587"/>
    </row>
    <row r="265" customHeight="1" spans="1:15">
      <c r="A265" s="586"/>
      <c r="K265" s="587"/>
      <c r="L265" s="587"/>
      <c r="M265" s="587"/>
      <c r="N265" s="587"/>
      <c r="O265" s="587"/>
    </row>
    <row r="266" customHeight="1" spans="1:15">
      <c r="A266" s="586"/>
      <c r="K266" s="587"/>
      <c r="L266" s="587"/>
      <c r="M266" s="587"/>
      <c r="N266" s="587"/>
      <c r="O266" s="587"/>
    </row>
    <row r="267" customHeight="1" spans="1:15">
      <c r="A267" s="586"/>
      <c r="K267" s="587"/>
      <c r="L267" s="587"/>
      <c r="M267" s="587"/>
      <c r="N267" s="587"/>
      <c r="O267" s="587"/>
    </row>
    <row r="268" customHeight="1" spans="1:15">
      <c r="A268" s="586"/>
      <c r="K268" s="587"/>
      <c r="L268" s="587"/>
      <c r="M268" s="587"/>
      <c r="N268" s="587"/>
      <c r="O268" s="587"/>
    </row>
    <row r="269" customHeight="1" spans="1:15">
      <c r="A269" s="586"/>
      <c r="K269" s="587"/>
      <c r="L269" s="587"/>
      <c r="M269" s="587"/>
      <c r="N269" s="587"/>
      <c r="O269" s="587"/>
    </row>
    <row r="270" customHeight="1" spans="1:15">
      <c r="A270" s="586"/>
      <c r="K270" s="587"/>
      <c r="L270" s="587"/>
      <c r="M270" s="587"/>
      <c r="N270" s="587"/>
      <c r="O270" s="587"/>
    </row>
    <row r="271" customHeight="1" spans="1:15">
      <c r="A271" s="586"/>
      <c r="K271" s="587"/>
      <c r="L271" s="587"/>
      <c r="M271" s="587"/>
      <c r="N271" s="587"/>
      <c r="O271" s="587"/>
    </row>
    <row r="272" customHeight="1" spans="1:15">
      <c r="A272" s="586"/>
      <c r="K272" s="587"/>
      <c r="L272" s="587"/>
      <c r="M272" s="587"/>
      <c r="N272" s="587"/>
      <c r="O272" s="587"/>
    </row>
    <row r="273" customHeight="1" spans="1:15">
      <c r="A273" s="586"/>
      <c r="K273" s="587"/>
      <c r="L273" s="587"/>
      <c r="M273" s="587"/>
      <c r="N273" s="587"/>
      <c r="O273" s="587"/>
    </row>
    <row r="274" customHeight="1" spans="1:15">
      <c r="A274" s="586"/>
      <c r="K274" s="587"/>
      <c r="L274" s="587"/>
      <c r="M274" s="587"/>
      <c r="N274" s="587"/>
      <c r="O274" s="587"/>
    </row>
    <row r="275" customHeight="1" spans="1:15">
      <c r="A275" s="586"/>
      <c r="K275" s="587"/>
      <c r="L275" s="587"/>
      <c r="M275" s="587"/>
      <c r="N275" s="587"/>
      <c r="O275" s="587"/>
    </row>
    <row r="276" customHeight="1" spans="1:15">
      <c r="A276" s="586"/>
      <c r="K276" s="587"/>
      <c r="L276" s="587"/>
      <c r="M276" s="587"/>
      <c r="N276" s="587"/>
      <c r="O276" s="587"/>
    </row>
    <row r="277" customHeight="1" spans="1:15">
      <c r="A277" s="586"/>
      <c r="K277" s="587"/>
      <c r="L277" s="587"/>
      <c r="M277" s="587"/>
      <c r="N277" s="587"/>
      <c r="O277" s="587"/>
    </row>
    <row r="278" customHeight="1" spans="1:15">
      <c r="A278" s="586"/>
      <c r="K278" s="587"/>
      <c r="L278" s="587"/>
      <c r="M278" s="587"/>
      <c r="N278" s="587"/>
      <c r="O278" s="587"/>
    </row>
    <row r="279" customHeight="1" spans="1:15">
      <c r="A279" s="586"/>
      <c r="K279" s="587"/>
      <c r="L279" s="587"/>
      <c r="M279" s="587"/>
      <c r="N279" s="587"/>
      <c r="O279" s="587"/>
    </row>
    <row r="280" customHeight="1" spans="1:15">
      <c r="A280" s="586"/>
      <c r="K280" s="587"/>
      <c r="L280" s="587"/>
      <c r="M280" s="587"/>
      <c r="N280" s="587"/>
      <c r="O280" s="587"/>
    </row>
    <row r="281" customHeight="1" spans="1:15">
      <c r="A281" s="586"/>
      <c r="K281" s="587"/>
      <c r="L281" s="587"/>
      <c r="M281" s="587"/>
      <c r="N281" s="587"/>
      <c r="O281" s="587"/>
    </row>
    <row r="282" customHeight="1" spans="1:15">
      <c r="A282" s="586"/>
      <c r="K282" s="587"/>
      <c r="L282" s="587"/>
      <c r="M282" s="587"/>
      <c r="N282" s="587"/>
      <c r="O282" s="587"/>
    </row>
    <row r="283" customHeight="1" spans="1:15">
      <c r="A283" s="586"/>
      <c r="K283" s="587"/>
      <c r="L283" s="587"/>
      <c r="M283" s="587"/>
      <c r="N283" s="587"/>
      <c r="O283" s="587"/>
    </row>
    <row r="284" customHeight="1" spans="1:15">
      <c r="A284" s="586"/>
      <c r="K284" s="587"/>
      <c r="L284" s="587"/>
      <c r="M284" s="587"/>
      <c r="N284" s="587"/>
      <c r="O284" s="587"/>
    </row>
    <row r="285" customHeight="1" spans="1:15">
      <c r="A285" s="586"/>
      <c r="K285" s="587"/>
      <c r="L285" s="587"/>
      <c r="M285" s="587"/>
      <c r="N285" s="587"/>
      <c r="O285" s="587"/>
    </row>
    <row r="286" customHeight="1" spans="1:15">
      <c r="A286" s="586"/>
      <c r="K286" s="587"/>
      <c r="L286" s="587"/>
      <c r="M286" s="587"/>
      <c r="N286" s="587"/>
      <c r="O286" s="587"/>
    </row>
    <row r="287" customHeight="1" spans="1:15">
      <c r="A287" s="586"/>
      <c r="K287" s="587"/>
      <c r="L287" s="587"/>
      <c r="M287" s="587"/>
      <c r="N287" s="587"/>
      <c r="O287" s="587"/>
    </row>
    <row r="288" customHeight="1" spans="1:15">
      <c r="A288" s="586"/>
      <c r="K288" s="587"/>
      <c r="L288" s="587"/>
      <c r="M288" s="587"/>
      <c r="N288" s="587"/>
      <c r="O288" s="587"/>
    </row>
    <row r="289" customHeight="1" spans="1:15">
      <c r="A289" s="586"/>
      <c r="K289" s="587"/>
      <c r="L289" s="587"/>
      <c r="M289" s="587"/>
      <c r="N289" s="587"/>
      <c r="O289" s="587"/>
    </row>
    <row r="290" customHeight="1" spans="1:15">
      <c r="A290" s="586"/>
      <c r="K290" s="587"/>
      <c r="L290" s="587"/>
      <c r="M290" s="587"/>
      <c r="N290" s="587"/>
      <c r="O290" s="587"/>
    </row>
    <row r="291" customHeight="1" spans="1:15">
      <c r="A291" s="586"/>
      <c r="K291" s="587"/>
      <c r="L291" s="587"/>
      <c r="M291" s="587"/>
      <c r="N291" s="587"/>
      <c r="O291" s="587"/>
    </row>
    <row r="292" customHeight="1" spans="1:15">
      <c r="A292" s="586"/>
      <c r="K292" s="587"/>
      <c r="L292" s="587"/>
      <c r="M292" s="587"/>
      <c r="N292" s="587"/>
      <c r="O292" s="587"/>
    </row>
    <row r="293" customHeight="1" spans="1:15">
      <c r="A293" s="586"/>
      <c r="K293" s="587"/>
      <c r="L293" s="587"/>
      <c r="M293" s="587"/>
      <c r="N293" s="587"/>
      <c r="O293" s="587"/>
    </row>
    <row r="294" customHeight="1" spans="1:15">
      <c r="A294" s="586"/>
      <c r="K294" s="587"/>
      <c r="L294" s="587"/>
      <c r="M294" s="587"/>
      <c r="N294" s="587"/>
      <c r="O294" s="587"/>
    </row>
    <row r="295" customHeight="1" spans="1:15">
      <c r="A295" s="586"/>
      <c r="K295" s="587"/>
      <c r="L295" s="587"/>
      <c r="M295" s="587"/>
      <c r="N295" s="587"/>
      <c r="O295" s="587"/>
    </row>
    <row r="296" customHeight="1" spans="1:15">
      <c r="A296" s="586"/>
      <c r="K296" s="587"/>
      <c r="L296" s="587"/>
      <c r="M296" s="587"/>
      <c r="N296" s="587"/>
      <c r="O296" s="587"/>
    </row>
    <row r="297" customHeight="1" spans="1:15">
      <c r="A297" s="586"/>
      <c r="K297" s="587"/>
      <c r="L297" s="587"/>
      <c r="M297" s="587"/>
      <c r="N297" s="587"/>
      <c r="O297" s="587"/>
    </row>
    <row r="298" customHeight="1" spans="1:15">
      <c r="A298" s="586"/>
      <c r="K298" s="587"/>
      <c r="L298" s="587"/>
      <c r="M298" s="587"/>
      <c r="N298" s="587"/>
      <c r="O298" s="587"/>
    </row>
    <row r="299" customHeight="1" spans="1:15">
      <c r="A299" s="586"/>
      <c r="K299" s="587"/>
      <c r="L299" s="587"/>
      <c r="M299" s="587"/>
      <c r="N299" s="587"/>
      <c r="O299" s="587"/>
    </row>
    <row r="300" customHeight="1" spans="1:15">
      <c r="A300" s="586"/>
      <c r="K300" s="587"/>
      <c r="L300" s="587"/>
      <c r="M300" s="587"/>
      <c r="N300" s="587"/>
      <c r="O300" s="587"/>
    </row>
    <row r="301" customHeight="1" spans="1:15">
      <c r="A301" s="586"/>
      <c r="K301" s="587"/>
      <c r="L301" s="587"/>
      <c r="M301" s="587"/>
      <c r="N301" s="587"/>
      <c r="O301" s="587"/>
    </row>
    <row r="302" customHeight="1" spans="1:15">
      <c r="A302" s="586"/>
      <c r="K302" s="587"/>
      <c r="L302" s="587"/>
      <c r="M302" s="587"/>
      <c r="N302" s="587"/>
      <c r="O302" s="587"/>
    </row>
    <row r="303" customHeight="1" spans="1:15">
      <c r="A303" s="586"/>
      <c r="K303" s="587"/>
      <c r="L303" s="587"/>
      <c r="M303" s="587"/>
      <c r="N303" s="587"/>
      <c r="O303" s="587"/>
    </row>
    <row r="304" customHeight="1" spans="1:15">
      <c r="A304" s="586"/>
      <c r="K304" s="587"/>
      <c r="L304" s="587"/>
      <c r="M304" s="587"/>
      <c r="N304" s="587"/>
      <c r="O304" s="587"/>
    </row>
    <row r="305" customHeight="1" spans="1:15">
      <c r="A305" s="586"/>
      <c r="K305" s="587"/>
      <c r="L305" s="587"/>
      <c r="M305" s="587"/>
      <c r="N305" s="587"/>
      <c r="O305" s="587"/>
    </row>
    <row r="306" customHeight="1" spans="1:15">
      <c r="A306" s="586"/>
      <c r="K306" s="587"/>
      <c r="L306" s="587"/>
      <c r="M306" s="587"/>
      <c r="N306" s="587"/>
      <c r="O306" s="587"/>
    </row>
    <row r="307" customHeight="1" spans="1:15">
      <c r="A307" s="586"/>
      <c r="K307" s="587"/>
      <c r="L307" s="587"/>
      <c r="M307" s="587"/>
      <c r="N307" s="587"/>
      <c r="O307" s="587"/>
    </row>
    <row r="308" customHeight="1" spans="1:15">
      <c r="A308" s="586"/>
      <c r="K308" s="587"/>
      <c r="L308" s="587"/>
      <c r="M308" s="587"/>
      <c r="N308" s="587"/>
      <c r="O308" s="587"/>
    </row>
    <row r="309" customHeight="1" spans="1:15">
      <c r="A309" s="586"/>
      <c r="K309" s="587"/>
      <c r="L309" s="587"/>
      <c r="M309" s="587"/>
      <c r="N309" s="587"/>
      <c r="O309" s="587"/>
    </row>
    <row r="310" customHeight="1" spans="1:15">
      <c r="A310" s="586"/>
      <c r="K310" s="587"/>
      <c r="L310" s="587"/>
      <c r="M310" s="587"/>
      <c r="N310" s="587"/>
      <c r="O310" s="587"/>
    </row>
    <row r="311" customHeight="1" spans="1:15">
      <c r="A311" s="586"/>
      <c r="K311" s="587"/>
      <c r="L311" s="587"/>
      <c r="M311" s="587"/>
      <c r="N311" s="587"/>
      <c r="O311" s="587"/>
    </row>
    <row r="312" customHeight="1" spans="1:15">
      <c r="A312" s="586"/>
      <c r="K312" s="587"/>
      <c r="L312" s="587"/>
      <c r="M312" s="587"/>
      <c r="N312" s="587"/>
      <c r="O312" s="587"/>
    </row>
    <row r="313" customHeight="1" spans="1:15">
      <c r="A313" s="586"/>
      <c r="K313" s="587"/>
      <c r="L313" s="587"/>
      <c r="M313" s="587"/>
      <c r="N313" s="587"/>
      <c r="O313" s="587"/>
    </row>
    <row r="314" customHeight="1" spans="1:15">
      <c r="A314" s="586"/>
      <c r="K314" s="587"/>
      <c r="L314" s="587"/>
      <c r="M314" s="587"/>
      <c r="N314" s="587"/>
      <c r="O314" s="587"/>
    </row>
    <row r="315" customHeight="1" spans="1:15">
      <c r="A315" s="586"/>
      <c r="K315" s="587"/>
      <c r="L315" s="587"/>
      <c r="M315" s="587"/>
      <c r="N315" s="587"/>
      <c r="O315" s="587"/>
    </row>
    <row r="316" customHeight="1" spans="1:15">
      <c r="A316" s="586"/>
      <c r="K316" s="587"/>
      <c r="L316" s="587"/>
      <c r="M316" s="587"/>
      <c r="N316" s="587"/>
      <c r="O316" s="587"/>
    </row>
    <row r="317" customHeight="1" spans="1:15">
      <c r="A317" s="586"/>
      <c r="K317" s="587"/>
      <c r="L317" s="587"/>
      <c r="M317" s="587"/>
      <c r="N317" s="587"/>
      <c r="O317" s="587"/>
    </row>
    <row r="318" customHeight="1" spans="1:15">
      <c r="A318" s="586"/>
      <c r="K318" s="587"/>
      <c r="L318" s="587"/>
      <c r="M318" s="587"/>
      <c r="N318" s="587"/>
      <c r="O318" s="587"/>
    </row>
    <row r="319" customHeight="1" spans="1:15">
      <c r="A319" s="586"/>
      <c r="K319" s="587"/>
      <c r="L319" s="587"/>
      <c r="M319" s="587"/>
      <c r="N319" s="587"/>
      <c r="O319" s="587"/>
    </row>
    <row r="320" customHeight="1" spans="1:15">
      <c r="A320" s="586"/>
      <c r="K320" s="587"/>
      <c r="L320" s="587"/>
      <c r="M320" s="587"/>
      <c r="N320" s="587"/>
      <c r="O320" s="587"/>
    </row>
    <row r="321" customHeight="1" spans="1:15">
      <c r="A321" s="586"/>
      <c r="K321" s="587"/>
      <c r="L321" s="587"/>
      <c r="M321" s="587"/>
      <c r="N321" s="587"/>
      <c r="O321" s="587"/>
    </row>
    <row r="322" customHeight="1" spans="1:15">
      <c r="A322" s="586"/>
      <c r="K322" s="587"/>
      <c r="L322" s="587"/>
      <c r="M322" s="587"/>
      <c r="N322" s="587"/>
      <c r="O322" s="587"/>
    </row>
    <row r="323" customHeight="1" spans="1:15">
      <c r="A323" s="586"/>
      <c r="K323" s="587"/>
      <c r="L323" s="587"/>
      <c r="M323" s="587"/>
      <c r="N323" s="587"/>
      <c r="O323" s="587"/>
    </row>
    <row r="324" customHeight="1" spans="1:15">
      <c r="A324" s="586"/>
      <c r="K324" s="587"/>
      <c r="L324" s="587"/>
      <c r="M324" s="587"/>
      <c r="N324" s="587"/>
      <c r="O324" s="587"/>
    </row>
    <row r="325" customHeight="1" spans="1:15">
      <c r="A325" s="586"/>
      <c r="K325" s="587"/>
      <c r="L325" s="587"/>
      <c r="M325" s="587"/>
      <c r="N325" s="587"/>
      <c r="O325" s="587"/>
    </row>
    <row r="326" customHeight="1" spans="1:15">
      <c r="A326" s="586"/>
      <c r="K326" s="587"/>
      <c r="L326" s="587"/>
      <c r="M326" s="587"/>
      <c r="N326" s="587"/>
      <c r="O326" s="587"/>
    </row>
    <row r="327" customHeight="1" spans="1:15">
      <c r="A327" s="586"/>
      <c r="K327" s="587"/>
      <c r="L327" s="587"/>
      <c r="M327" s="587"/>
      <c r="N327" s="587"/>
      <c r="O327" s="587"/>
    </row>
    <row r="328" customHeight="1" spans="1:15">
      <c r="A328" s="586"/>
      <c r="K328" s="587"/>
      <c r="L328" s="587"/>
      <c r="M328" s="587"/>
      <c r="N328" s="587"/>
      <c r="O328" s="587"/>
    </row>
    <row r="329" customHeight="1" spans="1:15">
      <c r="A329" s="586"/>
      <c r="K329" s="587"/>
      <c r="L329" s="587"/>
      <c r="M329" s="587"/>
      <c r="N329" s="587"/>
      <c r="O329" s="587"/>
    </row>
    <row r="330" customHeight="1" spans="1:15">
      <c r="A330" s="586"/>
      <c r="K330" s="587"/>
      <c r="L330" s="587"/>
      <c r="M330" s="587"/>
      <c r="N330" s="587"/>
      <c r="O330" s="587"/>
    </row>
    <row r="331" customHeight="1" spans="1:15">
      <c r="A331" s="586"/>
      <c r="K331" s="587"/>
      <c r="L331" s="587"/>
      <c r="M331" s="587"/>
      <c r="N331" s="587"/>
      <c r="O331" s="587"/>
    </row>
    <row r="332" customHeight="1" spans="1:15">
      <c r="A332" s="586"/>
      <c r="K332" s="587"/>
      <c r="L332" s="587"/>
      <c r="M332" s="587"/>
      <c r="N332" s="587"/>
      <c r="O332" s="587"/>
    </row>
    <row r="333" customHeight="1" spans="1:15">
      <c r="A333" s="586"/>
      <c r="K333" s="587"/>
      <c r="L333" s="587"/>
      <c r="M333" s="587"/>
      <c r="N333" s="587"/>
      <c r="O333" s="587"/>
    </row>
    <row r="334" customHeight="1" spans="1:15">
      <c r="A334" s="586"/>
      <c r="K334" s="587"/>
      <c r="L334" s="587"/>
      <c r="M334" s="587"/>
      <c r="N334" s="587"/>
      <c r="O334" s="587"/>
    </row>
    <row r="335" customHeight="1" spans="1:15">
      <c r="A335" s="586"/>
      <c r="K335" s="587"/>
      <c r="L335" s="587"/>
      <c r="M335" s="587"/>
      <c r="N335" s="587"/>
      <c r="O335" s="587"/>
    </row>
    <row r="336" customHeight="1" spans="1:15">
      <c r="A336" s="586"/>
      <c r="K336" s="587"/>
      <c r="L336" s="587"/>
      <c r="M336" s="587"/>
      <c r="N336" s="587"/>
      <c r="O336" s="587"/>
    </row>
    <row r="337" customHeight="1" spans="1:15">
      <c r="A337" s="586"/>
      <c r="K337" s="587"/>
      <c r="L337" s="587"/>
      <c r="M337" s="587"/>
      <c r="N337" s="587"/>
      <c r="O337" s="587"/>
    </row>
    <row r="338" customHeight="1" spans="1:15">
      <c r="A338" s="586"/>
      <c r="K338" s="587"/>
      <c r="L338" s="587"/>
      <c r="M338" s="587"/>
      <c r="N338" s="587"/>
      <c r="O338" s="587"/>
    </row>
    <row r="339" customHeight="1" spans="1:15">
      <c r="A339" s="586"/>
      <c r="K339" s="587"/>
      <c r="L339" s="587"/>
      <c r="M339" s="587"/>
      <c r="N339" s="587"/>
      <c r="O339" s="587"/>
    </row>
    <row r="340" customHeight="1" spans="1:15">
      <c r="A340" s="586"/>
      <c r="K340" s="587"/>
      <c r="L340" s="587"/>
      <c r="M340" s="587"/>
      <c r="N340" s="587"/>
      <c r="O340" s="587"/>
    </row>
    <row r="341" customHeight="1" spans="1:15">
      <c r="A341" s="586"/>
      <c r="K341" s="587"/>
      <c r="L341" s="587"/>
      <c r="M341" s="587"/>
      <c r="N341" s="587"/>
      <c r="O341" s="587"/>
    </row>
    <row r="342" customHeight="1" spans="1:15">
      <c r="A342" s="586"/>
      <c r="K342" s="587"/>
      <c r="L342" s="587"/>
      <c r="M342" s="587"/>
      <c r="N342" s="587"/>
      <c r="O342" s="587"/>
    </row>
    <row r="343" customHeight="1" spans="1:15">
      <c r="A343" s="586"/>
      <c r="K343" s="587"/>
      <c r="L343" s="587"/>
      <c r="M343" s="587"/>
      <c r="N343" s="587"/>
      <c r="O343" s="587"/>
    </row>
    <row r="344" customHeight="1" spans="1:15">
      <c r="A344" s="586"/>
      <c r="K344" s="587"/>
      <c r="L344" s="587"/>
      <c r="M344" s="587"/>
      <c r="N344" s="587"/>
      <c r="O344" s="587"/>
    </row>
    <row r="345" customHeight="1" spans="1:15">
      <c r="A345" s="586"/>
      <c r="K345" s="587"/>
      <c r="L345" s="587"/>
      <c r="M345" s="587"/>
      <c r="N345" s="587"/>
      <c r="O345" s="587"/>
    </row>
    <row r="346" customHeight="1" spans="1:15">
      <c r="A346" s="586"/>
      <c r="K346" s="587"/>
      <c r="L346" s="587"/>
      <c r="M346" s="587"/>
      <c r="N346" s="587"/>
      <c r="O346" s="587"/>
    </row>
    <row r="347" customHeight="1" spans="1:15">
      <c r="A347" s="586"/>
      <c r="K347" s="587"/>
      <c r="L347" s="587"/>
      <c r="M347" s="587"/>
      <c r="N347" s="587"/>
      <c r="O347" s="587"/>
    </row>
    <row r="348" customHeight="1" spans="1:15">
      <c r="A348" s="586"/>
      <c r="K348" s="587"/>
      <c r="L348" s="587"/>
      <c r="M348" s="587"/>
      <c r="N348" s="587"/>
      <c r="O348" s="587"/>
    </row>
    <row r="349" customHeight="1" spans="1:15">
      <c r="A349" s="586"/>
      <c r="K349" s="587"/>
      <c r="L349" s="587"/>
      <c r="M349" s="587"/>
      <c r="N349" s="587"/>
      <c r="O349" s="587"/>
    </row>
    <row r="350" customHeight="1" spans="1:15">
      <c r="A350" s="586"/>
      <c r="K350" s="587"/>
      <c r="L350" s="587"/>
      <c r="M350" s="587"/>
      <c r="N350" s="587"/>
      <c r="O350" s="587"/>
    </row>
    <row r="351" customHeight="1" spans="1:15">
      <c r="A351" s="586"/>
      <c r="K351" s="587"/>
      <c r="L351" s="587"/>
      <c r="M351" s="587"/>
      <c r="N351" s="587"/>
      <c r="O351" s="587"/>
    </row>
    <row r="352" customHeight="1" spans="1:15">
      <c r="A352" s="586"/>
      <c r="K352" s="587"/>
      <c r="L352" s="587"/>
      <c r="M352" s="587"/>
      <c r="N352" s="587"/>
      <c r="O352" s="587"/>
    </row>
    <row r="353" customHeight="1" spans="1:15">
      <c r="A353" s="586"/>
      <c r="K353" s="587"/>
      <c r="L353" s="587"/>
      <c r="M353" s="587"/>
      <c r="N353" s="587"/>
      <c r="O353" s="587"/>
    </row>
    <row r="354" customHeight="1" spans="1:15">
      <c r="A354" s="586"/>
      <c r="K354" s="587"/>
      <c r="L354" s="587"/>
      <c r="M354" s="587"/>
      <c r="N354" s="587"/>
      <c r="O354" s="587"/>
    </row>
    <row r="355" customHeight="1" spans="1:15">
      <c r="A355" s="586"/>
      <c r="K355" s="587"/>
      <c r="L355" s="587"/>
      <c r="M355" s="587"/>
      <c r="N355" s="587"/>
      <c r="O355" s="587"/>
    </row>
    <row r="356" customHeight="1" spans="1:15">
      <c r="A356" s="586"/>
      <c r="K356" s="587"/>
      <c r="L356" s="587"/>
      <c r="M356" s="587"/>
      <c r="N356" s="587"/>
      <c r="O356" s="587"/>
    </row>
    <row r="357" customHeight="1" spans="1:15">
      <c r="A357" s="586"/>
      <c r="K357" s="587"/>
      <c r="L357" s="587"/>
      <c r="M357" s="587"/>
      <c r="N357" s="587"/>
      <c r="O357" s="587"/>
    </row>
    <row r="358" customHeight="1" spans="1:15">
      <c r="A358" s="586"/>
      <c r="K358" s="587"/>
      <c r="L358" s="587"/>
      <c r="M358" s="587"/>
      <c r="N358" s="587"/>
      <c r="O358" s="587"/>
    </row>
    <row r="359" customHeight="1" spans="1:15">
      <c r="A359" s="586"/>
      <c r="K359" s="587"/>
      <c r="L359" s="587"/>
      <c r="M359" s="587"/>
      <c r="N359" s="587"/>
      <c r="O359" s="587"/>
    </row>
    <row r="360" customHeight="1" spans="1:15">
      <c r="A360" s="586"/>
      <c r="K360" s="587"/>
      <c r="L360" s="587"/>
      <c r="M360" s="587"/>
      <c r="N360" s="587"/>
      <c r="O360" s="587"/>
    </row>
    <row r="361" customHeight="1" spans="1:15">
      <c r="A361" s="586"/>
      <c r="K361" s="587"/>
      <c r="L361" s="587"/>
      <c r="M361" s="587"/>
      <c r="N361" s="587"/>
      <c r="O361" s="587"/>
    </row>
    <row r="362" customHeight="1" spans="1:15">
      <c r="A362" s="586"/>
      <c r="K362" s="587"/>
      <c r="L362" s="587"/>
      <c r="M362" s="587"/>
      <c r="N362" s="587"/>
      <c r="O362" s="587"/>
    </row>
    <row r="363" customHeight="1" spans="1:15">
      <c r="A363" s="586"/>
      <c r="K363" s="587"/>
      <c r="L363" s="587"/>
      <c r="M363" s="587"/>
      <c r="N363" s="587"/>
      <c r="O363" s="587"/>
    </row>
    <row r="364" customHeight="1" spans="1:15">
      <c r="A364" s="586"/>
      <c r="K364" s="587"/>
      <c r="L364" s="587"/>
      <c r="M364" s="587"/>
      <c r="N364" s="587"/>
      <c r="O364" s="587"/>
    </row>
    <row r="365" customHeight="1" spans="1:15">
      <c r="A365" s="586"/>
      <c r="K365" s="587"/>
      <c r="L365" s="587"/>
      <c r="M365" s="587"/>
      <c r="N365" s="587"/>
      <c r="O365" s="587"/>
    </row>
    <row r="366" customHeight="1" spans="1:15">
      <c r="A366" s="586"/>
      <c r="K366" s="587"/>
      <c r="L366" s="587"/>
      <c r="M366" s="587"/>
      <c r="N366" s="587"/>
      <c r="O366" s="587"/>
    </row>
    <row r="367" customHeight="1" spans="1:15">
      <c r="A367" s="586"/>
      <c r="K367" s="587"/>
      <c r="L367" s="587"/>
      <c r="M367" s="587"/>
      <c r="N367" s="587"/>
      <c r="O367" s="587"/>
    </row>
    <row r="368" customHeight="1" spans="1:15">
      <c r="A368" s="586"/>
      <c r="K368" s="587"/>
      <c r="L368" s="587"/>
      <c r="M368" s="587"/>
      <c r="N368" s="587"/>
      <c r="O368" s="587"/>
    </row>
    <row r="369" customHeight="1" spans="1:15">
      <c r="A369" s="586"/>
      <c r="K369" s="587"/>
      <c r="L369" s="587"/>
      <c r="M369" s="587"/>
      <c r="N369" s="587"/>
      <c r="O369" s="587"/>
    </row>
    <row r="370" customHeight="1" spans="1:15">
      <c r="A370" s="586"/>
      <c r="K370" s="587"/>
      <c r="L370" s="587"/>
      <c r="M370" s="587"/>
      <c r="N370" s="587"/>
      <c r="O370" s="587"/>
    </row>
    <row r="371" customHeight="1" spans="1:15">
      <c r="A371" s="586"/>
      <c r="K371" s="587"/>
      <c r="L371" s="587"/>
      <c r="M371" s="587"/>
      <c r="N371" s="587"/>
      <c r="O371" s="587"/>
    </row>
    <row r="372" customHeight="1" spans="1:15">
      <c r="A372" s="586"/>
      <c r="K372" s="587"/>
      <c r="L372" s="587"/>
      <c r="M372" s="587"/>
      <c r="N372" s="587"/>
      <c r="O372" s="587"/>
    </row>
    <row r="373" customHeight="1" spans="1:15">
      <c r="A373" s="586"/>
      <c r="K373" s="587"/>
      <c r="L373" s="587"/>
      <c r="M373" s="587"/>
      <c r="N373" s="587"/>
      <c r="O373" s="587"/>
    </row>
    <row r="374" customHeight="1" spans="1:15">
      <c r="A374" s="586"/>
      <c r="K374" s="587"/>
      <c r="L374" s="587"/>
      <c r="M374" s="587"/>
      <c r="N374" s="587"/>
      <c r="O374" s="587"/>
    </row>
    <row r="375" customHeight="1" spans="1:15">
      <c r="A375" s="586"/>
      <c r="K375" s="587"/>
      <c r="L375" s="587"/>
      <c r="M375" s="587"/>
      <c r="N375" s="587"/>
      <c r="O375" s="587"/>
    </row>
    <row r="376" customHeight="1" spans="1:15">
      <c r="A376" s="586"/>
      <c r="K376" s="587"/>
      <c r="L376" s="587"/>
      <c r="M376" s="587"/>
      <c r="N376" s="587"/>
      <c r="O376" s="587"/>
    </row>
    <row r="377" customHeight="1" spans="1:15">
      <c r="A377" s="586"/>
      <c r="K377" s="587"/>
      <c r="L377" s="587"/>
      <c r="M377" s="587"/>
      <c r="N377" s="587"/>
      <c r="O377" s="587"/>
    </row>
    <row r="378" customHeight="1" spans="1:15">
      <c r="A378" s="586"/>
      <c r="K378" s="587"/>
      <c r="L378" s="587"/>
      <c r="M378" s="587"/>
      <c r="N378" s="587"/>
      <c r="O378" s="587"/>
    </row>
    <row r="379" customHeight="1" spans="1:15">
      <c r="A379" s="586"/>
      <c r="K379" s="587"/>
      <c r="L379" s="587"/>
      <c r="M379" s="587"/>
      <c r="N379" s="587"/>
      <c r="O379" s="587"/>
    </row>
    <row r="380" customHeight="1" spans="1:15">
      <c r="A380" s="586"/>
      <c r="K380" s="587"/>
      <c r="L380" s="587"/>
      <c r="M380" s="587"/>
      <c r="N380" s="587"/>
      <c r="O380" s="587"/>
    </row>
    <row r="381" customHeight="1" spans="1:15">
      <c r="A381" s="586"/>
      <c r="K381" s="587"/>
      <c r="L381" s="587"/>
      <c r="M381" s="587"/>
      <c r="N381" s="587"/>
      <c r="O381" s="587"/>
    </row>
    <row r="382" customHeight="1" spans="1:15">
      <c r="A382" s="586"/>
      <c r="K382" s="587"/>
      <c r="L382" s="587"/>
      <c r="M382" s="587"/>
      <c r="N382" s="587"/>
      <c r="O382" s="587"/>
    </row>
    <row r="383" customHeight="1" spans="1:15">
      <c r="A383" s="586"/>
      <c r="K383" s="587"/>
      <c r="L383" s="587"/>
      <c r="M383" s="587"/>
      <c r="N383" s="587"/>
      <c r="O383" s="587"/>
    </row>
    <row r="384" customHeight="1" spans="1:15">
      <c r="A384" s="586"/>
      <c r="K384" s="587"/>
      <c r="L384" s="587"/>
      <c r="M384" s="587"/>
      <c r="N384" s="587"/>
      <c r="O384" s="587"/>
    </row>
    <row r="385" customHeight="1" spans="1:15">
      <c r="A385" s="586"/>
      <c r="K385" s="587"/>
      <c r="L385" s="587"/>
      <c r="M385" s="587"/>
      <c r="N385" s="587"/>
      <c r="O385" s="587"/>
    </row>
    <row r="386" customHeight="1" spans="1:15">
      <c r="A386" s="586"/>
      <c r="K386" s="587"/>
      <c r="L386" s="587"/>
      <c r="M386" s="587"/>
      <c r="N386" s="587"/>
      <c r="O386" s="587"/>
    </row>
    <row r="387" customHeight="1" spans="1:15">
      <c r="A387" s="586"/>
      <c r="K387" s="587"/>
      <c r="L387" s="587"/>
      <c r="M387" s="587"/>
      <c r="N387" s="587"/>
      <c r="O387" s="587"/>
    </row>
    <row r="388" customHeight="1" spans="1:15">
      <c r="A388" s="586"/>
      <c r="K388" s="587"/>
      <c r="L388" s="587"/>
      <c r="M388" s="587"/>
      <c r="N388" s="587"/>
      <c r="O388" s="587"/>
    </row>
    <row r="389" customHeight="1" spans="1:15">
      <c r="A389" s="586"/>
      <c r="K389" s="587"/>
      <c r="L389" s="587"/>
      <c r="M389" s="587"/>
      <c r="N389" s="587"/>
      <c r="O389" s="587"/>
    </row>
    <row r="390" customHeight="1" spans="1:15">
      <c r="A390" s="586"/>
      <c r="K390" s="587"/>
      <c r="L390" s="587"/>
      <c r="M390" s="587"/>
      <c r="N390" s="587"/>
      <c r="O390" s="587"/>
    </row>
    <row r="391" customHeight="1" spans="1:15">
      <c r="A391" s="586"/>
      <c r="K391" s="587"/>
      <c r="L391" s="587"/>
      <c r="M391" s="587"/>
      <c r="N391" s="587"/>
      <c r="O391" s="587"/>
    </row>
    <row r="392" customHeight="1" spans="1:15">
      <c r="A392" s="586"/>
      <c r="K392" s="587"/>
      <c r="L392" s="587"/>
      <c r="M392" s="587"/>
      <c r="N392" s="587"/>
      <c r="O392" s="587"/>
    </row>
    <row r="393" customHeight="1" spans="1:15">
      <c r="A393" s="586"/>
      <c r="K393" s="587"/>
      <c r="L393" s="587"/>
      <c r="M393" s="587"/>
      <c r="N393" s="587"/>
      <c r="O393" s="587"/>
    </row>
    <row r="394" customHeight="1" spans="1:15">
      <c r="A394" s="586"/>
      <c r="K394" s="587"/>
      <c r="L394" s="587"/>
      <c r="M394" s="587"/>
      <c r="N394" s="587"/>
      <c r="O394" s="587"/>
    </row>
    <row r="395" customHeight="1" spans="1:15">
      <c r="A395" s="586"/>
      <c r="K395" s="587"/>
      <c r="L395" s="587"/>
      <c r="M395" s="587"/>
      <c r="N395" s="587"/>
      <c r="O395" s="587"/>
    </row>
    <row r="396" customHeight="1" spans="1:15">
      <c r="A396" s="586"/>
      <c r="K396" s="587"/>
      <c r="L396" s="587"/>
      <c r="M396" s="587"/>
      <c r="N396" s="587"/>
      <c r="O396" s="587"/>
    </row>
    <row r="397" customHeight="1" spans="1:15">
      <c r="A397" s="586"/>
      <c r="K397" s="587"/>
      <c r="L397" s="587"/>
      <c r="M397" s="587"/>
      <c r="N397" s="587"/>
      <c r="O397" s="587"/>
    </row>
    <row r="398" customHeight="1" spans="1:15">
      <c r="A398" s="586"/>
      <c r="K398" s="587"/>
      <c r="L398" s="587"/>
      <c r="M398" s="587"/>
      <c r="N398" s="587"/>
      <c r="O398" s="587"/>
    </row>
    <row r="399" customHeight="1" spans="1:15">
      <c r="A399" s="586"/>
      <c r="K399" s="587"/>
      <c r="L399" s="587"/>
      <c r="M399" s="587"/>
      <c r="N399" s="587"/>
      <c r="O399" s="587"/>
    </row>
    <row r="400" customHeight="1" spans="1:15">
      <c r="A400" s="586"/>
      <c r="K400" s="587"/>
      <c r="L400" s="587"/>
      <c r="M400" s="587"/>
      <c r="N400" s="587"/>
      <c r="O400" s="587"/>
    </row>
    <row r="401" customHeight="1" spans="1:15">
      <c r="A401" s="586"/>
      <c r="K401" s="587"/>
      <c r="L401" s="587"/>
      <c r="M401" s="587"/>
      <c r="N401" s="587"/>
      <c r="O401" s="587"/>
    </row>
    <row r="402" customHeight="1" spans="1:15">
      <c r="A402" s="586"/>
      <c r="K402" s="587"/>
      <c r="L402" s="587"/>
      <c r="M402" s="587"/>
      <c r="N402" s="587"/>
      <c r="O402" s="587"/>
    </row>
    <row r="403" customHeight="1" spans="1:15">
      <c r="A403" s="586"/>
      <c r="K403" s="587"/>
      <c r="L403" s="587"/>
      <c r="M403" s="587"/>
      <c r="N403" s="587"/>
      <c r="O403" s="587"/>
    </row>
    <row r="404" customHeight="1" spans="1:15">
      <c r="A404" s="586"/>
      <c r="K404" s="587"/>
      <c r="L404" s="587"/>
      <c r="M404" s="587"/>
      <c r="N404" s="587"/>
      <c r="O404" s="587"/>
    </row>
    <row r="405" customHeight="1" spans="1:15">
      <c r="A405" s="586"/>
      <c r="K405" s="587"/>
      <c r="L405" s="587"/>
      <c r="M405" s="587"/>
      <c r="N405" s="587"/>
      <c r="O405" s="587"/>
    </row>
    <row r="406" customHeight="1" spans="1:15">
      <c r="A406" s="586"/>
      <c r="K406" s="587"/>
      <c r="L406" s="587"/>
      <c r="M406" s="587"/>
      <c r="N406" s="587"/>
      <c r="O406" s="587"/>
    </row>
    <row r="407" customHeight="1" spans="1:15">
      <c r="A407" s="586"/>
      <c r="K407" s="587"/>
      <c r="L407" s="587"/>
      <c r="M407" s="587"/>
      <c r="N407" s="587"/>
      <c r="O407" s="587"/>
    </row>
    <row r="408" customHeight="1" spans="1:15">
      <c r="A408" s="586"/>
      <c r="K408" s="587"/>
      <c r="L408" s="587"/>
      <c r="M408" s="587"/>
      <c r="N408" s="587"/>
      <c r="O408" s="587"/>
    </row>
    <row r="409" customHeight="1" spans="1:15">
      <c r="A409" s="586"/>
      <c r="K409" s="587"/>
      <c r="L409" s="587"/>
      <c r="M409" s="587"/>
      <c r="N409" s="587"/>
      <c r="O409" s="587"/>
    </row>
    <row r="410" customHeight="1" spans="1:15">
      <c r="A410" s="586"/>
      <c r="K410" s="587"/>
      <c r="L410" s="587"/>
      <c r="M410" s="587"/>
      <c r="N410" s="587"/>
      <c r="O410" s="587"/>
    </row>
    <row r="411" customHeight="1" spans="1:15">
      <c r="A411" s="586"/>
      <c r="K411" s="587"/>
      <c r="L411" s="587"/>
      <c r="M411" s="587"/>
      <c r="N411" s="587"/>
      <c r="O411" s="587"/>
    </row>
    <row r="412" customHeight="1" spans="1:15">
      <c r="A412" s="586"/>
      <c r="K412" s="587"/>
      <c r="L412" s="587"/>
      <c r="M412" s="587"/>
      <c r="N412" s="587"/>
      <c r="O412" s="587"/>
    </row>
    <row r="413" customHeight="1" spans="1:15">
      <c r="A413" s="586"/>
      <c r="K413" s="587"/>
      <c r="L413" s="587"/>
      <c r="M413" s="587"/>
      <c r="N413" s="587"/>
      <c r="O413" s="587"/>
    </row>
    <row r="414" customHeight="1" spans="1:15">
      <c r="A414" s="586"/>
      <c r="K414" s="587"/>
      <c r="L414" s="587"/>
      <c r="M414" s="587"/>
      <c r="N414" s="587"/>
      <c r="O414" s="587"/>
    </row>
    <row r="415" customHeight="1" spans="1:15">
      <c r="A415" s="586"/>
      <c r="K415" s="587"/>
      <c r="L415" s="587"/>
      <c r="M415" s="587"/>
      <c r="N415" s="587"/>
      <c r="O415" s="587"/>
    </row>
    <row r="416" customHeight="1" spans="1:15">
      <c r="A416" s="586"/>
      <c r="K416" s="587"/>
      <c r="L416" s="587"/>
      <c r="M416" s="587"/>
      <c r="N416" s="587"/>
      <c r="O416" s="587"/>
    </row>
    <row r="417" customHeight="1" spans="1:15">
      <c r="A417" s="586"/>
      <c r="K417" s="587"/>
      <c r="L417" s="587"/>
      <c r="M417" s="587"/>
      <c r="N417" s="587"/>
      <c r="O417" s="587"/>
    </row>
    <row r="418" customHeight="1" spans="1:15">
      <c r="A418" s="586"/>
      <c r="K418" s="587"/>
      <c r="L418" s="587"/>
      <c r="M418" s="587"/>
      <c r="N418" s="587"/>
      <c r="O418" s="587"/>
    </row>
    <row r="419" customHeight="1" spans="1:15">
      <c r="A419" s="586"/>
      <c r="K419" s="587"/>
      <c r="L419" s="587"/>
      <c r="M419" s="587"/>
      <c r="N419" s="587"/>
      <c r="O419" s="587"/>
    </row>
    <row r="420" customHeight="1" spans="1:15">
      <c r="A420" s="586"/>
      <c r="K420" s="587"/>
      <c r="L420" s="587"/>
      <c r="M420" s="587"/>
      <c r="N420" s="587"/>
      <c r="O420" s="587"/>
    </row>
    <row r="421" customHeight="1" spans="1:15">
      <c r="A421" s="586"/>
      <c r="K421" s="587"/>
      <c r="L421" s="587"/>
      <c r="M421" s="587"/>
      <c r="N421" s="587"/>
      <c r="O421" s="587"/>
    </row>
    <row r="422" customHeight="1" spans="1:15">
      <c r="A422" s="586"/>
      <c r="K422" s="587"/>
      <c r="L422" s="587"/>
      <c r="M422" s="587"/>
      <c r="N422" s="587"/>
      <c r="O422" s="587"/>
    </row>
    <row r="423" customHeight="1" spans="1:15">
      <c r="A423" s="586"/>
      <c r="K423" s="587"/>
      <c r="L423" s="587"/>
      <c r="M423" s="587"/>
      <c r="N423" s="587"/>
      <c r="O423" s="587"/>
    </row>
    <row r="424" customHeight="1" spans="1:15">
      <c r="A424" s="586"/>
      <c r="K424" s="587"/>
      <c r="L424" s="587"/>
      <c r="M424" s="587"/>
      <c r="N424" s="587"/>
      <c r="O424" s="587"/>
    </row>
    <row r="425" customHeight="1" spans="1:15">
      <c r="A425" s="586"/>
      <c r="K425" s="587"/>
      <c r="L425" s="587"/>
      <c r="M425" s="587"/>
      <c r="N425" s="587"/>
      <c r="O425" s="587"/>
    </row>
    <row r="426" customHeight="1" spans="1:15">
      <c r="A426" s="586"/>
      <c r="K426" s="587"/>
      <c r="L426" s="587"/>
      <c r="M426" s="587"/>
      <c r="N426" s="587"/>
      <c r="O426" s="587"/>
    </row>
    <row r="427" customHeight="1" spans="1:15">
      <c r="A427" s="586"/>
      <c r="K427" s="587"/>
      <c r="L427" s="587"/>
      <c r="M427" s="587"/>
      <c r="N427" s="587"/>
      <c r="O427" s="587"/>
    </row>
    <row r="428" customHeight="1" spans="1:15">
      <c r="A428" s="586"/>
      <c r="K428" s="587"/>
      <c r="L428" s="587"/>
      <c r="M428" s="587"/>
      <c r="N428" s="587"/>
      <c r="O428" s="587"/>
    </row>
    <row r="429" customHeight="1" spans="1:15">
      <c r="A429" s="586"/>
      <c r="K429" s="587"/>
      <c r="L429" s="587"/>
      <c r="M429" s="587"/>
      <c r="N429" s="587"/>
      <c r="O429" s="587"/>
    </row>
    <row r="430" customHeight="1" spans="1:15">
      <c r="A430" s="586"/>
      <c r="K430" s="587"/>
      <c r="L430" s="587"/>
      <c r="M430" s="587"/>
      <c r="N430" s="587"/>
      <c r="O430" s="587"/>
    </row>
    <row r="431" customHeight="1" spans="1:15">
      <c r="A431" s="586"/>
      <c r="K431" s="587"/>
      <c r="L431" s="587"/>
      <c r="M431" s="587"/>
      <c r="N431" s="587"/>
      <c r="O431" s="587"/>
    </row>
    <row r="432" customHeight="1" spans="1:15">
      <c r="A432" s="586"/>
      <c r="K432" s="587"/>
      <c r="L432" s="587"/>
      <c r="M432" s="587"/>
      <c r="N432" s="587"/>
      <c r="O432" s="587"/>
    </row>
    <row r="433" customHeight="1" spans="1:15">
      <c r="A433" s="586"/>
      <c r="K433" s="587"/>
      <c r="L433" s="587"/>
      <c r="M433" s="587"/>
      <c r="N433" s="587"/>
      <c r="O433" s="587"/>
    </row>
    <row r="434" customHeight="1" spans="1:15">
      <c r="A434" s="586"/>
      <c r="K434" s="587"/>
      <c r="L434" s="587"/>
      <c r="M434" s="587"/>
      <c r="N434" s="587"/>
      <c r="O434" s="587"/>
    </row>
    <row r="435" customHeight="1" spans="1:15">
      <c r="A435" s="586"/>
      <c r="K435" s="587"/>
      <c r="L435" s="587"/>
      <c r="M435" s="587"/>
      <c r="N435" s="587"/>
      <c r="O435" s="587"/>
    </row>
    <row r="436" customHeight="1" spans="1:15">
      <c r="A436" s="586"/>
      <c r="K436" s="587"/>
      <c r="L436" s="587"/>
      <c r="M436" s="587"/>
      <c r="N436" s="587"/>
      <c r="O436" s="587"/>
    </row>
    <row r="437" customHeight="1" spans="1:15">
      <c r="A437" s="586"/>
      <c r="K437" s="587"/>
      <c r="L437" s="587"/>
      <c r="M437" s="587"/>
      <c r="N437" s="587"/>
      <c r="O437" s="587"/>
    </row>
    <row r="438" customHeight="1" spans="1:15">
      <c r="A438" s="586"/>
      <c r="K438" s="587"/>
      <c r="L438" s="587"/>
      <c r="M438" s="587"/>
      <c r="N438" s="587"/>
      <c r="O438" s="587"/>
    </row>
    <row r="439" customHeight="1" spans="1:15">
      <c r="A439" s="586"/>
      <c r="K439" s="587"/>
      <c r="L439" s="587"/>
      <c r="M439" s="587"/>
      <c r="N439" s="587"/>
      <c r="O439" s="587"/>
    </row>
    <row r="440" customHeight="1" spans="1:15">
      <c r="A440" s="586"/>
      <c r="K440" s="587"/>
      <c r="L440" s="587"/>
      <c r="M440" s="587"/>
      <c r="N440" s="587"/>
      <c r="O440" s="587"/>
    </row>
    <row r="441" customHeight="1" spans="1:15">
      <c r="A441" s="586"/>
      <c r="K441" s="587"/>
      <c r="L441" s="587"/>
      <c r="M441" s="587"/>
      <c r="N441" s="587"/>
      <c r="O441" s="587"/>
    </row>
    <row r="442" customHeight="1" spans="1:15">
      <c r="A442" s="586"/>
      <c r="K442" s="587"/>
      <c r="L442" s="587"/>
      <c r="M442" s="587"/>
      <c r="N442" s="587"/>
      <c r="O442" s="587"/>
    </row>
    <row r="443" customHeight="1" spans="1:15">
      <c r="A443" s="586"/>
      <c r="K443" s="587"/>
      <c r="L443" s="587"/>
      <c r="M443" s="587"/>
      <c r="N443" s="587"/>
      <c r="O443" s="587"/>
    </row>
    <row r="444" customHeight="1" spans="1:15">
      <c r="A444" s="586"/>
      <c r="K444" s="587"/>
      <c r="L444" s="587"/>
      <c r="M444" s="587"/>
      <c r="N444" s="587"/>
      <c r="O444" s="587"/>
    </row>
    <row r="445" customHeight="1" spans="1:15">
      <c r="A445" s="586"/>
      <c r="K445" s="587"/>
      <c r="L445" s="587"/>
      <c r="M445" s="587"/>
      <c r="N445" s="587"/>
      <c r="O445" s="587"/>
    </row>
    <row r="446" customHeight="1" spans="1:15">
      <c r="A446" s="586"/>
      <c r="K446" s="587"/>
      <c r="L446" s="587"/>
      <c r="M446" s="587"/>
      <c r="N446" s="587"/>
      <c r="O446" s="587"/>
    </row>
    <row r="447" customHeight="1" spans="1:15">
      <c r="A447" s="586"/>
      <c r="K447" s="587"/>
      <c r="L447" s="587"/>
      <c r="M447" s="587"/>
      <c r="N447" s="587"/>
      <c r="O447" s="587"/>
    </row>
    <row r="448" customHeight="1" spans="1:15">
      <c r="A448" s="586"/>
      <c r="K448" s="587"/>
      <c r="L448" s="587"/>
      <c r="M448" s="587"/>
      <c r="N448" s="587"/>
      <c r="O448" s="587"/>
    </row>
    <row r="449" customHeight="1" spans="1:15">
      <c r="A449" s="586"/>
      <c r="K449" s="587"/>
      <c r="L449" s="587"/>
      <c r="M449" s="587"/>
      <c r="N449" s="587"/>
      <c r="O449" s="587"/>
    </row>
    <row r="450" customHeight="1" spans="1:15">
      <c r="A450" s="586"/>
      <c r="K450" s="587"/>
      <c r="L450" s="587"/>
      <c r="M450" s="587"/>
      <c r="N450" s="587"/>
      <c r="O450" s="587"/>
    </row>
    <row r="451" customHeight="1" spans="1:15">
      <c r="A451" s="586"/>
      <c r="K451" s="587"/>
      <c r="L451" s="587"/>
      <c r="M451" s="587"/>
      <c r="N451" s="587"/>
      <c r="O451" s="587"/>
    </row>
    <row r="452" customHeight="1" spans="1:15">
      <c r="A452" s="586"/>
      <c r="K452" s="587"/>
      <c r="L452" s="587"/>
      <c r="M452" s="587"/>
      <c r="N452" s="587"/>
      <c r="O452" s="587"/>
    </row>
    <row r="453" customHeight="1" spans="1:15">
      <c r="A453" s="586"/>
      <c r="K453" s="587"/>
      <c r="L453" s="587"/>
      <c r="M453" s="587"/>
      <c r="N453" s="587"/>
      <c r="O453" s="587"/>
    </row>
    <row r="454" customHeight="1" spans="1:15">
      <c r="A454" s="586"/>
      <c r="K454" s="587"/>
      <c r="L454" s="587"/>
      <c r="M454" s="587"/>
      <c r="N454" s="587"/>
      <c r="O454" s="587"/>
    </row>
    <row r="455" customHeight="1" spans="1:15">
      <c r="A455" s="586"/>
      <c r="K455" s="587"/>
      <c r="L455" s="587"/>
      <c r="M455" s="587"/>
      <c r="N455" s="587"/>
      <c r="O455" s="587"/>
    </row>
    <row r="456" customHeight="1" spans="1:15">
      <c r="A456" s="586"/>
      <c r="K456" s="587"/>
      <c r="L456" s="587"/>
      <c r="M456" s="587"/>
      <c r="N456" s="587"/>
      <c r="O456" s="587"/>
    </row>
    <row r="457" customHeight="1" spans="1:15">
      <c r="A457" s="586"/>
      <c r="K457" s="587"/>
      <c r="L457" s="587"/>
      <c r="M457" s="587"/>
      <c r="N457" s="587"/>
      <c r="O457" s="587"/>
    </row>
    <row r="458" customHeight="1" spans="1:15">
      <c r="A458" s="586"/>
      <c r="K458" s="587"/>
      <c r="L458" s="587"/>
      <c r="M458" s="587"/>
      <c r="N458" s="587"/>
      <c r="O458" s="587"/>
    </row>
    <row r="459" customHeight="1" spans="1:15">
      <c r="A459" s="586"/>
      <c r="K459" s="587"/>
      <c r="L459" s="587"/>
      <c r="M459" s="587"/>
      <c r="N459" s="587"/>
      <c r="O459" s="587"/>
    </row>
    <row r="460" customHeight="1" spans="1:15">
      <c r="A460" s="586"/>
      <c r="K460" s="587"/>
      <c r="L460" s="587"/>
      <c r="M460" s="587"/>
      <c r="N460" s="587"/>
      <c r="O460" s="587"/>
    </row>
    <row r="461" customHeight="1" spans="1:15">
      <c r="A461" s="586"/>
      <c r="K461" s="587"/>
      <c r="L461" s="587"/>
      <c r="M461" s="587"/>
      <c r="N461" s="587"/>
      <c r="O461" s="587"/>
    </row>
    <row r="462" customHeight="1" spans="1:15">
      <c r="A462" s="586"/>
      <c r="K462" s="587"/>
      <c r="L462" s="587"/>
      <c r="M462" s="587"/>
      <c r="N462" s="587"/>
      <c r="O462" s="587"/>
    </row>
    <row r="463" customHeight="1" spans="1:15">
      <c r="A463" s="586"/>
      <c r="K463" s="587"/>
      <c r="L463" s="587"/>
      <c r="M463" s="587"/>
      <c r="N463" s="587"/>
      <c r="O463" s="587"/>
    </row>
    <row r="464" customHeight="1" spans="1:15">
      <c r="A464" s="586"/>
      <c r="K464" s="587"/>
      <c r="L464" s="587"/>
      <c r="M464" s="587"/>
      <c r="N464" s="587"/>
      <c r="O464" s="587"/>
    </row>
    <row r="465" customHeight="1" spans="1:15">
      <c r="A465" s="586"/>
      <c r="K465" s="587"/>
      <c r="L465" s="587"/>
      <c r="M465" s="587"/>
      <c r="N465" s="587"/>
      <c r="O465" s="587"/>
    </row>
    <row r="466" customHeight="1" spans="1:15">
      <c r="A466" s="586"/>
      <c r="K466" s="587"/>
      <c r="L466" s="587"/>
      <c r="M466" s="587"/>
      <c r="N466" s="587"/>
      <c r="O466" s="587"/>
    </row>
    <row r="467" customHeight="1" spans="1:15">
      <c r="A467" s="586"/>
      <c r="K467" s="587"/>
      <c r="L467" s="587"/>
      <c r="M467" s="587"/>
      <c r="N467" s="587"/>
      <c r="O467" s="587"/>
    </row>
    <row r="468" customHeight="1" spans="1:15">
      <c r="A468" s="586"/>
      <c r="K468" s="587"/>
      <c r="L468" s="587"/>
      <c r="M468" s="587"/>
      <c r="N468" s="587"/>
      <c r="O468" s="587"/>
    </row>
    <row r="469" customHeight="1" spans="1:15">
      <c r="A469" s="586"/>
      <c r="K469" s="587"/>
      <c r="L469" s="587"/>
      <c r="M469" s="587"/>
      <c r="N469" s="587"/>
      <c r="O469" s="587"/>
    </row>
    <row r="470" customHeight="1" spans="1:15">
      <c r="A470" s="586"/>
      <c r="K470" s="587"/>
      <c r="L470" s="587"/>
      <c r="M470" s="587"/>
      <c r="N470" s="587"/>
      <c r="O470" s="587"/>
    </row>
    <row r="471" customHeight="1" spans="1:15">
      <c r="A471" s="586"/>
      <c r="K471" s="587"/>
      <c r="L471" s="587"/>
      <c r="M471" s="587"/>
      <c r="N471" s="587"/>
      <c r="O471" s="587"/>
    </row>
    <row r="472" customHeight="1" spans="1:15">
      <c r="A472" s="586"/>
      <c r="K472" s="587"/>
      <c r="L472" s="587"/>
      <c r="M472" s="587"/>
      <c r="N472" s="587"/>
      <c r="O472" s="587"/>
    </row>
    <row r="473" customHeight="1" spans="1:15">
      <c r="A473" s="586"/>
      <c r="K473" s="587"/>
      <c r="L473" s="587"/>
      <c r="M473" s="587"/>
      <c r="N473" s="587"/>
      <c r="O473" s="587"/>
    </row>
    <row r="474" customHeight="1" spans="1:15">
      <c r="A474" s="586"/>
      <c r="K474" s="587"/>
      <c r="L474" s="587"/>
      <c r="M474" s="587"/>
      <c r="N474" s="587"/>
      <c r="O474" s="587"/>
    </row>
    <row r="475" customHeight="1" spans="1:15">
      <c r="A475" s="586"/>
      <c r="K475" s="587"/>
      <c r="L475" s="587"/>
      <c r="M475" s="587"/>
      <c r="N475" s="587"/>
      <c r="O475" s="587"/>
    </row>
    <row r="476" customHeight="1" spans="1:15">
      <c r="A476" s="586"/>
      <c r="K476" s="587"/>
      <c r="L476" s="587"/>
      <c r="M476" s="587"/>
      <c r="N476" s="587"/>
      <c r="O476" s="587"/>
    </row>
    <row r="477" customHeight="1" spans="1:15">
      <c r="A477" s="586"/>
      <c r="K477" s="587"/>
      <c r="L477" s="587"/>
      <c r="M477" s="587"/>
      <c r="N477" s="587"/>
      <c r="O477" s="587"/>
    </row>
    <row r="478" customHeight="1" spans="1:15">
      <c r="A478" s="586"/>
      <c r="K478" s="587"/>
      <c r="L478" s="587"/>
      <c r="M478" s="587"/>
      <c r="N478" s="587"/>
      <c r="O478" s="587"/>
    </row>
    <row r="479" customHeight="1" spans="1:15">
      <c r="A479" s="586"/>
      <c r="K479" s="587"/>
      <c r="L479" s="587"/>
      <c r="M479" s="587"/>
      <c r="N479" s="587"/>
      <c r="O479" s="587"/>
    </row>
    <row r="480" customHeight="1" spans="1:15">
      <c r="A480" s="586"/>
      <c r="K480" s="587"/>
      <c r="L480" s="587"/>
      <c r="M480" s="587"/>
      <c r="N480" s="587"/>
      <c r="O480" s="587"/>
    </row>
    <row r="481" customHeight="1" spans="1:15">
      <c r="A481" s="586"/>
      <c r="K481" s="587"/>
      <c r="L481" s="587"/>
      <c r="M481" s="587"/>
      <c r="N481" s="587"/>
      <c r="O481" s="587"/>
    </row>
    <row r="482" customHeight="1" spans="1:15">
      <c r="A482" s="586"/>
      <c r="K482" s="587"/>
      <c r="L482" s="587"/>
      <c r="M482" s="587"/>
      <c r="N482" s="587"/>
      <c r="O482" s="587"/>
    </row>
    <row r="483" customHeight="1" spans="1:15">
      <c r="A483" s="586"/>
      <c r="K483" s="587"/>
      <c r="L483" s="587"/>
      <c r="M483" s="587"/>
      <c r="N483" s="587"/>
      <c r="O483" s="587"/>
    </row>
    <row r="484" customHeight="1" spans="1:15">
      <c r="A484" s="586"/>
      <c r="K484" s="587"/>
      <c r="L484" s="587"/>
      <c r="M484" s="587"/>
      <c r="N484" s="587"/>
      <c r="O484" s="587"/>
    </row>
    <row r="485" customHeight="1" spans="1:15">
      <c r="A485" s="586"/>
      <c r="K485" s="587"/>
      <c r="L485" s="587"/>
      <c r="M485" s="587"/>
      <c r="N485" s="587"/>
      <c r="O485" s="587"/>
    </row>
    <row r="486" customHeight="1" spans="1:15">
      <c r="A486" s="586"/>
      <c r="K486" s="587"/>
      <c r="L486" s="587"/>
      <c r="M486" s="587"/>
      <c r="N486" s="587"/>
      <c r="O486" s="587"/>
    </row>
    <row r="487" customHeight="1" spans="1:15">
      <c r="A487" s="586"/>
      <c r="K487" s="587"/>
      <c r="L487" s="587"/>
      <c r="M487" s="587"/>
      <c r="N487" s="587"/>
      <c r="O487" s="587"/>
    </row>
    <row r="488" customHeight="1" spans="1:15">
      <c r="A488" s="586"/>
      <c r="K488" s="587"/>
      <c r="L488" s="587"/>
      <c r="M488" s="587"/>
      <c r="N488" s="587"/>
      <c r="O488" s="587"/>
    </row>
    <row r="489" customHeight="1" spans="1:15">
      <c r="A489" s="586"/>
      <c r="K489" s="587"/>
      <c r="L489" s="587"/>
      <c r="M489" s="587"/>
      <c r="N489" s="587"/>
      <c r="O489" s="587"/>
    </row>
    <row r="490" customHeight="1" spans="1:15">
      <c r="A490" s="586"/>
      <c r="K490" s="587"/>
      <c r="L490" s="587"/>
      <c r="M490" s="587"/>
      <c r="N490" s="587"/>
      <c r="O490" s="587"/>
    </row>
    <row r="491" customHeight="1" spans="1:15">
      <c r="A491" s="586"/>
      <c r="K491" s="587"/>
      <c r="L491" s="587"/>
      <c r="M491" s="587"/>
      <c r="N491" s="587"/>
      <c r="O491" s="587"/>
    </row>
    <row r="492" customHeight="1" spans="1:15">
      <c r="A492" s="586"/>
      <c r="K492" s="587"/>
      <c r="L492" s="587"/>
      <c r="M492" s="587"/>
      <c r="N492" s="587"/>
      <c r="O492" s="587"/>
    </row>
    <row r="493" customHeight="1" spans="1:15">
      <c r="A493" s="586"/>
      <c r="K493" s="587"/>
      <c r="L493" s="587"/>
      <c r="M493" s="587"/>
      <c r="N493" s="587"/>
      <c r="O493" s="587"/>
    </row>
    <row r="494" customHeight="1" spans="1:15">
      <c r="A494" s="586"/>
      <c r="K494" s="587"/>
      <c r="L494" s="587"/>
      <c r="M494" s="587"/>
      <c r="N494" s="587"/>
      <c r="O494" s="587"/>
    </row>
    <row r="495" customHeight="1" spans="1:15">
      <c r="A495" s="586"/>
      <c r="K495" s="587"/>
      <c r="L495" s="587"/>
      <c r="M495" s="587"/>
      <c r="N495" s="587"/>
      <c r="O495" s="587"/>
    </row>
    <row r="496" customHeight="1" spans="1:15">
      <c r="A496" s="586"/>
      <c r="K496" s="587"/>
      <c r="L496" s="587"/>
      <c r="M496" s="587"/>
      <c r="N496" s="587"/>
      <c r="O496" s="587"/>
    </row>
    <row r="497" customHeight="1" spans="1:15">
      <c r="A497" s="586"/>
      <c r="K497" s="587"/>
      <c r="L497" s="587"/>
      <c r="M497" s="587"/>
      <c r="N497" s="587"/>
      <c r="O497" s="587"/>
    </row>
    <row r="498" customHeight="1" spans="1:15">
      <c r="A498" s="586"/>
      <c r="K498" s="587"/>
      <c r="L498" s="587"/>
      <c r="M498" s="587"/>
      <c r="N498" s="587"/>
      <c r="O498" s="587"/>
    </row>
    <row r="499" customHeight="1" spans="1:15">
      <c r="A499" s="586"/>
      <c r="K499" s="587"/>
      <c r="L499" s="587"/>
      <c r="M499" s="587"/>
      <c r="N499" s="587"/>
      <c r="O499" s="587"/>
    </row>
    <row r="500" customHeight="1" spans="1:15">
      <c r="A500" s="586"/>
      <c r="K500" s="587"/>
      <c r="L500" s="587"/>
      <c r="M500" s="587"/>
      <c r="N500" s="587"/>
      <c r="O500" s="587"/>
    </row>
    <row r="501" customHeight="1" spans="1:15">
      <c r="A501" s="586"/>
      <c r="K501" s="587"/>
      <c r="L501" s="587"/>
      <c r="M501" s="587"/>
      <c r="N501" s="587"/>
      <c r="O501" s="587"/>
    </row>
    <row r="502" customHeight="1" spans="1:15">
      <c r="A502" s="586"/>
      <c r="K502" s="587"/>
      <c r="L502" s="587"/>
      <c r="M502" s="587"/>
      <c r="N502" s="587"/>
      <c r="O502" s="587"/>
    </row>
    <row r="503" customHeight="1" spans="1:15">
      <c r="A503" s="586"/>
      <c r="K503" s="587"/>
      <c r="L503" s="587"/>
      <c r="M503" s="587"/>
      <c r="N503" s="587"/>
      <c r="O503" s="587"/>
    </row>
    <row r="504" customHeight="1" spans="1:15">
      <c r="A504" s="586"/>
      <c r="K504" s="587"/>
      <c r="L504" s="587"/>
      <c r="M504" s="587"/>
      <c r="N504" s="587"/>
      <c r="O504" s="587"/>
    </row>
    <row r="505" customHeight="1" spans="1:15">
      <c r="A505" s="586"/>
      <c r="K505" s="587"/>
      <c r="L505" s="587"/>
      <c r="M505" s="587"/>
      <c r="N505" s="587"/>
      <c r="O505" s="587"/>
    </row>
    <row r="506" customHeight="1" spans="1:15">
      <c r="A506" s="586"/>
      <c r="K506" s="587"/>
      <c r="L506" s="587"/>
      <c r="M506" s="587"/>
      <c r="N506" s="587"/>
      <c r="O506" s="587"/>
    </row>
    <row r="507" customHeight="1" spans="1:15">
      <c r="A507" s="586"/>
      <c r="K507" s="587"/>
      <c r="L507" s="587"/>
      <c r="M507" s="587"/>
      <c r="N507" s="587"/>
      <c r="O507" s="587"/>
    </row>
    <row r="508" customHeight="1" spans="1:15">
      <c r="A508" s="586"/>
      <c r="K508" s="587"/>
      <c r="L508" s="587"/>
      <c r="M508" s="587"/>
      <c r="N508" s="587"/>
      <c r="O508" s="587"/>
    </row>
    <row r="509" customHeight="1" spans="1:15">
      <c r="A509" s="586"/>
      <c r="K509" s="587"/>
      <c r="L509" s="587"/>
      <c r="M509" s="587"/>
      <c r="N509" s="587"/>
      <c r="O509" s="587"/>
    </row>
    <row r="510" customHeight="1" spans="1:15">
      <c r="A510" s="586"/>
      <c r="K510" s="587"/>
      <c r="L510" s="587"/>
      <c r="M510" s="587"/>
      <c r="N510" s="587"/>
      <c r="O510" s="587"/>
    </row>
    <row r="511" customHeight="1" spans="1:15">
      <c r="A511" s="586"/>
      <c r="K511" s="587"/>
      <c r="L511" s="587"/>
      <c r="M511" s="587"/>
      <c r="N511" s="587"/>
      <c r="O511" s="587"/>
    </row>
    <row r="512" customHeight="1" spans="1:15">
      <c r="A512" s="586"/>
      <c r="K512" s="587"/>
      <c r="L512" s="587"/>
      <c r="M512" s="587"/>
      <c r="N512" s="587"/>
      <c r="O512" s="587"/>
    </row>
    <row r="513" customHeight="1" spans="1:15">
      <c r="A513" s="586"/>
      <c r="K513" s="587"/>
      <c r="L513" s="587"/>
      <c r="M513" s="587"/>
      <c r="N513" s="587"/>
      <c r="O513" s="587"/>
    </row>
    <row r="514" customHeight="1" spans="1:15">
      <c r="A514" s="586"/>
      <c r="K514" s="587"/>
      <c r="L514" s="587"/>
      <c r="M514" s="587"/>
      <c r="N514" s="587"/>
      <c r="O514" s="587"/>
    </row>
    <row r="515" customHeight="1" spans="1:15">
      <c r="A515" s="586"/>
      <c r="K515" s="587"/>
      <c r="L515" s="587"/>
      <c r="M515" s="587"/>
      <c r="N515" s="587"/>
      <c r="O515" s="587"/>
    </row>
    <row r="516" customHeight="1" spans="1:15">
      <c r="A516" s="586"/>
      <c r="K516" s="587"/>
      <c r="L516" s="587"/>
      <c r="M516" s="587"/>
      <c r="N516" s="587"/>
      <c r="O516" s="587"/>
    </row>
    <row r="517" customHeight="1" spans="1:15">
      <c r="A517" s="586"/>
      <c r="K517" s="587"/>
      <c r="L517" s="587"/>
      <c r="M517" s="587"/>
      <c r="N517" s="587"/>
      <c r="O517" s="587"/>
    </row>
    <row r="518" customHeight="1" spans="1:15">
      <c r="A518" s="586"/>
      <c r="K518" s="587"/>
      <c r="L518" s="587"/>
      <c r="M518" s="587"/>
      <c r="N518" s="587"/>
      <c r="O518" s="587"/>
    </row>
    <row r="519" customHeight="1" spans="1:15">
      <c r="A519" s="586"/>
      <c r="K519" s="587"/>
      <c r="L519" s="587"/>
      <c r="M519" s="587"/>
      <c r="N519" s="587"/>
      <c r="O519" s="587"/>
    </row>
    <row r="520" customHeight="1" spans="1:15">
      <c r="A520" s="586"/>
      <c r="K520" s="587"/>
      <c r="L520" s="587"/>
      <c r="M520" s="587"/>
      <c r="N520" s="587"/>
      <c r="O520" s="587"/>
    </row>
    <row r="521" customHeight="1" spans="1:15">
      <c r="A521" s="586"/>
      <c r="K521" s="587"/>
      <c r="L521" s="587"/>
      <c r="M521" s="587"/>
      <c r="N521" s="587"/>
      <c r="O521" s="587"/>
    </row>
    <row r="522" customHeight="1" spans="1:15">
      <c r="A522" s="586"/>
      <c r="K522" s="587"/>
      <c r="L522" s="587"/>
      <c r="M522" s="587"/>
      <c r="N522" s="587"/>
      <c r="O522" s="587"/>
    </row>
    <row r="523" customHeight="1" spans="1:15">
      <c r="A523" s="586"/>
      <c r="K523" s="587"/>
      <c r="L523" s="587"/>
      <c r="M523" s="587"/>
      <c r="N523" s="587"/>
      <c r="O523" s="587"/>
    </row>
    <row r="524" customHeight="1" spans="1:15">
      <c r="A524" s="586"/>
      <c r="K524" s="587"/>
      <c r="L524" s="587"/>
      <c r="M524" s="587"/>
      <c r="N524" s="587"/>
      <c r="O524" s="587"/>
    </row>
    <row r="525" customHeight="1" spans="1:15">
      <c r="A525" s="586"/>
      <c r="K525" s="587"/>
      <c r="L525" s="587"/>
      <c r="M525" s="587"/>
      <c r="N525" s="587"/>
      <c r="O525" s="587"/>
    </row>
    <row r="526" customHeight="1" spans="1:15">
      <c r="A526" s="586"/>
      <c r="K526" s="587"/>
      <c r="L526" s="587"/>
      <c r="M526" s="587"/>
      <c r="N526" s="587"/>
      <c r="O526" s="587"/>
    </row>
    <row r="527" customHeight="1" spans="1:15">
      <c r="A527" s="586"/>
      <c r="K527" s="587"/>
      <c r="L527" s="587"/>
      <c r="M527" s="587"/>
      <c r="N527" s="587"/>
      <c r="O527" s="587"/>
    </row>
    <row r="528" customHeight="1" spans="1:15">
      <c r="A528" s="586"/>
      <c r="K528" s="587"/>
      <c r="L528" s="587"/>
      <c r="M528" s="587"/>
      <c r="N528" s="587"/>
      <c r="O528" s="587"/>
    </row>
    <row r="529" customHeight="1" spans="1:15">
      <c r="A529" s="586"/>
      <c r="K529" s="587"/>
      <c r="L529" s="587"/>
      <c r="M529" s="587"/>
      <c r="N529" s="587"/>
      <c r="O529" s="587"/>
    </row>
    <row r="530" customHeight="1" spans="1:15">
      <c r="A530" s="586"/>
      <c r="K530" s="587"/>
      <c r="L530" s="587"/>
      <c r="M530" s="587"/>
      <c r="N530" s="587"/>
      <c r="O530" s="587"/>
    </row>
    <row r="531" customHeight="1" spans="1:15">
      <c r="A531" s="586"/>
      <c r="K531" s="587"/>
      <c r="L531" s="587"/>
      <c r="M531" s="587"/>
      <c r="N531" s="587"/>
      <c r="O531" s="587"/>
    </row>
    <row r="532" customHeight="1" spans="1:15">
      <c r="A532" s="586"/>
      <c r="K532" s="587"/>
      <c r="L532" s="587"/>
      <c r="M532" s="587"/>
      <c r="N532" s="587"/>
      <c r="O532" s="587"/>
    </row>
    <row r="533" customHeight="1" spans="1:15">
      <c r="A533" s="586"/>
      <c r="K533" s="587"/>
      <c r="L533" s="587"/>
      <c r="M533" s="587"/>
      <c r="N533" s="587"/>
      <c r="O533" s="587"/>
    </row>
    <row r="534" customHeight="1" spans="1:15">
      <c r="A534" s="586"/>
      <c r="K534" s="587"/>
      <c r="L534" s="587"/>
      <c r="M534" s="587"/>
      <c r="N534" s="587"/>
      <c r="O534" s="587"/>
    </row>
    <row r="535" customHeight="1" spans="1:15">
      <c r="A535" s="586"/>
      <c r="K535" s="587"/>
      <c r="L535" s="587"/>
      <c r="M535" s="587"/>
      <c r="N535" s="587"/>
      <c r="O535" s="587"/>
    </row>
    <row r="536" customHeight="1" spans="1:15">
      <c r="A536" s="586"/>
      <c r="K536" s="587"/>
      <c r="L536" s="587"/>
      <c r="M536" s="587"/>
      <c r="N536" s="587"/>
      <c r="O536" s="587"/>
    </row>
    <row r="537" customHeight="1" spans="1:15">
      <c r="A537" s="586"/>
      <c r="K537" s="587"/>
      <c r="L537" s="587"/>
      <c r="M537" s="587"/>
      <c r="N537" s="587"/>
      <c r="O537" s="587"/>
    </row>
    <row r="538" customHeight="1" spans="1:15">
      <c r="A538" s="586"/>
      <c r="K538" s="587"/>
      <c r="L538" s="587"/>
      <c r="M538" s="587"/>
      <c r="N538" s="587"/>
      <c r="O538" s="587"/>
    </row>
    <row r="539" customHeight="1" spans="1:15">
      <c r="A539" s="586"/>
      <c r="K539" s="587"/>
      <c r="L539" s="587"/>
      <c r="M539" s="587"/>
      <c r="N539" s="587"/>
      <c r="O539" s="587"/>
    </row>
    <row r="540" customHeight="1" spans="1:15">
      <c r="A540" s="586"/>
      <c r="K540" s="587"/>
      <c r="L540" s="587"/>
      <c r="M540" s="587"/>
      <c r="N540" s="587"/>
      <c r="O540" s="587"/>
    </row>
    <row r="541" customHeight="1" spans="1:15">
      <c r="A541" s="586"/>
      <c r="K541" s="587"/>
      <c r="L541" s="587"/>
      <c r="M541" s="587"/>
      <c r="N541" s="587"/>
      <c r="O541" s="587"/>
    </row>
    <row r="542" customHeight="1" spans="1:15">
      <c r="A542" s="586"/>
      <c r="K542" s="587"/>
      <c r="L542" s="587"/>
      <c r="M542" s="587"/>
      <c r="N542" s="587"/>
      <c r="O542" s="587"/>
    </row>
    <row r="543" customHeight="1" spans="1:15">
      <c r="A543" s="586"/>
      <c r="K543" s="587"/>
      <c r="L543" s="587"/>
      <c r="M543" s="587"/>
      <c r="N543" s="587"/>
      <c r="O543" s="587"/>
    </row>
    <row r="544" customHeight="1" spans="1:15">
      <c r="A544" s="586"/>
      <c r="K544" s="587"/>
      <c r="L544" s="587"/>
      <c r="M544" s="587"/>
      <c r="N544" s="587"/>
      <c r="O544" s="587"/>
    </row>
    <row r="545" customHeight="1" spans="1:15">
      <c r="A545" s="586"/>
      <c r="K545" s="587"/>
      <c r="L545" s="587"/>
      <c r="M545" s="587"/>
      <c r="N545" s="587"/>
      <c r="O545" s="587"/>
    </row>
    <row r="546" customHeight="1" spans="1:15">
      <c r="A546" s="586"/>
      <c r="K546" s="587"/>
      <c r="L546" s="587"/>
      <c r="M546" s="587"/>
      <c r="N546" s="587"/>
      <c r="O546" s="587"/>
    </row>
    <row r="547" customHeight="1" spans="1:15">
      <c r="A547" s="586"/>
      <c r="K547" s="587"/>
      <c r="L547" s="587"/>
      <c r="M547" s="587"/>
      <c r="N547" s="587"/>
      <c r="O547" s="587"/>
    </row>
    <row r="548" customHeight="1" spans="1:15">
      <c r="A548" s="586"/>
      <c r="K548" s="587"/>
      <c r="L548" s="587"/>
      <c r="M548" s="587"/>
      <c r="N548" s="587"/>
      <c r="O548" s="587"/>
    </row>
    <row r="549" customHeight="1" spans="1:15">
      <c r="A549" s="586"/>
      <c r="K549" s="587"/>
      <c r="L549" s="587"/>
      <c r="M549" s="587"/>
      <c r="N549" s="587"/>
      <c r="O549" s="587"/>
    </row>
    <row r="550" customHeight="1" spans="1:15">
      <c r="A550" s="586"/>
      <c r="K550" s="587"/>
      <c r="L550" s="587"/>
      <c r="M550" s="587"/>
      <c r="N550" s="587"/>
      <c r="O550" s="587"/>
    </row>
    <row r="551" customHeight="1" spans="1:15">
      <c r="A551" s="586"/>
      <c r="K551" s="587"/>
      <c r="L551" s="587"/>
      <c r="M551" s="587"/>
      <c r="N551" s="587"/>
      <c r="O551" s="587"/>
    </row>
    <row r="552" customHeight="1" spans="1:15">
      <c r="A552" s="586"/>
      <c r="K552" s="587"/>
      <c r="L552" s="587"/>
      <c r="M552" s="587"/>
      <c r="N552" s="587"/>
      <c r="O552" s="587"/>
    </row>
    <row r="553" customHeight="1" spans="1:15">
      <c r="A553" s="586"/>
      <c r="K553" s="587"/>
      <c r="L553" s="587"/>
      <c r="M553" s="587"/>
      <c r="N553" s="587"/>
      <c r="O553" s="587"/>
    </row>
    <row r="554" customHeight="1" spans="1:15">
      <c r="A554" s="586"/>
      <c r="K554" s="587"/>
      <c r="L554" s="587"/>
      <c r="M554" s="587"/>
      <c r="N554" s="587"/>
      <c r="O554" s="587"/>
    </row>
    <row r="555" customHeight="1" spans="1:15">
      <c r="A555" s="586"/>
      <c r="K555" s="587"/>
      <c r="L555" s="587"/>
      <c r="M555" s="587"/>
      <c r="N555" s="587"/>
      <c r="O555" s="587"/>
    </row>
    <row r="556" customHeight="1" spans="1:15">
      <c r="A556" s="586"/>
      <c r="K556" s="587"/>
      <c r="L556" s="587"/>
      <c r="M556" s="587"/>
      <c r="N556" s="587"/>
      <c r="O556" s="587"/>
    </row>
    <row r="557" customHeight="1" spans="1:15">
      <c r="A557" s="586"/>
      <c r="K557" s="587"/>
      <c r="L557" s="587"/>
      <c r="M557" s="587"/>
      <c r="N557" s="587"/>
      <c r="O557" s="587"/>
    </row>
    <row r="558" customHeight="1" spans="1:15">
      <c r="A558" s="586"/>
      <c r="K558" s="587"/>
      <c r="L558" s="587"/>
      <c r="M558" s="587"/>
      <c r="N558" s="587"/>
      <c r="O558" s="587"/>
    </row>
    <row r="559" customHeight="1" spans="1:15">
      <c r="A559" s="586"/>
      <c r="K559" s="587"/>
      <c r="L559" s="587"/>
      <c r="M559" s="587"/>
      <c r="N559" s="587"/>
      <c r="O559" s="587"/>
    </row>
    <row r="560" customHeight="1" spans="1:15">
      <c r="A560" s="586"/>
      <c r="K560" s="587"/>
      <c r="L560" s="587"/>
      <c r="M560" s="587"/>
      <c r="N560" s="587"/>
      <c r="O560" s="587"/>
    </row>
    <row r="561" customHeight="1" spans="1:15">
      <c r="A561" s="586"/>
      <c r="K561" s="587"/>
      <c r="L561" s="587"/>
      <c r="M561" s="587"/>
      <c r="N561" s="587"/>
      <c r="O561" s="587"/>
    </row>
    <row r="562" customHeight="1" spans="1:15">
      <c r="A562" s="586"/>
      <c r="K562" s="587"/>
      <c r="L562" s="587"/>
      <c r="M562" s="587"/>
      <c r="N562" s="587"/>
      <c r="O562" s="587"/>
    </row>
    <row r="563" customHeight="1" spans="1:15">
      <c r="A563" s="586"/>
      <c r="K563" s="587"/>
      <c r="L563" s="587"/>
      <c r="M563" s="587"/>
      <c r="N563" s="587"/>
      <c r="O563" s="587"/>
    </row>
    <row r="564" customHeight="1" spans="1:15">
      <c r="A564" s="586"/>
      <c r="K564" s="587"/>
      <c r="L564" s="587"/>
      <c r="M564" s="587"/>
      <c r="N564" s="587"/>
      <c r="O564" s="587"/>
    </row>
    <row r="565" customHeight="1" spans="1:15">
      <c r="A565" s="586"/>
      <c r="K565" s="587"/>
      <c r="L565" s="587"/>
      <c r="M565" s="587"/>
      <c r="N565" s="587"/>
      <c r="O565" s="587"/>
    </row>
    <row r="566" customHeight="1" spans="1:15">
      <c r="A566" s="586"/>
      <c r="K566" s="587"/>
      <c r="L566" s="587"/>
      <c r="M566" s="587"/>
      <c r="N566" s="587"/>
      <c r="O566" s="587"/>
    </row>
    <row r="567" customHeight="1" spans="1:15">
      <c r="A567" s="586"/>
      <c r="K567" s="587"/>
      <c r="L567" s="587"/>
      <c r="M567" s="587"/>
      <c r="N567" s="587"/>
      <c r="O567" s="587"/>
    </row>
    <row r="568" customHeight="1" spans="1:15">
      <c r="A568" s="586"/>
      <c r="K568" s="587"/>
      <c r="L568" s="587"/>
      <c r="M568" s="587"/>
      <c r="N568" s="587"/>
      <c r="O568" s="587"/>
    </row>
    <row r="569" customHeight="1" spans="1:15">
      <c r="A569" s="586"/>
      <c r="K569" s="587"/>
      <c r="L569" s="587"/>
      <c r="M569" s="587"/>
      <c r="N569" s="587"/>
      <c r="O569" s="587"/>
    </row>
    <row r="570" customHeight="1" spans="1:15">
      <c r="A570" s="586"/>
      <c r="K570" s="587"/>
      <c r="L570" s="587"/>
      <c r="M570" s="587"/>
      <c r="N570" s="587"/>
      <c r="O570" s="587"/>
    </row>
    <row r="571" customHeight="1" spans="1:15">
      <c r="A571" s="586"/>
      <c r="K571" s="587"/>
      <c r="L571" s="587"/>
      <c r="M571" s="587"/>
      <c r="N571" s="587"/>
      <c r="O571" s="587"/>
    </row>
    <row r="572" customHeight="1" spans="1:15">
      <c r="A572" s="586"/>
      <c r="K572" s="587"/>
      <c r="L572" s="587"/>
      <c r="M572" s="587"/>
      <c r="N572" s="587"/>
      <c r="O572" s="587"/>
    </row>
    <row r="573" customHeight="1" spans="1:15">
      <c r="A573" s="586"/>
      <c r="K573" s="587"/>
      <c r="L573" s="587"/>
      <c r="M573" s="587"/>
      <c r="N573" s="587"/>
      <c r="O573" s="587"/>
    </row>
    <row r="574" customHeight="1" spans="1:15">
      <c r="A574" s="586"/>
      <c r="K574" s="587"/>
      <c r="L574" s="587"/>
      <c r="M574" s="587"/>
      <c r="N574" s="587"/>
      <c r="O574" s="587"/>
    </row>
    <row r="575" customHeight="1" spans="1:15">
      <c r="A575" s="586"/>
      <c r="K575" s="587"/>
      <c r="L575" s="587"/>
      <c r="M575" s="587"/>
      <c r="N575" s="587"/>
      <c r="O575" s="587"/>
    </row>
    <row r="576" customHeight="1" spans="1:15">
      <c r="A576" s="586"/>
      <c r="K576" s="587"/>
      <c r="L576" s="587"/>
      <c r="M576" s="587"/>
      <c r="N576" s="587"/>
      <c r="O576" s="587"/>
    </row>
    <row r="577" customHeight="1" spans="1:15">
      <c r="A577" s="586"/>
      <c r="K577" s="587"/>
      <c r="L577" s="587"/>
      <c r="M577" s="587"/>
      <c r="N577" s="587"/>
      <c r="O577" s="587"/>
    </row>
    <row r="578" customHeight="1" spans="1:15">
      <c r="A578" s="586"/>
      <c r="K578" s="587"/>
      <c r="L578" s="587"/>
      <c r="M578" s="587"/>
      <c r="N578" s="587"/>
      <c r="O578" s="587"/>
    </row>
    <row r="579" customHeight="1" spans="1:15">
      <c r="A579" s="586"/>
      <c r="K579" s="587"/>
      <c r="L579" s="587"/>
      <c r="M579" s="587"/>
      <c r="N579" s="587"/>
      <c r="O579" s="587"/>
    </row>
    <row r="580" customHeight="1" spans="1:15">
      <c r="A580" s="586"/>
      <c r="K580" s="587"/>
      <c r="L580" s="587"/>
      <c r="M580" s="587"/>
      <c r="N580" s="587"/>
      <c r="O580" s="587"/>
    </row>
    <row r="581" customHeight="1" spans="1:15">
      <c r="A581" s="586"/>
      <c r="K581" s="587"/>
      <c r="L581" s="587"/>
      <c r="M581" s="587"/>
      <c r="N581" s="587"/>
      <c r="O581" s="587"/>
    </row>
    <row r="582" customHeight="1" spans="1:15">
      <c r="A582" s="586"/>
      <c r="K582" s="587"/>
      <c r="L582" s="587"/>
      <c r="M582" s="587"/>
      <c r="N582" s="587"/>
      <c r="O582" s="587"/>
    </row>
    <row r="583" customHeight="1" spans="1:15">
      <c r="A583" s="586"/>
      <c r="K583" s="587"/>
      <c r="L583" s="587"/>
      <c r="M583" s="587"/>
      <c r="N583" s="587"/>
      <c r="O583" s="587"/>
    </row>
    <row r="584" customHeight="1" spans="1:15">
      <c r="A584" s="586"/>
      <c r="K584" s="587"/>
      <c r="L584" s="587"/>
      <c r="M584" s="587"/>
      <c r="N584" s="587"/>
      <c r="O584" s="587"/>
    </row>
    <row r="585" customHeight="1" spans="1:15">
      <c r="A585" s="586"/>
      <c r="K585" s="587"/>
      <c r="L585" s="587"/>
      <c r="M585" s="587"/>
      <c r="N585" s="587"/>
      <c r="O585" s="587"/>
    </row>
    <row r="586" customHeight="1" spans="1:15">
      <c r="A586" s="586"/>
      <c r="K586" s="587"/>
      <c r="L586" s="587"/>
      <c r="M586" s="587"/>
      <c r="N586" s="587"/>
      <c r="O586" s="587"/>
    </row>
    <row r="587" customHeight="1" spans="1:15">
      <c r="A587" s="586"/>
      <c r="K587" s="587"/>
      <c r="L587" s="587"/>
      <c r="M587" s="587"/>
      <c r="N587" s="587"/>
      <c r="O587" s="587"/>
    </row>
    <row r="588" customHeight="1" spans="1:15">
      <c r="A588" s="586"/>
      <c r="K588" s="587"/>
      <c r="L588" s="587"/>
      <c r="M588" s="587"/>
      <c r="N588" s="587"/>
      <c r="O588" s="587"/>
    </row>
    <row r="589" customHeight="1" spans="1:15">
      <c r="A589" s="586"/>
      <c r="K589" s="587"/>
      <c r="L589" s="587"/>
      <c r="M589" s="587"/>
      <c r="N589" s="587"/>
      <c r="O589" s="587"/>
    </row>
    <row r="590" customHeight="1" spans="1:15">
      <c r="A590" s="586"/>
      <c r="K590" s="587"/>
      <c r="L590" s="587"/>
      <c r="M590" s="587"/>
      <c r="N590" s="587"/>
      <c r="O590" s="587"/>
    </row>
    <row r="591" customHeight="1" spans="1:15">
      <c r="A591" s="586"/>
      <c r="K591" s="587"/>
      <c r="L591" s="587"/>
      <c r="M591" s="587"/>
      <c r="N591" s="587"/>
      <c r="O591" s="587"/>
    </row>
    <row r="592" customHeight="1" spans="1:15">
      <c r="A592" s="586"/>
      <c r="K592" s="587"/>
      <c r="L592" s="587"/>
      <c r="M592" s="587"/>
      <c r="N592" s="587"/>
      <c r="O592" s="587"/>
    </row>
    <row r="593" customHeight="1" spans="1:15">
      <c r="A593" s="586"/>
      <c r="K593" s="587"/>
      <c r="L593" s="587"/>
      <c r="M593" s="587"/>
      <c r="N593" s="587"/>
      <c r="O593" s="587"/>
    </row>
    <row r="594" customHeight="1" spans="1:15">
      <c r="A594" s="586"/>
      <c r="K594" s="587"/>
      <c r="L594" s="587"/>
      <c r="M594" s="587"/>
      <c r="N594" s="587"/>
      <c r="O594" s="587"/>
    </row>
    <row r="595" customHeight="1" spans="1:15">
      <c r="A595" s="586"/>
      <c r="K595" s="587"/>
      <c r="L595" s="587"/>
      <c r="M595" s="587"/>
      <c r="N595" s="587"/>
      <c r="O595" s="587"/>
    </row>
    <row r="596" customHeight="1" spans="1:15">
      <c r="A596" s="586"/>
      <c r="K596" s="587"/>
      <c r="L596" s="587"/>
      <c r="M596" s="587"/>
      <c r="N596" s="587"/>
      <c r="O596" s="587"/>
    </row>
    <row r="597" customHeight="1" spans="1:15">
      <c r="A597" s="586"/>
      <c r="K597" s="587"/>
      <c r="L597" s="587"/>
      <c r="M597" s="587"/>
      <c r="N597" s="587"/>
      <c r="O597" s="587"/>
    </row>
    <row r="598" customHeight="1" spans="1:15">
      <c r="A598" s="586"/>
      <c r="K598" s="587"/>
      <c r="L598" s="587"/>
      <c r="M598" s="587"/>
      <c r="N598" s="587"/>
      <c r="O598" s="587"/>
    </row>
    <row r="599" customHeight="1" spans="1:15">
      <c r="A599" s="586"/>
      <c r="K599" s="587"/>
      <c r="L599" s="587"/>
      <c r="M599" s="587"/>
      <c r="N599" s="587"/>
      <c r="O599" s="587"/>
    </row>
    <row r="600" customHeight="1" spans="1:15">
      <c r="A600" s="586"/>
      <c r="K600" s="587"/>
      <c r="L600" s="587"/>
      <c r="M600" s="587"/>
      <c r="N600" s="587"/>
      <c r="O600" s="587"/>
    </row>
    <row r="601" customHeight="1" spans="1:15">
      <c r="A601" s="586"/>
      <c r="K601" s="587"/>
      <c r="L601" s="587"/>
      <c r="M601" s="587"/>
      <c r="N601" s="587"/>
      <c r="O601" s="587"/>
    </row>
    <row r="602" customHeight="1" spans="1:15">
      <c r="A602" s="586"/>
      <c r="K602" s="587"/>
      <c r="L602" s="587"/>
      <c r="M602" s="587"/>
      <c r="N602" s="587"/>
      <c r="O602" s="587"/>
    </row>
    <row r="603" customHeight="1" spans="1:15">
      <c r="A603" s="586"/>
      <c r="K603" s="587"/>
      <c r="L603" s="587"/>
      <c r="M603" s="587"/>
      <c r="N603" s="587"/>
      <c r="O603" s="587"/>
    </row>
    <row r="604" customHeight="1" spans="1:15">
      <c r="A604" s="586"/>
      <c r="K604" s="587"/>
      <c r="L604" s="587"/>
      <c r="M604" s="587"/>
      <c r="N604" s="587"/>
      <c r="O604" s="587"/>
    </row>
    <row r="605" customHeight="1" spans="1:15">
      <c r="A605" s="586"/>
      <c r="K605" s="587"/>
      <c r="L605" s="587"/>
      <c r="M605" s="587"/>
      <c r="N605" s="587"/>
      <c r="O605" s="587"/>
    </row>
    <row r="606" customHeight="1" spans="1:15">
      <c r="A606" s="586"/>
      <c r="K606" s="587"/>
      <c r="L606" s="587"/>
      <c r="M606" s="587"/>
      <c r="N606" s="587"/>
      <c r="O606" s="587"/>
    </row>
    <row r="607" customHeight="1" spans="1:15">
      <c r="A607" s="586"/>
      <c r="K607" s="587"/>
      <c r="L607" s="587"/>
      <c r="M607" s="587"/>
      <c r="N607" s="587"/>
      <c r="O607" s="587"/>
    </row>
    <row r="608" customHeight="1" spans="1:15">
      <c r="A608" s="586"/>
      <c r="K608" s="587"/>
      <c r="L608" s="587"/>
      <c r="M608" s="587"/>
      <c r="N608" s="587"/>
      <c r="O608" s="587"/>
    </row>
    <row r="609" customHeight="1" spans="1:15">
      <c r="A609" s="586"/>
      <c r="K609" s="587"/>
      <c r="L609" s="587"/>
      <c r="M609" s="587"/>
      <c r="N609" s="587"/>
      <c r="O609" s="587"/>
    </row>
    <row r="610" customHeight="1" spans="1:15">
      <c r="A610" s="586"/>
      <c r="K610" s="587"/>
      <c r="L610" s="587"/>
      <c r="M610" s="587"/>
      <c r="N610" s="587"/>
      <c r="O610" s="587"/>
    </row>
    <row r="611" customHeight="1" spans="1:15">
      <c r="A611" s="586"/>
      <c r="K611" s="587"/>
      <c r="L611" s="587"/>
      <c r="M611" s="587"/>
      <c r="N611" s="587"/>
      <c r="O611" s="587"/>
    </row>
    <row r="612" customHeight="1" spans="1:15">
      <c r="A612" s="586"/>
      <c r="K612" s="587"/>
      <c r="L612" s="587"/>
      <c r="M612" s="587"/>
      <c r="N612" s="587"/>
      <c r="O612" s="587"/>
    </row>
    <row r="613" customHeight="1" spans="1:15">
      <c r="A613" s="586"/>
      <c r="K613" s="587"/>
      <c r="L613" s="587"/>
      <c r="M613" s="587"/>
      <c r="N613" s="587"/>
      <c r="O613" s="587"/>
    </row>
    <row r="614" customHeight="1" spans="1:15">
      <c r="A614" s="586"/>
      <c r="K614" s="587"/>
      <c r="L614" s="587"/>
      <c r="M614" s="587"/>
      <c r="N614" s="587"/>
      <c r="O614" s="587"/>
    </row>
    <row r="615" customHeight="1" spans="1:15">
      <c r="A615" s="586"/>
      <c r="K615" s="587"/>
      <c r="L615" s="587"/>
      <c r="M615" s="587"/>
      <c r="N615" s="587"/>
      <c r="O615" s="587"/>
    </row>
    <row r="616" customHeight="1" spans="1:15">
      <c r="A616" s="586"/>
      <c r="K616" s="587"/>
      <c r="L616" s="587"/>
      <c r="M616" s="587"/>
      <c r="N616" s="587"/>
      <c r="O616" s="587"/>
    </row>
    <row r="617" customHeight="1" spans="1:15">
      <c r="A617" s="586"/>
      <c r="K617" s="587"/>
      <c r="L617" s="587"/>
      <c r="M617" s="587"/>
      <c r="N617" s="587"/>
      <c r="O617" s="587"/>
    </row>
    <row r="618" customHeight="1" spans="1:15">
      <c r="A618" s="586"/>
      <c r="K618" s="587"/>
      <c r="L618" s="587"/>
      <c r="M618" s="587"/>
      <c r="N618" s="587"/>
      <c r="O618" s="587"/>
    </row>
    <row r="619" customHeight="1" spans="1:15">
      <c r="A619" s="586"/>
      <c r="K619" s="587"/>
      <c r="L619" s="587"/>
      <c r="M619" s="587"/>
      <c r="N619" s="587"/>
      <c r="O619" s="587"/>
    </row>
    <row r="620" customHeight="1" spans="1:15">
      <c r="A620" s="586"/>
      <c r="K620" s="587"/>
      <c r="L620" s="587"/>
      <c r="M620" s="587"/>
      <c r="N620" s="587"/>
      <c r="O620" s="587"/>
    </row>
    <row r="621" customHeight="1" spans="1:15">
      <c r="A621" s="586"/>
      <c r="K621" s="587"/>
      <c r="L621" s="587"/>
      <c r="M621" s="587"/>
      <c r="N621" s="587"/>
      <c r="O621" s="587"/>
    </row>
    <row r="622" customHeight="1" spans="1:15">
      <c r="A622" s="586"/>
      <c r="K622" s="587"/>
      <c r="L622" s="587"/>
      <c r="M622" s="587"/>
      <c r="N622" s="587"/>
      <c r="O622" s="587"/>
    </row>
    <row r="623" customHeight="1" spans="1:15">
      <c r="A623" s="586"/>
      <c r="K623" s="587"/>
      <c r="L623" s="587"/>
      <c r="M623" s="587"/>
      <c r="N623" s="587"/>
      <c r="O623" s="587"/>
    </row>
    <row r="624" customHeight="1" spans="1:15">
      <c r="A624" s="586"/>
      <c r="K624" s="587"/>
      <c r="L624" s="587"/>
      <c r="M624" s="587"/>
      <c r="N624" s="587"/>
      <c r="O624" s="587"/>
    </row>
    <row r="625" customHeight="1" spans="1:15">
      <c r="A625" s="586"/>
      <c r="K625" s="587"/>
      <c r="L625" s="587"/>
      <c r="M625" s="587"/>
      <c r="N625" s="587"/>
      <c r="O625" s="587"/>
    </row>
    <row r="626" customHeight="1" spans="1:15">
      <c r="A626" s="586"/>
      <c r="K626" s="587"/>
      <c r="L626" s="587"/>
      <c r="M626" s="587"/>
      <c r="N626" s="587"/>
      <c r="O626" s="587"/>
    </row>
    <row r="627" customHeight="1" spans="1:15">
      <c r="A627" s="586"/>
      <c r="K627" s="587"/>
      <c r="L627" s="587"/>
      <c r="M627" s="587"/>
      <c r="N627" s="587"/>
      <c r="O627" s="587"/>
    </row>
    <row r="628" customHeight="1" spans="1:15">
      <c r="A628" s="586"/>
      <c r="K628" s="587"/>
      <c r="L628" s="587"/>
      <c r="M628" s="587"/>
      <c r="N628" s="587"/>
      <c r="O628" s="587"/>
    </row>
    <row r="629" customHeight="1" spans="1:15">
      <c r="A629" s="586"/>
      <c r="K629" s="587"/>
      <c r="L629" s="587"/>
      <c r="M629" s="587"/>
      <c r="N629" s="587"/>
      <c r="O629" s="587"/>
    </row>
    <row r="630" customHeight="1" spans="1:15">
      <c r="A630" s="586"/>
      <c r="K630" s="587"/>
      <c r="L630" s="587"/>
      <c r="M630" s="587"/>
      <c r="N630" s="587"/>
      <c r="O630" s="587"/>
    </row>
    <row r="631" customHeight="1" spans="1:15">
      <c r="A631" s="586"/>
      <c r="K631" s="587"/>
      <c r="L631" s="587"/>
      <c r="M631" s="587"/>
      <c r="N631" s="587"/>
      <c r="O631" s="587"/>
    </row>
    <row r="632" customHeight="1" spans="1:15">
      <c r="A632" s="586"/>
      <c r="K632" s="587"/>
      <c r="L632" s="587"/>
      <c r="M632" s="587"/>
      <c r="N632" s="587"/>
      <c r="O632" s="587"/>
    </row>
    <row r="633" customHeight="1" spans="1:15">
      <c r="A633" s="586"/>
      <c r="K633" s="587"/>
      <c r="L633" s="587"/>
      <c r="M633" s="587"/>
      <c r="N633" s="587"/>
      <c r="O633" s="587"/>
    </row>
    <row r="634" customHeight="1" spans="1:15">
      <c r="A634" s="586"/>
      <c r="K634" s="587"/>
      <c r="L634" s="587"/>
      <c r="M634" s="587"/>
      <c r="N634" s="587"/>
      <c r="O634" s="587"/>
    </row>
    <row r="635" customHeight="1" spans="1:15">
      <c r="A635" s="586"/>
      <c r="K635" s="587"/>
      <c r="L635" s="587"/>
      <c r="M635" s="587"/>
      <c r="N635" s="587"/>
      <c r="O635" s="587"/>
    </row>
    <row r="636" customHeight="1" spans="1:15">
      <c r="A636" s="586"/>
      <c r="K636" s="587"/>
      <c r="L636" s="587"/>
      <c r="M636" s="587"/>
      <c r="N636" s="587"/>
      <c r="O636" s="587"/>
    </row>
    <row r="637" customHeight="1" spans="1:15">
      <c r="A637" s="586"/>
      <c r="K637" s="587"/>
      <c r="L637" s="587"/>
      <c r="M637" s="587"/>
      <c r="N637" s="587"/>
      <c r="O637" s="587"/>
    </row>
    <row r="638" customHeight="1" spans="1:15">
      <c r="A638" s="586"/>
      <c r="K638" s="587"/>
      <c r="L638" s="587"/>
      <c r="M638" s="587"/>
      <c r="N638" s="587"/>
      <c r="O638" s="587"/>
    </row>
    <row r="639" customHeight="1" spans="1:15">
      <c r="A639" s="586"/>
      <c r="K639" s="587"/>
      <c r="L639" s="587"/>
      <c r="M639" s="587"/>
      <c r="N639" s="587"/>
      <c r="O639" s="587"/>
    </row>
    <row r="640" customHeight="1" spans="1:15">
      <c r="A640" s="586"/>
      <c r="K640" s="587"/>
      <c r="L640" s="587"/>
      <c r="M640" s="587"/>
      <c r="N640" s="587"/>
      <c r="O640" s="587"/>
    </row>
    <row r="641" customHeight="1" spans="1:15">
      <c r="A641" s="586"/>
      <c r="K641" s="587"/>
      <c r="L641" s="587"/>
      <c r="M641" s="587"/>
      <c r="N641" s="587"/>
      <c r="O641" s="587"/>
    </row>
    <row r="642" customHeight="1" spans="1:15">
      <c r="A642" s="586"/>
      <c r="K642" s="587"/>
      <c r="L642" s="587"/>
      <c r="M642" s="587"/>
      <c r="N642" s="587"/>
      <c r="O642" s="587"/>
    </row>
    <row r="643" customHeight="1" spans="1:15">
      <c r="A643" s="586"/>
      <c r="K643" s="587"/>
      <c r="L643" s="587"/>
      <c r="M643" s="587"/>
      <c r="N643" s="587"/>
      <c r="O643" s="587"/>
    </row>
    <row r="644" customHeight="1" spans="1:15">
      <c r="A644" s="586"/>
      <c r="K644" s="587"/>
      <c r="L644" s="587"/>
      <c r="M644" s="587"/>
      <c r="N644" s="587"/>
      <c r="O644" s="587"/>
    </row>
    <row r="645" customHeight="1" spans="1:15">
      <c r="A645" s="586"/>
      <c r="K645" s="587"/>
      <c r="L645" s="587"/>
      <c r="M645" s="587"/>
      <c r="N645" s="587"/>
      <c r="O645" s="587"/>
    </row>
    <row r="646" customHeight="1" spans="1:15">
      <c r="A646" s="586"/>
      <c r="K646" s="587"/>
      <c r="L646" s="587"/>
      <c r="M646" s="587"/>
      <c r="N646" s="587"/>
      <c r="O646" s="587"/>
    </row>
    <row r="647" customHeight="1" spans="1:15">
      <c r="A647" s="586"/>
      <c r="K647" s="587"/>
      <c r="L647" s="587"/>
      <c r="M647" s="587"/>
      <c r="N647" s="587"/>
      <c r="O647" s="587"/>
    </row>
    <row r="648" customHeight="1" spans="1:15">
      <c r="A648" s="586"/>
      <c r="K648" s="587"/>
      <c r="L648" s="587"/>
      <c r="M648" s="587"/>
      <c r="N648" s="587"/>
      <c r="O648" s="587"/>
    </row>
    <row r="649" customHeight="1" spans="1:15">
      <c r="A649" s="586"/>
      <c r="K649" s="587"/>
      <c r="L649" s="587"/>
      <c r="M649" s="587"/>
      <c r="N649" s="587"/>
      <c r="O649" s="587"/>
    </row>
    <row r="650" customHeight="1" spans="1:15">
      <c r="A650" s="586"/>
      <c r="K650" s="587"/>
      <c r="L650" s="587"/>
      <c r="M650" s="587"/>
      <c r="N650" s="587"/>
      <c r="O650" s="587"/>
    </row>
    <row r="651" customHeight="1" spans="1:15">
      <c r="A651" s="586"/>
      <c r="K651" s="587"/>
      <c r="L651" s="587"/>
      <c r="M651" s="587"/>
      <c r="N651" s="587"/>
      <c r="O651" s="587"/>
    </row>
    <row r="652" customHeight="1" spans="1:15">
      <c r="A652" s="586"/>
      <c r="K652" s="587"/>
      <c r="L652" s="587"/>
      <c r="M652" s="587"/>
      <c r="N652" s="587"/>
      <c r="O652" s="587"/>
    </row>
    <row r="653" customHeight="1" spans="1:15">
      <c r="A653" s="586"/>
      <c r="K653" s="587"/>
      <c r="L653" s="587"/>
      <c r="M653" s="587"/>
      <c r="N653" s="587"/>
      <c r="O653" s="587"/>
    </row>
    <row r="654" customHeight="1" spans="1:15">
      <c r="A654" s="586"/>
      <c r="K654" s="587"/>
      <c r="L654" s="587"/>
      <c r="M654" s="587"/>
      <c r="N654" s="587"/>
      <c r="O654" s="587"/>
    </row>
    <row r="655" customHeight="1" spans="1:15">
      <c r="A655" s="586"/>
      <c r="K655" s="587"/>
      <c r="L655" s="587"/>
      <c r="M655" s="587"/>
      <c r="N655" s="587"/>
      <c r="O655" s="587"/>
    </row>
    <row r="656" customHeight="1" spans="1:15">
      <c r="A656" s="586"/>
      <c r="K656" s="587"/>
      <c r="L656" s="587"/>
      <c r="M656" s="587"/>
      <c r="N656" s="587"/>
      <c r="O656" s="587"/>
    </row>
    <row r="657" customHeight="1" spans="1:15">
      <c r="A657" s="586"/>
      <c r="K657" s="587"/>
      <c r="L657" s="587"/>
      <c r="M657" s="587"/>
      <c r="N657" s="587"/>
      <c r="O657" s="587"/>
    </row>
    <row r="658" customHeight="1" spans="1:15">
      <c r="A658" s="586"/>
      <c r="K658" s="587"/>
      <c r="L658" s="587"/>
      <c r="M658" s="587"/>
      <c r="N658" s="587"/>
      <c r="O658" s="587"/>
    </row>
    <row r="659" customHeight="1" spans="1:15">
      <c r="A659" s="586"/>
      <c r="K659" s="587"/>
      <c r="L659" s="587"/>
      <c r="M659" s="587"/>
      <c r="N659" s="587"/>
      <c r="O659" s="587"/>
    </row>
    <row r="660" customHeight="1" spans="1:15">
      <c r="A660" s="586"/>
      <c r="K660" s="587"/>
      <c r="L660" s="587"/>
      <c r="M660" s="587"/>
      <c r="N660" s="587"/>
      <c r="O660" s="587"/>
    </row>
    <row r="661" customHeight="1" spans="1:15">
      <c r="A661" s="586"/>
      <c r="K661" s="587"/>
      <c r="L661" s="587"/>
      <c r="M661" s="587"/>
      <c r="N661" s="587"/>
      <c r="O661" s="587"/>
    </row>
    <row r="662" customHeight="1" spans="1:15">
      <c r="A662" s="586"/>
      <c r="K662" s="587"/>
      <c r="L662" s="587"/>
      <c r="M662" s="587"/>
      <c r="N662" s="587"/>
      <c r="O662" s="587"/>
    </row>
    <row r="663" customHeight="1" spans="1:15">
      <c r="A663" s="586"/>
      <c r="K663" s="587"/>
      <c r="L663" s="587"/>
      <c r="M663" s="587"/>
      <c r="N663" s="587"/>
      <c r="O663" s="587"/>
    </row>
    <row r="664" customHeight="1" spans="1:15">
      <c r="A664" s="586"/>
      <c r="K664" s="587"/>
      <c r="L664" s="587"/>
      <c r="M664" s="587"/>
      <c r="N664" s="587"/>
      <c r="O664" s="587"/>
    </row>
    <row r="665" customHeight="1" spans="1:15">
      <c r="A665" s="586"/>
      <c r="K665" s="587"/>
      <c r="L665" s="587"/>
      <c r="M665" s="587"/>
      <c r="N665" s="587"/>
      <c r="O665" s="587"/>
    </row>
    <row r="666" customHeight="1" spans="1:15">
      <c r="A666" s="586"/>
      <c r="K666" s="587"/>
      <c r="L666" s="587"/>
      <c r="M666" s="587"/>
      <c r="N666" s="587"/>
      <c r="O666" s="587"/>
    </row>
    <row r="667" customHeight="1" spans="1:15">
      <c r="A667" s="586"/>
      <c r="K667" s="587"/>
      <c r="L667" s="587"/>
      <c r="M667" s="587"/>
      <c r="N667" s="587"/>
      <c r="O667" s="587"/>
    </row>
    <row r="668" customHeight="1" spans="1:15">
      <c r="A668" s="586"/>
      <c r="K668" s="587"/>
      <c r="L668" s="587"/>
      <c r="M668" s="587"/>
      <c r="N668" s="587"/>
      <c r="O668" s="587"/>
    </row>
    <row r="669" customHeight="1" spans="1:15">
      <c r="A669" s="586"/>
      <c r="K669" s="587"/>
      <c r="L669" s="587"/>
      <c r="M669" s="587"/>
      <c r="N669" s="587"/>
      <c r="O669" s="587"/>
    </row>
    <row r="670" customHeight="1" spans="1:15">
      <c r="A670" s="586"/>
      <c r="K670" s="587"/>
      <c r="L670" s="587"/>
      <c r="M670" s="587"/>
      <c r="N670" s="587"/>
      <c r="O670" s="587"/>
    </row>
    <row r="671" customHeight="1" spans="1:15">
      <c r="A671" s="586"/>
      <c r="K671" s="587"/>
      <c r="L671" s="587"/>
      <c r="M671" s="587"/>
      <c r="N671" s="587"/>
      <c r="O671" s="587"/>
    </row>
    <row r="672" customHeight="1" spans="1:15">
      <c r="A672" s="586"/>
      <c r="K672" s="587"/>
      <c r="L672" s="587"/>
      <c r="M672" s="587"/>
      <c r="N672" s="587"/>
      <c r="O672" s="587"/>
    </row>
    <row r="673" customHeight="1" spans="1:15">
      <c r="A673" s="586"/>
      <c r="K673" s="587"/>
      <c r="L673" s="587"/>
      <c r="M673" s="587"/>
      <c r="N673" s="587"/>
      <c r="O673" s="587"/>
    </row>
    <row r="674" customHeight="1" spans="1:15">
      <c r="A674" s="586"/>
      <c r="K674" s="587"/>
      <c r="L674" s="587"/>
      <c r="M674" s="587"/>
      <c r="N674" s="587"/>
      <c r="O674" s="587"/>
    </row>
    <row r="675" customHeight="1" spans="1:15">
      <c r="A675" s="586"/>
      <c r="K675" s="587"/>
      <c r="L675" s="587"/>
      <c r="M675" s="587"/>
      <c r="N675" s="587"/>
      <c r="O675" s="587"/>
    </row>
    <row r="676" customHeight="1" spans="1:15">
      <c r="A676" s="586"/>
      <c r="K676" s="587"/>
      <c r="L676" s="587"/>
      <c r="M676" s="587"/>
      <c r="N676" s="587"/>
      <c r="O676" s="587"/>
    </row>
    <row r="677" customHeight="1" spans="1:15">
      <c r="A677" s="586"/>
      <c r="K677" s="587"/>
      <c r="L677" s="587"/>
      <c r="M677" s="587"/>
      <c r="N677" s="587"/>
      <c r="O677" s="587"/>
    </row>
    <row r="678" customHeight="1" spans="1:15">
      <c r="A678" s="586"/>
      <c r="K678" s="587"/>
      <c r="L678" s="587"/>
      <c r="M678" s="587"/>
      <c r="N678" s="587"/>
      <c r="O678" s="587"/>
    </row>
    <row r="679" customHeight="1" spans="1:15">
      <c r="A679" s="586"/>
      <c r="K679" s="587"/>
      <c r="L679" s="587"/>
      <c r="M679" s="587"/>
      <c r="N679" s="587"/>
      <c r="O679" s="587"/>
    </row>
    <row r="680" customHeight="1" spans="1:15">
      <c r="A680" s="586"/>
      <c r="K680" s="587"/>
      <c r="L680" s="587"/>
      <c r="M680" s="587"/>
      <c r="N680" s="587"/>
      <c r="O680" s="587"/>
    </row>
    <row r="681" customHeight="1" spans="1:15">
      <c r="A681" s="586"/>
      <c r="K681" s="587"/>
      <c r="L681" s="587"/>
      <c r="M681" s="587"/>
      <c r="N681" s="587"/>
      <c r="O681" s="587"/>
    </row>
    <row r="682" customHeight="1" spans="1:15">
      <c r="A682" s="586"/>
      <c r="K682" s="587"/>
      <c r="L682" s="587"/>
      <c r="M682" s="587"/>
      <c r="N682" s="587"/>
      <c r="O682" s="587"/>
    </row>
    <row r="683" customHeight="1" spans="1:15">
      <c r="A683" s="586"/>
      <c r="K683" s="587"/>
      <c r="L683" s="587"/>
      <c r="M683" s="587"/>
      <c r="N683" s="587"/>
      <c r="O683" s="587"/>
    </row>
    <row r="684" customHeight="1" spans="1:15">
      <c r="A684" s="586"/>
      <c r="K684" s="587"/>
      <c r="L684" s="587"/>
      <c r="M684" s="587"/>
      <c r="N684" s="587"/>
      <c r="O684" s="587"/>
    </row>
    <row r="685" customHeight="1" spans="1:15">
      <c r="A685" s="586"/>
      <c r="K685" s="587"/>
      <c r="L685" s="587"/>
      <c r="M685" s="587"/>
      <c r="N685" s="587"/>
      <c r="O685" s="587"/>
    </row>
    <row r="686" customHeight="1" spans="1:15">
      <c r="A686" s="586"/>
      <c r="K686" s="587"/>
      <c r="L686" s="587"/>
      <c r="M686" s="587"/>
      <c r="N686" s="587"/>
      <c r="O686" s="587"/>
    </row>
    <row r="687" customHeight="1" spans="1:15">
      <c r="A687" s="586"/>
      <c r="K687" s="587"/>
      <c r="L687" s="587"/>
      <c r="M687" s="587"/>
      <c r="N687" s="587"/>
      <c r="O687" s="587"/>
    </row>
    <row r="688" customHeight="1" spans="1:15">
      <c r="A688" s="586"/>
      <c r="K688" s="587"/>
      <c r="L688" s="587"/>
      <c r="M688" s="587"/>
      <c r="N688" s="587"/>
      <c r="O688" s="587"/>
    </row>
    <row r="689" customHeight="1" spans="1:15">
      <c r="A689" s="586"/>
      <c r="K689" s="587"/>
      <c r="L689" s="587"/>
      <c r="M689" s="587"/>
      <c r="N689" s="587"/>
      <c r="O689" s="587"/>
    </row>
    <row r="690" customHeight="1" spans="1:15">
      <c r="A690" s="586"/>
      <c r="K690" s="587"/>
      <c r="L690" s="587"/>
      <c r="M690" s="587"/>
      <c r="N690" s="587"/>
      <c r="O690" s="587"/>
    </row>
    <row r="691" customHeight="1" spans="1:15">
      <c r="A691" s="586"/>
      <c r="K691" s="587"/>
      <c r="L691" s="587"/>
      <c r="M691" s="587"/>
      <c r="N691" s="587"/>
      <c r="O691" s="587"/>
    </row>
    <row r="692" customHeight="1" spans="1:15">
      <c r="A692" s="586"/>
      <c r="K692" s="587"/>
      <c r="L692" s="587"/>
      <c r="M692" s="587"/>
      <c r="N692" s="587"/>
      <c r="O692" s="587"/>
    </row>
    <row r="693" customHeight="1" spans="1:15">
      <c r="A693" s="586"/>
      <c r="K693" s="587"/>
      <c r="L693" s="587"/>
      <c r="M693" s="587"/>
      <c r="N693" s="587"/>
      <c r="O693" s="587"/>
    </row>
    <row r="694" customHeight="1" spans="1:15">
      <c r="A694" s="586"/>
      <c r="K694" s="587"/>
      <c r="L694" s="587"/>
      <c r="M694" s="587"/>
      <c r="N694" s="587"/>
      <c r="O694" s="587"/>
    </row>
    <row r="695" customHeight="1" spans="1:15">
      <c r="A695" s="586"/>
      <c r="K695" s="587"/>
      <c r="L695" s="587"/>
      <c r="M695" s="587"/>
      <c r="N695" s="587"/>
      <c r="O695" s="587"/>
    </row>
    <row r="696" customHeight="1" spans="1:15">
      <c r="A696" s="586"/>
      <c r="K696" s="587"/>
      <c r="L696" s="587"/>
      <c r="M696" s="587"/>
      <c r="N696" s="587"/>
      <c r="O696" s="587"/>
    </row>
    <row r="697" customHeight="1" spans="1:15">
      <c r="A697" s="586"/>
      <c r="K697" s="587"/>
      <c r="L697" s="587"/>
      <c r="M697" s="587"/>
      <c r="N697" s="587"/>
      <c r="O697" s="587"/>
    </row>
    <row r="698" customHeight="1" spans="1:15">
      <c r="A698" s="586"/>
      <c r="K698" s="587"/>
      <c r="L698" s="587"/>
      <c r="M698" s="587"/>
      <c r="N698" s="587"/>
      <c r="O698" s="587"/>
    </row>
    <row r="699" customHeight="1" spans="1:15">
      <c r="A699" s="586"/>
      <c r="K699" s="587"/>
      <c r="L699" s="587"/>
      <c r="M699" s="587"/>
      <c r="N699" s="587"/>
      <c r="O699" s="587"/>
    </row>
    <row r="700" customHeight="1" spans="1:15">
      <c r="A700" s="586"/>
      <c r="K700" s="587"/>
      <c r="L700" s="587"/>
      <c r="M700" s="587"/>
      <c r="N700" s="587"/>
      <c r="O700" s="587"/>
    </row>
    <row r="701" customHeight="1" spans="1:15">
      <c r="A701" s="586"/>
      <c r="K701" s="587"/>
      <c r="L701" s="587"/>
      <c r="M701" s="587"/>
      <c r="N701" s="587"/>
      <c r="O701" s="587"/>
    </row>
    <row r="702" customHeight="1" spans="1:15">
      <c r="A702" s="586"/>
      <c r="K702" s="587"/>
      <c r="L702" s="587"/>
      <c r="M702" s="587"/>
      <c r="N702" s="587"/>
      <c r="O702" s="587"/>
    </row>
    <row r="703" customHeight="1" spans="1:15">
      <c r="A703" s="586"/>
      <c r="K703" s="587"/>
      <c r="L703" s="587"/>
      <c r="M703" s="587"/>
      <c r="N703" s="587"/>
      <c r="O703" s="587"/>
    </row>
    <row r="704" customHeight="1" spans="1:15">
      <c r="A704" s="586"/>
      <c r="K704" s="587"/>
      <c r="L704" s="587"/>
      <c r="M704" s="587"/>
      <c r="N704" s="587"/>
      <c r="O704" s="587"/>
    </row>
    <row r="705" customHeight="1" spans="1:15">
      <c r="A705" s="586"/>
      <c r="K705" s="587"/>
      <c r="L705" s="587"/>
      <c r="M705" s="587"/>
      <c r="N705" s="587"/>
      <c r="O705" s="587"/>
    </row>
    <row r="706" customHeight="1" spans="1:15">
      <c r="A706" s="586"/>
      <c r="K706" s="587"/>
      <c r="L706" s="587"/>
      <c r="M706" s="587"/>
      <c r="N706" s="587"/>
      <c r="O706" s="587"/>
    </row>
    <row r="707" customHeight="1" spans="1:15">
      <c r="A707" s="586"/>
      <c r="K707" s="587"/>
      <c r="L707" s="587"/>
      <c r="M707" s="587"/>
      <c r="N707" s="587"/>
      <c r="O707" s="587"/>
    </row>
    <row r="708" customHeight="1" spans="1:15">
      <c r="A708" s="586"/>
      <c r="K708" s="587"/>
      <c r="L708" s="587"/>
      <c r="M708" s="587"/>
      <c r="N708" s="587"/>
      <c r="O708" s="587"/>
    </row>
    <row r="709" customHeight="1" spans="1:15">
      <c r="A709" s="586"/>
      <c r="K709" s="587"/>
      <c r="L709" s="587"/>
      <c r="M709" s="587"/>
      <c r="N709" s="587"/>
      <c r="O709" s="587"/>
    </row>
    <row r="710" customHeight="1" spans="1:15">
      <c r="A710" s="586"/>
      <c r="K710" s="587"/>
      <c r="L710" s="587"/>
      <c r="M710" s="587"/>
      <c r="N710" s="587"/>
      <c r="O710" s="587"/>
    </row>
    <row r="711" customHeight="1" spans="1:15">
      <c r="A711" s="586"/>
      <c r="K711" s="587"/>
      <c r="L711" s="587"/>
      <c r="M711" s="587"/>
      <c r="N711" s="587"/>
      <c r="O711" s="587"/>
    </row>
    <row r="712" customHeight="1" spans="1:15">
      <c r="A712" s="586"/>
      <c r="K712" s="587"/>
      <c r="L712" s="587"/>
      <c r="M712" s="587"/>
      <c r="N712" s="587"/>
      <c r="O712" s="587"/>
    </row>
    <row r="713" customHeight="1" spans="1:15">
      <c r="A713" s="586"/>
      <c r="K713" s="587"/>
      <c r="L713" s="587"/>
      <c r="M713" s="587"/>
      <c r="N713" s="587"/>
      <c r="O713" s="587"/>
    </row>
    <row r="714" customHeight="1" spans="1:15">
      <c r="A714" s="586"/>
      <c r="K714" s="587"/>
      <c r="L714" s="587"/>
      <c r="M714" s="587"/>
      <c r="N714" s="587"/>
      <c r="O714" s="587"/>
    </row>
    <row r="715" customHeight="1" spans="1:15">
      <c r="A715" s="586"/>
      <c r="K715" s="587"/>
      <c r="L715" s="587"/>
      <c r="M715" s="587"/>
      <c r="N715" s="587"/>
      <c r="O715" s="587"/>
    </row>
    <row r="716" customHeight="1" spans="1:15">
      <c r="A716" s="586"/>
      <c r="K716" s="587"/>
      <c r="L716" s="587"/>
      <c r="M716" s="587"/>
      <c r="N716" s="587"/>
      <c r="O716" s="587"/>
    </row>
    <row r="717" customHeight="1" spans="1:15">
      <c r="A717" s="586"/>
      <c r="K717" s="587"/>
      <c r="L717" s="587"/>
      <c r="M717" s="587"/>
      <c r="N717" s="587"/>
      <c r="O717" s="587"/>
    </row>
    <row r="718" customHeight="1" spans="1:15">
      <c r="A718" s="586"/>
      <c r="K718" s="587"/>
      <c r="L718" s="587"/>
      <c r="M718" s="587"/>
      <c r="N718" s="587"/>
      <c r="O718" s="587"/>
    </row>
    <row r="719" customHeight="1" spans="1:15">
      <c r="A719" s="586"/>
      <c r="K719" s="587"/>
      <c r="L719" s="587"/>
      <c r="M719" s="587"/>
      <c r="N719" s="587"/>
      <c r="O719" s="587"/>
    </row>
    <row r="720" customHeight="1" spans="1:15">
      <c r="A720" s="586"/>
      <c r="K720" s="587"/>
      <c r="L720" s="587"/>
      <c r="M720" s="587"/>
      <c r="N720" s="587"/>
      <c r="O720" s="587"/>
    </row>
    <row r="721" customHeight="1" spans="1:15">
      <c r="A721" s="586"/>
      <c r="K721" s="587"/>
      <c r="L721" s="587"/>
      <c r="M721" s="587"/>
      <c r="N721" s="587"/>
      <c r="O721" s="587"/>
    </row>
    <row r="722" customHeight="1" spans="1:15">
      <c r="A722" s="586"/>
      <c r="K722" s="587"/>
      <c r="L722" s="587"/>
      <c r="M722" s="587"/>
      <c r="N722" s="587"/>
      <c r="O722" s="587"/>
    </row>
    <row r="723" customHeight="1" spans="1:15">
      <c r="A723" s="586"/>
      <c r="K723" s="587"/>
      <c r="L723" s="587"/>
      <c r="M723" s="587"/>
      <c r="N723" s="587"/>
      <c r="O723" s="587"/>
    </row>
    <row r="724" customHeight="1" spans="1:15">
      <c r="A724" s="586"/>
      <c r="K724" s="587"/>
      <c r="L724" s="587"/>
      <c r="M724" s="587"/>
      <c r="N724" s="587"/>
      <c r="O724" s="587"/>
    </row>
    <row r="725" customHeight="1" spans="1:15">
      <c r="A725" s="586"/>
      <c r="K725" s="587"/>
      <c r="L725" s="587"/>
      <c r="M725" s="587"/>
      <c r="N725" s="587"/>
      <c r="O725" s="587"/>
    </row>
    <row r="726" customHeight="1" spans="1:15">
      <c r="A726" s="586"/>
      <c r="K726" s="587"/>
      <c r="L726" s="587"/>
      <c r="M726" s="587"/>
      <c r="N726" s="587"/>
      <c r="O726" s="587"/>
    </row>
    <row r="727" customHeight="1" spans="1:15">
      <c r="A727" s="586"/>
      <c r="K727" s="587"/>
      <c r="L727" s="587"/>
      <c r="M727" s="587"/>
      <c r="N727" s="587"/>
      <c r="O727" s="587"/>
    </row>
    <row r="728" customHeight="1" spans="1:15">
      <c r="A728" s="586"/>
      <c r="K728" s="587"/>
      <c r="L728" s="587"/>
      <c r="M728" s="587"/>
      <c r="N728" s="587"/>
      <c r="O728" s="587"/>
    </row>
    <row r="729" customHeight="1" spans="1:15">
      <c r="A729" s="586"/>
      <c r="K729" s="587"/>
      <c r="L729" s="587"/>
      <c r="M729" s="587"/>
      <c r="N729" s="587"/>
      <c r="O729" s="587"/>
    </row>
    <row r="730" customHeight="1" spans="1:15">
      <c r="A730" s="586"/>
      <c r="K730" s="587"/>
      <c r="L730" s="587"/>
      <c r="M730" s="587"/>
      <c r="N730" s="587"/>
      <c r="O730" s="587"/>
    </row>
    <row r="731" customHeight="1" spans="1:15">
      <c r="A731" s="586"/>
      <c r="K731" s="587"/>
      <c r="L731" s="587"/>
      <c r="M731" s="587"/>
      <c r="N731" s="587"/>
      <c r="O731" s="587"/>
    </row>
    <row r="732" customHeight="1" spans="1:15">
      <c r="A732" s="586"/>
      <c r="K732" s="587"/>
      <c r="L732" s="587"/>
      <c r="M732" s="587"/>
      <c r="N732" s="587"/>
      <c r="O732" s="587"/>
    </row>
    <row r="733" customHeight="1" spans="1:15">
      <c r="A733" s="586"/>
      <c r="K733" s="587"/>
      <c r="L733" s="587"/>
      <c r="M733" s="587"/>
      <c r="N733" s="587"/>
      <c r="O733" s="587"/>
    </row>
    <row r="734" customHeight="1" spans="1:15">
      <c r="A734" s="586"/>
      <c r="K734" s="587"/>
      <c r="L734" s="587"/>
      <c r="M734" s="587"/>
      <c r="N734" s="587"/>
      <c r="O734" s="587"/>
    </row>
    <row r="735" customHeight="1" spans="1:15">
      <c r="A735" s="586"/>
      <c r="K735" s="587"/>
      <c r="L735" s="587"/>
      <c r="M735" s="587"/>
      <c r="N735" s="587"/>
      <c r="O735" s="587"/>
    </row>
    <row r="736" customHeight="1" spans="1:15">
      <c r="A736" s="586"/>
      <c r="K736" s="587"/>
      <c r="L736" s="587"/>
      <c r="M736" s="587"/>
      <c r="N736" s="587"/>
      <c r="O736" s="587"/>
    </row>
    <row r="737" customHeight="1" spans="1:15">
      <c r="A737" s="586"/>
      <c r="K737" s="587"/>
      <c r="L737" s="587"/>
      <c r="M737" s="587"/>
      <c r="N737" s="587"/>
      <c r="O737" s="587"/>
    </row>
    <row r="738" customHeight="1" spans="1:15">
      <c r="A738" s="586"/>
      <c r="K738" s="587"/>
      <c r="L738" s="587"/>
      <c r="M738" s="587"/>
      <c r="N738" s="587"/>
      <c r="O738" s="587"/>
    </row>
    <row r="739" customHeight="1" spans="1:15">
      <c r="A739" s="586"/>
      <c r="K739" s="587"/>
      <c r="L739" s="587"/>
      <c r="M739" s="587"/>
      <c r="N739" s="587"/>
      <c r="O739" s="587"/>
    </row>
    <row r="740" customHeight="1" spans="1:15">
      <c r="A740" s="586"/>
      <c r="K740" s="587"/>
      <c r="L740" s="587"/>
      <c r="M740" s="587"/>
      <c r="N740" s="587"/>
      <c r="O740" s="587"/>
    </row>
    <row r="741" customHeight="1" spans="1:15">
      <c r="A741" s="586"/>
      <c r="K741" s="587"/>
      <c r="L741" s="587"/>
      <c r="M741" s="587"/>
      <c r="N741" s="587"/>
      <c r="O741" s="587"/>
    </row>
    <row r="742" customHeight="1" spans="1:15">
      <c r="A742" s="586"/>
      <c r="K742" s="587"/>
      <c r="L742" s="587"/>
      <c r="M742" s="587"/>
      <c r="N742" s="587"/>
      <c r="O742" s="587"/>
    </row>
    <row r="743" customHeight="1" spans="1:15">
      <c r="A743" s="586"/>
      <c r="K743" s="587"/>
      <c r="L743" s="587"/>
      <c r="M743" s="587"/>
      <c r="N743" s="587"/>
      <c r="O743" s="587"/>
    </row>
    <row r="744" customHeight="1" spans="1:15">
      <c r="A744" s="586"/>
      <c r="K744" s="587"/>
      <c r="L744" s="587"/>
      <c r="M744" s="587"/>
      <c r="N744" s="587"/>
      <c r="O744" s="587"/>
    </row>
    <row r="745" customHeight="1" spans="1:15">
      <c r="A745" s="586"/>
      <c r="K745" s="587"/>
      <c r="L745" s="587"/>
      <c r="M745" s="587"/>
      <c r="N745" s="587"/>
      <c r="O745" s="587"/>
    </row>
    <row r="746" customHeight="1" spans="1:15">
      <c r="A746" s="586"/>
      <c r="K746" s="587"/>
      <c r="L746" s="587"/>
      <c r="M746" s="587"/>
      <c r="N746" s="587"/>
      <c r="O746" s="587"/>
    </row>
    <row r="747" customHeight="1" spans="1:15">
      <c r="A747" s="586"/>
      <c r="K747" s="587"/>
      <c r="L747" s="587"/>
      <c r="M747" s="587"/>
      <c r="N747" s="587"/>
      <c r="O747" s="587"/>
    </row>
    <row r="748" customHeight="1" spans="1:15">
      <c r="A748" s="586"/>
      <c r="K748" s="587"/>
      <c r="L748" s="587"/>
      <c r="M748" s="587"/>
      <c r="N748" s="587"/>
      <c r="O748" s="587"/>
    </row>
    <row r="749" customHeight="1" spans="1:15">
      <c r="A749" s="586"/>
      <c r="K749" s="587"/>
      <c r="L749" s="587"/>
      <c r="M749" s="587"/>
      <c r="N749" s="587"/>
      <c r="O749" s="587"/>
    </row>
    <row r="750" customHeight="1" spans="1:15">
      <c r="A750" s="586"/>
      <c r="K750" s="587"/>
      <c r="L750" s="587"/>
      <c r="M750" s="587"/>
      <c r="N750" s="587"/>
      <c r="O750" s="587"/>
    </row>
    <row r="751" customHeight="1" spans="1:15">
      <c r="A751" s="586"/>
      <c r="K751" s="587"/>
      <c r="L751" s="587"/>
      <c r="M751" s="587"/>
      <c r="N751" s="587"/>
      <c r="O751" s="587"/>
    </row>
    <row r="752" customHeight="1" spans="1:15">
      <c r="A752" s="586"/>
      <c r="K752" s="587"/>
      <c r="L752" s="587"/>
      <c r="M752" s="587"/>
      <c r="N752" s="587"/>
      <c r="O752" s="587"/>
    </row>
    <row r="753" customHeight="1" spans="1:15">
      <c r="A753" s="586"/>
      <c r="K753" s="587"/>
      <c r="L753" s="587"/>
      <c r="M753" s="587"/>
      <c r="N753" s="587"/>
      <c r="O753" s="587"/>
    </row>
    <row r="754" customHeight="1" spans="1:15">
      <c r="A754" s="586"/>
      <c r="K754" s="587"/>
      <c r="L754" s="587"/>
      <c r="M754" s="587"/>
      <c r="N754" s="587"/>
      <c r="O754" s="587"/>
    </row>
    <row r="755" customHeight="1" spans="1:15">
      <c r="A755" s="586"/>
      <c r="K755" s="587"/>
      <c r="L755" s="587"/>
      <c r="M755" s="587"/>
      <c r="N755" s="587"/>
      <c r="O755" s="587"/>
    </row>
    <row r="756" customHeight="1" spans="1:15">
      <c r="A756" s="586"/>
      <c r="K756" s="587"/>
      <c r="L756" s="587"/>
      <c r="M756" s="587"/>
      <c r="N756" s="587"/>
      <c r="O756" s="587"/>
    </row>
    <row r="757" customHeight="1" spans="1:15">
      <c r="A757" s="586"/>
      <c r="K757" s="587"/>
      <c r="L757" s="587"/>
      <c r="M757" s="587"/>
      <c r="N757" s="587"/>
      <c r="O757" s="587"/>
    </row>
    <row r="758" customHeight="1" spans="1:15">
      <c r="A758" s="586"/>
      <c r="K758" s="587"/>
      <c r="L758" s="587"/>
      <c r="M758" s="587"/>
      <c r="N758" s="587"/>
      <c r="O758" s="587"/>
    </row>
    <row r="759" customHeight="1" spans="1:15">
      <c r="A759" s="586"/>
      <c r="K759" s="587"/>
      <c r="L759" s="587"/>
      <c r="M759" s="587"/>
      <c r="N759" s="587"/>
      <c r="O759" s="587"/>
    </row>
    <row r="760" customHeight="1" spans="1:15">
      <c r="A760" s="586"/>
      <c r="K760" s="587"/>
      <c r="L760" s="587"/>
      <c r="M760" s="587"/>
      <c r="N760" s="587"/>
      <c r="O760" s="587"/>
    </row>
    <row r="761" customHeight="1" spans="1:15">
      <c r="A761" s="586"/>
      <c r="K761" s="587"/>
      <c r="L761" s="587"/>
      <c r="M761" s="587"/>
      <c r="N761" s="587"/>
      <c r="O761" s="587"/>
    </row>
    <row r="762" customHeight="1" spans="1:15">
      <c r="A762" s="586"/>
      <c r="K762" s="587"/>
      <c r="L762" s="587"/>
      <c r="M762" s="587"/>
      <c r="N762" s="587"/>
      <c r="O762" s="587"/>
    </row>
    <row r="763" customHeight="1" spans="1:15">
      <c r="A763" s="586"/>
      <c r="K763" s="587"/>
      <c r="L763" s="587"/>
      <c r="M763" s="587"/>
      <c r="N763" s="587"/>
      <c r="O763" s="587"/>
    </row>
    <row r="764" customHeight="1" spans="1:15">
      <c r="A764" s="586"/>
      <c r="K764" s="587"/>
      <c r="L764" s="587"/>
      <c r="M764" s="587"/>
      <c r="N764" s="587"/>
      <c r="O764" s="587"/>
    </row>
    <row r="765" customHeight="1" spans="1:15">
      <c r="A765" s="586"/>
      <c r="K765" s="587"/>
      <c r="L765" s="587"/>
      <c r="M765" s="587"/>
      <c r="N765" s="587"/>
      <c r="O765" s="587"/>
    </row>
    <row r="766" customHeight="1" spans="1:15">
      <c r="A766" s="586"/>
      <c r="K766" s="587"/>
      <c r="L766" s="587"/>
      <c r="M766" s="587"/>
      <c r="N766" s="587"/>
      <c r="O766" s="587"/>
    </row>
    <row r="767" customHeight="1" spans="1:15">
      <c r="A767" s="586"/>
      <c r="K767" s="587"/>
      <c r="L767" s="587"/>
      <c r="M767" s="587"/>
      <c r="N767" s="587"/>
      <c r="O767" s="587"/>
    </row>
    <row r="768" customHeight="1" spans="1:15">
      <c r="A768" s="586"/>
      <c r="K768" s="587"/>
      <c r="L768" s="587"/>
      <c r="M768" s="587"/>
      <c r="N768" s="587"/>
      <c r="O768" s="587"/>
    </row>
    <row r="769" customHeight="1" spans="1:15">
      <c r="A769" s="586"/>
      <c r="K769" s="587"/>
      <c r="L769" s="587"/>
      <c r="M769" s="587"/>
      <c r="N769" s="587"/>
      <c r="O769" s="587"/>
    </row>
    <row r="770" customHeight="1" spans="1:15">
      <c r="A770" s="586"/>
      <c r="K770" s="587"/>
      <c r="L770" s="587"/>
      <c r="M770" s="587"/>
      <c r="N770" s="587"/>
      <c r="O770" s="587"/>
    </row>
    <row r="771" customHeight="1" spans="1:15">
      <c r="A771" s="586"/>
      <c r="K771" s="587"/>
      <c r="L771" s="587"/>
      <c r="M771" s="587"/>
      <c r="N771" s="587"/>
      <c r="O771" s="587"/>
    </row>
    <row r="772" customHeight="1" spans="1:15">
      <c r="A772" s="586"/>
      <c r="K772" s="587"/>
      <c r="L772" s="587"/>
      <c r="M772" s="587"/>
      <c r="N772" s="587"/>
      <c r="O772" s="587"/>
    </row>
    <row r="773" customHeight="1" spans="1:15">
      <c r="A773" s="586"/>
      <c r="K773" s="587"/>
      <c r="L773" s="587"/>
      <c r="M773" s="587"/>
      <c r="N773" s="587"/>
      <c r="O773" s="587"/>
    </row>
    <row r="774" customHeight="1" spans="1:15">
      <c r="A774" s="586"/>
      <c r="K774" s="587"/>
      <c r="L774" s="587"/>
      <c r="M774" s="587"/>
      <c r="N774" s="587"/>
      <c r="O774" s="587"/>
    </row>
    <row r="775" customHeight="1" spans="1:15">
      <c r="A775" s="586"/>
      <c r="K775" s="587"/>
      <c r="L775" s="587"/>
      <c r="M775" s="587"/>
      <c r="N775" s="587"/>
      <c r="O775" s="587"/>
    </row>
    <row r="776" customHeight="1" spans="1:15">
      <c r="A776" s="586"/>
      <c r="K776" s="587"/>
      <c r="L776" s="587"/>
      <c r="M776" s="587"/>
      <c r="N776" s="587"/>
      <c r="O776" s="587"/>
    </row>
    <row r="777" customHeight="1" spans="1:15">
      <c r="A777" s="586"/>
      <c r="K777" s="587"/>
      <c r="L777" s="587"/>
      <c r="M777" s="587"/>
      <c r="N777" s="587"/>
      <c r="O777" s="587"/>
    </row>
    <row r="778" customHeight="1" spans="1:15">
      <c r="A778" s="586"/>
      <c r="K778" s="587"/>
      <c r="L778" s="587"/>
      <c r="M778" s="587"/>
      <c r="N778" s="587"/>
      <c r="O778" s="587"/>
    </row>
    <row r="779" customHeight="1" spans="1:15">
      <c r="A779" s="586"/>
      <c r="K779" s="587"/>
      <c r="L779" s="587"/>
      <c r="M779" s="587"/>
      <c r="N779" s="587"/>
      <c r="O779" s="587"/>
    </row>
    <row r="780" customHeight="1" spans="1:15">
      <c r="A780" s="586"/>
      <c r="K780" s="587"/>
      <c r="L780" s="587"/>
      <c r="M780" s="587"/>
      <c r="N780" s="587"/>
      <c r="O780" s="587"/>
    </row>
    <row r="781" customHeight="1" spans="1:15">
      <c r="A781" s="586"/>
      <c r="K781" s="587"/>
      <c r="L781" s="587"/>
      <c r="M781" s="587"/>
      <c r="N781" s="587"/>
      <c r="O781" s="587"/>
    </row>
    <row r="782" customHeight="1" spans="1:15">
      <c r="A782" s="586"/>
      <c r="K782" s="587"/>
      <c r="L782" s="587"/>
      <c r="M782" s="587"/>
      <c r="N782" s="587"/>
      <c r="O782" s="587"/>
    </row>
    <row r="783" customHeight="1" spans="1:15">
      <c r="A783" s="586"/>
      <c r="K783" s="587"/>
      <c r="L783" s="587"/>
      <c r="M783" s="587"/>
      <c r="N783" s="587"/>
      <c r="O783" s="587"/>
    </row>
    <row r="784" customHeight="1" spans="1:15">
      <c r="A784" s="586"/>
      <c r="K784" s="587"/>
      <c r="L784" s="587"/>
      <c r="M784" s="587"/>
      <c r="N784" s="587"/>
      <c r="O784" s="587"/>
    </row>
    <row r="785" customHeight="1" spans="1:15">
      <c r="A785" s="586"/>
      <c r="K785" s="587"/>
      <c r="L785" s="587"/>
      <c r="M785" s="587"/>
      <c r="N785" s="587"/>
      <c r="O785" s="587"/>
    </row>
    <row r="786" customHeight="1" spans="1:15">
      <c r="A786" s="586"/>
      <c r="K786" s="587"/>
      <c r="L786" s="587"/>
      <c r="M786" s="587"/>
      <c r="N786" s="587"/>
      <c r="O786" s="587"/>
    </row>
    <row r="787" customHeight="1" spans="1:15">
      <c r="A787" s="586"/>
      <c r="K787" s="587"/>
      <c r="L787" s="587"/>
      <c r="M787" s="587"/>
      <c r="N787" s="587"/>
      <c r="O787" s="587"/>
    </row>
    <row r="788" customHeight="1" spans="1:15">
      <c r="A788" s="586"/>
      <c r="K788" s="587"/>
      <c r="L788" s="587"/>
      <c r="M788" s="587"/>
      <c r="N788" s="587"/>
      <c r="O788" s="587"/>
    </row>
    <row r="789" customHeight="1" spans="1:15">
      <c r="A789" s="586"/>
      <c r="K789" s="587"/>
      <c r="L789" s="587"/>
      <c r="M789" s="587"/>
      <c r="N789" s="587"/>
      <c r="O789" s="587"/>
    </row>
    <row r="790" customHeight="1" spans="1:15">
      <c r="A790" s="586"/>
      <c r="K790" s="587"/>
      <c r="L790" s="587"/>
      <c r="M790" s="587"/>
      <c r="N790" s="587"/>
      <c r="O790" s="587"/>
    </row>
    <row r="791" customHeight="1" spans="1:15">
      <c r="A791" s="586"/>
      <c r="K791" s="587"/>
      <c r="L791" s="587"/>
      <c r="M791" s="587"/>
      <c r="N791" s="587"/>
      <c r="O791" s="587"/>
    </row>
    <row r="792" customHeight="1" spans="1:15">
      <c r="A792" s="586"/>
      <c r="K792" s="587"/>
      <c r="L792" s="587"/>
      <c r="M792" s="587"/>
      <c r="N792" s="587"/>
      <c r="O792" s="587"/>
    </row>
    <row r="793" customHeight="1" spans="1:15">
      <c r="A793" s="586"/>
      <c r="K793" s="587"/>
      <c r="L793" s="587"/>
      <c r="M793" s="587"/>
      <c r="N793" s="587"/>
      <c r="O793" s="587"/>
    </row>
    <row r="794" customHeight="1" spans="1:15">
      <c r="A794" s="586"/>
      <c r="K794" s="587"/>
      <c r="L794" s="587"/>
      <c r="M794" s="587"/>
      <c r="N794" s="587"/>
      <c r="O794" s="587"/>
    </row>
    <row r="795" customHeight="1" spans="1:15">
      <c r="A795" s="586"/>
      <c r="K795" s="587"/>
      <c r="L795" s="587"/>
      <c r="M795" s="587"/>
      <c r="N795" s="587"/>
      <c r="O795" s="587"/>
    </row>
    <row r="796" customHeight="1" spans="1:15">
      <c r="A796" s="586"/>
      <c r="K796" s="587"/>
      <c r="L796" s="587"/>
      <c r="M796" s="587"/>
      <c r="N796" s="587"/>
      <c r="O796" s="587"/>
    </row>
    <row r="797" customHeight="1" spans="1:15">
      <c r="A797" s="586"/>
      <c r="K797" s="587"/>
      <c r="L797" s="587"/>
      <c r="M797" s="587"/>
      <c r="N797" s="587"/>
      <c r="O797" s="587"/>
    </row>
    <row r="798" customHeight="1" spans="1:15">
      <c r="A798" s="586"/>
      <c r="K798" s="587"/>
      <c r="L798" s="587"/>
      <c r="M798" s="587"/>
      <c r="N798" s="587"/>
      <c r="O798" s="587"/>
    </row>
    <row r="799" customHeight="1" spans="1:15">
      <c r="A799" s="586"/>
      <c r="K799" s="587"/>
      <c r="L799" s="587"/>
      <c r="M799" s="587"/>
      <c r="N799" s="587"/>
      <c r="O799" s="587"/>
    </row>
    <row r="800" customHeight="1" spans="1:15">
      <c r="A800" s="586"/>
      <c r="K800" s="587"/>
      <c r="L800" s="587"/>
      <c r="M800" s="587"/>
      <c r="N800" s="587"/>
      <c r="O800" s="587"/>
    </row>
    <row r="801" customHeight="1" spans="1:15">
      <c r="A801" s="586"/>
      <c r="K801" s="587"/>
      <c r="L801" s="587"/>
      <c r="M801" s="587"/>
      <c r="N801" s="587"/>
      <c r="O801" s="587"/>
    </row>
    <row r="802" customHeight="1" spans="1:15">
      <c r="A802" s="586"/>
      <c r="K802" s="587"/>
      <c r="L802" s="587"/>
      <c r="M802" s="587"/>
      <c r="N802" s="587"/>
      <c r="O802" s="587"/>
    </row>
    <row r="803" customHeight="1" spans="1:15">
      <c r="A803" s="586"/>
      <c r="K803" s="587"/>
      <c r="L803" s="587"/>
      <c r="M803" s="587"/>
      <c r="N803" s="587"/>
      <c r="O803" s="587"/>
    </row>
    <row r="804" customHeight="1" spans="1:15">
      <c r="A804" s="586"/>
      <c r="K804" s="587"/>
      <c r="L804" s="587"/>
      <c r="M804" s="587"/>
      <c r="N804" s="587"/>
      <c r="O804" s="587"/>
    </row>
    <row r="805" customHeight="1" spans="1:15">
      <c r="A805" s="586"/>
      <c r="K805" s="587"/>
      <c r="L805" s="587"/>
      <c r="M805" s="587"/>
      <c r="N805" s="587"/>
      <c r="O805" s="587"/>
    </row>
    <row r="806" customHeight="1" spans="1:15">
      <c r="A806" s="586"/>
      <c r="K806" s="587"/>
      <c r="L806" s="587"/>
      <c r="M806" s="587"/>
      <c r="N806" s="587"/>
      <c r="O806" s="587"/>
    </row>
    <row r="807" customHeight="1" spans="1:15">
      <c r="A807" s="586"/>
      <c r="K807" s="587"/>
      <c r="L807" s="587"/>
      <c r="M807" s="587"/>
      <c r="N807" s="587"/>
      <c r="O807" s="587"/>
    </row>
    <row r="808" customHeight="1" spans="1:15">
      <c r="A808" s="586"/>
      <c r="K808" s="587"/>
      <c r="L808" s="587"/>
      <c r="M808" s="587"/>
      <c r="N808" s="587"/>
      <c r="O808" s="587"/>
    </row>
    <row r="809" customHeight="1" spans="1:15">
      <c r="A809" s="586"/>
      <c r="K809" s="587"/>
      <c r="L809" s="587"/>
      <c r="M809" s="587"/>
      <c r="N809" s="587"/>
      <c r="O809" s="587"/>
    </row>
    <row r="810" customHeight="1" spans="1:15">
      <c r="A810" s="586"/>
      <c r="K810" s="587"/>
      <c r="L810" s="587"/>
      <c r="M810" s="587"/>
      <c r="N810" s="587"/>
      <c r="O810" s="587"/>
    </row>
    <row r="811" customHeight="1" spans="1:15">
      <c r="A811" s="586"/>
      <c r="K811" s="587"/>
      <c r="L811" s="587"/>
      <c r="M811" s="587"/>
      <c r="N811" s="587"/>
      <c r="O811" s="587"/>
    </row>
    <row r="812" customHeight="1" spans="1:15">
      <c r="A812" s="586"/>
      <c r="K812" s="587"/>
      <c r="L812" s="587"/>
      <c r="M812" s="587"/>
      <c r="N812" s="587"/>
      <c r="O812" s="587"/>
    </row>
    <row r="813" customHeight="1" spans="1:15">
      <c r="A813" s="586"/>
      <c r="K813" s="587"/>
      <c r="L813" s="587"/>
      <c r="M813" s="587"/>
      <c r="N813" s="587"/>
      <c r="O813" s="587"/>
    </row>
    <row r="814" customHeight="1" spans="1:15">
      <c r="A814" s="586"/>
      <c r="K814" s="587"/>
      <c r="L814" s="587"/>
      <c r="M814" s="587"/>
      <c r="N814" s="587"/>
      <c r="O814" s="587"/>
    </row>
    <row r="815" customHeight="1" spans="1:15">
      <c r="A815" s="586"/>
      <c r="K815" s="587"/>
      <c r="L815" s="587"/>
      <c r="M815" s="587"/>
      <c r="N815" s="587"/>
      <c r="O815" s="587"/>
    </row>
    <row r="816" customHeight="1" spans="1:15">
      <c r="A816" s="586"/>
      <c r="K816" s="587"/>
      <c r="L816" s="587"/>
      <c r="M816" s="587"/>
      <c r="N816" s="587"/>
      <c r="O816" s="587"/>
    </row>
    <row r="817" customHeight="1" spans="1:15">
      <c r="A817" s="586"/>
      <c r="K817" s="587"/>
      <c r="L817" s="587"/>
      <c r="M817" s="587"/>
      <c r="N817" s="587"/>
      <c r="O817" s="587"/>
    </row>
    <row r="818" customHeight="1" spans="1:15">
      <c r="A818" s="586"/>
      <c r="K818" s="587"/>
      <c r="L818" s="587"/>
      <c r="M818" s="587"/>
      <c r="N818" s="587"/>
      <c r="O818" s="587"/>
    </row>
    <row r="819" customHeight="1" spans="1:15">
      <c r="A819" s="586"/>
      <c r="K819" s="587"/>
      <c r="L819" s="587"/>
      <c r="M819" s="587"/>
      <c r="N819" s="587"/>
      <c r="O819" s="587"/>
    </row>
    <row r="820" customHeight="1" spans="1:15">
      <c r="A820" s="586"/>
      <c r="K820" s="587"/>
      <c r="L820" s="587"/>
      <c r="M820" s="587"/>
      <c r="N820" s="587"/>
      <c r="O820" s="587"/>
    </row>
    <row r="821" customHeight="1" spans="1:15">
      <c r="A821" s="586"/>
      <c r="K821" s="587"/>
      <c r="L821" s="587"/>
      <c r="M821" s="587"/>
      <c r="N821" s="587"/>
      <c r="O821" s="587"/>
    </row>
    <row r="822" customHeight="1" spans="1:15">
      <c r="A822" s="586"/>
      <c r="K822" s="587"/>
      <c r="L822" s="587"/>
      <c r="M822" s="587"/>
      <c r="N822" s="587"/>
      <c r="O822" s="587"/>
    </row>
    <row r="823" customHeight="1" spans="1:15">
      <c r="A823" s="586"/>
      <c r="K823" s="587"/>
      <c r="L823" s="587"/>
      <c r="M823" s="587"/>
      <c r="N823" s="587"/>
      <c r="O823" s="587"/>
    </row>
    <row r="824" customHeight="1" spans="1:15">
      <c r="A824" s="586"/>
      <c r="K824" s="587"/>
      <c r="L824" s="587"/>
      <c r="M824" s="587"/>
      <c r="N824" s="587"/>
      <c r="O824" s="587"/>
    </row>
    <row r="825" customHeight="1" spans="1:15">
      <c r="A825" s="586"/>
      <c r="K825" s="587"/>
      <c r="L825" s="587"/>
      <c r="M825" s="587"/>
      <c r="N825" s="587"/>
      <c r="O825" s="587"/>
    </row>
    <row r="826" customHeight="1" spans="1:15">
      <c r="A826" s="586"/>
      <c r="K826" s="587"/>
      <c r="L826" s="587"/>
      <c r="M826" s="587"/>
      <c r="N826" s="587"/>
      <c r="O826" s="587"/>
    </row>
    <row r="827" customHeight="1" spans="1:15">
      <c r="A827" s="586"/>
      <c r="K827" s="587"/>
      <c r="L827" s="587"/>
      <c r="M827" s="587"/>
      <c r="N827" s="587"/>
      <c r="O827" s="587"/>
    </row>
    <row r="828" customHeight="1" spans="1:15">
      <c r="A828" s="586"/>
      <c r="K828" s="587"/>
      <c r="L828" s="587"/>
      <c r="M828" s="587"/>
      <c r="N828" s="587"/>
      <c r="O828" s="587"/>
    </row>
    <row r="829" customHeight="1" spans="1:15">
      <c r="A829" s="586"/>
      <c r="K829" s="587"/>
      <c r="L829" s="587"/>
      <c r="M829" s="587"/>
      <c r="N829" s="587"/>
      <c r="O829" s="587"/>
    </row>
    <row r="830" customHeight="1" spans="1:15">
      <c r="A830" s="586"/>
      <c r="K830" s="587"/>
      <c r="L830" s="587"/>
      <c r="M830" s="587"/>
      <c r="N830" s="587"/>
      <c r="O830" s="587"/>
    </row>
    <row r="831" customHeight="1" spans="1:15">
      <c r="A831" s="586"/>
      <c r="K831" s="587"/>
      <c r="L831" s="587"/>
      <c r="M831" s="587"/>
      <c r="N831" s="587"/>
      <c r="O831" s="587"/>
    </row>
    <row r="832" customHeight="1" spans="1:15">
      <c r="A832" s="586"/>
      <c r="K832" s="587"/>
      <c r="L832" s="587"/>
      <c r="M832" s="587"/>
      <c r="N832" s="587"/>
      <c r="O832" s="587"/>
    </row>
    <row r="833" customHeight="1" spans="1:15">
      <c r="A833" s="586"/>
      <c r="K833" s="587"/>
      <c r="L833" s="587"/>
      <c r="M833" s="587"/>
      <c r="N833" s="587"/>
      <c r="O833" s="587"/>
    </row>
    <row r="834" customHeight="1" spans="1:15">
      <c r="A834" s="586"/>
      <c r="K834" s="587"/>
      <c r="L834" s="587"/>
      <c r="M834" s="587"/>
      <c r="N834" s="587"/>
      <c r="O834" s="587"/>
    </row>
    <row r="835" customHeight="1" spans="1:15">
      <c r="A835" s="586"/>
      <c r="K835" s="587"/>
      <c r="L835" s="587"/>
      <c r="M835" s="587"/>
      <c r="N835" s="587"/>
      <c r="O835" s="587"/>
    </row>
    <row r="836" customHeight="1" spans="1:15">
      <c r="A836" s="586"/>
      <c r="K836" s="587"/>
      <c r="L836" s="587"/>
      <c r="M836" s="587"/>
      <c r="N836" s="587"/>
      <c r="O836" s="587"/>
    </row>
    <row r="837" customHeight="1" spans="1:15">
      <c r="A837" s="586"/>
      <c r="K837" s="587"/>
      <c r="L837" s="587"/>
      <c r="M837" s="587"/>
      <c r="N837" s="587"/>
      <c r="O837" s="587"/>
    </row>
    <row r="838" customHeight="1" spans="1:15">
      <c r="A838" s="586"/>
      <c r="K838" s="587"/>
      <c r="L838" s="587"/>
      <c r="M838" s="587"/>
      <c r="N838" s="587"/>
      <c r="O838" s="587"/>
    </row>
    <row r="839" customHeight="1" spans="1:15">
      <c r="A839" s="586"/>
      <c r="K839" s="587"/>
      <c r="L839" s="587"/>
      <c r="M839" s="587"/>
      <c r="N839" s="587"/>
      <c r="O839" s="587"/>
    </row>
    <row r="840" customHeight="1" spans="1:15">
      <c r="A840" s="586"/>
      <c r="K840" s="587"/>
      <c r="L840" s="587"/>
      <c r="M840" s="587"/>
      <c r="N840" s="587"/>
      <c r="O840" s="587"/>
    </row>
    <row r="841" customHeight="1" spans="1:15">
      <c r="A841" s="586"/>
      <c r="K841" s="587"/>
      <c r="L841" s="587"/>
      <c r="M841" s="587"/>
      <c r="N841" s="587"/>
      <c r="O841" s="587"/>
    </row>
    <row r="842" customHeight="1" spans="1:15">
      <c r="A842" s="586"/>
      <c r="K842" s="587"/>
      <c r="L842" s="587"/>
      <c r="M842" s="587"/>
      <c r="N842" s="587"/>
      <c r="O842" s="587"/>
    </row>
    <row r="843" customHeight="1" spans="1:15">
      <c r="A843" s="586"/>
      <c r="K843" s="587"/>
      <c r="L843" s="587"/>
      <c r="M843" s="587"/>
      <c r="N843" s="587"/>
      <c r="O843" s="587"/>
    </row>
    <row r="844" customHeight="1" spans="1:15">
      <c r="A844" s="586"/>
      <c r="K844" s="587"/>
      <c r="L844" s="587"/>
      <c r="M844" s="587"/>
      <c r="N844" s="587"/>
      <c r="O844" s="587"/>
    </row>
    <row r="845" customHeight="1" spans="1:15">
      <c r="A845" s="586"/>
      <c r="K845" s="587"/>
      <c r="L845" s="587"/>
      <c r="M845" s="587"/>
      <c r="N845" s="587"/>
      <c r="O845" s="587"/>
    </row>
    <row r="846" customHeight="1" spans="1:15">
      <c r="A846" s="586"/>
      <c r="K846" s="587"/>
      <c r="L846" s="587"/>
      <c r="M846" s="587"/>
      <c r="N846" s="587"/>
      <c r="O846" s="587"/>
    </row>
    <row r="847" customHeight="1" spans="1:15">
      <c r="A847" s="586"/>
      <c r="K847" s="587"/>
      <c r="L847" s="587"/>
      <c r="M847" s="587"/>
      <c r="N847" s="587"/>
      <c r="O847" s="587"/>
    </row>
    <row r="848" customHeight="1" spans="1:15">
      <c r="A848" s="586"/>
      <c r="K848" s="587"/>
      <c r="L848" s="587"/>
      <c r="M848" s="587"/>
      <c r="N848" s="587"/>
      <c r="O848" s="587"/>
    </row>
    <row r="849" customHeight="1" spans="1:15">
      <c r="A849" s="586"/>
      <c r="K849" s="587"/>
      <c r="L849" s="587"/>
      <c r="M849" s="587"/>
      <c r="N849" s="587"/>
      <c r="O849" s="587"/>
    </row>
    <row r="850" customHeight="1" spans="1:15">
      <c r="A850" s="586"/>
      <c r="K850" s="587"/>
      <c r="L850" s="587"/>
      <c r="M850" s="587"/>
      <c r="N850" s="587"/>
      <c r="O850" s="587"/>
    </row>
    <row r="851" customHeight="1" spans="1:15">
      <c r="A851" s="586"/>
      <c r="K851" s="587"/>
      <c r="L851" s="587"/>
      <c r="M851" s="587"/>
      <c r="N851" s="587"/>
      <c r="O851" s="587"/>
    </row>
    <row r="852" customHeight="1" spans="1:15">
      <c r="A852" s="586"/>
      <c r="K852" s="587"/>
      <c r="L852" s="587"/>
      <c r="M852" s="587"/>
      <c r="N852" s="587"/>
      <c r="O852" s="587"/>
    </row>
    <row r="853" customHeight="1" spans="1:15">
      <c r="A853" s="586"/>
      <c r="K853" s="587"/>
      <c r="L853" s="587"/>
      <c r="M853" s="587"/>
      <c r="N853" s="587"/>
      <c r="O853" s="587"/>
    </row>
    <row r="854" customHeight="1" spans="1:15">
      <c r="A854" s="586"/>
      <c r="K854" s="587"/>
      <c r="L854" s="587"/>
      <c r="M854" s="587"/>
      <c r="N854" s="587"/>
      <c r="O854" s="587"/>
    </row>
    <row r="855" customHeight="1" spans="1:15">
      <c r="A855" s="586"/>
      <c r="K855" s="587"/>
      <c r="L855" s="587"/>
      <c r="M855" s="587"/>
      <c r="N855" s="587"/>
      <c r="O855" s="587"/>
    </row>
    <row r="856" customHeight="1" spans="1:15">
      <c r="A856" s="586"/>
      <c r="K856" s="587"/>
      <c r="L856" s="587"/>
      <c r="M856" s="587"/>
      <c r="N856" s="587"/>
      <c r="O856" s="587"/>
    </row>
    <row r="857" customHeight="1" spans="1:15">
      <c r="A857" s="586"/>
      <c r="K857" s="587"/>
      <c r="L857" s="587"/>
      <c r="M857" s="587"/>
      <c r="N857" s="587"/>
      <c r="O857" s="587"/>
    </row>
    <row r="858" customHeight="1" spans="1:15">
      <c r="A858" s="586"/>
      <c r="K858" s="587"/>
      <c r="L858" s="587"/>
      <c r="M858" s="587"/>
      <c r="N858" s="587"/>
      <c r="O858" s="587"/>
    </row>
    <row r="859" customHeight="1" spans="1:15">
      <c r="A859" s="586"/>
      <c r="K859" s="587"/>
      <c r="L859" s="587"/>
      <c r="M859" s="587"/>
      <c r="N859" s="587"/>
      <c r="O859" s="587"/>
    </row>
    <row r="860" customHeight="1" spans="1:15">
      <c r="A860" s="586"/>
      <c r="K860" s="587"/>
      <c r="L860" s="587"/>
      <c r="M860" s="587"/>
      <c r="N860" s="587"/>
      <c r="O860" s="587"/>
    </row>
    <row r="861" customHeight="1" spans="1:15">
      <c r="A861" s="586"/>
      <c r="K861" s="587"/>
      <c r="L861" s="587"/>
      <c r="M861" s="587"/>
      <c r="N861" s="587"/>
      <c r="O861" s="587"/>
    </row>
    <row r="862" customHeight="1" spans="1:15">
      <c r="A862" s="586"/>
      <c r="K862" s="587"/>
      <c r="L862" s="587"/>
      <c r="M862" s="587"/>
      <c r="N862" s="587"/>
      <c r="O862" s="587"/>
    </row>
    <row r="863" customHeight="1" spans="1:15">
      <c r="A863" s="586"/>
      <c r="K863" s="587"/>
      <c r="L863" s="587"/>
      <c r="M863" s="587"/>
      <c r="N863" s="587"/>
      <c r="O863" s="587"/>
    </row>
    <row r="864" customHeight="1" spans="1:15">
      <c r="A864" s="586"/>
      <c r="K864" s="587"/>
      <c r="L864" s="587"/>
      <c r="M864" s="587"/>
      <c r="N864" s="587"/>
      <c r="O864" s="587"/>
    </row>
    <row r="865" customHeight="1" spans="1:15">
      <c r="A865" s="586"/>
      <c r="K865" s="587"/>
      <c r="L865" s="587"/>
      <c r="M865" s="587"/>
      <c r="N865" s="587"/>
      <c r="O865" s="587"/>
    </row>
    <row r="866" customHeight="1" spans="1:15">
      <c r="A866" s="586"/>
      <c r="K866" s="587"/>
      <c r="L866" s="587"/>
      <c r="M866" s="587"/>
      <c r="N866" s="587"/>
      <c r="O866" s="587"/>
    </row>
    <row r="867" customHeight="1" spans="1:15">
      <c r="A867" s="586"/>
      <c r="K867" s="587"/>
      <c r="L867" s="587"/>
      <c r="M867" s="587"/>
      <c r="N867" s="587"/>
      <c r="O867" s="587"/>
    </row>
    <row r="868" customHeight="1" spans="1:15">
      <c r="A868" s="586"/>
      <c r="K868" s="587"/>
      <c r="L868" s="587"/>
      <c r="M868" s="587"/>
      <c r="N868" s="587"/>
      <c r="O868" s="587"/>
    </row>
    <row r="869" customHeight="1" spans="1:15">
      <c r="A869" s="586"/>
      <c r="K869" s="587"/>
      <c r="L869" s="587"/>
      <c r="M869" s="587"/>
      <c r="N869" s="587"/>
      <c r="O869" s="587"/>
    </row>
    <row r="870" customHeight="1" spans="1:15">
      <c r="A870" s="586"/>
      <c r="K870" s="587"/>
      <c r="L870" s="587"/>
      <c r="M870" s="587"/>
      <c r="N870" s="587"/>
      <c r="O870" s="587"/>
    </row>
    <row r="871" customHeight="1" spans="1:15">
      <c r="A871" s="586"/>
      <c r="K871" s="587"/>
      <c r="L871" s="587"/>
      <c r="M871" s="587"/>
      <c r="N871" s="587"/>
      <c r="O871" s="587"/>
    </row>
    <row r="872" customHeight="1" spans="1:15">
      <c r="A872" s="586"/>
      <c r="K872" s="587"/>
      <c r="L872" s="587"/>
      <c r="M872" s="587"/>
      <c r="N872" s="587"/>
      <c r="O872" s="587"/>
    </row>
    <row r="873" customHeight="1" spans="1:15">
      <c r="A873" s="586"/>
      <c r="K873" s="587"/>
      <c r="L873" s="587"/>
      <c r="M873" s="587"/>
      <c r="N873" s="587"/>
      <c r="O873" s="587"/>
    </row>
    <row r="874" customHeight="1" spans="1:15">
      <c r="A874" s="586"/>
      <c r="K874" s="587"/>
      <c r="L874" s="587"/>
      <c r="M874" s="587"/>
      <c r="N874" s="587"/>
      <c r="O874" s="587"/>
    </row>
    <row r="875" customHeight="1" spans="1:15">
      <c r="A875" s="586"/>
      <c r="K875" s="587"/>
      <c r="L875" s="587"/>
      <c r="M875" s="587"/>
      <c r="N875" s="587"/>
      <c r="O875" s="587"/>
    </row>
    <row r="876" customHeight="1" spans="1:15">
      <c r="A876" s="586"/>
      <c r="K876" s="587"/>
      <c r="L876" s="587"/>
      <c r="M876" s="587"/>
      <c r="N876" s="587"/>
      <c r="O876" s="587"/>
    </row>
    <row r="877" customHeight="1" spans="1:15">
      <c r="A877" s="586"/>
      <c r="K877" s="587"/>
      <c r="L877" s="587"/>
      <c r="M877" s="587"/>
      <c r="N877" s="587"/>
      <c r="O877" s="587"/>
    </row>
    <row r="878" customHeight="1" spans="1:15">
      <c r="A878" s="586"/>
      <c r="K878" s="587"/>
      <c r="L878" s="587"/>
      <c r="M878" s="587"/>
      <c r="N878" s="587"/>
      <c r="O878" s="587"/>
    </row>
    <row r="879" customHeight="1" spans="1:15">
      <c r="A879" s="586"/>
      <c r="K879" s="587"/>
      <c r="L879" s="587"/>
      <c r="M879" s="587"/>
      <c r="N879" s="587"/>
      <c r="O879" s="587"/>
    </row>
    <row r="880" customHeight="1" spans="1:15">
      <c r="A880" s="586"/>
      <c r="K880" s="587"/>
      <c r="L880" s="587"/>
      <c r="M880" s="587"/>
      <c r="N880" s="587"/>
      <c r="O880" s="587"/>
    </row>
    <row r="881" customHeight="1" spans="1:15">
      <c r="A881" s="586"/>
      <c r="K881" s="587"/>
      <c r="L881" s="587"/>
      <c r="M881" s="587"/>
      <c r="N881" s="587"/>
      <c r="O881" s="587"/>
    </row>
    <row r="882" customHeight="1" spans="1:15">
      <c r="A882" s="586"/>
      <c r="K882" s="587"/>
      <c r="L882" s="587"/>
      <c r="M882" s="587"/>
      <c r="N882" s="587"/>
      <c r="O882" s="587"/>
    </row>
    <row r="883" customHeight="1" spans="1:15">
      <c r="A883" s="586"/>
      <c r="K883" s="587"/>
      <c r="L883" s="587"/>
      <c r="M883" s="587"/>
      <c r="N883" s="587"/>
      <c r="O883" s="587"/>
    </row>
    <row r="884" customHeight="1" spans="1:15">
      <c r="A884" s="586"/>
      <c r="K884" s="587"/>
      <c r="L884" s="587"/>
      <c r="M884" s="587"/>
      <c r="N884" s="587"/>
      <c r="O884" s="587"/>
    </row>
    <row r="885" customHeight="1" spans="1:15">
      <c r="A885" s="586"/>
      <c r="K885" s="587"/>
      <c r="L885" s="587"/>
      <c r="M885" s="587"/>
      <c r="N885" s="587"/>
      <c r="O885" s="587"/>
    </row>
    <row r="886" customHeight="1" spans="1:15">
      <c r="A886" s="586"/>
      <c r="K886" s="587"/>
      <c r="L886" s="587"/>
      <c r="M886" s="587"/>
      <c r="N886" s="587"/>
      <c r="O886" s="587"/>
    </row>
    <row r="887" customHeight="1" spans="1:15">
      <c r="A887" s="586"/>
      <c r="K887" s="587"/>
      <c r="L887" s="587"/>
      <c r="M887" s="587"/>
      <c r="N887" s="587"/>
      <c r="O887" s="587"/>
    </row>
    <row r="888" customHeight="1" spans="1:15">
      <c r="A888" s="586"/>
      <c r="K888" s="587"/>
      <c r="L888" s="587"/>
      <c r="M888" s="587"/>
      <c r="N888" s="587"/>
      <c r="O888" s="587"/>
    </row>
    <row r="889" customHeight="1" spans="1:15">
      <c r="A889" s="586"/>
      <c r="K889" s="587"/>
      <c r="L889" s="587"/>
      <c r="M889" s="587"/>
      <c r="N889" s="587"/>
      <c r="O889" s="587"/>
    </row>
    <row r="890" customHeight="1" spans="1:15">
      <c r="A890" s="586"/>
      <c r="K890" s="587"/>
      <c r="L890" s="587"/>
      <c r="M890" s="587"/>
      <c r="N890" s="587"/>
      <c r="O890" s="587"/>
    </row>
    <row r="891" customHeight="1" spans="1:15">
      <c r="A891" s="586"/>
      <c r="K891" s="587"/>
      <c r="L891" s="587"/>
      <c r="M891" s="587"/>
      <c r="N891" s="587"/>
      <c r="O891" s="587"/>
    </row>
    <row r="892" customHeight="1" spans="1:15">
      <c r="A892" s="586"/>
      <c r="K892" s="587"/>
      <c r="L892" s="587"/>
      <c r="M892" s="587"/>
      <c r="N892" s="587"/>
      <c r="O892" s="587"/>
    </row>
    <row r="893" customHeight="1" spans="1:15">
      <c r="A893" s="586"/>
      <c r="K893" s="587"/>
      <c r="L893" s="587"/>
      <c r="M893" s="587"/>
      <c r="N893" s="587"/>
      <c r="O893" s="587"/>
    </row>
    <row r="894" customHeight="1" spans="1:15">
      <c r="A894" s="586"/>
      <c r="K894" s="587"/>
      <c r="L894" s="587"/>
      <c r="M894" s="587"/>
      <c r="N894" s="587"/>
      <c r="O894" s="587"/>
    </row>
    <row r="895" customHeight="1" spans="1:15">
      <c r="A895" s="586"/>
      <c r="K895" s="587"/>
      <c r="L895" s="587"/>
      <c r="M895" s="587"/>
      <c r="N895" s="587"/>
      <c r="O895" s="587"/>
    </row>
    <row r="896" customHeight="1" spans="1:15">
      <c r="A896" s="586"/>
      <c r="K896" s="587"/>
      <c r="L896" s="587"/>
      <c r="M896" s="587"/>
      <c r="N896" s="587"/>
      <c r="O896" s="587"/>
    </row>
    <row r="897" customHeight="1" spans="1:15">
      <c r="A897" s="586"/>
      <c r="K897" s="587"/>
      <c r="L897" s="587"/>
      <c r="M897" s="587"/>
      <c r="N897" s="587"/>
      <c r="O897" s="587"/>
    </row>
    <row r="898" customHeight="1" spans="1:15">
      <c r="A898" s="586"/>
      <c r="K898" s="587"/>
      <c r="L898" s="587"/>
      <c r="M898" s="587"/>
      <c r="N898" s="587"/>
      <c r="O898" s="587"/>
    </row>
    <row r="899" customHeight="1" spans="1:15">
      <c r="A899" s="586"/>
      <c r="K899" s="587"/>
      <c r="L899" s="587"/>
      <c r="M899" s="587"/>
      <c r="N899" s="587"/>
      <c r="O899" s="587"/>
    </row>
    <row r="900" customHeight="1" spans="1:15">
      <c r="A900" s="586"/>
      <c r="K900" s="587"/>
      <c r="L900" s="587"/>
      <c r="M900" s="587"/>
      <c r="N900" s="587"/>
      <c r="O900" s="587"/>
    </row>
    <row r="901" customHeight="1" spans="1:15">
      <c r="A901" s="586"/>
      <c r="K901" s="587"/>
      <c r="L901" s="587"/>
      <c r="M901" s="587"/>
      <c r="N901" s="587"/>
      <c r="O901" s="587"/>
    </row>
    <row r="902" customHeight="1" spans="1:15">
      <c r="A902" s="586"/>
      <c r="K902" s="587"/>
      <c r="L902" s="587"/>
      <c r="M902" s="587"/>
      <c r="N902" s="587"/>
      <c r="O902" s="587"/>
    </row>
    <row r="903" customHeight="1" spans="1:15">
      <c r="A903" s="586"/>
      <c r="K903" s="587"/>
      <c r="L903" s="587"/>
      <c r="M903" s="587"/>
      <c r="N903" s="587"/>
      <c r="O903" s="587"/>
    </row>
    <row r="904" customHeight="1" spans="1:15">
      <c r="A904" s="586"/>
      <c r="K904" s="587"/>
      <c r="L904" s="587"/>
      <c r="M904" s="587"/>
      <c r="N904" s="587"/>
      <c r="O904" s="587"/>
    </row>
    <row r="905" customHeight="1" spans="1:15">
      <c r="A905" s="586"/>
      <c r="K905" s="587"/>
      <c r="L905" s="587"/>
      <c r="M905" s="587"/>
      <c r="N905" s="587"/>
      <c r="O905" s="587"/>
    </row>
    <row r="906" customHeight="1" spans="1:15">
      <c r="A906" s="586"/>
      <c r="K906" s="587"/>
      <c r="L906" s="587"/>
      <c r="M906" s="587"/>
      <c r="N906" s="587"/>
      <c r="O906" s="587"/>
    </row>
    <row r="907" customHeight="1" spans="1:15">
      <c r="A907" s="586"/>
      <c r="K907" s="587"/>
      <c r="L907" s="587"/>
      <c r="M907" s="587"/>
      <c r="N907" s="587"/>
      <c r="O907" s="587"/>
    </row>
    <row r="908" customHeight="1" spans="1:15">
      <c r="A908" s="586"/>
      <c r="K908" s="587"/>
      <c r="L908" s="587"/>
      <c r="M908" s="587"/>
      <c r="N908" s="587"/>
      <c r="O908" s="587"/>
    </row>
    <row r="909" customHeight="1" spans="1:15">
      <c r="A909" s="586"/>
      <c r="K909" s="587"/>
      <c r="L909" s="587"/>
      <c r="M909" s="587"/>
      <c r="N909" s="587"/>
      <c r="O909" s="587"/>
    </row>
    <row r="910" customHeight="1" spans="1:15">
      <c r="A910" s="586"/>
      <c r="K910" s="587"/>
      <c r="L910" s="587"/>
      <c r="M910" s="587"/>
      <c r="N910" s="587"/>
      <c r="O910" s="587"/>
    </row>
    <row r="911" customHeight="1" spans="1:15">
      <c r="A911" s="586"/>
      <c r="K911" s="587"/>
      <c r="L911" s="587"/>
      <c r="M911" s="587"/>
      <c r="N911" s="587"/>
      <c r="O911" s="587"/>
    </row>
    <row r="912" customHeight="1" spans="1:15">
      <c r="A912" s="586"/>
      <c r="K912" s="587"/>
      <c r="L912" s="587"/>
      <c r="M912" s="587"/>
      <c r="N912" s="587"/>
      <c r="O912" s="587"/>
    </row>
    <row r="913" customHeight="1" spans="1:15">
      <c r="A913" s="586"/>
      <c r="K913" s="587"/>
      <c r="L913" s="587"/>
      <c r="M913" s="587"/>
      <c r="N913" s="587"/>
      <c r="O913" s="587"/>
    </row>
    <row r="914" customHeight="1" spans="1:15">
      <c r="A914" s="586"/>
      <c r="K914" s="587"/>
      <c r="L914" s="587"/>
      <c r="M914" s="587"/>
      <c r="N914" s="587"/>
      <c r="O914" s="587"/>
    </row>
    <row r="915" customHeight="1" spans="1:15">
      <c r="A915" s="586"/>
      <c r="K915" s="587"/>
      <c r="L915" s="587"/>
      <c r="M915" s="587"/>
      <c r="N915" s="587"/>
      <c r="O915" s="587"/>
    </row>
    <row r="916" customHeight="1" spans="1:15">
      <c r="A916" s="586"/>
      <c r="K916" s="587"/>
      <c r="L916" s="587"/>
      <c r="M916" s="587"/>
      <c r="N916" s="587"/>
      <c r="O916" s="587"/>
    </row>
    <row r="917" customHeight="1" spans="1:15">
      <c r="A917" s="586"/>
      <c r="K917" s="587"/>
      <c r="L917" s="587"/>
      <c r="M917" s="587"/>
      <c r="N917" s="587"/>
      <c r="O917" s="587"/>
    </row>
    <row r="918" customHeight="1" spans="1:15">
      <c r="A918" s="586"/>
      <c r="K918" s="587"/>
      <c r="L918" s="587"/>
      <c r="M918" s="587"/>
      <c r="N918" s="587"/>
      <c r="O918" s="587"/>
    </row>
    <row r="919" customHeight="1" spans="1:15">
      <c r="A919" s="586"/>
      <c r="K919" s="587"/>
      <c r="L919" s="587"/>
      <c r="M919" s="587"/>
      <c r="N919" s="587"/>
      <c r="O919" s="587"/>
    </row>
    <row r="920" customHeight="1" spans="1:15">
      <c r="A920" s="586"/>
      <c r="K920" s="587"/>
      <c r="L920" s="587"/>
      <c r="M920" s="587"/>
      <c r="N920" s="587"/>
      <c r="O920" s="587"/>
    </row>
    <row r="921" customHeight="1" spans="1:15">
      <c r="A921" s="586"/>
      <c r="K921" s="587"/>
      <c r="L921" s="587"/>
      <c r="M921" s="587"/>
      <c r="N921" s="587"/>
      <c r="O921" s="587"/>
    </row>
    <row r="922" customHeight="1" spans="1:15">
      <c r="A922" s="586"/>
      <c r="K922" s="587"/>
      <c r="L922" s="587"/>
      <c r="M922" s="587"/>
      <c r="N922" s="587"/>
      <c r="O922" s="587"/>
    </row>
    <row r="923" customHeight="1" spans="1:15">
      <c r="A923" s="586"/>
      <c r="K923" s="587"/>
      <c r="L923" s="587"/>
      <c r="M923" s="587"/>
      <c r="N923" s="587"/>
      <c r="O923" s="587"/>
    </row>
    <row r="924" customHeight="1" spans="1:15">
      <c r="A924" s="586"/>
      <c r="K924" s="587"/>
      <c r="L924" s="587"/>
      <c r="M924" s="587"/>
      <c r="N924" s="587"/>
      <c r="O924" s="587"/>
    </row>
    <row r="925" customHeight="1" spans="1:15">
      <c r="A925" s="586"/>
      <c r="K925" s="587"/>
      <c r="L925" s="587"/>
      <c r="M925" s="587"/>
      <c r="N925" s="587"/>
      <c r="O925" s="587"/>
    </row>
    <row r="926" customHeight="1" spans="1:15">
      <c r="A926" s="586"/>
      <c r="K926" s="587"/>
      <c r="L926" s="587"/>
      <c r="M926" s="587"/>
      <c r="N926" s="587"/>
      <c r="O926" s="587"/>
    </row>
    <row r="927" customHeight="1" spans="1:15">
      <c r="A927" s="586"/>
      <c r="K927" s="587"/>
      <c r="L927" s="587"/>
      <c r="M927" s="587"/>
      <c r="N927" s="587"/>
      <c r="O927" s="587"/>
    </row>
    <row r="928" customHeight="1" spans="1:15">
      <c r="A928" s="586"/>
      <c r="K928" s="587"/>
      <c r="L928" s="587"/>
      <c r="M928" s="587"/>
      <c r="N928" s="587"/>
      <c r="O928" s="587"/>
    </row>
    <row r="929" customHeight="1" spans="1:15">
      <c r="A929" s="586"/>
      <c r="K929" s="587"/>
      <c r="L929" s="587"/>
      <c r="M929" s="587"/>
      <c r="N929" s="587"/>
      <c r="O929" s="587"/>
    </row>
    <row r="930" customHeight="1" spans="1:15">
      <c r="A930" s="586"/>
      <c r="K930" s="587"/>
      <c r="L930" s="587"/>
      <c r="M930" s="587"/>
      <c r="N930" s="587"/>
      <c r="O930" s="587"/>
    </row>
    <row r="931" customHeight="1" spans="1:15">
      <c r="A931" s="586"/>
      <c r="K931" s="587"/>
      <c r="L931" s="587"/>
      <c r="M931" s="587"/>
      <c r="N931" s="587"/>
      <c r="O931" s="587"/>
    </row>
    <row r="932" customHeight="1" spans="1:15">
      <c r="A932" s="586"/>
      <c r="K932" s="587"/>
      <c r="L932" s="587"/>
      <c r="M932" s="587"/>
      <c r="N932" s="587"/>
      <c r="O932" s="587"/>
    </row>
    <row r="933" customHeight="1" spans="1:15">
      <c r="A933" s="586"/>
      <c r="K933" s="587"/>
      <c r="L933" s="587"/>
      <c r="M933" s="587"/>
      <c r="N933" s="587"/>
      <c r="O933" s="587"/>
    </row>
    <row r="934" customHeight="1" spans="1:15">
      <c r="A934" s="586"/>
      <c r="K934" s="587"/>
      <c r="L934" s="587"/>
      <c r="M934" s="587"/>
      <c r="N934" s="587"/>
      <c r="O934" s="587"/>
    </row>
    <row r="935" customHeight="1" spans="1:15">
      <c r="A935" s="586"/>
      <c r="K935" s="587"/>
      <c r="L935" s="587"/>
      <c r="M935" s="587"/>
      <c r="N935" s="587"/>
      <c r="O935" s="587"/>
    </row>
    <row r="936" customHeight="1" spans="1:15">
      <c r="A936" s="586"/>
      <c r="K936" s="587"/>
      <c r="L936" s="587"/>
      <c r="M936" s="587"/>
      <c r="N936" s="587"/>
      <c r="O936" s="587"/>
    </row>
    <row r="937" customHeight="1" spans="1:15">
      <c r="A937" s="586"/>
      <c r="K937" s="587"/>
      <c r="L937" s="587"/>
      <c r="M937" s="587"/>
      <c r="N937" s="587"/>
      <c r="O937" s="587"/>
    </row>
    <row r="938" customHeight="1" spans="1:15">
      <c r="A938" s="586"/>
      <c r="K938" s="587"/>
      <c r="L938" s="587"/>
      <c r="M938" s="587"/>
      <c r="N938" s="587"/>
      <c r="O938" s="587"/>
    </row>
    <row r="939" customHeight="1" spans="1:15">
      <c r="A939" s="586"/>
      <c r="K939" s="587"/>
      <c r="L939" s="587"/>
      <c r="M939" s="587"/>
      <c r="N939" s="587"/>
      <c r="O939" s="587"/>
    </row>
    <row r="940" customHeight="1" spans="1:15">
      <c r="A940" s="586"/>
      <c r="K940" s="587"/>
      <c r="L940" s="587"/>
      <c r="M940" s="587"/>
      <c r="N940" s="587"/>
      <c r="O940" s="587"/>
    </row>
    <row r="941" customHeight="1" spans="1:15">
      <c r="A941" s="586"/>
      <c r="K941" s="587"/>
      <c r="L941" s="587"/>
      <c r="M941" s="587"/>
      <c r="N941" s="587"/>
      <c r="O941" s="587"/>
    </row>
    <row r="942" customHeight="1" spans="1:15">
      <c r="A942" s="586"/>
      <c r="K942" s="587"/>
      <c r="L942" s="587"/>
      <c r="M942" s="587"/>
      <c r="N942" s="587"/>
      <c r="O942" s="587"/>
    </row>
    <row r="943" customHeight="1" spans="1:15">
      <c r="A943" s="586"/>
      <c r="K943" s="587"/>
      <c r="L943" s="587"/>
      <c r="M943" s="587"/>
      <c r="N943" s="587"/>
      <c r="O943" s="587"/>
    </row>
    <row r="944" customHeight="1" spans="1:15">
      <c r="A944" s="586"/>
      <c r="K944" s="587"/>
      <c r="L944" s="587"/>
      <c r="M944" s="587"/>
      <c r="N944" s="587"/>
      <c r="O944" s="587"/>
    </row>
    <row r="945" customHeight="1" spans="1:15">
      <c r="A945" s="586"/>
      <c r="K945" s="587"/>
      <c r="L945" s="587"/>
      <c r="M945" s="587"/>
      <c r="N945" s="587"/>
      <c r="O945" s="587"/>
    </row>
    <row r="946" customHeight="1" spans="1:15">
      <c r="A946" s="586"/>
      <c r="K946" s="587"/>
      <c r="L946" s="587"/>
      <c r="M946" s="587"/>
      <c r="N946" s="587"/>
      <c r="O946" s="587"/>
    </row>
    <row r="947" customHeight="1" spans="1:15">
      <c r="A947" s="586"/>
      <c r="K947" s="587"/>
      <c r="L947" s="587"/>
      <c r="M947" s="587"/>
      <c r="N947" s="587"/>
      <c r="O947" s="587"/>
    </row>
    <row r="948" customHeight="1" spans="1:15">
      <c r="A948" s="586"/>
      <c r="K948" s="587"/>
      <c r="L948" s="587"/>
      <c r="M948" s="587"/>
      <c r="N948" s="587"/>
      <c r="O948" s="587"/>
    </row>
    <row r="949" customHeight="1" spans="1:15">
      <c r="A949" s="586"/>
      <c r="K949" s="587"/>
      <c r="L949" s="587"/>
      <c r="M949" s="587"/>
      <c r="N949" s="587"/>
      <c r="O949" s="587"/>
    </row>
    <row r="950" customHeight="1" spans="1:15">
      <c r="A950" s="586"/>
      <c r="K950" s="587"/>
      <c r="L950" s="587"/>
      <c r="M950" s="587"/>
      <c r="N950" s="587"/>
      <c r="O950" s="587"/>
    </row>
    <row r="951" customHeight="1" spans="1:15">
      <c r="A951" s="586"/>
      <c r="K951" s="587"/>
      <c r="L951" s="587"/>
      <c r="M951" s="587"/>
      <c r="N951" s="587"/>
      <c r="O951" s="587"/>
    </row>
    <row r="952" customHeight="1" spans="1:15">
      <c r="A952" s="586"/>
      <c r="K952" s="587"/>
      <c r="L952" s="587"/>
      <c r="M952" s="587"/>
      <c r="N952" s="587"/>
      <c r="O952" s="587"/>
    </row>
    <row r="953" customHeight="1" spans="1:15">
      <c r="A953" s="586"/>
      <c r="K953" s="587"/>
      <c r="L953" s="587"/>
      <c r="M953" s="587"/>
      <c r="N953" s="587"/>
      <c r="O953" s="587"/>
    </row>
    <row r="954" customHeight="1" spans="1:15">
      <c r="A954" s="586"/>
      <c r="K954" s="587"/>
      <c r="L954" s="587"/>
      <c r="M954" s="587"/>
      <c r="N954" s="587"/>
      <c r="O954" s="587"/>
    </row>
    <row r="955" customHeight="1" spans="1:15">
      <c r="A955" s="586"/>
      <c r="K955" s="587"/>
      <c r="L955" s="587"/>
      <c r="M955" s="587"/>
      <c r="N955" s="587"/>
      <c r="O955" s="587"/>
    </row>
    <row r="956" customHeight="1" spans="1:15">
      <c r="A956" s="586"/>
      <c r="K956" s="587"/>
      <c r="L956" s="587"/>
      <c r="M956" s="587"/>
      <c r="N956" s="587"/>
      <c r="O956" s="587"/>
    </row>
    <row r="957" customHeight="1" spans="1:15">
      <c r="A957" s="586"/>
      <c r="K957" s="587"/>
      <c r="L957" s="587"/>
      <c r="M957" s="587"/>
      <c r="N957" s="587"/>
      <c r="O957" s="587"/>
    </row>
    <row r="958" customHeight="1" spans="1:15">
      <c r="A958" s="586"/>
      <c r="K958" s="587"/>
      <c r="L958" s="587"/>
      <c r="M958" s="587"/>
      <c r="N958" s="587"/>
      <c r="O958" s="587"/>
    </row>
    <row r="959" customHeight="1" spans="1:15">
      <c r="A959" s="586"/>
      <c r="K959" s="587"/>
      <c r="L959" s="587"/>
      <c r="M959" s="587"/>
      <c r="N959" s="587"/>
      <c r="O959" s="587"/>
    </row>
    <row r="960" customHeight="1" spans="1:15">
      <c r="A960" s="586"/>
      <c r="K960" s="587"/>
      <c r="L960" s="587"/>
      <c r="M960" s="587"/>
      <c r="N960" s="587"/>
      <c r="O960" s="587"/>
    </row>
    <row r="961" customHeight="1" spans="1:15">
      <c r="A961" s="586"/>
      <c r="K961" s="587"/>
      <c r="L961" s="587"/>
      <c r="M961" s="587"/>
      <c r="N961" s="587"/>
      <c r="O961" s="587"/>
    </row>
    <row r="962" customHeight="1" spans="1:15">
      <c r="A962" s="586"/>
      <c r="K962" s="587"/>
      <c r="L962" s="587"/>
      <c r="M962" s="587"/>
      <c r="N962" s="587"/>
      <c r="O962" s="587"/>
    </row>
    <row r="963" customHeight="1" spans="1:15">
      <c r="A963" s="586"/>
      <c r="K963" s="587"/>
      <c r="L963" s="587"/>
      <c r="M963" s="587"/>
      <c r="N963" s="587"/>
      <c r="O963" s="587"/>
    </row>
    <row r="964" customHeight="1" spans="1:15">
      <c r="A964" s="586"/>
      <c r="K964" s="587"/>
      <c r="L964" s="587"/>
      <c r="M964" s="587"/>
      <c r="N964" s="587"/>
      <c r="O964" s="587"/>
    </row>
    <row r="965" customHeight="1" spans="1:15">
      <c r="A965" s="586"/>
      <c r="K965" s="587"/>
      <c r="L965" s="587"/>
      <c r="M965" s="587"/>
      <c r="N965" s="587"/>
      <c r="O965" s="587"/>
    </row>
    <row r="966" customHeight="1" spans="1:15">
      <c r="A966" s="586"/>
      <c r="K966" s="587"/>
      <c r="L966" s="587"/>
      <c r="M966" s="587"/>
      <c r="N966" s="587"/>
      <c r="O966" s="587"/>
    </row>
    <row r="967" customHeight="1" spans="1:15">
      <c r="A967" s="586"/>
      <c r="K967" s="587"/>
      <c r="L967" s="587"/>
      <c r="M967" s="587"/>
      <c r="N967" s="587"/>
      <c r="O967" s="587"/>
    </row>
    <row r="968" customHeight="1" spans="1:15">
      <c r="A968" s="586"/>
      <c r="K968" s="587"/>
      <c r="L968" s="587"/>
      <c r="M968" s="587"/>
      <c r="N968" s="587"/>
      <c r="O968" s="587"/>
    </row>
    <row r="969" customHeight="1" spans="1:15">
      <c r="A969" s="586"/>
      <c r="K969" s="587"/>
      <c r="L969" s="587"/>
      <c r="M969" s="587"/>
      <c r="N969" s="587"/>
      <c r="O969" s="587"/>
    </row>
    <row r="970" customHeight="1" spans="1:15">
      <c r="A970" s="586"/>
      <c r="K970" s="587"/>
      <c r="L970" s="587"/>
      <c r="M970" s="587"/>
      <c r="N970" s="587"/>
      <c r="O970" s="587"/>
    </row>
    <row r="971" customHeight="1" spans="1:15">
      <c r="A971" s="586"/>
      <c r="K971" s="587"/>
      <c r="L971" s="587"/>
      <c r="M971" s="587"/>
      <c r="N971" s="587"/>
      <c r="O971" s="587"/>
    </row>
    <row r="972" customHeight="1" spans="1:15">
      <c r="A972" s="586"/>
      <c r="K972" s="587"/>
      <c r="L972" s="587"/>
      <c r="M972" s="587"/>
      <c r="N972" s="587"/>
      <c r="O972" s="587"/>
    </row>
    <row r="973" customHeight="1" spans="1:15">
      <c r="A973" s="586"/>
      <c r="K973" s="587"/>
      <c r="L973" s="587"/>
      <c r="M973" s="587"/>
      <c r="N973" s="587"/>
      <c r="O973" s="587"/>
    </row>
    <row r="974" customHeight="1" spans="1:15">
      <c r="A974" s="586"/>
      <c r="K974" s="587"/>
      <c r="L974" s="587"/>
      <c r="M974" s="587"/>
      <c r="N974" s="587"/>
      <c r="O974" s="587"/>
    </row>
    <row r="975" customHeight="1" spans="1:15">
      <c r="A975" s="586"/>
      <c r="K975" s="587"/>
      <c r="L975" s="587"/>
      <c r="M975" s="587"/>
      <c r="N975" s="587"/>
      <c r="O975" s="587"/>
    </row>
    <row r="976" customHeight="1" spans="1:15">
      <c r="A976" s="586"/>
      <c r="K976" s="587"/>
      <c r="L976" s="587"/>
      <c r="M976" s="587"/>
      <c r="N976" s="587"/>
      <c r="O976" s="587"/>
    </row>
    <row r="977" customHeight="1" spans="1:15">
      <c r="A977" s="586"/>
      <c r="K977" s="587"/>
      <c r="L977" s="587"/>
      <c r="M977" s="587"/>
      <c r="N977" s="587"/>
      <c r="O977" s="587"/>
    </row>
    <row r="978" customHeight="1" spans="1:15">
      <c r="A978" s="586"/>
      <c r="K978" s="587"/>
      <c r="L978" s="587"/>
      <c r="M978" s="587"/>
      <c r="N978" s="587"/>
      <c r="O978" s="587"/>
    </row>
    <row r="979" customHeight="1" spans="1:15">
      <c r="A979" s="586"/>
      <c r="K979" s="587"/>
      <c r="L979" s="587"/>
      <c r="M979" s="587"/>
      <c r="N979" s="587"/>
      <c r="O979" s="587"/>
    </row>
    <row r="980" customHeight="1" spans="1:15">
      <c r="A980" s="586"/>
      <c r="K980" s="587"/>
      <c r="L980" s="587"/>
      <c r="M980" s="587"/>
      <c r="N980" s="587"/>
      <c r="O980" s="587"/>
    </row>
    <row r="981" customHeight="1" spans="1:15">
      <c r="A981" s="586"/>
      <c r="K981" s="587"/>
      <c r="L981" s="587"/>
      <c r="M981" s="587"/>
      <c r="N981" s="587"/>
      <c r="O981" s="587"/>
    </row>
    <row r="982" customHeight="1" spans="1:15">
      <c r="A982" s="586"/>
      <c r="K982" s="587"/>
      <c r="L982" s="587"/>
      <c r="M982" s="587"/>
      <c r="N982" s="587"/>
      <c r="O982" s="587"/>
    </row>
    <row r="983" customHeight="1" spans="1:15">
      <c r="A983" s="586"/>
      <c r="K983" s="587"/>
      <c r="L983" s="587"/>
      <c r="M983" s="587"/>
      <c r="N983" s="587"/>
      <c r="O983" s="587"/>
    </row>
    <row r="984" customHeight="1" spans="1:15">
      <c r="A984" s="586"/>
      <c r="K984" s="587"/>
      <c r="L984" s="587"/>
      <c r="M984" s="587"/>
      <c r="N984" s="587"/>
      <c r="O984" s="587"/>
    </row>
    <row r="985" customHeight="1" spans="1:15">
      <c r="A985" s="586"/>
      <c r="K985" s="587"/>
      <c r="L985" s="587"/>
      <c r="M985" s="587"/>
      <c r="N985" s="587"/>
      <c r="O985" s="587"/>
    </row>
    <row r="986" customHeight="1" spans="1:15">
      <c r="A986" s="586"/>
      <c r="K986" s="587"/>
      <c r="L986" s="587"/>
      <c r="M986" s="587"/>
      <c r="N986" s="587"/>
      <c r="O986" s="587"/>
    </row>
    <row r="987" customHeight="1" spans="1:15">
      <c r="A987" s="586"/>
      <c r="K987" s="587"/>
      <c r="L987" s="587"/>
      <c r="M987" s="587"/>
      <c r="N987" s="587"/>
      <c r="O987" s="587"/>
    </row>
    <row r="988" customHeight="1" spans="1:15">
      <c r="A988" s="586"/>
      <c r="K988" s="587"/>
      <c r="L988" s="587"/>
      <c r="M988" s="587"/>
      <c r="N988" s="587"/>
      <c r="O988" s="587"/>
    </row>
    <row r="989" customHeight="1" spans="1:15">
      <c r="A989" s="586"/>
      <c r="K989" s="587"/>
      <c r="L989" s="587"/>
      <c r="M989" s="587"/>
      <c r="N989" s="587"/>
      <c r="O989" s="587"/>
    </row>
    <row r="990" customHeight="1" spans="1:15">
      <c r="A990" s="586"/>
      <c r="K990" s="587"/>
      <c r="L990" s="587"/>
      <c r="M990" s="587"/>
      <c r="N990" s="587"/>
      <c r="O990" s="587"/>
    </row>
    <row r="991" customHeight="1" spans="1:15">
      <c r="A991" s="586"/>
      <c r="K991" s="587"/>
      <c r="L991" s="587"/>
      <c r="M991" s="587"/>
      <c r="N991" s="587"/>
      <c r="O991" s="587"/>
    </row>
    <row r="992" customHeight="1" spans="1:15">
      <c r="A992" s="586"/>
      <c r="K992" s="587"/>
      <c r="L992" s="587"/>
      <c r="M992" s="587"/>
      <c r="N992" s="587"/>
      <c r="O992" s="587"/>
    </row>
    <row r="993" customHeight="1" spans="1:15">
      <c r="A993" s="586"/>
      <c r="K993" s="587"/>
      <c r="L993" s="587"/>
      <c r="M993" s="587"/>
      <c r="N993" s="587"/>
      <c r="O993" s="587"/>
    </row>
    <row r="994" customHeight="1" spans="1:15">
      <c r="A994" s="586"/>
      <c r="K994" s="587"/>
      <c r="L994" s="587"/>
      <c r="M994" s="587"/>
      <c r="N994" s="587"/>
      <c r="O994" s="587"/>
    </row>
    <row r="995" customHeight="1" spans="1:15">
      <c r="A995" s="586"/>
      <c r="K995" s="587"/>
      <c r="L995" s="587"/>
      <c r="M995" s="587"/>
      <c r="N995" s="587"/>
      <c r="O995" s="587"/>
    </row>
    <row r="996" customHeight="1" spans="1:15">
      <c r="A996" s="586"/>
      <c r="K996" s="587"/>
      <c r="L996" s="587"/>
      <c r="M996" s="587"/>
      <c r="N996" s="587"/>
      <c r="O996" s="587"/>
    </row>
    <row r="997" customHeight="1" spans="1:15">
      <c r="A997" s="586"/>
      <c r="K997" s="587"/>
      <c r="L997" s="587"/>
      <c r="M997" s="587"/>
      <c r="N997" s="587"/>
      <c r="O997" s="587"/>
    </row>
    <row r="998" customHeight="1" spans="1:15">
      <c r="A998" s="586"/>
      <c r="K998" s="587"/>
      <c r="L998" s="587"/>
      <c r="M998" s="587"/>
      <c r="N998" s="587"/>
      <c r="O998" s="587"/>
    </row>
    <row r="999" customHeight="1" spans="1:15">
      <c r="A999" s="586"/>
      <c r="K999" s="587"/>
      <c r="L999" s="587"/>
      <c r="M999" s="587"/>
      <c r="N999" s="587"/>
      <c r="O999" s="587"/>
    </row>
    <row r="1000" customHeight="1" spans="1:15">
      <c r="A1000" s="586"/>
      <c r="K1000" s="587"/>
      <c r="L1000" s="587"/>
      <c r="M1000" s="587"/>
      <c r="N1000" s="587"/>
      <c r="O1000" s="587"/>
    </row>
    <row r="1001" customHeight="1" spans="1:15">
      <c r="A1001" s="586"/>
      <c r="K1001" s="587"/>
      <c r="L1001" s="587"/>
      <c r="M1001" s="587"/>
      <c r="N1001" s="587"/>
      <c r="O1001" s="587"/>
    </row>
    <row r="1002" customHeight="1" spans="1:15">
      <c r="A1002" s="586"/>
      <c r="K1002" s="587"/>
      <c r="L1002" s="587"/>
      <c r="M1002" s="587"/>
      <c r="N1002" s="587"/>
      <c r="O1002" s="587"/>
    </row>
    <row r="1003" customHeight="1" spans="1:15">
      <c r="A1003" s="586"/>
      <c r="K1003" s="587"/>
      <c r="L1003" s="587"/>
      <c r="M1003" s="587"/>
      <c r="N1003" s="587"/>
      <c r="O1003" s="587"/>
    </row>
    <row r="1004" customHeight="1" spans="1:15">
      <c r="A1004" s="586"/>
      <c r="K1004" s="587"/>
      <c r="L1004" s="587"/>
      <c r="M1004" s="587"/>
      <c r="N1004" s="587"/>
      <c r="O1004" s="587"/>
    </row>
    <row r="1005" customHeight="1" spans="1:15">
      <c r="A1005" s="586"/>
      <c r="K1005" s="587"/>
      <c r="L1005" s="587"/>
      <c r="M1005" s="587"/>
      <c r="N1005" s="587"/>
      <c r="O1005" s="587"/>
    </row>
    <row r="1006" customHeight="1" spans="1:15">
      <c r="A1006" s="586"/>
      <c r="K1006" s="587"/>
      <c r="L1006" s="587"/>
      <c r="M1006" s="587"/>
      <c r="N1006" s="587"/>
      <c r="O1006" s="587"/>
    </row>
    <row r="1007" customHeight="1" spans="1:15">
      <c r="A1007" s="586"/>
      <c r="K1007" s="587"/>
      <c r="L1007" s="587"/>
      <c r="M1007" s="587"/>
      <c r="N1007" s="587"/>
      <c r="O1007" s="587"/>
    </row>
    <row r="1008" customHeight="1" spans="1:15">
      <c r="A1008" s="586"/>
      <c r="K1008" s="587"/>
      <c r="L1008" s="587"/>
      <c r="M1008" s="587"/>
      <c r="N1008" s="587"/>
      <c r="O1008" s="587"/>
    </row>
    <row r="1009" customHeight="1" spans="1:15">
      <c r="A1009" s="586"/>
      <c r="K1009" s="587"/>
      <c r="L1009" s="587"/>
      <c r="M1009" s="587"/>
      <c r="N1009" s="587"/>
      <c r="O1009" s="587"/>
    </row>
    <row r="1010" customHeight="1" spans="1:15">
      <c r="A1010" s="586"/>
      <c r="K1010" s="587"/>
      <c r="L1010" s="587"/>
      <c r="M1010" s="587"/>
      <c r="N1010" s="587"/>
      <c r="O1010" s="587"/>
    </row>
    <row r="1011" customHeight="1" spans="1:15">
      <c r="A1011" s="586"/>
      <c r="K1011" s="587"/>
      <c r="L1011" s="587"/>
      <c r="M1011" s="587"/>
      <c r="N1011" s="587"/>
      <c r="O1011" s="587"/>
    </row>
    <row r="1012" customHeight="1" spans="1:15">
      <c r="A1012" s="586"/>
      <c r="K1012" s="587"/>
      <c r="L1012" s="587"/>
      <c r="M1012" s="587"/>
      <c r="N1012" s="587"/>
      <c r="O1012" s="587"/>
    </row>
    <row r="1013" customHeight="1" spans="1:15">
      <c r="A1013" s="586"/>
      <c r="K1013" s="587"/>
      <c r="L1013" s="587"/>
      <c r="M1013" s="587"/>
      <c r="N1013" s="587"/>
      <c r="O1013" s="587"/>
    </row>
    <row r="1014" customHeight="1" spans="1:15">
      <c r="A1014" s="586"/>
      <c r="K1014" s="587"/>
      <c r="L1014" s="587"/>
      <c r="M1014" s="587"/>
      <c r="N1014" s="587"/>
      <c r="O1014" s="587"/>
    </row>
    <row r="1015" customHeight="1" spans="1:15">
      <c r="A1015" s="586"/>
      <c r="K1015" s="587"/>
      <c r="L1015" s="587"/>
      <c r="M1015" s="587"/>
      <c r="N1015" s="587"/>
      <c r="O1015" s="587"/>
    </row>
    <row r="1016" customHeight="1" spans="1:15">
      <c r="A1016" s="586"/>
      <c r="K1016" s="587"/>
      <c r="L1016" s="587"/>
      <c r="M1016" s="587"/>
      <c r="N1016" s="587"/>
      <c r="O1016" s="587"/>
    </row>
    <row r="1017" customHeight="1" spans="1:15">
      <c r="A1017" s="586"/>
      <c r="K1017" s="587"/>
      <c r="L1017" s="587"/>
      <c r="M1017" s="587"/>
      <c r="N1017" s="587"/>
      <c r="O1017" s="587"/>
    </row>
    <row r="1018" customHeight="1" spans="1:15">
      <c r="A1018" s="586"/>
      <c r="K1018" s="587"/>
      <c r="L1018" s="587"/>
      <c r="M1018" s="587"/>
      <c r="N1018" s="587"/>
      <c r="O1018" s="587"/>
    </row>
    <row r="1019" customHeight="1" spans="1:15">
      <c r="A1019" s="586"/>
      <c r="K1019" s="587"/>
      <c r="L1019" s="587"/>
      <c r="M1019" s="587"/>
      <c r="N1019" s="587"/>
      <c r="O1019" s="587"/>
    </row>
    <row r="1020" customHeight="1" spans="1:15">
      <c r="A1020" s="586"/>
      <c r="K1020" s="587"/>
      <c r="L1020" s="587"/>
      <c r="M1020" s="587"/>
      <c r="N1020" s="587"/>
      <c r="O1020" s="587"/>
    </row>
    <row r="1021" customHeight="1" spans="1:15">
      <c r="A1021" s="586"/>
      <c r="K1021" s="587"/>
      <c r="L1021" s="587"/>
      <c r="M1021" s="587"/>
      <c r="N1021" s="587"/>
      <c r="O1021" s="587"/>
    </row>
    <row r="1022" customHeight="1" spans="1:15">
      <c r="A1022" s="586"/>
      <c r="K1022" s="587"/>
      <c r="L1022" s="587"/>
      <c r="M1022" s="587"/>
      <c r="N1022" s="587"/>
      <c r="O1022" s="587"/>
    </row>
    <row r="1023" customHeight="1" spans="1:15">
      <c r="A1023" s="586"/>
      <c r="K1023" s="587"/>
      <c r="L1023" s="587"/>
      <c r="M1023" s="587"/>
      <c r="N1023" s="587"/>
      <c r="O1023" s="587"/>
    </row>
    <row r="1024" customHeight="1" spans="1:15">
      <c r="A1024" s="586"/>
      <c r="K1024" s="587"/>
      <c r="L1024" s="587"/>
      <c r="M1024" s="587"/>
      <c r="N1024" s="587"/>
      <c r="O1024" s="587"/>
    </row>
    <row r="1025" customHeight="1" spans="1:15">
      <c r="A1025" s="586"/>
      <c r="K1025" s="587"/>
      <c r="L1025" s="587"/>
      <c r="M1025" s="587"/>
      <c r="N1025" s="587"/>
      <c r="O1025" s="587"/>
    </row>
    <row r="1026" customHeight="1" spans="1:15">
      <c r="A1026" s="586"/>
      <c r="K1026" s="587"/>
      <c r="L1026" s="587"/>
      <c r="M1026" s="587"/>
      <c r="N1026" s="587"/>
      <c r="O1026" s="587"/>
    </row>
    <row r="1027" customHeight="1" spans="1:15">
      <c r="A1027" s="586"/>
      <c r="K1027" s="587"/>
      <c r="L1027" s="587"/>
      <c r="M1027" s="587"/>
      <c r="N1027" s="587"/>
      <c r="O1027" s="587"/>
    </row>
    <row r="1028" customHeight="1" spans="1:15">
      <c r="A1028" s="586"/>
      <c r="K1028" s="587"/>
      <c r="L1028" s="587"/>
      <c r="M1028" s="587"/>
      <c r="N1028" s="587"/>
      <c r="O1028" s="587"/>
    </row>
    <row r="1029" customHeight="1" spans="1:15">
      <c r="A1029" s="586"/>
      <c r="K1029" s="587"/>
      <c r="L1029" s="587"/>
      <c r="M1029" s="587"/>
      <c r="N1029" s="587"/>
      <c r="O1029" s="587"/>
    </row>
    <row r="1030" customHeight="1" spans="1:15">
      <c r="A1030" s="586"/>
      <c r="K1030" s="587"/>
      <c r="L1030" s="587"/>
      <c r="M1030" s="587"/>
      <c r="N1030" s="587"/>
      <c r="O1030" s="587"/>
    </row>
    <row r="1031" customHeight="1" spans="1:15">
      <c r="A1031" s="586"/>
      <c r="K1031" s="587"/>
      <c r="L1031" s="587"/>
      <c r="M1031" s="587"/>
      <c r="N1031" s="587"/>
      <c r="O1031" s="587"/>
    </row>
    <row r="1032" customHeight="1" spans="1:15">
      <c r="A1032" s="586"/>
      <c r="K1032" s="587"/>
      <c r="L1032" s="587"/>
      <c r="M1032" s="587"/>
      <c r="N1032" s="587"/>
      <c r="O1032" s="587"/>
    </row>
    <row r="1033" customHeight="1" spans="1:15">
      <c r="A1033" s="586"/>
      <c r="K1033" s="587"/>
      <c r="L1033" s="587"/>
      <c r="M1033" s="587"/>
      <c r="N1033" s="587"/>
      <c r="O1033" s="587"/>
    </row>
    <row r="1034" customHeight="1" spans="1:15">
      <c r="A1034" s="586"/>
      <c r="K1034" s="587"/>
      <c r="L1034" s="587"/>
      <c r="M1034" s="587"/>
      <c r="N1034" s="587"/>
      <c r="O1034" s="587"/>
    </row>
    <row r="1035" customHeight="1" spans="1:15">
      <c r="A1035" s="586"/>
      <c r="K1035" s="587"/>
      <c r="L1035" s="587"/>
      <c r="M1035" s="587"/>
      <c r="N1035" s="587"/>
      <c r="O1035" s="587"/>
    </row>
    <row r="1036" customHeight="1" spans="1:15">
      <c r="A1036" s="586"/>
      <c r="K1036" s="587"/>
      <c r="L1036" s="587"/>
      <c r="M1036" s="587"/>
      <c r="N1036" s="587"/>
      <c r="O1036" s="587"/>
    </row>
    <row r="1037" customHeight="1" spans="1:15">
      <c r="A1037" s="586"/>
      <c r="K1037" s="587"/>
      <c r="L1037" s="587"/>
      <c r="M1037" s="587"/>
      <c r="N1037" s="587"/>
      <c r="O1037" s="587"/>
    </row>
    <row r="1038" customHeight="1" spans="1:15">
      <c r="A1038" s="586"/>
      <c r="K1038" s="587"/>
      <c r="L1038" s="587"/>
      <c r="M1038" s="587"/>
      <c r="N1038" s="587"/>
      <c r="O1038" s="587"/>
    </row>
    <row r="1039" customHeight="1" spans="1:15">
      <c r="A1039" s="586"/>
      <c r="K1039" s="587"/>
      <c r="L1039" s="587"/>
      <c r="M1039" s="587"/>
      <c r="N1039" s="587"/>
      <c r="O1039" s="587"/>
    </row>
    <row r="1040" customHeight="1" spans="1:15">
      <c r="A1040" s="586"/>
      <c r="K1040" s="587"/>
      <c r="L1040" s="587"/>
      <c r="M1040" s="587"/>
      <c r="N1040" s="587"/>
      <c r="O1040" s="587"/>
    </row>
    <row r="1041" customHeight="1" spans="1:15">
      <c r="A1041" s="586"/>
      <c r="K1041" s="587"/>
      <c r="L1041" s="587"/>
      <c r="M1041" s="587"/>
      <c r="N1041" s="587"/>
      <c r="O1041" s="587"/>
    </row>
    <row r="1042" customHeight="1" spans="1:15">
      <c r="A1042" s="586"/>
      <c r="K1042" s="587"/>
      <c r="L1042" s="587"/>
      <c r="M1042" s="587"/>
      <c r="N1042" s="587"/>
      <c r="O1042" s="587"/>
    </row>
    <row r="1043" customHeight="1" spans="1:15">
      <c r="A1043" s="586"/>
      <c r="K1043" s="587"/>
      <c r="L1043" s="587"/>
      <c r="M1043" s="587"/>
      <c r="N1043" s="587"/>
      <c r="O1043" s="587"/>
    </row>
    <row r="1044" customHeight="1" spans="1:15">
      <c r="A1044" s="586"/>
      <c r="K1044" s="587"/>
      <c r="L1044" s="587"/>
      <c r="M1044" s="587"/>
      <c r="N1044" s="587"/>
      <c r="O1044" s="587"/>
    </row>
    <row r="1045" customHeight="1" spans="1:15">
      <c r="A1045" s="586"/>
      <c r="K1045" s="587"/>
      <c r="L1045" s="587"/>
      <c r="M1045" s="587"/>
      <c r="N1045" s="587"/>
      <c r="O1045" s="587"/>
    </row>
    <row r="1046" customHeight="1" spans="1:15">
      <c r="A1046" s="586"/>
      <c r="K1046" s="587"/>
      <c r="L1046" s="587"/>
      <c r="M1046" s="587"/>
      <c r="N1046" s="587"/>
      <c r="O1046" s="587"/>
    </row>
    <row r="1047" customHeight="1" spans="1:15">
      <c r="A1047" s="586"/>
      <c r="K1047" s="587"/>
      <c r="L1047" s="587"/>
      <c r="M1047" s="587"/>
      <c r="N1047" s="587"/>
      <c r="O1047" s="587"/>
    </row>
    <row r="1048" customHeight="1" spans="1:15">
      <c r="A1048" s="586"/>
      <c r="K1048" s="587"/>
      <c r="L1048" s="587"/>
      <c r="M1048" s="587"/>
      <c r="N1048" s="587"/>
      <c r="O1048" s="587"/>
    </row>
    <row r="1049" customHeight="1" spans="1:15">
      <c r="A1049" s="586"/>
      <c r="K1049" s="587"/>
      <c r="L1049" s="587"/>
      <c r="M1049" s="587"/>
      <c r="N1049" s="587"/>
      <c r="O1049" s="587"/>
    </row>
    <row r="1050" customHeight="1" spans="1:15">
      <c r="A1050" s="586"/>
      <c r="K1050" s="587"/>
      <c r="L1050" s="587"/>
      <c r="M1050" s="587"/>
      <c r="N1050" s="587"/>
      <c r="O1050" s="587"/>
    </row>
    <row r="1051" customHeight="1" spans="1:15">
      <c r="A1051" s="586"/>
      <c r="K1051" s="587"/>
      <c r="L1051" s="587"/>
      <c r="M1051" s="587"/>
      <c r="N1051" s="587"/>
      <c r="O1051" s="587"/>
    </row>
    <row r="1052" customHeight="1" spans="1:15">
      <c r="A1052" s="586"/>
      <c r="K1052" s="587"/>
      <c r="L1052" s="587"/>
      <c r="M1052" s="587"/>
      <c r="N1052" s="587"/>
      <c r="O1052" s="587"/>
    </row>
    <row r="1053" customHeight="1" spans="1:15">
      <c r="A1053" s="586"/>
      <c r="K1053" s="587"/>
      <c r="L1053" s="587"/>
      <c r="M1053" s="587"/>
      <c r="N1053" s="587"/>
      <c r="O1053" s="587"/>
    </row>
    <row r="1054" customHeight="1" spans="1:15">
      <c r="A1054" s="586"/>
      <c r="K1054" s="587"/>
      <c r="L1054" s="587"/>
      <c r="M1054" s="587"/>
      <c r="N1054" s="587"/>
      <c r="O1054" s="587"/>
    </row>
    <row r="1055" customHeight="1" spans="1:15">
      <c r="A1055" s="586"/>
      <c r="K1055" s="587"/>
      <c r="L1055" s="587"/>
      <c r="M1055" s="587"/>
      <c r="N1055" s="587"/>
      <c r="O1055" s="587"/>
    </row>
    <row r="1056" customHeight="1" spans="1:15">
      <c r="A1056" s="586"/>
      <c r="K1056" s="587"/>
      <c r="L1056" s="587"/>
      <c r="M1056" s="587"/>
      <c r="N1056" s="587"/>
      <c r="O1056" s="587"/>
    </row>
    <row r="1057" customHeight="1" spans="1:15">
      <c r="A1057" s="586"/>
      <c r="K1057" s="587"/>
      <c r="L1057" s="587"/>
      <c r="M1057" s="587"/>
      <c r="N1057" s="587"/>
      <c r="O1057" s="587"/>
    </row>
    <row r="1058" customHeight="1" spans="1:15">
      <c r="A1058" s="586"/>
      <c r="K1058" s="587"/>
      <c r="L1058" s="587"/>
      <c r="M1058" s="587"/>
      <c r="N1058" s="587"/>
      <c r="O1058" s="587"/>
    </row>
    <row r="1059" customHeight="1" spans="1:15">
      <c r="A1059" s="586"/>
      <c r="K1059" s="587"/>
      <c r="L1059" s="587"/>
      <c r="M1059" s="587"/>
      <c r="N1059" s="587"/>
      <c r="O1059" s="587"/>
    </row>
    <row r="1060" customHeight="1" spans="1:15">
      <c r="A1060" s="586"/>
      <c r="K1060" s="587"/>
      <c r="L1060" s="587"/>
      <c r="M1060" s="587"/>
      <c r="N1060" s="587"/>
      <c r="O1060" s="587"/>
    </row>
    <row r="1061" customHeight="1" spans="1:15">
      <c r="A1061" s="586"/>
      <c r="K1061" s="587"/>
      <c r="L1061" s="587"/>
      <c r="M1061" s="587"/>
      <c r="N1061" s="587"/>
      <c r="O1061" s="587"/>
    </row>
    <row r="1062" customHeight="1" spans="1:15">
      <c r="A1062" s="586"/>
      <c r="K1062" s="587"/>
      <c r="L1062" s="587"/>
      <c r="M1062" s="587"/>
      <c r="N1062" s="587"/>
      <c r="O1062" s="587"/>
    </row>
    <row r="1063" customHeight="1" spans="1:15">
      <c r="A1063" s="586"/>
      <c r="K1063" s="587"/>
      <c r="L1063" s="587"/>
      <c r="M1063" s="587"/>
      <c r="N1063" s="587"/>
      <c r="O1063" s="587"/>
    </row>
    <row r="1064" customHeight="1" spans="1:15">
      <c r="A1064" s="586"/>
      <c r="K1064" s="587"/>
      <c r="L1064" s="587"/>
      <c r="M1064" s="587"/>
      <c r="N1064" s="587"/>
      <c r="O1064" s="587"/>
    </row>
    <row r="1065" customHeight="1" spans="1:15">
      <c r="A1065" s="586"/>
      <c r="K1065" s="587"/>
      <c r="L1065" s="587"/>
      <c r="M1065" s="587"/>
      <c r="N1065" s="587"/>
      <c r="O1065" s="587"/>
    </row>
    <row r="1066" customHeight="1" spans="1:15">
      <c r="A1066" s="586"/>
      <c r="K1066" s="587"/>
      <c r="L1066" s="587"/>
      <c r="M1066" s="587"/>
      <c r="N1066" s="587"/>
      <c r="O1066" s="587"/>
    </row>
    <row r="1067" customHeight="1" spans="1:15">
      <c r="A1067" s="586"/>
      <c r="K1067" s="587"/>
      <c r="L1067" s="587"/>
      <c r="M1067" s="587"/>
      <c r="N1067" s="587"/>
      <c r="O1067" s="587"/>
    </row>
    <row r="1068" customHeight="1" spans="1:15">
      <c r="A1068" s="586"/>
      <c r="K1068" s="587"/>
      <c r="L1068" s="587"/>
      <c r="M1068" s="587"/>
      <c r="N1068" s="587"/>
      <c r="O1068" s="587"/>
    </row>
    <row r="1069" customHeight="1" spans="1:15">
      <c r="A1069" s="586"/>
      <c r="K1069" s="587"/>
      <c r="L1069" s="587"/>
      <c r="M1069" s="587"/>
      <c r="N1069" s="587"/>
      <c r="O1069" s="587"/>
    </row>
    <row r="1070" customHeight="1" spans="1:15">
      <c r="A1070" s="586"/>
      <c r="K1070" s="587"/>
      <c r="L1070" s="587"/>
      <c r="M1070" s="587"/>
      <c r="N1070" s="587"/>
      <c r="O1070" s="587"/>
    </row>
    <row r="1071" customHeight="1" spans="1:15">
      <c r="A1071" s="586"/>
      <c r="K1071" s="587"/>
      <c r="L1071" s="587"/>
      <c r="M1071" s="587"/>
      <c r="N1071" s="587"/>
      <c r="O1071" s="587"/>
    </row>
    <row r="1072" customHeight="1" spans="1:15">
      <c r="A1072" s="586"/>
      <c r="K1072" s="587"/>
      <c r="L1072" s="587"/>
      <c r="M1072" s="587"/>
      <c r="N1072" s="587"/>
      <c r="O1072" s="587"/>
    </row>
    <row r="1073" customHeight="1" spans="1:15">
      <c r="A1073" s="586"/>
      <c r="K1073" s="587"/>
      <c r="L1073" s="587"/>
      <c r="M1073" s="587"/>
      <c r="N1073" s="587"/>
      <c r="O1073" s="587"/>
    </row>
    <row r="1074" customHeight="1" spans="1:15">
      <c r="A1074" s="586"/>
      <c r="K1074" s="587"/>
      <c r="L1074" s="587"/>
      <c r="M1074" s="587"/>
      <c r="N1074" s="587"/>
      <c r="O1074" s="587"/>
    </row>
    <row r="1075" customHeight="1" spans="1:15">
      <c r="A1075" s="586"/>
      <c r="K1075" s="587"/>
      <c r="L1075" s="587"/>
      <c r="M1075" s="587"/>
      <c r="N1075" s="587"/>
      <c r="O1075" s="587"/>
    </row>
    <row r="1076" customHeight="1" spans="1:15">
      <c r="A1076" s="586"/>
      <c r="K1076" s="587"/>
      <c r="L1076" s="587"/>
      <c r="M1076" s="587"/>
      <c r="N1076" s="587"/>
      <c r="O1076" s="587"/>
    </row>
    <row r="1077" customHeight="1" spans="1:15">
      <c r="A1077" s="586"/>
      <c r="K1077" s="587"/>
      <c r="L1077" s="587"/>
      <c r="M1077" s="587"/>
      <c r="N1077" s="587"/>
      <c r="O1077" s="587"/>
    </row>
    <row r="1078" customHeight="1" spans="1:15">
      <c r="A1078" s="586"/>
      <c r="K1078" s="587"/>
      <c r="L1078" s="587"/>
      <c r="M1078" s="587"/>
      <c r="N1078" s="587"/>
      <c r="O1078" s="587"/>
    </row>
    <row r="1079" customHeight="1" spans="1:15">
      <c r="A1079" s="586"/>
      <c r="K1079" s="587"/>
      <c r="L1079" s="587"/>
      <c r="M1079" s="587"/>
      <c r="N1079" s="587"/>
      <c r="O1079" s="587"/>
    </row>
    <row r="1080" customHeight="1" spans="1:15">
      <c r="A1080" s="586"/>
      <c r="K1080" s="587"/>
      <c r="L1080" s="587"/>
      <c r="M1080" s="587"/>
      <c r="N1080" s="587"/>
      <c r="O1080" s="587"/>
    </row>
    <row r="1081" customHeight="1" spans="1:15">
      <c r="A1081" s="586"/>
      <c r="K1081" s="587"/>
      <c r="L1081" s="587"/>
      <c r="M1081" s="587"/>
      <c r="N1081" s="587"/>
      <c r="O1081" s="587"/>
    </row>
    <row r="1082" customHeight="1" spans="1:15">
      <c r="A1082" s="586"/>
      <c r="K1082" s="587"/>
      <c r="L1082" s="587"/>
      <c r="M1082" s="587"/>
      <c r="N1082" s="587"/>
      <c r="O1082" s="587"/>
    </row>
    <row r="1083" customHeight="1" spans="1:15">
      <c r="A1083" s="586"/>
      <c r="K1083" s="587"/>
      <c r="L1083" s="587"/>
      <c r="M1083" s="587"/>
      <c r="N1083" s="587"/>
      <c r="O1083" s="587"/>
    </row>
    <row r="1084" customHeight="1" spans="1:15">
      <c r="A1084" s="586"/>
      <c r="K1084" s="587"/>
      <c r="L1084" s="587"/>
      <c r="M1084" s="587"/>
      <c r="N1084" s="587"/>
      <c r="O1084" s="587"/>
    </row>
    <row r="1085" customHeight="1" spans="1:15">
      <c r="A1085" s="586"/>
      <c r="K1085" s="587"/>
      <c r="L1085" s="587"/>
      <c r="M1085" s="587"/>
      <c r="N1085" s="587"/>
      <c r="O1085" s="587"/>
    </row>
    <row r="1086" customHeight="1" spans="1:15">
      <c r="A1086" s="586"/>
      <c r="K1086" s="587"/>
      <c r="L1086" s="587"/>
      <c r="M1086" s="587"/>
      <c r="N1086" s="587"/>
      <c r="O1086" s="587"/>
    </row>
    <row r="1087" customHeight="1" spans="1:15">
      <c r="A1087" s="586"/>
      <c r="K1087" s="587"/>
      <c r="L1087" s="587"/>
      <c r="M1087" s="587"/>
      <c r="N1087" s="587"/>
      <c r="O1087" s="587"/>
    </row>
    <row r="1088" customHeight="1" spans="1:15">
      <c r="A1088" s="586"/>
      <c r="K1088" s="587"/>
      <c r="L1088" s="587"/>
      <c r="M1088" s="587"/>
      <c r="N1088" s="587"/>
      <c r="O1088" s="587"/>
    </row>
    <row r="1089" customHeight="1" spans="1:15">
      <c r="A1089" s="586"/>
      <c r="K1089" s="587"/>
      <c r="L1089" s="587"/>
      <c r="M1089" s="587"/>
      <c r="N1089" s="587"/>
      <c r="O1089" s="587"/>
    </row>
    <row r="1090" customHeight="1" spans="1:15">
      <c r="A1090" s="586"/>
      <c r="K1090" s="587"/>
      <c r="L1090" s="587"/>
      <c r="M1090" s="587"/>
      <c r="N1090" s="587"/>
      <c r="O1090" s="587"/>
    </row>
    <row r="1091" customHeight="1" spans="1:15">
      <c r="A1091" s="586"/>
      <c r="K1091" s="587"/>
      <c r="L1091" s="587"/>
      <c r="M1091" s="587"/>
      <c r="N1091" s="587"/>
      <c r="O1091" s="587"/>
    </row>
    <row r="1092" customHeight="1" spans="1:15">
      <c r="A1092" s="586"/>
      <c r="K1092" s="587"/>
      <c r="L1092" s="587"/>
      <c r="M1092" s="587"/>
      <c r="N1092" s="587"/>
      <c r="O1092" s="587"/>
    </row>
    <row r="1093" customHeight="1" spans="1:15">
      <c r="A1093" s="586"/>
      <c r="K1093" s="587"/>
      <c r="L1093" s="587"/>
      <c r="M1093" s="587"/>
      <c r="N1093" s="587"/>
      <c r="O1093" s="587"/>
    </row>
    <row r="1094" customHeight="1" spans="1:15">
      <c r="A1094" s="586"/>
      <c r="K1094" s="587"/>
      <c r="L1094" s="587"/>
      <c r="M1094" s="587"/>
      <c r="N1094" s="587"/>
      <c r="O1094" s="587"/>
    </row>
    <row r="1095" customHeight="1" spans="1:15">
      <c r="A1095" s="586"/>
      <c r="K1095" s="587"/>
      <c r="L1095" s="587"/>
      <c r="M1095" s="587"/>
      <c r="N1095" s="587"/>
      <c r="O1095" s="587"/>
    </row>
    <row r="1096" customHeight="1" spans="1:15">
      <c r="A1096" s="586"/>
      <c r="K1096" s="587"/>
      <c r="L1096" s="587"/>
      <c r="M1096" s="587"/>
      <c r="N1096" s="587"/>
      <c r="O1096" s="587"/>
    </row>
    <row r="1097" customHeight="1" spans="1:15">
      <c r="A1097" s="586"/>
      <c r="K1097" s="587"/>
      <c r="L1097" s="587"/>
      <c r="M1097" s="587"/>
      <c r="N1097" s="587"/>
      <c r="O1097" s="587"/>
    </row>
    <row r="1098" customHeight="1" spans="1:15">
      <c r="A1098" s="586"/>
      <c r="K1098" s="587"/>
      <c r="L1098" s="587"/>
      <c r="M1098" s="587"/>
      <c r="N1098" s="587"/>
      <c r="O1098" s="587"/>
    </row>
    <row r="1099" customHeight="1" spans="1:15">
      <c r="A1099" s="586"/>
      <c r="K1099" s="587"/>
      <c r="L1099" s="587"/>
      <c r="M1099" s="587"/>
      <c r="N1099" s="587"/>
      <c r="O1099" s="587"/>
    </row>
    <row r="1100" customHeight="1" spans="1:15">
      <c r="A1100" s="586"/>
      <c r="K1100" s="587"/>
      <c r="L1100" s="587"/>
      <c r="M1100" s="587"/>
      <c r="N1100" s="587"/>
      <c r="O1100" s="587"/>
    </row>
    <row r="1101" customHeight="1" spans="1:15">
      <c r="A1101" s="586"/>
      <c r="K1101" s="587"/>
      <c r="L1101" s="587"/>
      <c r="M1101" s="587"/>
      <c r="N1101" s="587"/>
      <c r="O1101" s="587"/>
    </row>
    <row r="1102" customHeight="1" spans="1:15">
      <c r="A1102" s="586"/>
      <c r="K1102" s="587"/>
      <c r="L1102" s="587"/>
      <c r="M1102" s="587"/>
      <c r="N1102" s="587"/>
      <c r="O1102" s="587"/>
    </row>
    <row r="1103" customHeight="1" spans="1:15">
      <c r="A1103" s="586"/>
      <c r="K1103" s="587"/>
      <c r="L1103" s="587"/>
      <c r="M1103" s="587"/>
      <c r="N1103" s="587"/>
      <c r="O1103" s="587"/>
    </row>
    <row r="1104" customHeight="1" spans="1:15">
      <c r="A1104" s="586"/>
      <c r="K1104" s="587"/>
      <c r="L1104" s="587"/>
      <c r="M1104" s="587"/>
      <c r="N1104" s="587"/>
      <c r="O1104" s="587"/>
    </row>
    <row r="1105" customHeight="1" spans="1:15">
      <c r="A1105" s="586"/>
      <c r="K1105" s="587"/>
      <c r="L1105" s="587"/>
      <c r="M1105" s="587"/>
      <c r="N1105" s="587"/>
      <c r="O1105" s="587"/>
    </row>
    <row r="1106" customHeight="1" spans="1:15">
      <c r="A1106" s="586"/>
      <c r="K1106" s="587"/>
      <c r="L1106" s="587"/>
      <c r="M1106" s="587"/>
      <c r="N1106" s="587"/>
      <c r="O1106" s="587"/>
    </row>
    <row r="1107" customHeight="1" spans="1:15">
      <c r="A1107" s="586"/>
      <c r="K1107" s="587"/>
      <c r="L1107" s="587"/>
      <c r="M1107" s="587"/>
      <c r="N1107" s="587"/>
      <c r="O1107" s="587"/>
    </row>
    <row r="1108" customHeight="1" spans="1:15">
      <c r="A1108" s="586"/>
      <c r="K1108" s="587"/>
      <c r="L1108" s="587"/>
      <c r="M1108" s="587"/>
      <c r="N1108" s="587"/>
      <c r="O1108" s="587"/>
    </row>
    <row r="1109" customHeight="1" spans="1:15">
      <c r="A1109" s="586"/>
      <c r="K1109" s="587"/>
      <c r="L1109" s="587"/>
      <c r="M1109" s="587"/>
      <c r="N1109" s="587"/>
      <c r="O1109" s="587"/>
    </row>
    <row r="1110" customHeight="1" spans="1:15">
      <c r="A1110" s="586"/>
      <c r="K1110" s="587"/>
      <c r="L1110" s="587"/>
      <c r="M1110" s="587"/>
      <c r="N1110" s="587"/>
      <c r="O1110" s="587"/>
    </row>
    <row r="1111" customHeight="1" spans="1:15">
      <c r="A1111" s="586"/>
      <c r="K1111" s="587"/>
      <c r="L1111" s="587"/>
      <c r="M1111" s="587"/>
      <c r="N1111" s="587"/>
      <c r="O1111" s="587"/>
    </row>
    <row r="1112" customHeight="1" spans="1:15">
      <c r="A1112" s="586"/>
      <c r="K1112" s="587"/>
      <c r="L1112" s="587"/>
      <c r="M1112" s="587"/>
      <c r="N1112" s="587"/>
      <c r="O1112" s="587"/>
    </row>
    <row r="1113" customHeight="1" spans="1:15">
      <c r="A1113" s="586"/>
      <c r="K1113" s="587"/>
      <c r="L1113" s="587"/>
      <c r="M1113" s="587"/>
      <c r="N1113" s="587"/>
      <c r="O1113" s="587"/>
    </row>
    <row r="1114" customHeight="1" spans="1:15">
      <c r="A1114" s="586"/>
      <c r="K1114" s="587"/>
      <c r="L1114" s="587"/>
      <c r="M1114" s="587"/>
      <c r="N1114" s="587"/>
      <c r="O1114" s="587"/>
    </row>
    <row r="1115" customHeight="1" spans="1:15">
      <c r="A1115" s="586"/>
      <c r="K1115" s="587"/>
      <c r="L1115" s="587"/>
      <c r="M1115" s="587"/>
      <c r="N1115" s="587"/>
      <c r="O1115" s="587"/>
    </row>
    <row r="1116" customHeight="1" spans="1:15">
      <c r="A1116" s="586"/>
      <c r="K1116" s="587"/>
      <c r="L1116" s="587"/>
      <c r="M1116" s="587"/>
      <c r="N1116" s="587"/>
      <c r="O1116" s="587"/>
    </row>
    <row r="1117" customHeight="1" spans="1:15">
      <c r="A1117" s="586"/>
      <c r="K1117" s="587"/>
      <c r="L1117" s="587"/>
      <c r="M1117" s="587"/>
      <c r="N1117" s="587"/>
      <c r="O1117" s="587"/>
    </row>
    <row r="1118" customHeight="1" spans="1:15">
      <c r="A1118" s="586"/>
      <c r="K1118" s="587"/>
      <c r="L1118" s="587"/>
      <c r="M1118" s="587"/>
      <c r="N1118" s="587"/>
      <c r="O1118" s="587"/>
    </row>
    <row r="1119" customHeight="1" spans="1:15">
      <c r="A1119" s="586"/>
      <c r="K1119" s="587"/>
      <c r="L1119" s="587"/>
      <c r="M1119" s="587"/>
      <c r="N1119" s="587"/>
      <c r="O1119" s="587"/>
    </row>
    <row r="1120" customHeight="1" spans="1:15">
      <c r="A1120" s="586"/>
      <c r="K1120" s="587"/>
      <c r="L1120" s="587"/>
      <c r="M1120" s="587"/>
      <c r="N1120" s="587"/>
      <c r="O1120" s="587"/>
    </row>
    <row r="1121" customHeight="1" spans="1:15">
      <c r="A1121" s="586"/>
      <c r="K1121" s="587"/>
      <c r="L1121" s="587"/>
      <c r="M1121" s="587"/>
      <c r="N1121" s="587"/>
      <c r="O1121" s="587"/>
    </row>
    <row r="1122" customHeight="1" spans="1:15">
      <c r="A1122" s="586"/>
      <c r="K1122" s="587"/>
      <c r="L1122" s="587"/>
      <c r="M1122" s="587"/>
      <c r="N1122" s="587"/>
      <c r="O1122" s="587"/>
    </row>
    <row r="1123" customHeight="1" spans="1:15">
      <c r="A1123" s="586"/>
      <c r="K1123" s="587"/>
      <c r="L1123" s="587"/>
      <c r="M1123" s="587"/>
      <c r="N1123" s="587"/>
      <c r="O1123" s="587"/>
    </row>
    <row r="1124" customHeight="1" spans="1:15">
      <c r="A1124" s="586"/>
      <c r="K1124" s="587"/>
      <c r="L1124" s="587"/>
      <c r="M1124" s="587"/>
      <c r="N1124" s="587"/>
      <c r="O1124" s="587"/>
    </row>
    <row r="1125" customHeight="1" spans="1:15">
      <c r="A1125" s="586"/>
      <c r="K1125" s="587"/>
      <c r="L1125" s="587"/>
      <c r="M1125" s="587"/>
      <c r="N1125" s="587"/>
      <c r="O1125" s="587"/>
    </row>
    <row r="1126" customHeight="1" spans="1:15">
      <c r="A1126" s="586"/>
      <c r="K1126" s="587"/>
      <c r="L1126" s="587"/>
      <c r="M1126" s="587"/>
      <c r="N1126" s="587"/>
      <c r="O1126" s="587"/>
    </row>
    <row r="1127" customHeight="1" spans="1:15">
      <c r="A1127" s="586"/>
      <c r="K1127" s="587"/>
      <c r="L1127" s="587"/>
      <c r="M1127" s="587"/>
      <c r="N1127" s="587"/>
      <c r="O1127" s="587"/>
    </row>
    <row r="1128" customHeight="1" spans="1:15">
      <c r="A1128" s="586"/>
      <c r="K1128" s="587"/>
      <c r="L1128" s="587"/>
      <c r="M1128" s="587"/>
      <c r="N1128" s="587"/>
      <c r="O1128" s="587"/>
    </row>
    <row r="1129" customHeight="1" spans="1:15">
      <c r="A1129" s="586"/>
      <c r="K1129" s="587"/>
      <c r="L1129" s="587"/>
      <c r="M1129" s="587"/>
      <c r="N1129" s="587"/>
      <c r="O1129" s="587"/>
    </row>
    <row r="1130" customHeight="1" spans="1:15">
      <c r="A1130" s="586"/>
      <c r="K1130" s="587"/>
      <c r="L1130" s="587"/>
      <c r="M1130" s="587"/>
      <c r="N1130" s="587"/>
      <c r="O1130" s="587"/>
    </row>
    <row r="1131" customHeight="1" spans="1:15">
      <c r="A1131" s="586"/>
      <c r="K1131" s="587"/>
      <c r="L1131" s="587"/>
      <c r="M1131" s="587"/>
      <c r="N1131" s="587"/>
      <c r="O1131" s="587"/>
    </row>
    <row r="1132" customHeight="1" spans="1:15">
      <c r="A1132" s="586"/>
      <c r="K1132" s="587"/>
      <c r="L1132" s="587"/>
      <c r="M1132" s="587"/>
      <c r="N1132" s="587"/>
      <c r="O1132" s="587"/>
    </row>
    <row r="1133" customHeight="1" spans="1:15">
      <c r="A1133" s="586"/>
      <c r="K1133" s="587"/>
      <c r="L1133" s="587"/>
      <c r="M1133" s="587"/>
      <c r="N1133" s="587"/>
      <c r="O1133" s="587"/>
    </row>
    <row r="1134" customHeight="1" spans="1:15">
      <c r="A1134" s="586"/>
      <c r="K1134" s="587"/>
      <c r="L1134" s="587"/>
      <c r="M1134" s="587"/>
      <c r="N1134" s="587"/>
      <c r="O1134" s="587"/>
    </row>
    <row r="1135" customHeight="1" spans="1:15">
      <c r="A1135" s="586"/>
      <c r="K1135" s="587"/>
      <c r="L1135" s="587"/>
      <c r="M1135" s="587"/>
      <c r="N1135" s="587"/>
      <c r="O1135" s="587"/>
    </row>
    <row r="1136" customHeight="1" spans="1:15">
      <c r="A1136" s="586"/>
      <c r="K1136" s="587"/>
      <c r="L1136" s="587"/>
      <c r="M1136" s="587"/>
      <c r="N1136" s="587"/>
      <c r="O1136" s="587"/>
    </row>
    <row r="1137" customHeight="1" spans="1:15">
      <c r="A1137" s="586"/>
      <c r="K1137" s="587"/>
      <c r="L1137" s="587"/>
      <c r="M1137" s="587"/>
      <c r="N1137" s="587"/>
      <c r="O1137" s="587"/>
    </row>
    <row r="1138" customHeight="1" spans="1:15">
      <c r="A1138" s="586"/>
      <c r="K1138" s="587"/>
      <c r="L1138" s="587"/>
      <c r="M1138" s="587"/>
      <c r="N1138" s="587"/>
      <c r="O1138" s="587"/>
    </row>
    <row r="1139" customHeight="1" spans="1:15">
      <c r="A1139" s="586"/>
      <c r="K1139" s="587"/>
      <c r="L1139" s="587"/>
      <c r="M1139" s="587"/>
      <c r="N1139" s="587"/>
      <c r="O1139" s="587"/>
    </row>
    <row r="1140" customHeight="1" spans="1:15">
      <c r="A1140" s="586"/>
      <c r="K1140" s="587"/>
      <c r="L1140" s="587"/>
      <c r="M1140" s="587"/>
      <c r="N1140" s="587"/>
      <c r="O1140" s="587"/>
    </row>
    <row r="1141" customHeight="1" spans="1:15">
      <c r="A1141" s="586"/>
      <c r="K1141" s="587"/>
      <c r="L1141" s="587"/>
      <c r="M1141" s="587"/>
      <c r="N1141" s="587"/>
      <c r="O1141" s="587"/>
    </row>
    <row r="1142" customHeight="1" spans="1:15">
      <c r="A1142" s="586"/>
      <c r="K1142" s="587"/>
      <c r="L1142" s="587"/>
      <c r="M1142" s="587"/>
      <c r="N1142" s="587"/>
      <c r="O1142" s="587"/>
    </row>
    <row r="1143" customHeight="1" spans="1:15">
      <c r="A1143" s="586"/>
      <c r="K1143" s="587"/>
      <c r="L1143" s="587"/>
      <c r="M1143" s="587"/>
      <c r="N1143" s="587"/>
      <c r="O1143" s="587"/>
    </row>
    <row r="1144" customHeight="1" spans="1:15">
      <c r="A1144" s="586"/>
      <c r="K1144" s="587"/>
      <c r="L1144" s="587"/>
      <c r="M1144" s="587"/>
      <c r="N1144" s="587"/>
      <c r="O1144" s="587"/>
    </row>
    <row r="1145" customHeight="1" spans="1:15">
      <c r="A1145" s="586"/>
      <c r="K1145" s="587"/>
      <c r="L1145" s="587"/>
      <c r="M1145" s="587"/>
      <c r="N1145" s="587"/>
      <c r="O1145" s="587"/>
    </row>
    <row r="1146" customHeight="1" spans="1:15">
      <c r="A1146" s="586"/>
      <c r="K1146" s="587"/>
      <c r="L1146" s="587"/>
      <c r="M1146" s="587"/>
      <c r="N1146" s="587"/>
      <c r="O1146" s="587"/>
    </row>
    <row r="1147" customHeight="1" spans="1:15">
      <c r="A1147" s="586"/>
      <c r="K1147" s="587"/>
      <c r="L1147" s="587"/>
      <c r="M1147" s="587"/>
      <c r="N1147" s="587"/>
      <c r="O1147" s="587"/>
    </row>
    <row r="1148" customHeight="1" spans="1:15">
      <c r="A1148" s="586"/>
      <c r="K1148" s="587"/>
      <c r="L1148" s="587"/>
      <c r="M1148" s="587"/>
      <c r="N1148" s="587"/>
      <c r="O1148" s="587"/>
    </row>
    <row r="1149" customHeight="1" spans="1:15">
      <c r="A1149" s="586"/>
      <c r="K1149" s="587"/>
      <c r="L1149" s="587"/>
      <c r="M1149" s="587"/>
      <c r="N1149" s="587"/>
      <c r="O1149" s="587"/>
    </row>
    <row r="1150" customHeight="1" spans="1:15">
      <c r="A1150" s="586"/>
      <c r="K1150" s="587"/>
      <c r="L1150" s="587"/>
      <c r="M1150" s="587"/>
      <c r="N1150" s="587"/>
      <c r="O1150" s="587"/>
    </row>
    <row r="1151" customHeight="1" spans="1:15">
      <c r="A1151" s="586"/>
      <c r="K1151" s="587"/>
      <c r="L1151" s="587"/>
      <c r="M1151" s="587"/>
      <c r="N1151" s="587"/>
      <c r="O1151" s="587"/>
    </row>
    <row r="1152" customHeight="1" spans="1:15">
      <c r="A1152" s="586"/>
      <c r="K1152" s="587"/>
      <c r="L1152" s="587"/>
      <c r="M1152" s="587"/>
      <c r="N1152" s="587"/>
      <c r="O1152" s="587"/>
    </row>
    <row r="1153" customHeight="1" spans="1:15">
      <c r="A1153" s="586"/>
      <c r="K1153" s="587"/>
      <c r="L1153" s="587"/>
      <c r="M1153" s="587"/>
      <c r="N1153" s="587"/>
      <c r="O1153" s="587"/>
    </row>
    <row r="1154" customHeight="1" spans="1:15">
      <c r="A1154" s="586"/>
      <c r="K1154" s="587"/>
      <c r="L1154" s="587"/>
      <c r="M1154" s="587"/>
      <c r="N1154" s="587"/>
      <c r="O1154" s="587"/>
    </row>
    <row r="1155" customHeight="1" spans="1:15">
      <c r="A1155" s="586"/>
      <c r="K1155" s="587"/>
      <c r="L1155" s="587"/>
      <c r="M1155" s="587"/>
      <c r="N1155" s="587"/>
      <c r="O1155" s="587"/>
    </row>
    <row r="1156" customHeight="1" spans="1:15">
      <c r="A1156" s="586"/>
      <c r="K1156" s="587"/>
      <c r="L1156" s="587"/>
      <c r="M1156" s="587"/>
      <c r="N1156" s="587"/>
      <c r="O1156" s="587"/>
    </row>
    <row r="1157" customHeight="1" spans="1:15">
      <c r="A1157" s="586"/>
      <c r="K1157" s="587"/>
      <c r="L1157" s="587"/>
      <c r="M1157" s="587"/>
      <c r="N1157" s="587"/>
      <c r="O1157" s="587"/>
    </row>
    <row r="1158" customHeight="1" spans="1:15">
      <c r="A1158" s="586"/>
      <c r="K1158" s="587"/>
      <c r="L1158" s="587"/>
      <c r="M1158" s="587"/>
      <c r="N1158" s="587"/>
      <c r="O1158" s="587"/>
    </row>
    <row r="1159" customHeight="1" spans="1:15">
      <c r="A1159" s="586"/>
      <c r="K1159" s="587"/>
      <c r="L1159" s="587"/>
      <c r="M1159" s="587"/>
      <c r="N1159" s="587"/>
      <c r="O1159" s="587"/>
    </row>
    <row r="1160" customHeight="1" spans="1:15">
      <c r="A1160" s="586"/>
      <c r="K1160" s="587"/>
      <c r="L1160" s="587"/>
      <c r="M1160" s="587"/>
      <c r="N1160" s="587"/>
      <c r="O1160" s="587"/>
    </row>
    <row r="1161" customHeight="1" spans="1:15">
      <c r="A1161" s="586"/>
      <c r="K1161" s="587"/>
      <c r="L1161" s="587"/>
      <c r="M1161" s="587"/>
      <c r="N1161" s="587"/>
      <c r="O1161" s="587"/>
    </row>
    <row r="1162" customHeight="1" spans="1:15">
      <c r="A1162" s="586"/>
      <c r="K1162" s="587"/>
      <c r="L1162" s="587"/>
      <c r="M1162" s="587"/>
      <c r="N1162" s="587"/>
      <c r="O1162" s="587"/>
    </row>
    <row r="1163" customHeight="1" spans="1:15">
      <c r="A1163" s="586"/>
      <c r="K1163" s="587"/>
      <c r="L1163" s="587"/>
      <c r="M1163" s="587"/>
      <c r="N1163" s="587"/>
      <c r="O1163" s="587"/>
    </row>
    <row r="1164" customHeight="1" spans="1:15">
      <c r="A1164" s="586"/>
      <c r="K1164" s="587"/>
      <c r="L1164" s="587"/>
      <c r="M1164" s="587"/>
      <c r="N1164" s="587"/>
      <c r="O1164" s="587"/>
    </row>
    <row r="1165" customHeight="1" spans="1:15">
      <c r="A1165" s="586"/>
      <c r="K1165" s="587"/>
      <c r="L1165" s="587"/>
      <c r="M1165" s="587"/>
      <c r="N1165" s="587"/>
      <c r="O1165" s="587"/>
    </row>
    <row r="1166" customHeight="1" spans="1:15">
      <c r="A1166" s="586"/>
      <c r="K1166" s="587"/>
      <c r="L1166" s="587"/>
      <c r="M1166" s="587"/>
      <c r="N1166" s="587"/>
      <c r="O1166" s="587"/>
    </row>
    <row r="1167" customHeight="1" spans="1:15">
      <c r="A1167" s="586"/>
      <c r="K1167" s="587"/>
      <c r="L1167" s="587"/>
      <c r="M1167" s="587"/>
      <c r="N1167" s="587"/>
      <c r="O1167" s="587"/>
    </row>
    <row r="1168" customHeight="1" spans="1:15">
      <c r="A1168" s="586"/>
      <c r="K1168" s="587"/>
      <c r="L1168" s="587"/>
      <c r="M1168" s="587"/>
      <c r="N1168" s="587"/>
      <c r="O1168" s="587"/>
    </row>
    <row r="1169" customHeight="1" spans="1:15">
      <c r="A1169" s="586"/>
      <c r="K1169" s="587"/>
      <c r="L1169" s="587"/>
      <c r="M1169" s="587"/>
      <c r="N1169" s="587"/>
      <c r="O1169" s="587"/>
    </row>
    <row r="1170" customHeight="1" spans="1:15">
      <c r="A1170" s="586"/>
      <c r="K1170" s="587"/>
      <c r="L1170" s="587"/>
      <c r="M1170" s="587"/>
      <c r="N1170" s="587"/>
      <c r="O1170" s="587"/>
    </row>
    <row r="1171" customHeight="1" spans="1:15">
      <c r="A1171" s="586"/>
      <c r="K1171" s="587"/>
      <c r="L1171" s="587"/>
      <c r="M1171" s="587"/>
      <c r="N1171" s="587"/>
      <c r="O1171" s="587"/>
    </row>
    <row r="1172" customHeight="1" spans="1:15">
      <c r="A1172" s="586"/>
      <c r="K1172" s="587"/>
      <c r="L1172" s="587"/>
      <c r="M1172" s="587"/>
      <c r="N1172" s="587"/>
      <c r="O1172" s="587"/>
    </row>
    <row r="1173" customHeight="1" spans="1:15">
      <c r="A1173" s="586"/>
      <c r="K1173" s="587"/>
      <c r="L1173" s="587"/>
      <c r="M1173" s="587"/>
      <c r="N1173" s="587"/>
      <c r="O1173" s="587"/>
    </row>
    <row r="1174" customHeight="1" spans="1:15">
      <c r="A1174" s="586"/>
      <c r="K1174" s="587"/>
      <c r="L1174" s="587"/>
      <c r="M1174" s="587"/>
      <c r="N1174" s="587"/>
      <c r="O1174" s="587"/>
    </row>
    <row r="1175" customHeight="1" spans="1:15">
      <c r="A1175" s="586"/>
      <c r="K1175" s="587"/>
      <c r="L1175" s="587"/>
      <c r="M1175" s="587"/>
      <c r="N1175" s="587"/>
      <c r="O1175" s="587"/>
    </row>
    <row r="1176" customHeight="1" spans="1:15">
      <c r="A1176" s="586"/>
      <c r="K1176" s="587"/>
      <c r="L1176" s="587"/>
      <c r="M1176" s="587"/>
      <c r="N1176" s="587"/>
      <c r="O1176" s="587"/>
    </row>
    <row r="1177" customHeight="1" spans="1:15">
      <c r="A1177" s="586"/>
      <c r="K1177" s="587"/>
      <c r="L1177" s="587"/>
      <c r="M1177" s="587"/>
      <c r="N1177" s="587"/>
      <c r="O1177" s="587"/>
    </row>
    <row r="1178" customHeight="1" spans="1:15">
      <c r="A1178" s="586"/>
      <c r="K1178" s="587"/>
      <c r="L1178" s="587"/>
      <c r="M1178" s="587"/>
      <c r="N1178" s="587"/>
      <c r="O1178" s="587"/>
    </row>
    <row r="1179" customHeight="1" spans="1:15">
      <c r="A1179" s="586"/>
      <c r="K1179" s="587"/>
      <c r="L1179" s="587"/>
      <c r="M1179" s="587"/>
      <c r="N1179" s="587"/>
      <c r="O1179" s="587"/>
    </row>
    <row r="1180" customHeight="1" spans="1:15">
      <c r="A1180" s="586"/>
      <c r="K1180" s="587"/>
      <c r="L1180" s="587"/>
      <c r="M1180" s="587"/>
      <c r="N1180" s="587"/>
      <c r="O1180" s="587"/>
    </row>
    <row r="1181" customHeight="1" spans="1:15">
      <c r="A1181" s="586"/>
      <c r="K1181" s="587"/>
      <c r="L1181" s="587"/>
      <c r="M1181" s="587"/>
      <c r="N1181" s="587"/>
      <c r="O1181" s="587"/>
    </row>
    <row r="1182" customHeight="1" spans="1:15">
      <c r="A1182" s="586"/>
      <c r="K1182" s="587"/>
      <c r="L1182" s="587"/>
      <c r="M1182" s="587"/>
      <c r="N1182" s="587"/>
      <c r="O1182" s="587"/>
    </row>
    <row r="1183" customHeight="1" spans="1:15">
      <c r="A1183" s="586"/>
      <c r="K1183" s="587"/>
      <c r="L1183" s="587"/>
      <c r="M1183" s="587"/>
      <c r="N1183" s="587"/>
      <c r="O1183" s="587"/>
    </row>
    <row r="1184" customHeight="1" spans="1:15">
      <c r="A1184" s="586"/>
      <c r="K1184" s="587"/>
      <c r="L1184" s="587"/>
      <c r="M1184" s="587"/>
      <c r="N1184" s="587"/>
      <c r="O1184" s="587"/>
    </row>
    <row r="1185" customHeight="1" spans="1:15">
      <c r="A1185" s="586"/>
      <c r="K1185" s="587"/>
      <c r="L1185" s="587"/>
      <c r="M1185" s="587"/>
      <c r="N1185" s="587"/>
      <c r="O1185" s="587"/>
    </row>
    <row r="1186" customHeight="1" spans="1:15">
      <c r="A1186" s="586"/>
      <c r="K1186" s="587"/>
      <c r="L1186" s="587"/>
      <c r="M1186" s="587"/>
      <c r="N1186" s="587"/>
      <c r="O1186" s="587"/>
    </row>
    <row r="1187" customHeight="1" spans="1:15">
      <c r="A1187" s="586"/>
      <c r="K1187" s="587"/>
      <c r="L1187" s="587"/>
      <c r="M1187" s="587"/>
      <c r="N1187" s="587"/>
      <c r="O1187" s="587"/>
    </row>
    <row r="1188" customHeight="1" spans="1:15">
      <c r="A1188" s="586"/>
      <c r="K1188" s="587"/>
      <c r="L1188" s="587"/>
      <c r="M1188" s="587"/>
      <c r="N1188" s="587"/>
      <c r="O1188" s="587"/>
    </row>
    <row r="1189" customHeight="1" spans="1:15">
      <c r="A1189" s="586"/>
      <c r="K1189" s="587"/>
      <c r="L1189" s="587"/>
      <c r="M1189" s="587"/>
      <c r="N1189" s="587"/>
      <c r="O1189" s="587"/>
    </row>
    <row r="1190" customHeight="1" spans="1:15">
      <c r="A1190" s="586"/>
      <c r="K1190" s="587"/>
      <c r="L1190" s="587"/>
      <c r="M1190" s="587"/>
      <c r="N1190" s="587"/>
      <c r="O1190" s="587"/>
    </row>
    <row r="1191" customHeight="1" spans="1:15">
      <c r="A1191" s="586"/>
      <c r="K1191" s="587"/>
      <c r="L1191" s="587"/>
      <c r="M1191" s="587"/>
      <c r="N1191" s="587"/>
      <c r="O1191" s="587"/>
    </row>
    <row r="1192" customHeight="1" spans="1:15">
      <c r="A1192" s="586"/>
      <c r="K1192" s="587"/>
      <c r="L1192" s="587"/>
      <c r="M1192" s="587"/>
      <c r="N1192" s="587"/>
      <c r="O1192" s="587"/>
    </row>
    <row r="1193" customHeight="1" spans="1:15">
      <c r="A1193" s="586"/>
      <c r="K1193" s="587"/>
      <c r="L1193" s="587"/>
      <c r="M1193" s="587"/>
      <c r="N1193" s="587"/>
      <c r="O1193" s="587"/>
    </row>
    <row r="1194" customHeight="1" spans="1:15">
      <c r="A1194" s="586"/>
      <c r="K1194" s="587"/>
      <c r="L1194" s="587"/>
      <c r="M1194" s="587"/>
      <c r="N1194" s="587"/>
      <c r="O1194" s="587"/>
    </row>
    <row r="1195" customHeight="1" spans="1:15">
      <c r="A1195" s="586"/>
      <c r="K1195" s="587"/>
      <c r="L1195" s="587"/>
      <c r="M1195" s="587"/>
      <c r="N1195" s="587"/>
      <c r="O1195" s="587"/>
    </row>
    <row r="1196" customHeight="1" spans="1:15">
      <c r="A1196" s="586"/>
      <c r="K1196" s="587"/>
      <c r="L1196" s="587"/>
      <c r="M1196" s="587"/>
      <c r="N1196" s="587"/>
      <c r="O1196" s="587"/>
    </row>
    <row r="1197" customHeight="1" spans="1:15">
      <c r="A1197" s="586"/>
      <c r="K1197" s="587"/>
      <c r="L1197" s="587"/>
      <c r="M1197" s="587"/>
      <c r="N1197" s="587"/>
      <c r="O1197" s="587"/>
    </row>
    <row r="1198" customHeight="1" spans="1:15">
      <c r="A1198" s="586"/>
      <c r="K1198" s="587"/>
      <c r="L1198" s="587"/>
      <c r="M1198" s="587"/>
      <c r="N1198" s="587"/>
      <c r="O1198" s="587"/>
    </row>
    <row r="1199" customHeight="1" spans="1:15">
      <c r="A1199" s="586"/>
      <c r="K1199" s="587"/>
      <c r="L1199" s="587"/>
      <c r="M1199" s="587"/>
      <c r="N1199" s="587"/>
      <c r="O1199" s="587"/>
    </row>
    <row r="1200" customHeight="1" spans="1:15">
      <c r="A1200" s="586"/>
      <c r="K1200" s="587"/>
      <c r="L1200" s="587"/>
      <c r="M1200" s="587"/>
      <c r="N1200" s="587"/>
      <c r="O1200" s="587"/>
    </row>
    <row r="1201" customHeight="1" spans="1:15">
      <c r="A1201" s="586"/>
      <c r="K1201" s="587"/>
      <c r="L1201" s="587"/>
      <c r="M1201" s="587"/>
      <c r="N1201" s="587"/>
      <c r="O1201" s="587"/>
    </row>
    <row r="1202" customHeight="1" spans="1:15">
      <c r="A1202" s="586"/>
      <c r="K1202" s="587"/>
      <c r="L1202" s="587"/>
      <c r="M1202" s="587"/>
      <c r="N1202" s="587"/>
      <c r="O1202" s="587"/>
    </row>
    <row r="1203" customHeight="1" spans="1:15">
      <c r="A1203" s="586"/>
      <c r="K1203" s="587"/>
      <c r="L1203" s="587"/>
      <c r="M1203" s="587"/>
      <c r="N1203" s="587"/>
      <c r="O1203" s="587"/>
    </row>
    <row r="1204" customHeight="1" spans="1:15">
      <c r="A1204" s="586"/>
      <c r="K1204" s="587"/>
      <c r="L1204" s="587"/>
      <c r="M1204" s="587"/>
      <c r="N1204" s="587"/>
      <c r="O1204" s="587"/>
    </row>
    <row r="1205" customHeight="1" spans="1:15">
      <c r="A1205" s="586"/>
      <c r="K1205" s="587"/>
      <c r="L1205" s="587"/>
      <c r="M1205" s="587"/>
      <c r="N1205" s="587"/>
      <c r="O1205" s="587"/>
    </row>
    <row r="1206" customHeight="1" spans="1:15">
      <c r="A1206" s="586"/>
      <c r="K1206" s="587"/>
      <c r="L1206" s="587"/>
      <c r="M1206" s="587"/>
      <c r="N1206" s="587"/>
      <c r="O1206" s="587"/>
    </row>
    <row r="1207" customHeight="1" spans="1:15">
      <c r="A1207" s="586"/>
      <c r="K1207" s="587"/>
      <c r="L1207" s="587"/>
      <c r="M1207" s="587"/>
      <c r="N1207" s="587"/>
      <c r="O1207" s="587"/>
    </row>
    <row r="1208" customHeight="1" spans="1:15">
      <c r="A1208" s="586"/>
      <c r="K1208" s="587"/>
      <c r="L1208" s="587"/>
      <c r="M1208" s="587"/>
      <c r="N1208" s="587"/>
      <c r="O1208" s="587"/>
    </row>
    <row r="1209" customHeight="1" spans="1:15">
      <c r="A1209" s="586"/>
      <c r="K1209" s="587"/>
      <c r="L1209" s="587"/>
      <c r="M1209" s="587"/>
      <c r="N1209" s="587"/>
      <c r="O1209" s="587"/>
    </row>
    <row r="1210" customHeight="1" spans="1:15">
      <c r="A1210" s="586"/>
      <c r="K1210" s="587"/>
      <c r="L1210" s="587"/>
      <c r="M1210" s="587"/>
      <c r="N1210" s="587"/>
      <c r="O1210" s="587"/>
    </row>
    <row r="1211" customHeight="1" spans="1:15">
      <c r="A1211" s="586"/>
      <c r="K1211" s="587"/>
      <c r="L1211" s="587"/>
      <c r="M1211" s="587"/>
      <c r="N1211" s="587"/>
      <c r="O1211" s="587"/>
    </row>
    <row r="1212" customHeight="1" spans="1:15">
      <c r="A1212" s="586"/>
      <c r="K1212" s="587"/>
      <c r="L1212" s="587"/>
      <c r="M1212" s="587"/>
      <c r="N1212" s="587"/>
      <c r="O1212" s="587"/>
    </row>
    <row r="1213" customHeight="1" spans="1:15">
      <c r="A1213" s="586"/>
      <c r="K1213" s="587"/>
      <c r="L1213" s="587"/>
      <c r="M1213" s="587"/>
      <c r="N1213" s="587"/>
      <c r="O1213" s="587"/>
    </row>
    <row r="1214" customHeight="1" spans="1:15">
      <c r="A1214" s="586"/>
      <c r="K1214" s="587"/>
      <c r="L1214" s="587"/>
      <c r="M1214" s="587"/>
      <c r="N1214" s="587"/>
      <c r="O1214" s="587"/>
    </row>
    <row r="1215" customHeight="1" spans="1:15">
      <c r="A1215" s="586"/>
      <c r="K1215" s="587"/>
      <c r="L1215" s="587"/>
      <c r="M1215" s="587"/>
      <c r="N1215" s="587"/>
      <c r="O1215" s="587"/>
    </row>
    <row r="1216" customHeight="1" spans="1:15">
      <c r="A1216" s="586"/>
      <c r="K1216" s="587"/>
      <c r="L1216" s="587"/>
      <c r="M1216" s="587"/>
      <c r="N1216" s="587"/>
      <c r="O1216" s="587"/>
    </row>
    <row r="1217" customHeight="1" spans="1:15">
      <c r="A1217" s="586"/>
      <c r="K1217" s="587"/>
      <c r="L1217" s="587"/>
      <c r="M1217" s="587"/>
      <c r="N1217" s="587"/>
      <c r="O1217" s="587"/>
    </row>
    <row r="1218" customHeight="1" spans="1:15">
      <c r="A1218" s="586"/>
      <c r="K1218" s="587"/>
      <c r="L1218" s="587"/>
      <c r="M1218" s="587"/>
      <c r="N1218" s="587"/>
      <c r="O1218" s="587"/>
    </row>
    <row r="1219" customHeight="1" spans="1:15">
      <c r="A1219" s="586"/>
      <c r="K1219" s="587"/>
      <c r="L1219" s="587"/>
      <c r="M1219" s="587"/>
      <c r="N1219" s="587"/>
      <c r="O1219" s="587"/>
    </row>
    <row r="1220" customHeight="1" spans="1:15">
      <c r="A1220" s="586"/>
      <c r="K1220" s="587"/>
      <c r="L1220" s="587"/>
      <c r="M1220" s="587"/>
      <c r="N1220" s="587"/>
      <c r="O1220" s="587"/>
    </row>
    <row r="1221" customHeight="1" spans="1:15">
      <c r="A1221" s="586"/>
      <c r="K1221" s="587"/>
      <c r="L1221" s="587"/>
      <c r="M1221" s="587"/>
      <c r="N1221" s="587"/>
      <c r="O1221" s="587"/>
    </row>
    <row r="1222" customHeight="1" spans="1:15">
      <c r="A1222" s="586"/>
      <c r="K1222" s="587"/>
      <c r="L1222" s="587"/>
      <c r="M1222" s="587"/>
      <c r="N1222" s="587"/>
      <c r="O1222" s="587"/>
    </row>
    <row r="1223" customHeight="1" spans="1:15">
      <c r="A1223" s="586"/>
      <c r="K1223" s="587"/>
      <c r="L1223" s="587"/>
      <c r="M1223" s="587"/>
      <c r="N1223" s="587"/>
      <c r="O1223" s="587"/>
    </row>
    <row r="1224" customHeight="1" spans="1:15">
      <c r="A1224" s="586"/>
      <c r="K1224" s="587"/>
      <c r="L1224" s="587"/>
      <c r="M1224" s="587"/>
      <c r="N1224" s="587"/>
      <c r="O1224" s="587"/>
    </row>
    <row r="1225" customHeight="1" spans="1:15">
      <c r="A1225" s="586"/>
      <c r="K1225" s="587"/>
      <c r="L1225" s="587"/>
      <c r="M1225" s="587"/>
      <c r="N1225" s="587"/>
      <c r="O1225" s="587"/>
    </row>
    <row r="1226" customHeight="1" spans="1:15">
      <c r="A1226" s="586"/>
      <c r="K1226" s="587"/>
      <c r="L1226" s="587"/>
      <c r="M1226" s="587"/>
      <c r="N1226" s="587"/>
      <c r="O1226" s="587"/>
    </row>
    <row r="1227" customHeight="1" spans="1:15">
      <c r="A1227" s="586"/>
      <c r="K1227" s="587"/>
      <c r="L1227" s="587"/>
      <c r="M1227" s="587"/>
      <c r="N1227" s="587"/>
      <c r="O1227" s="587"/>
    </row>
    <row r="1228" customHeight="1" spans="1:15">
      <c r="A1228" s="586"/>
      <c r="K1228" s="587"/>
      <c r="L1228" s="587"/>
      <c r="M1228" s="587"/>
      <c r="N1228" s="587"/>
      <c r="O1228" s="587"/>
    </row>
    <row r="1229" customHeight="1" spans="1:15">
      <c r="A1229" s="586"/>
      <c r="K1229" s="587"/>
      <c r="L1229" s="587"/>
      <c r="M1229" s="587"/>
      <c r="N1229" s="587"/>
      <c r="O1229" s="587"/>
    </row>
    <row r="1230" customHeight="1" spans="1:15">
      <c r="A1230" s="586"/>
      <c r="K1230" s="587"/>
      <c r="L1230" s="587"/>
      <c r="M1230" s="587"/>
      <c r="N1230" s="587"/>
      <c r="O1230" s="587"/>
    </row>
    <row r="1231" customHeight="1" spans="1:15">
      <c r="A1231" s="586"/>
      <c r="K1231" s="587"/>
      <c r="L1231" s="587"/>
      <c r="M1231" s="587"/>
      <c r="N1231" s="587"/>
      <c r="O1231" s="587"/>
    </row>
    <row r="1232" customHeight="1" spans="1:15">
      <c r="A1232" s="586"/>
      <c r="K1232" s="587"/>
      <c r="L1232" s="587"/>
      <c r="M1232" s="587"/>
      <c r="N1232" s="587"/>
      <c r="O1232" s="587"/>
    </row>
    <row r="1233" customHeight="1" spans="1:15">
      <c r="A1233" s="586"/>
      <c r="K1233" s="587"/>
      <c r="L1233" s="587"/>
      <c r="M1233" s="587"/>
      <c r="N1233" s="587"/>
      <c r="O1233" s="587"/>
    </row>
    <row r="1234" customHeight="1" spans="1:15">
      <c r="A1234" s="586"/>
      <c r="K1234" s="587"/>
      <c r="L1234" s="587"/>
      <c r="M1234" s="587"/>
      <c r="N1234" s="587"/>
      <c r="O1234" s="587"/>
    </row>
    <row r="1235" customHeight="1" spans="1:15">
      <c r="A1235" s="586"/>
      <c r="K1235" s="587"/>
      <c r="L1235" s="587"/>
      <c r="M1235" s="587"/>
      <c r="N1235" s="587"/>
      <c r="O1235" s="587"/>
    </row>
    <row r="1236" customHeight="1" spans="1:15">
      <c r="A1236" s="586"/>
      <c r="K1236" s="587"/>
      <c r="L1236" s="587"/>
      <c r="M1236" s="587"/>
      <c r="N1236" s="587"/>
      <c r="O1236" s="587"/>
    </row>
    <row r="1237" customHeight="1" spans="1:15">
      <c r="A1237" s="586"/>
      <c r="K1237" s="587"/>
      <c r="L1237" s="587"/>
      <c r="M1237" s="587"/>
      <c r="N1237" s="587"/>
      <c r="O1237" s="587"/>
    </row>
    <row r="1238" customHeight="1" spans="1:15">
      <c r="A1238" s="586"/>
      <c r="K1238" s="587"/>
      <c r="L1238" s="587"/>
      <c r="M1238" s="587"/>
      <c r="N1238" s="587"/>
      <c r="O1238" s="587"/>
    </row>
    <row r="1239" customHeight="1" spans="1:15">
      <c r="A1239" s="586"/>
      <c r="K1239" s="587"/>
      <c r="L1239" s="587"/>
      <c r="M1239" s="587"/>
      <c r="N1239" s="587"/>
      <c r="O1239" s="587"/>
    </row>
    <row r="1240" customHeight="1" spans="1:15">
      <c r="A1240" s="586"/>
      <c r="K1240" s="587"/>
      <c r="L1240" s="587"/>
      <c r="M1240" s="587"/>
      <c r="N1240" s="587"/>
      <c r="O1240" s="587"/>
    </row>
    <row r="1241" customHeight="1" spans="1:15">
      <c r="A1241" s="586"/>
      <c r="K1241" s="587"/>
      <c r="L1241" s="587"/>
      <c r="M1241" s="587"/>
      <c r="N1241" s="587"/>
      <c r="O1241" s="587"/>
    </row>
    <row r="1242" customHeight="1" spans="1:15">
      <c r="A1242" s="586"/>
      <c r="K1242" s="587"/>
      <c r="L1242" s="587"/>
      <c r="M1242" s="587"/>
      <c r="N1242" s="587"/>
      <c r="O1242" s="587"/>
    </row>
    <row r="1243" customHeight="1" spans="1:15">
      <c r="A1243" s="586"/>
      <c r="K1243" s="587"/>
      <c r="L1243" s="587"/>
      <c r="M1243" s="587"/>
      <c r="N1243" s="587"/>
      <c r="O1243" s="587"/>
    </row>
    <row r="1244" customHeight="1" spans="1:15">
      <c r="A1244" s="586"/>
      <c r="K1244" s="587"/>
      <c r="L1244" s="587"/>
      <c r="M1244" s="587"/>
      <c r="N1244" s="587"/>
      <c r="O1244" s="587"/>
    </row>
    <row r="1245" customHeight="1" spans="1:15">
      <c r="A1245" s="586"/>
      <c r="K1245" s="587"/>
      <c r="L1245" s="587"/>
      <c r="M1245" s="587"/>
      <c r="N1245" s="587"/>
      <c r="O1245" s="587"/>
    </row>
    <row r="1246" customHeight="1" spans="1:15">
      <c r="A1246" s="586"/>
      <c r="K1246" s="587"/>
      <c r="L1246" s="587"/>
      <c r="M1246" s="587"/>
      <c r="N1246" s="587"/>
      <c r="O1246" s="587"/>
    </row>
    <row r="1247" customHeight="1" spans="1:15">
      <c r="A1247" s="586"/>
      <c r="K1247" s="587"/>
      <c r="L1247" s="587"/>
      <c r="M1247" s="587"/>
      <c r="N1247" s="587"/>
      <c r="O1247" s="587"/>
    </row>
    <row r="1248" customHeight="1" spans="1:15">
      <c r="A1248" s="586"/>
      <c r="K1248" s="587"/>
      <c r="L1248" s="587"/>
      <c r="M1248" s="587"/>
      <c r="N1248" s="587"/>
      <c r="O1248" s="587"/>
    </row>
    <row r="1249" customHeight="1" spans="1:15">
      <c r="A1249" s="586"/>
      <c r="K1249" s="587"/>
      <c r="L1249" s="587"/>
      <c r="M1249" s="587"/>
      <c r="N1249" s="587"/>
      <c r="O1249" s="587"/>
    </row>
    <row r="1250" customHeight="1" spans="1:15">
      <c r="A1250" s="586"/>
      <c r="K1250" s="587"/>
      <c r="L1250" s="587"/>
      <c r="M1250" s="587"/>
      <c r="N1250" s="587"/>
      <c r="O1250" s="587"/>
    </row>
    <row r="1251" customHeight="1" spans="1:15">
      <c r="A1251" s="586"/>
      <c r="K1251" s="587"/>
      <c r="L1251" s="587"/>
      <c r="M1251" s="587"/>
      <c r="N1251" s="587"/>
      <c r="O1251" s="587"/>
    </row>
    <row r="1252" customHeight="1" spans="1:15">
      <c r="A1252" s="586"/>
      <c r="K1252" s="587"/>
      <c r="L1252" s="587"/>
      <c r="M1252" s="587"/>
      <c r="N1252" s="587"/>
      <c r="O1252" s="587"/>
    </row>
    <row r="1253" customHeight="1" spans="1:15">
      <c r="A1253" s="586"/>
      <c r="K1253" s="587"/>
      <c r="L1253" s="587"/>
      <c r="M1253" s="587"/>
      <c r="N1253" s="587"/>
      <c r="O1253" s="587"/>
    </row>
    <row r="1254" customHeight="1" spans="1:15">
      <c r="A1254" s="586"/>
      <c r="K1254" s="587"/>
      <c r="L1254" s="587"/>
      <c r="M1254" s="587"/>
      <c r="N1254" s="587"/>
      <c r="O1254" s="587"/>
    </row>
    <row r="1255" customHeight="1" spans="1:15">
      <c r="A1255" s="586"/>
      <c r="K1255" s="587"/>
      <c r="L1255" s="587"/>
      <c r="M1255" s="587"/>
      <c r="N1255" s="587"/>
      <c r="O1255" s="587"/>
    </row>
    <row r="1256" customHeight="1" spans="1:15">
      <c r="A1256" s="586"/>
      <c r="K1256" s="587"/>
      <c r="L1256" s="587"/>
      <c r="M1256" s="587"/>
      <c r="N1256" s="587"/>
      <c r="O1256" s="587"/>
    </row>
    <row r="1257" customHeight="1" spans="1:15">
      <c r="A1257" s="586"/>
      <c r="K1257" s="587"/>
      <c r="L1257" s="587"/>
      <c r="M1257" s="587"/>
      <c r="N1257" s="587"/>
      <c r="O1257" s="587"/>
    </row>
    <row r="1258" customHeight="1" spans="1:15">
      <c r="A1258" s="586"/>
      <c r="K1258" s="587"/>
      <c r="L1258" s="587"/>
      <c r="M1258" s="587"/>
      <c r="N1258" s="587"/>
      <c r="O1258" s="587"/>
    </row>
    <row r="1259" customHeight="1" spans="1:15">
      <c r="A1259" s="586"/>
      <c r="K1259" s="587"/>
      <c r="L1259" s="587"/>
      <c r="M1259" s="587"/>
      <c r="N1259" s="587"/>
      <c r="O1259" s="587"/>
    </row>
    <row r="1260" customHeight="1" spans="1:15">
      <c r="A1260" s="586"/>
      <c r="K1260" s="587"/>
      <c r="L1260" s="587"/>
      <c r="M1260" s="587"/>
      <c r="N1260" s="587"/>
      <c r="O1260" s="587"/>
    </row>
    <row r="1261" customHeight="1" spans="1:15">
      <c r="A1261" s="586"/>
      <c r="K1261" s="587"/>
      <c r="L1261" s="587"/>
      <c r="M1261" s="587"/>
      <c r="N1261" s="587"/>
      <c r="O1261" s="587"/>
    </row>
    <row r="1262" customHeight="1" spans="1:15">
      <c r="A1262" s="586"/>
      <c r="K1262" s="587"/>
      <c r="L1262" s="587"/>
      <c r="M1262" s="587"/>
      <c r="N1262" s="587"/>
      <c r="O1262" s="587"/>
    </row>
    <row r="1263" customHeight="1" spans="1:15">
      <c r="A1263" s="586"/>
      <c r="K1263" s="587"/>
      <c r="L1263" s="587"/>
      <c r="M1263" s="587"/>
      <c r="N1263" s="587"/>
      <c r="O1263" s="587"/>
    </row>
    <row r="1264" customHeight="1" spans="1:15">
      <c r="A1264" s="586"/>
      <c r="K1264" s="587"/>
      <c r="L1264" s="587"/>
      <c r="M1264" s="587"/>
      <c r="N1264" s="587"/>
      <c r="O1264" s="587"/>
    </row>
    <row r="1265" customHeight="1" spans="1:15">
      <c r="A1265" s="586"/>
      <c r="K1265" s="587"/>
      <c r="L1265" s="587"/>
      <c r="M1265" s="587"/>
      <c r="N1265" s="587"/>
      <c r="O1265" s="587"/>
    </row>
    <row r="1266" customHeight="1" spans="1:15">
      <c r="A1266" s="586"/>
      <c r="K1266" s="587"/>
      <c r="L1266" s="587"/>
      <c r="M1266" s="587"/>
      <c r="N1266" s="587"/>
      <c r="O1266" s="587"/>
    </row>
    <row r="1267" customHeight="1" spans="1:15">
      <c r="A1267" s="586"/>
      <c r="K1267" s="587"/>
      <c r="L1267" s="587"/>
      <c r="M1267" s="587"/>
      <c r="N1267" s="587"/>
      <c r="O1267" s="587"/>
    </row>
    <row r="1268" customHeight="1" spans="1:15">
      <c r="A1268" s="586"/>
      <c r="K1268" s="587"/>
      <c r="L1268" s="587"/>
      <c r="M1268" s="587"/>
      <c r="N1268" s="587"/>
      <c r="O1268" s="587"/>
    </row>
    <row r="1269" customHeight="1" spans="1:15">
      <c r="A1269" s="586"/>
      <c r="K1269" s="587"/>
      <c r="L1269" s="587"/>
      <c r="M1269" s="587"/>
      <c r="N1269" s="587"/>
      <c r="O1269" s="587"/>
    </row>
    <row r="1270" customHeight="1" spans="1:15">
      <c r="A1270" s="586"/>
      <c r="K1270" s="587"/>
      <c r="L1270" s="587"/>
      <c r="M1270" s="587"/>
      <c r="N1270" s="587"/>
      <c r="O1270" s="587"/>
    </row>
    <row r="1271" customHeight="1" spans="1:15">
      <c r="A1271" s="586"/>
      <c r="K1271" s="587"/>
      <c r="L1271" s="587"/>
      <c r="M1271" s="587"/>
      <c r="N1271" s="587"/>
      <c r="O1271" s="587"/>
    </row>
    <row r="1272" customHeight="1" spans="1:15">
      <c r="A1272" s="586"/>
      <c r="K1272" s="587"/>
      <c r="L1272" s="587"/>
      <c r="M1272" s="587"/>
      <c r="N1272" s="587"/>
      <c r="O1272" s="587"/>
    </row>
    <row r="1273" customHeight="1" spans="1:15">
      <c r="A1273" s="586"/>
      <c r="K1273" s="587"/>
      <c r="L1273" s="587"/>
      <c r="M1273" s="587"/>
      <c r="N1273" s="587"/>
      <c r="O1273" s="587"/>
    </row>
    <row r="1274" customHeight="1" spans="1:15">
      <c r="A1274" s="586"/>
      <c r="K1274" s="587"/>
      <c r="L1274" s="587"/>
      <c r="M1274" s="587"/>
      <c r="N1274" s="587"/>
      <c r="O1274" s="587"/>
    </row>
    <row r="1275" customHeight="1" spans="1:15">
      <c r="A1275" s="586"/>
      <c r="K1275" s="587"/>
      <c r="L1275" s="587"/>
      <c r="M1275" s="587"/>
      <c r="N1275" s="587"/>
      <c r="O1275" s="587"/>
    </row>
    <row r="1276" customHeight="1" spans="1:15">
      <c r="A1276" s="586"/>
      <c r="K1276" s="587"/>
      <c r="L1276" s="587"/>
      <c r="M1276" s="587"/>
      <c r="N1276" s="587"/>
      <c r="O1276" s="587"/>
    </row>
    <row r="1277" customHeight="1" spans="1:15">
      <c r="A1277" s="586"/>
      <c r="K1277" s="587"/>
      <c r="L1277" s="587"/>
      <c r="M1277" s="587"/>
      <c r="N1277" s="587"/>
      <c r="O1277" s="587"/>
    </row>
    <row r="1278" customHeight="1" spans="1:15">
      <c r="A1278" s="586"/>
      <c r="K1278" s="587"/>
      <c r="L1278" s="587"/>
      <c r="M1278" s="587"/>
      <c r="N1278" s="587"/>
      <c r="O1278" s="587"/>
    </row>
    <row r="1279" customHeight="1" spans="1:15">
      <c r="A1279" s="586"/>
      <c r="K1279" s="587"/>
      <c r="L1279" s="587"/>
      <c r="M1279" s="587"/>
      <c r="N1279" s="587"/>
      <c r="O1279" s="587"/>
    </row>
    <row r="1280" customHeight="1" spans="1:15">
      <c r="A1280" s="586"/>
      <c r="K1280" s="587"/>
      <c r="L1280" s="587"/>
      <c r="M1280" s="587"/>
      <c r="N1280" s="587"/>
      <c r="O1280" s="587"/>
    </row>
    <row r="1281" customHeight="1" spans="1:15">
      <c r="A1281" s="586"/>
      <c r="K1281" s="587"/>
      <c r="L1281" s="587"/>
      <c r="M1281" s="587"/>
      <c r="N1281" s="587"/>
      <c r="O1281" s="587"/>
    </row>
    <row r="1282" customHeight="1" spans="1:15">
      <c r="A1282" s="586"/>
      <c r="K1282" s="587"/>
      <c r="L1282" s="587"/>
      <c r="M1282" s="587"/>
      <c r="N1282" s="587"/>
      <c r="O1282" s="587"/>
    </row>
    <row r="1283" customHeight="1" spans="1:15">
      <c r="A1283" s="586"/>
      <c r="K1283" s="587"/>
      <c r="L1283" s="587"/>
      <c r="M1283" s="587"/>
      <c r="N1283" s="587"/>
      <c r="O1283" s="587"/>
    </row>
    <row r="1284" customHeight="1" spans="1:15">
      <c r="A1284" s="586"/>
      <c r="K1284" s="587"/>
      <c r="L1284" s="587"/>
      <c r="M1284" s="587"/>
      <c r="N1284" s="587"/>
      <c r="O1284" s="587"/>
    </row>
    <row r="1285" customHeight="1" spans="1:15">
      <c r="A1285" s="586"/>
      <c r="K1285" s="587"/>
      <c r="L1285" s="587"/>
      <c r="M1285" s="587"/>
      <c r="N1285" s="587"/>
      <c r="O1285" s="587"/>
    </row>
    <row r="1286" customHeight="1" spans="1:15">
      <c r="A1286" s="586"/>
      <c r="K1286" s="587"/>
      <c r="L1286" s="587"/>
      <c r="M1286" s="587"/>
      <c r="N1286" s="587"/>
      <c r="O1286" s="587"/>
    </row>
    <row r="1287" customHeight="1" spans="1:15">
      <c r="A1287" s="586"/>
      <c r="K1287" s="587"/>
      <c r="L1287" s="587"/>
      <c r="M1287" s="587"/>
      <c r="N1287" s="587"/>
      <c r="O1287" s="587"/>
    </row>
    <row r="1288" customHeight="1" spans="1:15">
      <c r="A1288" s="586"/>
      <c r="K1288" s="587"/>
      <c r="L1288" s="587"/>
      <c r="M1288" s="587"/>
      <c r="N1288" s="587"/>
      <c r="O1288" s="587"/>
    </row>
    <row r="1289" customHeight="1" spans="1:15">
      <c r="A1289" s="586"/>
      <c r="K1289" s="587"/>
      <c r="L1289" s="587"/>
      <c r="M1289" s="587"/>
      <c r="N1289" s="587"/>
      <c r="O1289" s="587"/>
    </row>
    <row r="1290" customHeight="1" spans="1:15">
      <c r="A1290" s="586"/>
      <c r="K1290" s="587"/>
      <c r="L1290" s="587"/>
      <c r="M1290" s="587"/>
      <c r="N1290" s="587"/>
      <c r="O1290" s="587"/>
    </row>
    <row r="1291" customHeight="1" spans="1:15">
      <c r="A1291" s="586"/>
      <c r="K1291" s="587"/>
      <c r="L1291" s="587"/>
      <c r="M1291" s="587"/>
      <c r="N1291" s="587"/>
      <c r="O1291" s="587"/>
    </row>
    <row r="1292" customHeight="1" spans="1:15">
      <c r="A1292" s="586"/>
      <c r="K1292" s="587"/>
      <c r="L1292" s="587"/>
      <c r="M1292" s="587"/>
      <c r="N1292" s="587"/>
      <c r="O1292" s="587"/>
    </row>
    <row r="1293" customHeight="1" spans="1:15">
      <c r="A1293" s="586"/>
      <c r="K1293" s="587"/>
      <c r="L1293" s="587"/>
      <c r="M1293" s="587"/>
      <c r="N1293" s="587"/>
      <c r="O1293" s="587"/>
    </row>
    <row r="1294" customHeight="1" spans="1:15">
      <c r="A1294" s="586"/>
      <c r="K1294" s="587"/>
      <c r="L1294" s="587"/>
      <c r="M1294" s="587"/>
      <c r="N1294" s="587"/>
      <c r="O1294" s="587"/>
    </row>
    <row r="1295" customHeight="1" spans="1:15">
      <c r="A1295" s="586"/>
      <c r="K1295" s="587"/>
      <c r="L1295" s="587"/>
      <c r="M1295" s="587"/>
      <c r="N1295" s="587"/>
      <c r="O1295" s="587"/>
    </row>
    <row r="1296" customHeight="1" spans="1:15">
      <c r="A1296" s="586"/>
      <c r="K1296" s="587"/>
      <c r="L1296" s="587"/>
      <c r="M1296" s="587"/>
      <c r="N1296" s="587"/>
      <c r="O1296" s="587"/>
    </row>
    <row r="1297" customHeight="1" spans="1:15">
      <c r="A1297" s="586"/>
      <c r="K1297" s="587"/>
      <c r="L1297" s="587"/>
      <c r="M1297" s="587"/>
      <c r="N1297" s="587"/>
      <c r="O1297" s="587"/>
    </row>
    <row r="1298" customHeight="1" spans="1:15">
      <c r="A1298" s="586"/>
      <c r="K1298" s="587"/>
      <c r="L1298" s="587"/>
      <c r="M1298" s="587"/>
      <c r="N1298" s="587"/>
      <c r="O1298" s="587"/>
    </row>
    <row r="1299" customHeight="1" spans="1:15">
      <c r="A1299" s="586"/>
      <c r="K1299" s="587"/>
      <c r="L1299" s="587"/>
      <c r="M1299" s="587"/>
      <c r="N1299" s="587"/>
      <c r="O1299" s="587"/>
    </row>
    <row r="1300" customHeight="1" spans="1:15">
      <c r="A1300" s="586"/>
      <c r="K1300" s="587"/>
      <c r="L1300" s="587"/>
      <c r="M1300" s="587"/>
      <c r="N1300" s="587"/>
      <c r="O1300" s="587"/>
    </row>
    <row r="1301" customHeight="1" spans="1:15">
      <c r="A1301" s="586"/>
      <c r="K1301" s="587"/>
      <c r="L1301" s="587"/>
      <c r="M1301" s="587"/>
      <c r="N1301" s="587"/>
      <c r="O1301" s="587"/>
    </row>
    <row r="1302" customHeight="1" spans="1:15">
      <c r="A1302" s="586"/>
      <c r="K1302" s="587"/>
      <c r="L1302" s="587"/>
      <c r="M1302" s="587"/>
      <c r="N1302" s="587"/>
      <c r="O1302" s="587"/>
    </row>
    <row r="1303" customHeight="1" spans="1:15">
      <c r="A1303" s="586"/>
      <c r="K1303" s="587"/>
      <c r="L1303" s="587"/>
      <c r="M1303" s="587"/>
      <c r="N1303" s="587"/>
      <c r="O1303" s="587"/>
    </row>
    <row r="1304" customHeight="1" spans="1:15">
      <c r="A1304" s="586"/>
      <c r="K1304" s="587"/>
      <c r="L1304" s="587"/>
      <c r="M1304" s="587"/>
      <c r="N1304" s="587"/>
      <c r="O1304" s="587"/>
    </row>
    <row r="1305" customHeight="1" spans="1:15">
      <c r="A1305" s="586"/>
      <c r="K1305" s="587"/>
      <c r="L1305" s="587"/>
      <c r="M1305" s="587"/>
      <c r="N1305" s="587"/>
      <c r="O1305" s="587"/>
    </row>
    <row r="1306" customHeight="1" spans="1:15">
      <c r="A1306" s="586"/>
      <c r="K1306" s="587"/>
      <c r="L1306" s="587"/>
      <c r="M1306" s="587"/>
      <c r="N1306" s="587"/>
      <c r="O1306" s="587"/>
    </row>
    <row r="1307" customHeight="1" spans="1:15">
      <c r="A1307" s="586"/>
      <c r="K1307" s="587"/>
      <c r="L1307" s="587"/>
      <c r="M1307" s="587"/>
      <c r="N1307" s="587"/>
      <c r="O1307" s="587"/>
    </row>
    <row r="1308" customHeight="1" spans="1:15">
      <c r="A1308" s="586"/>
      <c r="K1308" s="587"/>
      <c r="L1308" s="587"/>
      <c r="M1308" s="587"/>
      <c r="N1308" s="587"/>
      <c r="O1308" s="587"/>
    </row>
    <row r="1309" customHeight="1" spans="1:15">
      <c r="A1309" s="586"/>
      <c r="K1309" s="587"/>
      <c r="L1309" s="587"/>
      <c r="M1309" s="587"/>
      <c r="N1309" s="587"/>
      <c r="O1309" s="587"/>
    </row>
    <row r="1310" customHeight="1" spans="1:15">
      <c r="A1310" s="586"/>
      <c r="K1310" s="587"/>
      <c r="L1310" s="587"/>
      <c r="M1310" s="587"/>
      <c r="N1310" s="587"/>
      <c r="O1310" s="587"/>
    </row>
    <row r="1311" customHeight="1" spans="1:15">
      <c r="A1311" s="586"/>
      <c r="K1311" s="587"/>
      <c r="L1311" s="587"/>
      <c r="M1311" s="587"/>
      <c r="N1311" s="587"/>
      <c r="O1311" s="587"/>
    </row>
    <row r="1312" customHeight="1" spans="1:15">
      <c r="A1312" s="586"/>
      <c r="K1312" s="587"/>
      <c r="L1312" s="587"/>
      <c r="M1312" s="587"/>
      <c r="N1312" s="587"/>
      <c r="O1312" s="587"/>
    </row>
    <row r="1313" customHeight="1" spans="1:15">
      <c r="A1313" s="586"/>
      <c r="K1313" s="587"/>
      <c r="L1313" s="587"/>
      <c r="M1313" s="587"/>
      <c r="N1313" s="587"/>
      <c r="O1313" s="587"/>
    </row>
    <row r="1314" customHeight="1" spans="1:15">
      <c r="A1314" s="586"/>
      <c r="K1314" s="587"/>
      <c r="L1314" s="587"/>
      <c r="M1314" s="587"/>
      <c r="N1314" s="587"/>
      <c r="O1314" s="587"/>
    </row>
    <row r="1315" customHeight="1" spans="1:15">
      <c r="A1315" s="586"/>
      <c r="K1315" s="587"/>
      <c r="L1315" s="587"/>
      <c r="M1315" s="587"/>
      <c r="N1315" s="587"/>
      <c r="O1315" s="587"/>
    </row>
    <row r="1316" customHeight="1" spans="1:15">
      <c r="A1316" s="586"/>
      <c r="K1316" s="587"/>
      <c r="L1316" s="587"/>
      <c r="M1316" s="587"/>
      <c r="N1316" s="587"/>
      <c r="O1316" s="587"/>
    </row>
    <row r="1317" customHeight="1" spans="1:15">
      <c r="A1317" s="586"/>
      <c r="K1317" s="587"/>
      <c r="L1317" s="587"/>
      <c r="M1317" s="587"/>
      <c r="N1317" s="587"/>
      <c r="O1317" s="587"/>
    </row>
    <row r="1318" customHeight="1" spans="1:15">
      <c r="A1318" s="586"/>
      <c r="K1318" s="587"/>
      <c r="L1318" s="587"/>
      <c r="M1318" s="587"/>
      <c r="N1318" s="587"/>
      <c r="O1318" s="587"/>
    </row>
    <row r="1319" customHeight="1" spans="1:15">
      <c r="A1319" s="586"/>
      <c r="K1319" s="587"/>
      <c r="L1319" s="587"/>
      <c r="M1319" s="587"/>
      <c r="N1319" s="587"/>
      <c r="O1319" s="587"/>
    </row>
    <row r="1320" customHeight="1" spans="1:15">
      <c r="A1320" s="586"/>
      <c r="K1320" s="587"/>
      <c r="L1320" s="587"/>
      <c r="M1320" s="587"/>
      <c r="N1320" s="587"/>
      <c r="O1320" s="587"/>
    </row>
    <row r="1321" customHeight="1" spans="1:15">
      <c r="A1321" s="586"/>
      <c r="K1321" s="587"/>
      <c r="L1321" s="587"/>
      <c r="M1321" s="587"/>
      <c r="N1321" s="587"/>
      <c r="O1321" s="587"/>
    </row>
    <row r="1322" customHeight="1" spans="1:15">
      <c r="A1322" s="586"/>
      <c r="K1322" s="587"/>
      <c r="L1322" s="587"/>
      <c r="M1322" s="587"/>
      <c r="N1322" s="587"/>
      <c r="O1322" s="587"/>
    </row>
    <row r="1323" customHeight="1" spans="1:15">
      <c r="A1323" s="586"/>
      <c r="K1323" s="587"/>
      <c r="L1323" s="587"/>
      <c r="M1323" s="587"/>
      <c r="N1323" s="587"/>
      <c r="O1323" s="587"/>
    </row>
    <row r="1324" customHeight="1" spans="1:15">
      <c r="A1324" s="586"/>
      <c r="K1324" s="587"/>
      <c r="L1324" s="587"/>
      <c r="M1324" s="587"/>
      <c r="N1324" s="587"/>
      <c r="O1324" s="587"/>
    </row>
    <row r="1325" customHeight="1" spans="1:15">
      <c r="A1325" s="586"/>
      <c r="K1325" s="587"/>
      <c r="L1325" s="587"/>
      <c r="M1325" s="587"/>
      <c r="N1325" s="587"/>
      <c r="O1325" s="587"/>
    </row>
    <row r="1326" customHeight="1" spans="1:15">
      <c r="A1326" s="586"/>
      <c r="K1326" s="587"/>
      <c r="L1326" s="587"/>
      <c r="M1326" s="587"/>
      <c r="N1326" s="587"/>
      <c r="O1326" s="587"/>
    </row>
    <row r="1327" customHeight="1" spans="1:15">
      <c r="A1327" s="586"/>
      <c r="K1327" s="587"/>
      <c r="L1327" s="587"/>
      <c r="M1327" s="587"/>
      <c r="N1327" s="587"/>
      <c r="O1327" s="587"/>
    </row>
    <row r="1328" customHeight="1" spans="1:15">
      <c r="A1328" s="586"/>
      <c r="K1328" s="587"/>
      <c r="L1328" s="587"/>
      <c r="M1328" s="587"/>
      <c r="N1328" s="587"/>
      <c r="O1328" s="587"/>
    </row>
    <row r="1329" customHeight="1" spans="1:15">
      <c r="A1329" s="586"/>
      <c r="K1329" s="587"/>
      <c r="L1329" s="587"/>
      <c r="M1329" s="587"/>
      <c r="N1329" s="587"/>
      <c r="O1329" s="587"/>
    </row>
    <row r="1330" customHeight="1" spans="1:15">
      <c r="A1330" s="586"/>
      <c r="K1330" s="587"/>
      <c r="L1330" s="587"/>
      <c r="M1330" s="587"/>
      <c r="N1330" s="587"/>
      <c r="O1330" s="587"/>
    </row>
    <row r="1331" customHeight="1" spans="1:15">
      <c r="A1331" s="586"/>
      <c r="K1331" s="587"/>
      <c r="L1331" s="587"/>
      <c r="M1331" s="587"/>
      <c r="N1331" s="587"/>
      <c r="O1331" s="587"/>
    </row>
    <row r="1332" customHeight="1" spans="1:15">
      <c r="A1332" s="586"/>
      <c r="K1332" s="587"/>
      <c r="L1332" s="587"/>
      <c r="M1332" s="587"/>
      <c r="N1332" s="587"/>
      <c r="O1332" s="587"/>
    </row>
    <row r="1333" customHeight="1" spans="1:15">
      <c r="A1333" s="586"/>
      <c r="K1333" s="587"/>
      <c r="L1333" s="587"/>
      <c r="M1333" s="587"/>
      <c r="N1333" s="587"/>
      <c r="O1333" s="587"/>
    </row>
    <row r="1334" customHeight="1" spans="1:15">
      <c r="A1334" s="586"/>
      <c r="K1334" s="587"/>
      <c r="L1334" s="587"/>
      <c r="M1334" s="587"/>
      <c r="N1334" s="587"/>
      <c r="O1334" s="587"/>
    </row>
    <row r="1335" customHeight="1" spans="1:15">
      <c r="A1335" s="586"/>
      <c r="K1335" s="587"/>
      <c r="L1335" s="587"/>
      <c r="M1335" s="587"/>
      <c r="N1335" s="587"/>
      <c r="O1335" s="587"/>
    </row>
    <row r="1336" customHeight="1" spans="1:15">
      <c r="A1336" s="586"/>
      <c r="K1336" s="587"/>
      <c r="L1336" s="587"/>
      <c r="M1336" s="587"/>
      <c r="N1336" s="587"/>
      <c r="O1336" s="587"/>
    </row>
    <row r="1337" customHeight="1" spans="1:15">
      <c r="A1337" s="586"/>
      <c r="K1337" s="587"/>
      <c r="L1337" s="587"/>
      <c r="M1337" s="587"/>
      <c r="N1337" s="587"/>
      <c r="O1337" s="587"/>
    </row>
    <row r="1338" customHeight="1" spans="1:15">
      <c r="A1338" s="586"/>
      <c r="K1338" s="587"/>
      <c r="L1338" s="587"/>
      <c r="M1338" s="587"/>
      <c r="N1338" s="587"/>
      <c r="O1338" s="587"/>
    </row>
    <row r="1339" customHeight="1" spans="1:15">
      <c r="A1339" s="586"/>
      <c r="K1339" s="587"/>
      <c r="L1339" s="587"/>
      <c r="M1339" s="587"/>
      <c r="N1339" s="587"/>
      <c r="O1339" s="587"/>
    </row>
    <row r="1340" customHeight="1" spans="1:15">
      <c r="A1340" s="586"/>
      <c r="K1340" s="587"/>
      <c r="L1340" s="587"/>
      <c r="M1340" s="587"/>
      <c r="N1340" s="587"/>
      <c r="O1340" s="587"/>
    </row>
    <row r="1341" customHeight="1" spans="1:15">
      <c r="A1341" s="586"/>
      <c r="K1341" s="587"/>
      <c r="L1341" s="587"/>
      <c r="M1341" s="587"/>
      <c r="N1341" s="587"/>
      <c r="O1341" s="587"/>
    </row>
    <row r="1342" customHeight="1" spans="1:15">
      <c r="A1342" s="586"/>
      <c r="K1342" s="587"/>
      <c r="L1342" s="587"/>
      <c r="M1342" s="587"/>
      <c r="N1342" s="587"/>
      <c r="O1342" s="587"/>
    </row>
    <row r="1343" customHeight="1" spans="1:15">
      <c r="A1343" s="586"/>
      <c r="K1343" s="587"/>
      <c r="L1343" s="587"/>
      <c r="M1343" s="587"/>
      <c r="N1343" s="587"/>
      <c r="O1343" s="587"/>
    </row>
    <row r="1344" customHeight="1" spans="1:15">
      <c r="A1344" s="586"/>
      <c r="K1344" s="587"/>
      <c r="L1344" s="587"/>
      <c r="M1344" s="587"/>
      <c r="N1344" s="587"/>
      <c r="O1344" s="587"/>
    </row>
    <row r="1345" customHeight="1" spans="1:15">
      <c r="A1345" s="586"/>
      <c r="K1345" s="587"/>
      <c r="L1345" s="587"/>
      <c r="M1345" s="587"/>
      <c r="N1345" s="587"/>
      <c r="O1345" s="587"/>
    </row>
    <row r="1346" customHeight="1" spans="1:15">
      <c r="A1346" s="586"/>
      <c r="K1346" s="587"/>
      <c r="L1346" s="587"/>
      <c r="M1346" s="587"/>
      <c r="N1346" s="587"/>
      <c r="O1346" s="587"/>
    </row>
    <row r="1347" customHeight="1" spans="1:15">
      <c r="A1347" s="586"/>
      <c r="K1347" s="587"/>
      <c r="L1347" s="587"/>
      <c r="M1347" s="587"/>
      <c r="N1347" s="587"/>
      <c r="O1347" s="587"/>
    </row>
    <row r="1348" customHeight="1" spans="1:15">
      <c r="A1348" s="586"/>
      <c r="K1348" s="587"/>
      <c r="L1348" s="587"/>
      <c r="M1348" s="587"/>
      <c r="N1348" s="587"/>
      <c r="O1348" s="587"/>
    </row>
    <row r="1349" customHeight="1" spans="1:15">
      <c r="A1349" s="586"/>
      <c r="K1349" s="587"/>
      <c r="L1349" s="587"/>
      <c r="M1349" s="587"/>
      <c r="N1349" s="587"/>
      <c r="O1349" s="587"/>
    </row>
    <row r="1350" customHeight="1" spans="1:15">
      <c r="A1350" s="586"/>
      <c r="K1350" s="587"/>
      <c r="L1350" s="587"/>
      <c r="M1350" s="587"/>
      <c r="N1350" s="587"/>
      <c r="O1350" s="587"/>
    </row>
    <row r="1351" customHeight="1" spans="1:15">
      <c r="A1351" s="586"/>
      <c r="K1351" s="587"/>
      <c r="L1351" s="587"/>
      <c r="M1351" s="587"/>
      <c r="N1351" s="587"/>
      <c r="O1351" s="587"/>
    </row>
    <row r="1352" customHeight="1" spans="1:15">
      <c r="A1352" s="586"/>
      <c r="K1352" s="587"/>
      <c r="L1352" s="587"/>
      <c r="M1352" s="587"/>
      <c r="N1352" s="587"/>
      <c r="O1352" s="587"/>
    </row>
    <row r="1353" customHeight="1" spans="1:15">
      <c r="A1353" s="586"/>
      <c r="K1353" s="587"/>
      <c r="L1353" s="587"/>
      <c r="M1353" s="587"/>
      <c r="N1353" s="587"/>
      <c r="O1353" s="587"/>
    </row>
    <row r="1354" customHeight="1" spans="1:15">
      <c r="A1354" s="586"/>
      <c r="K1354" s="587"/>
      <c r="L1354" s="587"/>
      <c r="M1354" s="587"/>
      <c r="N1354" s="587"/>
      <c r="O1354" s="587"/>
    </row>
    <row r="1355" customHeight="1" spans="1:15">
      <c r="A1355" s="586"/>
      <c r="K1355" s="587"/>
      <c r="L1355" s="587"/>
      <c r="M1355" s="587"/>
      <c r="N1355" s="587"/>
      <c r="O1355" s="587"/>
    </row>
    <row r="1356" customHeight="1" spans="1:15">
      <c r="A1356" s="586"/>
      <c r="K1356" s="587"/>
      <c r="L1356" s="587"/>
      <c r="M1356" s="587"/>
      <c r="N1356" s="587"/>
      <c r="O1356" s="587"/>
    </row>
    <row r="1357" customHeight="1" spans="1:15">
      <c r="A1357" s="586"/>
      <c r="K1357" s="587"/>
      <c r="L1357" s="587"/>
      <c r="M1357" s="587"/>
      <c r="N1357" s="587"/>
      <c r="O1357" s="587"/>
    </row>
    <row r="1358" customHeight="1" spans="1:15">
      <c r="A1358" s="586"/>
      <c r="K1358" s="587"/>
      <c r="L1358" s="587"/>
      <c r="M1358" s="587"/>
      <c r="N1358" s="587"/>
      <c r="O1358" s="587"/>
    </row>
    <row r="1359" customHeight="1" spans="1:15">
      <c r="A1359" s="586"/>
      <c r="K1359" s="587"/>
      <c r="L1359" s="587"/>
      <c r="M1359" s="587"/>
      <c r="N1359" s="587"/>
      <c r="O1359" s="587"/>
    </row>
    <row r="1360" customHeight="1" spans="1:15">
      <c r="A1360" s="586"/>
      <c r="K1360" s="587"/>
      <c r="L1360" s="587"/>
      <c r="M1360" s="587"/>
      <c r="N1360" s="587"/>
      <c r="O1360" s="587"/>
    </row>
    <row r="1361" customHeight="1" spans="1:15">
      <c r="A1361" s="586"/>
      <c r="K1361" s="587"/>
      <c r="L1361" s="587"/>
      <c r="M1361" s="587"/>
      <c r="N1361" s="587"/>
      <c r="O1361" s="587"/>
    </row>
    <row r="1362" customHeight="1" spans="1:15">
      <c r="A1362" s="586"/>
      <c r="K1362" s="587"/>
      <c r="L1362" s="587"/>
      <c r="M1362" s="587"/>
      <c r="N1362" s="587"/>
      <c r="O1362" s="587"/>
    </row>
    <row r="1363" customHeight="1" spans="1:15">
      <c r="A1363" s="586"/>
      <c r="K1363" s="587"/>
      <c r="L1363" s="587"/>
      <c r="M1363" s="587"/>
      <c r="N1363" s="587"/>
      <c r="O1363" s="587"/>
    </row>
    <row r="1364" customHeight="1" spans="1:15">
      <c r="A1364" s="586"/>
      <c r="K1364" s="587"/>
      <c r="L1364" s="587"/>
      <c r="M1364" s="587"/>
      <c r="N1364" s="587"/>
      <c r="O1364" s="587"/>
    </row>
    <row r="1365" customHeight="1" spans="1:15">
      <c r="A1365" s="586"/>
      <c r="K1365" s="587"/>
      <c r="L1365" s="587"/>
      <c r="M1365" s="587"/>
      <c r="N1365" s="587"/>
      <c r="O1365" s="587"/>
    </row>
    <row r="1366" customHeight="1" spans="1:15">
      <c r="A1366" s="586"/>
      <c r="K1366" s="587"/>
      <c r="L1366" s="587"/>
      <c r="M1366" s="587"/>
      <c r="N1366" s="587"/>
      <c r="O1366" s="587"/>
    </row>
    <row r="1367" customHeight="1" spans="1:15">
      <c r="A1367" s="586"/>
      <c r="K1367" s="587"/>
      <c r="L1367" s="587"/>
      <c r="M1367" s="587"/>
      <c r="N1367" s="587"/>
      <c r="O1367" s="587"/>
    </row>
    <row r="1368" customHeight="1" spans="1:15">
      <c r="A1368" s="586"/>
      <c r="K1368" s="587"/>
      <c r="L1368" s="587"/>
      <c r="M1368" s="587"/>
      <c r="N1368" s="587"/>
      <c r="O1368" s="587"/>
    </row>
    <row r="1369" customHeight="1" spans="1:15">
      <c r="A1369" s="586"/>
      <c r="K1369" s="587"/>
      <c r="L1369" s="587"/>
      <c r="M1369" s="587"/>
      <c r="N1369" s="587"/>
      <c r="O1369" s="587"/>
    </row>
    <row r="1370" customHeight="1" spans="1:15">
      <c r="A1370" s="586"/>
      <c r="K1370" s="587"/>
      <c r="L1370" s="587"/>
      <c r="M1370" s="587"/>
      <c r="N1370" s="587"/>
      <c r="O1370" s="587"/>
    </row>
    <row r="1371" customHeight="1" spans="1:15">
      <c r="A1371" s="586"/>
      <c r="K1371" s="587"/>
      <c r="L1371" s="587"/>
      <c r="M1371" s="587"/>
      <c r="N1371" s="587"/>
      <c r="O1371" s="587"/>
    </row>
    <row r="1372" customHeight="1" spans="1:15">
      <c r="A1372" s="586"/>
      <c r="K1372" s="587"/>
      <c r="L1372" s="587"/>
      <c r="M1372" s="587"/>
      <c r="N1372" s="587"/>
      <c r="O1372" s="587"/>
    </row>
    <row r="1373" customHeight="1" spans="1:15">
      <c r="A1373" s="586"/>
      <c r="K1373" s="587"/>
      <c r="L1373" s="587"/>
      <c r="M1373" s="587"/>
      <c r="N1373" s="587"/>
      <c r="O1373" s="587"/>
    </row>
    <row r="1374" customHeight="1" spans="1:15">
      <c r="A1374" s="586"/>
      <c r="K1374" s="587"/>
      <c r="L1374" s="587"/>
      <c r="M1374" s="587"/>
      <c r="N1374" s="587"/>
      <c r="O1374" s="587"/>
    </row>
    <row r="1375" customHeight="1" spans="1:15">
      <c r="A1375" s="586"/>
      <c r="K1375" s="587"/>
      <c r="L1375" s="587"/>
      <c r="M1375" s="587"/>
      <c r="N1375" s="587"/>
      <c r="O1375" s="587"/>
    </row>
    <row r="1376" customHeight="1" spans="1:15">
      <c r="A1376" s="586"/>
      <c r="K1376" s="587"/>
      <c r="L1376" s="587"/>
      <c r="M1376" s="587"/>
      <c r="N1376" s="587"/>
      <c r="O1376" s="587"/>
    </row>
    <row r="1377" customHeight="1" spans="1:15">
      <c r="A1377" s="586"/>
      <c r="K1377" s="587"/>
      <c r="L1377" s="587"/>
      <c r="M1377" s="587"/>
      <c r="N1377" s="587"/>
      <c r="O1377" s="587"/>
    </row>
    <row r="1378" customHeight="1" spans="1:15">
      <c r="A1378" s="586"/>
      <c r="K1378" s="587"/>
      <c r="L1378" s="587"/>
      <c r="M1378" s="587"/>
      <c r="N1378" s="587"/>
      <c r="O1378" s="587"/>
    </row>
    <row r="1379" customHeight="1" spans="1:15">
      <c r="A1379" s="586"/>
      <c r="K1379" s="587"/>
      <c r="L1379" s="587"/>
      <c r="M1379" s="587"/>
      <c r="N1379" s="587"/>
      <c r="O1379" s="587"/>
    </row>
    <row r="1380" customHeight="1" spans="1:15">
      <c r="A1380" s="586"/>
      <c r="K1380" s="587"/>
      <c r="L1380" s="587"/>
      <c r="M1380" s="587"/>
      <c r="N1380" s="587"/>
      <c r="O1380" s="587"/>
    </row>
    <row r="1381" customHeight="1" spans="1:15">
      <c r="A1381" s="586"/>
      <c r="K1381" s="587"/>
      <c r="L1381" s="587"/>
      <c r="M1381" s="587"/>
      <c r="N1381" s="587"/>
      <c r="O1381" s="587"/>
    </row>
    <row r="1382" customHeight="1" spans="1:15">
      <c r="A1382" s="586"/>
      <c r="K1382" s="587"/>
      <c r="L1382" s="587"/>
      <c r="M1382" s="587"/>
      <c r="N1382" s="587"/>
      <c r="O1382" s="587"/>
    </row>
    <row r="1383" customHeight="1" spans="1:15">
      <c r="A1383" s="586"/>
      <c r="K1383" s="587"/>
      <c r="L1383" s="587"/>
      <c r="M1383" s="587"/>
      <c r="N1383" s="587"/>
      <c r="O1383" s="587"/>
    </row>
    <row r="1384" customHeight="1" spans="1:15">
      <c r="A1384" s="586"/>
      <c r="K1384" s="587"/>
      <c r="L1384" s="587"/>
      <c r="M1384" s="587"/>
      <c r="N1384" s="587"/>
      <c r="O1384" s="587"/>
    </row>
    <row r="1385" customHeight="1" spans="1:15">
      <c r="A1385" s="586"/>
      <c r="K1385" s="587"/>
      <c r="L1385" s="587"/>
      <c r="M1385" s="587"/>
      <c r="N1385" s="587"/>
      <c r="O1385" s="587"/>
    </row>
    <row r="1386" customHeight="1" spans="1:15">
      <c r="A1386" s="586"/>
      <c r="K1386" s="587"/>
      <c r="L1386" s="587"/>
      <c r="M1386" s="587"/>
      <c r="N1386" s="587"/>
      <c r="O1386" s="587"/>
    </row>
    <row r="1387" customHeight="1" spans="1:15">
      <c r="A1387" s="586"/>
      <c r="K1387" s="587"/>
      <c r="L1387" s="587"/>
      <c r="M1387" s="587"/>
      <c r="N1387" s="587"/>
      <c r="O1387" s="587"/>
    </row>
    <row r="1388" customHeight="1" spans="1:15">
      <c r="A1388" s="586"/>
      <c r="K1388" s="587"/>
      <c r="L1388" s="587"/>
      <c r="M1388" s="587"/>
      <c r="N1388" s="587"/>
      <c r="O1388" s="587"/>
    </row>
    <row r="1389" customHeight="1" spans="1:15">
      <c r="A1389" s="586"/>
      <c r="K1389" s="587"/>
      <c r="L1389" s="587"/>
      <c r="M1389" s="587"/>
      <c r="N1389" s="587"/>
      <c r="O1389" s="587"/>
    </row>
    <row r="1390" customHeight="1" spans="1:15">
      <c r="A1390" s="586"/>
      <c r="K1390" s="587"/>
      <c r="L1390" s="587"/>
      <c r="M1390" s="587"/>
      <c r="N1390" s="587"/>
      <c r="O1390" s="587"/>
    </row>
    <row r="1391" customHeight="1" spans="1:15">
      <c r="A1391" s="586"/>
      <c r="K1391" s="587"/>
      <c r="L1391" s="587"/>
      <c r="M1391" s="587"/>
      <c r="N1391" s="587"/>
      <c r="O1391" s="587"/>
    </row>
    <row r="1392" customHeight="1" spans="1:15">
      <c r="A1392" s="586"/>
      <c r="K1392" s="587"/>
      <c r="L1392" s="587"/>
      <c r="M1392" s="587"/>
      <c r="N1392" s="587"/>
      <c r="O1392" s="587"/>
    </row>
    <row r="1393" customHeight="1" spans="1:15">
      <c r="A1393" s="586"/>
      <c r="K1393" s="587"/>
      <c r="L1393" s="587"/>
      <c r="M1393" s="587"/>
      <c r="N1393" s="587"/>
      <c r="O1393" s="587"/>
    </row>
    <row r="1394" customHeight="1" spans="1:15">
      <c r="A1394" s="586"/>
      <c r="K1394" s="587"/>
      <c r="L1394" s="587"/>
      <c r="M1394" s="587"/>
      <c r="N1394" s="587"/>
      <c r="O1394" s="587"/>
    </row>
    <row r="1395" customHeight="1" spans="1:15">
      <c r="A1395" s="586"/>
      <c r="K1395" s="587"/>
      <c r="L1395" s="587"/>
      <c r="M1395" s="587"/>
      <c r="N1395" s="587"/>
      <c r="O1395" s="587"/>
    </row>
    <row r="1396" customHeight="1" spans="1:15">
      <c r="A1396" s="586"/>
      <c r="K1396" s="587"/>
      <c r="L1396" s="587"/>
      <c r="M1396" s="587"/>
      <c r="N1396" s="587"/>
      <c r="O1396" s="587"/>
    </row>
    <row r="1397" customHeight="1" spans="1:15">
      <c r="A1397" s="586"/>
      <c r="K1397" s="587"/>
      <c r="L1397" s="587"/>
      <c r="M1397" s="587"/>
      <c r="N1397" s="587"/>
      <c r="O1397" s="587"/>
    </row>
    <row r="1398" customHeight="1" spans="1:15">
      <c r="A1398" s="586"/>
      <c r="K1398" s="587"/>
      <c r="L1398" s="587"/>
      <c r="M1398" s="587"/>
      <c r="N1398" s="587"/>
      <c r="O1398" s="587"/>
    </row>
    <row r="1399" customHeight="1" spans="1:15">
      <c r="A1399" s="586"/>
      <c r="K1399" s="587"/>
      <c r="L1399" s="587"/>
      <c r="M1399" s="587"/>
      <c r="N1399" s="587"/>
      <c r="O1399" s="587"/>
    </row>
    <row r="1400" customHeight="1" spans="1:15">
      <c r="A1400" s="586"/>
      <c r="K1400" s="587"/>
      <c r="L1400" s="587"/>
      <c r="M1400" s="587"/>
      <c r="N1400" s="587"/>
      <c r="O1400" s="587"/>
    </row>
    <row r="1401" customHeight="1" spans="1:15">
      <c r="A1401" s="586"/>
      <c r="K1401" s="587"/>
      <c r="L1401" s="587"/>
      <c r="M1401" s="587"/>
      <c r="N1401" s="587"/>
      <c r="O1401" s="587"/>
    </row>
    <row r="1402" customHeight="1" spans="1:15">
      <c r="A1402" s="586"/>
      <c r="K1402" s="587"/>
      <c r="L1402" s="587"/>
      <c r="M1402" s="587"/>
      <c r="N1402" s="587"/>
      <c r="O1402" s="587"/>
    </row>
    <row r="1403" customHeight="1" spans="1:15">
      <c r="A1403" s="586"/>
      <c r="K1403" s="587"/>
      <c r="L1403" s="587"/>
      <c r="M1403" s="587"/>
      <c r="N1403" s="587"/>
      <c r="O1403" s="587"/>
    </row>
    <row r="1404" customHeight="1" spans="1:15">
      <c r="A1404" s="586"/>
      <c r="K1404" s="587"/>
      <c r="L1404" s="587"/>
      <c r="M1404" s="587"/>
      <c r="N1404" s="587"/>
      <c r="O1404" s="587"/>
    </row>
    <row r="1405" customHeight="1" spans="1:15">
      <c r="A1405" s="586"/>
      <c r="K1405" s="587"/>
      <c r="L1405" s="587"/>
      <c r="M1405" s="587"/>
      <c r="N1405" s="587"/>
      <c r="O1405" s="587"/>
    </row>
    <row r="1406" customHeight="1" spans="1:15">
      <c r="A1406" s="586"/>
      <c r="K1406" s="587"/>
      <c r="L1406" s="587"/>
      <c r="M1406" s="587"/>
      <c r="N1406" s="587"/>
      <c r="O1406" s="587"/>
    </row>
    <row r="1407" customHeight="1" spans="1:15">
      <c r="A1407" s="586"/>
      <c r="K1407" s="587"/>
      <c r="L1407" s="587"/>
      <c r="M1407" s="587"/>
      <c r="N1407" s="587"/>
      <c r="O1407" s="587"/>
    </row>
    <row r="1408" customHeight="1" spans="1:15">
      <c r="A1408" s="586"/>
      <c r="K1408" s="587"/>
      <c r="L1408" s="587"/>
      <c r="M1408" s="587"/>
      <c r="N1408" s="587"/>
      <c r="O1408" s="587"/>
    </row>
    <row r="1409" customHeight="1" spans="1:15">
      <c r="A1409" s="586"/>
      <c r="K1409" s="587"/>
      <c r="L1409" s="587"/>
      <c r="M1409" s="587"/>
      <c r="N1409" s="587"/>
      <c r="O1409" s="587"/>
    </row>
    <row r="1410" customHeight="1" spans="1:15">
      <c r="A1410" s="586"/>
      <c r="K1410" s="587"/>
      <c r="L1410" s="587"/>
      <c r="M1410" s="587"/>
      <c r="N1410" s="587"/>
      <c r="O1410" s="587"/>
    </row>
    <row r="1411" customHeight="1" spans="1:15">
      <c r="A1411" s="586"/>
      <c r="K1411" s="587"/>
      <c r="L1411" s="587"/>
      <c r="M1411" s="587"/>
      <c r="N1411" s="587"/>
      <c r="O1411" s="587"/>
    </row>
    <row r="1412" customHeight="1" spans="1:15">
      <c r="A1412" s="586"/>
      <c r="K1412" s="587"/>
      <c r="L1412" s="587"/>
      <c r="M1412" s="587"/>
      <c r="N1412" s="587"/>
      <c r="O1412" s="587"/>
    </row>
    <row r="1413" customHeight="1" spans="1:15">
      <c r="A1413" s="586"/>
      <c r="K1413" s="587"/>
      <c r="L1413" s="587"/>
      <c r="M1413" s="587"/>
      <c r="N1413" s="587"/>
      <c r="O1413" s="587"/>
    </row>
    <row r="1414" customHeight="1" spans="1:15">
      <c r="A1414" s="586"/>
      <c r="K1414" s="587"/>
      <c r="L1414" s="587"/>
      <c r="M1414" s="587"/>
      <c r="N1414" s="587"/>
      <c r="O1414" s="587"/>
    </row>
    <row r="1415" customHeight="1" spans="1:15">
      <c r="A1415" s="586"/>
      <c r="K1415" s="587"/>
      <c r="L1415" s="587"/>
      <c r="M1415" s="587"/>
      <c r="N1415" s="587"/>
      <c r="O1415" s="587"/>
    </row>
    <row r="1416" customHeight="1" spans="1:15">
      <c r="A1416" s="586"/>
      <c r="K1416" s="587"/>
      <c r="L1416" s="587"/>
      <c r="M1416" s="587"/>
      <c r="N1416" s="587"/>
      <c r="O1416" s="587"/>
    </row>
    <row r="1417" customHeight="1" spans="1:15">
      <c r="A1417" s="586"/>
      <c r="K1417" s="587"/>
      <c r="L1417" s="587"/>
      <c r="M1417" s="587"/>
      <c r="N1417" s="587"/>
      <c r="O1417" s="587"/>
    </row>
    <row r="1418" customHeight="1" spans="1:15">
      <c r="A1418" s="586"/>
      <c r="K1418" s="587"/>
      <c r="L1418" s="587"/>
      <c r="M1418" s="587"/>
      <c r="N1418" s="587"/>
      <c r="O1418" s="587"/>
    </row>
    <row r="1419" customHeight="1" spans="1:15">
      <c r="A1419" s="586"/>
      <c r="K1419" s="587"/>
      <c r="L1419" s="587"/>
      <c r="M1419" s="587"/>
      <c r="N1419" s="587"/>
      <c r="O1419" s="587"/>
    </row>
    <row r="1420" customHeight="1" spans="1:15">
      <c r="A1420" s="586"/>
      <c r="K1420" s="587"/>
      <c r="L1420" s="587"/>
      <c r="M1420" s="587"/>
      <c r="N1420" s="587"/>
      <c r="O1420" s="587"/>
    </row>
    <row r="1421" customHeight="1" spans="1:15">
      <c r="A1421" s="586"/>
      <c r="K1421" s="587"/>
      <c r="L1421" s="587"/>
      <c r="M1421" s="587"/>
      <c r="N1421" s="587"/>
      <c r="O1421" s="587"/>
    </row>
    <row r="1422" customHeight="1" spans="1:15">
      <c r="A1422" s="586"/>
      <c r="K1422" s="587"/>
      <c r="L1422" s="587"/>
      <c r="M1422" s="587"/>
      <c r="N1422" s="587"/>
      <c r="O1422" s="587"/>
    </row>
    <row r="1423" customHeight="1" spans="1:15">
      <c r="A1423" s="586"/>
      <c r="K1423" s="587"/>
      <c r="L1423" s="587"/>
      <c r="M1423" s="587"/>
      <c r="N1423" s="587"/>
      <c r="O1423" s="587"/>
    </row>
    <row r="1424" customHeight="1" spans="1:15">
      <c r="A1424" s="586"/>
      <c r="K1424" s="587"/>
      <c r="L1424" s="587"/>
      <c r="M1424" s="587"/>
      <c r="N1424" s="587"/>
      <c r="O1424" s="587"/>
    </row>
    <row r="1425" customHeight="1" spans="1:15">
      <c r="A1425" s="586"/>
      <c r="K1425" s="587"/>
      <c r="L1425" s="587"/>
      <c r="M1425" s="587"/>
      <c r="N1425" s="587"/>
      <c r="O1425" s="587"/>
    </row>
    <row r="1426" customHeight="1" spans="1:15">
      <c r="A1426" s="586"/>
      <c r="K1426" s="587"/>
      <c r="L1426" s="587"/>
      <c r="M1426" s="587"/>
      <c r="N1426" s="587"/>
      <c r="O1426" s="587"/>
    </row>
    <row r="1427" customHeight="1" spans="1:15">
      <c r="A1427" s="586"/>
      <c r="K1427" s="587"/>
      <c r="L1427" s="587"/>
      <c r="M1427" s="587"/>
      <c r="N1427" s="587"/>
      <c r="O1427" s="587"/>
    </row>
    <row r="1428" customHeight="1" spans="1:15">
      <c r="A1428" s="586"/>
      <c r="K1428" s="587"/>
      <c r="L1428" s="587"/>
      <c r="M1428" s="587"/>
      <c r="N1428" s="587"/>
      <c r="O1428" s="587"/>
    </row>
    <row r="1429" customHeight="1" spans="1:15">
      <c r="A1429" s="586"/>
      <c r="K1429" s="587"/>
      <c r="L1429" s="587"/>
      <c r="M1429" s="587"/>
      <c r="N1429" s="587"/>
      <c r="O1429" s="587"/>
    </row>
    <row r="1430" customHeight="1" spans="1:15">
      <c r="A1430" s="586"/>
      <c r="K1430" s="587"/>
      <c r="L1430" s="587"/>
      <c r="M1430" s="587"/>
      <c r="N1430" s="587"/>
      <c r="O1430" s="587"/>
    </row>
    <row r="1431" customHeight="1" spans="1:15">
      <c r="A1431" s="586"/>
      <c r="K1431" s="587"/>
      <c r="L1431" s="587"/>
      <c r="M1431" s="587"/>
      <c r="N1431" s="587"/>
      <c r="O1431" s="587"/>
    </row>
    <row r="1432" customHeight="1" spans="1:15">
      <c r="A1432" s="586"/>
      <c r="K1432" s="587"/>
      <c r="L1432" s="587"/>
      <c r="M1432" s="587"/>
      <c r="N1432" s="587"/>
      <c r="O1432" s="587"/>
    </row>
    <row r="1433" customHeight="1" spans="1:15">
      <c r="A1433" s="586"/>
      <c r="K1433" s="587"/>
      <c r="L1433" s="587"/>
      <c r="M1433" s="587"/>
      <c r="N1433" s="587"/>
      <c r="O1433" s="587"/>
    </row>
    <row r="1434" customHeight="1" spans="1:15">
      <c r="A1434" s="586"/>
      <c r="K1434" s="587"/>
      <c r="L1434" s="587"/>
      <c r="M1434" s="587"/>
      <c r="N1434" s="587"/>
      <c r="O1434" s="587"/>
    </row>
    <row r="1435" customHeight="1" spans="1:15">
      <c r="A1435" s="586"/>
      <c r="K1435" s="587"/>
      <c r="L1435" s="587"/>
      <c r="M1435" s="587"/>
      <c r="N1435" s="587"/>
      <c r="O1435" s="587"/>
    </row>
    <row r="1436" customHeight="1" spans="1:15">
      <c r="A1436" s="586"/>
      <c r="K1436" s="587"/>
      <c r="L1436" s="587"/>
      <c r="M1436" s="587"/>
      <c r="N1436" s="587"/>
      <c r="O1436" s="587"/>
    </row>
    <row r="1437" customHeight="1" spans="1:15">
      <c r="A1437" s="586"/>
      <c r="K1437" s="587"/>
      <c r="L1437" s="587"/>
      <c r="M1437" s="587"/>
      <c r="N1437" s="587"/>
      <c r="O1437" s="587"/>
    </row>
    <row r="1438" customHeight="1" spans="1:15">
      <c r="A1438" s="586"/>
      <c r="K1438" s="587"/>
      <c r="L1438" s="587"/>
      <c r="M1438" s="587"/>
      <c r="N1438" s="587"/>
      <c r="O1438" s="587"/>
    </row>
    <row r="1439" customHeight="1" spans="1:15">
      <c r="A1439" s="586"/>
      <c r="K1439" s="587"/>
      <c r="L1439" s="587"/>
      <c r="M1439" s="587"/>
      <c r="N1439" s="587"/>
      <c r="O1439" s="587"/>
    </row>
    <row r="1440" customHeight="1" spans="1:15">
      <c r="A1440" s="586"/>
      <c r="K1440" s="587"/>
      <c r="L1440" s="587"/>
      <c r="M1440" s="587"/>
      <c r="N1440" s="587"/>
      <c r="O1440" s="587"/>
    </row>
    <row r="1441" customHeight="1" spans="1:15">
      <c r="A1441" s="586"/>
      <c r="K1441" s="587"/>
      <c r="L1441" s="587"/>
      <c r="M1441" s="587"/>
      <c r="N1441" s="587"/>
      <c r="O1441" s="587"/>
    </row>
    <row r="1442" customHeight="1" spans="1:15">
      <c r="A1442" s="586"/>
      <c r="K1442" s="587"/>
      <c r="L1442" s="587"/>
      <c r="M1442" s="587"/>
      <c r="N1442" s="587"/>
      <c r="O1442" s="587"/>
    </row>
    <row r="1443" customHeight="1" spans="1:15">
      <c r="A1443" s="586"/>
      <c r="K1443" s="587"/>
      <c r="L1443" s="587"/>
      <c r="M1443" s="587"/>
      <c r="N1443" s="587"/>
      <c r="O1443" s="587"/>
    </row>
    <row r="1444" customHeight="1" spans="1:15">
      <c r="A1444" s="586"/>
      <c r="K1444" s="587"/>
      <c r="L1444" s="587"/>
      <c r="M1444" s="587"/>
      <c r="N1444" s="587"/>
      <c r="O1444" s="587"/>
    </row>
    <row r="1445" customHeight="1" spans="1:15">
      <c r="A1445" s="586"/>
      <c r="K1445" s="587"/>
      <c r="L1445" s="587"/>
      <c r="M1445" s="587"/>
      <c r="N1445" s="587"/>
      <c r="O1445" s="587"/>
    </row>
    <row r="1446" customHeight="1" spans="1:15">
      <c r="A1446" s="586"/>
      <c r="K1446" s="587"/>
      <c r="L1446" s="587"/>
      <c r="M1446" s="587"/>
      <c r="N1446" s="587"/>
      <c r="O1446" s="587"/>
    </row>
    <row r="1447" customHeight="1" spans="1:15">
      <c r="A1447" s="586"/>
      <c r="K1447" s="587"/>
      <c r="L1447" s="587"/>
      <c r="M1447" s="587"/>
      <c r="N1447" s="587"/>
      <c r="O1447" s="587"/>
    </row>
    <row r="1448" customHeight="1" spans="1:15">
      <c r="A1448" s="586"/>
      <c r="K1448" s="587"/>
      <c r="L1448" s="587"/>
      <c r="M1448" s="587"/>
      <c r="N1448" s="587"/>
      <c r="O1448" s="587"/>
    </row>
    <row r="1449" customHeight="1" spans="1:15">
      <c r="A1449" s="586"/>
      <c r="K1449" s="587"/>
      <c r="L1449" s="587"/>
      <c r="M1449" s="587"/>
      <c r="N1449" s="587"/>
      <c r="O1449" s="587"/>
    </row>
    <row r="1450" customHeight="1" spans="1:15">
      <c r="A1450" s="586"/>
      <c r="K1450" s="587"/>
      <c r="L1450" s="587"/>
      <c r="M1450" s="587"/>
      <c r="N1450" s="587"/>
      <c r="O1450" s="587"/>
    </row>
    <row r="1451" customHeight="1" spans="1:15">
      <c r="A1451" s="586"/>
      <c r="K1451" s="587"/>
      <c r="L1451" s="587"/>
      <c r="M1451" s="587"/>
      <c r="N1451" s="587"/>
      <c r="O1451" s="587"/>
    </row>
    <row r="1452" customHeight="1" spans="1:15">
      <c r="A1452" s="586"/>
      <c r="K1452" s="587"/>
      <c r="L1452" s="587"/>
      <c r="M1452" s="587"/>
      <c r="N1452" s="587"/>
      <c r="O1452" s="587"/>
    </row>
    <row r="1453" customHeight="1" spans="1:15">
      <c r="A1453" s="586"/>
      <c r="K1453" s="587"/>
      <c r="L1453" s="587"/>
      <c r="M1453" s="587"/>
      <c r="N1453" s="587"/>
      <c r="O1453" s="587"/>
    </row>
    <row r="1454" customHeight="1" spans="1:15">
      <c r="A1454" s="586"/>
      <c r="K1454" s="587"/>
      <c r="L1454" s="587"/>
      <c r="M1454" s="587"/>
      <c r="N1454" s="587"/>
      <c r="O1454" s="587"/>
    </row>
    <row r="1455" customHeight="1" spans="1:15">
      <c r="A1455" s="586"/>
      <c r="K1455" s="587"/>
      <c r="L1455" s="587"/>
      <c r="M1455" s="587"/>
      <c r="N1455" s="587"/>
      <c r="O1455" s="587"/>
    </row>
    <row r="1456" customHeight="1" spans="1:15">
      <c r="A1456" s="586"/>
      <c r="K1456" s="587"/>
      <c r="L1456" s="587"/>
      <c r="M1456" s="587"/>
      <c r="N1456" s="587"/>
      <c r="O1456" s="587"/>
    </row>
    <row r="1457" customHeight="1" spans="1:15">
      <c r="A1457" s="586"/>
      <c r="K1457" s="587"/>
      <c r="L1457" s="587"/>
      <c r="M1457" s="587"/>
      <c r="N1457" s="587"/>
      <c r="O1457" s="587"/>
    </row>
    <row r="1458" customHeight="1" spans="1:15">
      <c r="A1458" s="586"/>
      <c r="K1458" s="587"/>
      <c r="L1458" s="587"/>
      <c r="M1458" s="587"/>
      <c r="N1458" s="587"/>
      <c r="O1458" s="587"/>
    </row>
    <row r="1459" customHeight="1" spans="1:15">
      <c r="A1459" s="586"/>
      <c r="K1459" s="587"/>
      <c r="L1459" s="587"/>
      <c r="M1459" s="587"/>
      <c r="N1459" s="587"/>
      <c r="O1459" s="587"/>
    </row>
    <row r="1460" customHeight="1" spans="1:15">
      <c r="A1460" s="586"/>
      <c r="K1460" s="587"/>
      <c r="L1460" s="587"/>
      <c r="M1460" s="587"/>
      <c r="N1460" s="587"/>
      <c r="O1460" s="587"/>
    </row>
    <row r="1461" customHeight="1" spans="1:15">
      <c r="A1461" s="586"/>
      <c r="K1461" s="587"/>
      <c r="L1461" s="587"/>
      <c r="M1461" s="587"/>
      <c r="N1461" s="587"/>
      <c r="O1461" s="587"/>
    </row>
    <row r="1462" customHeight="1" spans="1:15">
      <c r="A1462" s="586"/>
      <c r="K1462" s="587"/>
      <c r="L1462" s="587"/>
      <c r="M1462" s="587"/>
      <c r="N1462" s="587"/>
      <c r="O1462" s="587"/>
    </row>
    <row r="1463" customHeight="1" spans="1:15">
      <c r="A1463" s="586"/>
      <c r="K1463" s="587"/>
      <c r="L1463" s="587"/>
      <c r="M1463" s="587"/>
      <c r="N1463" s="587"/>
      <c r="O1463" s="587"/>
    </row>
    <row r="1464" customHeight="1" spans="1:15">
      <c r="A1464" s="586"/>
      <c r="K1464" s="587"/>
      <c r="L1464" s="587"/>
      <c r="M1464" s="587"/>
      <c r="N1464" s="587"/>
      <c r="O1464" s="587"/>
    </row>
    <row r="1465" customHeight="1" spans="1:15">
      <c r="A1465" s="586"/>
      <c r="K1465" s="587"/>
      <c r="L1465" s="587"/>
      <c r="M1465" s="587"/>
      <c r="N1465" s="587"/>
      <c r="O1465" s="587"/>
    </row>
    <row r="1466" customHeight="1" spans="1:15">
      <c r="A1466" s="586"/>
      <c r="K1466" s="587"/>
      <c r="L1466" s="587"/>
      <c r="M1466" s="587"/>
      <c r="N1466" s="587"/>
      <c r="O1466" s="587"/>
    </row>
    <row r="1467" customHeight="1" spans="1:15">
      <c r="A1467" s="586"/>
      <c r="K1467" s="587"/>
      <c r="L1467" s="587"/>
      <c r="M1467" s="587"/>
      <c r="N1467" s="587"/>
      <c r="O1467" s="587"/>
    </row>
    <row r="1468" customHeight="1" spans="1:15">
      <c r="A1468" s="586"/>
      <c r="K1468" s="587"/>
      <c r="L1468" s="587"/>
      <c r="M1468" s="587"/>
      <c r="N1468" s="587"/>
      <c r="O1468" s="587"/>
    </row>
    <row r="1469" customHeight="1" spans="1:15">
      <c r="A1469" s="586"/>
      <c r="K1469" s="587"/>
      <c r="L1469" s="587"/>
      <c r="M1469" s="587"/>
      <c r="N1469" s="587"/>
      <c r="O1469" s="587"/>
    </row>
    <row r="1470" customHeight="1" spans="1:15">
      <c r="A1470" s="586"/>
      <c r="K1470" s="587"/>
      <c r="L1470" s="587"/>
      <c r="M1470" s="587"/>
      <c r="N1470" s="587"/>
      <c r="O1470" s="587"/>
    </row>
    <row r="1471" customHeight="1" spans="1:15">
      <c r="A1471" s="586"/>
      <c r="K1471" s="587"/>
      <c r="L1471" s="587"/>
      <c r="M1471" s="587"/>
      <c r="N1471" s="587"/>
      <c r="O1471" s="587"/>
    </row>
    <row r="1472" customHeight="1" spans="1:15">
      <c r="A1472" s="586"/>
      <c r="K1472" s="587"/>
      <c r="L1472" s="587"/>
      <c r="M1472" s="587"/>
      <c r="N1472" s="587"/>
      <c r="O1472" s="587"/>
    </row>
    <row r="1473" customHeight="1" spans="1:15">
      <c r="A1473" s="586"/>
      <c r="K1473" s="587"/>
      <c r="L1473" s="587"/>
      <c r="M1473" s="587"/>
      <c r="N1473" s="587"/>
      <c r="O1473" s="587"/>
    </row>
    <row r="1474" customHeight="1" spans="1:15">
      <c r="A1474" s="586"/>
      <c r="K1474" s="587"/>
      <c r="L1474" s="587"/>
      <c r="M1474" s="587"/>
      <c r="N1474" s="587"/>
      <c r="O1474" s="587"/>
    </row>
    <row r="1475" customHeight="1" spans="1:15">
      <c r="A1475" s="586"/>
      <c r="K1475" s="587"/>
      <c r="L1475" s="587"/>
      <c r="M1475" s="587"/>
      <c r="N1475" s="587"/>
      <c r="O1475" s="587"/>
    </row>
    <row r="1476" customHeight="1" spans="1:15">
      <c r="A1476" s="586"/>
      <c r="K1476" s="587"/>
      <c r="L1476" s="587"/>
      <c r="M1476" s="587"/>
      <c r="N1476" s="587"/>
      <c r="O1476" s="587"/>
    </row>
    <row r="1477" customHeight="1" spans="1:15">
      <c r="A1477" s="586"/>
      <c r="K1477" s="587"/>
      <c r="L1477" s="587"/>
      <c r="M1477" s="587"/>
      <c r="N1477" s="587"/>
      <c r="O1477" s="587"/>
    </row>
    <row r="1478" customHeight="1" spans="1:15">
      <c r="A1478" s="586"/>
      <c r="K1478" s="587"/>
      <c r="L1478" s="587"/>
      <c r="M1478" s="587"/>
      <c r="N1478" s="587"/>
      <c r="O1478" s="587"/>
    </row>
    <row r="1479" customHeight="1" spans="1:15">
      <c r="A1479" s="586"/>
      <c r="K1479" s="587"/>
      <c r="L1479" s="587"/>
      <c r="M1479" s="587"/>
      <c r="N1479" s="587"/>
      <c r="O1479" s="587"/>
    </row>
    <row r="1480" customHeight="1" spans="1:15">
      <c r="A1480" s="586"/>
      <c r="K1480" s="587"/>
      <c r="L1480" s="587"/>
      <c r="M1480" s="587"/>
      <c r="N1480" s="587"/>
      <c r="O1480" s="587"/>
    </row>
    <row r="1481" customHeight="1" spans="1:15">
      <c r="A1481" s="586"/>
      <c r="K1481" s="587"/>
      <c r="L1481" s="587"/>
      <c r="M1481" s="587"/>
      <c r="N1481" s="587"/>
      <c r="O1481" s="587"/>
    </row>
    <row r="1482" customHeight="1" spans="1:15">
      <c r="A1482" s="586"/>
      <c r="K1482" s="587"/>
      <c r="L1482" s="587"/>
      <c r="M1482" s="587"/>
      <c r="N1482" s="587"/>
      <c r="O1482" s="587"/>
    </row>
    <row r="1483" customHeight="1" spans="1:15">
      <c r="A1483" s="586"/>
      <c r="K1483" s="587"/>
      <c r="L1483" s="587"/>
      <c r="M1483" s="587"/>
      <c r="N1483" s="587"/>
      <c r="O1483" s="587"/>
    </row>
    <row r="1484" customHeight="1" spans="1:15">
      <c r="A1484" s="586"/>
      <c r="K1484" s="587"/>
      <c r="L1484" s="587"/>
      <c r="M1484" s="587"/>
      <c r="N1484" s="587"/>
      <c r="O1484" s="587"/>
    </row>
    <row r="1485" customHeight="1" spans="1:15">
      <c r="A1485" s="586"/>
      <c r="K1485" s="587"/>
      <c r="L1485" s="587"/>
      <c r="M1485" s="587"/>
      <c r="N1485" s="587"/>
      <c r="O1485" s="587"/>
    </row>
    <row r="1486" customHeight="1" spans="1:15">
      <c r="A1486" s="586"/>
      <c r="K1486" s="587"/>
      <c r="L1486" s="587"/>
      <c r="M1486" s="587"/>
      <c r="N1486" s="587"/>
      <c r="O1486" s="587"/>
    </row>
    <row r="1487" customHeight="1" spans="1:15">
      <c r="A1487" s="586"/>
      <c r="K1487" s="587"/>
      <c r="L1487" s="587"/>
      <c r="M1487" s="587"/>
      <c r="N1487" s="587"/>
      <c r="O1487" s="587"/>
    </row>
    <row r="1488" customHeight="1" spans="1:15">
      <c r="A1488" s="586"/>
      <c r="K1488" s="587"/>
      <c r="L1488" s="587"/>
      <c r="M1488" s="587"/>
      <c r="N1488" s="587"/>
      <c r="O1488" s="587"/>
    </row>
    <row r="1489" customHeight="1" spans="1:15">
      <c r="A1489" s="586"/>
      <c r="K1489" s="587"/>
      <c r="L1489" s="587"/>
      <c r="M1489" s="587"/>
      <c r="N1489" s="587"/>
      <c r="O1489" s="587"/>
    </row>
    <row r="1490" customHeight="1" spans="1:15">
      <c r="A1490" s="586"/>
      <c r="K1490" s="587"/>
      <c r="L1490" s="587"/>
      <c r="M1490" s="587"/>
      <c r="N1490" s="587"/>
      <c r="O1490" s="587"/>
    </row>
    <row r="1491" customHeight="1" spans="1:15">
      <c r="A1491" s="586"/>
      <c r="K1491" s="587"/>
      <c r="L1491" s="587"/>
      <c r="M1491" s="587"/>
      <c r="N1491" s="587"/>
      <c r="O1491" s="587"/>
    </row>
    <row r="1492" customHeight="1" spans="1:15">
      <c r="A1492" s="586"/>
      <c r="K1492" s="587"/>
      <c r="L1492" s="587"/>
      <c r="M1492" s="587"/>
      <c r="N1492" s="587"/>
      <c r="O1492" s="587"/>
    </row>
    <row r="1493" customHeight="1" spans="1:15">
      <c r="A1493" s="586"/>
      <c r="K1493" s="587"/>
      <c r="L1493" s="587"/>
      <c r="M1493" s="587"/>
      <c r="N1493" s="587"/>
      <c r="O1493" s="587"/>
    </row>
    <row r="1494" customHeight="1" spans="1:15">
      <c r="A1494" s="586"/>
      <c r="K1494" s="587"/>
      <c r="L1494" s="587"/>
      <c r="M1494" s="587"/>
      <c r="N1494" s="587"/>
      <c r="O1494" s="587"/>
    </row>
    <row r="1495" customHeight="1" spans="1:15">
      <c r="A1495" s="586"/>
      <c r="K1495" s="587"/>
      <c r="L1495" s="587"/>
      <c r="M1495" s="587"/>
      <c r="N1495" s="587"/>
      <c r="O1495" s="587"/>
    </row>
    <row r="1496" customHeight="1" spans="1:15">
      <c r="A1496" s="586"/>
      <c r="K1496" s="587"/>
      <c r="L1496" s="587"/>
      <c r="M1496" s="587"/>
      <c r="N1496" s="587"/>
      <c r="O1496" s="587"/>
    </row>
    <row r="1497" customHeight="1" spans="1:15">
      <c r="A1497" s="586"/>
      <c r="K1497" s="587"/>
      <c r="L1497" s="587"/>
      <c r="M1497" s="587"/>
      <c r="N1497" s="587"/>
      <c r="O1497" s="587"/>
    </row>
    <row r="1498" customHeight="1" spans="1:15">
      <c r="A1498" s="586"/>
      <c r="K1498" s="587"/>
      <c r="L1498" s="587"/>
      <c r="M1498" s="587"/>
      <c r="N1498" s="587"/>
      <c r="O1498" s="587"/>
    </row>
    <row r="1499" customHeight="1" spans="1:15">
      <c r="A1499" s="586"/>
      <c r="K1499" s="587"/>
      <c r="L1499" s="587"/>
      <c r="M1499" s="587"/>
      <c r="N1499" s="587"/>
      <c r="O1499" s="587"/>
    </row>
    <row r="1500" customHeight="1" spans="1:15">
      <c r="A1500" s="586"/>
      <c r="K1500" s="587"/>
      <c r="L1500" s="587"/>
      <c r="M1500" s="587"/>
      <c r="N1500" s="587"/>
      <c r="O1500" s="587"/>
    </row>
    <row r="1501" customHeight="1" spans="1:15">
      <c r="A1501" s="586"/>
      <c r="K1501" s="587"/>
      <c r="L1501" s="587"/>
      <c r="M1501" s="587"/>
      <c r="N1501" s="587"/>
      <c r="O1501" s="587"/>
    </row>
    <row r="1502" customHeight="1" spans="1:15">
      <c r="A1502" s="586"/>
      <c r="K1502" s="587"/>
      <c r="L1502" s="587"/>
      <c r="M1502" s="587"/>
      <c r="N1502" s="587"/>
      <c r="O1502" s="587"/>
    </row>
    <row r="1503" customHeight="1" spans="1:15">
      <c r="A1503" s="586"/>
      <c r="K1503" s="587"/>
      <c r="L1503" s="587"/>
      <c r="M1503" s="587"/>
      <c r="N1503" s="587"/>
      <c r="O1503" s="587"/>
    </row>
    <row r="1504" customHeight="1" spans="1:15">
      <c r="A1504" s="586"/>
      <c r="K1504" s="587"/>
      <c r="L1504" s="587"/>
      <c r="M1504" s="587"/>
      <c r="N1504" s="587"/>
      <c r="O1504" s="587"/>
    </row>
    <row r="1505" customHeight="1" spans="1:15">
      <c r="A1505" s="586"/>
      <c r="K1505" s="587"/>
      <c r="L1505" s="587"/>
      <c r="M1505" s="587"/>
      <c r="N1505" s="587"/>
      <c r="O1505" s="587"/>
    </row>
    <row r="1506" customHeight="1" spans="1:15">
      <c r="A1506" s="586"/>
      <c r="K1506" s="587"/>
      <c r="L1506" s="587"/>
      <c r="M1506" s="587"/>
      <c r="N1506" s="587"/>
      <c r="O1506" s="587"/>
    </row>
    <row r="1507" customHeight="1" spans="1:15">
      <c r="A1507" s="586"/>
      <c r="K1507" s="587"/>
      <c r="L1507" s="587"/>
      <c r="M1507" s="587"/>
      <c r="N1507" s="587"/>
      <c r="O1507" s="587"/>
    </row>
    <row r="1508" customHeight="1" spans="1:15">
      <c r="A1508" s="586"/>
      <c r="K1508" s="587"/>
      <c r="L1508" s="587"/>
      <c r="M1508" s="587"/>
      <c r="N1508" s="587"/>
      <c r="O1508" s="587"/>
    </row>
    <row r="1509" customHeight="1" spans="1:15">
      <c r="A1509" s="586"/>
      <c r="K1509" s="587"/>
      <c r="L1509" s="587"/>
      <c r="M1509" s="587"/>
      <c r="N1509" s="587"/>
      <c r="O1509" s="587"/>
    </row>
    <row r="1510" customHeight="1" spans="1:15">
      <c r="A1510" s="586"/>
      <c r="K1510" s="587"/>
      <c r="L1510" s="587"/>
      <c r="M1510" s="587"/>
      <c r="N1510" s="587"/>
      <c r="O1510" s="587"/>
    </row>
    <row r="1511" customHeight="1" spans="1:15">
      <c r="A1511" s="586"/>
      <c r="K1511" s="587"/>
      <c r="L1511" s="587"/>
      <c r="M1511" s="587"/>
      <c r="N1511" s="587"/>
      <c r="O1511" s="587"/>
    </row>
    <row r="1512" customHeight="1" spans="1:15">
      <c r="A1512" s="586"/>
      <c r="K1512" s="587"/>
      <c r="L1512" s="587"/>
      <c r="M1512" s="587"/>
      <c r="N1512" s="587"/>
      <c r="O1512" s="587"/>
    </row>
    <row r="1513" customHeight="1" spans="1:15">
      <c r="A1513" s="586"/>
      <c r="K1513" s="587"/>
      <c r="L1513" s="587"/>
      <c r="M1513" s="587"/>
      <c r="N1513" s="587"/>
      <c r="O1513" s="587"/>
    </row>
    <row r="1514" customHeight="1" spans="1:15">
      <c r="A1514" s="586"/>
      <c r="K1514" s="587"/>
      <c r="L1514" s="587"/>
      <c r="M1514" s="587"/>
      <c r="N1514" s="587"/>
      <c r="O1514" s="587"/>
    </row>
    <row r="1515" customHeight="1" spans="1:15">
      <c r="A1515" s="586"/>
      <c r="K1515" s="587"/>
      <c r="L1515" s="587"/>
      <c r="M1515" s="587"/>
      <c r="N1515" s="587"/>
      <c r="O1515" s="587"/>
    </row>
    <row r="1516" customHeight="1" spans="1:15">
      <c r="A1516" s="586"/>
      <c r="K1516" s="587"/>
      <c r="L1516" s="587"/>
      <c r="M1516" s="587"/>
      <c r="N1516" s="587"/>
      <c r="O1516" s="587"/>
    </row>
    <row r="1517" customHeight="1" spans="1:15">
      <c r="A1517" s="586"/>
      <c r="K1517" s="587"/>
      <c r="L1517" s="587"/>
      <c r="M1517" s="587"/>
      <c r="N1517" s="587"/>
      <c r="O1517" s="587"/>
    </row>
    <row r="1518" customHeight="1" spans="1:15">
      <c r="A1518" s="586"/>
      <c r="K1518" s="587"/>
      <c r="L1518" s="587"/>
      <c r="M1518" s="587"/>
      <c r="N1518" s="587"/>
      <c r="O1518" s="587"/>
    </row>
    <row r="1519" customHeight="1" spans="1:15">
      <c r="A1519" s="586"/>
      <c r="K1519" s="587"/>
      <c r="L1519" s="587"/>
      <c r="M1519" s="587"/>
      <c r="N1519" s="587"/>
      <c r="O1519" s="587"/>
    </row>
    <row r="1520" customHeight="1" spans="1:15">
      <c r="A1520" s="586"/>
      <c r="K1520" s="587"/>
      <c r="L1520" s="587"/>
      <c r="M1520" s="587"/>
      <c r="N1520" s="587"/>
      <c r="O1520" s="587"/>
    </row>
    <row r="1521" customHeight="1" spans="1:15">
      <c r="A1521" s="586"/>
      <c r="K1521" s="587"/>
      <c r="L1521" s="587"/>
      <c r="M1521" s="587"/>
      <c r="N1521" s="587"/>
      <c r="O1521" s="587"/>
    </row>
    <row r="1522" customHeight="1" spans="1:15">
      <c r="A1522" s="586"/>
      <c r="K1522" s="587"/>
      <c r="L1522" s="587"/>
      <c r="M1522" s="587"/>
      <c r="N1522" s="587"/>
      <c r="O1522" s="587"/>
    </row>
    <row r="1523" customHeight="1" spans="1:15">
      <c r="A1523" s="586"/>
      <c r="K1523" s="587"/>
      <c r="L1523" s="587"/>
      <c r="M1523" s="587"/>
      <c r="N1523" s="587"/>
      <c r="O1523" s="587"/>
    </row>
    <row r="1524" customHeight="1" spans="1:15">
      <c r="A1524" s="586"/>
      <c r="K1524" s="587"/>
      <c r="L1524" s="587"/>
      <c r="M1524" s="587"/>
      <c r="N1524" s="587"/>
      <c r="O1524" s="587"/>
    </row>
    <row r="1525" customHeight="1" spans="1:15">
      <c r="A1525" s="586"/>
      <c r="K1525" s="587"/>
      <c r="L1525" s="587"/>
      <c r="M1525" s="587"/>
      <c r="N1525" s="587"/>
      <c r="O1525" s="587"/>
    </row>
    <row r="1526" customHeight="1" spans="1:15">
      <c r="A1526" s="586"/>
      <c r="K1526" s="587"/>
      <c r="L1526" s="587"/>
      <c r="M1526" s="587"/>
      <c r="N1526" s="587"/>
      <c r="O1526" s="587"/>
    </row>
    <row r="1527" customHeight="1" spans="1:15">
      <c r="A1527" s="586"/>
      <c r="K1527" s="587"/>
      <c r="L1527" s="587"/>
      <c r="M1527" s="587"/>
      <c r="N1527" s="587"/>
      <c r="O1527" s="587"/>
    </row>
    <row r="1528" customHeight="1" spans="1:15">
      <c r="A1528" s="586"/>
      <c r="K1528" s="587"/>
      <c r="L1528" s="587"/>
      <c r="M1528" s="587"/>
      <c r="N1528" s="587"/>
      <c r="O1528" s="587"/>
    </row>
    <row r="1529" customHeight="1" spans="1:15">
      <c r="A1529" s="586"/>
      <c r="K1529" s="587"/>
      <c r="L1529" s="587"/>
      <c r="M1529" s="587"/>
      <c r="N1529" s="587"/>
      <c r="O1529" s="587"/>
    </row>
    <row r="1530" customHeight="1" spans="1:15">
      <c r="A1530" s="586"/>
      <c r="K1530" s="587"/>
      <c r="L1530" s="587"/>
      <c r="M1530" s="587"/>
      <c r="N1530" s="587"/>
      <c r="O1530" s="587"/>
    </row>
    <row r="1531" customHeight="1" spans="1:15">
      <c r="A1531" s="586"/>
      <c r="K1531" s="587"/>
      <c r="L1531" s="587"/>
      <c r="M1531" s="587"/>
      <c r="N1531" s="587"/>
      <c r="O1531" s="587"/>
    </row>
    <row r="1532" customHeight="1" spans="1:15">
      <c r="A1532" s="586"/>
      <c r="K1532" s="587"/>
      <c r="L1532" s="587"/>
      <c r="M1532" s="587"/>
      <c r="N1532" s="587"/>
      <c r="O1532" s="587"/>
    </row>
    <row r="1533" customHeight="1" spans="1:15">
      <c r="A1533" s="586"/>
      <c r="K1533" s="587"/>
      <c r="L1533" s="587"/>
      <c r="M1533" s="587"/>
      <c r="N1533" s="587"/>
      <c r="O1533" s="587"/>
    </row>
    <row r="1534" customHeight="1" spans="1:15">
      <c r="A1534" s="586"/>
      <c r="K1534" s="587"/>
      <c r="L1534" s="587"/>
      <c r="M1534" s="587"/>
      <c r="N1534" s="587"/>
      <c r="O1534" s="587"/>
    </row>
    <row r="1535" customHeight="1" spans="1:15">
      <c r="A1535" s="586"/>
      <c r="K1535" s="587"/>
      <c r="L1535" s="587"/>
      <c r="M1535" s="587"/>
      <c r="N1535" s="587"/>
      <c r="O1535" s="587"/>
    </row>
    <row r="1536" customHeight="1" spans="1:15">
      <c r="A1536" s="586"/>
      <c r="K1536" s="587"/>
      <c r="L1536" s="587"/>
      <c r="M1536" s="587"/>
      <c r="N1536" s="587"/>
      <c r="O1536" s="587"/>
    </row>
    <row r="1537" customHeight="1" spans="1:15">
      <c r="A1537" s="586"/>
      <c r="K1537" s="587"/>
      <c r="L1537" s="587"/>
      <c r="M1537" s="587"/>
      <c r="N1537" s="587"/>
      <c r="O1537" s="587"/>
    </row>
    <row r="1538" customHeight="1" spans="1:15">
      <c r="A1538" s="586"/>
      <c r="K1538" s="587"/>
      <c r="L1538" s="587"/>
      <c r="M1538" s="587"/>
      <c r="N1538" s="587"/>
      <c r="O1538" s="587"/>
    </row>
    <row r="1539" customHeight="1" spans="1:15">
      <c r="A1539" s="586"/>
      <c r="K1539" s="587"/>
      <c r="L1539" s="587"/>
      <c r="M1539" s="587"/>
      <c r="N1539" s="587"/>
      <c r="O1539" s="587"/>
    </row>
    <row r="1540" customHeight="1" spans="1:15">
      <c r="A1540" s="586"/>
      <c r="K1540" s="587"/>
      <c r="L1540" s="587"/>
      <c r="M1540" s="587"/>
      <c r="N1540" s="587"/>
      <c r="O1540" s="587"/>
    </row>
    <row r="1541" customHeight="1" spans="1:15">
      <c r="A1541" s="586"/>
      <c r="K1541" s="587"/>
      <c r="L1541" s="587"/>
      <c r="M1541" s="587"/>
      <c r="N1541" s="587"/>
      <c r="O1541" s="587"/>
    </row>
    <row r="1542" customHeight="1" spans="1:15">
      <c r="A1542" s="586"/>
      <c r="K1542" s="587"/>
      <c r="L1542" s="587"/>
      <c r="M1542" s="587"/>
      <c r="N1542" s="587"/>
      <c r="O1542" s="587"/>
    </row>
    <row r="1543" customHeight="1" spans="1:15">
      <c r="A1543" s="586"/>
      <c r="K1543" s="587"/>
      <c r="L1543" s="587"/>
      <c r="M1543" s="587"/>
      <c r="N1543" s="587"/>
      <c r="O1543" s="587"/>
    </row>
    <row r="1544" customHeight="1" spans="1:15">
      <c r="A1544" s="586"/>
      <c r="K1544" s="587"/>
      <c r="L1544" s="587"/>
      <c r="M1544" s="587"/>
      <c r="N1544" s="587"/>
      <c r="O1544" s="587"/>
    </row>
    <row r="1545" customHeight="1" spans="1:15">
      <c r="A1545" s="586"/>
      <c r="K1545" s="587"/>
      <c r="L1545" s="587"/>
      <c r="M1545" s="587"/>
      <c r="N1545" s="587"/>
      <c r="O1545" s="587"/>
    </row>
    <row r="1546" customHeight="1" spans="1:15">
      <c r="A1546" s="586"/>
      <c r="K1546" s="587"/>
      <c r="L1546" s="587"/>
      <c r="M1546" s="587"/>
      <c r="N1546" s="587"/>
      <c r="O1546" s="587"/>
    </row>
    <row r="1547" customHeight="1" spans="1:15">
      <c r="A1547" s="586"/>
      <c r="K1547" s="587"/>
      <c r="L1547" s="587"/>
      <c r="M1547" s="587"/>
      <c r="N1547" s="587"/>
      <c r="O1547" s="587"/>
    </row>
    <row r="1548" customHeight="1" spans="1:15">
      <c r="A1548" s="586"/>
      <c r="K1548" s="587"/>
      <c r="L1548" s="587"/>
      <c r="M1548" s="587"/>
      <c r="N1548" s="587"/>
      <c r="O1548" s="587"/>
    </row>
    <row r="1549" customHeight="1" spans="1:15">
      <c r="A1549" s="586"/>
      <c r="K1549" s="587"/>
      <c r="L1549" s="587"/>
      <c r="M1549" s="587"/>
      <c r="N1549" s="587"/>
      <c r="O1549" s="587"/>
    </row>
    <row r="1550" customHeight="1" spans="1:15">
      <c r="A1550" s="586"/>
      <c r="K1550" s="587"/>
      <c r="L1550" s="587"/>
      <c r="M1550" s="587"/>
      <c r="N1550" s="587"/>
      <c r="O1550" s="587"/>
    </row>
    <row r="1551" customHeight="1" spans="1:15">
      <c r="A1551" s="586"/>
      <c r="K1551" s="587"/>
      <c r="L1551" s="587"/>
      <c r="M1551" s="587"/>
      <c r="N1551" s="587"/>
      <c r="O1551" s="587"/>
    </row>
    <row r="1552" customHeight="1" spans="1:15">
      <c r="A1552" s="586"/>
      <c r="K1552" s="587"/>
      <c r="L1552" s="587"/>
      <c r="M1552" s="587"/>
      <c r="N1552" s="587"/>
      <c r="O1552" s="587"/>
    </row>
    <row r="1553" customHeight="1" spans="1:15">
      <c r="A1553" s="586"/>
      <c r="K1553" s="587"/>
      <c r="L1553" s="587"/>
      <c r="M1553" s="587"/>
      <c r="N1553" s="587"/>
      <c r="O1553" s="587"/>
    </row>
    <row r="1554" customHeight="1" spans="1:15">
      <c r="A1554" s="586"/>
      <c r="K1554" s="587"/>
      <c r="L1554" s="587"/>
      <c r="M1554" s="587"/>
      <c r="N1554" s="587"/>
      <c r="O1554" s="587"/>
    </row>
    <row r="1555" customHeight="1" spans="1:15">
      <c r="A1555" s="586"/>
      <c r="K1555" s="587"/>
      <c r="L1555" s="587"/>
      <c r="M1555" s="587"/>
      <c r="N1555" s="587"/>
      <c r="O1555" s="587"/>
    </row>
    <row r="1556" customHeight="1" spans="1:15">
      <c r="A1556" s="586"/>
      <c r="K1556" s="587"/>
      <c r="L1556" s="587"/>
      <c r="M1556" s="587"/>
      <c r="N1556" s="587"/>
      <c r="O1556" s="587"/>
    </row>
    <row r="1557" customHeight="1" spans="1:15">
      <c r="A1557" s="586"/>
      <c r="K1557" s="587"/>
      <c r="L1557" s="587"/>
      <c r="M1557" s="587"/>
      <c r="N1557" s="587"/>
      <c r="O1557" s="587"/>
    </row>
    <row r="1558" customHeight="1" spans="1:15">
      <c r="A1558" s="586"/>
      <c r="K1558" s="587"/>
      <c r="L1558" s="587"/>
      <c r="M1558" s="587"/>
      <c r="N1558" s="587"/>
      <c r="O1558" s="587"/>
    </row>
    <row r="1559" customHeight="1" spans="1:15">
      <c r="A1559" s="586"/>
      <c r="K1559" s="587"/>
      <c r="L1559" s="587"/>
      <c r="M1559" s="587"/>
      <c r="N1559" s="587"/>
      <c r="O1559" s="587"/>
    </row>
    <row r="1560" customHeight="1" spans="1:15">
      <c r="A1560" s="586"/>
      <c r="K1560" s="587"/>
      <c r="L1560" s="587"/>
      <c r="M1560" s="587"/>
      <c r="N1560" s="587"/>
      <c r="O1560" s="587"/>
    </row>
    <row r="1561" customHeight="1" spans="1:15">
      <c r="A1561" s="586"/>
      <c r="K1561" s="587"/>
      <c r="L1561" s="587"/>
      <c r="M1561" s="587"/>
      <c r="N1561" s="587"/>
      <c r="O1561" s="587"/>
    </row>
    <row r="1562" customHeight="1" spans="1:15">
      <c r="A1562" s="586"/>
      <c r="K1562" s="587"/>
      <c r="L1562" s="587"/>
      <c r="M1562" s="587"/>
      <c r="N1562" s="587"/>
      <c r="O1562" s="587"/>
    </row>
    <row r="1563" customHeight="1" spans="1:15">
      <c r="A1563" s="586"/>
      <c r="K1563" s="587"/>
      <c r="L1563" s="587"/>
      <c r="M1563" s="587"/>
      <c r="N1563" s="587"/>
      <c r="O1563" s="587"/>
    </row>
    <row r="1564" customHeight="1" spans="1:15">
      <c r="A1564" s="586"/>
      <c r="K1564" s="587"/>
      <c r="L1564" s="587"/>
      <c r="M1564" s="587"/>
      <c r="N1564" s="587"/>
      <c r="O1564" s="587"/>
    </row>
    <row r="1565" customHeight="1" spans="1:15">
      <c r="A1565" s="586"/>
      <c r="K1565" s="587"/>
      <c r="L1565" s="587"/>
      <c r="M1565" s="587"/>
      <c r="N1565" s="587"/>
      <c r="O1565" s="587"/>
    </row>
    <row r="1566" customHeight="1" spans="1:15">
      <c r="A1566" s="586"/>
      <c r="K1566" s="587"/>
      <c r="L1566" s="587"/>
      <c r="M1566" s="587"/>
      <c r="N1566" s="587"/>
      <c r="O1566" s="587"/>
    </row>
    <row r="1567" customHeight="1" spans="1:15">
      <c r="A1567" s="586"/>
      <c r="K1567" s="587"/>
      <c r="L1567" s="587"/>
      <c r="M1567" s="587"/>
      <c r="N1567" s="587"/>
      <c r="O1567" s="587"/>
    </row>
    <row r="1568" customHeight="1" spans="1:15">
      <c r="A1568" s="586"/>
      <c r="K1568" s="587"/>
      <c r="L1568" s="587"/>
      <c r="M1568" s="587"/>
      <c r="N1568" s="587"/>
      <c r="O1568" s="587"/>
    </row>
    <row r="1569" customHeight="1" spans="1:15">
      <c r="A1569" s="586"/>
      <c r="K1569" s="587"/>
      <c r="L1569" s="587"/>
      <c r="M1569" s="587"/>
      <c r="N1569" s="587"/>
      <c r="O1569" s="587"/>
    </row>
    <row r="1570" customHeight="1" spans="1:15">
      <c r="A1570" s="586"/>
      <c r="K1570" s="587"/>
      <c r="L1570" s="587"/>
      <c r="M1570" s="587"/>
      <c r="N1570" s="587"/>
      <c r="O1570" s="587"/>
    </row>
    <row r="1571" customHeight="1" spans="1:15">
      <c r="A1571" s="586"/>
      <c r="K1571" s="587"/>
      <c r="L1571" s="587"/>
      <c r="M1571" s="587"/>
      <c r="N1571" s="587"/>
      <c r="O1571" s="587"/>
    </row>
    <row r="1572" customHeight="1" spans="1:15">
      <c r="A1572" s="586"/>
      <c r="K1572" s="587"/>
      <c r="L1572" s="587"/>
      <c r="M1572" s="587"/>
      <c r="N1572" s="587"/>
      <c r="O1572" s="587"/>
    </row>
    <row r="1573" customHeight="1" spans="1:15">
      <c r="A1573" s="586"/>
      <c r="K1573" s="587"/>
      <c r="L1573" s="587"/>
      <c r="M1573" s="587"/>
      <c r="N1573" s="587"/>
      <c r="O1573" s="587"/>
    </row>
    <row r="1574" customHeight="1" spans="1:15">
      <c r="A1574" s="586"/>
      <c r="K1574" s="587"/>
      <c r="L1574" s="587"/>
      <c r="M1574" s="587"/>
      <c r="N1574" s="587"/>
      <c r="O1574" s="587"/>
    </row>
    <row r="1575" customHeight="1" spans="1:15">
      <c r="A1575" s="586"/>
      <c r="K1575" s="587"/>
      <c r="L1575" s="587"/>
      <c r="M1575" s="587"/>
      <c r="N1575" s="587"/>
      <c r="O1575" s="587"/>
    </row>
    <row r="1576" customHeight="1" spans="1:15">
      <c r="A1576" s="586"/>
      <c r="K1576" s="587"/>
      <c r="L1576" s="587"/>
      <c r="M1576" s="587"/>
      <c r="N1576" s="587"/>
      <c r="O1576" s="587"/>
    </row>
    <row r="1577" customHeight="1" spans="1:15">
      <c r="A1577" s="586"/>
      <c r="K1577" s="587"/>
      <c r="L1577" s="587"/>
      <c r="M1577" s="587"/>
      <c r="N1577" s="587"/>
      <c r="O1577" s="587"/>
    </row>
    <row r="1578" customHeight="1" spans="1:15">
      <c r="A1578" s="586"/>
      <c r="K1578" s="587"/>
      <c r="L1578" s="587"/>
      <c r="M1578" s="587"/>
      <c r="N1578" s="587"/>
      <c r="O1578" s="587"/>
    </row>
    <row r="1579" customHeight="1" spans="1:15">
      <c r="A1579" s="586"/>
      <c r="K1579" s="587"/>
      <c r="L1579" s="587"/>
      <c r="M1579" s="587"/>
      <c r="N1579" s="587"/>
      <c r="O1579" s="587"/>
    </row>
    <row r="1580" customHeight="1" spans="1:15">
      <c r="A1580" s="586"/>
      <c r="K1580" s="587"/>
      <c r="L1580" s="587"/>
      <c r="M1580" s="587"/>
      <c r="N1580" s="587"/>
      <c r="O1580" s="587"/>
    </row>
    <row r="1581" customHeight="1" spans="1:15">
      <c r="A1581" s="586"/>
      <c r="K1581" s="587"/>
      <c r="L1581" s="587"/>
      <c r="M1581" s="587"/>
      <c r="N1581" s="587"/>
      <c r="O1581" s="587"/>
    </row>
    <row r="1582" customHeight="1" spans="1:15">
      <c r="A1582" s="586"/>
      <c r="K1582" s="587"/>
      <c r="L1582" s="587"/>
      <c r="M1582" s="587"/>
      <c r="N1582" s="587"/>
      <c r="O1582" s="587"/>
    </row>
    <row r="1583" customHeight="1" spans="1:15">
      <c r="A1583" s="586"/>
      <c r="K1583" s="587"/>
      <c r="L1583" s="587"/>
      <c r="M1583" s="587"/>
      <c r="N1583" s="587"/>
      <c r="O1583" s="587"/>
    </row>
    <row r="1584" customHeight="1" spans="1:15">
      <c r="A1584" s="586"/>
      <c r="K1584" s="587"/>
      <c r="L1584" s="587"/>
      <c r="M1584" s="587"/>
      <c r="N1584" s="587"/>
      <c r="O1584" s="587"/>
    </row>
    <row r="1585" customHeight="1" spans="1:15">
      <c r="A1585" s="586"/>
      <c r="K1585" s="587"/>
      <c r="L1585" s="587"/>
      <c r="M1585" s="587"/>
      <c r="N1585" s="587"/>
      <c r="O1585" s="587"/>
    </row>
    <row r="1586" customHeight="1" spans="1:15">
      <c r="A1586" s="586"/>
      <c r="K1586" s="587"/>
      <c r="L1586" s="587"/>
      <c r="M1586" s="587"/>
      <c r="N1586" s="587"/>
      <c r="O1586" s="587"/>
    </row>
    <row r="1587" customHeight="1" spans="1:15">
      <c r="A1587" s="586"/>
      <c r="K1587" s="587"/>
      <c r="L1587" s="587"/>
      <c r="M1587" s="587"/>
      <c r="N1587" s="587"/>
      <c r="O1587" s="587"/>
    </row>
    <row r="1588" customHeight="1" spans="1:15">
      <c r="A1588" s="586"/>
      <c r="K1588" s="587"/>
      <c r="L1588" s="587"/>
      <c r="M1588" s="587"/>
      <c r="N1588" s="587"/>
      <c r="O1588" s="587"/>
    </row>
    <row r="1589" customHeight="1" spans="1:15">
      <c r="A1589" s="586"/>
      <c r="K1589" s="587"/>
      <c r="L1589" s="587"/>
      <c r="M1589" s="587"/>
      <c r="N1589" s="587"/>
      <c r="O1589" s="587"/>
    </row>
    <row r="1590" customHeight="1" spans="1:15">
      <c r="A1590" s="586"/>
      <c r="K1590" s="587"/>
      <c r="L1590" s="587"/>
      <c r="M1590" s="587"/>
      <c r="N1590" s="587"/>
      <c r="O1590" s="587"/>
    </row>
    <row r="1591" customHeight="1" spans="1:15">
      <c r="A1591" s="586"/>
      <c r="K1591" s="587"/>
      <c r="L1591" s="587"/>
      <c r="M1591" s="587"/>
      <c r="N1591" s="587"/>
      <c r="O1591" s="587"/>
    </row>
    <row r="1592" customHeight="1" spans="1:15">
      <c r="A1592" s="586"/>
      <c r="K1592" s="587"/>
      <c r="L1592" s="587"/>
      <c r="M1592" s="587"/>
      <c r="N1592" s="587"/>
      <c r="O1592" s="587"/>
    </row>
    <row r="1593" customHeight="1" spans="1:15">
      <c r="A1593" s="586"/>
      <c r="K1593" s="587"/>
      <c r="L1593" s="587"/>
      <c r="M1593" s="587"/>
      <c r="N1593" s="587"/>
      <c r="O1593" s="587"/>
    </row>
    <row r="1594" customHeight="1" spans="1:15">
      <c r="A1594" s="586"/>
      <c r="K1594" s="587"/>
      <c r="L1594" s="587"/>
      <c r="M1594" s="587"/>
      <c r="N1594" s="587"/>
      <c r="O1594" s="587"/>
    </row>
    <row r="1595" customHeight="1" spans="1:15">
      <c r="A1595" s="586"/>
      <c r="K1595" s="587"/>
      <c r="L1595" s="587"/>
      <c r="M1595" s="587"/>
      <c r="N1595" s="587"/>
      <c r="O1595" s="587"/>
    </row>
    <row r="1596" customHeight="1" spans="1:15">
      <c r="A1596" s="586"/>
      <c r="K1596" s="587"/>
      <c r="L1596" s="587"/>
      <c r="M1596" s="587"/>
      <c r="N1596" s="587"/>
      <c r="O1596" s="587"/>
    </row>
    <row r="1597" customHeight="1" spans="1:15">
      <c r="A1597" s="586"/>
      <c r="K1597" s="587"/>
      <c r="L1597" s="587"/>
      <c r="M1597" s="587"/>
      <c r="N1597" s="587"/>
      <c r="O1597" s="587"/>
    </row>
    <row r="1598" customHeight="1" spans="1:15">
      <c r="A1598" s="586"/>
      <c r="K1598" s="587"/>
      <c r="L1598" s="587"/>
      <c r="M1598" s="587"/>
      <c r="N1598" s="587"/>
      <c r="O1598" s="587"/>
    </row>
    <row r="1599" customHeight="1" spans="1:15">
      <c r="A1599" s="586"/>
      <c r="K1599" s="587"/>
      <c r="L1599" s="587"/>
      <c r="M1599" s="587"/>
      <c r="N1599" s="587"/>
      <c r="O1599" s="587"/>
    </row>
    <row r="1600" customHeight="1" spans="1:15">
      <c r="A1600" s="586"/>
      <c r="K1600" s="587"/>
      <c r="L1600" s="587"/>
      <c r="M1600" s="587"/>
      <c r="N1600" s="587"/>
      <c r="O1600" s="587"/>
    </row>
    <row r="1601" customHeight="1" spans="1:15">
      <c r="A1601" s="586"/>
      <c r="K1601" s="587"/>
      <c r="L1601" s="587"/>
      <c r="M1601" s="587"/>
      <c r="N1601" s="587"/>
      <c r="O1601" s="587"/>
    </row>
    <row r="1602" customHeight="1" spans="1:15">
      <c r="A1602" s="586"/>
      <c r="K1602" s="587"/>
      <c r="L1602" s="587"/>
      <c r="M1602" s="587"/>
      <c r="N1602" s="587"/>
      <c r="O1602" s="587"/>
    </row>
    <row r="1603" customHeight="1" spans="1:15">
      <c r="A1603" s="586"/>
      <c r="K1603" s="587"/>
      <c r="L1603" s="587"/>
      <c r="M1603" s="587"/>
      <c r="N1603" s="587"/>
      <c r="O1603" s="587"/>
    </row>
    <row r="1604" customHeight="1" spans="1:15">
      <c r="A1604" s="586"/>
      <c r="K1604" s="587"/>
      <c r="L1604" s="587"/>
      <c r="M1604" s="587"/>
      <c r="N1604" s="587"/>
      <c r="O1604" s="587"/>
    </row>
    <row r="1605" customHeight="1" spans="1:15">
      <c r="A1605" s="586"/>
      <c r="K1605" s="587"/>
      <c r="L1605" s="587"/>
      <c r="M1605" s="587"/>
      <c r="N1605" s="587"/>
      <c r="O1605" s="587"/>
    </row>
    <row r="1606" customHeight="1" spans="1:15">
      <c r="A1606" s="586"/>
      <c r="K1606" s="587"/>
      <c r="L1606" s="587"/>
      <c r="M1606" s="587"/>
      <c r="N1606" s="587"/>
      <c r="O1606" s="587"/>
    </row>
    <row r="1607" customHeight="1" spans="1:15">
      <c r="A1607" s="586"/>
      <c r="K1607" s="587"/>
      <c r="L1607" s="587"/>
      <c r="M1607" s="587"/>
      <c r="N1607" s="587"/>
      <c r="O1607" s="587"/>
    </row>
    <row r="1608" customHeight="1" spans="1:15">
      <c r="A1608" s="586"/>
      <c r="K1608" s="587"/>
      <c r="L1608" s="587"/>
      <c r="M1608" s="587"/>
      <c r="N1608" s="587"/>
      <c r="O1608" s="587"/>
    </row>
    <row r="1609" customHeight="1" spans="1:15">
      <c r="A1609" s="586"/>
      <c r="K1609" s="587"/>
      <c r="L1609" s="587"/>
      <c r="M1609" s="587"/>
      <c r="N1609" s="587"/>
      <c r="O1609" s="587"/>
    </row>
    <row r="1610" customHeight="1" spans="1:15">
      <c r="A1610" s="586"/>
      <c r="K1610" s="587"/>
      <c r="L1610" s="587"/>
      <c r="M1610" s="587"/>
      <c r="N1610" s="587"/>
      <c r="O1610" s="587"/>
    </row>
    <row r="1611" customHeight="1" spans="1:15">
      <c r="A1611" s="586"/>
      <c r="K1611" s="587"/>
      <c r="L1611" s="587"/>
      <c r="M1611" s="587"/>
      <c r="N1611" s="587"/>
      <c r="O1611" s="587"/>
    </row>
    <row r="1612" customHeight="1" spans="1:15">
      <c r="A1612" s="586"/>
      <c r="K1612" s="587"/>
      <c r="L1612" s="587"/>
      <c r="M1612" s="587"/>
      <c r="N1612" s="587"/>
      <c r="O1612" s="587"/>
    </row>
    <row r="1613" customHeight="1" spans="1:15">
      <c r="A1613" s="586"/>
      <c r="K1613" s="587"/>
      <c r="L1613" s="587"/>
      <c r="M1613" s="587"/>
      <c r="N1613" s="587"/>
      <c r="O1613" s="587"/>
    </row>
    <row r="1614" customHeight="1" spans="1:15">
      <c r="A1614" s="586"/>
      <c r="K1614" s="587"/>
      <c r="L1614" s="587"/>
      <c r="M1614" s="587"/>
      <c r="N1614" s="587"/>
      <c r="O1614" s="587"/>
    </row>
    <row r="1615" customHeight="1" spans="1:15">
      <c r="A1615" s="586"/>
      <c r="K1615" s="587"/>
      <c r="L1615" s="587"/>
      <c r="M1615" s="587"/>
      <c r="N1615" s="587"/>
      <c r="O1615" s="587"/>
    </row>
    <row r="1616" customHeight="1" spans="1:15">
      <c r="A1616" s="586"/>
      <c r="K1616" s="587"/>
      <c r="L1616" s="587"/>
      <c r="M1616" s="587"/>
      <c r="N1616" s="587"/>
      <c r="O1616" s="587"/>
    </row>
    <row r="1617" customHeight="1" spans="1:15">
      <c r="A1617" s="586"/>
      <c r="K1617" s="587"/>
      <c r="L1617" s="587"/>
      <c r="M1617" s="587"/>
      <c r="N1617" s="587"/>
      <c r="O1617" s="587"/>
    </row>
    <row r="1618" customHeight="1" spans="1:15">
      <c r="A1618" s="586"/>
      <c r="K1618" s="587"/>
      <c r="L1618" s="587"/>
      <c r="M1618" s="587"/>
      <c r="N1618" s="587"/>
      <c r="O1618" s="587"/>
    </row>
    <row r="1619" customHeight="1" spans="1:15">
      <c r="A1619" s="586"/>
      <c r="K1619" s="587"/>
      <c r="L1619" s="587"/>
      <c r="M1619" s="587"/>
      <c r="N1619" s="587"/>
      <c r="O1619" s="587"/>
    </row>
    <row r="1620" customHeight="1" spans="1:15">
      <c r="A1620" s="586"/>
      <c r="K1620" s="587"/>
      <c r="L1620" s="587"/>
      <c r="M1620" s="587"/>
      <c r="N1620" s="587"/>
      <c r="O1620" s="587"/>
    </row>
    <row r="1621" customHeight="1" spans="1:15">
      <c r="A1621" s="586"/>
      <c r="K1621" s="587"/>
      <c r="L1621" s="587"/>
      <c r="M1621" s="587"/>
      <c r="N1621" s="587"/>
      <c r="O1621" s="587"/>
    </row>
    <row r="1622" customHeight="1" spans="1:15">
      <c r="A1622" s="586"/>
      <c r="K1622" s="587"/>
      <c r="L1622" s="587"/>
      <c r="M1622" s="587"/>
      <c r="N1622" s="587"/>
      <c r="O1622" s="587"/>
    </row>
    <row r="1623" customHeight="1" spans="1:15">
      <c r="A1623" s="586"/>
      <c r="K1623" s="587"/>
      <c r="L1623" s="587"/>
      <c r="M1623" s="587"/>
      <c r="N1623" s="587"/>
      <c r="O1623" s="587"/>
    </row>
    <row r="1624" customHeight="1" spans="1:15">
      <c r="A1624" s="586"/>
      <c r="K1624" s="587"/>
      <c r="L1624" s="587"/>
      <c r="M1624" s="587"/>
      <c r="N1624" s="587"/>
      <c r="O1624" s="587"/>
    </row>
    <row r="1625" customHeight="1" spans="1:15">
      <c r="A1625" s="586"/>
      <c r="K1625" s="587"/>
      <c r="L1625" s="587"/>
      <c r="M1625" s="587"/>
      <c r="N1625" s="587"/>
      <c r="O1625" s="587"/>
    </row>
    <row r="1626" customHeight="1" spans="1:15">
      <c r="A1626" s="586"/>
      <c r="K1626" s="587"/>
      <c r="L1626" s="587"/>
      <c r="M1626" s="587"/>
      <c r="N1626" s="587"/>
      <c r="O1626" s="587"/>
    </row>
    <row r="1627" customHeight="1" spans="1:15">
      <c r="A1627" s="586"/>
      <c r="K1627" s="587"/>
      <c r="L1627" s="587"/>
      <c r="M1627" s="587"/>
      <c r="N1627" s="587"/>
      <c r="O1627" s="587"/>
    </row>
    <row r="1628" customHeight="1" spans="1:15">
      <c r="A1628" s="586"/>
      <c r="K1628" s="587"/>
      <c r="L1628" s="587"/>
      <c r="M1628" s="587"/>
      <c r="N1628" s="587"/>
      <c r="O1628" s="587"/>
    </row>
    <row r="1629" customHeight="1" spans="1:15">
      <c r="A1629" s="586"/>
      <c r="K1629" s="587"/>
      <c r="L1629" s="587"/>
      <c r="M1629" s="587"/>
      <c r="N1629" s="587"/>
      <c r="O1629" s="587"/>
    </row>
    <row r="1630" customHeight="1" spans="1:15">
      <c r="A1630" s="586"/>
      <c r="K1630" s="587"/>
      <c r="L1630" s="587"/>
      <c r="M1630" s="587"/>
      <c r="N1630" s="587"/>
      <c r="O1630" s="587"/>
    </row>
    <row r="1631" customHeight="1" spans="1:15">
      <c r="A1631" s="586"/>
      <c r="K1631" s="587"/>
      <c r="L1631" s="587"/>
      <c r="M1631" s="587"/>
      <c r="N1631" s="587"/>
      <c r="O1631" s="587"/>
    </row>
    <row r="1632" customHeight="1" spans="1:15">
      <c r="A1632" s="586"/>
      <c r="K1632" s="587"/>
      <c r="L1632" s="587"/>
      <c r="M1632" s="587"/>
      <c r="N1632" s="587"/>
      <c r="O1632" s="587"/>
    </row>
    <row r="1633" customHeight="1" spans="1:15">
      <c r="A1633" s="586"/>
      <c r="K1633" s="587"/>
      <c r="L1633" s="587"/>
      <c r="M1633" s="587"/>
      <c r="N1633" s="587"/>
      <c r="O1633" s="587"/>
    </row>
    <row r="1634" customHeight="1" spans="1:15">
      <c r="A1634" s="586"/>
      <c r="K1634" s="587"/>
      <c r="L1634" s="587"/>
      <c r="M1634" s="587"/>
      <c r="N1634" s="587"/>
      <c r="O1634" s="587"/>
    </row>
    <row r="1635" customHeight="1" spans="1:15">
      <c r="A1635" s="586"/>
      <c r="K1635" s="587"/>
      <c r="L1635" s="587"/>
      <c r="M1635" s="587"/>
      <c r="N1635" s="587"/>
      <c r="O1635" s="587"/>
    </row>
    <row r="1636" customHeight="1" spans="1:15">
      <c r="A1636" s="586"/>
      <c r="K1636" s="587"/>
      <c r="L1636" s="587"/>
      <c r="M1636" s="587"/>
      <c r="N1636" s="587"/>
      <c r="O1636" s="587"/>
    </row>
    <row r="1637" customHeight="1" spans="1:15">
      <c r="A1637" s="586"/>
      <c r="K1637" s="587"/>
      <c r="L1637" s="587"/>
      <c r="M1637" s="587"/>
      <c r="N1637" s="587"/>
      <c r="O1637" s="587"/>
    </row>
    <row r="1638" customHeight="1" spans="1:15">
      <c r="A1638" s="586"/>
      <c r="K1638" s="587"/>
      <c r="L1638" s="587"/>
      <c r="M1638" s="587"/>
      <c r="N1638" s="587"/>
      <c r="O1638" s="587"/>
    </row>
    <row r="1639" customHeight="1" spans="1:15">
      <c r="A1639" s="586"/>
      <c r="K1639" s="587"/>
      <c r="L1639" s="587"/>
      <c r="M1639" s="587"/>
      <c r="N1639" s="587"/>
      <c r="O1639" s="587"/>
    </row>
    <row r="1640" customHeight="1" spans="1:15">
      <c r="A1640" s="586"/>
      <c r="K1640" s="587"/>
      <c r="L1640" s="587"/>
      <c r="M1640" s="587"/>
      <c r="N1640" s="587"/>
      <c r="O1640" s="587"/>
    </row>
    <row r="1641" customHeight="1" spans="1:15">
      <c r="A1641" s="586"/>
      <c r="K1641" s="587"/>
      <c r="L1641" s="587"/>
      <c r="M1641" s="587"/>
      <c r="N1641" s="587"/>
      <c r="O1641" s="587"/>
    </row>
    <row r="1642" customHeight="1" spans="1:15">
      <c r="A1642" s="586"/>
      <c r="K1642" s="587"/>
      <c r="L1642" s="587"/>
      <c r="M1642" s="587"/>
      <c r="N1642" s="587"/>
      <c r="O1642" s="587"/>
    </row>
    <row r="1643" customHeight="1" spans="1:15">
      <c r="A1643" s="586"/>
      <c r="K1643" s="587"/>
      <c r="L1643" s="587"/>
      <c r="M1643" s="587"/>
      <c r="N1643" s="587"/>
      <c r="O1643" s="587"/>
    </row>
    <row r="1644" customHeight="1" spans="1:15">
      <c r="A1644" s="586"/>
      <c r="K1644" s="587"/>
      <c r="L1644" s="587"/>
      <c r="M1644" s="587"/>
      <c r="N1644" s="587"/>
      <c r="O1644" s="587"/>
    </row>
    <row r="1645" customHeight="1" spans="1:15">
      <c r="A1645" s="586"/>
      <c r="K1645" s="587"/>
      <c r="L1645" s="587"/>
      <c r="M1645" s="587"/>
      <c r="N1645" s="587"/>
      <c r="O1645" s="587"/>
    </row>
    <row r="1646" customHeight="1" spans="1:15">
      <c r="A1646" s="586"/>
      <c r="K1646" s="587"/>
      <c r="L1646" s="587"/>
      <c r="M1646" s="587"/>
      <c r="N1646" s="587"/>
      <c r="O1646" s="587"/>
    </row>
    <row r="1647" customHeight="1" spans="1:15">
      <c r="A1647" s="586"/>
      <c r="K1647" s="587"/>
      <c r="L1647" s="587"/>
      <c r="M1647" s="587"/>
      <c r="N1647" s="587"/>
      <c r="O1647" s="587"/>
    </row>
    <row r="1648" customHeight="1" spans="1:15">
      <c r="A1648" s="586"/>
      <c r="K1648" s="587"/>
      <c r="L1648" s="587"/>
      <c r="M1648" s="587"/>
      <c r="N1648" s="587"/>
      <c r="O1648" s="587"/>
    </row>
    <row r="1649" customHeight="1" spans="1:15">
      <c r="A1649" s="586"/>
      <c r="K1649" s="587"/>
      <c r="L1649" s="587"/>
      <c r="M1649" s="587"/>
      <c r="N1649" s="587"/>
      <c r="O1649" s="587"/>
    </row>
    <row r="1650" customHeight="1" spans="1:15">
      <c r="A1650" s="586"/>
      <c r="K1650" s="587"/>
      <c r="L1650" s="587"/>
      <c r="M1650" s="587"/>
      <c r="N1650" s="587"/>
      <c r="O1650" s="587"/>
    </row>
    <row r="1651" customHeight="1" spans="1:15">
      <c r="A1651" s="586"/>
      <c r="K1651" s="587"/>
      <c r="L1651" s="587"/>
      <c r="M1651" s="587"/>
      <c r="N1651" s="587"/>
      <c r="O1651" s="587"/>
    </row>
    <row r="1652" customHeight="1" spans="1:15">
      <c r="A1652" s="586"/>
      <c r="K1652" s="587"/>
      <c r="L1652" s="587"/>
      <c r="M1652" s="587"/>
      <c r="N1652" s="587"/>
      <c r="O1652" s="587"/>
    </row>
    <row r="1653" customHeight="1" spans="1:15">
      <c r="A1653" s="586"/>
      <c r="K1653" s="587"/>
      <c r="L1653" s="587"/>
      <c r="M1653" s="587"/>
      <c r="N1653" s="587"/>
      <c r="O1653" s="587"/>
    </row>
    <row r="1654" customHeight="1" spans="1:15">
      <c r="A1654" s="586"/>
      <c r="K1654" s="587"/>
      <c r="L1654" s="587"/>
      <c r="M1654" s="587"/>
      <c r="N1654" s="587"/>
      <c r="O1654" s="587"/>
    </row>
    <row r="1655" customHeight="1" spans="1:15">
      <c r="A1655" s="586"/>
      <c r="K1655" s="587"/>
      <c r="L1655" s="587"/>
      <c r="M1655" s="587"/>
      <c r="N1655" s="587"/>
      <c r="O1655" s="587"/>
    </row>
    <row r="1656" customHeight="1" spans="1:15">
      <c r="A1656" s="586"/>
      <c r="K1656" s="587"/>
      <c r="L1656" s="587"/>
      <c r="M1656" s="587"/>
      <c r="N1656" s="587"/>
      <c r="O1656" s="587"/>
    </row>
    <row r="1657" customHeight="1" spans="1:15">
      <c r="A1657" s="586"/>
      <c r="K1657" s="587"/>
      <c r="L1657" s="587"/>
      <c r="M1657" s="587"/>
      <c r="N1657" s="587"/>
      <c r="O1657" s="587"/>
    </row>
    <row r="1658" customHeight="1" spans="1:15">
      <c r="A1658" s="586"/>
      <c r="K1658" s="587"/>
      <c r="L1658" s="587"/>
      <c r="M1658" s="587"/>
      <c r="N1658" s="587"/>
      <c r="O1658" s="587"/>
    </row>
    <row r="1659" customHeight="1" spans="1:15">
      <c r="A1659" s="586"/>
      <c r="K1659" s="587"/>
      <c r="L1659" s="587"/>
      <c r="M1659" s="587"/>
      <c r="N1659" s="587"/>
      <c r="O1659" s="587"/>
    </row>
    <row r="1660" customHeight="1" spans="1:15">
      <c r="A1660" s="586"/>
      <c r="K1660" s="587"/>
      <c r="L1660" s="587"/>
      <c r="M1660" s="587"/>
      <c r="N1660" s="587"/>
      <c r="O1660" s="587"/>
    </row>
    <row r="1661" customHeight="1" spans="1:15">
      <c r="A1661" s="586"/>
      <c r="K1661" s="587"/>
      <c r="L1661" s="587"/>
      <c r="M1661" s="587"/>
      <c r="N1661" s="587"/>
      <c r="O1661" s="587"/>
    </row>
    <row r="1662" customHeight="1" spans="1:15">
      <c r="A1662" s="586"/>
      <c r="K1662" s="587"/>
      <c r="L1662" s="587"/>
      <c r="M1662" s="587"/>
      <c r="N1662" s="587"/>
      <c r="O1662" s="587"/>
    </row>
    <row r="1663" customHeight="1" spans="1:15">
      <c r="A1663" s="586"/>
      <c r="K1663" s="587"/>
      <c r="L1663" s="587"/>
      <c r="M1663" s="587"/>
      <c r="N1663" s="587"/>
      <c r="O1663" s="587"/>
    </row>
    <row r="1664" customHeight="1" spans="1:15">
      <c r="A1664" s="586"/>
      <c r="K1664" s="587"/>
      <c r="L1664" s="587"/>
      <c r="M1664" s="587"/>
      <c r="N1664" s="587"/>
      <c r="O1664" s="587"/>
    </row>
    <row r="1665" customHeight="1" spans="1:15">
      <c r="A1665" s="586"/>
      <c r="K1665" s="587"/>
      <c r="L1665" s="587"/>
      <c r="M1665" s="587"/>
      <c r="N1665" s="587"/>
      <c r="O1665" s="587"/>
    </row>
    <row r="1666" customHeight="1" spans="1:15">
      <c r="A1666" s="586"/>
      <c r="K1666" s="587"/>
      <c r="L1666" s="587"/>
      <c r="M1666" s="587"/>
      <c r="N1666" s="587"/>
      <c r="O1666" s="587"/>
    </row>
    <row r="1667" customHeight="1" spans="1:15">
      <c r="A1667" s="586"/>
      <c r="K1667" s="587"/>
      <c r="L1667" s="587"/>
      <c r="M1667" s="587"/>
      <c r="N1667" s="587"/>
      <c r="O1667" s="587"/>
    </row>
    <row r="1668" customHeight="1" spans="1:15">
      <c r="A1668" s="586"/>
      <c r="K1668" s="587"/>
      <c r="L1668" s="587"/>
      <c r="M1668" s="587"/>
      <c r="N1668" s="587"/>
      <c r="O1668" s="587"/>
    </row>
    <row r="1669" customHeight="1" spans="1:15">
      <c r="A1669" s="586"/>
      <c r="K1669" s="587"/>
      <c r="L1669" s="587"/>
      <c r="M1669" s="587"/>
      <c r="N1669" s="587"/>
      <c r="O1669" s="587"/>
    </row>
    <row r="1670" customHeight="1" spans="1:15">
      <c r="A1670" s="586"/>
      <c r="K1670" s="587"/>
      <c r="L1670" s="587"/>
      <c r="M1670" s="587"/>
      <c r="N1670" s="587"/>
      <c r="O1670" s="587"/>
    </row>
    <row r="1671" customHeight="1" spans="1:15">
      <c r="A1671" s="586"/>
      <c r="K1671" s="587"/>
      <c r="L1671" s="587"/>
      <c r="M1671" s="587"/>
      <c r="N1671" s="587"/>
      <c r="O1671" s="587"/>
    </row>
    <row r="1672" customHeight="1" spans="1:15">
      <c r="A1672" s="586"/>
      <c r="K1672" s="587"/>
      <c r="L1672" s="587"/>
      <c r="M1672" s="587"/>
      <c r="N1672" s="587"/>
      <c r="O1672" s="587"/>
    </row>
    <row r="1673" customHeight="1" spans="1:15">
      <c r="A1673" s="586"/>
      <c r="K1673" s="587"/>
      <c r="L1673" s="587"/>
      <c r="M1673" s="587"/>
      <c r="N1673" s="587"/>
      <c r="O1673" s="587"/>
    </row>
    <row r="1674" customHeight="1" spans="1:15">
      <c r="A1674" s="586"/>
      <c r="K1674" s="587"/>
      <c r="L1674" s="587"/>
      <c r="M1674" s="587"/>
      <c r="N1674" s="587"/>
      <c r="O1674" s="587"/>
    </row>
    <row r="1675" customHeight="1" spans="1:15">
      <c r="A1675" s="586"/>
      <c r="K1675" s="587"/>
      <c r="L1675" s="587"/>
      <c r="M1675" s="587"/>
      <c r="N1675" s="587"/>
      <c r="O1675" s="587"/>
    </row>
    <row r="1676" customHeight="1" spans="1:15">
      <c r="A1676" s="586"/>
      <c r="K1676" s="587"/>
      <c r="L1676" s="587"/>
      <c r="M1676" s="587"/>
      <c r="N1676" s="587"/>
      <c r="O1676" s="587"/>
    </row>
    <row r="1677" customHeight="1" spans="1:15">
      <c r="A1677" s="586"/>
      <c r="K1677" s="587"/>
      <c r="L1677" s="587"/>
      <c r="M1677" s="587"/>
      <c r="N1677" s="587"/>
      <c r="O1677" s="587"/>
    </row>
    <row r="1678" customHeight="1" spans="1:15">
      <c r="A1678" s="586"/>
      <c r="K1678" s="587"/>
      <c r="L1678" s="587"/>
      <c r="M1678" s="587"/>
      <c r="N1678" s="587"/>
      <c r="O1678" s="587"/>
    </row>
    <row r="1679" customHeight="1" spans="1:15">
      <c r="A1679" s="586"/>
      <c r="K1679" s="587"/>
      <c r="L1679" s="587"/>
      <c r="M1679" s="587"/>
      <c r="N1679" s="587"/>
      <c r="O1679" s="587"/>
    </row>
    <row r="1680" customHeight="1" spans="1:15">
      <c r="A1680" s="586"/>
      <c r="K1680" s="587"/>
      <c r="L1680" s="587"/>
      <c r="M1680" s="587"/>
      <c r="N1680" s="587"/>
      <c r="O1680" s="587"/>
    </row>
    <row r="1681" customHeight="1" spans="1:15">
      <c r="A1681" s="586"/>
      <c r="K1681" s="587"/>
      <c r="L1681" s="587"/>
      <c r="M1681" s="587"/>
      <c r="N1681" s="587"/>
      <c r="O1681" s="587"/>
    </row>
    <row r="1682" customHeight="1" spans="1:15">
      <c r="A1682" s="586"/>
      <c r="K1682" s="587"/>
      <c r="L1682" s="587"/>
      <c r="M1682" s="587"/>
      <c r="N1682" s="587"/>
      <c r="O1682" s="587"/>
    </row>
    <row r="1683" customHeight="1" spans="1:15">
      <c r="A1683" s="586"/>
      <c r="K1683" s="587"/>
      <c r="L1683" s="587"/>
      <c r="M1683" s="587"/>
      <c r="N1683" s="587"/>
      <c r="O1683" s="587"/>
    </row>
    <row r="1684" customHeight="1" spans="1:15">
      <c r="A1684" s="586"/>
      <c r="K1684" s="587"/>
      <c r="L1684" s="587"/>
      <c r="M1684" s="587"/>
      <c r="N1684" s="587"/>
      <c r="O1684" s="587"/>
    </row>
    <row r="1685" customHeight="1" spans="1:15">
      <c r="A1685" s="586"/>
      <c r="K1685" s="587"/>
      <c r="L1685" s="587"/>
      <c r="M1685" s="587"/>
      <c r="N1685" s="587"/>
      <c r="O1685" s="587"/>
    </row>
    <row r="1686" customHeight="1" spans="1:15">
      <c r="A1686" s="586"/>
      <c r="K1686" s="587"/>
      <c r="L1686" s="587"/>
      <c r="M1686" s="587"/>
      <c r="N1686" s="587"/>
      <c r="O1686" s="587"/>
    </row>
    <row r="1687" customHeight="1" spans="1:15">
      <c r="A1687" s="586"/>
      <c r="K1687" s="587"/>
      <c r="L1687" s="587"/>
      <c r="M1687" s="587"/>
      <c r="N1687" s="587"/>
      <c r="O1687" s="587"/>
    </row>
    <row r="1688" customHeight="1" spans="1:15">
      <c r="A1688" s="586"/>
      <c r="K1688" s="587"/>
      <c r="L1688" s="587"/>
      <c r="M1688" s="587"/>
      <c r="N1688" s="587"/>
      <c r="O1688" s="587"/>
    </row>
    <row r="1689" customHeight="1" spans="1:15">
      <c r="A1689" s="586"/>
      <c r="K1689" s="587"/>
      <c r="L1689" s="587"/>
      <c r="M1689" s="587"/>
      <c r="N1689" s="587"/>
      <c r="O1689" s="587"/>
    </row>
    <row r="1690" customHeight="1" spans="1:15">
      <c r="A1690" s="586"/>
      <c r="K1690" s="587"/>
      <c r="L1690" s="587"/>
      <c r="M1690" s="587"/>
      <c r="N1690" s="587"/>
      <c r="O1690" s="587"/>
    </row>
    <row r="1691" customHeight="1" spans="1:15">
      <c r="A1691" s="586"/>
      <c r="K1691" s="587"/>
      <c r="L1691" s="587"/>
      <c r="M1691" s="587"/>
      <c r="N1691" s="587"/>
      <c r="O1691" s="587"/>
    </row>
    <row r="1692" customHeight="1" spans="1:15">
      <c r="A1692" s="586"/>
      <c r="K1692" s="587"/>
      <c r="L1692" s="587"/>
      <c r="M1692" s="587"/>
      <c r="N1692" s="587"/>
      <c r="O1692" s="587"/>
    </row>
    <row r="1693" customHeight="1" spans="1:15">
      <c r="A1693" s="586"/>
      <c r="K1693" s="587"/>
      <c r="L1693" s="587"/>
      <c r="M1693" s="587"/>
      <c r="N1693" s="587"/>
      <c r="O1693" s="587"/>
    </row>
    <row r="1694" customHeight="1" spans="1:15">
      <c r="A1694" s="586"/>
      <c r="K1694" s="587"/>
      <c r="L1694" s="587"/>
      <c r="M1694" s="587"/>
      <c r="N1694" s="587"/>
      <c r="O1694" s="587"/>
    </row>
    <row r="1695" customHeight="1" spans="1:15">
      <c r="A1695" s="586"/>
      <c r="K1695" s="587"/>
      <c r="L1695" s="587"/>
      <c r="M1695" s="587"/>
      <c r="N1695" s="587"/>
      <c r="O1695" s="587"/>
    </row>
    <row r="1696" customHeight="1" spans="1:15">
      <c r="A1696" s="586"/>
      <c r="K1696" s="587"/>
      <c r="L1696" s="587"/>
      <c r="M1696" s="587"/>
      <c r="N1696" s="587"/>
      <c r="O1696" s="587"/>
    </row>
    <row r="1697" customHeight="1" spans="1:15">
      <c r="A1697" s="586"/>
      <c r="K1697" s="587"/>
      <c r="L1697" s="587"/>
      <c r="M1697" s="587"/>
      <c r="N1697" s="587"/>
      <c r="O1697" s="587"/>
    </row>
    <row r="1698" customHeight="1" spans="1:15">
      <c r="A1698" s="586"/>
      <c r="K1698" s="587"/>
      <c r="L1698" s="587"/>
      <c r="M1698" s="587"/>
      <c r="N1698" s="587"/>
      <c r="O1698" s="587"/>
    </row>
    <row r="1699" customHeight="1" spans="1:15">
      <c r="A1699" s="586"/>
      <c r="K1699" s="587"/>
      <c r="L1699" s="587"/>
      <c r="M1699" s="587"/>
      <c r="N1699" s="587"/>
      <c r="O1699" s="587"/>
    </row>
    <row r="1700" customHeight="1" spans="1:15">
      <c r="A1700" s="586"/>
      <c r="K1700" s="587"/>
      <c r="L1700" s="587"/>
      <c r="M1700" s="587"/>
      <c r="N1700" s="587"/>
      <c r="O1700" s="587"/>
    </row>
    <row r="1701" customHeight="1" spans="1:15">
      <c r="A1701" s="586"/>
      <c r="K1701" s="587"/>
      <c r="L1701" s="587"/>
      <c r="M1701" s="587"/>
      <c r="N1701" s="587"/>
      <c r="O1701" s="587"/>
    </row>
    <row r="1702" customHeight="1" spans="1:15">
      <c r="A1702" s="586"/>
      <c r="K1702" s="587"/>
      <c r="L1702" s="587"/>
      <c r="M1702" s="587"/>
      <c r="N1702" s="587"/>
      <c r="O1702" s="587"/>
    </row>
    <row r="1703" customHeight="1" spans="1:15">
      <c r="A1703" s="586"/>
      <c r="K1703" s="587"/>
      <c r="L1703" s="587"/>
      <c r="M1703" s="587"/>
      <c r="N1703" s="587"/>
      <c r="O1703" s="587"/>
    </row>
    <row r="1704" customHeight="1" spans="1:15">
      <c r="A1704" s="586"/>
      <c r="K1704" s="587"/>
      <c r="L1704" s="587"/>
      <c r="M1704" s="587"/>
      <c r="N1704" s="587"/>
      <c r="O1704" s="587"/>
    </row>
    <row r="1705" customHeight="1" spans="1:15">
      <c r="A1705" s="586"/>
      <c r="K1705" s="587"/>
      <c r="L1705" s="587"/>
      <c r="M1705" s="587"/>
      <c r="N1705" s="587"/>
      <c r="O1705" s="587"/>
    </row>
    <row r="1706" customHeight="1" spans="1:15">
      <c r="A1706" s="586"/>
      <c r="K1706" s="587"/>
      <c r="L1706" s="587"/>
      <c r="M1706" s="587"/>
      <c r="N1706" s="587"/>
      <c r="O1706" s="587"/>
    </row>
    <row r="1707" customHeight="1" spans="1:15">
      <c r="A1707" s="586"/>
      <c r="K1707" s="587"/>
      <c r="L1707" s="587"/>
      <c r="M1707" s="587"/>
      <c r="N1707" s="587"/>
      <c r="O1707" s="587"/>
    </row>
    <row r="1708" customHeight="1" spans="1:15">
      <c r="A1708" s="586"/>
      <c r="K1708" s="587"/>
      <c r="L1708" s="587"/>
      <c r="M1708" s="587"/>
      <c r="N1708" s="587"/>
      <c r="O1708" s="587"/>
    </row>
    <row r="1709" customHeight="1" spans="1:15">
      <c r="A1709" s="586"/>
      <c r="K1709" s="587"/>
      <c r="L1709" s="587"/>
      <c r="M1709" s="587"/>
      <c r="N1709" s="587"/>
      <c r="O1709" s="587"/>
    </row>
    <row r="1710" customHeight="1" spans="1:15">
      <c r="A1710" s="586"/>
      <c r="K1710" s="587"/>
      <c r="L1710" s="587"/>
      <c r="M1710" s="587"/>
      <c r="N1710" s="587"/>
      <c r="O1710" s="587"/>
    </row>
    <row r="1711" customHeight="1" spans="1:15">
      <c r="A1711" s="586"/>
      <c r="K1711" s="587"/>
      <c r="L1711" s="587"/>
      <c r="M1711" s="587"/>
      <c r="N1711" s="587"/>
      <c r="O1711" s="587"/>
    </row>
    <row r="1712" customHeight="1" spans="1:15">
      <c r="A1712" s="586"/>
      <c r="K1712" s="587"/>
      <c r="L1712" s="587"/>
      <c r="M1712" s="587"/>
      <c r="N1712" s="587"/>
      <c r="O1712" s="587"/>
    </row>
    <row r="1713" customHeight="1" spans="1:15">
      <c r="A1713" s="586"/>
      <c r="K1713" s="587"/>
      <c r="L1713" s="587"/>
      <c r="M1713" s="587"/>
      <c r="N1713" s="587"/>
      <c r="O1713" s="587"/>
    </row>
    <row r="1714" customHeight="1" spans="1:15">
      <c r="A1714" s="586"/>
      <c r="K1714" s="587"/>
      <c r="L1714" s="587"/>
      <c r="M1714" s="587"/>
      <c r="N1714" s="587"/>
      <c r="O1714" s="587"/>
    </row>
    <row r="1715" customHeight="1" spans="1:15">
      <c r="A1715" s="586"/>
      <c r="K1715" s="587"/>
      <c r="L1715" s="587"/>
      <c r="M1715" s="587"/>
      <c r="N1715" s="587"/>
      <c r="O1715" s="587"/>
    </row>
    <row r="1716" customHeight="1" spans="1:15">
      <c r="A1716" s="586"/>
      <c r="K1716" s="587"/>
      <c r="L1716" s="587"/>
      <c r="M1716" s="587"/>
      <c r="N1716" s="587"/>
      <c r="O1716" s="587"/>
    </row>
    <row r="1717" customHeight="1" spans="1:15">
      <c r="A1717" s="586"/>
      <c r="K1717" s="587"/>
      <c r="L1717" s="587"/>
      <c r="M1717" s="587"/>
      <c r="N1717" s="587"/>
      <c r="O1717" s="587"/>
    </row>
    <row r="1718" customHeight="1" spans="1:15">
      <c r="A1718" s="586"/>
      <c r="K1718" s="587"/>
      <c r="L1718" s="587"/>
      <c r="M1718" s="587"/>
      <c r="N1718" s="587"/>
      <c r="O1718" s="587"/>
    </row>
    <row r="1719" customHeight="1" spans="1:15">
      <c r="A1719" s="586"/>
      <c r="K1719" s="587"/>
      <c r="L1719" s="587"/>
      <c r="M1719" s="587"/>
      <c r="N1719" s="587"/>
      <c r="O1719" s="587"/>
    </row>
    <row r="1720" customHeight="1" spans="1:15">
      <c r="A1720" s="586"/>
      <c r="K1720" s="587"/>
      <c r="L1720" s="587"/>
      <c r="M1720" s="587"/>
      <c r="N1720" s="587"/>
      <c r="O1720" s="587"/>
    </row>
    <row r="1721" customHeight="1" spans="1:15">
      <c r="A1721" s="586"/>
      <c r="K1721" s="587"/>
      <c r="L1721" s="587"/>
      <c r="M1721" s="587"/>
      <c r="N1721" s="587"/>
      <c r="O1721" s="587"/>
    </row>
    <row r="1722" customHeight="1" spans="1:15">
      <c r="A1722" s="586"/>
      <c r="K1722" s="587"/>
      <c r="L1722" s="587"/>
      <c r="M1722" s="587"/>
      <c r="N1722" s="587"/>
      <c r="O1722" s="587"/>
    </row>
    <row r="1723" customHeight="1" spans="1:15">
      <c r="A1723" s="586"/>
      <c r="K1723" s="587"/>
      <c r="L1723" s="587"/>
      <c r="M1723" s="587"/>
      <c r="N1723" s="587"/>
      <c r="O1723" s="587"/>
    </row>
    <row r="1724" customHeight="1" spans="1:15">
      <c r="A1724" s="586"/>
      <c r="K1724" s="587"/>
      <c r="L1724" s="587"/>
      <c r="M1724" s="587"/>
      <c r="N1724" s="587"/>
      <c r="O1724" s="587"/>
    </row>
    <row r="1725" customHeight="1" spans="1:15">
      <c r="A1725" s="586"/>
      <c r="K1725" s="587"/>
      <c r="L1725" s="587"/>
      <c r="M1725" s="587"/>
      <c r="N1725" s="587"/>
      <c r="O1725" s="587"/>
    </row>
    <row r="1726" customHeight="1" spans="1:15">
      <c r="A1726" s="586"/>
      <c r="K1726" s="587"/>
      <c r="L1726" s="587"/>
      <c r="M1726" s="587"/>
      <c r="N1726" s="587"/>
      <c r="O1726" s="587"/>
    </row>
    <row r="1727" customHeight="1" spans="1:15">
      <c r="A1727" s="586"/>
      <c r="K1727" s="587"/>
      <c r="L1727" s="587"/>
      <c r="M1727" s="587"/>
      <c r="N1727" s="587"/>
      <c r="O1727" s="587"/>
    </row>
    <row r="1728" customHeight="1" spans="1:15">
      <c r="A1728" s="586"/>
      <c r="K1728" s="587"/>
      <c r="L1728" s="587"/>
      <c r="M1728" s="587"/>
      <c r="N1728" s="587"/>
      <c r="O1728" s="587"/>
    </row>
    <row r="1729" customHeight="1" spans="1:15">
      <c r="A1729" s="586"/>
      <c r="K1729" s="587"/>
      <c r="L1729" s="587"/>
      <c r="M1729" s="587"/>
      <c r="N1729" s="587"/>
      <c r="O1729" s="587"/>
    </row>
    <row r="1730" customHeight="1" spans="1:15">
      <c r="A1730" s="586"/>
      <c r="K1730" s="587"/>
      <c r="L1730" s="587"/>
      <c r="M1730" s="587"/>
      <c r="N1730" s="587"/>
      <c r="O1730" s="587"/>
    </row>
    <row r="1731" customHeight="1" spans="1:15">
      <c r="A1731" s="586"/>
      <c r="K1731" s="587"/>
      <c r="L1731" s="587"/>
      <c r="M1731" s="587"/>
      <c r="N1731" s="587"/>
      <c r="O1731" s="587"/>
    </row>
    <row r="1732" customHeight="1" spans="1:15">
      <c r="A1732" s="586"/>
      <c r="K1732" s="587"/>
      <c r="L1732" s="587"/>
      <c r="M1732" s="587"/>
      <c r="N1732" s="587"/>
      <c r="O1732" s="587"/>
    </row>
    <row r="1733" customHeight="1" spans="1:15">
      <c r="A1733" s="586"/>
      <c r="K1733" s="587"/>
      <c r="L1733" s="587"/>
      <c r="M1733" s="587"/>
      <c r="N1733" s="587"/>
      <c r="O1733" s="587"/>
    </row>
    <row r="1734" customHeight="1" spans="1:15">
      <c r="A1734" s="586"/>
      <c r="K1734" s="587"/>
      <c r="L1734" s="587"/>
      <c r="M1734" s="587"/>
      <c r="N1734" s="587"/>
      <c r="O1734" s="587"/>
    </row>
    <row r="1735" customHeight="1" spans="1:15">
      <c r="A1735" s="586"/>
      <c r="K1735" s="587"/>
      <c r="L1735" s="587"/>
      <c r="M1735" s="587"/>
      <c r="N1735" s="587"/>
      <c r="O1735" s="587"/>
    </row>
    <row r="1736" customHeight="1" spans="1:15">
      <c r="A1736" s="586"/>
      <c r="K1736" s="587"/>
      <c r="L1736" s="587"/>
      <c r="M1736" s="587"/>
      <c r="N1736" s="587"/>
      <c r="O1736" s="587"/>
    </row>
    <row r="1737" customHeight="1" spans="1:15">
      <c r="A1737" s="586"/>
      <c r="K1737" s="587"/>
      <c r="L1737" s="587"/>
      <c r="M1737" s="587"/>
      <c r="N1737" s="587"/>
      <c r="O1737" s="587"/>
    </row>
    <row r="1738" customHeight="1" spans="1:15">
      <c r="A1738" s="586"/>
      <c r="K1738" s="587"/>
      <c r="L1738" s="587"/>
      <c r="M1738" s="587"/>
      <c r="N1738" s="587"/>
      <c r="O1738" s="587"/>
    </row>
    <row r="1739" customHeight="1" spans="1:15">
      <c r="A1739" s="586"/>
      <c r="K1739" s="587"/>
      <c r="L1739" s="587"/>
      <c r="M1739" s="587"/>
      <c r="N1739" s="587"/>
      <c r="O1739" s="587"/>
    </row>
    <row r="1740" customHeight="1" spans="1:15">
      <c r="A1740" s="586"/>
      <c r="K1740" s="587"/>
      <c r="L1740" s="587"/>
      <c r="M1740" s="587"/>
      <c r="N1740" s="587"/>
      <c r="O1740" s="587"/>
    </row>
    <row r="1741" customHeight="1" spans="1:15">
      <c r="A1741" s="586"/>
      <c r="K1741" s="587"/>
      <c r="L1741" s="587"/>
      <c r="M1741" s="587"/>
      <c r="N1741" s="587"/>
      <c r="O1741" s="587"/>
    </row>
    <row r="1742" customHeight="1" spans="1:15">
      <c r="A1742" s="586"/>
      <c r="K1742" s="587"/>
      <c r="L1742" s="587"/>
      <c r="M1742" s="587"/>
      <c r="N1742" s="587"/>
      <c r="O1742" s="587"/>
    </row>
    <row r="1743" customHeight="1" spans="1:15">
      <c r="A1743" s="586"/>
      <c r="K1743" s="587"/>
      <c r="L1743" s="587"/>
      <c r="M1743" s="587"/>
      <c r="N1743" s="587"/>
      <c r="O1743" s="587"/>
    </row>
    <row r="1744" customHeight="1" spans="1:15">
      <c r="A1744" s="586"/>
      <c r="K1744" s="587"/>
      <c r="L1744" s="587"/>
      <c r="M1744" s="587"/>
      <c r="N1744" s="587"/>
      <c r="O1744" s="587"/>
    </row>
    <row r="1745" customHeight="1" spans="1:15">
      <c r="A1745" s="586"/>
      <c r="K1745" s="587"/>
      <c r="L1745" s="587"/>
      <c r="M1745" s="587"/>
      <c r="N1745" s="587"/>
      <c r="O1745" s="587"/>
    </row>
    <row r="1746" customHeight="1" spans="1:15">
      <c r="A1746" s="586"/>
      <c r="K1746" s="587"/>
      <c r="L1746" s="587"/>
      <c r="M1746" s="587"/>
      <c r="N1746" s="587"/>
      <c r="O1746" s="587"/>
    </row>
    <row r="1747" customHeight="1" spans="1:15">
      <c r="A1747" s="586"/>
      <c r="K1747" s="587"/>
      <c r="L1747" s="587"/>
      <c r="M1747" s="587"/>
      <c r="N1747" s="587"/>
      <c r="O1747" s="587"/>
    </row>
    <row r="1748" customHeight="1" spans="1:15">
      <c r="A1748" s="586"/>
      <c r="K1748" s="587"/>
      <c r="L1748" s="587"/>
      <c r="M1748" s="587"/>
      <c r="N1748" s="587"/>
      <c r="O1748" s="587"/>
    </row>
    <row r="1749" customHeight="1" spans="1:15">
      <c r="A1749" s="586"/>
      <c r="K1749" s="587"/>
      <c r="L1749" s="587"/>
      <c r="M1749" s="587"/>
      <c r="N1749" s="587"/>
      <c r="O1749" s="587"/>
    </row>
    <row r="1750" customHeight="1" spans="1:15">
      <c r="A1750" s="586"/>
      <c r="K1750" s="587"/>
      <c r="L1750" s="587"/>
      <c r="M1750" s="587"/>
      <c r="N1750" s="587"/>
      <c r="O1750" s="587"/>
    </row>
    <row r="1751" customHeight="1" spans="1:15">
      <c r="A1751" s="586"/>
      <c r="K1751" s="587"/>
      <c r="L1751" s="587"/>
      <c r="M1751" s="587"/>
      <c r="N1751" s="587"/>
      <c r="O1751" s="587"/>
    </row>
    <row r="1752" customHeight="1" spans="1:15">
      <c r="A1752" s="586"/>
      <c r="K1752" s="587"/>
      <c r="L1752" s="587"/>
      <c r="M1752" s="587"/>
      <c r="N1752" s="587"/>
      <c r="O1752" s="587"/>
    </row>
    <row r="1753" customHeight="1" spans="1:15">
      <c r="A1753" s="586"/>
      <c r="K1753" s="587"/>
      <c r="L1753" s="587"/>
      <c r="M1753" s="587"/>
      <c r="N1753" s="587"/>
      <c r="O1753" s="587"/>
    </row>
    <row r="1754" customHeight="1" spans="1:15">
      <c r="A1754" s="586"/>
      <c r="K1754" s="587"/>
      <c r="L1754" s="587"/>
      <c r="M1754" s="587"/>
      <c r="N1754" s="587"/>
      <c r="O1754" s="587"/>
    </row>
    <row r="1755" customHeight="1" spans="1:15">
      <c r="A1755" s="586"/>
      <c r="K1755" s="587"/>
      <c r="L1755" s="587"/>
      <c r="M1755" s="587"/>
      <c r="N1755" s="587"/>
      <c r="O1755" s="587"/>
    </row>
    <row r="1756" customHeight="1" spans="1:15">
      <c r="A1756" s="586"/>
      <c r="K1756" s="587"/>
      <c r="L1756" s="587"/>
      <c r="M1756" s="587"/>
      <c r="N1756" s="587"/>
      <c r="O1756" s="587"/>
    </row>
    <row r="1757" customHeight="1" spans="1:15">
      <c r="A1757" s="586"/>
      <c r="K1757" s="587"/>
      <c r="L1757" s="587"/>
      <c r="M1757" s="587"/>
      <c r="N1757" s="587"/>
      <c r="O1757" s="587"/>
    </row>
    <row r="1758" customHeight="1" spans="1:15">
      <c r="A1758" s="586"/>
      <c r="K1758" s="587"/>
      <c r="L1758" s="587"/>
      <c r="M1758" s="587"/>
      <c r="N1758" s="587"/>
      <c r="O1758" s="587"/>
    </row>
    <row r="1759" customHeight="1" spans="1:15">
      <c r="A1759" s="586"/>
      <c r="K1759" s="587"/>
      <c r="L1759" s="587"/>
      <c r="M1759" s="587"/>
      <c r="N1759" s="587"/>
      <c r="O1759" s="587"/>
    </row>
    <row r="1760" customHeight="1" spans="1:15">
      <c r="A1760" s="586"/>
      <c r="K1760" s="587"/>
      <c r="L1760" s="587"/>
      <c r="M1760" s="587"/>
      <c r="N1760" s="587"/>
      <c r="O1760" s="587"/>
    </row>
    <row r="1761" customHeight="1" spans="1:15">
      <c r="A1761" s="586"/>
      <c r="K1761" s="587"/>
      <c r="L1761" s="587"/>
      <c r="M1761" s="587"/>
      <c r="N1761" s="587"/>
      <c r="O1761" s="587"/>
    </row>
    <row r="1762" customHeight="1" spans="1:15">
      <c r="A1762" s="586"/>
      <c r="K1762" s="587"/>
      <c r="L1762" s="587"/>
      <c r="M1762" s="587"/>
      <c r="N1762" s="587"/>
      <c r="O1762" s="587"/>
    </row>
    <row r="1763" customHeight="1" spans="1:15">
      <c r="A1763" s="586"/>
      <c r="K1763" s="587"/>
      <c r="L1763" s="587"/>
      <c r="M1763" s="587"/>
      <c r="N1763" s="587"/>
      <c r="O1763" s="587"/>
    </row>
    <row r="1764" customHeight="1" spans="1:15">
      <c r="A1764" s="586"/>
      <c r="K1764" s="587"/>
      <c r="L1764" s="587"/>
      <c r="M1764" s="587"/>
      <c r="N1764" s="587"/>
      <c r="O1764" s="587"/>
    </row>
    <row r="1765" customHeight="1" spans="1:15">
      <c r="A1765" s="586"/>
      <c r="K1765" s="587"/>
      <c r="L1765" s="587"/>
      <c r="M1765" s="587"/>
      <c r="N1765" s="587"/>
      <c r="O1765" s="587"/>
    </row>
    <row r="1766" customHeight="1" spans="1:15">
      <c r="A1766" s="586"/>
      <c r="K1766" s="587"/>
      <c r="L1766" s="587"/>
      <c r="M1766" s="587"/>
      <c r="N1766" s="587"/>
      <c r="O1766" s="587"/>
    </row>
    <row r="1767" customHeight="1" spans="1:15">
      <c r="A1767" s="586"/>
      <c r="K1767" s="587"/>
      <c r="L1767" s="587"/>
      <c r="M1767" s="587"/>
      <c r="N1767" s="587"/>
      <c r="O1767" s="587"/>
    </row>
    <row r="1768" customHeight="1" spans="1:15">
      <c r="A1768" s="586"/>
      <c r="K1768" s="587"/>
      <c r="L1768" s="587"/>
      <c r="M1768" s="587"/>
      <c r="N1768" s="587"/>
      <c r="O1768" s="587"/>
    </row>
    <row r="1769" customHeight="1" spans="1:15">
      <c r="A1769" s="586"/>
      <c r="K1769" s="587"/>
      <c r="L1769" s="587"/>
      <c r="M1769" s="587"/>
      <c r="N1769" s="587"/>
      <c r="O1769" s="587"/>
    </row>
    <row r="1770" customHeight="1" spans="1:15">
      <c r="A1770" s="586"/>
      <c r="K1770" s="587"/>
      <c r="L1770" s="587"/>
      <c r="M1770" s="587"/>
      <c r="N1770" s="587"/>
      <c r="O1770" s="587"/>
    </row>
    <row r="1771" customHeight="1" spans="1:15">
      <c r="A1771" s="586"/>
      <c r="K1771" s="587"/>
      <c r="L1771" s="587"/>
      <c r="M1771" s="587"/>
      <c r="N1771" s="587"/>
      <c r="O1771" s="587"/>
    </row>
    <row r="1772" customHeight="1" spans="1:15">
      <c r="A1772" s="586"/>
      <c r="K1772" s="587"/>
      <c r="L1772" s="587"/>
      <c r="M1772" s="587"/>
      <c r="N1772" s="587"/>
      <c r="O1772" s="587"/>
    </row>
    <row r="1773" customHeight="1" spans="1:15">
      <c r="A1773" s="586"/>
      <c r="K1773" s="587"/>
      <c r="L1773" s="587"/>
      <c r="M1773" s="587"/>
      <c r="N1773" s="587"/>
      <c r="O1773" s="587"/>
    </row>
    <row r="1774" customHeight="1" spans="1:15">
      <c r="A1774" s="586"/>
      <c r="K1774" s="587"/>
      <c r="L1774" s="587"/>
      <c r="M1774" s="587"/>
      <c r="N1774" s="587"/>
      <c r="O1774" s="587"/>
    </row>
    <row r="1775" customHeight="1" spans="1:15">
      <c r="A1775" s="586"/>
      <c r="K1775" s="587"/>
      <c r="L1775" s="587"/>
      <c r="M1775" s="587"/>
      <c r="N1775" s="587"/>
      <c r="O1775" s="587"/>
    </row>
    <row r="1776" customHeight="1" spans="1:15">
      <c r="A1776" s="586"/>
      <c r="K1776" s="587"/>
      <c r="L1776" s="587"/>
      <c r="M1776" s="587"/>
      <c r="N1776" s="587"/>
      <c r="O1776" s="587"/>
    </row>
    <row r="1777" customHeight="1" spans="1:15">
      <c r="A1777" s="586"/>
      <c r="K1777" s="587"/>
      <c r="L1777" s="587"/>
      <c r="M1777" s="587"/>
      <c r="N1777" s="587"/>
      <c r="O1777" s="587"/>
    </row>
    <row r="1778" customHeight="1" spans="1:15">
      <c r="A1778" s="586"/>
      <c r="K1778" s="587"/>
      <c r="L1778" s="587"/>
      <c r="M1778" s="587"/>
      <c r="N1778" s="587"/>
      <c r="O1778" s="587"/>
    </row>
    <row r="1779" customHeight="1" spans="1:15">
      <c r="A1779" s="586"/>
      <c r="K1779" s="587"/>
      <c r="L1779" s="587"/>
      <c r="M1779" s="587"/>
      <c r="N1779" s="587"/>
      <c r="O1779" s="587"/>
    </row>
    <row r="1780" customHeight="1" spans="1:15">
      <c r="A1780" s="586"/>
      <c r="K1780" s="587"/>
      <c r="L1780" s="587"/>
      <c r="M1780" s="587"/>
      <c r="N1780" s="587"/>
      <c r="O1780" s="587"/>
    </row>
    <row r="1781" customHeight="1" spans="1:15">
      <c r="A1781" s="586"/>
      <c r="K1781" s="587"/>
      <c r="L1781" s="587"/>
      <c r="M1781" s="587"/>
      <c r="N1781" s="587"/>
      <c r="O1781" s="587"/>
    </row>
    <row r="1782" customHeight="1" spans="1:15">
      <c r="A1782" s="586"/>
      <c r="K1782" s="587"/>
      <c r="L1782" s="587"/>
      <c r="M1782" s="587"/>
      <c r="N1782" s="587"/>
      <c r="O1782" s="587"/>
    </row>
    <row r="1783" customHeight="1" spans="1:15">
      <c r="A1783" s="586"/>
      <c r="K1783" s="587"/>
      <c r="L1783" s="587"/>
      <c r="M1783" s="587"/>
      <c r="N1783" s="587"/>
      <c r="O1783" s="587"/>
    </row>
    <row r="1784" customHeight="1" spans="1:15">
      <c r="A1784" s="586"/>
      <c r="K1784" s="587"/>
      <c r="L1784" s="587"/>
      <c r="M1784" s="587"/>
      <c r="N1784" s="587"/>
      <c r="O1784" s="587"/>
    </row>
    <row r="1785" customHeight="1" spans="1:15">
      <c r="A1785" s="586"/>
      <c r="K1785" s="587"/>
      <c r="L1785" s="587"/>
      <c r="M1785" s="587"/>
      <c r="N1785" s="587"/>
      <c r="O1785" s="587"/>
    </row>
    <row r="1786" customHeight="1" spans="1:15">
      <c r="A1786" s="586"/>
      <c r="K1786" s="587"/>
      <c r="L1786" s="587"/>
      <c r="M1786" s="587"/>
      <c r="N1786" s="587"/>
      <c r="O1786" s="587"/>
    </row>
    <row r="1787" customHeight="1" spans="1:15">
      <c r="A1787" s="586"/>
      <c r="K1787" s="587"/>
      <c r="L1787" s="587"/>
      <c r="M1787" s="587"/>
      <c r="N1787" s="587"/>
      <c r="O1787" s="587"/>
    </row>
    <row r="1788" customHeight="1" spans="1:15">
      <c r="A1788" s="586"/>
      <c r="K1788" s="587"/>
      <c r="L1788" s="587"/>
      <c r="M1788" s="587"/>
      <c r="N1788" s="587"/>
      <c r="O1788" s="587"/>
    </row>
    <row r="1789" customHeight="1" spans="1:15">
      <c r="A1789" s="586"/>
      <c r="K1789" s="587"/>
      <c r="L1789" s="587"/>
      <c r="M1789" s="587"/>
      <c r="N1789" s="587"/>
      <c r="O1789" s="587"/>
    </row>
    <row r="1790" customHeight="1" spans="1:15">
      <c r="A1790" s="586"/>
      <c r="K1790" s="587"/>
      <c r="L1790" s="587"/>
      <c r="M1790" s="587"/>
      <c r="N1790" s="587"/>
      <c r="O1790" s="587"/>
    </row>
    <row r="1791" customHeight="1" spans="1:15">
      <c r="A1791" s="586"/>
      <c r="K1791" s="587"/>
      <c r="L1791" s="587"/>
      <c r="M1791" s="587"/>
      <c r="N1791" s="587"/>
      <c r="O1791" s="587"/>
    </row>
    <row r="1792" customHeight="1" spans="1:15">
      <c r="A1792" s="586"/>
      <c r="K1792" s="587"/>
      <c r="L1792" s="587"/>
      <c r="M1792" s="587"/>
      <c r="N1792" s="587"/>
      <c r="O1792" s="587"/>
    </row>
    <row r="1793" customHeight="1" spans="1:15">
      <c r="A1793" s="586"/>
      <c r="K1793" s="587"/>
      <c r="L1793" s="587"/>
      <c r="M1793" s="587"/>
      <c r="N1793" s="587"/>
      <c r="O1793" s="587"/>
    </row>
    <row r="1794" customHeight="1" spans="1:15">
      <c r="A1794" s="586"/>
      <c r="K1794" s="587"/>
      <c r="L1794" s="587"/>
      <c r="M1794" s="587"/>
      <c r="N1794" s="587"/>
      <c r="O1794" s="587"/>
    </row>
    <row r="1795" customHeight="1" spans="1:15">
      <c r="A1795" s="586"/>
      <c r="K1795" s="587"/>
      <c r="L1795" s="587"/>
      <c r="M1795" s="587"/>
      <c r="N1795" s="587"/>
      <c r="O1795" s="587"/>
    </row>
    <row r="1796" customHeight="1" spans="1:15">
      <c r="A1796" s="586"/>
      <c r="K1796" s="587"/>
      <c r="L1796" s="587"/>
      <c r="M1796" s="587"/>
      <c r="N1796" s="587"/>
      <c r="O1796" s="587"/>
    </row>
    <row r="1797" customHeight="1" spans="1:15">
      <c r="A1797" s="586"/>
      <c r="K1797" s="587"/>
      <c r="L1797" s="587"/>
      <c r="M1797" s="587"/>
      <c r="N1797" s="587"/>
      <c r="O1797" s="587"/>
    </row>
    <row r="1798" customHeight="1" spans="1:15">
      <c r="A1798" s="586"/>
      <c r="K1798" s="587"/>
      <c r="L1798" s="587"/>
      <c r="M1798" s="587"/>
      <c r="N1798" s="587"/>
      <c r="O1798" s="587"/>
    </row>
    <row r="1799" customHeight="1" spans="1:15">
      <c r="A1799" s="586"/>
      <c r="K1799" s="587"/>
      <c r="L1799" s="587"/>
      <c r="M1799" s="587"/>
      <c r="N1799" s="587"/>
      <c r="O1799" s="587"/>
    </row>
    <row r="1800" customHeight="1" spans="1:15">
      <c r="A1800" s="586"/>
      <c r="K1800" s="587"/>
      <c r="L1800" s="587"/>
      <c r="M1800" s="587"/>
      <c r="N1800" s="587"/>
      <c r="O1800" s="587"/>
    </row>
    <row r="1801" customHeight="1" spans="1:15">
      <c r="A1801" s="586"/>
      <c r="K1801" s="587"/>
      <c r="L1801" s="587"/>
      <c r="M1801" s="587"/>
      <c r="N1801" s="587"/>
      <c r="O1801" s="587"/>
    </row>
    <row r="1802" customHeight="1" spans="1:15">
      <c r="A1802" s="586"/>
      <c r="K1802" s="587"/>
      <c r="L1802" s="587"/>
      <c r="M1802" s="587"/>
      <c r="N1802" s="587"/>
      <c r="O1802" s="587"/>
    </row>
    <row r="1803" customHeight="1" spans="1:15">
      <c r="A1803" s="586"/>
      <c r="K1803" s="587"/>
      <c r="L1803" s="587"/>
      <c r="M1803" s="587"/>
      <c r="N1803" s="587"/>
      <c r="O1803" s="587"/>
    </row>
    <row r="1804" customHeight="1" spans="1:15">
      <c r="A1804" s="586"/>
      <c r="K1804" s="587"/>
      <c r="L1804" s="587"/>
      <c r="M1804" s="587"/>
      <c r="N1804" s="587"/>
      <c r="O1804" s="587"/>
    </row>
    <row r="1805" customHeight="1" spans="1:15">
      <c r="A1805" s="586"/>
      <c r="K1805" s="587"/>
      <c r="L1805" s="587"/>
      <c r="M1805" s="587"/>
      <c r="N1805" s="587"/>
      <c r="O1805" s="587"/>
    </row>
    <row r="1806" customHeight="1" spans="1:15">
      <c r="A1806" s="586"/>
      <c r="K1806" s="587"/>
      <c r="L1806" s="587"/>
      <c r="M1806" s="587"/>
      <c r="N1806" s="587"/>
      <c r="O1806" s="587"/>
    </row>
    <row r="1807" customHeight="1" spans="1:15">
      <c r="A1807" s="586"/>
      <c r="K1807" s="587"/>
      <c r="L1807" s="587"/>
      <c r="M1807" s="587"/>
      <c r="N1807" s="587"/>
      <c r="O1807" s="587"/>
    </row>
    <row r="1808" customHeight="1" spans="1:15">
      <c r="A1808" s="586"/>
      <c r="K1808" s="587"/>
      <c r="L1808" s="587"/>
      <c r="M1808" s="587"/>
      <c r="N1808" s="587"/>
      <c r="O1808" s="587"/>
    </row>
    <row r="1809" customHeight="1" spans="1:15">
      <c r="A1809" s="586"/>
      <c r="K1809" s="587"/>
      <c r="L1809" s="587"/>
      <c r="M1809" s="587"/>
      <c r="N1809" s="587"/>
      <c r="O1809" s="587"/>
    </row>
    <row r="1810" customHeight="1" spans="1:15">
      <c r="A1810" s="586"/>
      <c r="K1810" s="587"/>
      <c r="L1810" s="587"/>
      <c r="M1810" s="587"/>
      <c r="N1810" s="587"/>
      <c r="O1810" s="587"/>
    </row>
    <row r="1811" customHeight="1" spans="1:15">
      <c r="A1811" s="586"/>
      <c r="K1811" s="587"/>
      <c r="L1811" s="587"/>
      <c r="M1811" s="587"/>
      <c r="N1811" s="587"/>
      <c r="O1811" s="587"/>
    </row>
    <row r="1812" customHeight="1" spans="1:15">
      <c r="A1812" s="586"/>
      <c r="K1812" s="587"/>
      <c r="L1812" s="587"/>
      <c r="M1812" s="587"/>
      <c r="N1812" s="587"/>
      <c r="O1812" s="587"/>
    </row>
    <row r="1813" customHeight="1" spans="1:15">
      <c r="A1813" s="586"/>
      <c r="K1813" s="587"/>
      <c r="L1813" s="587"/>
      <c r="M1813" s="587"/>
      <c r="N1813" s="587"/>
      <c r="O1813" s="587"/>
    </row>
    <row r="1814" customHeight="1" spans="1:15">
      <c r="A1814" s="586"/>
      <c r="K1814" s="587"/>
      <c r="L1814" s="587"/>
      <c r="M1814" s="587"/>
      <c r="N1814" s="587"/>
      <c r="O1814" s="587"/>
    </row>
    <row r="1815" customHeight="1" spans="1:15">
      <c r="A1815" s="586"/>
      <c r="K1815" s="587"/>
      <c r="L1815" s="587"/>
      <c r="M1815" s="587"/>
      <c r="N1815" s="587"/>
      <c r="O1815" s="587"/>
    </row>
    <row r="1816" customHeight="1" spans="1:15">
      <c r="A1816" s="586"/>
      <c r="K1816" s="587"/>
      <c r="L1816" s="587"/>
      <c r="M1816" s="587"/>
      <c r="N1816" s="587"/>
      <c r="O1816" s="587"/>
    </row>
    <row r="1817" customHeight="1" spans="1:15">
      <c r="A1817" s="586"/>
      <c r="K1817" s="587"/>
      <c r="L1817" s="587"/>
      <c r="M1817" s="587"/>
      <c r="N1817" s="587"/>
      <c r="O1817" s="587"/>
    </row>
    <row r="1818" customHeight="1" spans="1:15">
      <c r="A1818" s="586"/>
      <c r="K1818" s="587"/>
      <c r="L1818" s="587"/>
      <c r="M1818" s="587"/>
      <c r="N1818" s="587"/>
      <c r="O1818" s="587"/>
    </row>
    <row r="1819" customHeight="1" spans="1:15">
      <c r="A1819" s="586"/>
      <c r="K1819" s="587"/>
      <c r="L1819" s="587"/>
      <c r="M1819" s="587"/>
      <c r="N1819" s="587"/>
      <c r="O1819" s="587"/>
    </row>
    <row r="1820" customHeight="1" spans="1:15">
      <c r="A1820" s="586"/>
      <c r="K1820" s="587"/>
      <c r="L1820" s="587"/>
      <c r="M1820" s="587"/>
      <c r="N1820" s="587"/>
      <c r="O1820" s="587"/>
    </row>
    <row r="1821" customHeight="1" spans="1:15">
      <c r="A1821" s="586"/>
      <c r="K1821" s="587"/>
      <c r="L1821" s="587"/>
      <c r="M1821" s="587"/>
      <c r="N1821" s="587"/>
      <c r="O1821" s="587"/>
    </row>
    <row r="1822" customHeight="1" spans="1:15">
      <c r="A1822" s="586"/>
      <c r="K1822" s="587"/>
      <c r="L1822" s="587"/>
      <c r="M1822" s="587"/>
      <c r="N1822" s="587"/>
      <c r="O1822" s="587"/>
    </row>
    <row r="1823" customHeight="1" spans="1:15">
      <c r="A1823" s="586"/>
      <c r="K1823" s="587"/>
      <c r="L1823" s="587"/>
      <c r="M1823" s="587"/>
      <c r="N1823" s="587"/>
      <c r="O1823" s="587"/>
    </row>
    <row r="1824" customHeight="1" spans="1:15">
      <c r="A1824" s="586"/>
      <c r="K1824" s="587"/>
      <c r="L1824" s="587"/>
      <c r="M1824" s="587"/>
      <c r="N1824" s="587"/>
      <c r="O1824" s="587"/>
    </row>
    <row r="1825" customHeight="1" spans="1:15">
      <c r="A1825" s="586"/>
      <c r="K1825" s="587"/>
      <c r="L1825" s="587"/>
      <c r="M1825" s="587"/>
      <c r="N1825" s="587"/>
      <c r="O1825" s="587"/>
    </row>
    <row r="1826" customHeight="1" spans="1:15">
      <c r="A1826" s="586"/>
      <c r="K1826" s="587"/>
      <c r="L1826" s="587"/>
      <c r="M1826" s="587"/>
      <c r="N1826" s="587"/>
      <c r="O1826" s="587"/>
    </row>
    <row r="1827" customHeight="1" spans="1:15">
      <c r="A1827" s="586"/>
      <c r="K1827" s="587"/>
      <c r="L1827" s="587"/>
      <c r="M1827" s="587"/>
      <c r="N1827" s="587"/>
      <c r="O1827" s="587"/>
    </row>
    <row r="1828" customHeight="1" spans="1:15">
      <c r="A1828" s="586"/>
      <c r="K1828" s="587"/>
      <c r="L1828" s="587"/>
      <c r="M1828" s="587"/>
      <c r="N1828" s="587"/>
      <c r="O1828" s="587"/>
    </row>
    <row r="1829" customHeight="1" spans="1:15">
      <c r="A1829" s="586"/>
      <c r="K1829" s="587"/>
      <c r="L1829" s="587"/>
      <c r="M1829" s="587"/>
      <c r="N1829" s="587"/>
      <c r="O1829" s="587"/>
    </row>
    <row r="1830" customHeight="1" spans="1:15">
      <c r="A1830" s="586"/>
      <c r="K1830" s="587"/>
      <c r="L1830" s="587"/>
      <c r="M1830" s="587"/>
      <c r="N1830" s="587"/>
      <c r="O1830" s="587"/>
    </row>
    <row r="1831" customHeight="1" spans="1:15">
      <c r="A1831" s="586"/>
      <c r="K1831" s="587"/>
      <c r="L1831" s="587"/>
      <c r="M1831" s="587"/>
      <c r="N1831" s="587"/>
      <c r="O1831" s="587"/>
    </row>
    <row r="1832" customHeight="1" spans="1:15">
      <c r="A1832" s="586"/>
      <c r="K1832" s="587"/>
      <c r="L1832" s="587"/>
      <c r="M1832" s="587"/>
      <c r="N1832" s="587"/>
      <c r="O1832" s="587"/>
    </row>
    <row r="1833" customHeight="1" spans="1:15">
      <c r="A1833" s="586"/>
      <c r="K1833" s="587"/>
      <c r="L1833" s="587"/>
      <c r="M1833" s="587"/>
      <c r="N1833" s="587"/>
      <c r="O1833" s="587"/>
    </row>
    <row r="1834" customHeight="1" spans="1:15">
      <c r="A1834" s="586"/>
      <c r="K1834" s="587"/>
      <c r="L1834" s="587"/>
      <c r="M1834" s="587"/>
      <c r="N1834" s="587"/>
      <c r="O1834" s="587"/>
    </row>
    <row r="1835" customHeight="1" spans="1:15">
      <c r="A1835" s="586"/>
      <c r="K1835" s="587"/>
      <c r="L1835" s="587"/>
      <c r="M1835" s="587"/>
      <c r="N1835" s="587"/>
      <c r="O1835" s="587"/>
    </row>
    <row r="1836" customHeight="1" spans="1:15">
      <c r="A1836" s="586"/>
      <c r="K1836" s="587"/>
      <c r="L1836" s="587"/>
      <c r="M1836" s="587"/>
      <c r="N1836" s="587"/>
      <c r="O1836" s="587"/>
    </row>
    <row r="1837" customHeight="1" spans="1:15">
      <c r="A1837" s="586"/>
      <c r="K1837" s="587"/>
      <c r="L1837" s="587"/>
      <c r="M1837" s="587"/>
      <c r="N1837" s="587"/>
      <c r="O1837" s="587"/>
    </row>
    <row r="1838" customHeight="1" spans="1:15">
      <c r="A1838" s="586"/>
      <c r="K1838" s="587"/>
      <c r="L1838" s="587"/>
      <c r="M1838" s="587"/>
      <c r="N1838" s="587"/>
      <c r="O1838" s="587"/>
    </row>
    <row r="1839" customHeight="1" spans="1:15">
      <c r="A1839" s="586"/>
      <c r="K1839" s="587"/>
      <c r="L1839" s="587"/>
      <c r="M1839" s="587"/>
      <c r="N1839" s="587"/>
      <c r="O1839" s="587"/>
    </row>
    <row r="1840" customHeight="1" spans="1:15">
      <c r="A1840" s="586"/>
      <c r="K1840" s="587"/>
      <c r="L1840" s="587"/>
      <c r="M1840" s="587"/>
      <c r="N1840" s="587"/>
      <c r="O1840" s="587"/>
    </row>
    <row r="1841" customHeight="1" spans="1:15">
      <c r="A1841" s="586"/>
      <c r="K1841" s="587"/>
      <c r="L1841" s="587"/>
      <c r="M1841" s="587"/>
      <c r="N1841" s="587"/>
      <c r="O1841" s="587"/>
    </row>
    <row r="1842" customHeight="1" spans="1:15">
      <c r="A1842" s="586"/>
      <c r="K1842" s="587"/>
      <c r="L1842" s="587"/>
      <c r="M1842" s="587"/>
      <c r="N1842" s="587"/>
      <c r="O1842" s="587"/>
    </row>
    <row r="1843" customHeight="1" spans="1:15">
      <c r="A1843" s="586"/>
      <c r="K1843" s="587"/>
      <c r="L1843" s="587"/>
      <c r="M1843" s="587"/>
      <c r="N1843" s="587"/>
      <c r="O1843" s="587"/>
    </row>
    <row r="1844" customHeight="1" spans="1:15">
      <c r="A1844" s="586"/>
      <c r="K1844" s="587"/>
      <c r="L1844" s="587"/>
      <c r="M1844" s="587"/>
      <c r="N1844" s="587"/>
      <c r="O1844" s="587"/>
    </row>
    <row r="1845" customHeight="1" spans="1:15">
      <c r="A1845" s="586"/>
      <c r="K1845" s="587"/>
      <c r="L1845" s="587"/>
      <c r="M1845" s="587"/>
      <c r="N1845" s="587"/>
      <c r="O1845" s="587"/>
    </row>
    <row r="1846" customHeight="1" spans="1:15">
      <c r="A1846" s="586"/>
      <c r="K1846" s="587"/>
      <c r="L1846" s="587"/>
      <c r="M1846" s="587"/>
      <c r="N1846" s="587"/>
      <c r="O1846" s="587"/>
    </row>
    <row r="1847" customHeight="1" spans="1:15">
      <c r="A1847" s="586"/>
      <c r="K1847" s="587"/>
      <c r="L1847" s="587"/>
      <c r="M1847" s="587"/>
      <c r="N1847" s="587"/>
      <c r="O1847" s="587"/>
    </row>
    <row r="1848" customHeight="1" spans="1:15">
      <c r="A1848" s="586"/>
      <c r="K1848" s="587"/>
      <c r="L1848" s="587"/>
      <c r="M1848" s="587"/>
      <c r="N1848" s="587"/>
      <c r="O1848" s="587"/>
    </row>
    <row r="1849" customHeight="1" spans="1:15">
      <c r="A1849" s="586"/>
      <c r="K1849" s="587"/>
      <c r="L1849" s="587"/>
      <c r="M1849" s="587"/>
      <c r="N1849" s="587"/>
      <c r="O1849" s="587"/>
    </row>
    <row r="1850" customHeight="1" spans="1:15">
      <c r="A1850" s="586"/>
      <c r="K1850" s="587"/>
      <c r="L1850" s="587"/>
      <c r="M1850" s="587"/>
      <c r="N1850" s="587"/>
      <c r="O1850" s="587"/>
    </row>
    <row r="1851" customHeight="1" spans="1:15">
      <c r="A1851" s="586"/>
      <c r="K1851" s="587"/>
      <c r="L1851" s="587"/>
      <c r="M1851" s="587"/>
      <c r="N1851" s="587"/>
      <c r="O1851" s="587"/>
    </row>
    <row r="1852" customHeight="1" spans="1:15">
      <c r="A1852" s="586"/>
      <c r="K1852" s="587"/>
      <c r="L1852" s="587"/>
      <c r="M1852" s="587"/>
      <c r="N1852" s="587"/>
      <c r="O1852" s="587"/>
    </row>
    <row r="1853" customHeight="1" spans="1:15">
      <c r="A1853" s="586"/>
      <c r="K1853" s="587"/>
      <c r="L1853" s="587"/>
      <c r="M1853" s="587"/>
      <c r="N1853" s="587"/>
      <c r="O1853" s="587"/>
    </row>
    <row r="1854" customHeight="1" spans="1:15">
      <c r="A1854" s="586"/>
      <c r="K1854" s="587"/>
      <c r="L1854" s="587"/>
      <c r="M1854" s="587"/>
      <c r="N1854" s="587"/>
      <c r="O1854" s="587"/>
    </row>
    <row r="1855" customHeight="1" spans="1:15">
      <c r="A1855" s="586"/>
      <c r="K1855" s="587"/>
      <c r="L1855" s="587"/>
      <c r="M1855" s="587"/>
      <c r="N1855" s="587"/>
      <c r="O1855" s="587"/>
    </row>
    <row r="1856" customHeight="1" spans="1:15">
      <c r="A1856" s="586"/>
      <c r="K1856" s="587"/>
      <c r="L1856" s="587"/>
      <c r="M1856" s="587"/>
      <c r="N1856" s="587"/>
      <c r="O1856" s="587"/>
    </row>
    <row r="1857" customHeight="1" spans="1:15">
      <c r="A1857" s="586"/>
      <c r="K1857" s="587"/>
      <c r="L1857" s="587"/>
      <c r="M1857" s="587"/>
      <c r="N1857" s="587"/>
      <c r="O1857" s="587"/>
    </row>
    <row r="1858" customHeight="1" spans="1:15">
      <c r="A1858" s="586"/>
      <c r="K1858" s="587"/>
      <c r="L1858" s="587"/>
      <c r="M1858" s="587"/>
      <c r="N1858" s="587"/>
      <c r="O1858" s="587"/>
    </row>
    <row r="1859" customHeight="1" spans="1:15">
      <c r="A1859" s="586"/>
      <c r="K1859" s="587"/>
      <c r="L1859" s="587"/>
      <c r="M1859" s="587"/>
      <c r="N1859" s="587"/>
      <c r="O1859" s="587"/>
    </row>
    <row r="1860" customHeight="1" spans="1:15">
      <c r="A1860" s="586"/>
      <c r="K1860" s="587"/>
      <c r="L1860" s="587"/>
      <c r="M1860" s="587"/>
      <c r="N1860" s="587"/>
      <c r="O1860" s="587"/>
    </row>
    <row r="1861" customHeight="1" spans="1:15">
      <c r="A1861" s="586"/>
      <c r="K1861" s="587"/>
      <c r="L1861" s="587"/>
      <c r="M1861" s="587"/>
      <c r="N1861" s="587"/>
      <c r="O1861" s="587"/>
    </row>
    <row r="1862" customHeight="1" spans="1:15">
      <c r="A1862" s="586"/>
      <c r="K1862" s="587"/>
      <c r="L1862" s="587"/>
      <c r="M1862" s="587"/>
      <c r="N1862" s="587"/>
      <c r="O1862" s="587"/>
    </row>
    <row r="1863" customHeight="1" spans="1:15">
      <c r="A1863" s="586"/>
      <c r="K1863" s="587"/>
      <c r="L1863" s="587"/>
      <c r="M1863" s="587"/>
      <c r="N1863" s="587"/>
      <c r="O1863" s="587"/>
    </row>
    <row r="1864" customHeight="1" spans="1:15">
      <c r="A1864" s="586"/>
      <c r="K1864" s="587"/>
      <c r="L1864" s="587"/>
      <c r="M1864" s="587"/>
      <c r="N1864" s="587"/>
      <c r="O1864" s="587"/>
    </row>
    <row r="1865" customHeight="1" spans="1:15">
      <c r="A1865" s="586"/>
      <c r="K1865" s="587"/>
      <c r="L1865" s="587"/>
      <c r="M1865" s="587"/>
      <c r="N1865" s="587"/>
      <c r="O1865" s="587"/>
    </row>
    <row r="1866" customHeight="1" spans="1:15">
      <c r="A1866" s="586"/>
      <c r="K1866" s="587"/>
      <c r="L1866" s="587"/>
      <c r="M1866" s="587"/>
      <c r="N1866" s="587"/>
      <c r="O1866" s="587"/>
    </row>
    <row r="1867" customHeight="1" spans="1:15">
      <c r="A1867" s="586"/>
      <c r="K1867" s="587"/>
      <c r="L1867" s="587"/>
      <c r="M1867" s="587"/>
      <c r="N1867" s="587"/>
      <c r="O1867" s="587"/>
    </row>
    <row r="1868" customHeight="1" spans="1:15">
      <c r="A1868" s="586"/>
      <c r="K1868" s="587"/>
      <c r="L1868" s="587"/>
      <c r="M1868" s="587"/>
      <c r="N1868" s="587"/>
      <c r="O1868" s="587"/>
    </row>
    <row r="1869" customHeight="1" spans="1:15">
      <c r="A1869" s="586"/>
      <c r="K1869" s="587"/>
      <c r="L1869" s="587"/>
      <c r="M1869" s="587"/>
      <c r="N1869" s="587"/>
      <c r="O1869" s="587"/>
    </row>
    <row r="1870" customHeight="1" spans="1:15">
      <c r="A1870" s="586"/>
      <c r="K1870" s="587"/>
      <c r="L1870" s="587"/>
      <c r="M1870" s="587"/>
      <c r="N1870" s="587"/>
      <c r="O1870" s="587"/>
    </row>
    <row r="1871" customHeight="1" spans="1:15">
      <c r="A1871" s="586"/>
      <c r="K1871" s="587"/>
      <c r="L1871" s="587"/>
      <c r="M1871" s="587"/>
      <c r="N1871" s="587"/>
      <c r="O1871" s="587"/>
    </row>
    <row r="1872" customHeight="1" spans="1:15">
      <c r="A1872" s="586"/>
      <c r="K1872" s="587"/>
      <c r="L1872" s="587"/>
      <c r="M1872" s="587"/>
      <c r="N1872" s="587"/>
      <c r="O1872" s="587"/>
    </row>
    <row r="1873" customHeight="1" spans="1:15">
      <c r="A1873" s="586"/>
      <c r="K1873" s="587"/>
      <c r="L1873" s="587"/>
      <c r="M1873" s="587"/>
      <c r="N1873" s="587"/>
      <c r="O1873" s="587"/>
    </row>
    <row r="1874" customHeight="1" spans="1:15">
      <c r="A1874" s="586"/>
      <c r="K1874" s="587"/>
      <c r="L1874" s="587"/>
      <c r="M1874" s="587"/>
      <c r="N1874" s="587"/>
      <c r="O1874" s="587"/>
    </row>
    <row r="1875" customHeight="1" spans="1:15">
      <c r="A1875" s="586"/>
      <c r="K1875" s="587"/>
      <c r="L1875" s="587"/>
      <c r="M1875" s="587"/>
      <c r="N1875" s="587"/>
      <c r="O1875" s="587"/>
    </row>
    <row r="1876" customHeight="1" spans="1:15">
      <c r="A1876" s="586"/>
      <c r="K1876" s="587"/>
      <c r="L1876" s="587"/>
      <c r="M1876" s="587"/>
      <c r="N1876" s="587"/>
      <c r="O1876" s="587"/>
    </row>
    <row r="1877" customHeight="1" spans="1:15">
      <c r="A1877" s="586"/>
      <c r="K1877" s="587"/>
      <c r="L1877" s="587"/>
      <c r="M1877" s="587"/>
      <c r="N1877" s="587"/>
      <c r="O1877" s="587"/>
    </row>
    <row r="1878" customHeight="1" spans="1:15">
      <c r="A1878" s="586"/>
      <c r="K1878" s="587"/>
      <c r="L1878" s="587"/>
      <c r="M1878" s="587"/>
      <c r="N1878" s="587"/>
      <c r="O1878" s="587"/>
    </row>
    <row r="1879" customHeight="1" spans="1:15">
      <c r="A1879" s="586"/>
      <c r="K1879" s="587"/>
      <c r="L1879" s="587"/>
      <c r="M1879" s="587"/>
      <c r="N1879" s="587"/>
      <c r="O1879" s="587"/>
    </row>
    <row r="1880" customHeight="1" spans="1:15">
      <c r="A1880" s="586"/>
      <c r="K1880" s="587"/>
      <c r="L1880" s="587"/>
      <c r="M1880" s="587"/>
      <c r="N1880" s="587"/>
      <c r="O1880" s="587"/>
    </row>
    <row r="1881" customHeight="1" spans="1:15">
      <c r="A1881" s="586"/>
      <c r="K1881" s="587"/>
      <c r="L1881" s="587"/>
      <c r="M1881" s="587"/>
      <c r="N1881" s="587"/>
      <c r="O1881" s="587"/>
    </row>
    <row r="1882" customHeight="1" spans="1:15">
      <c r="A1882" s="586"/>
      <c r="K1882" s="587"/>
      <c r="L1882" s="587"/>
      <c r="M1882" s="587"/>
      <c r="N1882" s="587"/>
      <c r="O1882" s="587"/>
    </row>
    <row r="1883" customHeight="1" spans="1:15">
      <c r="A1883" s="586"/>
      <c r="K1883" s="587"/>
      <c r="L1883" s="587"/>
      <c r="M1883" s="587"/>
      <c r="N1883" s="587"/>
      <c r="O1883" s="587"/>
    </row>
    <row r="1884" customHeight="1" spans="1:15">
      <c r="A1884" s="586"/>
      <c r="K1884" s="587"/>
      <c r="L1884" s="587"/>
      <c r="M1884" s="587"/>
      <c r="N1884" s="587"/>
      <c r="O1884" s="587"/>
    </row>
    <row r="1885" customHeight="1" spans="1:15">
      <c r="A1885" s="586"/>
      <c r="K1885" s="587"/>
      <c r="L1885" s="587"/>
      <c r="M1885" s="587"/>
      <c r="N1885" s="587"/>
      <c r="O1885" s="587"/>
    </row>
    <row r="1886" customHeight="1" spans="1:15">
      <c r="A1886" s="586"/>
      <c r="K1886" s="587"/>
      <c r="L1886" s="587"/>
      <c r="M1886" s="587"/>
      <c r="N1886" s="587"/>
      <c r="O1886" s="587"/>
    </row>
    <row r="1887" customHeight="1" spans="1:15">
      <c r="A1887" s="586"/>
      <c r="K1887" s="587"/>
      <c r="L1887" s="587"/>
      <c r="M1887" s="587"/>
      <c r="N1887" s="587"/>
      <c r="O1887" s="587"/>
    </row>
    <row r="1888" customHeight="1" spans="1:15">
      <c r="A1888" s="586"/>
      <c r="K1888" s="587"/>
      <c r="L1888" s="587"/>
      <c r="M1888" s="587"/>
      <c r="N1888" s="587"/>
      <c r="O1888" s="587"/>
    </row>
    <row r="1889" customHeight="1" spans="1:15">
      <c r="A1889" s="586"/>
      <c r="K1889" s="587"/>
      <c r="L1889" s="587"/>
      <c r="M1889" s="587"/>
      <c r="N1889" s="587"/>
      <c r="O1889" s="587"/>
    </row>
    <row r="1890" customHeight="1" spans="1:15">
      <c r="A1890" s="586"/>
      <c r="K1890" s="587"/>
      <c r="L1890" s="587"/>
      <c r="M1890" s="587"/>
      <c r="N1890" s="587"/>
      <c r="O1890" s="587"/>
    </row>
    <row r="1891" customHeight="1" spans="1:15">
      <c r="A1891" s="586"/>
      <c r="K1891" s="587"/>
      <c r="L1891" s="587"/>
      <c r="M1891" s="587"/>
      <c r="N1891" s="587"/>
      <c r="O1891" s="587"/>
    </row>
    <row r="1892" customHeight="1" spans="1:15">
      <c r="A1892" s="586"/>
      <c r="K1892" s="587"/>
      <c r="L1892" s="587"/>
      <c r="M1892" s="587"/>
      <c r="N1892" s="587"/>
      <c r="O1892" s="587"/>
    </row>
    <row r="1893" customHeight="1" spans="1:15">
      <c r="A1893" s="586"/>
      <c r="K1893" s="587"/>
      <c r="L1893" s="587"/>
      <c r="M1893" s="587"/>
      <c r="N1893" s="587"/>
      <c r="O1893" s="587"/>
    </row>
    <row r="1894" customHeight="1" spans="1:15">
      <c r="A1894" s="586"/>
      <c r="K1894" s="587"/>
      <c r="L1894" s="587"/>
      <c r="M1894" s="587"/>
      <c r="N1894" s="587"/>
      <c r="O1894" s="587"/>
    </row>
    <row r="1895" customHeight="1" spans="1:15">
      <c r="A1895" s="586"/>
      <c r="K1895" s="587"/>
      <c r="L1895" s="587"/>
      <c r="M1895" s="587"/>
      <c r="N1895" s="587"/>
      <c r="O1895" s="587"/>
    </row>
    <row r="1896" customHeight="1" spans="1:15">
      <c r="A1896" s="586"/>
      <c r="K1896" s="587"/>
      <c r="L1896" s="587"/>
      <c r="M1896" s="587"/>
      <c r="N1896" s="587"/>
      <c r="O1896" s="587"/>
    </row>
    <row r="1897" customHeight="1" spans="1:15">
      <c r="A1897" s="586"/>
      <c r="K1897" s="587"/>
      <c r="L1897" s="587"/>
      <c r="M1897" s="587"/>
      <c r="N1897" s="587"/>
      <c r="O1897" s="587"/>
    </row>
    <row r="1898" customHeight="1" spans="1:15">
      <c r="A1898" s="586"/>
      <c r="K1898" s="587"/>
      <c r="L1898" s="587"/>
      <c r="M1898" s="587"/>
      <c r="N1898" s="587"/>
      <c r="O1898" s="587"/>
    </row>
    <row r="1899" customHeight="1" spans="1:15">
      <c r="A1899" s="586"/>
      <c r="K1899" s="587"/>
      <c r="L1899" s="587"/>
      <c r="M1899" s="587"/>
      <c r="N1899" s="587"/>
      <c r="O1899" s="587"/>
    </row>
    <row r="1900" customHeight="1" spans="1:15">
      <c r="A1900" s="586"/>
      <c r="K1900" s="587"/>
      <c r="L1900" s="587"/>
      <c r="M1900" s="587"/>
      <c r="N1900" s="587"/>
      <c r="O1900" s="587"/>
    </row>
    <row r="1901" customHeight="1" spans="1:15">
      <c r="A1901" s="586"/>
      <c r="K1901" s="587"/>
      <c r="L1901" s="587"/>
      <c r="M1901" s="587"/>
      <c r="N1901" s="587"/>
      <c r="O1901" s="587"/>
    </row>
    <row r="1902" customHeight="1" spans="1:15">
      <c r="A1902" s="586"/>
      <c r="K1902" s="587"/>
      <c r="L1902" s="587"/>
      <c r="M1902" s="587"/>
      <c r="N1902" s="587"/>
      <c r="O1902" s="587"/>
    </row>
    <row r="1903" customHeight="1" spans="1:15">
      <c r="A1903" s="586"/>
      <c r="K1903" s="587"/>
      <c r="L1903" s="587"/>
      <c r="M1903" s="587"/>
      <c r="N1903" s="587"/>
      <c r="O1903" s="587"/>
    </row>
    <row r="1904" customHeight="1" spans="1:15">
      <c r="A1904" s="586"/>
      <c r="K1904" s="587"/>
      <c r="L1904" s="587"/>
      <c r="M1904" s="587"/>
      <c r="N1904" s="587"/>
      <c r="O1904" s="587"/>
    </row>
    <row r="1905" customHeight="1" spans="1:15">
      <c r="A1905" s="586"/>
      <c r="K1905" s="587"/>
      <c r="L1905" s="587"/>
      <c r="M1905" s="587"/>
      <c r="N1905" s="587"/>
      <c r="O1905" s="587"/>
    </row>
    <row r="1906" customHeight="1" spans="1:15">
      <c r="A1906" s="586"/>
      <c r="K1906" s="587"/>
      <c r="L1906" s="587"/>
      <c r="M1906" s="587"/>
      <c r="N1906" s="587"/>
      <c r="O1906" s="587"/>
    </row>
    <row r="1907" customHeight="1" spans="1:15">
      <c r="A1907" s="586"/>
      <c r="K1907" s="587"/>
      <c r="L1907" s="587"/>
      <c r="M1907" s="587"/>
      <c r="N1907" s="587"/>
      <c r="O1907" s="587"/>
    </row>
    <row r="1908" customHeight="1" spans="1:15">
      <c r="A1908" s="586"/>
      <c r="K1908" s="587"/>
      <c r="L1908" s="587"/>
      <c r="M1908" s="587"/>
      <c r="N1908" s="587"/>
      <c r="O1908" s="587"/>
    </row>
    <row r="1909" customHeight="1" spans="1:15">
      <c r="A1909" s="586"/>
      <c r="K1909" s="587"/>
      <c r="L1909" s="587"/>
      <c r="M1909" s="587"/>
      <c r="N1909" s="587"/>
      <c r="O1909" s="587"/>
    </row>
    <row r="1910" customHeight="1" spans="1:15">
      <c r="A1910" s="586"/>
      <c r="K1910" s="587"/>
      <c r="L1910" s="587"/>
      <c r="M1910" s="587"/>
      <c r="N1910" s="587"/>
      <c r="O1910" s="587"/>
    </row>
    <row r="1911" customHeight="1" spans="1:15">
      <c r="A1911" s="586"/>
      <c r="K1911" s="587"/>
      <c r="L1911" s="587"/>
      <c r="M1911" s="587"/>
      <c r="N1911" s="587"/>
      <c r="O1911" s="587"/>
    </row>
    <row r="1912" customHeight="1" spans="1:15">
      <c r="A1912" s="586"/>
      <c r="K1912" s="587"/>
      <c r="L1912" s="587"/>
      <c r="M1912" s="587"/>
      <c r="N1912" s="587"/>
      <c r="O1912" s="587"/>
    </row>
    <row r="1913" customHeight="1" spans="1:15">
      <c r="A1913" s="586"/>
      <c r="K1913" s="587"/>
      <c r="L1913" s="587"/>
      <c r="M1913" s="587"/>
      <c r="N1913" s="587"/>
      <c r="O1913" s="587"/>
    </row>
    <row r="1914" customHeight="1" spans="1:15">
      <c r="A1914" s="586"/>
      <c r="K1914" s="587"/>
      <c r="L1914" s="587"/>
      <c r="M1914" s="587"/>
      <c r="N1914" s="587"/>
      <c r="O1914" s="587"/>
    </row>
    <row r="1915" customHeight="1" spans="1:15">
      <c r="A1915" s="586"/>
      <c r="K1915" s="587"/>
      <c r="L1915" s="587"/>
      <c r="M1915" s="587"/>
      <c r="N1915" s="587"/>
      <c r="O1915" s="587"/>
    </row>
    <row r="1916" customHeight="1" spans="1:15">
      <c r="A1916" s="586"/>
      <c r="K1916" s="587"/>
      <c r="L1916" s="587"/>
      <c r="M1916" s="587"/>
      <c r="N1916" s="587"/>
      <c r="O1916" s="587"/>
    </row>
    <row r="1917" customHeight="1" spans="1:15">
      <c r="A1917" s="586"/>
      <c r="K1917" s="587"/>
      <c r="L1917" s="587"/>
      <c r="M1917" s="587"/>
      <c r="N1917" s="587"/>
      <c r="O1917" s="587"/>
    </row>
    <row r="1918" customHeight="1" spans="1:15">
      <c r="A1918" s="586"/>
      <c r="K1918" s="587"/>
      <c r="L1918" s="587"/>
      <c r="M1918" s="587"/>
      <c r="N1918" s="587"/>
      <c r="O1918" s="587"/>
    </row>
    <row r="1919" customHeight="1" spans="1:15">
      <c r="A1919" s="586"/>
      <c r="K1919" s="587"/>
      <c r="L1919" s="587"/>
      <c r="M1919" s="587"/>
      <c r="N1919" s="587"/>
      <c r="O1919" s="587"/>
    </row>
    <row r="1920" customHeight="1" spans="1:15">
      <c r="A1920" s="586"/>
      <c r="K1920" s="587"/>
      <c r="L1920" s="587"/>
      <c r="M1920" s="587"/>
      <c r="N1920" s="587"/>
      <c r="O1920" s="587"/>
    </row>
    <row r="1921" customHeight="1" spans="1:15">
      <c r="A1921" s="586"/>
      <c r="K1921" s="587"/>
      <c r="L1921" s="587"/>
      <c r="M1921" s="587"/>
      <c r="N1921" s="587"/>
      <c r="O1921" s="587"/>
    </row>
    <row r="1922" customHeight="1" spans="1:15">
      <c r="A1922" s="586"/>
      <c r="K1922" s="587"/>
      <c r="L1922" s="587"/>
      <c r="M1922" s="587"/>
      <c r="N1922" s="587"/>
      <c r="O1922" s="587"/>
    </row>
    <row r="1923" customHeight="1" spans="1:15">
      <c r="A1923" s="586"/>
      <c r="K1923" s="587"/>
      <c r="L1923" s="587"/>
      <c r="M1923" s="587"/>
      <c r="N1923" s="587"/>
      <c r="O1923" s="587"/>
    </row>
    <row r="1924" customHeight="1" spans="1:15">
      <c r="A1924" s="586"/>
      <c r="K1924" s="587"/>
      <c r="L1924" s="587"/>
      <c r="M1924" s="587"/>
      <c r="N1924" s="587"/>
      <c r="O1924" s="587"/>
    </row>
    <row r="1925" customHeight="1" spans="1:15">
      <c r="A1925" s="586"/>
      <c r="K1925" s="587"/>
      <c r="L1925" s="587"/>
      <c r="M1925" s="587"/>
      <c r="N1925" s="587"/>
      <c r="O1925" s="587"/>
    </row>
    <row r="1926" customHeight="1" spans="1:15">
      <c r="A1926" s="586"/>
      <c r="K1926" s="587"/>
      <c r="L1926" s="587"/>
      <c r="M1926" s="587"/>
      <c r="N1926" s="587"/>
      <c r="O1926" s="587"/>
    </row>
    <row r="1927" customHeight="1" spans="1:15">
      <c r="A1927" s="586"/>
      <c r="K1927" s="587"/>
      <c r="L1927" s="587"/>
      <c r="M1927" s="587"/>
      <c r="N1927" s="587"/>
      <c r="O1927" s="587"/>
    </row>
    <row r="1928" customHeight="1" spans="1:15">
      <c r="A1928" s="586"/>
      <c r="K1928" s="587"/>
      <c r="L1928" s="587"/>
      <c r="M1928" s="587"/>
      <c r="N1928" s="587"/>
      <c r="O1928" s="587"/>
    </row>
    <row r="1929" customHeight="1" spans="1:15">
      <c r="A1929" s="586"/>
      <c r="K1929" s="587"/>
      <c r="L1929" s="587"/>
      <c r="M1929" s="587"/>
      <c r="N1929" s="587"/>
      <c r="O1929" s="587"/>
    </row>
    <row r="1930" customHeight="1" spans="1:15">
      <c r="A1930" s="586"/>
      <c r="K1930" s="587"/>
      <c r="L1930" s="587"/>
      <c r="M1930" s="587"/>
      <c r="N1930" s="587"/>
      <c r="O1930" s="587"/>
    </row>
    <row r="1931" customHeight="1" spans="1:15">
      <c r="A1931" s="586"/>
      <c r="K1931" s="587"/>
      <c r="L1931" s="587"/>
      <c r="M1931" s="587"/>
      <c r="N1931" s="587"/>
      <c r="O1931" s="587"/>
    </row>
    <row r="1932" customHeight="1" spans="1:15">
      <c r="A1932" s="586"/>
      <c r="K1932" s="587"/>
      <c r="L1932" s="587"/>
      <c r="M1932" s="587"/>
      <c r="N1932" s="587"/>
      <c r="O1932" s="587"/>
    </row>
    <row r="1933" customHeight="1" spans="1:15">
      <c r="A1933" s="586"/>
      <c r="K1933" s="587"/>
      <c r="L1933" s="587"/>
      <c r="M1933" s="587"/>
      <c r="N1933" s="587"/>
      <c r="O1933" s="587"/>
    </row>
    <row r="1934" customHeight="1" spans="1:15">
      <c r="A1934" s="586"/>
      <c r="K1934" s="587"/>
      <c r="L1934" s="587"/>
      <c r="M1934" s="587"/>
      <c r="N1934" s="587"/>
      <c r="O1934" s="587"/>
    </row>
    <row r="1935" customHeight="1" spans="1:15">
      <c r="A1935" s="586"/>
      <c r="K1935" s="587"/>
      <c r="L1935" s="587"/>
      <c r="M1935" s="587"/>
      <c r="N1935" s="587"/>
      <c r="O1935" s="587"/>
    </row>
    <row r="1936" customHeight="1" spans="1:15">
      <c r="A1936" s="586"/>
      <c r="K1936" s="587"/>
      <c r="L1936" s="587"/>
      <c r="M1936" s="587"/>
      <c r="N1936" s="587"/>
      <c r="O1936" s="587"/>
    </row>
    <row r="1937" customHeight="1" spans="1:15">
      <c r="A1937" s="586"/>
      <c r="K1937" s="587"/>
      <c r="L1937" s="587"/>
      <c r="M1937" s="587"/>
      <c r="N1937" s="587"/>
      <c r="O1937" s="587"/>
    </row>
    <row r="1938" customHeight="1" spans="1:15">
      <c r="A1938" s="586"/>
      <c r="K1938" s="587"/>
      <c r="L1938" s="587"/>
      <c r="M1938" s="587"/>
      <c r="N1938" s="587"/>
      <c r="O1938" s="587"/>
    </row>
    <row r="1939" customHeight="1" spans="1:15">
      <c r="A1939" s="586"/>
      <c r="K1939" s="587"/>
      <c r="L1939" s="587"/>
      <c r="M1939" s="587"/>
      <c r="N1939" s="587"/>
      <c r="O1939" s="587"/>
    </row>
    <row r="1940" customHeight="1" spans="1:15">
      <c r="A1940" s="586"/>
      <c r="K1940" s="587"/>
      <c r="L1940" s="587"/>
      <c r="M1940" s="587"/>
      <c r="N1940" s="587"/>
      <c r="O1940" s="587"/>
    </row>
    <row r="1941" customHeight="1" spans="1:15">
      <c r="A1941" s="586"/>
      <c r="K1941" s="587"/>
      <c r="L1941" s="587"/>
      <c r="M1941" s="587"/>
      <c r="N1941" s="587"/>
      <c r="O1941" s="587"/>
    </row>
    <row r="1942" customHeight="1" spans="1:15">
      <c r="A1942" s="586"/>
      <c r="K1942" s="587"/>
      <c r="L1942" s="587"/>
      <c r="M1942" s="587"/>
      <c r="N1942" s="587"/>
      <c r="O1942" s="587"/>
    </row>
    <row r="1943" customHeight="1" spans="1:15">
      <c r="A1943" s="586"/>
      <c r="K1943" s="587"/>
      <c r="L1943" s="587"/>
      <c r="M1943" s="587"/>
      <c r="N1943" s="587"/>
      <c r="O1943" s="587"/>
    </row>
    <row r="1944" customHeight="1" spans="1:15">
      <c r="A1944" s="586"/>
      <c r="K1944" s="587"/>
      <c r="L1944" s="587"/>
      <c r="M1944" s="587"/>
      <c r="N1944" s="587"/>
      <c r="O1944" s="587"/>
    </row>
    <row r="1945" customHeight="1" spans="1:15">
      <c r="A1945" s="586"/>
      <c r="K1945" s="587"/>
      <c r="L1945" s="587"/>
      <c r="M1945" s="587"/>
      <c r="N1945" s="587"/>
      <c r="O1945" s="587"/>
    </row>
    <row r="1946" customHeight="1" spans="1:15">
      <c r="A1946" s="586"/>
      <c r="K1946" s="587"/>
      <c r="L1946" s="587"/>
      <c r="M1946" s="587"/>
      <c r="N1946" s="587"/>
      <c r="O1946" s="587"/>
    </row>
    <row r="1947" customHeight="1" spans="1:15">
      <c r="A1947" s="586"/>
      <c r="K1947" s="587"/>
      <c r="L1947" s="587"/>
      <c r="M1947" s="587"/>
      <c r="N1947" s="587"/>
      <c r="O1947" s="587"/>
    </row>
    <row r="1948" customHeight="1" spans="1:15">
      <c r="A1948" s="586"/>
      <c r="K1948" s="587"/>
      <c r="L1948" s="587"/>
      <c r="M1948" s="587"/>
      <c r="N1948" s="587"/>
      <c r="O1948" s="587"/>
    </row>
    <row r="1949" customHeight="1" spans="1:15">
      <c r="A1949" s="586"/>
      <c r="K1949" s="587"/>
      <c r="L1949" s="587"/>
      <c r="M1949" s="587"/>
      <c r="N1949" s="587"/>
      <c r="O1949" s="587"/>
    </row>
    <row r="1950" customHeight="1" spans="1:15">
      <c r="A1950" s="586"/>
      <c r="K1950" s="587"/>
      <c r="L1950" s="587"/>
      <c r="M1950" s="587"/>
      <c r="N1950" s="587"/>
      <c r="O1950" s="587"/>
    </row>
    <row r="1951" customHeight="1" spans="1:15">
      <c r="A1951" s="586"/>
      <c r="K1951" s="587"/>
      <c r="L1951" s="587"/>
      <c r="M1951" s="587"/>
      <c r="N1951" s="587"/>
      <c r="O1951" s="587"/>
    </row>
    <row r="1952" customHeight="1" spans="1:15">
      <c r="A1952" s="586"/>
      <c r="K1952" s="587"/>
      <c r="L1952" s="587"/>
      <c r="M1952" s="587"/>
      <c r="N1952" s="587"/>
      <c r="O1952" s="587"/>
    </row>
    <row r="1953" customHeight="1" spans="1:15">
      <c r="A1953" s="586"/>
      <c r="K1953" s="587"/>
      <c r="L1953" s="587"/>
      <c r="M1953" s="587"/>
      <c r="N1953" s="587"/>
      <c r="O1953" s="587"/>
    </row>
    <row r="1954" customHeight="1" spans="1:15">
      <c r="A1954" s="586"/>
      <c r="K1954" s="587"/>
      <c r="L1954" s="587"/>
      <c r="M1954" s="587"/>
      <c r="N1954" s="587"/>
      <c r="O1954" s="587"/>
    </row>
    <row r="1955" customHeight="1" spans="1:15">
      <c r="A1955" s="586"/>
      <c r="K1955" s="587"/>
      <c r="L1955" s="587"/>
      <c r="M1955" s="587"/>
      <c r="N1955" s="587"/>
      <c r="O1955" s="587"/>
    </row>
    <row r="1956" customHeight="1" spans="1:15">
      <c r="A1956" s="586"/>
      <c r="K1956" s="587"/>
      <c r="L1956" s="587"/>
      <c r="M1956" s="587"/>
      <c r="N1956" s="587"/>
      <c r="O1956" s="587"/>
    </row>
    <row r="1957" customHeight="1" spans="1:15">
      <c r="A1957" s="586"/>
      <c r="K1957" s="587"/>
      <c r="L1957" s="587"/>
      <c r="M1957" s="587"/>
      <c r="N1957" s="587"/>
      <c r="O1957" s="587"/>
    </row>
    <row r="1958" customHeight="1" spans="1:15">
      <c r="A1958" s="586"/>
      <c r="K1958" s="587"/>
      <c r="L1958" s="587"/>
      <c r="M1958" s="587"/>
      <c r="N1958" s="587"/>
      <c r="O1958" s="587"/>
    </row>
    <row r="1959" customHeight="1" spans="1:15">
      <c r="A1959" s="586"/>
      <c r="K1959" s="587"/>
      <c r="L1959" s="587"/>
      <c r="M1959" s="587"/>
      <c r="N1959" s="587"/>
      <c r="O1959" s="587"/>
    </row>
    <row r="1960" customHeight="1" spans="1:15">
      <c r="A1960" s="586"/>
      <c r="K1960" s="587"/>
      <c r="L1960" s="587"/>
      <c r="M1960" s="587"/>
      <c r="N1960" s="587"/>
      <c r="O1960" s="587"/>
    </row>
    <row r="1961" customHeight="1" spans="1:15">
      <c r="A1961" s="586"/>
      <c r="K1961" s="587"/>
      <c r="L1961" s="587"/>
      <c r="M1961" s="587"/>
      <c r="N1961" s="587"/>
      <c r="O1961" s="587"/>
    </row>
    <row r="1962" customHeight="1" spans="1:15">
      <c r="A1962" s="586"/>
      <c r="K1962" s="587"/>
      <c r="L1962" s="587"/>
      <c r="M1962" s="587"/>
      <c r="N1962" s="587"/>
      <c r="O1962" s="587"/>
    </row>
    <row r="1963" customHeight="1" spans="1:15">
      <c r="A1963" s="586"/>
      <c r="K1963" s="587"/>
      <c r="L1963" s="587"/>
      <c r="M1963" s="587"/>
      <c r="N1963" s="587"/>
      <c r="O1963" s="587"/>
    </row>
    <row r="1964" customHeight="1" spans="1:15">
      <c r="A1964" s="586"/>
      <c r="K1964" s="587"/>
      <c r="L1964" s="587"/>
      <c r="M1964" s="587"/>
      <c r="N1964" s="587"/>
      <c r="O1964" s="587"/>
    </row>
    <row r="1965" customHeight="1" spans="1:15">
      <c r="A1965" s="586"/>
      <c r="K1965" s="587"/>
      <c r="L1965" s="587"/>
      <c r="M1965" s="587"/>
      <c r="N1965" s="587"/>
      <c r="O1965" s="587"/>
    </row>
    <row r="1966" customHeight="1" spans="1:15">
      <c r="A1966" s="586"/>
      <c r="K1966" s="587"/>
      <c r="L1966" s="587"/>
      <c r="M1966" s="587"/>
      <c r="N1966" s="587"/>
      <c r="O1966" s="587"/>
    </row>
    <row r="1967" customHeight="1" spans="1:15">
      <c r="A1967" s="586"/>
      <c r="K1967" s="587"/>
      <c r="L1967" s="587"/>
      <c r="M1967" s="587"/>
      <c r="N1967" s="587"/>
      <c r="O1967" s="587"/>
    </row>
    <row r="1968" customHeight="1" spans="1:15">
      <c r="A1968" s="586"/>
      <c r="K1968" s="587"/>
      <c r="L1968" s="587"/>
      <c r="M1968" s="587"/>
      <c r="N1968" s="587"/>
      <c r="O1968" s="587"/>
    </row>
    <row r="1969" customHeight="1" spans="1:15">
      <c r="A1969" s="586"/>
      <c r="K1969" s="587"/>
      <c r="L1969" s="587"/>
      <c r="M1969" s="587"/>
      <c r="N1969" s="587"/>
      <c r="O1969" s="587"/>
    </row>
    <row r="1970" customHeight="1" spans="1:15">
      <c r="A1970" s="586"/>
      <c r="K1970" s="587"/>
      <c r="L1970" s="587"/>
      <c r="M1970" s="587"/>
      <c r="N1970" s="587"/>
      <c r="O1970" s="587"/>
    </row>
    <row r="1971" customHeight="1" spans="1:15">
      <c r="A1971" s="586"/>
      <c r="K1971" s="587"/>
      <c r="L1971" s="587"/>
      <c r="M1971" s="587"/>
      <c r="N1971" s="587"/>
      <c r="O1971" s="587"/>
    </row>
    <row r="1972" customHeight="1" spans="1:15">
      <c r="A1972" s="586"/>
      <c r="K1972" s="587"/>
      <c r="L1972" s="587"/>
      <c r="M1972" s="587"/>
      <c r="N1972" s="587"/>
      <c r="O1972" s="587"/>
    </row>
    <row r="1973" customHeight="1" spans="1:15">
      <c r="A1973" s="586"/>
      <c r="K1973" s="587"/>
      <c r="L1973" s="587"/>
      <c r="M1973" s="587"/>
      <c r="N1973" s="587"/>
      <c r="O1973" s="587"/>
    </row>
    <row r="1974" customHeight="1" spans="1:15">
      <c r="A1974" s="586"/>
      <c r="K1974" s="587"/>
      <c r="L1974" s="587"/>
      <c r="M1974" s="587"/>
      <c r="N1974" s="587"/>
      <c r="O1974" s="587"/>
    </row>
    <row r="1975" customHeight="1" spans="1:15">
      <c r="A1975" s="586"/>
      <c r="K1975" s="587"/>
      <c r="L1975" s="587"/>
      <c r="M1975" s="587"/>
      <c r="N1975" s="587"/>
      <c r="O1975" s="587"/>
    </row>
    <row r="1976" customHeight="1" spans="1:15">
      <c r="A1976" s="586"/>
      <c r="K1976" s="587"/>
      <c r="L1976" s="587"/>
      <c r="M1976" s="587"/>
      <c r="N1976" s="587"/>
      <c r="O1976" s="587"/>
    </row>
    <row r="1977" customHeight="1" spans="1:15">
      <c r="A1977" s="586"/>
      <c r="K1977" s="587"/>
      <c r="L1977" s="587"/>
      <c r="M1977" s="587"/>
      <c r="N1977" s="587"/>
      <c r="O1977" s="587"/>
    </row>
    <row r="1978" customHeight="1" spans="1:15">
      <c r="A1978" s="586"/>
      <c r="K1978" s="587"/>
      <c r="L1978" s="587"/>
      <c r="M1978" s="587"/>
      <c r="N1978" s="587"/>
      <c r="O1978" s="587"/>
    </row>
    <row r="1979" customHeight="1" spans="1:15">
      <c r="A1979" s="586"/>
      <c r="K1979" s="587"/>
      <c r="L1979" s="587"/>
      <c r="M1979" s="587"/>
      <c r="N1979" s="587"/>
      <c r="O1979" s="587"/>
    </row>
    <row r="1980" customHeight="1" spans="1:15">
      <c r="A1980" s="586"/>
      <c r="K1980" s="587"/>
      <c r="L1980" s="587"/>
      <c r="M1980" s="587"/>
      <c r="N1980" s="587"/>
      <c r="O1980" s="587"/>
    </row>
    <row r="1981" customHeight="1" spans="1:15">
      <c r="A1981" s="586"/>
      <c r="K1981" s="587"/>
      <c r="L1981" s="587"/>
      <c r="M1981" s="587"/>
      <c r="N1981" s="587"/>
      <c r="O1981" s="587"/>
    </row>
    <row r="1982" customHeight="1" spans="1:15">
      <c r="A1982" s="586"/>
      <c r="K1982" s="587"/>
      <c r="L1982" s="587"/>
      <c r="M1982" s="587"/>
      <c r="N1982" s="587"/>
      <c r="O1982" s="587"/>
    </row>
    <row r="1983" customHeight="1" spans="1:15">
      <c r="A1983" s="586"/>
      <c r="K1983" s="587"/>
      <c r="L1983" s="587"/>
      <c r="M1983" s="587"/>
      <c r="N1983" s="587"/>
      <c r="O1983" s="587"/>
    </row>
    <row r="1984" customHeight="1" spans="1:15">
      <c r="A1984" s="586"/>
      <c r="K1984" s="587"/>
      <c r="L1984" s="587"/>
      <c r="M1984" s="587"/>
      <c r="N1984" s="587"/>
      <c r="O1984" s="587"/>
    </row>
    <row r="1985" customHeight="1" spans="1:15">
      <c r="A1985" s="586"/>
      <c r="K1985" s="587"/>
      <c r="L1985" s="587"/>
      <c r="M1985" s="587"/>
      <c r="N1985" s="587"/>
      <c r="O1985" s="587"/>
    </row>
    <row r="1986" customHeight="1" spans="1:15">
      <c r="A1986" s="586"/>
      <c r="K1986" s="587"/>
      <c r="L1986" s="587"/>
      <c r="M1986" s="587"/>
      <c r="N1986" s="587"/>
      <c r="O1986" s="587"/>
    </row>
    <row r="1987" customHeight="1" spans="1:15">
      <c r="A1987" s="586"/>
      <c r="K1987" s="587"/>
      <c r="L1987" s="587"/>
      <c r="M1987" s="587"/>
      <c r="N1987" s="587"/>
      <c r="O1987" s="587"/>
    </row>
    <row r="1988" customHeight="1" spans="1:15">
      <c r="A1988" s="586"/>
      <c r="K1988" s="587"/>
      <c r="L1988" s="587"/>
      <c r="M1988" s="587"/>
      <c r="N1988" s="587"/>
      <c r="O1988" s="587"/>
    </row>
    <row r="1989" customHeight="1" spans="1:15">
      <c r="A1989" s="586"/>
      <c r="K1989" s="587"/>
      <c r="L1989" s="587"/>
      <c r="M1989" s="587"/>
      <c r="N1989" s="587"/>
      <c r="O1989" s="587"/>
    </row>
    <row r="1990" customHeight="1" spans="1:15">
      <c r="A1990" s="586"/>
      <c r="K1990" s="587"/>
      <c r="L1990" s="587"/>
      <c r="M1990" s="587"/>
      <c r="N1990" s="587"/>
      <c r="O1990" s="587"/>
    </row>
    <row r="1991" customHeight="1" spans="1:15">
      <c r="A1991" s="586"/>
      <c r="K1991" s="587"/>
      <c r="L1991" s="587"/>
      <c r="M1991" s="587"/>
      <c r="N1991" s="587"/>
      <c r="O1991" s="587"/>
    </row>
    <row r="1992" customHeight="1" spans="1:15">
      <c r="A1992" s="586"/>
      <c r="K1992" s="587"/>
      <c r="L1992" s="587"/>
      <c r="M1992" s="587"/>
      <c r="N1992" s="587"/>
      <c r="O1992" s="587"/>
    </row>
    <row r="1993" customHeight="1" spans="1:15">
      <c r="A1993" s="586"/>
      <c r="K1993" s="587"/>
      <c r="L1993" s="587"/>
      <c r="M1993" s="587"/>
      <c r="N1993" s="587"/>
      <c r="O1993" s="587"/>
    </row>
    <row r="1994" customHeight="1" spans="1:15">
      <c r="A1994" s="586"/>
      <c r="K1994" s="587"/>
      <c r="L1994" s="587"/>
      <c r="M1994" s="587"/>
      <c r="N1994" s="587"/>
      <c r="O1994" s="587"/>
    </row>
    <row r="1995" customHeight="1" spans="1:15">
      <c r="A1995" s="586"/>
      <c r="K1995" s="587"/>
      <c r="L1995" s="587"/>
      <c r="M1995" s="587"/>
      <c r="N1995" s="587"/>
      <c r="O1995" s="587"/>
    </row>
    <row r="1996" customHeight="1" spans="1:15">
      <c r="A1996" s="586"/>
      <c r="K1996" s="587"/>
      <c r="L1996" s="587"/>
      <c r="M1996" s="587"/>
      <c r="N1996" s="587"/>
      <c r="O1996" s="587"/>
    </row>
    <row r="1997" customHeight="1" spans="1:15">
      <c r="A1997" s="586"/>
      <c r="K1997" s="587"/>
      <c r="L1997" s="587"/>
      <c r="M1997" s="587"/>
      <c r="N1997" s="587"/>
      <c r="O1997" s="587"/>
    </row>
    <row r="1998" customHeight="1" spans="1:15">
      <c r="A1998" s="586"/>
      <c r="K1998" s="587"/>
      <c r="L1998" s="587"/>
      <c r="M1998" s="587"/>
      <c r="N1998" s="587"/>
      <c r="O1998" s="587"/>
    </row>
    <row r="1999" customHeight="1" spans="1:15">
      <c r="A1999" s="586"/>
      <c r="K1999" s="587"/>
      <c r="L1999" s="587"/>
      <c r="M1999" s="587"/>
      <c r="N1999" s="587"/>
      <c r="O1999" s="587"/>
    </row>
    <row r="2000" customHeight="1" spans="1:15">
      <c r="A2000" s="586"/>
      <c r="K2000" s="587"/>
      <c r="L2000" s="587"/>
      <c r="M2000" s="587"/>
      <c r="N2000" s="587"/>
      <c r="O2000" s="587"/>
    </row>
    <row r="2001" customHeight="1" spans="1:15">
      <c r="A2001" s="586"/>
      <c r="K2001" s="587"/>
      <c r="L2001" s="587"/>
      <c r="M2001" s="587"/>
      <c r="N2001" s="587"/>
      <c r="O2001" s="587"/>
    </row>
    <row r="2002" customHeight="1" spans="1:15">
      <c r="A2002" s="586"/>
      <c r="K2002" s="587"/>
      <c r="L2002" s="587"/>
      <c r="M2002" s="587"/>
      <c r="N2002" s="587"/>
      <c r="O2002" s="587"/>
    </row>
    <row r="2003" customHeight="1" spans="1:15">
      <c r="A2003" s="586"/>
      <c r="K2003" s="587"/>
      <c r="L2003" s="587"/>
      <c r="M2003" s="587"/>
      <c r="N2003" s="587"/>
      <c r="O2003" s="587"/>
    </row>
    <row r="2004" customHeight="1" spans="1:15">
      <c r="A2004" s="586"/>
      <c r="K2004" s="587"/>
      <c r="L2004" s="587"/>
      <c r="M2004" s="587"/>
      <c r="N2004" s="587"/>
      <c r="O2004" s="587"/>
    </row>
    <row r="2005" customHeight="1" spans="1:15">
      <c r="A2005" s="586"/>
      <c r="K2005" s="587"/>
      <c r="L2005" s="587"/>
      <c r="M2005" s="587"/>
      <c r="N2005" s="587"/>
      <c r="O2005" s="587"/>
    </row>
    <row r="2006" customHeight="1" spans="1:15">
      <c r="A2006" s="586"/>
      <c r="K2006" s="587"/>
      <c r="L2006" s="587"/>
      <c r="M2006" s="587"/>
      <c r="N2006" s="587"/>
      <c r="O2006" s="587"/>
    </row>
    <row r="2007" customHeight="1" spans="1:15">
      <c r="A2007" s="586"/>
      <c r="K2007" s="587"/>
      <c r="L2007" s="587"/>
      <c r="M2007" s="587"/>
      <c r="N2007" s="587"/>
      <c r="O2007" s="587"/>
    </row>
    <row r="2008" customHeight="1" spans="1:15">
      <c r="A2008" s="586"/>
      <c r="K2008" s="587"/>
      <c r="L2008" s="587"/>
      <c r="M2008" s="587"/>
      <c r="N2008" s="587"/>
      <c r="O2008" s="587"/>
    </row>
    <row r="2009" customHeight="1" spans="1:15">
      <c r="A2009" s="586"/>
      <c r="K2009" s="587"/>
      <c r="L2009" s="587"/>
      <c r="M2009" s="587"/>
      <c r="N2009" s="587"/>
      <c r="O2009" s="587"/>
    </row>
    <row r="2010" customHeight="1" spans="1:15">
      <c r="A2010" s="586"/>
      <c r="K2010" s="587"/>
      <c r="L2010" s="587"/>
      <c r="M2010" s="587"/>
      <c r="N2010" s="587"/>
      <c r="O2010" s="587"/>
    </row>
    <row r="2011" customHeight="1" spans="1:15">
      <c r="A2011" s="586"/>
      <c r="K2011" s="587"/>
      <c r="L2011" s="587"/>
      <c r="M2011" s="587"/>
      <c r="N2011" s="587"/>
      <c r="O2011" s="587"/>
    </row>
    <row r="2012" customHeight="1" spans="1:15">
      <c r="A2012" s="586"/>
      <c r="K2012" s="587"/>
      <c r="L2012" s="587"/>
      <c r="M2012" s="587"/>
      <c r="N2012" s="587"/>
      <c r="O2012" s="587"/>
    </row>
    <row r="2013" customHeight="1" spans="1:15">
      <c r="A2013" s="586"/>
      <c r="K2013" s="587"/>
      <c r="L2013" s="587"/>
      <c r="M2013" s="587"/>
      <c r="N2013" s="587"/>
      <c r="O2013" s="587"/>
    </row>
    <row r="2014" customHeight="1" spans="1:15">
      <c r="A2014" s="586"/>
      <c r="K2014" s="587"/>
      <c r="L2014" s="587"/>
      <c r="M2014" s="587"/>
      <c r="N2014" s="587"/>
      <c r="O2014" s="587"/>
    </row>
    <row r="2015" customHeight="1" spans="1:15">
      <c r="A2015" s="586"/>
      <c r="K2015" s="587"/>
      <c r="L2015" s="587"/>
      <c r="M2015" s="587"/>
      <c r="N2015" s="587"/>
      <c r="O2015" s="587"/>
    </row>
    <row r="2016" customHeight="1" spans="1:15">
      <c r="A2016" s="586"/>
      <c r="K2016" s="587"/>
      <c r="L2016" s="587"/>
      <c r="M2016" s="587"/>
      <c r="N2016" s="587"/>
      <c r="O2016" s="587"/>
    </row>
    <row r="2017" customHeight="1" spans="1:15">
      <c r="A2017" s="586"/>
      <c r="K2017" s="587"/>
      <c r="L2017" s="587"/>
      <c r="M2017" s="587"/>
      <c r="N2017" s="587"/>
      <c r="O2017" s="587"/>
    </row>
    <row r="2018" customHeight="1" spans="1:15">
      <c r="A2018" s="586"/>
      <c r="K2018" s="587"/>
      <c r="L2018" s="587"/>
      <c r="M2018" s="587"/>
      <c r="N2018" s="587"/>
      <c r="O2018" s="587"/>
    </row>
    <row r="2019" customHeight="1" spans="1:15">
      <c r="A2019" s="586"/>
      <c r="K2019" s="587"/>
      <c r="L2019" s="587"/>
      <c r="M2019" s="587"/>
      <c r="N2019" s="587"/>
      <c r="O2019" s="587"/>
    </row>
    <row r="2020" customHeight="1" spans="1:15">
      <c r="A2020" s="586"/>
      <c r="K2020" s="587"/>
      <c r="L2020" s="587"/>
      <c r="M2020" s="587"/>
      <c r="N2020" s="587"/>
      <c r="O2020" s="587"/>
    </row>
    <row r="2021" customHeight="1" spans="1:15">
      <c r="A2021" s="586"/>
      <c r="K2021" s="587"/>
      <c r="L2021" s="587"/>
      <c r="M2021" s="587"/>
      <c r="N2021" s="587"/>
      <c r="O2021" s="587"/>
    </row>
    <row r="2022" customHeight="1" spans="1:15">
      <c r="A2022" s="586"/>
      <c r="K2022" s="587"/>
      <c r="L2022" s="587"/>
      <c r="M2022" s="587"/>
      <c r="N2022" s="587"/>
      <c r="O2022" s="587"/>
    </row>
    <row r="2023" customHeight="1" spans="1:15">
      <c r="A2023" s="586"/>
      <c r="K2023" s="587"/>
      <c r="L2023" s="587"/>
      <c r="M2023" s="587"/>
      <c r="N2023" s="587"/>
      <c r="O2023" s="587"/>
    </row>
    <row r="2024" customHeight="1" spans="1:15">
      <c r="A2024" s="586"/>
      <c r="K2024" s="587"/>
      <c r="L2024" s="587"/>
      <c r="M2024" s="587"/>
      <c r="N2024" s="587"/>
      <c r="O2024" s="587"/>
    </row>
    <row r="2025" customHeight="1" spans="1:15">
      <c r="A2025" s="586"/>
      <c r="K2025" s="587"/>
      <c r="L2025" s="587"/>
      <c r="M2025" s="587"/>
      <c r="N2025" s="587"/>
      <c r="O2025" s="587"/>
    </row>
    <row r="2026" customHeight="1" spans="1:15">
      <c r="A2026" s="586"/>
      <c r="K2026" s="587"/>
      <c r="L2026" s="587"/>
      <c r="M2026" s="587"/>
      <c r="N2026" s="587"/>
      <c r="O2026" s="587"/>
    </row>
    <row r="2027" customHeight="1" spans="1:15">
      <c r="A2027" s="586"/>
      <c r="K2027" s="587"/>
      <c r="L2027" s="587"/>
      <c r="M2027" s="587"/>
      <c r="N2027" s="587"/>
      <c r="O2027" s="587"/>
    </row>
    <row r="2028" customHeight="1" spans="1:15">
      <c r="A2028" s="586"/>
      <c r="K2028" s="587"/>
      <c r="L2028" s="587"/>
      <c r="M2028" s="587"/>
      <c r="N2028" s="587"/>
      <c r="O2028" s="587"/>
    </row>
    <row r="2029" customHeight="1" spans="1:15">
      <c r="A2029" s="586"/>
      <c r="K2029" s="587"/>
      <c r="L2029" s="587"/>
      <c r="M2029" s="587"/>
      <c r="N2029" s="587"/>
      <c r="O2029" s="587"/>
    </row>
    <row r="2030" customHeight="1" spans="1:15">
      <c r="A2030" s="586"/>
      <c r="K2030" s="587"/>
      <c r="L2030" s="587"/>
      <c r="M2030" s="587"/>
      <c r="N2030" s="587"/>
      <c r="O2030" s="587"/>
    </row>
    <row r="2031" customHeight="1" spans="1:15">
      <c r="A2031" s="586"/>
      <c r="K2031" s="587"/>
      <c r="L2031" s="587"/>
      <c r="M2031" s="587"/>
      <c r="N2031" s="587"/>
      <c r="O2031" s="587"/>
    </row>
    <row r="2032" customHeight="1" spans="1:15">
      <c r="A2032" s="586"/>
      <c r="K2032" s="587"/>
      <c r="L2032" s="587"/>
      <c r="M2032" s="587"/>
      <c r="N2032" s="587"/>
      <c r="O2032" s="587"/>
    </row>
    <row r="2033" customHeight="1" spans="1:15">
      <c r="A2033" s="586"/>
      <c r="K2033" s="587"/>
      <c r="L2033" s="587"/>
      <c r="M2033" s="587"/>
      <c r="N2033" s="587"/>
      <c r="O2033" s="587"/>
    </row>
    <row r="2034" customHeight="1" spans="1:15">
      <c r="A2034" s="586"/>
      <c r="K2034" s="587"/>
      <c r="L2034" s="587"/>
      <c r="M2034" s="587"/>
      <c r="N2034" s="587"/>
      <c r="O2034" s="587"/>
    </row>
    <row r="2035" customHeight="1" spans="1:15">
      <c r="A2035" s="586"/>
      <c r="K2035" s="587"/>
      <c r="L2035" s="587"/>
      <c r="M2035" s="587"/>
      <c r="N2035" s="587"/>
      <c r="O2035" s="587"/>
    </row>
    <row r="2036" customHeight="1" spans="1:15">
      <c r="A2036" s="586"/>
      <c r="K2036" s="587"/>
      <c r="L2036" s="587"/>
      <c r="M2036" s="587"/>
      <c r="N2036" s="587"/>
      <c r="O2036" s="587"/>
    </row>
    <row r="2037" customHeight="1" spans="1:15">
      <c r="A2037" s="586"/>
      <c r="K2037" s="587"/>
      <c r="L2037" s="587"/>
      <c r="M2037" s="587"/>
      <c r="N2037" s="587"/>
      <c r="O2037" s="587"/>
    </row>
    <row r="2038" customHeight="1" spans="1:15">
      <c r="A2038" s="586"/>
      <c r="K2038" s="587"/>
      <c r="L2038" s="587"/>
      <c r="M2038" s="587"/>
      <c r="N2038" s="587"/>
      <c r="O2038" s="587"/>
    </row>
    <row r="2039" customHeight="1" spans="1:15">
      <c r="A2039" s="586"/>
      <c r="K2039" s="587"/>
      <c r="L2039" s="587"/>
      <c r="M2039" s="587"/>
      <c r="N2039" s="587"/>
      <c r="O2039" s="587"/>
    </row>
    <row r="2040" customHeight="1" spans="1:15">
      <c r="A2040" s="586"/>
      <c r="K2040" s="587"/>
      <c r="L2040" s="587"/>
      <c r="M2040" s="587"/>
      <c r="N2040" s="587"/>
      <c r="O2040" s="587"/>
    </row>
    <row r="2041" customHeight="1" spans="1:15">
      <c r="A2041" s="586"/>
      <c r="K2041" s="587"/>
      <c r="L2041" s="587"/>
      <c r="M2041" s="587"/>
      <c r="N2041" s="587"/>
      <c r="O2041" s="587"/>
    </row>
    <row r="2042" customHeight="1" spans="1:15">
      <c r="A2042" s="586"/>
      <c r="K2042" s="587"/>
      <c r="L2042" s="587"/>
      <c r="M2042" s="587"/>
      <c r="N2042" s="587"/>
      <c r="O2042" s="587"/>
    </row>
    <row r="2043" customHeight="1" spans="1:15">
      <c r="A2043" s="586"/>
      <c r="K2043" s="587"/>
      <c r="L2043" s="587"/>
      <c r="M2043" s="587"/>
      <c r="N2043" s="587"/>
      <c r="O2043" s="587"/>
    </row>
    <row r="2044" customHeight="1" spans="1:15">
      <c r="A2044" s="586"/>
      <c r="K2044" s="587"/>
      <c r="L2044" s="587"/>
      <c r="M2044" s="587"/>
      <c r="N2044" s="587"/>
      <c r="O2044" s="587"/>
    </row>
    <row r="2045" customHeight="1" spans="1:15">
      <c r="A2045" s="586"/>
      <c r="K2045" s="587"/>
      <c r="L2045" s="587"/>
      <c r="M2045" s="587"/>
      <c r="N2045" s="587"/>
      <c r="O2045" s="587"/>
    </row>
    <row r="2046" customHeight="1" spans="1:15">
      <c r="A2046" s="586"/>
      <c r="K2046" s="587"/>
      <c r="L2046" s="587"/>
      <c r="M2046" s="587"/>
      <c r="N2046" s="587"/>
      <c r="O2046" s="587"/>
    </row>
    <row r="2047" customHeight="1" spans="1:15">
      <c r="A2047" s="586"/>
      <c r="K2047" s="587"/>
      <c r="L2047" s="587"/>
      <c r="M2047" s="587"/>
      <c r="N2047" s="587"/>
      <c r="O2047" s="587"/>
    </row>
    <row r="2048" customHeight="1" spans="1:15">
      <c r="A2048" s="586"/>
      <c r="K2048" s="587"/>
      <c r="L2048" s="587"/>
      <c r="M2048" s="587"/>
      <c r="N2048" s="587"/>
      <c r="O2048" s="587"/>
    </row>
    <row r="2049" customHeight="1" spans="1:15">
      <c r="A2049" s="586"/>
      <c r="K2049" s="587"/>
      <c r="L2049" s="587"/>
      <c r="M2049" s="587"/>
      <c r="N2049" s="587"/>
      <c r="O2049" s="587"/>
    </row>
    <row r="2050" customHeight="1" spans="1:15">
      <c r="A2050" s="586"/>
      <c r="K2050" s="587"/>
      <c r="L2050" s="587"/>
      <c r="M2050" s="587"/>
      <c r="N2050" s="587"/>
      <c r="O2050" s="587"/>
    </row>
    <row r="2051" customHeight="1" spans="1:15">
      <c r="A2051" s="586"/>
      <c r="K2051" s="587"/>
      <c r="L2051" s="587"/>
      <c r="M2051" s="587"/>
      <c r="N2051" s="587"/>
      <c r="O2051" s="587"/>
    </row>
    <row r="2052" customHeight="1" spans="1:15">
      <c r="A2052" s="586"/>
      <c r="K2052" s="587"/>
      <c r="L2052" s="587"/>
      <c r="M2052" s="587"/>
      <c r="N2052" s="587"/>
      <c r="O2052" s="587"/>
    </row>
    <row r="2053" customHeight="1" spans="1:15">
      <c r="A2053" s="586"/>
      <c r="K2053" s="587"/>
      <c r="L2053" s="587"/>
      <c r="M2053" s="587"/>
      <c r="N2053" s="587"/>
      <c r="O2053" s="587"/>
    </row>
    <row r="2054" customHeight="1" spans="1:15">
      <c r="A2054" s="586"/>
      <c r="K2054" s="587"/>
      <c r="L2054" s="587"/>
      <c r="M2054" s="587"/>
      <c r="N2054" s="587"/>
      <c r="O2054" s="587"/>
    </row>
    <row r="2055" customHeight="1" spans="1:15">
      <c r="A2055" s="586"/>
      <c r="K2055" s="587"/>
      <c r="L2055" s="587"/>
      <c r="M2055" s="587"/>
      <c r="N2055" s="587"/>
      <c r="O2055" s="587"/>
    </row>
    <row r="2056" customHeight="1" spans="1:15">
      <c r="A2056" s="586"/>
      <c r="K2056" s="587"/>
      <c r="L2056" s="587"/>
      <c r="M2056" s="587"/>
      <c r="N2056" s="587"/>
      <c r="O2056" s="587"/>
    </row>
    <row r="2057" customHeight="1" spans="1:15">
      <c r="A2057" s="586"/>
      <c r="K2057" s="587"/>
      <c r="L2057" s="587"/>
      <c r="M2057" s="587"/>
      <c r="N2057" s="587"/>
      <c r="O2057" s="587"/>
    </row>
    <row r="2058" customHeight="1" spans="1:15">
      <c r="A2058" s="586"/>
      <c r="K2058" s="587"/>
      <c r="L2058" s="587"/>
      <c r="M2058" s="587"/>
      <c r="N2058" s="587"/>
      <c r="O2058" s="587"/>
    </row>
    <row r="2059" customHeight="1" spans="1:15">
      <c r="A2059" s="586"/>
      <c r="K2059" s="587"/>
      <c r="L2059" s="587"/>
      <c r="M2059" s="587"/>
      <c r="N2059" s="587"/>
      <c r="O2059" s="587"/>
    </row>
    <row r="2060" customHeight="1" spans="1:15">
      <c r="A2060" s="586"/>
      <c r="K2060" s="587"/>
      <c r="L2060" s="587"/>
      <c r="M2060" s="587"/>
      <c r="N2060" s="587"/>
      <c r="O2060" s="587"/>
    </row>
    <row r="2061" customHeight="1" spans="1:15">
      <c r="A2061" s="586"/>
      <c r="K2061" s="587"/>
      <c r="L2061" s="587"/>
      <c r="M2061" s="587"/>
      <c r="N2061" s="587"/>
      <c r="O2061" s="587"/>
    </row>
    <row r="2062" customHeight="1" spans="1:15">
      <c r="A2062" s="586"/>
      <c r="K2062" s="587"/>
      <c r="L2062" s="587"/>
      <c r="M2062" s="587"/>
      <c r="N2062" s="587"/>
      <c r="O2062" s="587"/>
    </row>
    <row r="2063" customHeight="1" spans="1:15">
      <c r="A2063" s="586"/>
      <c r="K2063" s="587"/>
      <c r="L2063" s="587"/>
      <c r="M2063" s="587"/>
      <c r="N2063" s="587"/>
      <c r="O2063" s="587"/>
    </row>
    <row r="2064" customHeight="1" spans="1:15">
      <c r="A2064" s="586"/>
      <c r="K2064" s="587"/>
      <c r="L2064" s="587"/>
      <c r="M2064" s="587"/>
      <c r="N2064" s="587"/>
      <c r="O2064" s="587"/>
    </row>
    <row r="2065" customHeight="1" spans="1:15">
      <c r="A2065" s="586"/>
      <c r="K2065" s="587"/>
      <c r="L2065" s="587"/>
      <c r="M2065" s="587"/>
      <c r="N2065" s="587"/>
      <c r="O2065" s="587"/>
    </row>
    <row r="2066" customHeight="1" spans="1:15">
      <c r="A2066" s="586"/>
      <c r="K2066" s="587"/>
      <c r="L2066" s="587"/>
      <c r="M2066" s="587"/>
      <c r="N2066" s="587"/>
      <c r="O2066" s="587"/>
    </row>
    <row r="2067" customHeight="1" spans="1:15">
      <c r="A2067" s="586"/>
      <c r="K2067" s="587"/>
      <c r="L2067" s="587"/>
      <c r="M2067" s="587"/>
      <c r="N2067" s="587"/>
      <c r="O2067" s="587"/>
    </row>
    <row r="2068" customHeight="1" spans="1:15">
      <c r="A2068" s="586"/>
      <c r="K2068" s="587"/>
      <c r="L2068" s="587"/>
      <c r="M2068" s="587"/>
      <c r="N2068" s="587"/>
      <c r="O2068" s="587"/>
    </row>
    <row r="2069" customHeight="1" spans="1:15">
      <c r="A2069" s="586"/>
      <c r="K2069" s="587"/>
      <c r="L2069" s="587"/>
      <c r="M2069" s="587"/>
      <c r="N2069" s="587"/>
      <c r="O2069" s="587"/>
    </row>
    <row r="2070" customHeight="1" spans="1:15">
      <c r="A2070" s="586"/>
      <c r="K2070" s="587"/>
      <c r="L2070" s="587"/>
      <c r="M2070" s="587"/>
      <c r="N2070" s="587"/>
      <c r="O2070" s="587"/>
    </row>
    <row r="2071" customHeight="1" spans="1:15">
      <c r="A2071" s="586"/>
      <c r="K2071" s="587"/>
      <c r="L2071" s="587"/>
      <c r="M2071" s="587"/>
      <c r="N2071" s="587"/>
      <c r="O2071" s="587"/>
    </row>
    <row r="2072" customHeight="1" spans="1:15">
      <c r="A2072" s="586"/>
      <c r="K2072" s="587"/>
      <c r="L2072" s="587"/>
      <c r="M2072" s="587"/>
      <c r="N2072" s="587"/>
      <c r="O2072" s="587"/>
    </row>
    <row r="2073" customHeight="1" spans="1:15">
      <c r="A2073" s="586"/>
      <c r="K2073" s="587"/>
      <c r="L2073" s="587"/>
      <c r="M2073" s="587"/>
      <c r="N2073" s="587"/>
      <c r="O2073" s="587"/>
    </row>
    <row r="2074" customHeight="1" spans="1:15">
      <c r="A2074" s="586"/>
      <c r="K2074" s="587"/>
      <c r="L2074" s="587"/>
      <c r="M2074" s="587"/>
      <c r="N2074" s="587"/>
      <c r="O2074" s="587"/>
    </row>
    <row r="2075" customHeight="1" spans="1:15">
      <c r="A2075" s="586"/>
      <c r="K2075" s="587"/>
      <c r="L2075" s="587"/>
      <c r="M2075" s="587"/>
      <c r="N2075" s="587"/>
      <c r="O2075" s="587"/>
    </row>
    <row r="2076" customHeight="1" spans="1:15">
      <c r="A2076" s="586"/>
      <c r="K2076" s="587"/>
      <c r="L2076" s="587"/>
      <c r="M2076" s="587"/>
      <c r="N2076" s="587"/>
      <c r="O2076" s="587"/>
    </row>
    <row r="2077" customHeight="1" spans="1:15">
      <c r="A2077" s="586"/>
      <c r="K2077" s="587"/>
      <c r="L2077" s="587"/>
      <c r="M2077" s="587"/>
      <c r="N2077" s="587"/>
      <c r="O2077" s="587"/>
    </row>
    <row r="2078" customHeight="1" spans="1:15">
      <c r="A2078" s="586"/>
      <c r="K2078" s="587"/>
      <c r="L2078" s="587"/>
      <c r="M2078" s="587"/>
      <c r="N2078" s="587"/>
      <c r="O2078" s="587"/>
    </row>
    <row r="2079" customHeight="1" spans="1:15">
      <c r="A2079" s="586"/>
      <c r="K2079" s="587"/>
      <c r="L2079" s="587"/>
      <c r="M2079" s="587"/>
      <c r="N2079" s="587"/>
      <c r="O2079" s="587"/>
    </row>
    <row r="2080" customHeight="1" spans="1:15">
      <c r="A2080" s="586"/>
      <c r="K2080" s="587"/>
      <c r="L2080" s="587"/>
      <c r="M2080" s="587"/>
      <c r="N2080" s="587"/>
      <c r="O2080" s="587"/>
    </row>
    <row r="2081" customHeight="1" spans="1:15">
      <c r="A2081" s="586"/>
      <c r="K2081" s="587"/>
      <c r="L2081" s="587"/>
      <c r="M2081" s="587"/>
      <c r="N2081" s="587"/>
      <c r="O2081" s="587"/>
    </row>
    <row r="2082" customHeight="1" spans="1:15">
      <c r="A2082" s="586"/>
      <c r="K2082" s="587"/>
      <c r="L2082" s="587"/>
      <c r="M2082" s="587"/>
      <c r="N2082" s="587"/>
      <c r="O2082" s="587"/>
    </row>
    <row r="2083" customHeight="1" spans="1:15">
      <c r="A2083" s="586"/>
      <c r="K2083" s="587"/>
      <c r="L2083" s="587"/>
      <c r="M2083" s="587"/>
      <c r="N2083" s="587"/>
      <c r="O2083" s="587"/>
    </row>
    <row r="2084" customHeight="1" spans="1:15">
      <c r="A2084" s="586"/>
      <c r="K2084" s="587"/>
      <c r="L2084" s="587"/>
      <c r="M2084" s="587"/>
      <c r="N2084" s="587"/>
      <c r="O2084" s="587"/>
    </row>
    <row r="2085" customHeight="1" spans="1:15">
      <c r="A2085" s="586"/>
      <c r="K2085" s="587"/>
      <c r="L2085" s="587"/>
      <c r="M2085" s="587"/>
      <c r="N2085" s="587"/>
      <c r="O2085" s="587"/>
    </row>
    <row r="2086" customHeight="1" spans="1:15">
      <c r="A2086" s="586"/>
      <c r="K2086" s="587"/>
      <c r="L2086" s="587"/>
      <c r="M2086" s="587"/>
      <c r="N2086" s="587"/>
      <c r="O2086" s="587"/>
    </row>
    <row r="2087" customHeight="1" spans="1:15">
      <c r="A2087" s="586"/>
      <c r="K2087" s="587"/>
      <c r="L2087" s="587"/>
      <c r="M2087" s="587"/>
      <c r="N2087" s="587"/>
      <c r="O2087" s="587"/>
    </row>
    <row r="2088" customHeight="1" spans="1:15">
      <c r="A2088" s="586"/>
      <c r="K2088" s="587"/>
      <c r="L2088" s="587"/>
      <c r="M2088" s="587"/>
      <c r="N2088" s="587"/>
      <c r="O2088" s="587"/>
    </row>
    <row r="2089" customHeight="1" spans="1:15">
      <c r="A2089" s="586"/>
      <c r="K2089" s="587"/>
      <c r="L2089" s="587"/>
      <c r="M2089" s="587"/>
      <c r="N2089" s="587"/>
      <c r="O2089" s="587"/>
    </row>
    <row r="2090" customHeight="1" spans="1:15">
      <c r="A2090" s="586"/>
      <c r="K2090" s="587"/>
      <c r="L2090" s="587"/>
      <c r="M2090" s="587"/>
      <c r="N2090" s="587"/>
      <c r="O2090" s="587"/>
    </row>
    <row r="2091" customHeight="1" spans="1:15">
      <c r="A2091" s="586"/>
      <c r="K2091" s="587"/>
      <c r="L2091" s="587"/>
      <c r="M2091" s="587"/>
      <c r="N2091" s="587"/>
      <c r="O2091" s="587"/>
    </row>
    <row r="2092" customHeight="1" spans="1:15">
      <c r="A2092" s="586"/>
      <c r="K2092" s="587"/>
      <c r="L2092" s="587"/>
      <c r="M2092" s="587"/>
      <c r="N2092" s="587"/>
      <c r="O2092" s="587"/>
    </row>
    <row r="2093" customHeight="1" spans="1:15">
      <c r="A2093" s="586"/>
      <c r="K2093" s="587"/>
      <c r="L2093" s="587"/>
      <c r="M2093" s="587"/>
      <c r="N2093" s="587"/>
      <c r="O2093" s="587"/>
    </row>
    <row r="2094" customHeight="1" spans="1:15">
      <c r="A2094" s="586"/>
      <c r="K2094" s="587"/>
      <c r="L2094" s="587"/>
      <c r="M2094" s="587"/>
      <c r="N2094" s="587"/>
      <c r="O2094" s="587"/>
    </row>
    <row r="2095" customHeight="1" spans="1:15">
      <c r="A2095" s="586"/>
      <c r="K2095" s="587"/>
      <c r="L2095" s="587"/>
      <c r="M2095" s="587"/>
      <c r="N2095" s="587"/>
      <c r="O2095" s="587"/>
    </row>
    <row r="2096" customHeight="1" spans="1:15">
      <c r="A2096" s="586"/>
      <c r="K2096" s="587"/>
      <c r="L2096" s="587"/>
      <c r="M2096" s="587"/>
      <c r="N2096" s="587"/>
      <c r="O2096" s="587"/>
    </row>
    <row r="2097" customHeight="1" spans="1:15">
      <c r="A2097" s="586"/>
      <c r="K2097" s="587"/>
      <c r="L2097" s="587"/>
      <c r="M2097" s="587"/>
      <c r="N2097" s="587"/>
      <c r="O2097" s="587"/>
    </row>
    <row r="2098" customHeight="1" spans="1:15">
      <c r="A2098" s="586"/>
      <c r="K2098" s="587"/>
      <c r="L2098" s="587"/>
      <c r="M2098" s="587"/>
      <c r="N2098" s="587"/>
      <c r="O2098" s="587"/>
    </row>
    <row r="2099" customHeight="1" spans="1:15">
      <c r="A2099" s="586"/>
      <c r="K2099" s="587"/>
      <c r="L2099" s="587"/>
      <c r="M2099" s="587"/>
      <c r="N2099" s="587"/>
      <c r="O2099" s="587"/>
    </row>
    <row r="2100" customHeight="1" spans="1:15">
      <c r="A2100" s="586"/>
      <c r="K2100" s="587"/>
      <c r="L2100" s="587"/>
      <c r="M2100" s="587"/>
      <c r="N2100" s="587"/>
      <c r="O2100" s="587"/>
    </row>
    <row r="2101" customHeight="1" spans="1:15">
      <c r="A2101" s="586"/>
      <c r="K2101" s="587"/>
      <c r="L2101" s="587"/>
      <c r="M2101" s="587"/>
      <c r="N2101" s="587"/>
      <c r="O2101" s="587"/>
    </row>
    <row r="2102" customHeight="1" spans="1:15">
      <c r="A2102" s="586"/>
      <c r="K2102" s="587"/>
      <c r="L2102" s="587"/>
      <c r="M2102" s="587"/>
      <c r="N2102" s="587"/>
      <c r="O2102" s="587"/>
    </row>
    <row r="2103" customHeight="1" spans="1:15">
      <c r="A2103" s="586"/>
      <c r="K2103" s="587"/>
      <c r="L2103" s="587"/>
      <c r="M2103" s="587"/>
      <c r="N2103" s="587"/>
      <c r="O2103" s="587"/>
    </row>
    <row r="2104" customHeight="1" spans="1:15">
      <c r="A2104" s="586"/>
      <c r="K2104" s="587"/>
      <c r="L2104" s="587"/>
      <c r="M2104" s="587"/>
      <c r="N2104" s="587"/>
      <c r="O2104" s="587"/>
    </row>
    <row r="2105" customHeight="1" spans="1:15">
      <c r="A2105" s="586"/>
      <c r="K2105" s="587"/>
      <c r="L2105" s="587"/>
      <c r="M2105" s="587"/>
      <c r="N2105" s="587"/>
      <c r="O2105" s="587"/>
    </row>
    <row r="2106" customHeight="1" spans="1:15">
      <c r="A2106" s="586"/>
      <c r="K2106" s="587"/>
      <c r="L2106" s="587"/>
      <c r="M2106" s="587"/>
      <c r="N2106" s="587"/>
      <c r="O2106" s="587"/>
    </row>
    <row r="2107" customHeight="1" spans="1:15">
      <c r="A2107" s="586"/>
      <c r="K2107" s="587"/>
      <c r="L2107" s="587"/>
      <c r="M2107" s="587"/>
      <c r="N2107" s="587"/>
      <c r="O2107" s="587"/>
    </row>
    <row r="2108" customHeight="1" spans="1:15">
      <c r="A2108" s="586"/>
      <c r="K2108" s="587"/>
      <c r="L2108" s="587"/>
      <c r="M2108" s="587"/>
      <c r="N2108" s="587"/>
      <c r="O2108" s="587"/>
    </row>
    <row r="2109" customHeight="1" spans="1:15">
      <c r="A2109" s="586"/>
      <c r="K2109" s="587"/>
      <c r="L2109" s="587"/>
      <c r="M2109" s="587"/>
      <c r="N2109" s="587"/>
      <c r="O2109" s="587"/>
    </row>
    <row r="2110" customHeight="1" spans="1:15">
      <c r="A2110" s="586"/>
      <c r="K2110" s="587"/>
      <c r="L2110" s="587"/>
      <c r="M2110" s="587"/>
      <c r="N2110" s="587"/>
      <c r="O2110" s="587"/>
    </row>
    <row r="2111" customHeight="1" spans="1:15">
      <c r="A2111" s="586"/>
      <c r="K2111" s="587"/>
      <c r="L2111" s="587"/>
      <c r="M2111" s="587"/>
      <c r="N2111" s="587"/>
      <c r="O2111" s="587"/>
    </row>
    <row r="2112" customHeight="1" spans="1:15">
      <c r="A2112" s="586"/>
      <c r="K2112" s="587"/>
      <c r="L2112" s="587"/>
      <c r="M2112" s="587"/>
      <c r="N2112" s="587"/>
      <c r="O2112" s="587"/>
    </row>
    <row r="2113" customHeight="1" spans="1:15">
      <c r="A2113" s="586"/>
      <c r="K2113" s="587"/>
      <c r="L2113" s="587"/>
      <c r="M2113" s="587"/>
      <c r="N2113" s="587"/>
      <c r="O2113" s="587"/>
    </row>
    <row r="2114" customHeight="1" spans="1:15">
      <c r="A2114" s="586"/>
      <c r="K2114" s="587"/>
      <c r="L2114" s="587"/>
      <c r="M2114" s="587"/>
      <c r="N2114" s="587"/>
      <c r="O2114" s="587"/>
    </row>
    <row r="2115" customHeight="1" spans="1:15">
      <c r="A2115" s="586"/>
      <c r="K2115" s="587"/>
      <c r="L2115" s="587"/>
      <c r="M2115" s="587"/>
      <c r="N2115" s="587"/>
      <c r="O2115" s="587"/>
    </row>
    <row r="2116" customHeight="1" spans="1:15">
      <c r="A2116" s="586"/>
      <c r="K2116" s="587"/>
      <c r="L2116" s="587"/>
      <c r="M2116" s="587"/>
      <c r="N2116" s="587"/>
      <c r="O2116" s="587"/>
    </row>
    <row r="2117" customHeight="1" spans="1:15">
      <c r="A2117" s="586"/>
      <c r="K2117" s="587"/>
      <c r="L2117" s="587"/>
      <c r="M2117" s="587"/>
      <c r="N2117" s="587"/>
      <c r="O2117" s="587"/>
    </row>
    <row r="2118" customHeight="1" spans="1:15">
      <c r="A2118" s="586"/>
      <c r="K2118" s="587"/>
      <c r="L2118" s="587"/>
      <c r="M2118" s="587"/>
      <c r="N2118" s="587"/>
      <c r="O2118" s="587"/>
    </row>
    <row r="2119" customHeight="1" spans="1:15">
      <c r="A2119" s="586"/>
      <c r="K2119" s="587"/>
      <c r="L2119" s="587"/>
      <c r="M2119" s="587"/>
      <c r="N2119" s="587"/>
      <c r="O2119" s="587"/>
    </row>
    <row r="2120" customHeight="1" spans="1:15">
      <c r="A2120" s="586"/>
      <c r="K2120" s="587"/>
      <c r="L2120" s="587"/>
      <c r="M2120" s="587"/>
      <c r="N2120" s="587"/>
      <c r="O2120" s="587"/>
    </row>
    <row r="2121" customHeight="1" spans="1:15">
      <c r="A2121" s="586"/>
      <c r="K2121" s="587"/>
      <c r="L2121" s="587"/>
      <c r="M2121" s="587"/>
      <c r="N2121" s="587"/>
      <c r="O2121" s="587"/>
    </row>
    <row r="2122" customHeight="1" spans="1:15">
      <c r="A2122" s="586"/>
      <c r="K2122" s="587"/>
      <c r="L2122" s="587"/>
      <c r="M2122" s="587"/>
      <c r="N2122" s="587"/>
      <c r="O2122" s="587"/>
    </row>
    <row r="2123" customHeight="1" spans="1:15">
      <c r="A2123" s="586"/>
      <c r="K2123" s="587"/>
      <c r="L2123" s="587"/>
      <c r="M2123" s="587"/>
      <c r="N2123" s="587"/>
      <c r="O2123" s="587"/>
    </row>
    <row r="2124" customHeight="1" spans="1:15">
      <c r="A2124" s="586"/>
      <c r="K2124" s="587"/>
      <c r="L2124" s="587"/>
      <c r="M2124" s="587"/>
      <c r="N2124" s="587"/>
      <c r="O2124" s="587"/>
    </row>
    <row r="2125" customHeight="1" spans="1:15">
      <c r="A2125" s="586"/>
      <c r="K2125" s="587"/>
      <c r="L2125" s="587"/>
      <c r="M2125" s="587"/>
      <c r="N2125" s="587"/>
      <c r="O2125" s="587"/>
    </row>
    <row r="2126" customHeight="1" spans="1:15">
      <c r="A2126" s="586"/>
      <c r="K2126" s="587"/>
      <c r="L2126" s="587"/>
      <c r="M2126" s="587"/>
      <c r="N2126" s="587"/>
      <c r="O2126" s="587"/>
    </row>
    <row r="2127" customHeight="1" spans="1:15">
      <c r="A2127" s="586"/>
      <c r="K2127" s="587"/>
      <c r="L2127" s="587"/>
      <c r="M2127" s="587"/>
      <c r="N2127" s="587"/>
      <c r="O2127" s="587"/>
    </row>
    <row r="2128" customHeight="1" spans="1:15">
      <c r="A2128" s="586"/>
      <c r="K2128" s="587"/>
      <c r="L2128" s="587"/>
      <c r="M2128" s="587"/>
      <c r="N2128" s="587"/>
      <c r="O2128" s="587"/>
    </row>
    <row r="2129" customHeight="1" spans="1:15">
      <c r="A2129" s="586"/>
      <c r="K2129" s="587"/>
      <c r="L2129" s="587"/>
      <c r="M2129" s="587"/>
      <c r="N2129" s="587"/>
      <c r="O2129" s="587"/>
    </row>
    <row r="2130" customHeight="1" spans="1:15">
      <c r="A2130" s="586"/>
      <c r="K2130" s="587"/>
      <c r="L2130" s="587"/>
      <c r="M2130" s="587"/>
      <c r="N2130" s="587"/>
      <c r="O2130" s="587"/>
    </row>
    <row r="2131" customHeight="1" spans="1:15">
      <c r="A2131" s="586"/>
      <c r="K2131" s="587"/>
      <c r="L2131" s="587"/>
      <c r="M2131" s="587"/>
      <c r="N2131" s="587"/>
      <c r="O2131" s="587"/>
    </row>
    <row r="2132" customHeight="1" spans="1:15">
      <c r="A2132" s="586"/>
      <c r="K2132" s="587"/>
      <c r="L2132" s="587"/>
      <c r="M2132" s="587"/>
      <c r="N2132" s="587"/>
      <c r="O2132" s="587"/>
    </row>
    <row r="2133" customHeight="1" spans="1:15">
      <c r="A2133" s="586"/>
      <c r="K2133" s="587"/>
      <c r="L2133" s="587"/>
      <c r="M2133" s="587"/>
      <c r="N2133" s="587"/>
      <c r="O2133" s="587"/>
    </row>
    <row r="2134" customHeight="1" spans="1:15">
      <c r="A2134" s="586"/>
      <c r="K2134" s="587"/>
      <c r="L2134" s="587"/>
      <c r="M2134" s="587"/>
      <c r="N2134" s="587"/>
      <c r="O2134" s="587"/>
    </row>
    <row r="2135" customHeight="1" spans="1:15">
      <c r="A2135" s="586"/>
      <c r="K2135" s="587"/>
      <c r="L2135" s="587"/>
      <c r="M2135" s="587"/>
      <c r="N2135" s="587"/>
      <c r="O2135" s="587"/>
    </row>
    <row r="2136" customHeight="1" spans="1:15">
      <c r="A2136" s="586"/>
      <c r="K2136" s="587"/>
      <c r="L2136" s="587"/>
      <c r="M2136" s="587"/>
      <c r="N2136" s="587"/>
      <c r="O2136" s="587"/>
    </row>
    <row r="2137" customHeight="1" spans="1:15">
      <c r="A2137" s="586"/>
      <c r="K2137" s="587"/>
      <c r="L2137" s="587"/>
      <c r="M2137" s="587"/>
      <c r="N2137" s="587"/>
      <c r="O2137" s="587"/>
    </row>
    <row r="2138" customHeight="1" spans="1:15">
      <c r="A2138" s="586"/>
      <c r="K2138" s="587"/>
      <c r="L2138" s="587"/>
      <c r="M2138" s="587"/>
      <c r="N2138" s="587"/>
      <c r="O2138" s="587"/>
    </row>
    <row r="2139" customHeight="1" spans="1:15">
      <c r="A2139" s="586"/>
      <c r="K2139" s="587"/>
      <c r="L2139" s="587"/>
      <c r="M2139" s="587"/>
      <c r="N2139" s="587"/>
      <c r="O2139" s="587"/>
    </row>
    <row r="2140" customHeight="1" spans="1:15">
      <c r="A2140" s="586"/>
      <c r="K2140" s="587"/>
      <c r="L2140" s="587"/>
      <c r="M2140" s="587"/>
      <c r="N2140" s="587"/>
      <c r="O2140" s="587"/>
    </row>
    <row r="2141" customHeight="1" spans="1:15">
      <c r="A2141" s="586"/>
      <c r="K2141" s="587"/>
      <c r="L2141" s="587"/>
      <c r="M2141" s="587"/>
      <c r="N2141" s="587"/>
      <c r="O2141" s="587"/>
    </row>
    <row r="2142" customHeight="1" spans="1:15">
      <c r="A2142" s="586"/>
      <c r="K2142" s="587"/>
      <c r="L2142" s="587"/>
      <c r="M2142" s="587"/>
      <c r="N2142" s="587"/>
      <c r="O2142" s="587"/>
    </row>
    <row r="2143" customHeight="1" spans="1:15">
      <c r="A2143" s="586"/>
      <c r="K2143" s="587"/>
      <c r="L2143" s="587"/>
      <c r="M2143" s="587"/>
      <c r="N2143" s="587"/>
      <c r="O2143" s="587"/>
    </row>
    <row r="2144" customHeight="1" spans="1:15">
      <c r="A2144" s="586"/>
      <c r="K2144" s="587"/>
      <c r="L2144" s="587"/>
      <c r="M2144" s="587"/>
      <c r="N2144" s="587"/>
      <c r="O2144" s="587"/>
    </row>
    <row r="2145" customHeight="1" spans="1:15">
      <c r="A2145" s="586"/>
      <c r="K2145" s="587"/>
      <c r="L2145" s="587"/>
      <c r="M2145" s="587"/>
      <c r="N2145" s="587"/>
      <c r="O2145" s="587"/>
    </row>
    <row r="2146" customHeight="1" spans="1:15">
      <c r="A2146" s="586"/>
      <c r="K2146" s="587"/>
      <c r="L2146" s="587"/>
      <c r="M2146" s="587"/>
      <c r="N2146" s="587"/>
      <c r="O2146" s="587"/>
    </row>
    <row r="2147" customHeight="1" spans="1:15">
      <c r="A2147" s="586"/>
      <c r="K2147" s="587"/>
      <c r="L2147" s="587"/>
      <c r="M2147" s="587"/>
      <c r="N2147" s="587"/>
      <c r="O2147" s="587"/>
    </row>
    <row r="2148" customHeight="1" spans="1:15">
      <c r="A2148" s="586"/>
      <c r="K2148" s="587"/>
      <c r="L2148" s="587"/>
      <c r="M2148" s="587"/>
      <c r="N2148" s="587"/>
      <c r="O2148" s="587"/>
    </row>
    <row r="2149" customHeight="1" spans="1:15">
      <c r="A2149" s="586"/>
      <c r="K2149" s="587"/>
      <c r="L2149" s="587"/>
      <c r="M2149" s="587"/>
      <c r="N2149" s="587"/>
      <c r="O2149" s="587"/>
    </row>
    <row r="2150" customHeight="1" spans="1:15">
      <c r="A2150" s="586"/>
      <c r="K2150" s="587"/>
      <c r="L2150" s="587"/>
      <c r="M2150" s="587"/>
      <c r="N2150" s="587"/>
      <c r="O2150" s="587"/>
    </row>
    <row r="2151" customHeight="1" spans="1:15">
      <c r="A2151" s="586"/>
      <c r="K2151" s="587"/>
      <c r="L2151" s="587"/>
      <c r="M2151" s="587"/>
      <c r="N2151" s="587"/>
      <c r="O2151" s="587"/>
    </row>
    <row r="2152" customHeight="1" spans="1:15">
      <c r="A2152" s="586"/>
      <c r="K2152" s="587"/>
      <c r="L2152" s="587"/>
      <c r="M2152" s="587"/>
      <c r="N2152" s="587"/>
      <c r="O2152" s="587"/>
    </row>
    <row r="2153" customHeight="1" spans="1:15">
      <c r="A2153" s="586"/>
      <c r="K2153" s="587"/>
      <c r="L2153" s="587"/>
      <c r="M2153" s="587"/>
      <c r="N2153" s="587"/>
      <c r="O2153" s="587"/>
    </row>
    <row r="2154" customHeight="1" spans="1:15">
      <c r="A2154" s="586"/>
      <c r="K2154" s="587"/>
      <c r="L2154" s="587"/>
      <c r="M2154" s="587"/>
      <c r="N2154" s="587"/>
      <c r="O2154" s="587"/>
    </row>
    <row r="2155" customHeight="1" spans="1:15">
      <c r="A2155" s="586"/>
      <c r="K2155" s="587"/>
      <c r="L2155" s="587"/>
      <c r="M2155" s="587"/>
      <c r="N2155" s="587"/>
      <c r="O2155" s="587"/>
    </row>
    <row r="2156" customHeight="1" spans="1:15">
      <c r="A2156" s="586"/>
      <c r="K2156" s="587"/>
      <c r="L2156" s="587"/>
      <c r="M2156" s="587"/>
      <c r="N2156" s="587"/>
      <c r="O2156" s="587"/>
    </row>
    <row r="2157" customHeight="1" spans="1:15">
      <c r="A2157" s="586"/>
      <c r="K2157" s="587"/>
      <c r="L2157" s="587"/>
      <c r="M2157" s="587"/>
      <c r="N2157" s="587"/>
      <c r="O2157" s="587"/>
    </row>
    <row r="2158" customHeight="1" spans="1:15">
      <c r="A2158" s="586"/>
      <c r="K2158" s="587"/>
      <c r="L2158" s="587"/>
      <c r="M2158" s="587"/>
      <c r="N2158" s="587"/>
      <c r="O2158" s="587"/>
    </row>
    <row r="2159" customHeight="1" spans="1:15">
      <c r="A2159" s="586"/>
      <c r="K2159" s="587"/>
      <c r="L2159" s="587"/>
      <c r="M2159" s="587"/>
      <c r="N2159" s="587"/>
      <c r="O2159" s="587"/>
    </row>
    <row r="2160" customHeight="1" spans="1:15">
      <c r="A2160" s="586"/>
      <c r="K2160" s="587"/>
      <c r="L2160" s="587"/>
      <c r="M2160" s="587"/>
      <c r="N2160" s="587"/>
      <c r="O2160" s="587"/>
    </row>
    <row r="2161" customHeight="1" spans="1:15">
      <c r="A2161" s="586"/>
      <c r="K2161" s="587"/>
      <c r="L2161" s="587"/>
      <c r="M2161" s="587"/>
      <c r="N2161" s="587"/>
      <c r="O2161" s="587"/>
    </row>
    <row r="2162" customHeight="1" spans="1:15">
      <c r="A2162" s="586"/>
      <c r="K2162" s="587"/>
      <c r="L2162" s="587"/>
      <c r="M2162" s="587"/>
      <c r="N2162" s="587"/>
      <c r="O2162" s="587"/>
    </row>
    <row r="2163" customHeight="1" spans="1:15">
      <c r="A2163" s="586"/>
      <c r="K2163" s="587"/>
      <c r="L2163" s="587"/>
      <c r="M2163" s="587"/>
      <c r="N2163" s="587"/>
      <c r="O2163" s="587"/>
    </row>
    <row r="2164" customHeight="1" spans="1:15">
      <c r="A2164" s="586"/>
      <c r="K2164" s="587"/>
      <c r="L2164" s="587"/>
      <c r="M2164" s="587"/>
      <c r="N2164" s="587"/>
      <c r="O2164" s="587"/>
    </row>
    <row r="2165" customHeight="1" spans="1:15">
      <c r="A2165" s="586"/>
      <c r="K2165" s="587"/>
      <c r="L2165" s="587"/>
      <c r="M2165" s="587"/>
      <c r="N2165" s="587"/>
      <c r="O2165" s="587"/>
    </row>
    <row r="2166" customHeight="1" spans="1:15">
      <c r="A2166" s="586"/>
      <c r="K2166" s="587"/>
      <c r="L2166" s="587"/>
      <c r="M2166" s="587"/>
      <c r="N2166" s="587"/>
      <c r="O2166" s="587"/>
    </row>
    <row r="2167" customHeight="1" spans="1:15">
      <c r="A2167" s="586"/>
      <c r="K2167" s="587"/>
      <c r="L2167" s="587"/>
      <c r="M2167" s="587"/>
      <c r="N2167" s="587"/>
      <c r="O2167" s="587"/>
    </row>
    <row r="2168" customHeight="1" spans="1:15">
      <c r="A2168" s="586"/>
      <c r="K2168" s="587"/>
      <c r="L2168" s="587"/>
      <c r="M2168" s="587"/>
      <c r="N2168" s="587"/>
      <c r="O2168" s="587"/>
    </row>
    <row r="2169" customHeight="1" spans="1:15">
      <c r="A2169" s="586"/>
      <c r="K2169" s="587"/>
      <c r="L2169" s="587"/>
      <c r="M2169" s="587"/>
      <c r="N2169" s="587"/>
      <c r="O2169" s="587"/>
    </row>
    <row r="2170" customHeight="1" spans="1:15">
      <c r="A2170" s="586"/>
      <c r="K2170" s="587"/>
      <c r="L2170" s="587"/>
      <c r="M2170" s="587"/>
      <c r="N2170" s="587"/>
      <c r="O2170" s="587"/>
    </row>
    <row r="2171" customHeight="1" spans="1:15">
      <c r="A2171" s="586"/>
      <c r="K2171" s="587"/>
      <c r="L2171" s="587"/>
      <c r="M2171" s="587"/>
      <c r="N2171" s="587"/>
      <c r="O2171" s="587"/>
    </row>
    <row r="2172" customHeight="1" spans="1:15">
      <c r="A2172" s="586"/>
      <c r="K2172" s="587"/>
      <c r="L2172" s="587"/>
      <c r="M2172" s="587"/>
      <c r="N2172" s="587"/>
      <c r="O2172" s="587"/>
    </row>
    <row r="2173" customHeight="1" spans="1:15">
      <c r="A2173" s="586"/>
      <c r="K2173" s="587"/>
      <c r="L2173" s="587"/>
      <c r="M2173" s="587"/>
      <c r="N2173" s="587"/>
      <c r="O2173" s="587"/>
    </row>
    <row r="2174" customHeight="1" spans="1:15">
      <c r="A2174" s="586"/>
      <c r="K2174" s="587"/>
      <c r="L2174" s="587"/>
      <c r="M2174" s="587"/>
      <c r="N2174" s="587"/>
      <c r="O2174" s="587"/>
    </row>
    <row r="2175" customHeight="1" spans="1:15">
      <c r="A2175" s="586"/>
      <c r="K2175" s="587"/>
      <c r="L2175" s="587"/>
      <c r="M2175" s="587"/>
      <c r="N2175" s="587"/>
      <c r="O2175" s="587"/>
    </row>
    <row r="2176" customHeight="1" spans="1:15">
      <c r="A2176" s="586"/>
      <c r="K2176" s="587"/>
      <c r="L2176" s="587"/>
      <c r="M2176" s="587"/>
      <c r="N2176" s="587"/>
      <c r="O2176" s="587"/>
    </row>
    <row r="2177" customHeight="1" spans="1:15">
      <c r="A2177" s="586"/>
      <c r="K2177" s="587"/>
      <c r="L2177" s="587"/>
      <c r="M2177" s="587"/>
      <c r="N2177" s="587"/>
      <c r="O2177" s="587"/>
    </row>
    <row r="2178" customHeight="1" spans="1:15">
      <c r="A2178" s="586"/>
      <c r="K2178" s="587"/>
      <c r="L2178" s="587"/>
      <c r="M2178" s="587"/>
      <c r="N2178" s="587"/>
      <c r="O2178" s="587"/>
    </row>
    <row r="2179" customHeight="1" spans="1:15">
      <c r="A2179" s="586"/>
      <c r="K2179" s="587"/>
      <c r="L2179" s="587"/>
      <c r="M2179" s="587"/>
      <c r="N2179" s="587"/>
      <c r="O2179" s="587"/>
    </row>
    <row r="2180" customHeight="1" spans="1:15">
      <c r="A2180" s="586"/>
      <c r="K2180" s="587"/>
      <c r="L2180" s="587"/>
      <c r="M2180" s="587"/>
      <c r="N2180" s="587"/>
      <c r="O2180" s="587"/>
    </row>
    <row r="2181" customHeight="1" spans="1:15">
      <c r="A2181" s="586"/>
      <c r="K2181" s="587"/>
      <c r="L2181" s="587"/>
      <c r="M2181" s="587"/>
      <c r="N2181" s="587"/>
      <c r="O2181" s="587"/>
    </row>
    <row r="2182" customHeight="1" spans="1:15">
      <c r="A2182" s="586"/>
      <c r="K2182" s="587"/>
      <c r="L2182" s="587"/>
      <c r="M2182" s="587"/>
      <c r="N2182" s="587"/>
      <c r="O2182" s="587"/>
    </row>
    <row r="2183" customHeight="1" spans="1:15">
      <c r="A2183" s="586"/>
      <c r="K2183" s="587"/>
      <c r="L2183" s="587"/>
      <c r="M2183" s="587"/>
      <c r="N2183" s="587"/>
      <c r="O2183" s="587"/>
    </row>
    <row r="2184" customHeight="1" spans="1:15">
      <c r="A2184" s="586"/>
      <c r="K2184" s="587"/>
      <c r="L2184" s="587"/>
      <c r="M2184" s="587"/>
      <c r="N2184" s="587"/>
      <c r="O2184" s="587"/>
    </row>
    <row r="2185" customHeight="1" spans="1:15">
      <c r="A2185" s="586"/>
      <c r="K2185" s="587"/>
      <c r="L2185" s="587"/>
      <c r="M2185" s="587"/>
      <c r="N2185" s="587"/>
      <c r="O2185" s="587"/>
    </row>
    <row r="2186" customHeight="1" spans="1:15">
      <c r="A2186" s="586"/>
      <c r="K2186" s="587"/>
      <c r="L2186" s="587"/>
      <c r="M2186" s="587"/>
      <c r="N2186" s="587"/>
      <c r="O2186" s="587"/>
    </row>
    <row r="2187" customHeight="1" spans="1:15">
      <c r="A2187" s="586"/>
      <c r="K2187" s="587"/>
      <c r="L2187" s="587"/>
      <c r="M2187" s="587"/>
      <c r="N2187" s="587"/>
      <c r="O2187" s="587"/>
    </row>
    <row r="2188" customHeight="1" spans="1:15">
      <c r="A2188" s="586"/>
      <c r="K2188" s="587"/>
      <c r="L2188" s="587"/>
      <c r="M2188" s="587"/>
      <c r="N2188" s="587"/>
      <c r="O2188" s="587"/>
    </row>
    <row r="2189" customHeight="1" spans="1:15">
      <c r="A2189" s="586"/>
      <c r="K2189" s="587"/>
      <c r="L2189" s="587"/>
      <c r="M2189" s="587"/>
      <c r="N2189" s="587"/>
      <c r="O2189" s="587"/>
    </row>
    <row r="2190" customHeight="1" spans="1:15">
      <c r="A2190" s="586"/>
      <c r="K2190" s="587"/>
      <c r="L2190" s="587"/>
      <c r="M2190" s="587"/>
      <c r="N2190" s="587"/>
      <c r="O2190" s="587"/>
    </row>
    <row r="2191" customHeight="1" spans="1:15">
      <c r="A2191" s="586"/>
      <c r="K2191" s="587"/>
      <c r="L2191" s="587"/>
      <c r="M2191" s="587"/>
      <c r="N2191" s="587"/>
      <c r="O2191" s="587"/>
    </row>
    <row r="2192" customHeight="1" spans="1:15">
      <c r="A2192" s="586"/>
      <c r="K2192" s="587"/>
      <c r="L2192" s="587"/>
      <c r="M2192" s="587"/>
      <c r="N2192" s="587"/>
      <c r="O2192" s="587"/>
    </row>
    <row r="2193" customHeight="1" spans="1:15">
      <c r="A2193" s="586"/>
      <c r="K2193" s="587"/>
      <c r="L2193" s="587"/>
      <c r="M2193" s="587"/>
      <c r="N2193" s="587"/>
      <c r="O2193" s="587"/>
    </row>
    <row r="2194" customHeight="1" spans="1:15">
      <c r="A2194" s="586"/>
      <c r="K2194" s="587"/>
      <c r="L2194" s="587"/>
      <c r="M2194" s="587"/>
      <c r="N2194" s="587"/>
      <c r="O2194" s="587"/>
    </row>
    <row r="2195" customHeight="1" spans="1:15">
      <c r="A2195" s="586"/>
      <c r="K2195" s="587"/>
      <c r="L2195" s="587"/>
      <c r="M2195" s="587"/>
      <c r="N2195" s="587"/>
      <c r="O2195" s="587"/>
    </row>
    <row r="2196" customHeight="1" spans="1:15">
      <c r="A2196" s="586"/>
      <c r="K2196" s="587"/>
      <c r="L2196" s="587"/>
      <c r="M2196" s="587"/>
      <c r="N2196" s="587"/>
      <c r="O2196" s="587"/>
    </row>
    <row r="2197" customHeight="1" spans="1:15">
      <c r="A2197" s="586"/>
      <c r="K2197" s="587"/>
      <c r="L2197" s="587"/>
      <c r="M2197" s="587"/>
      <c r="N2197" s="587"/>
      <c r="O2197" s="587"/>
    </row>
    <row r="2198" customHeight="1" spans="1:15">
      <c r="A2198" s="586"/>
      <c r="K2198" s="587"/>
      <c r="L2198" s="587"/>
      <c r="M2198" s="587"/>
      <c r="N2198" s="587"/>
      <c r="O2198" s="587"/>
    </row>
    <row r="2199" customHeight="1" spans="1:15">
      <c r="A2199" s="586"/>
      <c r="K2199" s="587"/>
      <c r="L2199" s="587"/>
      <c r="M2199" s="587"/>
      <c r="N2199" s="587"/>
      <c r="O2199" s="587"/>
    </row>
    <row r="2200" customHeight="1" spans="1:15">
      <c r="A2200" s="586"/>
      <c r="K2200" s="587"/>
      <c r="L2200" s="587"/>
      <c r="M2200" s="587"/>
      <c r="N2200" s="587"/>
      <c r="O2200" s="587"/>
    </row>
    <row r="2201" customHeight="1" spans="1:15">
      <c r="A2201" s="586"/>
      <c r="K2201" s="587"/>
      <c r="L2201" s="587"/>
      <c r="M2201" s="587"/>
      <c r="N2201" s="587"/>
      <c r="O2201" s="587"/>
    </row>
    <row r="2202" customHeight="1" spans="1:15">
      <c r="A2202" s="586"/>
      <c r="K2202" s="587"/>
      <c r="L2202" s="587"/>
      <c r="M2202" s="587"/>
      <c r="N2202" s="587"/>
      <c r="O2202" s="587"/>
    </row>
    <row r="2203" customHeight="1" spans="1:15">
      <c r="A2203" s="586"/>
      <c r="K2203" s="587"/>
      <c r="L2203" s="587"/>
      <c r="M2203" s="587"/>
      <c r="N2203" s="587"/>
      <c r="O2203" s="587"/>
    </row>
    <row r="2204" customHeight="1" spans="1:15">
      <c r="A2204" s="586"/>
      <c r="K2204" s="587"/>
      <c r="L2204" s="587"/>
      <c r="M2204" s="587"/>
      <c r="N2204" s="587"/>
      <c r="O2204" s="587"/>
    </row>
    <row r="2205" customHeight="1" spans="1:15">
      <c r="A2205" s="586"/>
      <c r="K2205" s="587"/>
      <c r="L2205" s="587"/>
      <c r="M2205" s="587"/>
      <c r="N2205" s="587"/>
      <c r="O2205" s="587"/>
    </row>
    <row r="2206" customHeight="1" spans="1:15">
      <c r="A2206" s="586"/>
      <c r="K2206" s="587"/>
      <c r="L2206" s="587"/>
      <c r="M2206" s="587"/>
      <c r="N2206" s="587"/>
      <c r="O2206" s="587"/>
    </row>
    <row r="2207" customHeight="1" spans="1:15">
      <c r="A2207" s="586"/>
      <c r="K2207" s="587"/>
      <c r="L2207" s="587"/>
      <c r="M2207" s="587"/>
      <c r="N2207" s="587"/>
      <c r="O2207" s="587"/>
    </row>
    <row r="2208" customHeight="1" spans="1:15">
      <c r="A2208" s="586"/>
      <c r="K2208" s="587"/>
      <c r="L2208" s="587"/>
      <c r="M2208" s="587"/>
      <c r="N2208" s="587"/>
      <c r="O2208" s="587"/>
    </row>
    <row r="2209" customHeight="1" spans="1:15">
      <c r="A2209" s="586"/>
      <c r="K2209" s="587"/>
      <c r="L2209" s="587"/>
      <c r="M2209" s="587"/>
      <c r="N2209" s="587"/>
      <c r="O2209" s="587"/>
    </row>
    <row r="2210" customHeight="1" spans="1:15">
      <c r="A2210" s="586"/>
      <c r="K2210" s="587"/>
      <c r="L2210" s="587"/>
      <c r="M2210" s="587"/>
      <c r="N2210" s="587"/>
      <c r="O2210" s="587"/>
    </row>
    <row r="2211" customHeight="1" spans="1:15">
      <c r="A2211" s="586"/>
      <c r="K2211" s="587"/>
      <c r="L2211" s="587"/>
      <c r="M2211" s="587"/>
      <c r="N2211" s="587"/>
      <c r="O2211" s="587"/>
    </row>
    <row r="2212" customHeight="1" spans="1:15">
      <c r="A2212" s="586"/>
      <c r="K2212" s="587"/>
      <c r="L2212" s="587"/>
      <c r="M2212" s="587"/>
      <c r="N2212" s="587"/>
      <c r="O2212" s="587"/>
    </row>
    <row r="2213" customHeight="1" spans="1:15">
      <c r="A2213" s="586"/>
      <c r="K2213" s="587"/>
      <c r="L2213" s="587"/>
      <c r="M2213" s="587"/>
      <c r="N2213" s="587"/>
      <c r="O2213" s="587"/>
    </row>
    <row r="2214" customHeight="1" spans="1:15">
      <c r="A2214" s="586"/>
      <c r="K2214" s="587"/>
      <c r="L2214" s="587"/>
      <c r="M2214" s="587"/>
      <c r="N2214" s="587"/>
      <c r="O2214" s="587"/>
    </row>
    <row r="2215" customHeight="1" spans="1:15">
      <c r="A2215" s="586"/>
      <c r="K2215" s="587"/>
      <c r="L2215" s="587"/>
      <c r="M2215" s="587"/>
      <c r="N2215" s="587"/>
      <c r="O2215" s="587"/>
    </row>
    <row r="2216" customHeight="1" spans="1:15">
      <c r="A2216" s="586"/>
      <c r="K2216" s="587"/>
      <c r="L2216" s="587"/>
      <c r="M2216" s="587"/>
      <c r="N2216" s="587"/>
      <c r="O2216" s="587"/>
    </row>
    <row r="2217" customHeight="1" spans="1:15">
      <c r="A2217" s="586"/>
      <c r="K2217" s="587"/>
      <c r="L2217" s="587"/>
      <c r="M2217" s="587"/>
      <c r="N2217" s="587"/>
      <c r="O2217" s="587"/>
    </row>
    <row r="2218" customHeight="1" spans="1:15">
      <c r="A2218" s="586"/>
      <c r="K2218" s="587"/>
      <c r="L2218" s="587"/>
      <c r="M2218" s="587"/>
      <c r="N2218" s="587"/>
      <c r="O2218" s="587"/>
    </row>
    <row r="2219" customHeight="1" spans="1:15">
      <c r="A2219" s="586"/>
      <c r="K2219" s="587"/>
      <c r="L2219" s="587"/>
      <c r="M2219" s="587"/>
      <c r="N2219" s="587"/>
      <c r="O2219" s="587"/>
    </row>
    <row r="2220" customHeight="1" spans="1:15">
      <c r="A2220" s="586"/>
      <c r="K2220" s="587"/>
      <c r="L2220" s="587"/>
      <c r="M2220" s="587"/>
      <c r="N2220" s="587"/>
      <c r="O2220" s="587"/>
    </row>
    <row r="2221" customHeight="1" spans="1:15">
      <c r="A2221" s="586"/>
      <c r="K2221" s="587"/>
      <c r="L2221" s="587"/>
      <c r="M2221" s="587"/>
      <c r="N2221" s="587"/>
      <c r="O2221" s="587"/>
    </row>
    <row r="2222" customHeight="1" spans="1:15">
      <c r="A2222" s="586"/>
      <c r="K2222" s="587"/>
      <c r="L2222" s="587"/>
      <c r="M2222" s="587"/>
      <c r="N2222" s="587"/>
      <c r="O2222" s="587"/>
    </row>
    <row r="2223" customHeight="1" spans="1:15">
      <c r="A2223" s="586"/>
      <c r="K2223" s="587"/>
      <c r="L2223" s="587"/>
      <c r="M2223" s="587"/>
      <c r="N2223" s="587"/>
      <c r="O2223" s="587"/>
    </row>
    <row r="2224" customHeight="1" spans="1:15">
      <c r="A2224" s="586"/>
      <c r="K2224" s="587"/>
      <c r="L2224" s="587"/>
      <c r="M2224" s="587"/>
      <c r="N2224" s="587"/>
      <c r="O2224" s="587"/>
    </row>
    <row r="2225" customHeight="1" spans="1:15">
      <c r="A2225" s="586"/>
      <c r="K2225" s="587"/>
      <c r="L2225" s="587"/>
      <c r="M2225" s="587"/>
      <c r="N2225" s="587"/>
      <c r="O2225" s="587"/>
    </row>
    <row r="2226" customHeight="1" spans="1:15">
      <c r="A2226" s="586"/>
      <c r="K2226" s="587"/>
      <c r="L2226" s="587"/>
      <c r="M2226" s="587"/>
      <c r="N2226" s="587"/>
      <c r="O2226" s="587"/>
    </row>
    <row r="2227" customHeight="1" spans="1:15">
      <c r="A2227" s="586"/>
      <c r="K2227" s="587"/>
      <c r="L2227" s="587"/>
      <c r="M2227" s="587"/>
      <c r="N2227" s="587"/>
      <c r="O2227" s="587"/>
    </row>
    <row r="2228" customHeight="1" spans="1:15">
      <c r="A2228" s="586"/>
      <c r="K2228" s="587"/>
      <c r="L2228" s="587"/>
      <c r="M2228" s="587"/>
      <c r="N2228" s="587"/>
      <c r="O2228" s="587"/>
    </row>
    <row r="2229" customHeight="1" spans="1:15">
      <c r="A2229" s="586"/>
      <c r="K2229" s="587"/>
      <c r="L2229" s="587"/>
      <c r="M2229" s="587"/>
      <c r="N2229" s="587"/>
      <c r="O2229" s="587"/>
    </row>
    <row r="2230" customHeight="1" spans="1:15">
      <c r="A2230" s="586"/>
      <c r="K2230" s="587"/>
      <c r="L2230" s="587"/>
      <c r="M2230" s="587"/>
      <c r="N2230" s="587"/>
      <c r="O2230" s="587"/>
    </row>
    <row r="2231" customHeight="1" spans="1:15">
      <c r="A2231" s="586"/>
      <c r="K2231" s="587"/>
      <c r="L2231" s="587"/>
      <c r="M2231" s="587"/>
      <c r="N2231" s="587"/>
      <c r="O2231" s="587"/>
    </row>
    <row r="2232" customHeight="1" spans="1:15">
      <c r="A2232" s="586"/>
      <c r="K2232" s="587"/>
      <c r="L2232" s="587"/>
      <c r="M2232" s="587"/>
      <c r="N2232" s="587"/>
      <c r="O2232" s="587"/>
    </row>
    <row r="2233" customHeight="1" spans="1:15">
      <c r="A2233" s="586"/>
      <c r="K2233" s="587"/>
      <c r="L2233" s="587"/>
      <c r="M2233" s="587"/>
      <c r="N2233" s="587"/>
      <c r="O2233" s="587"/>
    </row>
    <row r="2234" customHeight="1" spans="1:15">
      <c r="A2234" s="586"/>
      <c r="K2234" s="587"/>
      <c r="L2234" s="587"/>
      <c r="M2234" s="587"/>
      <c r="N2234" s="587"/>
      <c r="O2234" s="587"/>
    </row>
    <row r="2235" customHeight="1" spans="1:15">
      <c r="A2235" s="586"/>
      <c r="K2235" s="587"/>
      <c r="L2235" s="587"/>
      <c r="M2235" s="587"/>
      <c r="N2235" s="587"/>
      <c r="O2235" s="587"/>
    </row>
    <row r="2236" customHeight="1" spans="1:15">
      <c r="A2236" s="586"/>
      <c r="K2236" s="587"/>
      <c r="L2236" s="587"/>
      <c r="M2236" s="587"/>
      <c r="N2236" s="587"/>
      <c r="O2236" s="587"/>
    </row>
    <row r="2237" customHeight="1" spans="1:15">
      <c r="A2237" s="586"/>
      <c r="K2237" s="587"/>
      <c r="L2237" s="587"/>
      <c r="M2237" s="587"/>
      <c r="N2237" s="587"/>
      <c r="O2237" s="587"/>
    </row>
    <row r="2238" customHeight="1" spans="1:15">
      <c r="A2238" s="586"/>
      <c r="K2238" s="587"/>
      <c r="L2238" s="587"/>
      <c r="M2238" s="587"/>
      <c r="N2238" s="587"/>
      <c r="O2238" s="587"/>
    </row>
    <row r="2239" customHeight="1" spans="1:15">
      <c r="A2239" s="586"/>
      <c r="K2239" s="587"/>
      <c r="L2239" s="587"/>
      <c r="M2239" s="587"/>
      <c r="N2239" s="587"/>
      <c r="O2239" s="587"/>
    </row>
    <row r="2240" customHeight="1" spans="1:15">
      <c r="A2240" s="586"/>
      <c r="K2240" s="587"/>
      <c r="L2240" s="587"/>
      <c r="M2240" s="587"/>
      <c r="N2240" s="587"/>
      <c r="O2240" s="587"/>
    </row>
    <row r="2241" customHeight="1" spans="1:15">
      <c r="A2241" s="586"/>
      <c r="K2241" s="587"/>
      <c r="L2241" s="587"/>
      <c r="M2241" s="587"/>
      <c r="N2241" s="587"/>
      <c r="O2241" s="587"/>
    </row>
    <row r="2242" customHeight="1" spans="1:15">
      <c r="A2242" s="586"/>
      <c r="K2242" s="587"/>
      <c r="L2242" s="587"/>
      <c r="M2242" s="587"/>
      <c r="N2242" s="587"/>
      <c r="O2242" s="587"/>
    </row>
    <row r="2243" customHeight="1" spans="1:15">
      <c r="A2243" s="586"/>
      <c r="K2243" s="587"/>
      <c r="L2243" s="587"/>
      <c r="M2243" s="587"/>
      <c r="N2243" s="587"/>
      <c r="O2243" s="587"/>
    </row>
    <row r="2244" customHeight="1" spans="1:15">
      <c r="A2244" s="586"/>
      <c r="K2244" s="587"/>
      <c r="L2244" s="587"/>
      <c r="M2244" s="587"/>
      <c r="N2244" s="587"/>
      <c r="O2244" s="587"/>
    </row>
    <row r="2245" customHeight="1" spans="1:15">
      <c r="A2245" s="586"/>
      <c r="K2245" s="587"/>
      <c r="L2245" s="587"/>
      <c r="M2245" s="587"/>
      <c r="N2245" s="587"/>
      <c r="O2245" s="587"/>
    </row>
    <row r="2246" customHeight="1" spans="1:15">
      <c r="A2246" s="586"/>
      <c r="K2246" s="587"/>
      <c r="L2246" s="587"/>
      <c r="M2246" s="587"/>
      <c r="N2246" s="587"/>
      <c r="O2246" s="587"/>
    </row>
    <row r="2247" customHeight="1" spans="1:15">
      <c r="A2247" s="586"/>
      <c r="K2247" s="587"/>
      <c r="L2247" s="587"/>
      <c r="M2247" s="587"/>
      <c r="N2247" s="587"/>
      <c r="O2247" s="587"/>
    </row>
    <row r="2248" customHeight="1" spans="1:15">
      <c r="A2248" s="586"/>
      <c r="K2248" s="587"/>
      <c r="L2248" s="587"/>
      <c r="M2248" s="587"/>
      <c r="N2248" s="587"/>
      <c r="O2248" s="587"/>
    </row>
    <row r="2249" customHeight="1" spans="1:15">
      <c r="A2249" s="586"/>
      <c r="K2249" s="587"/>
      <c r="L2249" s="587"/>
      <c r="M2249" s="587"/>
      <c r="N2249" s="587"/>
      <c r="O2249" s="587"/>
    </row>
    <row r="2250" customHeight="1" spans="1:15">
      <c r="A2250" s="586"/>
      <c r="K2250" s="587"/>
      <c r="L2250" s="587"/>
      <c r="M2250" s="587"/>
      <c r="N2250" s="587"/>
      <c r="O2250" s="587"/>
    </row>
    <row r="2251" customHeight="1" spans="1:15">
      <c r="A2251" s="586"/>
      <c r="K2251" s="587"/>
      <c r="L2251" s="587"/>
      <c r="M2251" s="587"/>
      <c r="N2251" s="587"/>
      <c r="O2251" s="587"/>
    </row>
    <row r="2252" customHeight="1" spans="1:15">
      <c r="A2252" s="586"/>
      <c r="K2252" s="587"/>
      <c r="L2252" s="587"/>
      <c r="M2252" s="587"/>
      <c r="N2252" s="587"/>
      <c r="O2252" s="587"/>
    </row>
    <row r="2253" customHeight="1" spans="1:15">
      <c r="A2253" s="586"/>
      <c r="K2253" s="587"/>
      <c r="L2253" s="587"/>
      <c r="M2253" s="587"/>
      <c r="N2253" s="587"/>
      <c r="O2253" s="587"/>
    </row>
    <row r="2254" customHeight="1" spans="1:15">
      <c r="A2254" s="586"/>
      <c r="K2254" s="587"/>
      <c r="L2254" s="587"/>
      <c r="M2254" s="587"/>
      <c r="N2254" s="587"/>
      <c r="O2254" s="587"/>
    </row>
    <row r="2255" customHeight="1" spans="1:15">
      <c r="A2255" s="586"/>
      <c r="K2255" s="587"/>
      <c r="L2255" s="587"/>
      <c r="M2255" s="587"/>
      <c r="N2255" s="587"/>
      <c r="O2255" s="587"/>
    </row>
    <row r="2256" customHeight="1" spans="1:15">
      <c r="A2256" s="586"/>
      <c r="K2256" s="587"/>
      <c r="L2256" s="587"/>
      <c r="M2256" s="587"/>
      <c r="N2256" s="587"/>
      <c r="O2256" s="587"/>
    </row>
    <row r="2257" customHeight="1" spans="1:15">
      <c r="A2257" s="586"/>
      <c r="K2257" s="587"/>
      <c r="L2257" s="587"/>
      <c r="M2257" s="587"/>
      <c r="N2257" s="587"/>
      <c r="O2257" s="587"/>
    </row>
    <row r="2258" customHeight="1" spans="1:15">
      <c r="A2258" s="586"/>
      <c r="K2258" s="587"/>
      <c r="L2258" s="587"/>
      <c r="M2258" s="587"/>
      <c r="N2258" s="587"/>
      <c r="O2258" s="587"/>
    </row>
    <row r="2259" customHeight="1" spans="1:15">
      <c r="A2259" s="586"/>
      <c r="K2259" s="587"/>
      <c r="L2259" s="587"/>
      <c r="M2259" s="587"/>
      <c r="N2259" s="587"/>
      <c r="O2259" s="587"/>
    </row>
    <row r="2260" customHeight="1" spans="1:15">
      <c r="A2260" s="586"/>
      <c r="K2260" s="587"/>
      <c r="L2260" s="587"/>
      <c r="M2260" s="587"/>
      <c r="N2260" s="587"/>
      <c r="O2260" s="587"/>
    </row>
    <row r="2261" customHeight="1" spans="1:15">
      <c r="A2261" s="586"/>
      <c r="K2261" s="587"/>
      <c r="L2261" s="587"/>
      <c r="M2261" s="587"/>
      <c r="N2261" s="587"/>
      <c r="O2261" s="587"/>
    </row>
    <row r="2262" customHeight="1" spans="1:15">
      <c r="A2262" s="586"/>
      <c r="K2262" s="587"/>
      <c r="L2262" s="587"/>
      <c r="M2262" s="587"/>
      <c r="N2262" s="587"/>
      <c r="O2262" s="587"/>
    </row>
    <row r="2263" customHeight="1" spans="1:15">
      <c r="A2263" s="586"/>
      <c r="K2263" s="587"/>
      <c r="L2263" s="587"/>
      <c r="M2263" s="587"/>
      <c r="N2263" s="587"/>
      <c r="O2263" s="587"/>
    </row>
    <row r="2264" customHeight="1" spans="1:15">
      <c r="A2264" s="586"/>
      <c r="K2264" s="587"/>
      <c r="L2264" s="587"/>
      <c r="M2264" s="587"/>
      <c r="N2264" s="587"/>
      <c r="O2264" s="587"/>
    </row>
    <row r="2265" customHeight="1" spans="1:15">
      <c r="A2265" s="586"/>
      <c r="K2265" s="587"/>
      <c r="L2265" s="587"/>
      <c r="M2265" s="587"/>
      <c r="N2265" s="587"/>
      <c r="O2265" s="587"/>
    </row>
    <row r="2266" customHeight="1" spans="1:15">
      <c r="A2266" s="586"/>
      <c r="K2266" s="587"/>
      <c r="L2266" s="587"/>
      <c r="M2266" s="587"/>
      <c r="N2266" s="587"/>
      <c r="O2266" s="587"/>
    </row>
    <row r="2267" customHeight="1" spans="1:15">
      <c r="A2267" s="586"/>
      <c r="K2267" s="587"/>
      <c r="L2267" s="587"/>
      <c r="M2267" s="587"/>
      <c r="N2267" s="587"/>
      <c r="O2267" s="587"/>
    </row>
    <row r="2268" customHeight="1" spans="1:15">
      <c r="A2268" s="586"/>
      <c r="K2268" s="587"/>
      <c r="L2268" s="587"/>
      <c r="M2268" s="587"/>
      <c r="N2268" s="587"/>
      <c r="O2268" s="587"/>
    </row>
    <row r="2269" customHeight="1" spans="1:15">
      <c r="A2269" s="586"/>
      <c r="K2269" s="587"/>
      <c r="L2269" s="587"/>
      <c r="M2269" s="587"/>
      <c r="N2269" s="587"/>
      <c r="O2269" s="587"/>
    </row>
    <row r="2270" customHeight="1" spans="1:15">
      <c r="A2270" s="586"/>
      <c r="K2270" s="587"/>
      <c r="L2270" s="587"/>
      <c r="M2270" s="587"/>
      <c r="N2270" s="587"/>
      <c r="O2270" s="587"/>
    </row>
    <row r="2271" customHeight="1" spans="1:15">
      <c r="A2271" s="586"/>
      <c r="K2271" s="587"/>
      <c r="L2271" s="587"/>
      <c r="M2271" s="587"/>
      <c r="N2271" s="587"/>
      <c r="O2271" s="587"/>
    </row>
    <row r="2272" customHeight="1" spans="1:15">
      <c r="A2272" s="586"/>
      <c r="K2272" s="587"/>
      <c r="L2272" s="587"/>
      <c r="M2272" s="587"/>
      <c r="N2272" s="587"/>
      <c r="O2272" s="587"/>
    </row>
    <row r="2273" customHeight="1" spans="1:15">
      <c r="A2273" s="586"/>
      <c r="K2273" s="587"/>
      <c r="L2273" s="587"/>
      <c r="M2273" s="587"/>
      <c r="N2273" s="587"/>
      <c r="O2273" s="587"/>
    </row>
    <row r="2274" customHeight="1" spans="1:15">
      <c r="A2274" s="586"/>
      <c r="K2274" s="587"/>
      <c r="L2274" s="587"/>
      <c r="M2274" s="587"/>
      <c r="N2274" s="587"/>
      <c r="O2274" s="587"/>
    </row>
    <row r="2275" customHeight="1" spans="1:15">
      <c r="A2275" s="586"/>
      <c r="K2275" s="587"/>
      <c r="L2275" s="587"/>
      <c r="M2275" s="587"/>
      <c r="N2275" s="587"/>
      <c r="O2275" s="587"/>
    </row>
    <row r="2276" customHeight="1" spans="1:15">
      <c r="A2276" s="586"/>
      <c r="K2276" s="587"/>
      <c r="L2276" s="587"/>
      <c r="M2276" s="587"/>
      <c r="N2276" s="587"/>
      <c r="O2276" s="587"/>
    </row>
    <row r="2277" customHeight="1" spans="1:15">
      <c r="A2277" s="586"/>
      <c r="K2277" s="587"/>
      <c r="L2277" s="587"/>
      <c r="M2277" s="587"/>
      <c r="N2277" s="587"/>
      <c r="O2277" s="587"/>
    </row>
    <row r="2278" customHeight="1" spans="1:15">
      <c r="A2278" s="586"/>
      <c r="K2278" s="587"/>
      <c r="L2278" s="587"/>
      <c r="M2278" s="587"/>
      <c r="N2278" s="587"/>
      <c r="O2278" s="587"/>
    </row>
    <row r="2279" customHeight="1" spans="1:15">
      <c r="A2279" s="586"/>
      <c r="K2279" s="587"/>
      <c r="L2279" s="587"/>
      <c r="M2279" s="587"/>
      <c r="N2279" s="587"/>
      <c r="O2279" s="587"/>
    </row>
    <row r="2280" customHeight="1" spans="1:15">
      <c r="A2280" s="586"/>
      <c r="K2280" s="587"/>
      <c r="L2280" s="587"/>
      <c r="M2280" s="587"/>
      <c r="N2280" s="587"/>
      <c r="O2280" s="587"/>
    </row>
    <row r="2281" customHeight="1" spans="1:15">
      <c r="A2281" s="586"/>
      <c r="K2281" s="587"/>
      <c r="L2281" s="587"/>
      <c r="M2281" s="587"/>
      <c r="N2281" s="587"/>
      <c r="O2281" s="587"/>
    </row>
    <row r="2282" customHeight="1" spans="1:15">
      <c r="A2282" s="586"/>
      <c r="K2282" s="587"/>
      <c r="L2282" s="587"/>
      <c r="M2282" s="587"/>
      <c r="N2282" s="587"/>
      <c r="O2282" s="587"/>
    </row>
    <row r="2283" customHeight="1" spans="1:15">
      <c r="A2283" s="586"/>
      <c r="K2283" s="587"/>
      <c r="L2283" s="587"/>
      <c r="M2283" s="587"/>
      <c r="N2283" s="587"/>
      <c r="O2283" s="587"/>
    </row>
    <row r="2284" customHeight="1" spans="1:15">
      <c r="A2284" s="586"/>
      <c r="K2284" s="587"/>
      <c r="L2284" s="587"/>
      <c r="M2284" s="587"/>
      <c r="N2284" s="587"/>
      <c r="O2284" s="587"/>
    </row>
    <row r="2285" customHeight="1" spans="1:15">
      <c r="A2285" s="586"/>
      <c r="K2285" s="587"/>
      <c r="L2285" s="587"/>
      <c r="M2285" s="587"/>
      <c r="N2285" s="587"/>
      <c r="O2285" s="587"/>
    </row>
    <row r="2286" customHeight="1" spans="1:15">
      <c r="A2286" s="586"/>
      <c r="K2286" s="587"/>
      <c r="L2286" s="587"/>
      <c r="M2286" s="587"/>
      <c r="N2286" s="587"/>
      <c r="O2286" s="587"/>
    </row>
    <row r="2287" customHeight="1" spans="1:15">
      <c r="A2287" s="586"/>
      <c r="K2287" s="587"/>
      <c r="L2287" s="587"/>
      <c r="M2287" s="587"/>
      <c r="N2287" s="587"/>
      <c r="O2287" s="587"/>
    </row>
    <row r="2288" customHeight="1" spans="1:15">
      <c r="A2288" s="586"/>
      <c r="K2288" s="587"/>
      <c r="L2288" s="587"/>
      <c r="M2288" s="587"/>
      <c r="N2288" s="587"/>
      <c r="O2288" s="587"/>
    </row>
    <row r="2289" customHeight="1" spans="1:15">
      <c r="A2289" s="586"/>
      <c r="K2289" s="587"/>
      <c r="L2289" s="587"/>
      <c r="M2289" s="587"/>
      <c r="N2289" s="587"/>
      <c r="O2289" s="587"/>
    </row>
    <row r="2290" customHeight="1" spans="1:15">
      <c r="A2290" s="586"/>
      <c r="K2290" s="587"/>
      <c r="L2290" s="587"/>
      <c r="M2290" s="587"/>
      <c r="N2290" s="587"/>
      <c r="O2290" s="587"/>
    </row>
    <row r="2291" customHeight="1" spans="1:15">
      <c r="A2291" s="586"/>
      <c r="K2291" s="587"/>
      <c r="L2291" s="587"/>
      <c r="M2291" s="587"/>
      <c r="N2291" s="587"/>
      <c r="O2291" s="587"/>
    </row>
    <row r="2292" customHeight="1" spans="1:15">
      <c r="A2292" s="586"/>
      <c r="K2292" s="587"/>
      <c r="L2292" s="587"/>
      <c r="M2292" s="587"/>
      <c r="N2292" s="587"/>
      <c r="O2292" s="587"/>
    </row>
    <row r="2293" customHeight="1" spans="1:15">
      <c r="A2293" s="586"/>
      <c r="K2293" s="587"/>
      <c r="L2293" s="587"/>
      <c r="M2293" s="587"/>
      <c r="N2293" s="587"/>
      <c r="O2293" s="587"/>
    </row>
    <row r="2294" customHeight="1" spans="1:15">
      <c r="A2294" s="586"/>
      <c r="K2294" s="587"/>
      <c r="L2294" s="587"/>
      <c r="M2294" s="587"/>
      <c r="N2294" s="587"/>
      <c r="O2294" s="587"/>
    </row>
    <row r="2295" customHeight="1" spans="1:15">
      <c r="A2295" s="586"/>
      <c r="K2295" s="587"/>
      <c r="L2295" s="587"/>
      <c r="M2295" s="587"/>
      <c r="N2295" s="587"/>
      <c r="O2295" s="587"/>
    </row>
    <row r="2296" customHeight="1" spans="1:15">
      <c r="A2296" s="586"/>
      <c r="K2296" s="587"/>
      <c r="L2296" s="587"/>
      <c r="M2296" s="587"/>
      <c r="N2296" s="587"/>
      <c r="O2296" s="587"/>
    </row>
    <row r="2297" customHeight="1" spans="1:15">
      <c r="A2297" s="586"/>
      <c r="K2297" s="587"/>
      <c r="L2297" s="587"/>
      <c r="M2297" s="587"/>
      <c r="N2297" s="587"/>
      <c r="O2297" s="587"/>
    </row>
    <row r="2298" customHeight="1" spans="1:15">
      <c r="A2298" s="586"/>
      <c r="K2298" s="587"/>
      <c r="L2298" s="587"/>
      <c r="M2298" s="587"/>
      <c r="N2298" s="587"/>
      <c r="O2298" s="587"/>
    </row>
    <row r="2299" customHeight="1" spans="1:15">
      <c r="A2299" s="586"/>
      <c r="K2299" s="587"/>
      <c r="L2299" s="587"/>
      <c r="M2299" s="587"/>
      <c r="N2299" s="587"/>
      <c r="O2299" s="587"/>
    </row>
    <row r="2300" customHeight="1" spans="1:15">
      <c r="A2300" s="586"/>
      <c r="K2300" s="587"/>
      <c r="L2300" s="587"/>
      <c r="M2300" s="587"/>
      <c r="N2300" s="587"/>
      <c r="O2300" s="587"/>
    </row>
    <row r="2301" customHeight="1" spans="1:15">
      <c r="A2301" s="586"/>
      <c r="K2301" s="587"/>
      <c r="L2301" s="587"/>
      <c r="M2301" s="587"/>
      <c r="N2301" s="587"/>
      <c r="O2301" s="587"/>
    </row>
    <row r="2302" customHeight="1" spans="1:15">
      <c r="A2302" s="586"/>
      <c r="K2302" s="587"/>
      <c r="L2302" s="587"/>
      <c r="M2302" s="587"/>
      <c r="N2302" s="587"/>
      <c r="O2302" s="587"/>
    </row>
    <row r="2303" customHeight="1" spans="1:15">
      <c r="A2303" s="586"/>
      <c r="K2303" s="587"/>
      <c r="L2303" s="587"/>
      <c r="M2303" s="587"/>
      <c r="N2303" s="587"/>
      <c r="O2303" s="587"/>
    </row>
    <row r="2304" customHeight="1" spans="1:15">
      <c r="A2304" s="586"/>
      <c r="K2304" s="587"/>
      <c r="L2304" s="587"/>
      <c r="M2304" s="587"/>
      <c r="N2304" s="587"/>
      <c r="O2304" s="587"/>
    </row>
    <row r="2305" customHeight="1" spans="1:15">
      <c r="A2305" s="586"/>
      <c r="K2305" s="587"/>
      <c r="L2305" s="587"/>
      <c r="M2305" s="587"/>
      <c r="N2305" s="587"/>
      <c r="O2305" s="587"/>
    </row>
    <row r="2306" customHeight="1" spans="1:15">
      <c r="A2306" s="586"/>
      <c r="K2306" s="587"/>
      <c r="L2306" s="587"/>
      <c r="M2306" s="587"/>
      <c r="N2306" s="587"/>
      <c r="O2306" s="587"/>
    </row>
    <row r="2307" customHeight="1" spans="1:15">
      <c r="A2307" s="586"/>
      <c r="K2307" s="587"/>
      <c r="L2307" s="587"/>
      <c r="M2307" s="587"/>
      <c r="N2307" s="587"/>
      <c r="O2307" s="587"/>
    </row>
    <row r="2308" customHeight="1" spans="1:15">
      <c r="A2308" s="586"/>
      <c r="K2308" s="587"/>
      <c r="L2308" s="587"/>
      <c r="M2308" s="587"/>
      <c r="N2308" s="587"/>
      <c r="O2308" s="587"/>
    </row>
    <row r="2309" customHeight="1" spans="1:15">
      <c r="A2309" s="586"/>
      <c r="K2309" s="587"/>
      <c r="L2309" s="587"/>
      <c r="M2309" s="587"/>
      <c r="N2309" s="587"/>
      <c r="O2309" s="587"/>
    </row>
    <row r="2310" customHeight="1" spans="1:15">
      <c r="A2310" s="586"/>
      <c r="K2310" s="587"/>
      <c r="L2310" s="587"/>
      <c r="M2310" s="587"/>
      <c r="N2310" s="587"/>
      <c r="O2310" s="587"/>
    </row>
    <row r="2311" customHeight="1" spans="1:15">
      <c r="A2311" s="586"/>
      <c r="K2311" s="587"/>
      <c r="L2311" s="587"/>
      <c r="M2311" s="587"/>
      <c r="N2311" s="587"/>
      <c r="O2311" s="587"/>
    </row>
    <row r="2312" customHeight="1" spans="1:15">
      <c r="A2312" s="586"/>
      <c r="K2312" s="587"/>
      <c r="L2312" s="587"/>
      <c r="M2312" s="587"/>
      <c r="N2312" s="587"/>
      <c r="O2312" s="587"/>
    </row>
    <row r="2313" customHeight="1" spans="1:15">
      <c r="A2313" s="586"/>
      <c r="K2313" s="587"/>
      <c r="L2313" s="587"/>
      <c r="M2313" s="587"/>
      <c r="N2313" s="587"/>
      <c r="O2313" s="587"/>
    </row>
    <row r="2314" customHeight="1" spans="1:15">
      <c r="A2314" s="586"/>
      <c r="K2314" s="587"/>
      <c r="L2314" s="587"/>
      <c r="M2314" s="587"/>
      <c r="N2314" s="587"/>
      <c r="O2314" s="587"/>
    </row>
    <row r="2315" customHeight="1" spans="1:15">
      <c r="A2315" s="586"/>
      <c r="K2315" s="587"/>
      <c r="L2315" s="587"/>
      <c r="M2315" s="587"/>
      <c r="N2315" s="587"/>
      <c r="O2315" s="587"/>
    </row>
    <row r="2316" customHeight="1" spans="1:15">
      <c r="A2316" s="586"/>
      <c r="K2316" s="587"/>
      <c r="L2316" s="587"/>
      <c r="M2316" s="587"/>
      <c r="N2316" s="587"/>
      <c r="O2316" s="587"/>
    </row>
    <row r="2317" customHeight="1" spans="1:15">
      <c r="A2317" s="586"/>
      <c r="K2317" s="587"/>
      <c r="L2317" s="587"/>
      <c r="M2317" s="587"/>
      <c r="N2317" s="587"/>
      <c r="O2317" s="587"/>
    </row>
    <row r="2318" customHeight="1" spans="1:15">
      <c r="A2318" s="586"/>
      <c r="K2318" s="587"/>
      <c r="L2318" s="587"/>
      <c r="M2318" s="587"/>
      <c r="N2318" s="587"/>
      <c r="O2318" s="587"/>
    </row>
    <row r="2319" customHeight="1" spans="1:15">
      <c r="A2319" s="586"/>
      <c r="K2319" s="587"/>
      <c r="L2319" s="587"/>
      <c r="M2319" s="587"/>
      <c r="N2319" s="587"/>
      <c r="O2319" s="587"/>
    </row>
    <row r="2320" customHeight="1" spans="1:15">
      <c r="A2320" s="586"/>
      <c r="K2320" s="587"/>
      <c r="L2320" s="587"/>
      <c r="M2320" s="587"/>
      <c r="N2320" s="587"/>
      <c r="O2320" s="587"/>
    </row>
    <row r="2321" customHeight="1" spans="1:15">
      <c r="A2321" s="586"/>
      <c r="K2321" s="587"/>
      <c r="L2321" s="587"/>
      <c r="M2321" s="587"/>
      <c r="N2321" s="587"/>
      <c r="O2321" s="587"/>
    </row>
    <row r="2322" customHeight="1" spans="1:15">
      <c r="A2322" s="586"/>
      <c r="K2322" s="587"/>
      <c r="L2322" s="587"/>
      <c r="M2322" s="587"/>
      <c r="N2322" s="587"/>
      <c r="O2322" s="587"/>
    </row>
    <row r="2323" customHeight="1" spans="1:15">
      <c r="A2323" s="586"/>
      <c r="K2323" s="587"/>
      <c r="L2323" s="587"/>
      <c r="M2323" s="587"/>
      <c r="N2323" s="587"/>
      <c r="O2323" s="587"/>
    </row>
    <row r="2324" customHeight="1" spans="1:15">
      <c r="A2324" s="586"/>
      <c r="K2324" s="587"/>
      <c r="L2324" s="587"/>
      <c r="M2324" s="587"/>
      <c r="N2324" s="587"/>
      <c r="O2324" s="587"/>
    </row>
    <row r="2325" customHeight="1" spans="1:15">
      <c r="A2325" s="586"/>
      <c r="K2325" s="587"/>
      <c r="L2325" s="587"/>
      <c r="M2325" s="587"/>
      <c r="N2325" s="587"/>
      <c r="O2325" s="587"/>
    </row>
    <row r="2326" customHeight="1" spans="1:15">
      <c r="A2326" s="586"/>
      <c r="K2326" s="587"/>
      <c r="L2326" s="587"/>
      <c r="M2326" s="587"/>
      <c r="N2326" s="587"/>
      <c r="O2326" s="587"/>
    </row>
    <row r="2327" customHeight="1" spans="1:15">
      <c r="A2327" s="586"/>
      <c r="K2327" s="587"/>
      <c r="L2327" s="587"/>
      <c r="M2327" s="587"/>
      <c r="N2327" s="587"/>
      <c r="O2327" s="587"/>
    </row>
    <row r="2328" customHeight="1" spans="1:15">
      <c r="A2328" s="586"/>
      <c r="K2328" s="587"/>
      <c r="L2328" s="587"/>
      <c r="M2328" s="587"/>
      <c r="N2328" s="587"/>
      <c r="O2328" s="587"/>
    </row>
    <row r="2329" customHeight="1" spans="1:15">
      <c r="A2329" s="586"/>
      <c r="K2329" s="587"/>
      <c r="L2329" s="587"/>
      <c r="M2329" s="587"/>
      <c r="N2329" s="587"/>
      <c r="O2329" s="587"/>
    </row>
    <row r="2330" customHeight="1" spans="1:15">
      <c r="A2330" s="586"/>
      <c r="K2330" s="587"/>
      <c r="L2330" s="587"/>
      <c r="M2330" s="587"/>
      <c r="N2330" s="587"/>
      <c r="O2330" s="587"/>
    </row>
    <row r="2331" customHeight="1" spans="1:15">
      <c r="A2331" s="586"/>
      <c r="K2331" s="587"/>
      <c r="L2331" s="587"/>
      <c r="M2331" s="587"/>
      <c r="N2331" s="587"/>
      <c r="O2331" s="587"/>
    </row>
    <row r="2332" customHeight="1" spans="1:15">
      <c r="A2332" s="586"/>
      <c r="K2332" s="587"/>
      <c r="L2332" s="587"/>
      <c r="M2332" s="587"/>
      <c r="N2332" s="587"/>
      <c r="O2332" s="587"/>
    </row>
    <row r="2333" customHeight="1" spans="1:15">
      <c r="A2333" s="586"/>
      <c r="K2333" s="587"/>
      <c r="L2333" s="587"/>
      <c r="M2333" s="587"/>
      <c r="N2333" s="587"/>
      <c r="O2333" s="587"/>
    </row>
    <row r="2334" customHeight="1" spans="1:15">
      <c r="A2334" s="586"/>
      <c r="K2334" s="587"/>
      <c r="L2334" s="587"/>
      <c r="M2334" s="587"/>
      <c r="N2334" s="587"/>
      <c r="O2334" s="587"/>
    </row>
    <row r="2335" customHeight="1" spans="1:15">
      <c r="A2335" s="586"/>
      <c r="K2335" s="587"/>
      <c r="L2335" s="587"/>
      <c r="M2335" s="587"/>
      <c r="N2335" s="587"/>
      <c r="O2335" s="587"/>
    </row>
    <row r="2336" customHeight="1" spans="1:15">
      <c r="A2336" s="586"/>
      <c r="K2336" s="587"/>
      <c r="L2336" s="587"/>
      <c r="M2336" s="587"/>
      <c r="N2336" s="587"/>
      <c r="O2336" s="587"/>
    </row>
    <row r="2337" customHeight="1" spans="1:15">
      <c r="A2337" s="586"/>
      <c r="K2337" s="587"/>
      <c r="L2337" s="587"/>
      <c r="M2337" s="587"/>
      <c r="N2337" s="587"/>
      <c r="O2337" s="587"/>
    </row>
    <row r="2338" customHeight="1" spans="1:15">
      <c r="A2338" s="586"/>
      <c r="K2338" s="587"/>
      <c r="L2338" s="587"/>
      <c r="M2338" s="587"/>
      <c r="N2338" s="587"/>
      <c r="O2338" s="587"/>
    </row>
    <row r="2339" customHeight="1" spans="1:15">
      <c r="A2339" s="586"/>
      <c r="K2339" s="587"/>
      <c r="L2339" s="587"/>
      <c r="M2339" s="587"/>
      <c r="N2339" s="587"/>
      <c r="O2339" s="587"/>
    </row>
    <row r="2340" customHeight="1" spans="1:15">
      <c r="A2340" s="586"/>
      <c r="K2340" s="587"/>
      <c r="L2340" s="587"/>
      <c r="M2340" s="587"/>
      <c r="N2340" s="587"/>
      <c r="O2340" s="587"/>
    </row>
    <row r="2341" customHeight="1" spans="1:15">
      <c r="A2341" s="586"/>
      <c r="K2341" s="587"/>
      <c r="L2341" s="587"/>
      <c r="M2341" s="587"/>
      <c r="N2341" s="587"/>
      <c r="O2341" s="587"/>
    </row>
    <row r="2342" customHeight="1" spans="1:15">
      <c r="A2342" s="586"/>
      <c r="K2342" s="587"/>
      <c r="L2342" s="587"/>
      <c r="M2342" s="587"/>
      <c r="N2342" s="587"/>
      <c r="O2342" s="587"/>
    </row>
    <row r="2343" customHeight="1" spans="1:15">
      <c r="A2343" s="586"/>
      <c r="K2343" s="587"/>
      <c r="L2343" s="587"/>
      <c r="M2343" s="587"/>
      <c r="N2343" s="587"/>
      <c r="O2343" s="587"/>
    </row>
    <row r="2344" customHeight="1" spans="1:15">
      <c r="A2344" s="586"/>
      <c r="K2344" s="587"/>
      <c r="L2344" s="587"/>
      <c r="M2344" s="587"/>
      <c r="N2344" s="587"/>
      <c r="O2344" s="587"/>
    </row>
    <row r="2345" customHeight="1" spans="1:15">
      <c r="A2345" s="586"/>
      <c r="K2345" s="587"/>
      <c r="L2345" s="587"/>
      <c r="M2345" s="587"/>
      <c r="N2345" s="587"/>
      <c r="O2345" s="587"/>
    </row>
    <row r="2346" customHeight="1" spans="1:15">
      <c r="A2346" s="586"/>
      <c r="K2346" s="587"/>
      <c r="L2346" s="587"/>
      <c r="M2346" s="587"/>
      <c r="N2346" s="587"/>
      <c r="O2346" s="587"/>
    </row>
    <row r="2347" customHeight="1" spans="1:15">
      <c r="A2347" s="586"/>
      <c r="K2347" s="587"/>
      <c r="L2347" s="587"/>
      <c r="M2347" s="587"/>
      <c r="N2347" s="587"/>
      <c r="O2347" s="587"/>
    </row>
    <row r="2348" customHeight="1" spans="1:15">
      <c r="A2348" s="586"/>
      <c r="K2348" s="587"/>
      <c r="L2348" s="587"/>
      <c r="M2348" s="587"/>
      <c r="N2348" s="587"/>
      <c r="O2348" s="587"/>
    </row>
    <row r="2349" customHeight="1" spans="1:15">
      <c r="A2349" s="586"/>
      <c r="K2349" s="587"/>
      <c r="L2349" s="587"/>
      <c r="M2349" s="587"/>
      <c r="N2349" s="587"/>
      <c r="O2349" s="587"/>
    </row>
    <row r="2350" customHeight="1" spans="1:15">
      <c r="A2350" s="586"/>
      <c r="K2350" s="587"/>
      <c r="L2350" s="587"/>
      <c r="M2350" s="587"/>
      <c r="N2350" s="587"/>
      <c r="O2350" s="587"/>
    </row>
    <row r="2351" customHeight="1" spans="1:15">
      <c r="A2351" s="586"/>
      <c r="K2351" s="587"/>
      <c r="L2351" s="587"/>
      <c r="M2351" s="587"/>
      <c r="N2351" s="587"/>
      <c r="O2351" s="587"/>
    </row>
    <row r="2352" customHeight="1" spans="1:15">
      <c r="A2352" s="586"/>
      <c r="K2352" s="587"/>
      <c r="L2352" s="587"/>
      <c r="M2352" s="587"/>
      <c r="N2352" s="587"/>
      <c r="O2352" s="587"/>
    </row>
    <row r="2353" customHeight="1" spans="1:15">
      <c r="A2353" s="586"/>
      <c r="K2353" s="587"/>
      <c r="L2353" s="587"/>
      <c r="M2353" s="587"/>
      <c r="N2353" s="587"/>
      <c r="O2353" s="587"/>
    </row>
    <row r="2354" customHeight="1" spans="1:15">
      <c r="A2354" s="586"/>
      <c r="K2354" s="587"/>
      <c r="L2354" s="587"/>
      <c r="M2354" s="587"/>
      <c r="N2354" s="587"/>
      <c r="O2354" s="587"/>
    </row>
    <row r="2355" customHeight="1" spans="1:15">
      <c r="A2355" s="586"/>
      <c r="K2355" s="587"/>
      <c r="L2355" s="587"/>
      <c r="M2355" s="587"/>
      <c r="N2355" s="587"/>
      <c r="O2355" s="587"/>
    </row>
    <row r="2356" customHeight="1" spans="1:15">
      <c r="A2356" s="586"/>
      <c r="K2356" s="587"/>
      <c r="L2356" s="587"/>
      <c r="M2356" s="587"/>
      <c r="N2356" s="587"/>
      <c r="O2356" s="587"/>
    </row>
    <row r="2357" customHeight="1" spans="1:15">
      <c r="A2357" s="586"/>
      <c r="K2357" s="587"/>
      <c r="L2357" s="587"/>
      <c r="M2357" s="587"/>
      <c r="N2357" s="587"/>
      <c r="O2357" s="587"/>
    </row>
    <row r="2358" customHeight="1" spans="1:15">
      <c r="A2358" s="586"/>
      <c r="K2358" s="587"/>
      <c r="L2358" s="587"/>
      <c r="M2358" s="587"/>
      <c r="N2358" s="587"/>
      <c r="O2358" s="587"/>
    </row>
    <row r="2359" customHeight="1" spans="1:15">
      <c r="A2359" s="586"/>
      <c r="K2359" s="587"/>
      <c r="L2359" s="587"/>
      <c r="M2359" s="587"/>
      <c r="N2359" s="587"/>
      <c r="O2359" s="587"/>
    </row>
    <row r="2360" customHeight="1" spans="1:15">
      <c r="A2360" s="586"/>
      <c r="K2360" s="587"/>
      <c r="L2360" s="587"/>
      <c r="M2360" s="587"/>
      <c r="N2360" s="587"/>
      <c r="O2360" s="587"/>
    </row>
    <row r="2361" customHeight="1" spans="1:15">
      <c r="A2361" s="586"/>
      <c r="K2361" s="587"/>
      <c r="L2361" s="587"/>
      <c r="M2361" s="587"/>
      <c r="N2361" s="587"/>
      <c r="O2361" s="587"/>
    </row>
    <row r="2362" customHeight="1" spans="1:15">
      <c r="A2362" s="586"/>
      <c r="K2362" s="587"/>
      <c r="L2362" s="587"/>
      <c r="M2362" s="587"/>
      <c r="N2362" s="587"/>
      <c r="O2362" s="587"/>
    </row>
    <row r="2363" customHeight="1" spans="1:15">
      <c r="A2363" s="586"/>
      <c r="K2363" s="587"/>
      <c r="L2363" s="587"/>
      <c r="M2363" s="587"/>
      <c r="N2363" s="587"/>
      <c r="O2363" s="587"/>
    </row>
    <row r="2364" customHeight="1" spans="1:15">
      <c r="A2364" s="586"/>
      <c r="K2364" s="587"/>
      <c r="L2364" s="587"/>
      <c r="M2364" s="587"/>
      <c r="N2364" s="587"/>
      <c r="O2364" s="587"/>
    </row>
    <row r="2365" customHeight="1" spans="1:15">
      <c r="A2365" s="586"/>
      <c r="K2365" s="587"/>
      <c r="L2365" s="587"/>
      <c r="M2365" s="587"/>
      <c r="N2365" s="587"/>
      <c r="O2365" s="587"/>
    </row>
    <row r="2366" customHeight="1" spans="1:15">
      <c r="A2366" s="586"/>
      <c r="K2366" s="587"/>
      <c r="L2366" s="587"/>
      <c r="M2366" s="587"/>
      <c r="N2366" s="587"/>
      <c r="O2366" s="587"/>
    </row>
    <row r="2367" customHeight="1" spans="1:15">
      <c r="A2367" s="586"/>
      <c r="K2367" s="587"/>
      <c r="L2367" s="587"/>
      <c r="M2367" s="587"/>
      <c r="N2367" s="587"/>
      <c r="O2367" s="587"/>
    </row>
    <row r="2368" customHeight="1" spans="1:15">
      <c r="A2368" s="586"/>
      <c r="K2368" s="587"/>
      <c r="L2368" s="587"/>
      <c r="M2368" s="587"/>
      <c r="N2368" s="587"/>
      <c r="O2368" s="587"/>
    </row>
    <row r="2369" customHeight="1" spans="1:15">
      <c r="A2369" s="586"/>
      <c r="K2369" s="587"/>
      <c r="L2369" s="587"/>
      <c r="M2369" s="587"/>
      <c r="N2369" s="587"/>
      <c r="O2369" s="587"/>
    </row>
    <row r="2370" customHeight="1" spans="1:15">
      <c r="A2370" s="586"/>
      <c r="K2370" s="587"/>
      <c r="L2370" s="587"/>
      <c r="M2370" s="587"/>
      <c r="N2370" s="587"/>
      <c r="O2370" s="587"/>
    </row>
    <row r="2371" customHeight="1" spans="1:15">
      <c r="A2371" s="586"/>
      <c r="K2371" s="587"/>
      <c r="L2371" s="587"/>
      <c r="M2371" s="587"/>
      <c r="N2371" s="587"/>
      <c r="O2371" s="587"/>
    </row>
    <row r="2372" customHeight="1" spans="1:15">
      <c r="A2372" s="586"/>
      <c r="K2372" s="587"/>
      <c r="L2372" s="587"/>
      <c r="M2372" s="587"/>
      <c r="N2372" s="587"/>
      <c r="O2372" s="587"/>
    </row>
    <row r="2373" customHeight="1" spans="1:15">
      <c r="A2373" s="586"/>
      <c r="K2373" s="587"/>
      <c r="L2373" s="587"/>
      <c r="M2373" s="587"/>
      <c r="N2373" s="587"/>
      <c r="O2373" s="587"/>
    </row>
    <row r="2374" customHeight="1" spans="1:15">
      <c r="A2374" s="586"/>
      <c r="K2374" s="587"/>
      <c r="L2374" s="587"/>
      <c r="M2374" s="587"/>
      <c r="N2374" s="587"/>
      <c r="O2374" s="587"/>
    </row>
    <row r="2375" customHeight="1" spans="1:15">
      <c r="A2375" s="586"/>
      <c r="K2375" s="587"/>
      <c r="L2375" s="587"/>
      <c r="M2375" s="587"/>
      <c r="N2375" s="587"/>
      <c r="O2375" s="587"/>
    </row>
    <row r="2376" customHeight="1" spans="1:15">
      <c r="A2376" s="586"/>
      <c r="K2376" s="587"/>
      <c r="L2376" s="587"/>
      <c r="M2376" s="587"/>
      <c r="N2376" s="587"/>
      <c r="O2376" s="587"/>
    </row>
    <row r="2377" customHeight="1" spans="1:15">
      <c r="A2377" s="586"/>
      <c r="K2377" s="587"/>
      <c r="L2377" s="587"/>
      <c r="M2377" s="587"/>
      <c r="N2377" s="587"/>
      <c r="O2377" s="587"/>
    </row>
    <row r="2378" customHeight="1" spans="1:15">
      <c r="A2378" s="586"/>
      <c r="K2378" s="587"/>
      <c r="L2378" s="587"/>
      <c r="M2378" s="587"/>
      <c r="N2378" s="587"/>
      <c r="O2378" s="587"/>
    </row>
    <row r="2379" customHeight="1" spans="1:15">
      <c r="A2379" s="586"/>
      <c r="K2379" s="587"/>
      <c r="L2379" s="587"/>
      <c r="M2379" s="587"/>
      <c r="N2379" s="587"/>
      <c r="O2379" s="587"/>
    </row>
    <row r="2380" customHeight="1" spans="1:15">
      <c r="A2380" s="586"/>
      <c r="K2380" s="587"/>
      <c r="L2380" s="587"/>
      <c r="M2380" s="587"/>
      <c r="N2380" s="587"/>
      <c r="O2380" s="587"/>
    </row>
    <row r="2381" customHeight="1" spans="1:15">
      <c r="A2381" s="586"/>
      <c r="K2381" s="587"/>
      <c r="L2381" s="587"/>
      <c r="M2381" s="587"/>
      <c r="N2381" s="587"/>
      <c r="O2381" s="587"/>
    </row>
    <row r="2382" customHeight="1" spans="1:15">
      <c r="A2382" s="586"/>
      <c r="K2382" s="587"/>
      <c r="L2382" s="587"/>
      <c r="M2382" s="587"/>
      <c r="N2382" s="587"/>
      <c r="O2382" s="587"/>
    </row>
    <row r="2383" customHeight="1" spans="1:15">
      <c r="A2383" s="586"/>
      <c r="K2383" s="587"/>
      <c r="L2383" s="587"/>
      <c r="M2383" s="587"/>
      <c r="N2383" s="587"/>
      <c r="O2383" s="587"/>
    </row>
    <row r="2384" customHeight="1" spans="1:15">
      <c r="A2384" s="586"/>
      <c r="K2384" s="587"/>
      <c r="L2384" s="587"/>
      <c r="M2384" s="587"/>
      <c r="N2384" s="587"/>
      <c r="O2384" s="587"/>
    </row>
    <row r="2385" customHeight="1" spans="1:15">
      <c r="A2385" s="586"/>
      <c r="K2385" s="587"/>
      <c r="L2385" s="587"/>
      <c r="M2385" s="587"/>
      <c r="N2385" s="587"/>
      <c r="O2385" s="587"/>
    </row>
    <row r="2386" customHeight="1" spans="1:15">
      <c r="A2386" s="586"/>
      <c r="K2386" s="587"/>
      <c r="L2386" s="587"/>
      <c r="M2386" s="587"/>
      <c r="N2386" s="587"/>
      <c r="O2386" s="587"/>
    </row>
    <row r="2387" customHeight="1" spans="1:15">
      <c r="A2387" s="586"/>
      <c r="K2387" s="587"/>
      <c r="L2387" s="587"/>
      <c r="M2387" s="587"/>
      <c r="N2387" s="587"/>
      <c r="O2387" s="587"/>
    </row>
    <row r="2388" customHeight="1" spans="1:15">
      <c r="A2388" s="586"/>
      <c r="K2388" s="587"/>
      <c r="L2388" s="587"/>
      <c r="M2388" s="587"/>
      <c r="N2388" s="587"/>
      <c r="O2388" s="587"/>
    </row>
    <row r="2389" customHeight="1" spans="1:15">
      <c r="A2389" s="586"/>
      <c r="K2389" s="587"/>
      <c r="L2389" s="587"/>
      <c r="M2389" s="587"/>
      <c r="N2389" s="587"/>
      <c r="O2389" s="587"/>
    </row>
    <row r="2390" customHeight="1" spans="1:15">
      <c r="A2390" s="586"/>
      <c r="K2390" s="587"/>
      <c r="L2390" s="587"/>
      <c r="M2390" s="587"/>
      <c r="N2390" s="587"/>
      <c r="O2390" s="587"/>
    </row>
    <row r="2391" customHeight="1" spans="1:15">
      <c r="A2391" s="586"/>
      <c r="K2391" s="587"/>
      <c r="L2391" s="587"/>
      <c r="M2391" s="587"/>
      <c r="N2391" s="587"/>
      <c r="O2391" s="587"/>
    </row>
    <row r="2392" customHeight="1" spans="1:15">
      <c r="A2392" s="586"/>
      <c r="K2392" s="587"/>
      <c r="L2392" s="587"/>
      <c r="M2392" s="587"/>
      <c r="N2392" s="587"/>
      <c r="O2392" s="587"/>
    </row>
    <row r="2393" customHeight="1" spans="1:15">
      <c r="A2393" s="586"/>
      <c r="K2393" s="587"/>
      <c r="L2393" s="587"/>
      <c r="M2393" s="587"/>
      <c r="N2393" s="587"/>
      <c r="O2393" s="587"/>
    </row>
    <row r="2394" customHeight="1" spans="1:15">
      <c r="A2394" s="586"/>
      <c r="K2394" s="587"/>
      <c r="L2394" s="587"/>
      <c r="M2394" s="587"/>
      <c r="N2394" s="587"/>
      <c r="O2394" s="587"/>
    </row>
    <row r="2395" customHeight="1" spans="1:15">
      <c r="A2395" s="586"/>
      <c r="K2395" s="587"/>
      <c r="L2395" s="587"/>
      <c r="M2395" s="587"/>
      <c r="N2395" s="587"/>
      <c r="O2395" s="587"/>
    </row>
    <row r="2396" customHeight="1" spans="1:15">
      <c r="A2396" s="586"/>
      <c r="K2396" s="587"/>
      <c r="L2396" s="587"/>
      <c r="M2396" s="587"/>
      <c r="N2396" s="587"/>
      <c r="O2396" s="587"/>
    </row>
    <row r="2397" customHeight="1" spans="1:15">
      <c r="A2397" s="586"/>
      <c r="K2397" s="587"/>
      <c r="L2397" s="587"/>
      <c r="M2397" s="587"/>
      <c r="N2397" s="587"/>
      <c r="O2397" s="587"/>
    </row>
    <row r="2398" customHeight="1" spans="1:15">
      <c r="A2398" s="586"/>
      <c r="K2398" s="587"/>
      <c r="L2398" s="587"/>
      <c r="M2398" s="587"/>
      <c r="N2398" s="587"/>
      <c r="O2398" s="587"/>
    </row>
    <row r="2399" customHeight="1" spans="1:15">
      <c r="A2399" s="586"/>
      <c r="K2399" s="587"/>
      <c r="L2399" s="587"/>
      <c r="M2399" s="587"/>
      <c r="N2399" s="587"/>
      <c r="O2399" s="587"/>
    </row>
    <row r="2400" customHeight="1" spans="1:15">
      <c r="A2400" s="586"/>
      <c r="K2400" s="587"/>
      <c r="L2400" s="587"/>
      <c r="M2400" s="587"/>
      <c r="N2400" s="587"/>
      <c r="O2400" s="587"/>
    </row>
    <row r="2401" customHeight="1" spans="1:15">
      <c r="A2401" s="586"/>
      <c r="K2401" s="587"/>
      <c r="L2401" s="587"/>
      <c r="M2401" s="587"/>
      <c r="N2401" s="587"/>
      <c r="O2401" s="587"/>
    </row>
    <row r="2402" customHeight="1" spans="1:15">
      <c r="A2402" s="586"/>
      <c r="K2402" s="587"/>
      <c r="L2402" s="587"/>
      <c r="M2402" s="587"/>
      <c r="N2402" s="587"/>
      <c r="O2402" s="587"/>
    </row>
    <row r="2403" customHeight="1" spans="1:15">
      <c r="A2403" s="586"/>
      <c r="K2403" s="587"/>
      <c r="L2403" s="587"/>
      <c r="M2403" s="587"/>
      <c r="N2403" s="587"/>
      <c r="O2403" s="587"/>
    </row>
    <row r="2404" customHeight="1" spans="1:15">
      <c r="A2404" s="586"/>
      <c r="K2404" s="587"/>
      <c r="L2404" s="587"/>
      <c r="M2404" s="587"/>
      <c r="N2404" s="587"/>
      <c r="O2404" s="587"/>
    </row>
    <row r="2405" customHeight="1" spans="1:15">
      <c r="A2405" s="586"/>
      <c r="K2405" s="587"/>
      <c r="L2405" s="587"/>
      <c r="M2405" s="587"/>
      <c r="N2405" s="587"/>
      <c r="O2405" s="587"/>
    </row>
    <row r="2406" customHeight="1" spans="1:15">
      <c r="A2406" s="586"/>
      <c r="K2406" s="587"/>
      <c r="L2406" s="587"/>
      <c r="M2406" s="587"/>
      <c r="N2406" s="587"/>
      <c r="O2406" s="587"/>
    </row>
    <row r="2407" customHeight="1" spans="1:15">
      <c r="A2407" s="586"/>
      <c r="K2407" s="587"/>
      <c r="L2407" s="587"/>
      <c r="M2407" s="587"/>
      <c r="N2407" s="587"/>
      <c r="O2407" s="587"/>
    </row>
    <row r="2408" customHeight="1" spans="1:15">
      <c r="A2408" s="586"/>
      <c r="K2408" s="587"/>
      <c r="L2408" s="587"/>
      <c r="M2408" s="587"/>
      <c r="N2408" s="587"/>
      <c r="O2408" s="587"/>
    </row>
    <row r="2409" customHeight="1" spans="1:15">
      <c r="A2409" s="586"/>
      <c r="K2409" s="587"/>
      <c r="L2409" s="587"/>
      <c r="M2409" s="587"/>
      <c r="N2409" s="587"/>
      <c r="O2409" s="587"/>
    </row>
    <row r="2410" customHeight="1" spans="1:15">
      <c r="A2410" s="586"/>
      <c r="K2410" s="587"/>
      <c r="L2410" s="587"/>
      <c r="M2410" s="587"/>
      <c r="N2410" s="587"/>
      <c r="O2410" s="587"/>
    </row>
    <row r="2411" customHeight="1" spans="1:15">
      <c r="A2411" s="586"/>
      <c r="K2411" s="587"/>
      <c r="L2411" s="587"/>
      <c r="M2411" s="587"/>
      <c r="N2411" s="587"/>
      <c r="O2411" s="587"/>
    </row>
    <row r="2412" customHeight="1" spans="1:15">
      <c r="A2412" s="586"/>
      <c r="K2412" s="587"/>
      <c r="L2412" s="587"/>
      <c r="M2412" s="587"/>
      <c r="N2412" s="587"/>
      <c r="O2412" s="587"/>
    </row>
    <row r="2413" customHeight="1" spans="1:15">
      <c r="A2413" s="586"/>
      <c r="K2413" s="587"/>
      <c r="L2413" s="587"/>
      <c r="M2413" s="587"/>
      <c r="N2413" s="587"/>
      <c r="O2413" s="587"/>
    </row>
    <row r="2414" customHeight="1" spans="1:15">
      <c r="A2414" s="586"/>
      <c r="K2414" s="587"/>
      <c r="L2414" s="587"/>
      <c r="M2414" s="587"/>
      <c r="N2414" s="587"/>
      <c r="O2414" s="587"/>
    </row>
    <row r="2415" customHeight="1" spans="1:15">
      <c r="A2415" s="586"/>
      <c r="K2415" s="587"/>
      <c r="L2415" s="587"/>
      <c r="M2415" s="587"/>
      <c r="N2415" s="587"/>
      <c r="O2415" s="587"/>
    </row>
    <row r="2416" customHeight="1" spans="1:15">
      <c r="A2416" s="586"/>
      <c r="K2416" s="587"/>
      <c r="L2416" s="587"/>
      <c r="M2416" s="587"/>
      <c r="N2416" s="587"/>
      <c r="O2416" s="587"/>
    </row>
    <row r="2417" customHeight="1" spans="1:15">
      <c r="A2417" s="586"/>
      <c r="K2417" s="587"/>
      <c r="L2417" s="587"/>
      <c r="M2417" s="587"/>
      <c r="N2417" s="587"/>
      <c r="O2417" s="587"/>
    </row>
    <row r="2418" customHeight="1" spans="1:15">
      <c r="A2418" s="586"/>
      <c r="K2418" s="587"/>
      <c r="L2418" s="587"/>
      <c r="M2418" s="587"/>
      <c r="N2418" s="587"/>
      <c r="O2418" s="587"/>
    </row>
    <row r="2419" customHeight="1" spans="1:15">
      <c r="A2419" s="586"/>
      <c r="K2419" s="587"/>
      <c r="L2419" s="587"/>
      <c r="M2419" s="587"/>
      <c r="N2419" s="587"/>
      <c r="O2419" s="587"/>
    </row>
    <row r="2420" customHeight="1" spans="1:15">
      <c r="A2420" s="586"/>
      <c r="K2420" s="587"/>
      <c r="L2420" s="587"/>
      <c r="M2420" s="587"/>
      <c r="N2420" s="587"/>
      <c r="O2420" s="587"/>
    </row>
    <row r="2421" customHeight="1" spans="1:15">
      <c r="A2421" s="586"/>
      <c r="K2421" s="587"/>
      <c r="L2421" s="587"/>
      <c r="M2421" s="587"/>
      <c r="N2421" s="587"/>
      <c r="O2421" s="587"/>
    </row>
    <row r="2422" customHeight="1" spans="1:15">
      <c r="A2422" s="586"/>
      <c r="K2422" s="587"/>
      <c r="L2422" s="587"/>
      <c r="M2422" s="587"/>
      <c r="N2422" s="587"/>
      <c r="O2422" s="587"/>
    </row>
    <row r="2423" customHeight="1" spans="1:15">
      <c r="A2423" s="586"/>
      <c r="K2423" s="587"/>
      <c r="L2423" s="587"/>
      <c r="M2423" s="587"/>
      <c r="N2423" s="587"/>
      <c r="O2423" s="587"/>
    </row>
    <row r="2424" customHeight="1" spans="1:15">
      <c r="A2424" s="586"/>
      <c r="K2424" s="587"/>
      <c r="L2424" s="587"/>
      <c r="M2424" s="587"/>
      <c r="N2424" s="587"/>
      <c r="O2424" s="587"/>
    </row>
    <row r="2425" customHeight="1" spans="1:15">
      <c r="A2425" s="586"/>
      <c r="K2425" s="587"/>
      <c r="L2425" s="587"/>
      <c r="M2425" s="587"/>
      <c r="N2425" s="587"/>
      <c r="O2425" s="587"/>
    </row>
    <row r="2426" customHeight="1" spans="1:15">
      <c r="A2426" s="586"/>
      <c r="K2426" s="587"/>
      <c r="L2426" s="587"/>
      <c r="M2426" s="587"/>
      <c r="N2426" s="587"/>
      <c r="O2426" s="587"/>
    </row>
    <row r="2427" customHeight="1" spans="1:15">
      <c r="A2427" s="586"/>
      <c r="K2427" s="587"/>
      <c r="L2427" s="587"/>
      <c r="M2427" s="587"/>
      <c r="N2427" s="587"/>
      <c r="O2427" s="587"/>
    </row>
    <row r="2428" customHeight="1" spans="1:15">
      <c r="A2428" s="586"/>
      <c r="K2428" s="587"/>
      <c r="L2428" s="587"/>
      <c r="M2428" s="587"/>
      <c r="N2428" s="587"/>
      <c r="O2428" s="587"/>
    </row>
    <row r="2429" customHeight="1" spans="1:15">
      <c r="A2429" s="586"/>
      <c r="K2429" s="587"/>
      <c r="L2429" s="587"/>
      <c r="M2429" s="587"/>
      <c r="N2429" s="587"/>
      <c r="O2429" s="587"/>
    </row>
    <row r="2430" customHeight="1" spans="1:15">
      <c r="A2430" s="586"/>
      <c r="K2430" s="587"/>
      <c r="L2430" s="587"/>
      <c r="M2430" s="587"/>
      <c r="N2430" s="587"/>
      <c r="O2430" s="587"/>
    </row>
    <row r="2431" customHeight="1" spans="1:15">
      <c r="A2431" s="586"/>
      <c r="K2431" s="587"/>
      <c r="L2431" s="587"/>
      <c r="M2431" s="587"/>
      <c r="N2431" s="587"/>
      <c r="O2431" s="587"/>
    </row>
    <row r="2432" customHeight="1" spans="1:15">
      <c r="A2432" s="586"/>
      <c r="K2432" s="587"/>
      <c r="L2432" s="587"/>
      <c r="M2432" s="587"/>
      <c r="N2432" s="587"/>
      <c r="O2432" s="587"/>
    </row>
    <row r="2433" customHeight="1" spans="1:15">
      <c r="A2433" s="586"/>
      <c r="K2433" s="587"/>
      <c r="L2433" s="587"/>
      <c r="M2433" s="587"/>
      <c r="N2433" s="587"/>
      <c r="O2433" s="587"/>
    </row>
    <row r="2434" customHeight="1" spans="1:15">
      <c r="A2434" s="586"/>
      <c r="K2434" s="587"/>
      <c r="L2434" s="587"/>
      <c r="M2434" s="587"/>
      <c r="N2434" s="587"/>
      <c r="O2434" s="587"/>
    </row>
    <row r="2435" customHeight="1" spans="1:15">
      <c r="A2435" s="586"/>
      <c r="K2435" s="587"/>
      <c r="L2435" s="587"/>
      <c r="M2435" s="587"/>
      <c r="N2435" s="587"/>
      <c r="O2435" s="587"/>
    </row>
    <row r="2436" customHeight="1" spans="1:15">
      <c r="A2436" s="586"/>
      <c r="K2436" s="587"/>
      <c r="L2436" s="587"/>
      <c r="M2436" s="587"/>
      <c r="N2436" s="587"/>
      <c r="O2436" s="587"/>
    </row>
    <row r="2437" customHeight="1" spans="1:15">
      <c r="A2437" s="586"/>
      <c r="K2437" s="587"/>
      <c r="L2437" s="587"/>
      <c r="M2437" s="587"/>
      <c r="N2437" s="587"/>
      <c r="O2437" s="587"/>
    </row>
    <row r="2438" customHeight="1" spans="1:15">
      <c r="A2438" s="586"/>
      <c r="K2438" s="587"/>
      <c r="L2438" s="587"/>
      <c r="M2438" s="587"/>
      <c r="N2438" s="587"/>
      <c r="O2438" s="587"/>
    </row>
    <row r="2439" customHeight="1" spans="1:15">
      <c r="A2439" s="586"/>
      <c r="K2439" s="587"/>
      <c r="L2439" s="587"/>
      <c r="M2439" s="587"/>
      <c r="N2439" s="587"/>
      <c r="O2439" s="587"/>
    </row>
    <row r="2440" customHeight="1" spans="1:15">
      <c r="A2440" s="586"/>
      <c r="K2440" s="587"/>
      <c r="L2440" s="587"/>
      <c r="M2440" s="587"/>
      <c r="N2440" s="587"/>
      <c r="O2440" s="587"/>
    </row>
    <row r="2441" customHeight="1" spans="1:15">
      <c r="A2441" s="586"/>
      <c r="K2441" s="587"/>
      <c r="L2441" s="587"/>
      <c r="M2441" s="587"/>
      <c r="N2441" s="587"/>
      <c r="O2441" s="587"/>
    </row>
    <row r="2442" customHeight="1" spans="1:15">
      <c r="A2442" s="586"/>
      <c r="K2442" s="587"/>
      <c r="L2442" s="587"/>
      <c r="M2442" s="587"/>
      <c r="N2442" s="587"/>
      <c r="O2442" s="587"/>
    </row>
    <row r="2443" customHeight="1" spans="1:15">
      <c r="A2443" s="586"/>
      <c r="K2443" s="587"/>
      <c r="L2443" s="587"/>
      <c r="M2443" s="587"/>
      <c r="N2443" s="587"/>
      <c r="O2443" s="587"/>
    </row>
    <row r="2444" customHeight="1" spans="1:15">
      <c r="A2444" s="586"/>
      <c r="K2444" s="587"/>
      <c r="L2444" s="587"/>
      <c r="M2444" s="587"/>
      <c r="N2444" s="587"/>
      <c r="O2444" s="587"/>
    </row>
    <row r="2445" customHeight="1" spans="1:15">
      <c r="A2445" s="586"/>
      <c r="K2445" s="587"/>
      <c r="L2445" s="587"/>
      <c r="M2445" s="587"/>
      <c r="N2445" s="587"/>
      <c r="O2445" s="587"/>
    </row>
    <row r="2446" customHeight="1" spans="1:15">
      <c r="A2446" s="586"/>
      <c r="K2446" s="587"/>
      <c r="L2446" s="587"/>
      <c r="M2446" s="587"/>
      <c r="N2446" s="587"/>
      <c r="O2446" s="587"/>
    </row>
    <row r="2447" customHeight="1" spans="1:15">
      <c r="A2447" s="586"/>
      <c r="K2447" s="587"/>
      <c r="L2447" s="587"/>
      <c r="M2447" s="587"/>
      <c r="N2447" s="587"/>
      <c r="O2447" s="587"/>
    </row>
    <row r="2448" customHeight="1" spans="1:15">
      <c r="A2448" s="586"/>
      <c r="K2448" s="587"/>
      <c r="L2448" s="587"/>
      <c r="M2448" s="587"/>
      <c r="N2448" s="587"/>
      <c r="O2448" s="587"/>
    </row>
    <row r="2449" customHeight="1" spans="1:15">
      <c r="A2449" s="586"/>
      <c r="K2449" s="587"/>
      <c r="L2449" s="587"/>
      <c r="M2449" s="587"/>
      <c r="N2449" s="587"/>
      <c r="O2449" s="587"/>
    </row>
    <row r="2450" customHeight="1" spans="1:15">
      <c r="A2450" s="586"/>
      <c r="K2450" s="587"/>
      <c r="L2450" s="587"/>
      <c r="M2450" s="587"/>
      <c r="N2450" s="587"/>
      <c r="O2450" s="587"/>
    </row>
    <row r="2451" customHeight="1" spans="1:15">
      <c r="A2451" s="586"/>
      <c r="K2451" s="587"/>
      <c r="L2451" s="587"/>
      <c r="M2451" s="587"/>
      <c r="N2451" s="587"/>
      <c r="O2451" s="587"/>
    </row>
    <row r="2452" customHeight="1" spans="1:15">
      <c r="A2452" s="586"/>
      <c r="K2452" s="587"/>
      <c r="L2452" s="587"/>
      <c r="M2452" s="587"/>
      <c r="N2452" s="587"/>
      <c r="O2452" s="587"/>
    </row>
    <row r="2453" customHeight="1" spans="1:15">
      <c r="A2453" s="586"/>
      <c r="K2453" s="587"/>
      <c r="L2453" s="587"/>
      <c r="M2453" s="587"/>
      <c r="N2453" s="587"/>
      <c r="O2453" s="587"/>
    </row>
    <row r="2454" customHeight="1" spans="1:15">
      <c r="A2454" s="586"/>
      <c r="K2454" s="587"/>
      <c r="L2454" s="587"/>
      <c r="M2454" s="587"/>
      <c r="N2454" s="587"/>
      <c r="O2454" s="587"/>
    </row>
    <row r="2455" customHeight="1" spans="1:15">
      <c r="A2455" s="586"/>
      <c r="K2455" s="587"/>
      <c r="L2455" s="587"/>
      <c r="M2455" s="587"/>
      <c r="N2455" s="587"/>
      <c r="O2455" s="587"/>
    </row>
    <row r="2456" customHeight="1" spans="1:15">
      <c r="A2456" s="586"/>
      <c r="K2456" s="587"/>
      <c r="L2456" s="587"/>
      <c r="M2456" s="587"/>
      <c r="N2456" s="587"/>
      <c r="O2456" s="587"/>
    </row>
    <row r="2457" customHeight="1" spans="1:15">
      <c r="A2457" s="586"/>
      <c r="K2457" s="587"/>
      <c r="L2457" s="587"/>
      <c r="M2457" s="587"/>
      <c r="N2457" s="587"/>
      <c r="O2457" s="587"/>
    </row>
    <row r="2458" customHeight="1" spans="1:15">
      <c r="A2458" s="586"/>
      <c r="K2458" s="587"/>
      <c r="L2458" s="587"/>
      <c r="M2458" s="587"/>
      <c r="N2458" s="587"/>
      <c r="O2458" s="587"/>
    </row>
    <row r="2459" customHeight="1" spans="1:15">
      <c r="A2459" s="586"/>
      <c r="K2459" s="587"/>
      <c r="L2459" s="587"/>
      <c r="M2459" s="587"/>
      <c r="N2459" s="587"/>
      <c r="O2459" s="587"/>
    </row>
    <row r="2460" customHeight="1" spans="1:15">
      <c r="A2460" s="586"/>
      <c r="K2460" s="587"/>
      <c r="L2460" s="587"/>
      <c r="M2460" s="587"/>
      <c r="N2460" s="587"/>
      <c r="O2460" s="587"/>
    </row>
    <row r="2461" customHeight="1" spans="1:15">
      <c r="A2461" s="586"/>
      <c r="K2461" s="587"/>
      <c r="L2461" s="587"/>
      <c r="M2461" s="587"/>
      <c r="N2461" s="587"/>
      <c r="O2461" s="587"/>
    </row>
    <row r="2462" customHeight="1" spans="1:15">
      <c r="A2462" s="586"/>
      <c r="K2462" s="587"/>
      <c r="L2462" s="587"/>
      <c r="M2462" s="587"/>
      <c r="N2462" s="587"/>
      <c r="O2462" s="587"/>
    </row>
    <row r="2463" customHeight="1" spans="1:15">
      <c r="A2463" s="586"/>
      <c r="K2463" s="587"/>
      <c r="L2463" s="587"/>
      <c r="M2463" s="587"/>
      <c r="N2463" s="587"/>
      <c r="O2463" s="587"/>
    </row>
    <row r="2464" customHeight="1" spans="1:15">
      <c r="A2464" s="586"/>
      <c r="K2464" s="587"/>
      <c r="L2464" s="587"/>
      <c r="M2464" s="587"/>
      <c r="N2464" s="587"/>
      <c r="O2464" s="587"/>
    </row>
    <row r="2465" customHeight="1" spans="1:15">
      <c r="A2465" s="586"/>
      <c r="K2465" s="587"/>
      <c r="L2465" s="587"/>
      <c r="M2465" s="587"/>
      <c r="N2465" s="587"/>
      <c r="O2465" s="587"/>
    </row>
    <row r="2466" customHeight="1" spans="1:15">
      <c r="A2466" s="586"/>
      <c r="K2466" s="587"/>
      <c r="L2466" s="587"/>
      <c r="M2466" s="587"/>
      <c r="N2466" s="587"/>
      <c r="O2466" s="587"/>
    </row>
    <row r="2467" customHeight="1" spans="1:15">
      <c r="A2467" s="586"/>
      <c r="K2467" s="587"/>
      <c r="L2467" s="587"/>
      <c r="M2467" s="587"/>
      <c r="N2467" s="587"/>
      <c r="O2467" s="587"/>
    </row>
    <row r="2468" customHeight="1" spans="1:15">
      <c r="A2468" s="586"/>
      <c r="K2468" s="587"/>
      <c r="L2468" s="587"/>
      <c r="M2468" s="587"/>
      <c r="N2468" s="587"/>
      <c r="O2468" s="587"/>
    </row>
    <row r="2469" customHeight="1" spans="1:15">
      <c r="A2469" s="586"/>
      <c r="K2469" s="587"/>
      <c r="L2469" s="587"/>
      <c r="M2469" s="587"/>
      <c r="N2469" s="587"/>
      <c r="O2469" s="587"/>
    </row>
    <row r="2470" customHeight="1" spans="1:15">
      <c r="A2470" s="586"/>
      <c r="K2470" s="587"/>
      <c r="L2470" s="587"/>
      <c r="M2470" s="587"/>
      <c r="N2470" s="587"/>
      <c r="O2470" s="587"/>
    </row>
    <row r="2471" customHeight="1" spans="1:15">
      <c r="A2471" s="586"/>
      <c r="K2471" s="587"/>
      <c r="L2471" s="587"/>
      <c r="M2471" s="587"/>
      <c r="N2471" s="587"/>
      <c r="O2471" s="587"/>
    </row>
    <row r="2472" customHeight="1" spans="1:15">
      <c r="A2472" s="586"/>
      <c r="K2472" s="587"/>
      <c r="L2472" s="587"/>
      <c r="M2472" s="587"/>
      <c r="N2472" s="587"/>
      <c r="O2472" s="587"/>
    </row>
    <row r="2473" customHeight="1" spans="1:15">
      <c r="A2473" s="586"/>
      <c r="K2473" s="587"/>
      <c r="L2473" s="587"/>
      <c r="M2473" s="587"/>
      <c r="N2473" s="587"/>
      <c r="O2473" s="587"/>
    </row>
    <row r="2474" customHeight="1" spans="1:15">
      <c r="A2474" s="586"/>
      <c r="K2474" s="587"/>
      <c r="L2474" s="587"/>
      <c r="M2474" s="587"/>
      <c r="N2474" s="587"/>
      <c r="O2474" s="587"/>
    </row>
    <row r="2475" customHeight="1" spans="1:15">
      <c r="A2475" s="586"/>
      <c r="K2475" s="587"/>
      <c r="L2475" s="587"/>
      <c r="M2475" s="587"/>
      <c r="N2475" s="587"/>
      <c r="O2475" s="587"/>
    </row>
    <row r="2476" customHeight="1" spans="1:15">
      <c r="A2476" s="586"/>
      <c r="K2476" s="587"/>
      <c r="L2476" s="587"/>
      <c r="M2476" s="587"/>
      <c r="N2476" s="587"/>
      <c r="O2476" s="587"/>
    </row>
    <row r="2477" customHeight="1" spans="1:15">
      <c r="A2477" s="586"/>
      <c r="K2477" s="587"/>
      <c r="L2477" s="587"/>
      <c r="M2477" s="587"/>
      <c r="N2477" s="587"/>
      <c r="O2477" s="587"/>
    </row>
    <row r="2478" customHeight="1" spans="1:15">
      <c r="A2478" s="586"/>
      <c r="K2478" s="587"/>
      <c r="L2478" s="587"/>
      <c r="M2478" s="587"/>
      <c r="N2478" s="587"/>
      <c r="O2478" s="587"/>
    </row>
    <row r="2479" customHeight="1" spans="1:15">
      <c r="A2479" s="586"/>
      <c r="K2479" s="587"/>
      <c r="L2479" s="587"/>
      <c r="M2479" s="587"/>
      <c r="N2479" s="587"/>
      <c r="O2479" s="587"/>
    </row>
    <row r="2480" customHeight="1" spans="1:15">
      <c r="A2480" s="586"/>
      <c r="K2480" s="587"/>
      <c r="L2480" s="587"/>
      <c r="M2480" s="587"/>
      <c r="N2480" s="587"/>
      <c r="O2480" s="587"/>
    </row>
    <row r="2481" customHeight="1" spans="1:15">
      <c r="A2481" s="586"/>
      <c r="K2481" s="587"/>
      <c r="L2481" s="587"/>
      <c r="M2481" s="587"/>
      <c r="N2481" s="587"/>
      <c r="O2481" s="587"/>
    </row>
    <row r="2482" customHeight="1" spans="1:15">
      <c r="A2482" s="586"/>
      <c r="K2482" s="587"/>
      <c r="L2482" s="587"/>
      <c r="M2482" s="587"/>
      <c r="N2482" s="587"/>
      <c r="O2482" s="587"/>
    </row>
    <row r="2483" customHeight="1" spans="1:15">
      <c r="A2483" s="586"/>
      <c r="K2483" s="587"/>
      <c r="L2483" s="587"/>
      <c r="M2483" s="587"/>
      <c r="N2483" s="587"/>
      <c r="O2483" s="587"/>
    </row>
    <row r="2484" customHeight="1" spans="1:15">
      <c r="A2484" s="586"/>
      <c r="K2484" s="587"/>
      <c r="L2484" s="587"/>
      <c r="M2484" s="587"/>
      <c r="N2484" s="587"/>
      <c r="O2484" s="587"/>
    </row>
    <row r="2485" customHeight="1" spans="1:15">
      <c r="A2485" s="586"/>
      <c r="K2485" s="587"/>
      <c r="L2485" s="587"/>
      <c r="M2485" s="587"/>
      <c r="N2485" s="587"/>
      <c r="O2485" s="587"/>
    </row>
    <row r="2486" customHeight="1" spans="1:15">
      <c r="A2486" s="586"/>
      <c r="K2486" s="587"/>
      <c r="L2486" s="587"/>
      <c r="M2486" s="587"/>
      <c r="N2486" s="587"/>
      <c r="O2486" s="587"/>
    </row>
    <row r="2487" customHeight="1" spans="1:15">
      <c r="A2487" s="586"/>
      <c r="K2487" s="587"/>
      <c r="L2487" s="587"/>
      <c r="M2487" s="587"/>
      <c r="N2487" s="587"/>
      <c r="O2487" s="587"/>
    </row>
    <row r="2488" customHeight="1" spans="1:15">
      <c r="A2488" s="586"/>
      <c r="K2488" s="587"/>
      <c r="L2488" s="587"/>
      <c r="M2488" s="587"/>
      <c r="N2488" s="587"/>
      <c r="O2488" s="587"/>
    </row>
    <row r="2489" customHeight="1" spans="1:15">
      <c r="A2489" s="586"/>
      <c r="K2489" s="587"/>
      <c r="L2489" s="587"/>
      <c r="M2489" s="587"/>
      <c r="N2489" s="587"/>
      <c r="O2489" s="587"/>
    </row>
    <row r="2490" customHeight="1" spans="1:15">
      <c r="A2490" s="586"/>
      <c r="K2490" s="587"/>
      <c r="L2490" s="587"/>
      <c r="M2490" s="587"/>
      <c r="N2490" s="587"/>
      <c r="O2490" s="587"/>
    </row>
    <row r="2491" customHeight="1" spans="1:15">
      <c r="A2491" s="586"/>
      <c r="K2491" s="587"/>
      <c r="L2491" s="587"/>
      <c r="M2491" s="587"/>
      <c r="N2491" s="587"/>
      <c r="O2491" s="587"/>
    </row>
    <row r="2492" customHeight="1" spans="1:15">
      <c r="A2492" s="586"/>
      <c r="K2492" s="587"/>
      <c r="L2492" s="587"/>
      <c r="M2492" s="587"/>
      <c r="N2492" s="587"/>
      <c r="O2492" s="587"/>
    </row>
    <row r="2493" customHeight="1" spans="1:15">
      <c r="A2493" s="586"/>
      <c r="K2493" s="587"/>
      <c r="L2493" s="587"/>
      <c r="M2493" s="587"/>
      <c r="N2493" s="587"/>
      <c r="O2493" s="587"/>
    </row>
    <row r="2494" customHeight="1" spans="1:15">
      <c r="A2494" s="586"/>
      <c r="K2494" s="587"/>
      <c r="L2494" s="587"/>
      <c r="M2494" s="587"/>
      <c r="N2494" s="587"/>
      <c r="O2494" s="587"/>
    </row>
    <row r="2495" customHeight="1" spans="1:15">
      <c r="A2495" s="586"/>
      <c r="K2495" s="587"/>
      <c r="L2495" s="587"/>
      <c r="M2495" s="587"/>
      <c r="N2495" s="587"/>
      <c r="O2495" s="587"/>
    </row>
    <row r="2496" customHeight="1" spans="1:15">
      <c r="A2496" s="586"/>
      <c r="K2496" s="587"/>
      <c r="L2496" s="587"/>
      <c r="M2496" s="587"/>
      <c r="N2496" s="587"/>
      <c r="O2496" s="587"/>
    </row>
    <row r="2497" customHeight="1" spans="1:15">
      <c r="A2497" s="586"/>
      <c r="K2497" s="587"/>
      <c r="L2497" s="587"/>
      <c r="M2497" s="587"/>
      <c r="N2497" s="587"/>
      <c r="O2497" s="587"/>
    </row>
    <row r="2498" customHeight="1" spans="1:15">
      <c r="A2498" s="586"/>
      <c r="K2498" s="587"/>
      <c r="L2498" s="587"/>
      <c r="M2498" s="587"/>
      <c r="N2498" s="587"/>
      <c r="O2498" s="587"/>
    </row>
    <row r="2499" customHeight="1" spans="1:15">
      <c r="A2499" s="586"/>
      <c r="K2499" s="587"/>
      <c r="L2499" s="587"/>
      <c r="M2499" s="587"/>
      <c r="N2499" s="587"/>
      <c r="O2499" s="587"/>
    </row>
    <row r="2500" customHeight="1" spans="1:15">
      <c r="A2500" s="586"/>
      <c r="K2500" s="587"/>
      <c r="L2500" s="587"/>
      <c r="M2500" s="587"/>
      <c r="N2500" s="587"/>
      <c r="O2500" s="587"/>
    </row>
    <row r="2501" customHeight="1" spans="1:15">
      <c r="A2501" s="586"/>
      <c r="K2501" s="587"/>
      <c r="L2501" s="587"/>
      <c r="M2501" s="587"/>
      <c r="N2501" s="587"/>
      <c r="O2501" s="587"/>
    </row>
    <row r="2502" customHeight="1" spans="1:15">
      <c r="A2502" s="586"/>
      <c r="K2502" s="587"/>
      <c r="L2502" s="587"/>
      <c r="M2502" s="587"/>
      <c r="N2502" s="587"/>
      <c r="O2502" s="587"/>
    </row>
    <row r="2503" customHeight="1" spans="1:15">
      <c r="A2503" s="586"/>
      <c r="K2503" s="587"/>
      <c r="L2503" s="587"/>
      <c r="M2503" s="587"/>
      <c r="N2503" s="587"/>
      <c r="O2503" s="587"/>
    </row>
    <row r="2504" customHeight="1" spans="1:15">
      <c r="A2504" s="586"/>
      <c r="K2504" s="587"/>
      <c r="L2504" s="587"/>
      <c r="M2504" s="587"/>
      <c r="N2504" s="587"/>
      <c r="O2504" s="587"/>
    </row>
    <row r="2505" customHeight="1" spans="1:15">
      <c r="A2505" s="586"/>
      <c r="K2505" s="587"/>
      <c r="L2505" s="587"/>
      <c r="M2505" s="587"/>
      <c r="N2505" s="587"/>
      <c r="O2505" s="587"/>
    </row>
    <row r="2506" customHeight="1" spans="1:15">
      <c r="A2506" s="586"/>
      <c r="K2506" s="587"/>
      <c r="L2506" s="587"/>
      <c r="M2506" s="587"/>
      <c r="N2506" s="587"/>
      <c r="O2506" s="587"/>
    </row>
    <row r="2507" customHeight="1" spans="1:15">
      <c r="A2507" s="586"/>
      <c r="K2507" s="587"/>
      <c r="L2507" s="587"/>
      <c r="M2507" s="587"/>
      <c r="N2507" s="587"/>
      <c r="O2507" s="587"/>
    </row>
    <row r="2508" customHeight="1" spans="1:15">
      <c r="A2508" s="586"/>
      <c r="K2508" s="587"/>
      <c r="L2508" s="587"/>
      <c r="M2508" s="587"/>
      <c r="N2508" s="587"/>
      <c r="O2508" s="587"/>
    </row>
    <row r="2509" customHeight="1" spans="1:15">
      <c r="A2509" s="586"/>
      <c r="K2509" s="587"/>
      <c r="L2509" s="587"/>
      <c r="M2509" s="587"/>
      <c r="N2509" s="587"/>
      <c r="O2509" s="587"/>
    </row>
    <row r="2510" customHeight="1" spans="1:15">
      <c r="A2510" s="586"/>
      <c r="K2510" s="587"/>
      <c r="L2510" s="587"/>
      <c r="M2510" s="587"/>
      <c r="N2510" s="587"/>
      <c r="O2510" s="587"/>
    </row>
    <row r="2511" customHeight="1" spans="1:15">
      <c r="A2511" s="586"/>
      <c r="K2511" s="587"/>
      <c r="L2511" s="587"/>
      <c r="M2511" s="587"/>
      <c r="N2511" s="587"/>
      <c r="O2511" s="587"/>
    </row>
    <row r="2512" customHeight="1" spans="1:15">
      <c r="A2512" s="586"/>
      <c r="K2512" s="587"/>
      <c r="L2512" s="587"/>
      <c r="M2512" s="587"/>
      <c r="N2512" s="587"/>
      <c r="O2512" s="587"/>
    </row>
    <row r="2513" customHeight="1" spans="1:15">
      <c r="A2513" s="586"/>
      <c r="K2513" s="587"/>
      <c r="L2513" s="587"/>
      <c r="M2513" s="587"/>
      <c r="N2513" s="587"/>
      <c r="O2513" s="587"/>
    </row>
    <row r="2514" customHeight="1" spans="1:15">
      <c r="A2514" s="586"/>
      <c r="K2514" s="587"/>
      <c r="L2514" s="587"/>
      <c r="M2514" s="587"/>
      <c r="N2514" s="587"/>
      <c r="O2514" s="587"/>
    </row>
    <row r="2515" customHeight="1" spans="1:15">
      <c r="A2515" s="586"/>
      <c r="K2515" s="587"/>
      <c r="L2515" s="587"/>
      <c r="M2515" s="587"/>
      <c r="N2515" s="587"/>
      <c r="O2515" s="587"/>
    </row>
    <row r="2516" customHeight="1" spans="1:15">
      <c r="A2516" s="586"/>
      <c r="K2516" s="587"/>
      <c r="L2516" s="587"/>
      <c r="M2516" s="587"/>
      <c r="N2516" s="587"/>
      <c r="O2516" s="587"/>
    </row>
    <row r="2517" customHeight="1" spans="1:15">
      <c r="A2517" s="586"/>
      <c r="K2517" s="587"/>
      <c r="L2517" s="587"/>
      <c r="M2517" s="587"/>
      <c r="N2517" s="587"/>
      <c r="O2517" s="587"/>
    </row>
    <row r="2518" customHeight="1" spans="1:15">
      <c r="A2518" s="586"/>
      <c r="K2518" s="587"/>
      <c r="L2518" s="587"/>
      <c r="M2518" s="587"/>
      <c r="N2518" s="587"/>
      <c r="O2518" s="587"/>
    </row>
    <row r="2519" customHeight="1" spans="1:15">
      <c r="A2519" s="586"/>
      <c r="K2519" s="587"/>
      <c r="L2519" s="587"/>
      <c r="M2519" s="587"/>
      <c r="N2519" s="587"/>
      <c r="O2519" s="587"/>
    </row>
    <row r="2520" customHeight="1" spans="1:15">
      <c r="A2520" s="586"/>
      <c r="K2520" s="587"/>
      <c r="L2520" s="587"/>
      <c r="M2520" s="587"/>
      <c r="N2520" s="587"/>
      <c r="O2520" s="587"/>
    </row>
    <row r="2521" customHeight="1" spans="1:15">
      <c r="A2521" s="586"/>
      <c r="K2521" s="587"/>
      <c r="L2521" s="587"/>
      <c r="M2521" s="587"/>
      <c r="N2521" s="587"/>
      <c r="O2521" s="587"/>
    </row>
    <row r="2522" customHeight="1" spans="1:15">
      <c r="A2522" s="586"/>
      <c r="K2522" s="587"/>
      <c r="L2522" s="587"/>
      <c r="M2522" s="587"/>
      <c r="N2522" s="587"/>
      <c r="O2522" s="587"/>
    </row>
    <row r="2523" customHeight="1" spans="1:15">
      <c r="A2523" s="586"/>
      <c r="K2523" s="587"/>
      <c r="L2523" s="587"/>
      <c r="M2523" s="587"/>
      <c r="N2523" s="587"/>
      <c r="O2523" s="587"/>
    </row>
    <row r="2524" customHeight="1" spans="1:15">
      <c r="A2524" s="586"/>
      <c r="K2524" s="587"/>
      <c r="L2524" s="587"/>
      <c r="M2524" s="587"/>
      <c r="N2524" s="587"/>
      <c r="O2524" s="587"/>
    </row>
    <row r="2525" customHeight="1" spans="1:15">
      <c r="A2525" s="586"/>
      <c r="K2525" s="587"/>
      <c r="L2525" s="587"/>
      <c r="M2525" s="587"/>
      <c r="N2525" s="587"/>
      <c r="O2525" s="587"/>
    </row>
    <row r="2526" customHeight="1" spans="1:15">
      <c r="A2526" s="586"/>
      <c r="K2526" s="587"/>
      <c r="L2526" s="587"/>
      <c r="M2526" s="587"/>
      <c r="N2526" s="587"/>
      <c r="O2526" s="587"/>
    </row>
    <row r="2527" customHeight="1" spans="1:15">
      <c r="A2527" s="586"/>
      <c r="K2527" s="587"/>
      <c r="L2527" s="587"/>
      <c r="M2527" s="587"/>
      <c r="N2527" s="587"/>
      <c r="O2527" s="587"/>
    </row>
    <row r="2528" customHeight="1" spans="1:15">
      <c r="A2528" s="586"/>
      <c r="K2528" s="587"/>
      <c r="L2528" s="587"/>
      <c r="M2528" s="587"/>
      <c r="N2528" s="587"/>
      <c r="O2528" s="587"/>
    </row>
    <row r="2529" customHeight="1" spans="1:15">
      <c r="A2529" s="586"/>
      <c r="K2529" s="587"/>
      <c r="L2529" s="587"/>
      <c r="M2529" s="587"/>
      <c r="N2529" s="587"/>
      <c r="O2529" s="587"/>
    </row>
    <row r="2530" customHeight="1" spans="1:15">
      <c r="A2530" s="586"/>
      <c r="K2530" s="587"/>
      <c r="L2530" s="587"/>
      <c r="M2530" s="587"/>
      <c r="N2530" s="587"/>
      <c r="O2530" s="587"/>
    </row>
    <row r="2531" customHeight="1" spans="1:15">
      <c r="A2531" s="586"/>
      <c r="K2531" s="587"/>
      <c r="L2531" s="587"/>
      <c r="M2531" s="587"/>
      <c r="N2531" s="587"/>
      <c r="O2531" s="587"/>
    </row>
    <row r="2532" customHeight="1" spans="1:15">
      <c r="A2532" s="586"/>
      <c r="K2532" s="587"/>
      <c r="L2532" s="587"/>
      <c r="M2532" s="587"/>
      <c r="N2532" s="587"/>
      <c r="O2532" s="587"/>
    </row>
    <row r="2533" customHeight="1" spans="1:15">
      <c r="A2533" s="586"/>
      <c r="K2533" s="587"/>
      <c r="L2533" s="587"/>
      <c r="M2533" s="587"/>
      <c r="N2533" s="587"/>
      <c r="O2533" s="587"/>
    </row>
    <row r="2534" customHeight="1" spans="1:15">
      <c r="A2534" s="586"/>
      <c r="K2534" s="587"/>
      <c r="L2534" s="587"/>
      <c r="M2534" s="587"/>
      <c r="N2534" s="587"/>
      <c r="O2534" s="587"/>
    </row>
    <row r="2535" customHeight="1" spans="1:15">
      <c r="A2535" s="586"/>
      <c r="K2535" s="587"/>
      <c r="L2535" s="587"/>
      <c r="M2535" s="587"/>
      <c r="N2535" s="587"/>
      <c r="O2535" s="587"/>
    </row>
    <row r="2536" customHeight="1" spans="1:15">
      <c r="A2536" s="586"/>
      <c r="K2536" s="587"/>
      <c r="L2536" s="587"/>
      <c r="M2536" s="587"/>
      <c r="N2536" s="587"/>
      <c r="O2536" s="587"/>
    </row>
    <row r="2537" customHeight="1" spans="1:15">
      <c r="A2537" s="586"/>
      <c r="K2537" s="587"/>
      <c r="L2537" s="587"/>
      <c r="M2537" s="587"/>
      <c r="N2537" s="587"/>
      <c r="O2537" s="587"/>
    </row>
    <row r="2538" customHeight="1" spans="1:15">
      <c r="A2538" s="586"/>
      <c r="K2538" s="587"/>
      <c r="L2538" s="587"/>
      <c r="M2538" s="587"/>
      <c r="N2538" s="587"/>
      <c r="O2538" s="587"/>
    </row>
    <row r="2539" customHeight="1" spans="1:15">
      <c r="A2539" s="586"/>
      <c r="K2539" s="587"/>
      <c r="L2539" s="587"/>
      <c r="M2539" s="587"/>
      <c r="N2539" s="587"/>
      <c r="O2539" s="587"/>
    </row>
    <row r="2540" customHeight="1" spans="1:15">
      <c r="A2540" s="586"/>
      <c r="K2540" s="587"/>
      <c r="L2540" s="587"/>
      <c r="M2540" s="587"/>
      <c r="N2540" s="587"/>
      <c r="O2540" s="587"/>
    </row>
    <row r="2541" customHeight="1" spans="1:15">
      <c r="A2541" s="586"/>
      <c r="K2541" s="587"/>
      <c r="L2541" s="587"/>
      <c r="M2541" s="587"/>
      <c r="N2541" s="587"/>
      <c r="O2541" s="587"/>
    </row>
    <row r="2542" customHeight="1" spans="1:15">
      <c r="A2542" s="586"/>
      <c r="K2542" s="587"/>
      <c r="L2542" s="587"/>
      <c r="M2542" s="587"/>
      <c r="N2542" s="587"/>
      <c r="O2542" s="587"/>
    </row>
    <row r="2543" customHeight="1" spans="1:15">
      <c r="A2543" s="586"/>
      <c r="K2543" s="587"/>
      <c r="L2543" s="587"/>
      <c r="M2543" s="587"/>
      <c r="N2543" s="587"/>
      <c r="O2543" s="587"/>
    </row>
    <row r="2544" customHeight="1" spans="1:15">
      <c r="A2544" s="586"/>
      <c r="K2544" s="587"/>
      <c r="L2544" s="587"/>
      <c r="M2544" s="587"/>
      <c r="N2544" s="587"/>
      <c r="O2544" s="587"/>
    </row>
    <row r="2545" customHeight="1" spans="1:15">
      <c r="A2545" s="586"/>
      <c r="K2545" s="587"/>
      <c r="L2545" s="587"/>
      <c r="M2545" s="587"/>
      <c r="N2545" s="587"/>
      <c r="O2545" s="587"/>
    </row>
    <row r="2546" customHeight="1" spans="1:15">
      <c r="A2546" s="586"/>
      <c r="K2546" s="587"/>
      <c r="L2546" s="587"/>
      <c r="M2546" s="587"/>
      <c r="N2546" s="587"/>
      <c r="O2546" s="587"/>
    </row>
    <row r="2547" customHeight="1" spans="1:15">
      <c r="A2547" s="586"/>
      <c r="K2547" s="587"/>
      <c r="L2547" s="587"/>
      <c r="M2547" s="587"/>
      <c r="N2547" s="587"/>
      <c r="O2547" s="587"/>
    </row>
    <row r="2548" customHeight="1" spans="1:15">
      <c r="A2548" s="586"/>
      <c r="K2548" s="587"/>
      <c r="L2548" s="587"/>
      <c r="M2548" s="587"/>
      <c r="N2548" s="587"/>
      <c r="O2548" s="587"/>
    </row>
    <row r="2549" customHeight="1" spans="1:15">
      <c r="A2549" s="586"/>
      <c r="K2549" s="587"/>
      <c r="L2549" s="587"/>
      <c r="M2549" s="587"/>
      <c r="N2549" s="587"/>
      <c r="O2549" s="587"/>
    </row>
    <row r="2550" customHeight="1" spans="1:15">
      <c r="A2550" s="586"/>
      <c r="K2550" s="587"/>
      <c r="L2550" s="587"/>
      <c r="M2550" s="587"/>
      <c r="N2550" s="587"/>
      <c r="O2550" s="587"/>
    </row>
    <row r="2551" customHeight="1" spans="1:15">
      <c r="A2551" s="586"/>
      <c r="K2551" s="587"/>
      <c r="L2551" s="587"/>
      <c r="M2551" s="587"/>
      <c r="N2551" s="587"/>
      <c r="O2551" s="587"/>
    </row>
    <row r="2552" customHeight="1" spans="1:15">
      <c r="A2552" s="586"/>
      <c r="K2552" s="587"/>
      <c r="L2552" s="587"/>
      <c r="M2552" s="587"/>
      <c r="N2552" s="587"/>
      <c r="O2552" s="587"/>
    </row>
    <row r="2553" customHeight="1" spans="1:15">
      <c r="A2553" s="586"/>
      <c r="K2553" s="587"/>
      <c r="L2553" s="587"/>
      <c r="M2553" s="587"/>
      <c r="N2553" s="587"/>
      <c r="O2553" s="587"/>
    </row>
    <row r="2554" customHeight="1" spans="1:15">
      <c r="A2554" s="586"/>
      <c r="K2554" s="587"/>
      <c r="L2554" s="587"/>
      <c r="M2554" s="587"/>
      <c r="N2554" s="587"/>
      <c r="O2554" s="587"/>
    </row>
    <row r="2555" customHeight="1" spans="1:15">
      <c r="A2555" s="586"/>
      <c r="K2555" s="587"/>
      <c r="L2555" s="587"/>
      <c r="M2555" s="587"/>
      <c r="N2555" s="587"/>
      <c r="O2555" s="587"/>
    </row>
    <row r="2556" customHeight="1" spans="1:15">
      <c r="A2556" s="586"/>
      <c r="K2556" s="587"/>
      <c r="L2556" s="587"/>
      <c r="M2556" s="587"/>
      <c r="N2556" s="587"/>
      <c r="O2556" s="587"/>
    </row>
    <row r="2557" customHeight="1" spans="1:15">
      <c r="A2557" s="586"/>
      <c r="K2557" s="587"/>
      <c r="L2557" s="587"/>
      <c r="M2557" s="587"/>
      <c r="N2557" s="587"/>
      <c r="O2557" s="587"/>
    </row>
    <row r="2558" customHeight="1" spans="1:15">
      <c r="A2558" s="586"/>
      <c r="K2558" s="587"/>
      <c r="L2558" s="587"/>
      <c r="M2558" s="587"/>
      <c r="N2558" s="587"/>
      <c r="O2558" s="587"/>
    </row>
    <row r="2559" customHeight="1" spans="1:15">
      <c r="A2559" s="586"/>
      <c r="K2559" s="587"/>
      <c r="L2559" s="587"/>
      <c r="M2559" s="587"/>
      <c r="N2559" s="587"/>
      <c r="O2559" s="587"/>
    </row>
    <row r="2560" customHeight="1" spans="1:15">
      <c r="A2560" s="586"/>
      <c r="K2560" s="587"/>
      <c r="L2560" s="587"/>
      <c r="M2560" s="587"/>
      <c r="N2560" s="587"/>
      <c r="O2560" s="587"/>
    </row>
    <row r="2561" customHeight="1" spans="1:15">
      <c r="A2561" s="586"/>
      <c r="K2561" s="587"/>
      <c r="L2561" s="587"/>
      <c r="M2561" s="587"/>
      <c r="N2561" s="587"/>
      <c r="O2561" s="587"/>
    </row>
    <row r="2562" customHeight="1" spans="1:15">
      <c r="A2562" s="586"/>
      <c r="K2562" s="587"/>
      <c r="L2562" s="587"/>
      <c r="M2562" s="587"/>
      <c r="N2562" s="587"/>
      <c r="O2562" s="587"/>
    </row>
    <row r="2563" customHeight="1" spans="1:15">
      <c r="A2563" s="586"/>
      <c r="K2563" s="587"/>
      <c r="L2563" s="587"/>
      <c r="M2563" s="587"/>
      <c r="N2563" s="587"/>
      <c r="O2563" s="587"/>
    </row>
    <row r="2564" customHeight="1" spans="1:15">
      <c r="A2564" s="586"/>
      <c r="K2564" s="587"/>
      <c r="L2564" s="587"/>
      <c r="M2564" s="587"/>
      <c r="N2564" s="587"/>
      <c r="O2564" s="587"/>
    </row>
    <row r="2565" customHeight="1" spans="1:15">
      <c r="A2565" s="586"/>
      <c r="K2565" s="587"/>
      <c r="L2565" s="587"/>
      <c r="M2565" s="587"/>
      <c r="N2565" s="587"/>
      <c r="O2565" s="587"/>
    </row>
    <row r="2566" customHeight="1" spans="1:15">
      <c r="A2566" s="586"/>
      <c r="K2566" s="587"/>
      <c r="L2566" s="587"/>
      <c r="M2566" s="587"/>
      <c r="N2566" s="587"/>
      <c r="O2566" s="587"/>
    </row>
    <row r="2567" customHeight="1" spans="1:15">
      <c r="A2567" s="586"/>
      <c r="K2567" s="587"/>
      <c r="L2567" s="587"/>
      <c r="M2567" s="587"/>
      <c r="N2567" s="587"/>
      <c r="O2567" s="587"/>
    </row>
    <row r="2568" customHeight="1" spans="1:15">
      <c r="A2568" s="586"/>
      <c r="K2568" s="587"/>
      <c r="L2568" s="587"/>
      <c r="M2568" s="587"/>
      <c r="N2568" s="587"/>
      <c r="O2568" s="587"/>
    </row>
    <row r="2569" customHeight="1" spans="1:15">
      <c r="A2569" s="586"/>
      <c r="K2569" s="587"/>
      <c r="L2569" s="587"/>
      <c r="M2569" s="587"/>
      <c r="N2569" s="587"/>
      <c r="O2569" s="587"/>
    </row>
    <row r="2570" customHeight="1" spans="1:15">
      <c r="A2570" s="586"/>
      <c r="K2570" s="587"/>
      <c r="L2570" s="587"/>
      <c r="M2570" s="587"/>
      <c r="N2570" s="587"/>
      <c r="O2570" s="587"/>
    </row>
    <row r="2571" customHeight="1" spans="1:15">
      <c r="A2571" s="586"/>
      <c r="K2571" s="587"/>
      <c r="L2571" s="587"/>
      <c r="M2571" s="587"/>
      <c r="N2571" s="587"/>
      <c r="O2571" s="587"/>
    </row>
    <row r="2572" customHeight="1" spans="1:15">
      <c r="A2572" s="586"/>
      <c r="K2572" s="587"/>
      <c r="L2572" s="587"/>
      <c r="M2572" s="587"/>
      <c r="N2572" s="587"/>
      <c r="O2572" s="587"/>
    </row>
    <row r="2573" customHeight="1" spans="1:15">
      <c r="A2573" s="586"/>
      <c r="K2573" s="587"/>
      <c r="L2573" s="587"/>
      <c r="M2573" s="587"/>
      <c r="N2573" s="587"/>
      <c r="O2573" s="587"/>
    </row>
    <row r="2574" customHeight="1" spans="1:15">
      <c r="A2574" s="586"/>
      <c r="K2574" s="587"/>
      <c r="L2574" s="587"/>
      <c r="M2574" s="587"/>
      <c r="N2574" s="587"/>
      <c r="O2574" s="587"/>
    </row>
    <row r="2575" customHeight="1" spans="1:15">
      <c r="A2575" s="586"/>
      <c r="K2575" s="587"/>
      <c r="L2575" s="587"/>
      <c r="M2575" s="587"/>
      <c r="N2575" s="587"/>
      <c r="O2575" s="587"/>
    </row>
    <row r="2576" customHeight="1" spans="1:15">
      <c r="A2576" s="586"/>
      <c r="K2576" s="587"/>
      <c r="L2576" s="587"/>
      <c r="M2576" s="587"/>
      <c r="N2576" s="587"/>
      <c r="O2576" s="587"/>
    </row>
    <row r="2577" customHeight="1" spans="1:15">
      <c r="A2577" s="586"/>
      <c r="K2577" s="587"/>
      <c r="L2577" s="587"/>
      <c r="M2577" s="587"/>
      <c r="N2577" s="587"/>
      <c r="O2577" s="587"/>
    </row>
    <row r="2578" customHeight="1" spans="1:15">
      <c r="A2578" s="586"/>
      <c r="K2578" s="587"/>
      <c r="L2578" s="587"/>
      <c r="M2578" s="587"/>
      <c r="N2578" s="587"/>
      <c r="O2578" s="587"/>
    </row>
    <row r="2579" customHeight="1" spans="1:15">
      <c r="A2579" s="586"/>
      <c r="K2579" s="587"/>
      <c r="L2579" s="587"/>
      <c r="M2579" s="587"/>
      <c r="N2579" s="587"/>
      <c r="O2579" s="587"/>
    </row>
    <row r="2580" customHeight="1" spans="1:15">
      <c r="A2580" s="586"/>
      <c r="K2580" s="587"/>
      <c r="L2580" s="587"/>
      <c r="M2580" s="587"/>
      <c r="N2580" s="587"/>
      <c r="O2580" s="587"/>
    </row>
    <row r="2581" customHeight="1" spans="1:15">
      <c r="A2581" s="586"/>
      <c r="K2581" s="587"/>
      <c r="L2581" s="587"/>
      <c r="M2581" s="587"/>
      <c r="N2581" s="587"/>
      <c r="O2581" s="587"/>
    </row>
    <row r="2582" customHeight="1" spans="1:15">
      <c r="A2582" s="586"/>
      <c r="K2582" s="587"/>
      <c r="L2582" s="587"/>
      <c r="M2582" s="587"/>
      <c r="N2582" s="587"/>
      <c r="O2582" s="587"/>
    </row>
    <row r="2583" customHeight="1" spans="1:15">
      <c r="A2583" s="586"/>
      <c r="K2583" s="587"/>
      <c r="L2583" s="587"/>
      <c r="M2583" s="587"/>
      <c r="N2583" s="587"/>
      <c r="O2583" s="587"/>
    </row>
    <row r="2584" customHeight="1" spans="1:15">
      <c r="A2584" s="586"/>
      <c r="K2584" s="587"/>
      <c r="L2584" s="587"/>
      <c r="M2584" s="587"/>
      <c r="N2584" s="587"/>
      <c r="O2584" s="587"/>
    </row>
    <row r="2585" customHeight="1" spans="1:15">
      <c r="A2585" s="586"/>
      <c r="K2585" s="587"/>
      <c r="L2585" s="587"/>
      <c r="M2585" s="587"/>
      <c r="N2585" s="587"/>
      <c r="O2585" s="587"/>
    </row>
    <row r="2586" customHeight="1" spans="1:15">
      <c r="A2586" s="586"/>
      <c r="K2586" s="587"/>
      <c r="L2586" s="587"/>
      <c r="M2586" s="587"/>
      <c r="N2586" s="587"/>
      <c r="O2586" s="587"/>
    </row>
    <row r="2587" customHeight="1" spans="1:15">
      <c r="A2587" s="586"/>
      <c r="K2587" s="587"/>
      <c r="L2587" s="587"/>
      <c r="M2587" s="587"/>
      <c r="N2587" s="587"/>
      <c r="O2587" s="587"/>
    </row>
    <row r="2588" customHeight="1" spans="1:15">
      <c r="A2588" s="586"/>
      <c r="K2588" s="587"/>
      <c r="L2588" s="587"/>
      <c r="M2588" s="587"/>
      <c r="N2588" s="587"/>
      <c r="O2588" s="587"/>
    </row>
    <row r="2589" customHeight="1" spans="1:15">
      <c r="A2589" s="586"/>
      <c r="K2589" s="587"/>
      <c r="L2589" s="587"/>
      <c r="M2589" s="587"/>
      <c r="N2589" s="587"/>
      <c r="O2589" s="587"/>
    </row>
    <row r="2590" customHeight="1" spans="1:15">
      <c r="A2590" s="586"/>
      <c r="K2590" s="587"/>
      <c r="L2590" s="587"/>
      <c r="M2590" s="587"/>
      <c r="N2590" s="587"/>
      <c r="O2590" s="587"/>
    </row>
    <row r="2591" customHeight="1" spans="1:15">
      <c r="A2591" s="586"/>
      <c r="K2591" s="587"/>
      <c r="L2591" s="587"/>
      <c r="M2591" s="587"/>
      <c r="N2591" s="587"/>
      <c r="O2591" s="587"/>
    </row>
    <row r="2592" customHeight="1" spans="1:15">
      <c r="A2592" s="586"/>
      <c r="K2592" s="587"/>
      <c r="L2592" s="587"/>
      <c r="M2592" s="587"/>
      <c r="N2592" s="587"/>
      <c r="O2592" s="587"/>
    </row>
    <row r="2593" customHeight="1" spans="1:15">
      <c r="A2593" s="586"/>
      <c r="K2593" s="587"/>
      <c r="L2593" s="587"/>
      <c r="M2593" s="587"/>
      <c r="N2593" s="587"/>
      <c r="O2593" s="587"/>
    </row>
    <row r="2594" customHeight="1" spans="1:15">
      <c r="A2594" s="586"/>
      <c r="K2594" s="587"/>
      <c r="L2594" s="587"/>
      <c r="M2594" s="587"/>
      <c r="N2594" s="587"/>
      <c r="O2594" s="587"/>
    </row>
    <row r="2595" customHeight="1" spans="1:15">
      <c r="A2595" s="586"/>
      <c r="K2595" s="587"/>
      <c r="L2595" s="587"/>
      <c r="M2595" s="587"/>
      <c r="N2595" s="587"/>
      <c r="O2595" s="587"/>
    </row>
    <row r="2596" customHeight="1" spans="1:15">
      <c r="A2596" s="586"/>
      <c r="K2596" s="587"/>
      <c r="L2596" s="587"/>
      <c r="M2596" s="587"/>
      <c r="N2596" s="587"/>
      <c r="O2596" s="587"/>
    </row>
    <row r="2597" customHeight="1" spans="1:15">
      <c r="A2597" s="586"/>
      <c r="K2597" s="587"/>
      <c r="L2597" s="587"/>
      <c r="M2597" s="587"/>
      <c r="N2597" s="587"/>
      <c r="O2597" s="587"/>
    </row>
    <row r="2598" customHeight="1" spans="1:15">
      <c r="A2598" s="586"/>
      <c r="K2598" s="587"/>
      <c r="L2598" s="587"/>
      <c r="M2598" s="587"/>
      <c r="N2598" s="587"/>
      <c r="O2598" s="587"/>
    </row>
    <row r="2599" customHeight="1" spans="1:15">
      <c r="A2599" s="586"/>
      <c r="K2599" s="587"/>
      <c r="L2599" s="587"/>
      <c r="M2599" s="587"/>
      <c r="N2599" s="587"/>
      <c r="O2599" s="587"/>
    </row>
    <row r="2600" customHeight="1" spans="1:15">
      <c r="A2600" s="586"/>
      <c r="K2600" s="587"/>
      <c r="L2600" s="587"/>
      <c r="M2600" s="587"/>
      <c r="N2600" s="587"/>
      <c r="O2600" s="587"/>
    </row>
    <row r="2601" customHeight="1" spans="1:15">
      <c r="A2601" s="586"/>
      <c r="K2601" s="587"/>
      <c r="L2601" s="587"/>
      <c r="M2601" s="587"/>
      <c r="N2601" s="587"/>
      <c r="O2601" s="587"/>
    </row>
    <row r="2602" customHeight="1" spans="1:15">
      <c r="A2602" s="586"/>
      <c r="K2602" s="587"/>
      <c r="L2602" s="587"/>
      <c r="M2602" s="587"/>
      <c r="N2602" s="587"/>
      <c r="O2602" s="587"/>
    </row>
    <row r="2603" customHeight="1" spans="1:15">
      <c r="A2603" s="586"/>
      <c r="K2603" s="587"/>
      <c r="L2603" s="587"/>
      <c r="M2603" s="587"/>
      <c r="N2603" s="587"/>
      <c r="O2603" s="587"/>
    </row>
    <row r="2604" customHeight="1" spans="1:15">
      <c r="A2604" s="586"/>
      <c r="K2604" s="587"/>
      <c r="L2604" s="587"/>
      <c r="M2604" s="587"/>
      <c r="N2604" s="587"/>
      <c r="O2604" s="587"/>
    </row>
    <row r="2605" customHeight="1" spans="1:15">
      <c r="A2605" s="586"/>
      <c r="K2605" s="587"/>
      <c r="L2605" s="587"/>
      <c r="M2605" s="587"/>
      <c r="N2605" s="587"/>
      <c r="O2605" s="587"/>
    </row>
    <row r="2606" customHeight="1" spans="1:15">
      <c r="A2606" s="586"/>
      <c r="K2606" s="587"/>
      <c r="L2606" s="587"/>
      <c r="M2606" s="587"/>
      <c r="N2606" s="587"/>
      <c r="O2606" s="587"/>
    </row>
    <row r="2607" customHeight="1" spans="1:15">
      <c r="A2607" s="586"/>
      <c r="K2607" s="587"/>
      <c r="L2607" s="587"/>
      <c r="M2607" s="587"/>
      <c r="N2607" s="587"/>
      <c r="O2607" s="587"/>
    </row>
    <row r="2608" customHeight="1" spans="1:15">
      <c r="A2608" s="586"/>
      <c r="K2608" s="587"/>
      <c r="L2608" s="587"/>
      <c r="M2608" s="587"/>
      <c r="N2608" s="587"/>
      <c r="O2608" s="587"/>
    </row>
    <row r="2609" customHeight="1" spans="1:15">
      <c r="A2609" s="586"/>
      <c r="K2609" s="587"/>
      <c r="L2609" s="587"/>
      <c r="M2609" s="587"/>
      <c r="N2609" s="587"/>
      <c r="O2609" s="587"/>
    </row>
    <row r="2610" customHeight="1" spans="1:15">
      <c r="A2610" s="586"/>
      <c r="K2610" s="587"/>
      <c r="L2610" s="587"/>
      <c r="M2610" s="587"/>
      <c r="N2610" s="587"/>
      <c r="O2610" s="587"/>
    </row>
    <row r="2611" customHeight="1" spans="1:15">
      <c r="A2611" s="586"/>
      <c r="K2611" s="587"/>
      <c r="L2611" s="587"/>
      <c r="M2611" s="587"/>
      <c r="N2611" s="587"/>
      <c r="O2611" s="587"/>
    </row>
    <row r="2612" customHeight="1" spans="1:15">
      <c r="A2612" s="586"/>
      <c r="K2612" s="587"/>
      <c r="L2612" s="587"/>
      <c r="M2612" s="587"/>
      <c r="N2612" s="587"/>
      <c r="O2612" s="587"/>
    </row>
    <row r="2613" customHeight="1" spans="1:15">
      <c r="A2613" s="586"/>
      <c r="K2613" s="587"/>
      <c r="L2613" s="587"/>
      <c r="M2613" s="587"/>
      <c r="N2613" s="587"/>
      <c r="O2613" s="587"/>
    </row>
    <row r="2614" customHeight="1" spans="1:15">
      <c r="A2614" s="586"/>
      <c r="K2614" s="587"/>
      <c r="L2614" s="587"/>
      <c r="M2614" s="587"/>
      <c r="N2614" s="587"/>
      <c r="O2614" s="587"/>
    </row>
    <row r="2615" customHeight="1" spans="1:15">
      <c r="A2615" s="586"/>
      <c r="K2615" s="587"/>
      <c r="L2615" s="587"/>
      <c r="M2615" s="587"/>
      <c r="N2615" s="587"/>
      <c r="O2615" s="587"/>
    </row>
    <row r="2616" customHeight="1" spans="1:15">
      <c r="A2616" s="586"/>
      <c r="K2616" s="587"/>
      <c r="L2616" s="587"/>
      <c r="M2616" s="587"/>
      <c r="N2616" s="587"/>
      <c r="O2616" s="587"/>
    </row>
    <row r="2617" customHeight="1" spans="1:15">
      <c r="A2617" s="586"/>
      <c r="K2617" s="587"/>
      <c r="L2617" s="587"/>
      <c r="M2617" s="587"/>
      <c r="N2617" s="587"/>
      <c r="O2617" s="587"/>
    </row>
    <row r="2618" customHeight="1" spans="1:15">
      <c r="A2618" s="586"/>
      <c r="K2618" s="587"/>
      <c r="L2618" s="587"/>
      <c r="M2618" s="587"/>
      <c r="N2618" s="587"/>
      <c r="O2618" s="587"/>
    </row>
    <row r="2619" customHeight="1" spans="1:15">
      <c r="A2619" s="586"/>
      <c r="K2619" s="587"/>
      <c r="L2619" s="587"/>
      <c r="M2619" s="587"/>
      <c r="N2619" s="587"/>
      <c r="O2619" s="587"/>
    </row>
    <row r="2620" customHeight="1" spans="1:15">
      <c r="A2620" s="586"/>
      <c r="K2620" s="587"/>
      <c r="L2620" s="587"/>
      <c r="M2620" s="587"/>
      <c r="N2620" s="587"/>
      <c r="O2620" s="587"/>
    </row>
    <row r="2621" customHeight="1" spans="1:15">
      <c r="A2621" s="586"/>
      <c r="K2621" s="587"/>
      <c r="L2621" s="587"/>
      <c r="M2621" s="587"/>
      <c r="N2621" s="587"/>
      <c r="O2621" s="587"/>
    </row>
    <row r="2622" customHeight="1" spans="1:15">
      <c r="A2622" s="586"/>
      <c r="K2622" s="587"/>
      <c r="L2622" s="587"/>
      <c r="M2622" s="587"/>
      <c r="N2622" s="587"/>
      <c r="O2622" s="587"/>
    </row>
    <row r="2623" customHeight="1" spans="1:15">
      <c r="A2623" s="586"/>
      <c r="K2623" s="587"/>
      <c r="L2623" s="587"/>
      <c r="M2623" s="587"/>
      <c r="N2623" s="587"/>
      <c r="O2623" s="587"/>
    </row>
    <row r="2624" customHeight="1" spans="1:15">
      <c r="A2624" s="586"/>
      <c r="K2624" s="587"/>
      <c r="L2624" s="587"/>
      <c r="M2624" s="587"/>
      <c r="N2624" s="587"/>
      <c r="O2624" s="587"/>
    </row>
    <row r="2625" customHeight="1" spans="1:15">
      <c r="A2625" s="586"/>
      <c r="K2625" s="587"/>
      <c r="L2625" s="587"/>
      <c r="M2625" s="587"/>
      <c r="N2625" s="587"/>
      <c r="O2625" s="587"/>
    </row>
    <row r="2626" customHeight="1" spans="1:15">
      <c r="A2626" s="586"/>
      <c r="K2626" s="587"/>
      <c r="L2626" s="587"/>
      <c r="M2626" s="587"/>
      <c r="N2626" s="587"/>
      <c r="O2626" s="587"/>
    </row>
    <row r="2627" customHeight="1" spans="1:15">
      <c r="A2627" s="586"/>
      <c r="K2627" s="587"/>
      <c r="L2627" s="587"/>
      <c r="M2627" s="587"/>
      <c r="N2627" s="587"/>
      <c r="O2627" s="587"/>
    </row>
    <row r="2628" customHeight="1" spans="1:15">
      <c r="A2628" s="586"/>
      <c r="K2628" s="587"/>
      <c r="L2628" s="587"/>
      <c r="M2628" s="587"/>
      <c r="N2628" s="587"/>
      <c r="O2628" s="587"/>
    </row>
    <row r="2629" customHeight="1" spans="1:15">
      <c r="A2629" s="586"/>
      <c r="K2629" s="587"/>
      <c r="L2629" s="587"/>
      <c r="M2629" s="587"/>
      <c r="N2629" s="587"/>
      <c r="O2629" s="587"/>
    </row>
    <row r="2630" customHeight="1" spans="1:15">
      <c r="A2630" s="586"/>
      <c r="K2630" s="587"/>
      <c r="L2630" s="587"/>
      <c r="M2630" s="587"/>
      <c r="N2630" s="587"/>
      <c r="O2630" s="587"/>
    </row>
    <row r="2631" customHeight="1" spans="1:15">
      <c r="A2631" s="586"/>
      <c r="K2631" s="587"/>
      <c r="L2631" s="587"/>
      <c r="M2631" s="587"/>
      <c r="N2631" s="587"/>
      <c r="O2631" s="587"/>
    </row>
    <row r="2632" customHeight="1" spans="1:15">
      <c r="A2632" s="586"/>
      <c r="K2632" s="587"/>
      <c r="L2632" s="587"/>
      <c r="M2632" s="587"/>
      <c r="N2632" s="587"/>
      <c r="O2632" s="587"/>
    </row>
    <row r="2633" customHeight="1" spans="1:15">
      <c r="A2633" s="586"/>
      <c r="K2633" s="587"/>
      <c r="L2633" s="587"/>
      <c r="M2633" s="587"/>
      <c r="N2633" s="587"/>
      <c r="O2633" s="587"/>
    </row>
    <row r="2634" customHeight="1" spans="1:15">
      <c r="A2634" s="586"/>
      <c r="K2634" s="587"/>
      <c r="L2634" s="587"/>
      <c r="M2634" s="587"/>
      <c r="N2634" s="587"/>
      <c r="O2634" s="587"/>
    </row>
    <row r="2635" customHeight="1" spans="1:15">
      <c r="A2635" s="586"/>
      <c r="K2635" s="587"/>
      <c r="L2635" s="587"/>
      <c r="M2635" s="587"/>
      <c r="N2635" s="587"/>
      <c r="O2635" s="587"/>
    </row>
    <row r="2636" customHeight="1" spans="1:15">
      <c r="A2636" s="586"/>
      <c r="K2636" s="587"/>
      <c r="L2636" s="587"/>
      <c r="M2636" s="587"/>
      <c r="N2636" s="587"/>
      <c r="O2636" s="587"/>
    </row>
    <row r="2637" customHeight="1" spans="1:15">
      <c r="A2637" s="586"/>
      <c r="K2637" s="587"/>
      <c r="L2637" s="587"/>
      <c r="M2637" s="587"/>
      <c r="N2637" s="587"/>
      <c r="O2637" s="587"/>
    </row>
    <row r="2638" customHeight="1" spans="1:15">
      <c r="A2638" s="586"/>
      <c r="K2638" s="587"/>
      <c r="L2638" s="587"/>
      <c r="M2638" s="587"/>
      <c r="N2638" s="587"/>
      <c r="O2638" s="587"/>
    </row>
    <row r="2639" customHeight="1" spans="1:15">
      <c r="A2639" s="586"/>
      <c r="K2639" s="587"/>
      <c r="L2639" s="587"/>
      <c r="M2639" s="587"/>
      <c r="N2639" s="587"/>
      <c r="O2639" s="587"/>
    </row>
    <row r="2640" customHeight="1" spans="1:15">
      <c r="A2640" s="586"/>
      <c r="K2640" s="587"/>
      <c r="L2640" s="587"/>
      <c r="M2640" s="587"/>
      <c r="N2640" s="587"/>
      <c r="O2640" s="587"/>
    </row>
    <row r="2641" customHeight="1" spans="1:15">
      <c r="A2641" s="586"/>
      <c r="K2641" s="587"/>
      <c r="L2641" s="587"/>
      <c r="M2641" s="587"/>
      <c r="N2641" s="587"/>
      <c r="O2641" s="587"/>
    </row>
    <row r="2642" customHeight="1" spans="1:15">
      <c r="A2642" s="586"/>
      <c r="K2642" s="587"/>
      <c r="L2642" s="587"/>
      <c r="M2642" s="587"/>
      <c r="N2642" s="587"/>
      <c r="O2642" s="587"/>
    </row>
    <row r="2643" customHeight="1" spans="1:15">
      <c r="A2643" s="586"/>
      <c r="K2643" s="587"/>
      <c r="L2643" s="587"/>
      <c r="M2643" s="587"/>
      <c r="N2643" s="587"/>
      <c r="O2643" s="587"/>
    </row>
    <row r="2644" customHeight="1" spans="1:15">
      <c r="A2644" s="586"/>
      <c r="K2644" s="587"/>
      <c r="L2644" s="587"/>
      <c r="M2644" s="587"/>
      <c r="N2644" s="587"/>
      <c r="O2644" s="587"/>
    </row>
    <row r="2645" customHeight="1" spans="1:15">
      <c r="A2645" s="586"/>
      <c r="K2645" s="587"/>
      <c r="L2645" s="587"/>
      <c r="M2645" s="587"/>
      <c r="N2645" s="587"/>
      <c r="O2645" s="587"/>
    </row>
    <row r="2646" customHeight="1" spans="1:15">
      <c r="A2646" s="586"/>
      <c r="K2646" s="587"/>
      <c r="L2646" s="587"/>
      <c r="M2646" s="587"/>
      <c r="N2646" s="587"/>
      <c r="O2646" s="587"/>
    </row>
    <row r="2647" customHeight="1" spans="1:15">
      <c r="A2647" s="586"/>
      <c r="K2647" s="587"/>
      <c r="L2647" s="587"/>
      <c r="M2647" s="587"/>
      <c r="N2647" s="587"/>
      <c r="O2647" s="587"/>
    </row>
    <row r="2648" customHeight="1" spans="1:15">
      <c r="A2648" s="586"/>
      <c r="K2648" s="587"/>
      <c r="L2648" s="587"/>
      <c r="M2648" s="587"/>
      <c r="N2648" s="587"/>
      <c r="O2648" s="587"/>
    </row>
    <row r="2649" customHeight="1" spans="1:15">
      <c r="A2649" s="586"/>
      <c r="K2649" s="587"/>
      <c r="L2649" s="587"/>
      <c r="M2649" s="587"/>
      <c r="N2649" s="587"/>
      <c r="O2649" s="587"/>
    </row>
    <row r="2650" customHeight="1" spans="1:15">
      <c r="A2650" s="586"/>
      <c r="K2650" s="587"/>
      <c r="L2650" s="587"/>
      <c r="M2650" s="587"/>
      <c r="N2650" s="587"/>
      <c r="O2650" s="587"/>
    </row>
    <row r="2651" customHeight="1" spans="1:15">
      <c r="A2651" s="586"/>
      <c r="K2651" s="587"/>
      <c r="L2651" s="587"/>
      <c r="M2651" s="587"/>
      <c r="N2651" s="587"/>
      <c r="O2651" s="587"/>
    </row>
    <row r="2652" customHeight="1" spans="1:15">
      <c r="A2652" s="586"/>
      <c r="K2652" s="587"/>
      <c r="L2652" s="587"/>
      <c r="M2652" s="587"/>
      <c r="N2652" s="587"/>
      <c r="O2652" s="587"/>
    </row>
    <row r="2653" customHeight="1" spans="1:15">
      <c r="A2653" s="586"/>
      <c r="K2653" s="587"/>
      <c r="L2653" s="587"/>
      <c r="M2653" s="587"/>
      <c r="N2653" s="587"/>
      <c r="O2653" s="587"/>
    </row>
    <row r="2654" customHeight="1" spans="1:15">
      <c r="A2654" s="586"/>
      <c r="K2654" s="587"/>
      <c r="L2654" s="587"/>
      <c r="M2654" s="587"/>
      <c r="N2654" s="587"/>
      <c r="O2654" s="587"/>
    </row>
    <row r="2655" customHeight="1" spans="1:15">
      <c r="A2655" s="586"/>
      <c r="K2655" s="587"/>
      <c r="L2655" s="587"/>
      <c r="M2655" s="587"/>
      <c r="N2655" s="587"/>
      <c r="O2655" s="587"/>
    </row>
    <row r="2656" customHeight="1" spans="1:15">
      <c r="A2656" s="586"/>
      <c r="K2656" s="587"/>
      <c r="L2656" s="587"/>
      <c r="M2656" s="587"/>
      <c r="N2656" s="587"/>
      <c r="O2656" s="587"/>
    </row>
    <row r="2657" customHeight="1" spans="1:15">
      <c r="A2657" s="586"/>
      <c r="K2657" s="587"/>
      <c r="L2657" s="587"/>
      <c r="M2657" s="587"/>
      <c r="N2657" s="587"/>
      <c r="O2657" s="587"/>
    </row>
    <row r="2658" customHeight="1" spans="1:15">
      <c r="A2658" s="586"/>
      <c r="K2658" s="587"/>
      <c r="L2658" s="587"/>
      <c r="M2658" s="587"/>
      <c r="N2658" s="587"/>
      <c r="O2658" s="587"/>
    </row>
    <row r="2659" customHeight="1" spans="1:15">
      <c r="A2659" s="586"/>
      <c r="K2659" s="587"/>
      <c r="L2659" s="587"/>
      <c r="M2659" s="587"/>
      <c r="N2659" s="587"/>
      <c r="O2659" s="587"/>
    </row>
    <row r="2660" customHeight="1" spans="1:15">
      <c r="A2660" s="586"/>
      <c r="K2660" s="587"/>
      <c r="L2660" s="587"/>
      <c r="M2660" s="587"/>
      <c r="N2660" s="587"/>
      <c r="O2660" s="587"/>
    </row>
    <row r="2661" customHeight="1" spans="1:15">
      <c r="A2661" s="586"/>
      <c r="K2661" s="587"/>
      <c r="L2661" s="587"/>
      <c r="M2661" s="587"/>
      <c r="N2661" s="587"/>
      <c r="O2661" s="587"/>
    </row>
    <row r="2662" customHeight="1" spans="1:15">
      <c r="A2662" s="586"/>
      <c r="K2662" s="587"/>
      <c r="L2662" s="587"/>
      <c r="M2662" s="587"/>
      <c r="N2662" s="587"/>
      <c r="O2662" s="587"/>
    </row>
    <row r="2663" customHeight="1" spans="1:15">
      <c r="A2663" s="586"/>
      <c r="K2663" s="587"/>
      <c r="L2663" s="587"/>
      <c r="M2663" s="587"/>
      <c r="N2663" s="587"/>
      <c r="O2663" s="587"/>
    </row>
    <row r="2664" customHeight="1" spans="1:15">
      <c r="A2664" s="586"/>
      <c r="K2664" s="587"/>
      <c r="L2664" s="587"/>
      <c r="M2664" s="587"/>
      <c r="N2664" s="587"/>
      <c r="O2664" s="587"/>
    </row>
    <row r="2665" customHeight="1" spans="1:15">
      <c r="A2665" s="586"/>
      <c r="K2665" s="587"/>
      <c r="L2665" s="587"/>
      <c r="M2665" s="587"/>
      <c r="N2665" s="587"/>
      <c r="O2665" s="587"/>
    </row>
    <row r="2666" customHeight="1" spans="1:15">
      <c r="A2666" s="586"/>
      <c r="K2666" s="587"/>
      <c r="L2666" s="587"/>
      <c r="M2666" s="587"/>
      <c r="N2666" s="587"/>
      <c r="O2666" s="587"/>
    </row>
    <row r="2667" customHeight="1" spans="1:15">
      <c r="A2667" s="586"/>
      <c r="K2667" s="587"/>
      <c r="L2667" s="587"/>
      <c r="M2667" s="587"/>
      <c r="N2667" s="587"/>
      <c r="O2667" s="587"/>
    </row>
    <row r="2668" customHeight="1" spans="1:15">
      <c r="A2668" s="586"/>
      <c r="K2668" s="587"/>
      <c r="L2668" s="587"/>
      <c r="M2668" s="587"/>
      <c r="N2668" s="587"/>
      <c r="O2668" s="587"/>
    </row>
    <row r="2669" customHeight="1" spans="1:15">
      <c r="A2669" s="586"/>
      <c r="K2669" s="587"/>
      <c r="L2669" s="587"/>
      <c r="M2669" s="587"/>
      <c r="N2669" s="587"/>
      <c r="O2669" s="587"/>
    </row>
    <row r="2670" customHeight="1" spans="1:15">
      <c r="A2670" s="586"/>
      <c r="K2670" s="587"/>
      <c r="L2670" s="587"/>
      <c r="M2670" s="587"/>
      <c r="N2670" s="587"/>
      <c r="O2670" s="587"/>
    </row>
    <row r="2671" customHeight="1" spans="1:15">
      <c r="A2671" s="586"/>
      <c r="K2671" s="587"/>
      <c r="L2671" s="587"/>
      <c r="M2671" s="587"/>
      <c r="N2671" s="587"/>
      <c r="O2671" s="587"/>
    </row>
    <row r="2672" customHeight="1" spans="1:15">
      <c r="A2672" s="586"/>
      <c r="K2672" s="587"/>
      <c r="L2672" s="587"/>
      <c r="M2672" s="587"/>
      <c r="N2672" s="587"/>
      <c r="O2672" s="587"/>
    </row>
    <row r="2673" customHeight="1" spans="1:15">
      <c r="A2673" s="586"/>
      <c r="K2673" s="587"/>
      <c r="L2673" s="587"/>
      <c r="M2673" s="587"/>
      <c r="N2673" s="587"/>
      <c r="O2673" s="587"/>
    </row>
    <row r="2674" customHeight="1" spans="1:15">
      <c r="A2674" s="586"/>
      <c r="K2674" s="587"/>
      <c r="L2674" s="587"/>
      <c r="M2674" s="587"/>
      <c r="N2674" s="587"/>
      <c r="O2674" s="587"/>
    </row>
    <row r="2675" customHeight="1" spans="1:15">
      <c r="A2675" s="586"/>
      <c r="K2675" s="587"/>
      <c r="L2675" s="587"/>
      <c r="M2675" s="587"/>
      <c r="N2675" s="587"/>
      <c r="O2675" s="587"/>
    </row>
    <row r="2676" customHeight="1" spans="1:15">
      <c r="A2676" s="586"/>
      <c r="K2676" s="587"/>
      <c r="L2676" s="587"/>
      <c r="M2676" s="587"/>
      <c r="N2676" s="587"/>
      <c r="O2676" s="587"/>
    </row>
    <row r="2677" customHeight="1" spans="1:15">
      <c r="A2677" s="586"/>
      <c r="K2677" s="587"/>
      <c r="L2677" s="587"/>
      <c r="M2677" s="587"/>
      <c r="N2677" s="587"/>
      <c r="O2677" s="587"/>
    </row>
    <row r="2678" customHeight="1" spans="1:15">
      <c r="A2678" s="586"/>
      <c r="K2678" s="587"/>
      <c r="L2678" s="587"/>
      <c r="M2678" s="587"/>
      <c r="N2678" s="587"/>
      <c r="O2678" s="587"/>
    </row>
    <row r="2679" customHeight="1" spans="1:15">
      <c r="A2679" s="586"/>
      <c r="K2679" s="587"/>
      <c r="L2679" s="587"/>
      <c r="M2679" s="587"/>
      <c r="N2679" s="587"/>
      <c r="O2679" s="587"/>
    </row>
    <row r="2680" customHeight="1" spans="1:15">
      <c r="A2680" s="586"/>
      <c r="K2680" s="587"/>
      <c r="L2680" s="587"/>
      <c r="M2680" s="587"/>
      <c r="N2680" s="587"/>
      <c r="O2680" s="587"/>
    </row>
    <row r="2681" customHeight="1" spans="1:15">
      <c r="A2681" s="586"/>
      <c r="K2681" s="587"/>
      <c r="L2681" s="587"/>
      <c r="M2681" s="587"/>
      <c r="N2681" s="587"/>
      <c r="O2681" s="587"/>
    </row>
    <row r="2682" customHeight="1" spans="1:15">
      <c r="A2682" s="586"/>
      <c r="K2682" s="587"/>
      <c r="L2682" s="587"/>
      <c r="M2682" s="587"/>
      <c r="N2682" s="587"/>
      <c r="O2682" s="587"/>
    </row>
    <row r="2683" customHeight="1" spans="1:15">
      <c r="A2683" s="586"/>
      <c r="K2683" s="587"/>
      <c r="L2683" s="587"/>
      <c r="M2683" s="587"/>
      <c r="N2683" s="587"/>
      <c r="O2683" s="587"/>
    </row>
    <row r="2684" customHeight="1" spans="1:15">
      <c r="A2684" s="586"/>
      <c r="K2684" s="587"/>
      <c r="L2684" s="587"/>
      <c r="M2684" s="587"/>
      <c r="N2684" s="587"/>
      <c r="O2684" s="587"/>
    </row>
    <row r="2685" customHeight="1" spans="1:15">
      <c r="A2685" s="586"/>
      <c r="K2685" s="587"/>
      <c r="L2685" s="587"/>
      <c r="M2685" s="587"/>
      <c r="N2685" s="587"/>
      <c r="O2685" s="587"/>
    </row>
    <row r="2686" customHeight="1" spans="1:15">
      <c r="A2686" s="586"/>
      <c r="K2686" s="587"/>
      <c r="L2686" s="587"/>
      <c r="M2686" s="587"/>
      <c r="N2686" s="587"/>
      <c r="O2686" s="587"/>
    </row>
    <row r="2687" customHeight="1" spans="1:15">
      <c r="A2687" s="586"/>
      <c r="K2687" s="587"/>
      <c r="L2687" s="587"/>
      <c r="M2687" s="587"/>
      <c r="N2687" s="587"/>
      <c r="O2687" s="587"/>
    </row>
    <row r="2688" customHeight="1" spans="1:15">
      <c r="A2688" s="586"/>
      <c r="K2688" s="587"/>
      <c r="L2688" s="587"/>
      <c r="M2688" s="587"/>
      <c r="N2688" s="587"/>
      <c r="O2688" s="587"/>
    </row>
    <row r="2689" customHeight="1" spans="1:15">
      <c r="A2689" s="586"/>
      <c r="K2689" s="587"/>
      <c r="L2689" s="587"/>
      <c r="M2689" s="587"/>
      <c r="N2689" s="587"/>
      <c r="O2689" s="587"/>
    </row>
    <row r="2690" customHeight="1" spans="1:15">
      <c r="A2690" s="586"/>
      <c r="K2690" s="587"/>
      <c r="L2690" s="587"/>
      <c r="M2690" s="587"/>
      <c r="N2690" s="587"/>
      <c r="O2690" s="587"/>
    </row>
    <row r="2691" customHeight="1" spans="1:15">
      <c r="A2691" s="586"/>
      <c r="K2691" s="587"/>
      <c r="L2691" s="587"/>
      <c r="M2691" s="587"/>
      <c r="N2691" s="587"/>
      <c r="O2691" s="587"/>
    </row>
    <row r="2692" customHeight="1" spans="1:15">
      <c r="A2692" s="586"/>
      <c r="K2692" s="587"/>
      <c r="L2692" s="587"/>
      <c r="M2692" s="587"/>
      <c r="N2692" s="587"/>
      <c r="O2692" s="587"/>
    </row>
    <row r="2693" customHeight="1" spans="1:15">
      <c r="A2693" s="586"/>
      <c r="K2693" s="587"/>
      <c r="L2693" s="587"/>
      <c r="M2693" s="587"/>
      <c r="N2693" s="587"/>
      <c r="O2693" s="587"/>
    </row>
    <row r="2694" customHeight="1" spans="1:15">
      <c r="A2694" s="586"/>
      <c r="K2694" s="587"/>
      <c r="L2694" s="587"/>
      <c r="M2694" s="587"/>
      <c r="N2694" s="587"/>
      <c r="O2694" s="587"/>
    </row>
    <row r="2695" customHeight="1" spans="1:15">
      <c r="A2695" s="586"/>
      <c r="K2695" s="587"/>
      <c r="L2695" s="587"/>
      <c r="M2695" s="587"/>
      <c r="N2695" s="587"/>
      <c r="O2695" s="587"/>
    </row>
    <row r="2696" customHeight="1" spans="1:15">
      <c r="A2696" s="586"/>
      <c r="K2696" s="587"/>
      <c r="L2696" s="587"/>
      <c r="M2696" s="587"/>
      <c r="N2696" s="587"/>
      <c r="O2696" s="587"/>
    </row>
    <row r="2697" customHeight="1" spans="1:15">
      <c r="A2697" s="586"/>
      <c r="K2697" s="587"/>
      <c r="L2697" s="587"/>
      <c r="M2697" s="587"/>
      <c r="N2697" s="587"/>
      <c r="O2697" s="587"/>
    </row>
    <row r="2698" customHeight="1" spans="1:15">
      <c r="A2698" s="586"/>
      <c r="K2698" s="587"/>
      <c r="L2698" s="587"/>
      <c r="M2698" s="587"/>
      <c r="N2698" s="587"/>
      <c r="O2698" s="587"/>
    </row>
    <row r="2699" customHeight="1" spans="1:15">
      <c r="A2699" s="586"/>
      <c r="K2699" s="587"/>
      <c r="L2699" s="587"/>
      <c r="M2699" s="587"/>
      <c r="N2699" s="587"/>
      <c r="O2699" s="587"/>
    </row>
    <row r="2700" customHeight="1" spans="1:15">
      <c r="A2700" s="586"/>
      <c r="K2700" s="587"/>
      <c r="L2700" s="587"/>
      <c r="M2700" s="587"/>
      <c r="N2700" s="587"/>
      <c r="O2700" s="587"/>
    </row>
    <row r="2701" customHeight="1" spans="1:15">
      <c r="A2701" s="586"/>
      <c r="K2701" s="587"/>
      <c r="L2701" s="587"/>
      <c r="M2701" s="587"/>
      <c r="N2701" s="587"/>
      <c r="O2701" s="587"/>
    </row>
    <row r="2702" customHeight="1" spans="1:15">
      <c r="A2702" s="586"/>
      <c r="K2702" s="587"/>
      <c r="L2702" s="587"/>
      <c r="M2702" s="587"/>
      <c r="N2702" s="587"/>
      <c r="O2702" s="587"/>
    </row>
    <row r="2703" customHeight="1" spans="1:15">
      <c r="A2703" s="586"/>
      <c r="K2703" s="587"/>
      <c r="L2703" s="587"/>
      <c r="M2703" s="587"/>
      <c r="N2703" s="587"/>
      <c r="O2703" s="587"/>
    </row>
    <row r="2704" customHeight="1" spans="1:15">
      <c r="A2704" s="586"/>
      <c r="K2704" s="587"/>
      <c r="L2704" s="587"/>
      <c r="M2704" s="587"/>
      <c r="N2704" s="587"/>
      <c r="O2704" s="587"/>
    </row>
    <row r="2705" customHeight="1" spans="1:15">
      <c r="A2705" s="586"/>
      <c r="K2705" s="587"/>
      <c r="L2705" s="587"/>
      <c r="M2705" s="587"/>
      <c r="N2705" s="587"/>
      <c r="O2705" s="587"/>
    </row>
    <row r="2706" customHeight="1" spans="1:15">
      <c r="A2706" s="586"/>
      <c r="K2706" s="587"/>
      <c r="L2706" s="587"/>
      <c r="M2706" s="587"/>
      <c r="N2706" s="587"/>
      <c r="O2706" s="587"/>
    </row>
    <row r="2707" customHeight="1" spans="1:15">
      <c r="A2707" s="586"/>
      <c r="K2707" s="587"/>
      <c r="L2707" s="587"/>
      <c r="M2707" s="587"/>
      <c r="N2707" s="587"/>
      <c r="O2707" s="587"/>
    </row>
    <row r="2708" customHeight="1" spans="1:15">
      <c r="A2708" s="586"/>
      <c r="K2708" s="587"/>
      <c r="L2708" s="587"/>
      <c r="M2708" s="587"/>
      <c r="N2708" s="587"/>
      <c r="O2708" s="587"/>
    </row>
    <row r="2709" customHeight="1" spans="1:15">
      <c r="A2709" s="586"/>
      <c r="K2709" s="587"/>
      <c r="L2709" s="587"/>
      <c r="M2709" s="587"/>
      <c r="N2709" s="587"/>
      <c r="O2709" s="587"/>
    </row>
    <row r="2710" customHeight="1" spans="1:15">
      <c r="A2710" s="586"/>
      <c r="K2710" s="587"/>
      <c r="L2710" s="587"/>
      <c r="M2710" s="587"/>
      <c r="N2710" s="587"/>
      <c r="O2710" s="587"/>
    </row>
    <row r="2711" customHeight="1" spans="1:15">
      <c r="A2711" s="586"/>
      <c r="K2711" s="587"/>
      <c r="L2711" s="587"/>
      <c r="M2711" s="587"/>
      <c r="N2711" s="587"/>
      <c r="O2711" s="587"/>
    </row>
    <row r="2712" customHeight="1" spans="1:15">
      <c r="A2712" s="586"/>
      <c r="K2712" s="587"/>
      <c r="L2712" s="587"/>
      <c r="M2712" s="587"/>
      <c r="N2712" s="587"/>
      <c r="O2712" s="587"/>
    </row>
    <row r="2713" customHeight="1" spans="1:15">
      <c r="A2713" s="586"/>
      <c r="K2713" s="587"/>
      <c r="L2713" s="587"/>
      <c r="M2713" s="587"/>
      <c r="N2713" s="587"/>
      <c r="O2713" s="587"/>
    </row>
    <row r="2714" customHeight="1" spans="1:15">
      <c r="A2714" s="586"/>
      <c r="K2714" s="587"/>
      <c r="L2714" s="587"/>
      <c r="M2714" s="587"/>
      <c r="N2714" s="587"/>
      <c r="O2714" s="587"/>
    </row>
    <row r="2715" customHeight="1" spans="1:15">
      <c r="A2715" s="586"/>
      <c r="K2715" s="587"/>
      <c r="L2715" s="587"/>
      <c r="M2715" s="587"/>
      <c r="N2715" s="587"/>
      <c r="O2715" s="587"/>
    </row>
    <row r="2716" customHeight="1" spans="1:15">
      <c r="A2716" s="586"/>
      <c r="K2716" s="587"/>
      <c r="L2716" s="587"/>
      <c r="M2716" s="587"/>
      <c r="N2716" s="587"/>
      <c r="O2716" s="587"/>
    </row>
    <row r="2717" customHeight="1" spans="1:15">
      <c r="A2717" s="586"/>
      <c r="K2717" s="587"/>
      <c r="L2717" s="587"/>
      <c r="M2717" s="587"/>
      <c r="N2717" s="587"/>
      <c r="O2717" s="587"/>
    </row>
    <row r="2718" customHeight="1" spans="1:15">
      <c r="A2718" s="586"/>
      <c r="K2718" s="587"/>
      <c r="L2718" s="587"/>
      <c r="M2718" s="587"/>
      <c r="N2718" s="587"/>
      <c r="O2718" s="587"/>
    </row>
    <row r="2719" customHeight="1" spans="1:15">
      <c r="A2719" s="586"/>
      <c r="K2719" s="587"/>
      <c r="L2719" s="587"/>
      <c r="M2719" s="587"/>
      <c r="N2719" s="587"/>
      <c r="O2719" s="587"/>
    </row>
    <row r="2720" customHeight="1" spans="1:15">
      <c r="A2720" s="586"/>
      <c r="K2720" s="587"/>
      <c r="L2720" s="587"/>
      <c r="M2720" s="587"/>
      <c r="N2720" s="587"/>
      <c r="O2720" s="587"/>
    </row>
    <row r="2721" customHeight="1" spans="1:15">
      <c r="A2721" s="586"/>
      <c r="K2721" s="587"/>
      <c r="L2721" s="587"/>
      <c r="M2721" s="587"/>
      <c r="N2721" s="587"/>
      <c r="O2721" s="587"/>
    </row>
    <row r="2722" customHeight="1" spans="1:15">
      <c r="A2722" s="586"/>
      <c r="K2722" s="587"/>
      <c r="L2722" s="587"/>
      <c r="M2722" s="587"/>
      <c r="N2722" s="587"/>
      <c r="O2722" s="587"/>
    </row>
    <row r="2723" customHeight="1" spans="1:15">
      <c r="A2723" s="586"/>
      <c r="K2723" s="587"/>
      <c r="L2723" s="587"/>
      <c r="M2723" s="587"/>
      <c r="N2723" s="587"/>
      <c r="O2723" s="587"/>
    </row>
    <row r="2724" customHeight="1" spans="1:15">
      <c r="A2724" s="586"/>
      <c r="K2724" s="587"/>
      <c r="L2724" s="587"/>
      <c r="M2724" s="587"/>
      <c r="N2724" s="587"/>
      <c r="O2724" s="587"/>
    </row>
    <row r="2725" customHeight="1" spans="1:15">
      <c r="A2725" s="586"/>
      <c r="K2725" s="587"/>
      <c r="L2725" s="587"/>
      <c r="M2725" s="587"/>
      <c r="N2725" s="587"/>
      <c r="O2725" s="587"/>
    </row>
    <row r="2726" customHeight="1" spans="1:15">
      <c r="A2726" s="586"/>
      <c r="K2726" s="587"/>
      <c r="L2726" s="587"/>
      <c r="M2726" s="587"/>
      <c r="N2726" s="587"/>
      <c r="O2726" s="587"/>
    </row>
    <row r="2727" customHeight="1" spans="1:15">
      <c r="A2727" s="586"/>
      <c r="K2727" s="587"/>
      <c r="L2727" s="587"/>
      <c r="M2727" s="587"/>
      <c r="N2727" s="587"/>
      <c r="O2727" s="587"/>
    </row>
    <row r="2728" customHeight="1" spans="1:15">
      <c r="A2728" s="586"/>
      <c r="K2728" s="587"/>
      <c r="L2728" s="587"/>
      <c r="M2728" s="587"/>
      <c r="N2728" s="587"/>
      <c r="O2728" s="587"/>
    </row>
    <row r="2729" customHeight="1" spans="1:15">
      <c r="A2729" s="586"/>
      <c r="K2729" s="587"/>
      <c r="L2729" s="587"/>
      <c r="M2729" s="587"/>
      <c r="N2729" s="587"/>
      <c r="O2729" s="587"/>
    </row>
    <row r="2730" customHeight="1" spans="1:15">
      <c r="A2730" s="586"/>
      <c r="K2730" s="587"/>
      <c r="L2730" s="587"/>
      <c r="M2730" s="587"/>
      <c r="N2730" s="587"/>
      <c r="O2730" s="587"/>
    </row>
    <row r="2731" customHeight="1" spans="1:15">
      <c r="A2731" s="586"/>
      <c r="K2731" s="587"/>
      <c r="L2731" s="587"/>
      <c r="M2731" s="587"/>
      <c r="N2731" s="587"/>
      <c r="O2731" s="587"/>
    </row>
    <row r="2732" customHeight="1" spans="1:15">
      <c r="A2732" s="586"/>
      <c r="K2732" s="587"/>
      <c r="L2732" s="587"/>
      <c r="M2732" s="587"/>
      <c r="N2732" s="587"/>
      <c r="O2732" s="587"/>
    </row>
    <row r="2733" customHeight="1" spans="1:15">
      <c r="A2733" s="586"/>
      <c r="K2733" s="587"/>
      <c r="L2733" s="587"/>
      <c r="M2733" s="587"/>
      <c r="N2733" s="587"/>
      <c r="O2733" s="587"/>
    </row>
    <row r="2734" customHeight="1" spans="1:15">
      <c r="A2734" s="586"/>
      <c r="K2734" s="587"/>
      <c r="L2734" s="587"/>
      <c r="M2734" s="587"/>
      <c r="N2734" s="587"/>
      <c r="O2734" s="587"/>
    </row>
    <row r="2735" customHeight="1" spans="1:15">
      <c r="A2735" s="586"/>
      <c r="K2735" s="587"/>
      <c r="L2735" s="587"/>
      <c r="M2735" s="587"/>
      <c r="N2735" s="587"/>
      <c r="O2735" s="587"/>
    </row>
    <row r="2736" customHeight="1" spans="1:15">
      <c r="A2736" s="586"/>
      <c r="K2736" s="587"/>
      <c r="L2736" s="587"/>
      <c r="M2736" s="587"/>
      <c r="N2736" s="587"/>
      <c r="O2736" s="587"/>
    </row>
    <row r="2737" customHeight="1" spans="1:15">
      <c r="A2737" s="586"/>
      <c r="K2737" s="587"/>
      <c r="L2737" s="587"/>
      <c r="M2737" s="587"/>
      <c r="N2737" s="587"/>
      <c r="O2737" s="587"/>
    </row>
    <row r="2738" customHeight="1" spans="1:15">
      <c r="A2738" s="586"/>
      <c r="K2738" s="587"/>
      <c r="L2738" s="587"/>
      <c r="M2738" s="587"/>
      <c r="N2738" s="587"/>
      <c r="O2738" s="587"/>
    </row>
    <row r="2739" customHeight="1" spans="1:15">
      <c r="A2739" s="586"/>
      <c r="K2739" s="587"/>
      <c r="L2739" s="587"/>
      <c r="M2739" s="587"/>
      <c r="N2739" s="587"/>
      <c r="O2739" s="587"/>
    </row>
    <row r="2740" customHeight="1" spans="1:15">
      <c r="A2740" s="586"/>
      <c r="K2740" s="587"/>
      <c r="L2740" s="587"/>
      <c r="M2740" s="587"/>
      <c r="N2740" s="587"/>
      <c r="O2740" s="587"/>
    </row>
    <row r="2741" customHeight="1" spans="1:15">
      <c r="A2741" s="586"/>
      <c r="K2741" s="587"/>
      <c r="L2741" s="587"/>
      <c r="M2741" s="587"/>
      <c r="N2741" s="587"/>
      <c r="O2741" s="587"/>
    </row>
    <row r="2742" customHeight="1" spans="1:15">
      <c r="A2742" s="586"/>
      <c r="K2742" s="587"/>
      <c r="L2742" s="587"/>
      <c r="M2742" s="587"/>
      <c r="N2742" s="587"/>
      <c r="O2742" s="587"/>
    </row>
    <row r="2743" customHeight="1" spans="1:15">
      <c r="A2743" s="586"/>
      <c r="K2743" s="587"/>
      <c r="L2743" s="587"/>
      <c r="M2743" s="587"/>
      <c r="N2743" s="587"/>
      <c r="O2743" s="587"/>
    </row>
    <row r="2744" customHeight="1" spans="1:15">
      <c r="A2744" s="586"/>
      <c r="K2744" s="587"/>
      <c r="L2744" s="587"/>
      <c r="M2744" s="587"/>
      <c r="N2744" s="587"/>
      <c r="O2744" s="587"/>
    </row>
    <row r="2745" customHeight="1" spans="1:15">
      <c r="A2745" s="586"/>
      <c r="K2745" s="587"/>
      <c r="L2745" s="587"/>
      <c r="M2745" s="587"/>
      <c r="N2745" s="587"/>
      <c r="O2745" s="587"/>
    </row>
    <row r="2746" customHeight="1" spans="1:15">
      <c r="A2746" s="586"/>
      <c r="K2746" s="587"/>
      <c r="L2746" s="587"/>
      <c r="M2746" s="587"/>
      <c r="N2746" s="587"/>
      <c r="O2746" s="587"/>
    </row>
    <row r="2747" customHeight="1" spans="1:15">
      <c r="A2747" s="586"/>
      <c r="K2747" s="587"/>
      <c r="L2747" s="587"/>
      <c r="M2747" s="587"/>
      <c r="N2747" s="587"/>
      <c r="O2747" s="587"/>
    </row>
    <row r="2748" customHeight="1" spans="1:15">
      <c r="A2748" s="586"/>
      <c r="K2748" s="587"/>
      <c r="L2748" s="587"/>
      <c r="M2748" s="587"/>
      <c r="N2748" s="587"/>
      <c r="O2748" s="587"/>
    </row>
    <row r="2749" customHeight="1" spans="1:15">
      <c r="A2749" s="586"/>
      <c r="K2749" s="587"/>
      <c r="L2749" s="587"/>
      <c r="M2749" s="587"/>
      <c r="N2749" s="587"/>
      <c r="O2749" s="587"/>
    </row>
    <row r="2750" customHeight="1" spans="1:15">
      <c r="A2750" s="586"/>
      <c r="K2750" s="587"/>
      <c r="L2750" s="587"/>
      <c r="M2750" s="587"/>
      <c r="N2750" s="587"/>
      <c r="O2750" s="587"/>
    </row>
    <row r="2751" customHeight="1" spans="1:15">
      <c r="A2751" s="586"/>
      <c r="K2751" s="587"/>
      <c r="L2751" s="587"/>
      <c r="M2751" s="587"/>
      <c r="N2751" s="587"/>
      <c r="O2751" s="587"/>
    </row>
    <row r="2752" customHeight="1" spans="1:15">
      <c r="A2752" s="586"/>
      <c r="K2752" s="587"/>
      <c r="L2752" s="587"/>
      <c r="M2752" s="587"/>
      <c r="N2752" s="587"/>
      <c r="O2752" s="587"/>
    </row>
    <row r="2753" customHeight="1" spans="1:15">
      <c r="A2753" s="586"/>
      <c r="K2753" s="587"/>
      <c r="L2753" s="587"/>
      <c r="M2753" s="587"/>
      <c r="N2753" s="587"/>
      <c r="O2753" s="587"/>
    </row>
    <row r="2754" customHeight="1" spans="1:15">
      <c r="A2754" s="586"/>
      <c r="K2754" s="587"/>
      <c r="L2754" s="587"/>
      <c r="M2754" s="587"/>
      <c r="N2754" s="587"/>
      <c r="O2754" s="587"/>
    </row>
    <row r="2755" customHeight="1" spans="1:15">
      <c r="A2755" s="586"/>
      <c r="K2755" s="587"/>
      <c r="L2755" s="587"/>
      <c r="M2755" s="587"/>
      <c r="N2755" s="587"/>
      <c r="O2755" s="587"/>
    </row>
    <row r="2756" customHeight="1" spans="1:15">
      <c r="A2756" s="586"/>
      <c r="K2756" s="587"/>
      <c r="L2756" s="587"/>
      <c r="M2756" s="587"/>
      <c r="N2756" s="587"/>
      <c r="O2756" s="587"/>
    </row>
    <row r="2757" customHeight="1" spans="1:15">
      <c r="A2757" s="586"/>
      <c r="K2757" s="587"/>
      <c r="L2757" s="587"/>
      <c r="M2757" s="587"/>
      <c r="N2757" s="587"/>
      <c r="O2757" s="587"/>
    </row>
    <row r="2758" customHeight="1" spans="1:15">
      <c r="A2758" s="586"/>
      <c r="K2758" s="587"/>
      <c r="L2758" s="587"/>
      <c r="M2758" s="587"/>
      <c r="N2758" s="587"/>
      <c r="O2758" s="587"/>
    </row>
    <row r="2759" customHeight="1" spans="1:15">
      <c r="A2759" s="586"/>
      <c r="K2759" s="587"/>
      <c r="L2759" s="587"/>
      <c r="M2759" s="587"/>
      <c r="N2759" s="587"/>
      <c r="O2759" s="587"/>
    </row>
    <row r="2760" customHeight="1" spans="1:15">
      <c r="A2760" s="586"/>
      <c r="K2760" s="587"/>
      <c r="L2760" s="587"/>
      <c r="M2760" s="587"/>
      <c r="N2760" s="587"/>
      <c r="O2760" s="587"/>
    </row>
    <row r="2761" customHeight="1" spans="1:15">
      <c r="A2761" s="586"/>
      <c r="K2761" s="587"/>
      <c r="L2761" s="587"/>
      <c r="M2761" s="587"/>
      <c r="N2761" s="587"/>
      <c r="O2761" s="587"/>
    </row>
    <row r="2762" customHeight="1" spans="1:15">
      <c r="A2762" s="586"/>
      <c r="K2762" s="587"/>
      <c r="L2762" s="587"/>
      <c r="M2762" s="587"/>
      <c r="N2762" s="587"/>
      <c r="O2762" s="587"/>
    </row>
    <row r="2763" customHeight="1" spans="1:15">
      <c r="A2763" s="586"/>
      <c r="K2763" s="587"/>
      <c r="L2763" s="587"/>
      <c r="M2763" s="587"/>
      <c r="N2763" s="587"/>
      <c r="O2763" s="587"/>
    </row>
    <row r="2764" customHeight="1" spans="1:15">
      <c r="A2764" s="586"/>
      <c r="K2764" s="587"/>
      <c r="L2764" s="587"/>
      <c r="M2764" s="587"/>
      <c r="N2764" s="587"/>
      <c r="O2764" s="587"/>
    </row>
    <row r="2765" customHeight="1" spans="1:15">
      <c r="A2765" s="586"/>
      <c r="K2765" s="587"/>
      <c r="L2765" s="587"/>
      <c r="M2765" s="587"/>
      <c r="N2765" s="587"/>
      <c r="O2765" s="587"/>
    </row>
    <row r="2766" customHeight="1" spans="1:15">
      <c r="A2766" s="586"/>
      <c r="K2766" s="587"/>
      <c r="L2766" s="587"/>
      <c r="M2766" s="587"/>
      <c r="N2766" s="587"/>
      <c r="O2766" s="587"/>
    </row>
    <row r="2767" customHeight="1" spans="1:15">
      <c r="A2767" s="586"/>
      <c r="K2767" s="587"/>
      <c r="L2767" s="587"/>
      <c r="M2767" s="587"/>
      <c r="N2767" s="587"/>
      <c r="O2767" s="587"/>
    </row>
    <row r="2768" customHeight="1" spans="1:15">
      <c r="A2768" s="586"/>
      <c r="K2768" s="587"/>
      <c r="L2768" s="587"/>
      <c r="M2768" s="587"/>
      <c r="N2768" s="587"/>
      <c r="O2768" s="587"/>
    </row>
    <row r="2769" customHeight="1" spans="1:15">
      <c r="A2769" s="586"/>
      <c r="K2769" s="587"/>
      <c r="L2769" s="587"/>
      <c r="M2769" s="587"/>
      <c r="N2769" s="587"/>
      <c r="O2769" s="587"/>
    </row>
    <row r="2770" customHeight="1" spans="1:15">
      <c r="A2770" s="586"/>
      <c r="K2770" s="587"/>
      <c r="L2770" s="587"/>
      <c r="M2770" s="587"/>
      <c r="N2770" s="587"/>
      <c r="O2770" s="587"/>
    </row>
    <row r="2771" customHeight="1" spans="1:15">
      <c r="A2771" s="586"/>
      <c r="K2771" s="587"/>
      <c r="L2771" s="587"/>
      <c r="M2771" s="587"/>
      <c r="N2771" s="587"/>
      <c r="O2771" s="587"/>
    </row>
    <row r="2772" customHeight="1" spans="1:15">
      <c r="A2772" s="586"/>
      <c r="K2772" s="587"/>
      <c r="L2772" s="587"/>
      <c r="M2772" s="587"/>
      <c r="N2772" s="587"/>
      <c r="O2772" s="587"/>
    </row>
    <row r="2773" customHeight="1" spans="1:15">
      <c r="A2773" s="586"/>
      <c r="K2773" s="587"/>
      <c r="L2773" s="587"/>
      <c r="M2773" s="587"/>
      <c r="N2773" s="587"/>
      <c r="O2773" s="587"/>
    </row>
    <row r="2774" customHeight="1" spans="1:15">
      <c r="A2774" s="586"/>
      <c r="K2774" s="587"/>
      <c r="L2774" s="587"/>
      <c r="M2774" s="587"/>
      <c r="N2774" s="587"/>
      <c r="O2774" s="587"/>
    </row>
    <row r="2775" customHeight="1" spans="1:15">
      <c r="A2775" s="586"/>
      <c r="K2775" s="587"/>
      <c r="L2775" s="587"/>
      <c r="M2775" s="587"/>
      <c r="N2775" s="587"/>
      <c r="O2775" s="587"/>
    </row>
    <row r="2776" customHeight="1" spans="1:15">
      <c r="A2776" s="586"/>
      <c r="K2776" s="587"/>
      <c r="L2776" s="587"/>
      <c r="M2776" s="587"/>
      <c r="N2776" s="587"/>
      <c r="O2776" s="587"/>
    </row>
    <row r="2777" customHeight="1" spans="1:15">
      <c r="A2777" s="586"/>
      <c r="K2777" s="587"/>
      <c r="L2777" s="587"/>
      <c r="M2777" s="587"/>
      <c r="N2777" s="587"/>
      <c r="O2777" s="587"/>
    </row>
    <row r="2778" customHeight="1" spans="1:15">
      <c r="A2778" s="586"/>
      <c r="K2778" s="587"/>
      <c r="L2778" s="587"/>
      <c r="M2778" s="587"/>
      <c r="N2778" s="587"/>
      <c r="O2778" s="587"/>
    </row>
    <row r="2779" customHeight="1" spans="1:15">
      <c r="A2779" s="586"/>
      <c r="K2779" s="587"/>
      <c r="L2779" s="587"/>
      <c r="M2779" s="587"/>
      <c r="N2779" s="587"/>
      <c r="O2779" s="587"/>
    </row>
    <row r="2780" customHeight="1" spans="1:15">
      <c r="A2780" s="586"/>
      <c r="K2780" s="587"/>
      <c r="L2780" s="587"/>
      <c r="M2780" s="587"/>
      <c r="N2780" s="587"/>
      <c r="O2780" s="587"/>
    </row>
    <row r="2781" customHeight="1" spans="1:15">
      <c r="A2781" s="586"/>
      <c r="K2781" s="587"/>
      <c r="L2781" s="587"/>
      <c r="M2781" s="587"/>
      <c r="N2781" s="587"/>
      <c r="O2781" s="587"/>
    </row>
    <row r="2782" customHeight="1" spans="1:15">
      <c r="A2782" s="586"/>
      <c r="K2782" s="587"/>
      <c r="L2782" s="587"/>
      <c r="M2782" s="587"/>
      <c r="N2782" s="587"/>
      <c r="O2782" s="587"/>
    </row>
    <row r="2783" customHeight="1" spans="1:15">
      <c r="A2783" s="586"/>
      <c r="K2783" s="587"/>
      <c r="L2783" s="587"/>
      <c r="M2783" s="587"/>
      <c r="N2783" s="587"/>
      <c r="O2783" s="587"/>
    </row>
    <row r="2784" customHeight="1" spans="1:15">
      <c r="A2784" s="586"/>
      <c r="K2784" s="587"/>
      <c r="L2784" s="587"/>
      <c r="M2784" s="587"/>
      <c r="N2784" s="587"/>
      <c r="O2784" s="587"/>
    </row>
    <row r="2785" customHeight="1" spans="1:15">
      <c r="A2785" s="586"/>
      <c r="K2785" s="587"/>
      <c r="L2785" s="587"/>
      <c r="M2785" s="587"/>
      <c r="N2785" s="587"/>
      <c r="O2785" s="587"/>
    </row>
    <row r="2786" customHeight="1" spans="1:15">
      <c r="A2786" s="586"/>
      <c r="K2786" s="587"/>
      <c r="L2786" s="587"/>
      <c r="M2786" s="587"/>
      <c r="N2786" s="587"/>
      <c r="O2786" s="587"/>
    </row>
    <row r="2787" customHeight="1" spans="1:15">
      <c r="A2787" s="586"/>
      <c r="K2787" s="587"/>
      <c r="L2787" s="587"/>
      <c r="M2787" s="587"/>
      <c r="N2787" s="587"/>
      <c r="O2787" s="587"/>
    </row>
    <row r="2788" customHeight="1" spans="1:15">
      <c r="A2788" s="586"/>
      <c r="K2788" s="587"/>
      <c r="L2788" s="587"/>
      <c r="M2788" s="587"/>
      <c r="N2788" s="587"/>
      <c r="O2788" s="587"/>
    </row>
    <row r="2789" customHeight="1" spans="1:15">
      <c r="A2789" s="586"/>
      <c r="K2789" s="587"/>
      <c r="L2789" s="587"/>
      <c r="M2789" s="587"/>
      <c r="N2789" s="587"/>
      <c r="O2789" s="587"/>
    </row>
    <row r="2790" customHeight="1" spans="1:15">
      <c r="A2790" s="586"/>
      <c r="K2790" s="587"/>
      <c r="L2790" s="587"/>
      <c r="M2790" s="587"/>
      <c r="N2790" s="587"/>
      <c r="O2790" s="587"/>
    </row>
    <row r="2791" customHeight="1" spans="1:15">
      <c r="A2791" s="586"/>
      <c r="K2791" s="587"/>
      <c r="L2791" s="587"/>
      <c r="M2791" s="587"/>
      <c r="N2791" s="587"/>
      <c r="O2791" s="587"/>
    </row>
    <row r="2792" customHeight="1" spans="1:15">
      <c r="A2792" s="586"/>
      <c r="K2792" s="587"/>
      <c r="L2792" s="587"/>
      <c r="M2792" s="587"/>
      <c r="N2792" s="587"/>
      <c r="O2792" s="587"/>
    </row>
    <row r="2793" customHeight="1" spans="1:15">
      <c r="A2793" s="586"/>
      <c r="K2793" s="587"/>
      <c r="L2793" s="587"/>
      <c r="M2793" s="587"/>
      <c r="N2793" s="587"/>
      <c r="O2793" s="587"/>
    </row>
    <row r="2794" customHeight="1" spans="1:15">
      <c r="A2794" s="586"/>
      <c r="K2794" s="587"/>
      <c r="L2794" s="587"/>
      <c r="M2794" s="587"/>
      <c r="N2794" s="587"/>
      <c r="O2794" s="587"/>
    </row>
    <row r="2795" customHeight="1" spans="1:15">
      <c r="A2795" s="586"/>
      <c r="K2795" s="587"/>
      <c r="L2795" s="587"/>
      <c r="M2795" s="587"/>
      <c r="N2795" s="587"/>
      <c r="O2795" s="587"/>
    </row>
    <row r="2796" customHeight="1" spans="1:15">
      <c r="A2796" s="586"/>
      <c r="K2796" s="587"/>
      <c r="L2796" s="587"/>
      <c r="M2796" s="587"/>
      <c r="N2796" s="587"/>
      <c r="O2796" s="587"/>
    </row>
    <row r="2797" customHeight="1" spans="1:15">
      <c r="A2797" s="586"/>
      <c r="K2797" s="587"/>
      <c r="L2797" s="587"/>
      <c r="M2797" s="587"/>
      <c r="N2797" s="587"/>
      <c r="O2797" s="587"/>
    </row>
    <row r="2798" customHeight="1" spans="1:15">
      <c r="A2798" s="586"/>
      <c r="K2798" s="587"/>
      <c r="L2798" s="587"/>
      <c r="M2798" s="587"/>
      <c r="N2798" s="587"/>
      <c r="O2798" s="587"/>
    </row>
    <row r="2799" customHeight="1" spans="1:15">
      <c r="A2799" s="586"/>
      <c r="K2799" s="587"/>
      <c r="L2799" s="587"/>
      <c r="M2799" s="587"/>
      <c r="N2799" s="587"/>
      <c r="O2799" s="587"/>
    </row>
    <row r="2800" customHeight="1" spans="1:15">
      <c r="A2800" s="586"/>
      <c r="K2800" s="587"/>
      <c r="L2800" s="587"/>
      <c r="M2800" s="587"/>
      <c r="N2800" s="587"/>
      <c r="O2800" s="587"/>
    </row>
    <row r="2801" customHeight="1" spans="1:15">
      <c r="A2801" s="586"/>
      <c r="K2801" s="587"/>
      <c r="L2801" s="587"/>
      <c r="M2801" s="587"/>
      <c r="N2801" s="587"/>
      <c r="O2801" s="587"/>
    </row>
    <row r="2802" customHeight="1" spans="1:15">
      <c r="A2802" s="586"/>
      <c r="K2802" s="587"/>
      <c r="L2802" s="587"/>
      <c r="M2802" s="587"/>
      <c r="N2802" s="587"/>
      <c r="O2802" s="587"/>
    </row>
    <row r="2803" customHeight="1" spans="1:15">
      <c r="A2803" s="586"/>
      <c r="K2803" s="587"/>
      <c r="L2803" s="587"/>
      <c r="M2803" s="587"/>
      <c r="N2803" s="587"/>
      <c r="O2803" s="587"/>
    </row>
    <row r="2804" customHeight="1" spans="1:15">
      <c r="A2804" s="586"/>
      <c r="K2804" s="587"/>
      <c r="L2804" s="587"/>
      <c r="M2804" s="587"/>
      <c r="N2804" s="587"/>
      <c r="O2804" s="587"/>
    </row>
    <row r="2805" customHeight="1" spans="1:15">
      <c r="A2805" s="586"/>
      <c r="K2805" s="587"/>
      <c r="L2805" s="587"/>
      <c r="M2805" s="587"/>
      <c r="N2805" s="587"/>
      <c r="O2805" s="587"/>
    </row>
    <row r="2806" customHeight="1" spans="1:15">
      <c r="A2806" s="586"/>
      <c r="K2806" s="587"/>
      <c r="L2806" s="587"/>
      <c r="M2806" s="587"/>
      <c r="N2806" s="587"/>
      <c r="O2806" s="587"/>
    </row>
    <row r="2807" customHeight="1" spans="1:15">
      <c r="A2807" s="586"/>
      <c r="K2807" s="587"/>
      <c r="L2807" s="587"/>
      <c r="M2807" s="587"/>
      <c r="N2807" s="587"/>
      <c r="O2807" s="587"/>
    </row>
    <row r="2808" customHeight="1" spans="1:15">
      <c r="A2808" s="586"/>
      <c r="K2808" s="587"/>
      <c r="L2808" s="587"/>
      <c r="M2808" s="587"/>
      <c r="N2808" s="587"/>
      <c r="O2808" s="587"/>
    </row>
    <row r="2809" customHeight="1" spans="1:15">
      <c r="A2809" s="586"/>
      <c r="K2809" s="587"/>
      <c r="L2809" s="587"/>
      <c r="M2809" s="587"/>
      <c r="N2809" s="587"/>
      <c r="O2809" s="587"/>
    </row>
    <row r="2810" customHeight="1" spans="1:15">
      <c r="A2810" s="586"/>
      <c r="K2810" s="587"/>
      <c r="L2810" s="587"/>
      <c r="M2810" s="587"/>
      <c r="N2810" s="587"/>
      <c r="O2810" s="587"/>
    </row>
    <row r="2811" customHeight="1" spans="1:15">
      <c r="A2811" s="586"/>
      <c r="K2811" s="587"/>
      <c r="L2811" s="587"/>
      <c r="M2811" s="587"/>
      <c r="N2811" s="587"/>
      <c r="O2811" s="587"/>
    </row>
    <row r="2812" customHeight="1" spans="1:15">
      <c r="A2812" s="586"/>
      <c r="K2812" s="587"/>
      <c r="L2812" s="587"/>
      <c r="M2812" s="587"/>
      <c r="N2812" s="587"/>
      <c r="O2812" s="587"/>
    </row>
    <row r="2813" customHeight="1" spans="1:15">
      <c r="A2813" s="586"/>
      <c r="K2813" s="587"/>
      <c r="L2813" s="587"/>
      <c r="M2813" s="587"/>
      <c r="N2813" s="587"/>
      <c r="O2813" s="587"/>
    </row>
    <row r="2814" customHeight="1" spans="1:15">
      <c r="A2814" s="586"/>
      <c r="K2814" s="587"/>
      <c r="L2814" s="587"/>
      <c r="M2814" s="587"/>
      <c r="N2814" s="587"/>
      <c r="O2814" s="587"/>
    </row>
    <row r="2815" customHeight="1" spans="1:15">
      <c r="A2815" s="586"/>
      <c r="K2815" s="587"/>
      <c r="L2815" s="587"/>
      <c r="M2815" s="587"/>
      <c r="N2815" s="587"/>
      <c r="O2815" s="587"/>
    </row>
    <row r="2816" customHeight="1" spans="1:15">
      <c r="A2816" s="586"/>
      <c r="K2816" s="587"/>
      <c r="L2816" s="587"/>
      <c r="M2816" s="587"/>
      <c r="N2816" s="587"/>
      <c r="O2816" s="587"/>
    </row>
    <row r="2817" customHeight="1" spans="1:15">
      <c r="A2817" s="586"/>
      <c r="K2817" s="587"/>
      <c r="L2817" s="587"/>
      <c r="M2817" s="587"/>
      <c r="N2817" s="587"/>
      <c r="O2817" s="587"/>
    </row>
    <row r="2818" customHeight="1" spans="1:15">
      <c r="A2818" s="586"/>
      <c r="K2818" s="587"/>
      <c r="L2818" s="587"/>
      <c r="M2818" s="587"/>
      <c r="N2818" s="587"/>
      <c r="O2818" s="587"/>
    </row>
    <row r="2819" customHeight="1" spans="1:15">
      <c r="A2819" s="586"/>
      <c r="K2819" s="587"/>
      <c r="L2819" s="587"/>
      <c r="M2819" s="587"/>
      <c r="N2819" s="587"/>
      <c r="O2819" s="587"/>
    </row>
    <row r="2820" customHeight="1" spans="1:15">
      <c r="A2820" s="586"/>
      <c r="K2820" s="587"/>
      <c r="L2820" s="587"/>
      <c r="M2820" s="587"/>
      <c r="N2820" s="587"/>
      <c r="O2820" s="587"/>
    </row>
    <row r="2821" customHeight="1" spans="1:15">
      <c r="A2821" s="586"/>
      <c r="K2821" s="587"/>
      <c r="L2821" s="587"/>
      <c r="M2821" s="587"/>
      <c r="N2821" s="587"/>
      <c r="O2821" s="587"/>
    </row>
    <row r="2822" customHeight="1" spans="1:15">
      <c r="A2822" s="586"/>
      <c r="K2822" s="587"/>
      <c r="L2822" s="587"/>
      <c r="M2822" s="587"/>
      <c r="N2822" s="587"/>
      <c r="O2822" s="587"/>
    </row>
    <row r="2823" customHeight="1" spans="1:15">
      <c r="A2823" s="586"/>
      <c r="K2823" s="587"/>
      <c r="L2823" s="587"/>
      <c r="M2823" s="587"/>
      <c r="N2823" s="587"/>
      <c r="O2823" s="587"/>
    </row>
    <row r="2824" customHeight="1" spans="1:15">
      <c r="A2824" s="586"/>
      <c r="K2824" s="587"/>
      <c r="L2824" s="587"/>
      <c r="M2824" s="587"/>
      <c r="N2824" s="587"/>
      <c r="O2824" s="587"/>
    </row>
    <row r="2825" customHeight="1" spans="1:15">
      <c r="A2825" s="586"/>
      <c r="K2825" s="587"/>
      <c r="L2825" s="587"/>
      <c r="M2825" s="587"/>
      <c r="N2825" s="587"/>
      <c r="O2825" s="587"/>
    </row>
    <row r="2826" customHeight="1" spans="1:15">
      <c r="A2826" s="586"/>
      <c r="K2826" s="587"/>
      <c r="L2826" s="587"/>
      <c r="M2826" s="587"/>
      <c r="N2826" s="587"/>
      <c r="O2826" s="587"/>
    </row>
    <row r="2827" customHeight="1" spans="1:15">
      <c r="A2827" s="586"/>
      <c r="K2827" s="587"/>
      <c r="L2827" s="587"/>
      <c r="M2827" s="587"/>
      <c r="N2827" s="587"/>
      <c r="O2827" s="587"/>
    </row>
    <row r="2828" customHeight="1" spans="1:15">
      <c r="A2828" s="586"/>
      <c r="K2828" s="587"/>
      <c r="L2828" s="587"/>
      <c r="M2828" s="587"/>
      <c r="N2828" s="587"/>
      <c r="O2828" s="587"/>
    </row>
    <row r="2829" customHeight="1" spans="1:15">
      <c r="A2829" s="586"/>
      <c r="K2829" s="587"/>
      <c r="L2829" s="587"/>
      <c r="M2829" s="587"/>
      <c r="N2829" s="587"/>
      <c r="O2829" s="587"/>
    </row>
    <row r="2830" customHeight="1" spans="1:15">
      <c r="A2830" s="586"/>
      <c r="K2830" s="587"/>
      <c r="L2830" s="587"/>
      <c r="M2830" s="587"/>
      <c r="N2830" s="587"/>
      <c r="O2830" s="587"/>
    </row>
    <row r="2831" customHeight="1" spans="1:15">
      <c r="A2831" s="586"/>
      <c r="K2831" s="587"/>
      <c r="L2831" s="587"/>
      <c r="M2831" s="587"/>
      <c r="N2831" s="587"/>
      <c r="O2831" s="587"/>
    </row>
    <row r="2832" customHeight="1" spans="1:15">
      <c r="A2832" s="586"/>
      <c r="K2832" s="587"/>
      <c r="L2832" s="587"/>
      <c r="M2832" s="587"/>
      <c r="N2832" s="587"/>
      <c r="O2832" s="587"/>
    </row>
    <row r="2833" customHeight="1" spans="1:15">
      <c r="A2833" s="586"/>
      <c r="K2833" s="587"/>
      <c r="L2833" s="587"/>
      <c r="M2833" s="587"/>
      <c r="N2833" s="587"/>
      <c r="O2833" s="587"/>
    </row>
    <row r="2834" customHeight="1" spans="1:15">
      <c r="A2834" s="586"/>
      <c r="K2834" s="587"/>
      <c r="L2834" s="587"/>
      <c r="M2834" s="587"/>
      <c r="N2834" s="587"/>
      <c r="O2834" s="587"/>
    </row>
    <row r="2835" customHeight="1" spans="1:15">
      <c r="A2835" s="586"/>
      <c r="K2835" s="587"/>
      <c r="L2835" s="587"/>
      <c r="M2835" s="587"/>
      <c r="N2835" s="587"/>
      <c r="O2835" s="587"/>
    </row>
    <row r="2836" customHeight="1" spans="1:15">
      <c r="A2836" s="586"/>
      <c r="K2836" s="587"/>
      <c r="L2836" s="587"/>
      <c r="M2836" s="587"/>
      <c r="N2836" s="587"/>
      <c r="O2836" s="587"/>
    </row>
    <row r="2837" customHeight="1" spans="1:15">
      <c r="A2837" s="586"/>
      <c r="K2837" s="587"/>
      <c r="L2837" s="587"/>
      <c r="M2837" s="587"/>
      <c r="N2837" s="587"/>
      <c r="O2837" s="587"/>
    </row>
    <row r="2838" customHeight="1" spans="1:15">
      <c r="A2838" s="586"/>
      <c r="K2838" s="587"/>
      <c r="L2838" s="587"/>
      <c r="M2838" s="587"/>
      <c r="N2838" s="587"/>
      <c r="O2838" s="587"/>
    </row>
    <row r="2839" customHeight="1" spans="1:15">
      <c r="A2839" s="586"/>
      <c r="K2839" s="587"/>
      <c r="L2839" s="587"/>
      <c r="M2839" s="587"/>
      <c r="N2839" s="587"/>
      <c r="O2839" s="587"/>
    </row>
    <row r="2840" customHeight="1" spans="1:15">
      <c r="A2840" s="586"/>
      <c r="K2840" s="587"/>
      <c r="L2840" s="587"/>
      <c r="M2840" s="587"/>
      <c r="N2840" s="587"/>
      <c r="O2840" s="587"/>
    </row>
    <row r="2841" customHeight="1" spans="1:15">
      <c r="A2841" s="586"/>
      <c r="K2841" s="587"/>
      <c r="L2841" s="587"/>
      <c r="M2841" s="587"/>
      <c r="N2841" s="587"/>
      <c r="O2841" s="587"/>
    </row>
    <row r="2842" customHeight="1" spans="1:15">
      <c r="A2842" s="586"/>
      <c r="K2842" s="587"/>
      <c r="L2842" s="587"/>
      <c r="M2842" s="587"/>
      <c r="N2842" s="587"/>
      <c r="O2842" s="587"/>
    </row>
    <row r="2843" customHeight="1" spans="1:15">
      <c r="A2843" s="586"/>
      <c r="K2843" s="587"/>
      <c r="L2843" s="587"/>
      <c r="M2843" s="587"/>
      <c r="N2843" s="587"/>
      <c r="O2843" s="587"/>
    </row>
    <row r="2844" customHeight="1" spans="1:15">
      <c r="A2844" s="586"/>
      <c r="K2844" s="587"/>
      <c r="L2844" s="587"/>
      <c r="M2844" s="587"/>
      <c r="N2844" s="587"/>
      <c r="O2844" s="587"/>
    </row>
    <row r="2845" customHeight="1" spans="1:15">
      <c r="A2845" s="586"/>
      <c r="K2845" s="587"/>
      <c r="L2845" s="587"/>
      <c r="M2845" s="587"/>
      <c r="N2845" s="587"/>
      <c r="O2845" s="587"/>
    </row>
    <row r="2846" customHeight="1" spans="1:15">
      <c r="A2846" s="586"/>
      <c r="K2846" s="587"/>
      <c r="L2846" s="587"/>
      <c r="M2846" s="587"/>
      <c r="N2846" s="587"/>
      <c r="O2846" s="587"/>
    </row>
    <row r="2847" customHeight="1" spans="1:15">
      <c r="A2847" s="586"/>
      <c r="K2847" s="587"/>
      <c r="L2847" s="587"/>
      <c r="M2847" s="587"/>
      <c r="N2847" s="587"/>
      <c r="O2847" s="587"/>
    </row>
    <row r="2848" customHeight="1" spans="1:15">
      <c r="A2848" s="586"/>
      <c r="K2848" s="587"/>
      <c r="L2848" s="587"/>
      <c r="M2848" s="587"/>
      <c r="N2848" s="587"/>
      <c r="O2848" s="587"/>
    </row>
    <row r="2849" customHeight="1" spans="1:15">
      <c r="A2849" s="586"/>
      <c r="K2849" s="587"/>
      <c r="L2849" s="587"/>
      <c r="M2849" s="587"/>
      <c r="N2849" s="587"/>
      <c r="O2849" s="587"/>
    </row>
    <row r="2850" customHeight="1" spans="1:15">
      <c r="A2850" s="586"/>
      <c r="K2850" s="587"/>
      <c r="L2850" s="587"/>
      <c r="M2850" s="587"/>
      <c r="N2850" s="587"/>
      <c r="O2850" s="587"/>
    </row>
    <row r="2851" customHeight="1" spans="1:15">
      <c r="A2851" s="586"/>
      <c r="K2851" s="587"/>
      <c r="L2851" s="587"/>
      <c r="M2851" s="587"/>
      <c r="N2851" s="587"/>
      <c r="O2851" s="587"/>
    </row>
    <row r="2852" customHeight="1" spans="1:15">
      <c r="A2852" s="586"/>
      <c r="K2852" s="587"/>
      <c r="L2852" s="587"/>
      <c r="M2852" s="587"/>
      <c r="N2852" s="587"/>
      <c r="O2852" s="587"/>
    </row>
    <row r="2853" customHeight="1" spans="1:15">
      <c r="A2853" s="586"/>
      <c r="K2853" s="587"/>
      <c r="L2853" s="587"/>
      <c r="M2853" s="587"/>
      <c r="N2853" s="587"/>
      <c r="O2853" s="587"/>
    </row>
    <row r="2854" customHeight="1" spans="1:15">
      <c r="A2854" s="586"/>
      <c r="K2854" s="587"/>
      <c r="L2854" s="587"/>
      <c r="M2854" s="587"/>
      <c r="N2854" s="587"/>
      <c r="O2854" s="587"/>
    </row>
    <row r="2855" customHeight="1" spans="1:15">
      <c r="A2855" s="586"/>
      <c r="K2855" s="587"/>
      <c r="L2855" s="587"/>
      <c r="M2855" s="587"/>
      <c r="N2855" s="587"/>
      <c r="O2855" s="587"/>
    </row>
    <row r="2856" customHeight="1" spans="1:15">
      <c r="A2856" s="586"/>
      <c r="K2856" s="587"/>
      <c r="L2856" s="587"/>
      <c r="M2856" s="587"/>
      <c r="N2856" s="587"/>
      <c r="O2856" s="587"/>
    </row>
    <row r="2857" customHeight="1" spans="1:15">
      <c r="A2857" s="586"/>
      <c r="K2857" s="587"/>
      <c r="L2857" s="587"/>
      <c r="M2857" s="587"/>
      <c r="N2857" s="587"/>
      <c r="O2857" s="587"/>
    </row>
    <row r="2858" customHeight="1" spans="1:15">
      <c r="A2858" s="586"/>
      <c r="K2858" s="587"/>
      <c r="L2858" s="587"/>
      <c r="M2858" s="587"/>
      <c r="N2858" s="587"/>
      <c r="O2858" s="587"/>
    </row>
    <row r="2859" customHeight="1" spans="1:15">
      <c r="A2859" s="586"/>
      <c r="K2859" s="587"/>
      <c r="L2859" s="587"/>
      <c r="M2859" s="587"/>
      <c r="N2859" s="587"/>
      <c r="O2859" s="587"/>
    </row>
    <row r="2860" customHeight="1" spans="1:15">
      <c r="A2860" s="586"/>
      <c r="K2860" s="587"/>
      <c r="L2860" s="587"/>
      <c r="M2860" s="587"/>
      <c r="N2860" s="587"/>
      <c r="O2860" s="587"/>
    </row>
    <row r="2861" customHeight="1" spans="1:15">
      <c r="A2861" s="586"/>
      <c r="K2861" s="587"/>
      <c r="L2861" s="587"/>
      <c r="M2861" s="587"/>
      <c r="N2861" s="587"/>
      <c r="O2861" s="587"/>
    </row>
    <row r="2862" customHeight="1" spans="1:15">
      <c r="A2862" s="586"/>
      <c r="K2862" s="587"/>
      <c r="L2862" s="587"/>
      <c r="M2862" s="587"/>
      <c r="N2862" s="587"/>
      <c r="O2862" s="587"/>
    </row>
    <row r="2863" customHeight="1" spans="1:15">
      <c r="A2863" s="586"/>
      <c r="K2863" s="587"/>
      <c r="L2863" s="587"/>
      <c r="M2863" s="587"/>
      <c r="N2863" s="587"/>
      <c r="O2863" s="587"/>
    </row>
    <row r="2864" customHeight="1" spans="1:15">
      <c r="A2864" s="586"/>
      <c r="K2864" s="587"/>
      <c r="L2864" s="587"/>
      <c r="M2864" s="587"/>
      <c r="N2864" s="587"/>
      <c r="O2864" s="587"/>
    </row>
    <row r="2865" customHeight="1" spans="1:15">
      <c r="A2865" s="586"/>
      <c r="K2865" s="587"/>
      <c r="L2865" s="587"/>
      <c r="M2865" s="587"/>
      <c r="N2865" s="587"/>
      <c r="O2865" s="587"/>
    </row>
    <row r="2866" customHeight="1" spans="1:15">
      <c r="A2866" s="586"/>
      <c r="K2866" s="587"/>
      <c r="L2866" s="587"/>
      <c r="M2866" s="587"/>
      <c r="N2866" s="587"/>
      <c r="O2866" s="587"/>
    </row>
    <row r="2867" customHeight="1" spans="1:15">
      <c r="A2867" s="586"/>
      <c r="K2867" s="587"/>
      <c r="L2867" s="587"/>
      <c r="M2867" s="587"/>
      <c r="N2867" s="587"/>
      <c r="O2867" s="587"/>
    </row>
    <row r="2868" customHeight="1" spans="1:15">
      <c r="A2868" s="586"/>
      <c r="K2868" s="587"/>
      <c r="L2868" s="587"/>
      <c r="M2868" s="587"/>
      <c r="N2868" s="587"/>
      <c r="O2868" s="587"/>
    </row>
    <row r="2869" customHeight="1" spans="1:15">
      <c r="A2869" s="586"/>
      <c r="K2869" s="587"/>
      <c r="L2869" s="587"/>
      <c r="M2869" s="587"/>
      <c r="N2869" s="587"/>
      <c r="O2869" s="587"/>
    </row>
    <row r="2870" customHeight="1" spans="1:15">
      <c r="A2870" s="586"/>
      <c r="K2870" s="587"/>
      <c r="L2870" s="587"/>
      <c r="M2870" s="587"/>
      <c r="N2870" s="587"/>
      <c r="O2870" s="587"/>
    </row>
    <row r="2871" customHeight="1" spans="1:15">
      <c r="A2871" s="586"/>
      <c r="K2871" s="587"/>
      <c r="L2871" s="587"/>
      <c r="M2871" s="587"/>
      <c r="N2871" s="587"/>
      <c r="O2871" s="587"/>
    </row>
    <row r="2872" customHeight="1" spans="1:15">
      <c r="A2872" s="586"/>
      <c r="K2872" s="587"/>
      <c r="L2872" s="587"/>
      <c r="M2872" s="587"/>
      <c r="N2872" s="587"/>
      <c r="O2872" s="587"/>
    </row>
    <row r="2873" customHeight="1" spans="1:15">
      <c r="A2873" s="586"/>
      <c r="K2873" s="587"/>
      <c r="L2873" s="587"/>
      <c r="M2873" s="587"/>
      <c r="N2873" s="587"/>
      <c r="O2873" s="587"/>
    </row>
    <row r="2874" customHeight="1" spans="1:15">
      <c r="A2874" s="586"/>
      <c r="K2874" s="587"/>
      <c r="L2874" s="587"/>
      <c r="M2874" s="587"/>
      <c r="N2874" s="587"/>
      <c r="O2874" s="587"/>
    </row>
    <row r="2875" customHeight="1" spans="1:15">
      <c r="A2875" s="586"/>
      <c r="K2875" s="587"/>
      <c r="L2875" s="587"/>
      <c r="M2875" s="587"/>
      <c r="N2875" s="587"/>
      <c r="O2875" s="587"/>
    </row>
    <row r="2876" customHeight="1" spans="1:15">
      <c r="A2876" s="586"/>
      <c r="K2876" s="587"/>
      <c r="L2876" s="587"/>
      <c r="M2876" s="587"/>
      <c r="N2876" s="587"/>
      <c r="O2876" s="587"/>
    </row>
    <row r="2877" customHeight="1" spans="1:15">
      <c r="A2877" s="586"/>
      <c r="K2877" s="587"/>
      <c r="L2877" s="587"/>
      <c r="M2877" s="587"/>
      <c r="N2877" s="587"/>
      <c r="O2877" s="587"/>
    </row>
    <row r="2878" customHeight="1" spans="1:15">
      <c r="A2878" s="586"/>
      <c r="K2878" s="587"/>
      <c r="L2878" s="587"/>
      <c r="M2878" s="587"/>
      <c r="N2878" s="587"/>
      <c r="O2878" s="587"/>
    </row>
    <row r="2879" customHeight="1" spans="1:15">
      <c r="A2879" s="586"/>
      <c r="K2879" s="587"/>
      <c r="L2879" s="587"/>
      <c r="M2879" s="587"/>
      <c r="N2879" s="587"/>
      <c r="O2879" s="587"/>
    </row>
    <row r="2880" customHeight="1" spans="1:15">
      <c r="A2880" s="586"/>
      <c r="K2880" s="587"/>
      <c r="L2880" s="587"/>
      <c r="M2880" s="587"/>
      <c r="N2880" s="587"/>
      <c r="O2880" s="587"/>
    </row>
    <row r="2881" customHeight="1" spans="1:15">
      <c r="A2881" s="586"/>
      <c r="K2881" s="587"/>
      <c r="L2881" s="587"/>
      <c r="M2881" s="587"/>
      <c r="N2881" s="587"/>
      <c r="O2881" s="587"/>
    </row>
    <row r="2882" customHeight="1" spans="1:15">
      <c r="A2882" s="586"/>
      <c r="K2882" s="587"/>
      <c r="L2882" s="587"/>
      <c r="M2882" s="587"/>
      <c r="N2882" s="587"/>
      <c r="O2882" s="587"/>
    </row>
    <row r="2883" customHeight="1" spans="1:15">
      <c r="A2883" s="586"/>
      <c r="K2883" s="587"/>
      <c r="L2883" s="587"/>
      <c r="M2883" s="587"/>
      <c r="N2883" s="587"/>
      <c r="O2883" s="587"/>
    </row>
    <row r="2884" customHeight="1" spans="1:15">
      <c r="A2884" s="586"/>
      <c r="K2884" s="587"/>
      <c r="L2884" s="587"/>
      <c r="M2884" s="587"/>
      <c r="N2884" s="587"/>
      <c r="O2884" s="587"/>
    </row>
    <row r="2885" customHeight="1" spans="1:15">
      <c r="A2885" s="586"/>
      <c r="K2885" s="587"/>
      <c r="L2885" s="587"/>
      <c r="M2885" s="587"/>
      <c r="N2885" s="587"/>
      <c r="O2885" s="587"/>
    </row>
    <row r="2886" customHeight="1" spans="1:15">
      <c r="A2886" s="586"/>
      <c r="K2886" s="587"/>
      <c r="L2886" s="587"/>
      <c r="M2886" s="587"/>
      <c r="N2886" s="587"/>
      <c r="O2886" s="587"/>
    </row>
    <row r="2887" customHeight="1" spans="1:15">
      <c r="A2887" s="586"/>
      <c r="K2887" s="587"/>
      <c r="L2887" s="587"/>
      <c r="M2887" s="587"/>
      <c r="N2887" s="587"/>
      <c r="O2887" s="587"/>
    </row>
    <row r="2888" customHeight="1" spans="1:15">
      <c r="A2888" s="586"/>
      <c r="K2888" s="587"/>
      <c r="L2888" s="587"/>
      <c r="M2888" s="587"/>
      <c r="N2888" s="587"/>
      <c r="O2888" s="587"/>
    </row>
    <row r="2889" customHeight="1" spans="1:15">
      <c r="A2889" s="586"/>
      <c r="K2889" s="587"/>
      <c r="L2889" s="587"/>
      <c r="M2889" s="587"/>
      <c r="N2889" s="587"/>
      <c r="O2889" s="587"/>
    </row>
    <row r="2890" customHeight="1" spans="1:15">
      <c r="A2890" s="586"/>
      <c r="K2890" s="587"/>
      <c r="L2890" s="587"/>
      <c r="M2890" s="587"/>
      <c r="N2890" s="587"/>
      <c r="O2890" s="587"/>
    </row>
    <row r="2891" customHeight="1" spans="1:15">
      <c r="A2891" s="586"/>
      <c r="K2891" s="587"/>
      <c r="L2891" s="587"/>
      <c r="M2891" s="587"/>
      <c r="N2891" s="587"/>
      <c r="O2891" s="587"/>
    </row>
    <row r="2892" customHeight="1" spans="1:15">
      <c r="A2892" s="586"/>
      <c r="K2892" s="587"/>
      <c r="L2892" s="587"/>
      <c r="M2892" s="587"/>
      <c r="N2892" s="587"/>
      <c r="O2892" s="587"/>
    </row>
    <row r="2893" customHeight="1" spans="1:15">
      <c r="A2893" s="586"/>
      <c r="K2893" s="587"/>
      <c r="L2893" s="587"/>
      <c r="M2893" s="587"/>
      <c r="N2893" s="587"/>
      <c r="O2893" s="587"/>
    </row>
    <row r="2894" customHeight="1" spans="1:15">
      <c r="A2894" s="586"/>
      <c r="K2894" s="587"/>
      <c r="L2894" s="587"/>
      <c r="M2894" s="587"/>
      <c r="N2894" s="587"/>
      <c r="O2894" s="587"/>
    </row>
    <row r="2895" customHeight="1" spans="1:15">
      <c r="A2895" s="586"/>
      <c r="K2895" s="587"/>
      <c r="L2895" s="587"/>
      <c r="M2895" s="587"/>
      <c r="N2895" s="587"/>
      <c r="O2895" s="587"/>
    </row>
    <row r="2896" customHeight="1" spans="1:15">
      <c r="A2896" s="586"/>
      <c r="K2896" s="587"/>
      <c r="L2896" s="587"/>
      <c r="M2896" s="587"/>
      <c r="N2896" s="587"/>
      <c r="O2896" s="587"/>
    </row>
    <row r="2897" customHeight="1" spans="1:15">
      <c r="A2897" s="586"/>
      <c r="K2897" s="587"/>
      <c r="L2897" s="587"/>
      <c r="M2897" s="587"/>
      <c r="N2897" s="587"/>
      <c r="O2897" s="587"/>
    </row>
    <row r="2898" customHeight="1" spans="1:15">
      <c r="A2898" s="586"/>
      <c r="K2898" s="587"/>
      <c r="L2898" s="587"/>
      <c r="M2898" s="587"/>
      <c r="N2898" s="587"/>
      <c r="O2898" s="587"/>
    </row>
    <row r="2899" customHeight="1" spans="1:15">
      <c r="A2899" s="586"/>
      <c r="K2899" s="587"/>
      <c r="L2899" s="587"/>
      <c r="M2899" s="587"/>
      <c r="N2899" s="587"/>
      <c r="O2899" s="587"/>
    </row>
    <row r="2900" customHeight="1" spans="1:15">
      <c r="A2900" s="586"/>
      <c r="K2900" s="587"/>
      <c r="L2900" s="587"/>
      <c r="M2900" s="587"/>
      <c r="N2900" s="587"/>
      <c r="O2900" s="587"/>
    </row>
    <row r="2901" customHeight="1" spans="1:15">
      <c r="A2901" s="586"/>
      <c r="K2901" s="587"/>
      <c r="L2901" s="587"/>
      <c r="M2901" s="587"/>
      <c r="N2901" s="587"/>
      <c r="O2901" s="587"/>
    </row>
    <row r="2902" customHeight="1" spans="1:15">
      <c r="A2902" s="586"/>
      <c r="K2902" s="587"/>
      <c r="L2902" s="587"/>
      <c r="M2902" s="587"/>
      <c r="N2902" s="587"/>
      <c r="O2902" s="587"/>
    </row>
    <row r="2903" customHeight="1" spans="1:15">
      <c r="A2903" s="586"/>
      <c r="K2903" s="587"/>
      <c r="L2903" s="587"/>
      <c r="M2903" s="587"/>
      <c r="N2903" s="587"/>
      <c r="O2903" s="587"/>
    </row>
    <row r="2904" customHeight="1" spans="1:15">
      <c r="A2904" s="586"/>
      <c r="K2904" s="587"/>
      <c r="L2904" s="587"/>
      <c r="M2904" s="587"/>
      <c r="N2904" s="587"/>
      <c r="O2904" s="587"/>
    </row>
    <row r="2905" customHeight="1" spans="1:15">
      <c r="A2905" s="586"/>
      <c r="K2905" s="587"/>
      <c r="L2905" s="587"/>
      <c r="M2905" s="587"/>
      <c r="N2905" s="587"/>
      <c r="O2905" s="587"/>
    </row>
    <row r="2906" customHeight="1" spans="1:15">
      <c r="A2906" s="586"/>
      <c r="K2906" s="587"/>
      <c r="L2906" s="587"/>
      <c r="M2906" s="587"/>
      <c r="N2906" s="587"/>
      <c r="O2906" s="587"/>
    </row>
    <row r="2907" customHeight="1" spans="1:15">
      <c r="A2907" s="586"/>
      <c r="K2907" s="587"/>
      <c r="L2907" s="587"/>
      <c r="M2907" s="587"/>
      <c r="N2907" s="587"/>
      <c r="O2907" s="587"/>
    </row>
    <row r="2908" customHeight="1" spans="1:15">
      <c r="A2908" s="586"/>
      <c r="K2908" s="587"/>
      <c r="L2908" s="587"/>
      <c r="M2908" s="587"/>
      <c r="N2908" s="587"/>
      <c r="O2908" s="587"/>
    </row>
    <row r="2909" customHeight="1" spans="1:15">
      <c r="A2909" s="586"/>
      <c r="K2909" s="587"/>
      <c r="L2909" s="587"/>
      <c r="M2909" s="587"/>
      <c r="N2909" s="587"/>
      <c r="O2909" s="587"/>
    </row>
    <row r="2910" customHeight="1" spans="1:15">
      <c r="A2910" s="586"/>
      <c r="K2910" s="587"/>
      <c r="L2910" s="587"/>
      <c r="M2910" s="587"/>
      <c r="N2910" s="587"/>
      <c r="O2910" s="587"/>
    </row>
    <row r="2911" customHeight="1" spans="1:15">
      <c r="A2911" s="586"/>
      <c r="K2911" s="587"/>
      <c r="L2911" s="587"/>
      <c r="M2911" s="587"/>
      <c r="N2911" s="587"/>
      <c r="O2911" s="587"/>
    </row>
    <row r="2912" customHeight="1" spans="1:15">
      <c r="A2912" s="586"/>
      <c r="K2912" s="587"/>
      <c r="L2912" s="587"/>
      <c r="M2912" s="587"/>
      <c r="N2912" s="587"/>
      <c r="O2912" s="587"/>
    </row>
    <row r="2913" customHeight="1" spans="1:15">
      <c r="A2913" s="586"/>
      <c r="K2913" s="587"/>
      <c r="L2913" s="587"/>
      <c r="M2913" s="587"/>
      <c r="N2913" s="587"/>
      <c r="O2913" s="587"/>
    </row>
    <row r="2914" customHeight="1" spans="1:15">
      <c r="A2914" s="586"/>
      <c r="K2914" s="587"/>
      <c r="L2914" s="587"/>
      <c r="M2914" s="587"/>
      <c r="N2914" s="587"/>
      <c r="O2914" s="587"/>
    </row>
    <row r="2915" customHeight="1" spans="1:15">
      <c r="A2915" s="586"/>
      <c r="K2915" s="587"/>
      <c r="L2915" s="587"/>
      <c r="M2915" s="587"/>
      <c r="N2915" s="587"/>
      <c r="O2915" s="587"/>
    </row>
    <row r="2916" customHeight="1" spans="1:15">
      <c r="A2916" s="586"/>
      <c r="K2916" s="587"/>
      <c r="L2916" s="587"/>
      <c r="M2916" s="587"/>
      <c r="N2916" s="587"/>
      <c r="O2916" s="587"/>
    </row>
    <row r="2917" customHeight="1" spans="1:15">
      <c r="A2917" s="586"/>
      <c r="K2917" s="587"/>
      <c r="L2917" s="587"/>
      <c r="M2917" s="587"/>
      <c r="N2917" s="587"/>
      <c r="O2917" s="587"/>
    </row>
    <row r="2918" customHeight="1" spans="1:15">
      <c r="A2918" s="586"/>
      <c r="K2918" s="587"/>
      <c r="L2918" s="587"/>
      <c r="M2918" s="587"/>
      <c r="N2918" s="587"/>
      <c r="O2918" s="587"/>
    </row>
    <row r="2919" customHeight="1" spans="1:15">
      <c r="A2919" s="586"/>
      <c r="K2919" s="587"/>
      <c r="L2919" s="587"/>
      <c r="M2919" s="587"/>
      <c r="N2919" s="587"/>
      <c r="O2919" s="587"/>
    </row>
    <row r="2920" customHeight="1" spans="1:15">
      <c r="A2920" s="586"/>
      <c r="K2920" s="587"/>
      <c r="L2920" s="587"/>
      <c r="M2920" s="587"/>
      <c r="N2920" s="587"/>
      <c r="O2920" s="587"/>
    </row>
    <row r="2921" customHeight="1" spans="1:15">
      <c r="A2921" s="586"/>
      <c r="K2921" s="587"/>
      <c r="L2921" s="587"/>
      <c r="M2921" s="587"/>
      <c r="N2921" s="587"/>
      <c r="O2921" s="587"/>
    </row>
    <row r="2922" customHeight="1" spans="1:15">
      <c r="A2922" s="586"/>
      <c r="K2922" s="587"/>
      <c r="L2922" s="587"/>
      <c r="M2922" s="587"/>
      <c r="N2922" s="587"/>
      <c r="O2922" s="587"/>
    </row>
    <row r="2923" customHeight="1" spans="1:15">
      <c r="A2923" s="586"/>
      <c r="K2923" s="587"/>
      <c r="L2923" s="587"/>
      <c r="M2923" s="587"/>
      <c r="N2923" s="587"/>
      <c r="O2923" s="587"/>
    </row>
    <row r="2924" customHeight="1" spans="1:15">
      <c r="A2924" s="586"/>
      <c r="K2924" s="587"/>
      <c r="L2924" s="587"/>
      <c r="M2924" s="587"/>
      <c r="N2924" s="587"/>
      <c r="O2924" s="587"/>
    </row>
    <row r="2925" customHeight="1" spans="1:15">
      <c r="A2925" s="586"/>
      <c r="K2925" s="587"/>
      <c r="L2925" s="587"/>
      <c r="M2925" s="587"/>
      <c r="N2925" s="587"/>
      <c r="O2925" s="587"/>
    </row>
    <row r="2926" customHeight="1" spans="1:15">
      <c r="A2926" s="586"/>
      <c r="K2926" s="587"/>
      <c r="L2926" s="587"/>
      <c r="M2926" s="587"/>
      <c r="N2926" s="587"/>
      <c r="O2926" s="587"/>
    </row>
    <row r="2927" customHeight="1" spans="1:15">
      <c r="A2927" s="586"/>
      <c r="K2927" s="587"/>
      <c r="L2927" s="587"/>
      <c r="M2927" s="587"/>
      <c r="N2927" s="587"/>
      <c r="O2927" s="587"/>
    </row>
    <row r="2928" customHeight="1" spans="1:15">
      <c r="A2928" s="586"/>
      <c r="K2928" s="587"/>
      <c r="L2928" s="587"/>
      <c r="M2928" s="587"/>
      <c r="N2928" s="587"/>
      <c r="O2928" s="587"/>
    </row>
    <row r="2929" customHeight="1" spans="1:15">
      <c r="A2929" s="586"/>
      <c r="K2929" s="587"/>
      <c r="L2929" s="587"/>
      <c r="M2929" s="587"/>
      <c r="N2929" s="587"/>
      <c r="O2929" s="587"/>
    </row>
    <row r="2930" customHeight="1" spans="1:15">
      <c r="A2930" s="586"/>
      <c r="K2930" s="587"/>
      <c r="L2930" s="587"/>
      <c r="M2930" s="587"/>
      <c r="N2930" s="587"/>
      <c r="O2930" s="587"/>
    </row>
    <row r="2931" customHeight="1" spans="1:15">
      <c r="A2931" s="586"/>
      <c r="K2931" s="587"/>
      <c r="L2931" s="587"/>
      <c r="M2931" s="587"/>
      <c r="N2931" s="587"/>
      <c r="O2931" s="587"/>
    </row>
    <row r="2932" customHeight="1" spans="1:15">
      <c r="A2932" s="586"/>
      <c r="K2932" s="587"/>
      <c r="L2932" s="587"/>
      <c r="M2932" s="587"/>
      <c r="N2932" s="587"/>
      <c r="O2932" s="587"/>
    </row>
    <row r="2933" customHeight="1" spans="1:15">
      <c r="A2933" s="586"/>
      <c r="K2933" s="587"/>
      <c r="L2933" s="587"/>
      <c r="M2933" s="587"/>
      <c r="N2933" s="587"/>
      <c r="O2933" s="587"/>
    </row>
    <row r="2934" customHeight="1" spans="1:15">
      <c r="A2934" s="586"/>
      <c r="K2934" s="587"/>
      <c r="L2934" s="587"/>
      <c r="M2934" s="587"/>
      <c r="N2934" s="587"/>
      <c r="O2934" s="587"/>
    </row>
    <row r="2935" customHeight="1" spans="1:15">
      <c r="A2935" s="586"/>
      <c r="K2935" s="587"/>
      <c r="L2935" s="587"/>
      <c r="M2935" s="587"/>
      <c r="N2935" s="587"/>
      <c r="O2935" s="587"/>
    </row>
    <row r="2936" customHeight="1" spans="1:15">
      <c r="A2936" s="586"/>
      <c r="K2936" s="587"/>
      <c r="L2936" s="587"/>
      <c r="M2936" s="587"/>
      <c r="N2936" s="587"/>
      <c r="O2936" s="587"/>
    </row>
    <row r="2937" customHeight="1" spans="1:15">
      <c r="A2937" s="586"/>
      <c r="K2937" s="587"/>
      <c r="L2937" s="587"/>
      <c r="M2937" s="587"/>
      <c r="N2937" s="587"/>
      <c r="O2937" s="587"/>
    </row>
    <row r="2938" customHeight="1" spans="1:15">
      <c r="A2938" s="586"/>
      <c r="K2938" s="587"/>
      <c r="L2938" s="587"/>
      <c r="M2938" s="587"/>
      <c r="N2938" s="587"/>
      <c r="O2938" s="587"/>
    </row>
    <row r="2939" customHeight="1" spans="1:15">
      <c r="A2939" s="586"/>
      <c r="K2939" s="587"/>
      <c r="L2939" s="587"/>
      <c r="M2939" s="587"/>
      <c r="N2939" s="587"/>
      <c r="O2939" s="587"/>
    </row>
    <row r="2940" customHeight="1" spans="1:15">
      <c r="A2940" s="586"/>
      <c r="K2940" s="587"/>
      <c r="L2940" s="587"/>
      <c r="M2940" s="587"/>
      <c r="N2940" s="587"/>
      <c r="O2940" s="587"/>
    </row>
    <row r="2941" customHeight="1" spans="1:15">
      <c r="A2941" s="586"/>
      <c r="K2941" s="587"/>
      <c r="L2941" s="587"/>
      <c r="M2941" s="587"/>
      <c r="N2941" s="587"/>
      <c r="O2941" s="587"/>
    </row>
    <row r="2942" customHeight="1" spans="1:15">
      <c r="A2942" s="586"/>
      <c r="K2942" s="587"/>
      <c r="L2942" s="587"/>
      <c r="M2942" s="587"/>
      <c r="N2942" s="587"/>
      <c r="O2942" s="587"/>
    </row>
    <row r="2943" customHeight="1" spans="1:15">
      <c r="A2943" s="586"/>
      <c r="K2943" s="587"/>
      <c r="L2943" s="587"/>
      <c r="M2943" s="587"/>
      <c r="N2943" s="587"/>
      <c r="O2943" s="587"/>
    </row>
    <row r="2944" customHeight="1" spans="1:15">
      <c r="A2944" s="586"/>
      <c r="K2944" s="587"/>
      <c r="L2944" s="587"/>
      <c r="M2944" s="587"/>
      <c r="N2944" s="587"/>
      <c r="O2944" s="587"/>
    </row>
    <row r="2945" customHeight="1" spans="1:15">
      <c r="A2945" s="586"/>
      <c r="K2945" s="587"/>
      <c r="L2945" s="587"/>
      <c r="M2945" s="587"/>
      <c r="N2945" s="587"/>
      <c r="O2945" s="587"/>
    </row>
    <row r="2946" customHeight="1" spans="1:15">
      <c r="A2946" s="586"/>
      <c r="K2946" s="587"/>
      <c r="L2946" s="587"/>
      <c r="M2946" s="587"/>
      <c r="N2946" s="587"/>
      <c r="O2946" s="587"/>
    </row>
    <row r="2947" customHeight="1" spans="1:15">
      <c r="A2947" s="586"/>
      <c r="K2947" s="587"/>
      <c r="L2947" s="587"/>
      <c r="M2947" s="587"/>
      <c r="N2947" s="587"/>
      <c r="O2947" s="587"/>
    </row>
    <row r="2948" customHeight="1" spans="1:15">
      <c r="A2948" s="586"/>
      <c r="K2948" s="587"/>
      <c r="L2948" s="587"/>
      <c r="M2948" s="587"/>
      <c r="N2948" s="587"/>
      <c r="O2948" s="587"/>
    </row>
    <row r="2949" customHeight="1" spans="1:15">
      <c r="A2949" s="586"/>
      <c r="K2949" s="587"/>
      <c r="L2949" s="587"/>
      <c r="M2949" s="587"/>
      <c r="N2949" s="587"/>
      <c r="O2949" s="587"/>
    </row>
    <row r="2950" customHeight="1" spans="1:15">
      <c r="A2950" s="586"/>
      <c r="K2950" s="587"/>
      <c r="L2950" s="587"/>
      <c r="M2950" s="587"/>
      <c r="N2950" s="587"/>
      <c r="O2950" s="587"/>
    </row>
    <row r="2951" customHeight="1" spans="1:15">
      <c r="A2951" s="586"/>
      <c r="K2951" s="587"/>
      <c r="L2951" s="587"/>
      <c r="M2951" s="587"/>
      <c r="N2951" s="587"/>
      <c r="O2951" s="587"/>
    </row>
    <row r="2952" customHeight="1" spans="1:15">
      <c r="A2952" s="586"/>
      <c r="K2952" s="587"/>
      <c r="L2952" s="587"/>
      <c r="M2952" s="587"/>
      <c r="N2952" s="587"/>
      <c r="O2952" s="587"/>
    </row>
    <row r="2953" customHeight="1" spans="1:15">
      <c r="A2953" s="586"/>
      <c r="K2953" s="587"/>
      <c r="L2953" s="587"/>
      <c r="M2953" s="587"/>
      <c r="N2953" s="587"/>
      <c r="O2953" s="587"/>
    </row>
    <row r="2954" customHeight="1" spans="1:15">
      <c r="A2954" s="586"/>
      <c r="K2954" s="587"/>
      <c r="L2954" s="587"/>
      <c r="M2954" s="587"/>
      <c r="N2954" s="587"/>
      <c r="O2954" s="587"/>
    </row>
    <row r="2955" customHeight="1" spans="1:15">
      <c r="A2955" s="586"/>
      <c r="K2955" s="587"/>
      <c r="L2955" s="587"/>
      <c r="M2955" s="587"/>
      <c r="N2955" s="587"/>
      <c r="O2955" s="587"/>
    </row>
    <row r="2956" customHeight="1" spans="1:15">
      <c r="A2956" s="586"/>
      <c r="K2956" s="587"/>
      <c r="L2956" s="587"/>
      <c r="M2956" s="587"/>
      <c r="N2956" s="587"/>
      <c r="O2956" s="587"/>
    </row>
    <row r="2957" customHeight="1" spans="1:15">
      <c r="A2957" s="586"/>
      <c r="K2957" s="587"/>
      <c r="L2957" s="587"/>
      <c r="M2957" s="587"/>
      <c r="N2957" s="587"/>
      <c r="O2957" s="587"/>
    </row>
    <row r="2958" customHeight="1" spans="1:15">
      <c r="A2958" s="586"/>
      <c r="K2958" s="587"/>
      <c r="L2958" s="587"/>
      <c r="M2958" s="587"/>
      <c r="N2958" s="587"/>
      <c r="O2958" s="587"/>
    </row>
    <row r="2959" customHeight="1" spans="1:15">
      <c r="A2959" s="586"/>
      <c r="K2959" s="587"/>
      <c r="L2959" s="587"/>
      <c r="M2959" s="587"/>
      <c r="N2959" s="587"/>
      <c r="O2959" s="587"/>
    </row>
    <row r="2960" customHeight="1" spans="1:15">
      <c r="A2960" s="586"/>
      <c r="K2960" s="587"/>
      <c r="L2960" s="587"/>
      <c r="M2960" s="587"/>
      <c r="N2960" s="587"/>
      <c r="O2960" s="587"/>
    </row>
    <row r="2961" customHeight="1" spans="1:15">
      <c r="A2961" s="586"/>
      <c r="K2961" s="587"/>
      <c r="L2961" s="587"/>
      <c r="M2961" s="587"/>
      <c r="N2961" s="587"/>
      <c r="O2961" s="587"/>
    </row>
    <row r="2962" customHeight="1" spans="1:15">
      <c r="A2962" s="586"/>
      <c r="K2962" s="587"/>
      <c r="L2962" s="587"/>
      <c r="M2962" s="587"/>
      <c r="N2962" s="587"/>
      <c r="O2962" s="587"/>
    </row>
    <row r="2963" customHeight="1" spans="1:15">
      <c r="A2963" s="586"/>
      <c r="K2963" s="587"/>
      <c r="L2963" s="587"/>
      <c r="M2963" s="587"/>
      <c r="N2963" s="587"/>
      <c r="O2963" s="587"/>
    </row>
    <row r="2964" customHeight="1" spans="1:15">
      <c r="A2964" s="586"/>
      <c r="K2964" s="587"/>
      <c r="L2964" s="587"/>
      <c r="M2964" s="587"/>
      <c r="N2964" s="587"/>
      <c r="O2964" s="587"/>
    </row>
    <row r="2965" customHeight="1" spans="1:15">
      <c r="A2965" s="586"/>
      <c r="K2965" s="587"/>
      <c r="L2965" s="587"/>
      <c r="M2965" s="587"/>
      <c r="N2965" s="587"/>
      <c r="O2965" s="587"/>
    </row>
    <row r="2966" customHeight="1" spans="1:15">
      <c r="A2966" s="586"/>
      <c r="K2966" s="587"/>
      <c r="L2966" s="587"/>
      <c r="M2966" s="587"/>
      <c r="N2966" s="587"/>
      <c r="O2966" s="587"/>
    </row>
    <row r="2967" customHeight="1" spans="1:15">
      <c r="A2967" s="586"/>
      <c r="K2967" s="587"/>
      <c r="L2967" s="587"/>
      <c r="M2967" s="587"/>
      <c r="N2967" s="587"/>
      <c r="O2967" s="587"/>
    </row>
    <row r="2968" customHeight="1" spans="1:15">
      <c r="A2968" s="586"/>
      <c r="K2968" s="587"/>
      <c r="L2968" s="587"/>
      <c r="M2968" s="587"/>
      <c r="N2968" s="587"/>
      <c r="O2968" s="587"/>
    </row>
    <row r="2969" customHeight="1" spans="1:15">
      <c r="A2969" s="586"/>
      <c r="K2969" s="587"/>
      <c r="L2969" s="587"/>
      <c r="M2969" s="587"/>
      <c r="N2969" s="587"/>
      <c r="O2969" s="587"/>
    </row>
    <row r="2970" customHeight="1" spans="1:15">
      <c r="A2970" s="586"/>
      <c r="K2970" s="587"/>
      <c r="L2970" s="587"/>
      <c r="M2970" s="587"/>
      <c r="N2970" s="587"/>
      <c r="O2970" s="587"/>
    </row>
    <row r="2971" customHeight="1" spans="1:15">
      <c r="A2971" s="586"/>
      <c r="K2971" s="587"/>
      <c r="L2971" s="587"/>
      <c r="M2971" s="587"/>
      <c r="N2971" s="587"/>
      <c r="O2971" s="587"/>
    </row>
    <row r="2972" customHeight="1" spans="1:15">
      <c r="A2972" s="586"/>
      <c r="K2972" s="587"/>
      <c r="L2972" s="587"/>
      <c r="M2972" s="587"/>
      <c r="N2972" s="587"/>
      <c r="O2972" s="587"/>
    </row>
    <row r="2973" customHeight="1" spans="1:15">
      <c r="A2973" s="586"/>
      <c r="K2973" s="587"/>
      <c r="L2973" s="587"/>
      <c r="M2973" s="587"/>
      <c r="N2973" s="587"/>
      <c r="O2973" s="587"/>
    </row>
    <row r="2974" customHeight="1" spans="1:15">
      <c r="A2974" s="586"/>
      <c r="K2974" s="587"/>
      <c r="L2974" s="587"/>
      <c r="M2974" s="587"/>
      <c r="N2974" s="587"/>
      <c r="O2974" s="587"/>
    </row>
    <row r="2975" customHeight="1" spans="1:15">
      <c r="A2975" s="586"/>
      <c r="K2975" s="587"/>
      <c r="L2975" s="587"/>
      <c r="M2975" s="587"/>
      <c r="N2975" s="587"/>
      <c r="O2975" s="587"/>
    </row>
    <row r="2976" customHeight="1" spans="1:15">
      <c r="A2976" s="586"/>
      <c r="K2976" s="587"/>
      <c r="L2976" s="587"/>
      <c r="M2976" s="587"/>
      <c r="N2976" s="587"/>
      <c r="O2976" s="587"/>
    </row>
    <row r="2977" customHeight="1" spans="1:15">
      <c r="A2977" s="586"/>
      <c r="K2977" s="587"/>
      <c r="L2977" s="587"/>
      <c r="M2977" s="587"/>
      <c r="N2977" s="587"/>
      <c r="O2977" s="587"/>
    </row>
    <row r="2978" customHeight="1" spans="1:15">
      <c r="A2978" s="586"/>
      <c r="K2978" s="587"/>
      <c r="L2978" s="587"/>
      <c r="M2978" s="587"/>
      <c r="N2978" s="587"/>
      <c r="O2978" s="587"/>
    </row>
    <row r="2979" customHeight="1" spans="1:15">
      <c r="A2979" s="586"/>
      <c r="K2979" s="587"/>
      <c r="L2979" s="587"/>
      <c r="M2979" s="587"/>
      <c r="N2979" s="587"/>
      <c r="O2979" s="587"/>
    </row>
    <row r="2980" customHeight="1" spans="1:15">
      <c r="A2980" s="586"/>
      <c r="K2980" s="587"/>
      <c r="L2980" s="587"/>
      <c r="M2980" s="587"/>
      <c r="N2980" s="587"/>
      <c r="O2980" s="587"/>
    </row>
    <row r="2981" customHeight="1" spans="1:15">
      <c r="A2981" s="586"/>
      <c r="K2981" s="587"/>
      <c r="L2981" s="587"/>
      <c r="M2981" s="587"/>
      <c r="N2981" s="587"/>
      <c r="O2981" s="587"/>
    </row>
    <row r="2982" customHeight="1" spans="1:15">
      <c r="A2982" s="586"/>
      <c r="K2982" s="587"/>
      <c r="L2982" s="587"/>
      <c r="M2982" s="587"/>
      <c r="N2982" s="587"/>
      <c r="O2982" s="587"/>
    </row>
    <row r="2983" customHeight="1" spans="1:15">
      <c r="A2983" s="586"/>
      <c r="K2983" s="587"/>
      <c r="L2983" s="587"/>
      <c r="M2983" s="587"/>
      <c r="N2983" s="587"/>
      <c r="O2983" s="587"/>
    </row>
    <row r="2984" customHeight="1" spans="1:15">
      <c r="A2984" s="586"/>
      <c r="K2984" s="587"/>
      <c r="L2984" s="587"/>
      <c r="M2984" s="587"/>
      <c r="N2984" s="587"/>
      <c r="O2984" s="587"/>
    </row>
    <row r="2985" customHeight="1" spans="1:15">
      <c r="A2985" s="586"/>
      <c r="K2985" s="587"/>
      <c r="L2985" s="587"/>
      <c r="M2985" s="587"/>
      <c r="N2985" s="587"/>
      <c r="O2985" s="587"/>
    </row>
    <row r="2986" customHeight="1" spans="1:15">
      <c r="A2986" s="586"/>
      <c r="K2986" s="587"/>
      <c r="L2986" s="587"/>
      <c r="M2986" s="587"/>
      <c r="N2986" s="587"/>
      <c r="O2986" s="587"/>
    </row>
    <row r="2987" customHeight="1" spans="1:15">
      <c r="A2987" s="586"/>
      <c r="K2987" s="587"/>
      <c r="L2987" s="587"/>
      <c r="M2987" s="587"/>
      <c r="N2987" s="587"/>
      <c r="O2987" s="587"/>
    </row>
    <row r="2988" customHeight="1" spans="1:15">
      <c r="A2988" s="586"/>
      <c r="K2988" s="587"/>
      <c r="L2988" s="587"/>
      <c r="M2988" s="587"/>
      <c r="N2988" s="587"/>
      <c r="O2988" s="587"/>
    </row>
    <row r="2989" customHeight="1" spans="1:15">
      <c r="A2989" s="586"/>
      <c r="K2989" s="587"/>
      <c r="L2989" s="587"/>
      <c r="M2989" s="587"/>
      <c r="N2989" s="587"/>
      <c r="O2989" s="587"/>
    </row>
    <row r="2990" customHeight="1" spans="1:15">
      <c r="A2990" s="586"/>
      <c r="K2990" s="587"/>
      <c r="L2990" s="587"/>
      <c r="M2990" s="587"/>
      <c r="N2990" s="587"/>
      <c r="O2990" s="587"/>
    </row>
    <row r="2991" customHeight="1" spans="1:15">
      <c r="A2991" s="586"/>
      <c r="K2991" s="587"/>
      <c r="L2991" s="587"/>
      <c r="M2991" s="587"/>
      <c r="N2991" s="587"/>
      <c r="O2991" s="587"/>
    </row>
    <row r="2992" customHeight="1" spans="1:15">
      <c r="A2992" s="586"/>
      <c r="K2992" s="587"/>
      <c r="L2992" s="587"/>
      <c r="M2992" s="587"/>
      <c r="N2992" s="587"/>
      <c r="O2992" s="587"/>
    </row>
    <row r="2993" customHeight="1" spans="1:15">
      <c r="A2993" s="586"/>
      <c r="K2993" s="587"/>
      <c r="L2993" s="587"/>
      <c r="M2993" s="587"/>
      <c r="N2993" s="587"/>
      <c r="O2993" s="587"/>
    </row>
    <row r="2994" customHeight="1" spans="1:15">
      <c r="A2994" s="586"/>
      <c r="K2994" s="587"/>
      <c r="L2994" s="587"/>
      <c r="M2994" s="587"/>
      <c r="N2994" s="587"/>
      <c r="O2994" s="587"/>
    </row>
    <row r="2995" customHeight="1" spans="1:15">
      <c r="A2995" s="586"/>
      <c r="K2995" s="587"/>
      <c r="L2995" s="587"/>
      <c r="M2995" s="587"/>
      <c r="N2995" s="587"/>
      <c r="O2995" s="587"/>
    </row>
    <row r="2996" customHeight="1" spans="1:15">
      <c r="A2996" s="586"/>
      <c r="K2996" s="587"/>
      <c r="L2996" s="587"/>
      <c r="M2996" s="587"/>
      <c r="N2996" s="587"/>
      <c r="O2996" s="587"/>
    </row>
    <row r="2997" customHeight="1" spans="1:15">
      <c r="A2997" s="586"/>
      <c r="K2997" s="587"/>
      <c r="L2997" s="587"/>
      <c r="M2997" s="587"/>
      <c r="N2997" s="587"/>
      <c r="O2997" s="587"/>
    </row>
    <row r="2998" customHeight="1" spans="1:15">
      <c r="A2998" s="586"/>
      <c r="K2998" s="587"/>
      <c r="L2998" s="587"/>
      <c r="M2998" s="587"/>
      <c r="N2998" s="587"/>
      <c r="O2998" s="587"/>
    </row>
    <row r="2999" customHeight="1" spans="1:15">
      <c r="A2999" s="586"/>
      <c r="K2999" s="587"/>
      <c r="L2999" s="587"/>
      <c r="M2999" s="587"/>
      <c r="N2999" s="587"/>
      <c r="O2999" s="587"/>
    </row>
    <row r="3000" customHeight="1" spans="1:15">
      <c r="A3000" s="586"/>
      <c r="K3000" s="587"/>
      <c r="L3000" s="587"/>
      <c r="M3000" s="587"/>
      <c r="N3000" s="587"/>
      <c r="O3000" s="587"/>
    </row>
    <row r="3001" customHeight="1" spans="1:15">
      <c r="A3001" s="586"/>
      <c r="K3001" s="587"/>
      <c r="L3001" s="587"/>
      <c r="M3001" s="587"/>
      <c r="N3001" s="587"/>
      <c r="O3001" s="587"/>
    </row>
    <row r="3002" customHeight="1" spans="1:15">
      <c r="A3002" s="586"/>
      <c r="K3002" s="587"/>
      <c r="L3002" s="587"/>
      <c r="M3002" s="587"/>
      <c r="N3002" s="587"/>
      <c r="O3002" s="587"/>
    </row>
    <row r="3003" customHeight="1" spans="1:15">
      <c r="A3003" s="586"/>
      <c r="K3003" s="587"/>
      <c r="L3003" s="587"/>
      <c r="M3003" s="587"/>
      <c r="N3003" s="587"/>
      <c r="O3003" s="587"/>
    </row>
    <row r="3004" customHeight="1" spans="1:15">
      <c r="A3004" s="586"/>
      <c r="K3004" s="587"/>
      <c r="L3004" s="587"/>
      <c r="M3004" s="587"/>
      <c r="N3004" s="587"/>
      <c r="O3004" s="587"/>
    </row>
    <row r="3005" customHeight="1" spans="1:15">
      <c r="A3005" s="586"/>
      <c r="K3005" s="587"/>
      <c r="L3005" s="587"/>
      <c r="M3005" s="587"/>
      <c r="N3005" s="587"/>
      <c r="O3005" s="587"/>
    </row>
    <row r="3006" customHeight="1" spans="1:15">
      <c r="A3006" s="586"/>
      <c r="K3006" s="587"/>
      <c r="L3006" s="587"/>
      <c r="M3006" s="587"/>
      <c r="N3006" s="587"/>
      <c r="O3006" s="587"/>
    </row>
    <row r="3007" customHeight="1" spans="1:15">
      <c r="A3007" s="586"/>
      <c r="K3007" s="587"/>
      <c r="L3007" s="587"/>
      <c r="M3007" s="587"/>
      <c r="N3007" s="587"/>
      <c r="O3007" s="587"/>
    </row>
    <row r="3008" customHeight="1" spans="1:15">
      <c r="A3008" s="586"/>
      <c r="K3008" s="587"/>
      <c r="L3008" s="587"/>
      <c r="M3008" s="587"/>
      <c r="N3008" s="587"/>
      <c r="O3008" s="587"/>
    </row>
    <row r="3009" customHeight="1" spans="1:15">
      <c r="A3009" s="586"/>
      <c r="K3009" s="587"/>
      <c r="L3009" s="587"/>
      <c r="M3009" s="587"/>
      <c r="N3009" s="587"/>
      <c r="O3009" s="587"/>
    </row>
    <row r="3010" customHeight="1" spans="1:15">
      <c r="A3010" s="586"/>
      <c r="K3010" s="587"/>
      <c r="L3010" s="587"/>
      <c r="M3010" s="587"/>
      <c r="N3010" s="587"/>
      <c r="O3010" s="587"/>
    </row>
    <row r="3011" customHeight="1" spans="1:15">
      <c r="A3011" s="586"/>
      <c r="K3011" s="587"/>
      <c r="L3011" s="587"/>
      <c r="M3011" s="587"/>
      <c r="N3011" s="587"/>
      <c r="O3011" s="587"/>
    </row>
    <row r="3012" customHeight="1" spans="1:15">
      <c r="A3012" s="586"/>
      <c r="K3012" s="587"/>
      <c r="L3012" s="587"/>
      <c r="M3012" s="587"/>
      <c r="N3012" s="587"/>
      <c r="O3012" s="587"/>
    </row>
    <row r="3013" customHeight="1" spans="1:15">
      <c r="A3013" s="586"/>
      <c r="K3013" s="587"/>
      <c r="L3013" s="587"/>
      <c r="M3013" s="587"/>
      <c r="N3013" s="587"/>
      <c r="O3013" s="587"/>
    </row>
    <row r="3014" customHeight="1" spans="1:15">
      <c r="A3014" s="586"/>
      <c r="K3014" s="587"/>
      <c r="L3014" s="587"/>
      <c r="M3014" s="587"/>
      <c r="N3014" s="587"/>
      <c r="O3014" s="587"/>
    </row>
    <row r="3015" customHeight="1" spans="1:15">
      <c r="A3015" s="586"/>
      <c r="K3015" s="587"/>
      <c r="L3015" s="587"/>
      <c r="M3015" s="587"/>
      <c r="N3015" s="587"/>
      <c r="O3015" s="587"/>
    </row>
    <row r="3016" customHeight="1" spans="1:15">
      <c r="A3016" s="586"/>
      <c r="K3016" s="587"/>
      <c r="L3016" s="587"/>
      <c r="M3016" s="587"/>
      <c r="N3016" s="587"/>
      <c r="O3016" s="587"/>
    </row>
    <row r="3017" customHeight="1" spans="1:15">
      <c r="A3017" s="586"/>
      <c r="K3017" s="587"/>
      <c r="L3017" s="587"/>
      <c r="M3017" s="587"/>
      <c r="N3017" s="587"/>
      <c r="O3017" s="587"/>
    </row>
    <row r="3018" customHeight="1" spans="1:15">
      <c r="A3018" s="586"/>
      <c r="K3018" s="587"/>
      <c r="L3018" s="587"/>
      <c r="M3018" s="587"/>
      <c r="N3018" s="587"/>
      <c r="O3018" s="587"/>
    </row>
    <row r="3019" customHeight="1" spans="1:15">
      <c r="A3019" s="586"/>
      <c r="K3019" s="587"/>
      <c r="L3019" s="587"/>
      <c r="M3019" s="587"/>
      <c r="N3019" s="587"/>
      <c r="O3019" s="587"/>
    </row>
    <row r="3020" customHeight="1" spans="1:15">
      <c r="A3020" s="586"/>
      <c r="K3020" s="587"/>
      <c r="L3020" s="587"/>
      <c r="M3020" s="587"/>
      <c r="N3020" s="587"/>
      <c r="O3020" s="587"/>
    </row>
    <row r="3021" customHeight="1" spans="1:15">
      <c r="A3021" s="586"/>
      <c r="K3021" s="587"/>
      <c r="L3021" s="587"/>
      <c r="M3021" s="587"/>
      <c r="N3021" s="587"/>
      <c r="O3021" s="587"/>
    </row>
    <row r="3022" customHeight="1" spans="1:15">
      <c r="A3022" s="586"/>
      <c r="K3022" s="587"/>
      <c r="L3022" s="587"/>
      <c r="M3022" s="587"/>
      <c r="N3022" s="587"/>
      <c r="O3022" s="587"/>
    </row>
    <row r="3023" customHeight="1" spans="1:15">
      <c r="A3023" s="586"/>
      <c r="K3023" s="587"/>
      <c r="L3023" s="587"/>
      <c r="M3023" s="587"/>
      <c r="N3023" s="587"/>
      <c r="O3023" s="587"/>
    </row>
    <row r="3024" customHeight="1" spans="1:15">
      <c r="A3024" s="586"/>
      <c r="K3024" s="587"/>
      <c r="L3024" s="587"/>
      <c r="M3024" s="587"/>
      <c r="N3024" s="587"/>
      <c r="O3024" s="587"/>
    </row>
    <row r="3025" customHeight="1" spans="1:15">
      <c r="A3025" s="586"/>
      <c r="K3025" s="587"/>
      <c r="L3025" s="587"/>
      <c r="M3025" s="587"/>
      <c r="N3025" s="587"/>
      <c r="O3025" s="587"/>
    </row>
    <row r="3026" customHeight="1" spans="1:15">
      <c r="A3026" s="586"/>
      <c r="K3026" s="587"/>
      <c r="L3026" s="587"/>
      <c r="M3026" s="587"/>
      <c r="N3026" s="587"/>
      <c r="O3026" s="587"/>
    </row>
    <row r="3027" customHeight="1" spans="1:15">
      <c r="A3027" s="586"/>
      <c r="K3027" s="587"/>
      <c r="L3027" s="587"/>
      <c r="M3027" s="587"/>
      <c r="N3027" s="587"/>
      <c r="O3027" s="587"/>
    </row>
    <row r="3028" customHeight="1" spans="1:15">
      <c r="A3028" s="586"/>
      <c r="K3028" s="587"/>
      <c r="L3028" s="587"/>
      <c r="M3028" s="587"/>
      <c r="N3028" s="587"/>
      <c r="O3028" s="587"/>
    </row>
    <row r="3029" customHeight="1" spans="1:15">
      <c r="A3029" s="586"/>
      <c r="K3029" s="587"/>
      <c r="L3029" s="587"/>
      <c r="M3029" s="587"/>
      <c r="N3029" s="587"/>
      <c r="O3029" s="587"/>
    </row>
    <row r="3030" customHeight="1" spans="1:15">
      <c r="A3030" s="586"/>
      <c r="K3030" s="587"/>
      <c r="L3030" s="587"/>
      <c r="M3030" s="587"/>
      <c r="N3030" s="587"/>
      <c r="O3030" s="587"/>
    </row>
    <row r="3031" customHeight="1" spans="1:15">
      <c r="A3031" s="586"/>
      <c r="K3031" s="587"/>
      <c r="L3031" s="587"/>
      <c r="M3031" s="587"/>
      <c r="N3031" s="587"/>
      <c r="O3031" s="587"/>
    </row>
    <row r="3032" customHeight="1" spans="1:15">
      <c r="A3032" s="586"/>
      <c r="K3032" s="587"/>
      <c r="L3032" s="587"/>
      <c r="M3032" s="587"/>
      <c r="N3032" s="587"/>
      <c r="O3032" s="587"/>
    </row>
    <row r="3033" customHeight="1" spans="1:15">
      <c r="A3033" s="586"/>
      <c r="K3033" s="587"/>
      <c r="L3033" s="587"/>
      <c r="M3033" s="587"/>
      <c r="N3033" s="587"/>
      <c r="O3033" s="587"/>
    </row>
    <row r="3034" customHeight="1" spans="1:15">
      <c r="A3034" s="586"/>
      <c r="K3034" s="587"/>
      <c r="L3034" s="587"/>
      <c r="M3034" s="587"/>
      <c r="N3034" s="587"/>
      <c r="O3034" s="587"/>
    </row>
    <row r="3035" customHeight="1" spans="1:15">
      <c r="A3035" s="586"/>
      <c r="K3035" s="587"/>
      <c r="L3035" s="587"/>
      <c r="M3035" s="587"/>
      <c r="N3035" s="587"/>
      <c r="O3035" s="587"/>
    </row>
    <row r="3036" customHeight="1" spans="1:15">
      <c r="A3036" s="586"/>
      <c r="K3036" s="587"/>
      <c r="L3036" s="587"/>
      <c r="M3036" s="587"/>
      <c r="N3036" s="587"/>
      <c r="O3036" s="587"/>
    </row>
    <row r="3037" customHeight="1" spans="1:15">
      <c r="A3037" s="586"/>
      <c r="K3037" s="587"/>
      <c r="L3037" s="587"/>
      <c r="M3037" s="587"/>
      <c r="N3037" s="587"/>
      <c r="O3037" s="587"/>
    </row>
    <row r="3038" customHeight="1" spans="1:15">
      <c r="A3038" s="586"/>
      <c r="K3038" s="587"/>
      <c r="L3038" s="587"/>
      <c r="M3038" s="587"/>
      <c r="N3038" s="587"/>
      <c r="O3038" s="587"/>
    </row>
    <row r="3039" customHeight="1" spans="1:15">
      <c r="A3039" s="586"/>
      <c r="K3039" s="587"/>
      <c r="L3039" s="587"/>
      <c r="M3039" s="587"/>
      <c r="N3039" s="587"/>
      <c r="O3039" s="587"/>
    </row>
    <row r="3040" customHeight="1" spans="1:15">
      <c r="A3040" s="586"/>
      <c r="K3040" s="587"/>
      <c r="L3040" s="587"/>
      <c r="M3040" s="587"/>
      <c r="N3040" s="587"/>
      <c r="O3040" s="587"/>
    </row>
    <row r="3041" customHeight="1" spans="1:15">
      <c r="A3041" s="586"/>
      <c r="K3041" s="587"/>
      <c r="L3041" s="587"/>
      <c r="M3041" s="587"/>
      <c r="N3041" s="587"/>
      <c r="O3041" s="587"/>
    </row>
    <row r="3042" customHeight="1" spans="1:15">
      <c r="A3042" s="586"/>
      <c r="K3042" s="587"/>
      <c r="L3042" s="587"/>
      <c r="M3042" s="587"/>
      <c r="N3042" s="587"/>
      <c r="O3042" s="587"/>
    </row>
    <row r="3043" customHeight="1" spans="1:15">
      <c r="A3043" s="586"/>
      <c r="K3043" s="587"/>
      <c r="L3043" s="587"/>
      <c r="M3043" s="587"/>
      <c r="N3043" s="587"/>
      <c r="O3043" s="587"/>
    </row>
    <row r="3044" customHeight="1" spans="1:15">
      <c r="A3044" s="586"/>
      <c r="K3044" s="587"/>
      <c r="L3044" s="587"/>
      <c r="M3044" s="587"/>
      <c r="N3044" s="587"/>
      <c r="O3044" s="587"/>
    </row>
  </sheetData>
  <mergeCells count="17">
    <mergeCell ref="A2:U2"/>
    <mergeCell ref="A3:U3"/>
    <mergeCell ref="F5:H5"/>
    <mergeCell ref="K5:M5"/>
    <mergeCell ref="P5:R5"/>
    <mergeCell ref="A5:A6"/>
    <mergeCell ref="B5:B6"/>
    <mergeCell ref="C5:C6"/>
    <mergeCell ref="D5:D6"/>
    <mergeCell ref="E5:E6"/>
    <mergeCell ref="I5:I6"/>
    <mergeCell ref="J5:J6"/>
    <mergeCell ref="N5:N6"/>
    <mergeCell ref="O5:O6"/>
    <mergeCell ref="S5:S6"/>
    <mergeCell ref="T5:T6"/>
    <mergeCell ref="U5:U6"/>
  </mergeCells>
  <hyperlinks>
    <hyperlink ref="A1" location="索引目录!E18" display="返回索引页"/>
    <hyperlink ref="B1" location="存货汇总!B6" display="返回"/>
  </hyperlinks>
  <printOptions horizontalCentered="1"/>
  <pageMargins left="0.354166666666667" right="0.354166666666667" top="0.786805555555556" bottom="0.786805555555556" header="0.9" footer="0.511805555555556"/>
  <pageSetup paperSize="9" scale="63" fitToHeight="0" orientation="landscape"/>
  <headerFooter alignWithMargins="0">
    <oddHeader>&amp;R&amp;"宋体,常规"&amp;10表&amp;"Times New Roman,常规"3-9-1
&amp;"宋体,常规"共&amp;"Times New Roman,常规"&amp;N&amp;"宋体,常规"页第&amp;"Times New Roman,常规"&amp;P&amp;"宋体,常规"页</oddHead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9"/>
  <sheetViews>
    <sheetView topLeftCell="L1" workbookViewId="0">
      <selection activeCell="H13" sqref="H13"/>
    </sheetView>
  </sheetViews>
  <sheetFormatPr defaultColWidth="9" defaultRowHeight="15.75" customHeight="1"/>
  <cols>
    <col min="1" max="1" width="5.5" customWidth="1"/>
    <col min="2" max="2" width="14.5" customWidth="1" outlineLevel="1"/>
    <col min="3" max="3" width="14.5" customWidth="1"/>
    <col min="4" max="4" width="5.4" customWidth="1"/>
    <col min="5" max="5" width="7.6" customWidth="1" outlineLevel="1"/>
    <col min="6" max="6" width="9" outlineLevel="1"/>
    <col min="7" max="8" width="14" customWidth="1" outlineLevel="1"/>
    <col min="9" max="9" width="9.5" customWidth="1"/>
    <col min="10" max="10" width="7.5" customWidth="1"/>
    <col min="11" max="11" width="13.1" customWidth="1"/>
    <col min="12" max="12" width="13.1" customWidth="1" outlineLevel="1"/>
    <col min="13" max="13" width="10" customWidth="1"/>
    <col min="14" max="14" width="10.5" customWidth="1"/>
    <col min="15" max="16" width="12.5" customWidth="1"/>
    <col min="17" max="17" width="8.6" customWidth="1"/>
    <col min="18" max="18" width="13.1" customWidth="1"/>
  </cols>
  <sheetData>
    <row r="1" spans="1:18">
      <c r="A1" s="1" t="s">
        <v>421</v>
      </c>
      <c r="B1" s="2" t="s">
        <v>462</v>
      </c>
      <c r="C1" s="2"/>
      <c r="D1" s="3"/>
      <c r="E1" s="3"/>
      <c r="F1" s="3"/>
      <c r="G1" s="3"/>
      <c r="H1" s="3"/>
      <c r="I1" s="3"/>
      <c r="J1" s="3"/>
      <c r="K1" s="3"/>
      <c r="L1" s="3"/>
      <c r="M1" s="3"/>
      <c r="N1" s="3"/>
      <c r="O1" s="3"/>
      <c r="P1" s="3"/>
      <c r="Q1" s="3"/>
      <c r="R1" s="3"/>
    </row>
    <row r="2" ht="30" customHeight="1" spans="1:18">
      <c r="A2" s="4" t="s">
        <v>713</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5"/>
      <c r="L3" s="5"/>
      <c r="M3" s="18"/>
      <c r="N3" s="18"/>
      <c r="O3" s="18"/>
      <c r="P3" s="18"/>
      <c r="Q3" s="18"/>
      <c r="R3" s="18"/>
    </row>
    <row r="4" customHeight="1" spans="1:18">
      <c r="A4" s="6" t="e">
        <f>#REF!&amp;#REF!</f>
        <v>#REF!</v>
      </c>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1"/>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46"/>
      <c r="B8" s="70"/>
      <c r="C8" s="71"/>
      <c r="D8" s="72"/>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46"/>
      <c r="B9" s="70"/>
      <c r="C9" s="71"/>
      <c r="D9" s="72"/>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46"/>
      <c r="B10" s="70"/>
      <c r="C10" s="71"/>
      <c r="D10" s="72"/>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46"/>
      <c r="B11" s="70"/>
      <c r="C11" s="71"/>
      <c r="D11" s="72"/>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46"/>
      <c r="B12" s="70"/>
      <c r="C12" s="71"/>
      <c r="D12" s="72"/>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46"/>
      <c r="B13" s="70"/>
      <c r="C13" s="71"/>
      <c r="D13" s="72"/>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46"/>
      <c r="B14" s="70"/>
      <c r="C14" s="71"/>
      <c r="D14" s="72"/>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46"/>
      <c r="B15" s="70"/>
      <c r="C15" s="71"/>
      <c r="D15" s="72"/>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46"/>
      <c r="B16" s="70"/>
      <c r="C16" s="71"/>
      <c r="D16" s="72"/>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46"/>
      <c r="B17" s="70"/>
      <c r="C17" s="71"/>
      <c r="D17" s="72"/>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46"/>
      <c r="B18" s="70"/>
      <c r="C18" s="71"/>
      <c r="D18" s="72"/>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46"/>
      <c r="B19" s="70"/>
      <c r="C19" s="71"/>
      <c r="D19" s="72"/>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46"/>
      <c r="B20" s="70"/>
      <c r="C20" s="71"/>
      <c r="D20" s="72"/>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46"/>
      <c r="B21" s="70"/>
      <c r="C21" s="71"/>
      <c r="D21" s="72"/>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46"/>
      <c r="B22" s="70"/>
      <c r="C22" s="71"/>
      <c r="D22" s="72"/>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46"/>
      <c r="B23" s="70"/>
      <c r="C23" s="71"/>
      <c r="D23" s="72"/>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46"/>
      <c r="B24" s="70"/>
      <c r="C24" s="71"/>
      <c r="D24" s="72"/>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46"/>
      <c r="B25" s="70"/>
      <c r="C25" s="71"/>
      <c r="D25" s="72"/>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20"/>
      <c r="B26" s="20"/>
      <c r="C26" s="20"/>
      <c r="D26" s="20"/>
      <c r="E26" s="39"/>
      <c r="F26" s="14"/>
      <c r="G26" s="73"/>
      <c r="H26" s="13"/>
      <c r="I26" s="76"/>
      <c r="J26" s="75"/>
      <c r="K26" s="76"/>
      <c r="L26" s="76"/>
      <c r="M26" s="20"/>
      <c r="N26" s="20"/>
      <c r="O26" s="76"/>
      <c r="P26" s="14">
        <f t="shared" si="2"/>
        <v>0</v>
      </c>
      <c r="Q26" s="14" t="str">
        <f t="shared" si="3"/>
        <v/>
      </c>
      <c r="R26" s="20"/>
      <c r="S26" s="48" t="str">
        <f t="shared" si="4"/>
        <v/>
      </c>
    </row>
    <row r="27" customHeight="1" spans="1:19">
      <c r="A27" s="146" t="s">
        <v>621</v>
      </c>
      <c r="B27" s="91"/>
      <c r="C27" s="91"/>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3">
      <c r="A28" s="17" t="e">
        <f>#REF!&amp;#REF!</f>
        <v>#REF!</v>
      </c>
      <c r="I28" s="6"/>
      <c r="J28" s="6"/>
      <c r="M28" s="27" t="e">
        <f>"评估人员："&amp;#REF!</f>
        <v>#REF!</v>
      </c>
    </row>
    <row r="29" customHeight="1" spans="1:1">
      <c r="A29" s="17" t="e">
        <f>CONCATENATE(#REF!,#REF!,#REF!,#REF!,#REF!,#REF!,#REF!)</f>
        <v>#REF!</v>
      </c>
    </row>
  </sheetData>
  <mergeCells count="14">
    <mergeCell ref="A2:R2"/>
    <mergeCell ref="A3:R3"/>
    <mergeCell ref="E5:G5"/>
    <mergeCell ref="I5:K5"/>
    <mergeCell ref="M5:O5"/>
    <mergeCell ref="A5:A6"/>
    <mergeCell ref="B5:B6"/>
    <mergeCell ref="C5:C6"/>
    <mergeCell ref="D5:D6"/>
    <mergeCell ref="H5:H6"/>
    <mergeCell ref="L5:L6"/>
    <mergeCell ref="P5:P6"/>
    <mergeCell ref="Q5:Q6"/>
    <mergeCell ref="R5:R6"/>
  </mergeCells>
  <hyperlinks>
    <hyperlink ref="A1" location="索引目录!E19" display="返回索引页"/>
    <hyperlink ref="B1" location="存货汇总!B7" display="返回"/>
  </hyperlinks>
  <printOptions horizontalCentered="1"/>
  <pageMargins left="0.354166666666667" right="0.354166666666667" top="0.786805555555556" bottom="0.786805555555556" header="0.889583333333333" footer="0.511805555555556"/>
  <pageSetup paperSize="9" scale="67" fitToHeight="0" orientation="landscape"/>
  <headerFooter alignWithMargins="0">
    <oddHeader>&amp;R&amp;"宋体,常规"&amp;10表&amp;"Times New Roman,常规"3-9-2
&amp;"宋体,常规"共&amp;"Times New Roman,常规"&amp;N&amp;"宋体,常规"页第&amp;"Times New Roman,常规"&amp;P&amp;"宋体,常规"页</oddHead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J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5.1" customWidth="1"/>
    <col min="5" max="6" width="9" outlineLevel="1"/>
    <col min="7" max="8" width="12.6" customWidth="1" outlineLevel="1"/>
    <col min="9" max="9" width="10.1" customWidth="1"/>
    <col min="10" max="10" width="6.9" customWidth="1"/>
    <col min="11" max="11" width="13.1" customWidth="1"/>
    <col min="12" max="12" width="13.1" customWidth="1" outlineLevel="1"/>
    <col min="13" max="13" width="7.1" customWidth="1"/>
    <col min="14" max="14" width="8.5" customWidth="1"/>
    <col min="15"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715</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18"/>
      <c r="L3" s="18"/>
      <c r="M3" s="18"/>
      <c r="N3" s="18"/>
      <c r="O3" s="18"/>
      <c r="P3" s="18"/>
      <c r="Q3" s="18"/>
      <c r="R3" s="18"/>
    </row>
    <row r="4" customHeight="1" spans="1:18">
      <c r="A4" s="6" t="e">
        <f>#REF!&amp;#REF!</f>
        <v>#REF!</v>
      </c>
      <c r="F4" s="593"/>
      <c r="G4" s="593"/>
      <c r="H4" s="593"/>
      <c r="I4" s="593"/>
      <c r="J4" s="593"/>
      <c r="K4" s="593"/>
      <c r="L4" s="593"/>
      <c r="N4" s="593"/>
      <c r="O4" s="593"/>
      <c r="P4" s="593"/>
      <c r="Q4" s="593"/>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0"/>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10"/>
      <c r="B8" s="11"/>
      <c r="C8" s="11"/>
      <c r="D8" s="20"/>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10"/>
      <c r="B9" s="11"/>
      <c r="C9" s="11"/>
      <c r="D9" s="20"/>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10"/>
      <c r="B10" s="11"/>
      <c r="C10" s="11"/>
      <c r="D10" s="20"/>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10"/>
      <c r="B11" s="11"/>
      <c r="C11" s="11"/>
      <c r="D11" s="20"/>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10"/>
      <c r="B12" s="11"/>
      <c r="C12" s="11"/>
      <c r="D12" s="20"/>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10"/>
      <c r="B13" s="11"/>
      <c r="C13" s="11"/>
      <c r="D13" s="20"/>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10"/>
      <c r="B14" s="11"/>
      <c r="C14" s="11"/>
      <c r="D14" s="20"/>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10"/>
      <c r="B15" s="11"/>
      <c r="C15" s="11"/>
      <c r="D15" s="20"/>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10"/>
      <c r="B16" s="11"/>
      <c r="C16" s="11"/>
      <c r="D16" s="20"/>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10"/>
      <c r="B17" s="11"/>
      <c r="C17" s="11"/>
      <c r="D17" s="20"/>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10"/>
      <c r="B18" s="11"/>
      <c r="C18" s="11"/>
      <c r="D18" s="20"/>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10"/>
      <c r="B19" s="11"/>
      <c r="C19" s="11"/>
      <c r="D19" s="20"/>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10"/>
      <c r="B20" s="11"/>
      <c r="C20" s="11"/>
      <c r="D20" s="20"/>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10"/>
      <c r="B21" s="11"/>
      <c r="C21" s="11"/>
      <c r="D21" s="20"/>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10"/>
      <c r="B22" s="11"/>
      <c r="C22" s="11"/>
      <c r="D22" s="20"/>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10"/>
      <c r="B23" s="11"/>
      <c r="C23" s="11"/>
      <c r="D23" s="20"/>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10"/>
      <c r="B24" s="11"/>
      <c r="C24" s="11"/>
      <c r="D24" s="20"/>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10"/>
      <c r="B25" s="11"/>
      <c r="C25" s="11"/>
      <c r="D25" s="20"/>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10"/>
      <c r="B26" s="11"/>
      <c r="C26" s="11"/>
      <c r="D26" s="20"/>
      <c r="E26" s="39"/>
      <c r="F26" s="14"/>
      <c r="G26" s="73"/>
      <c r="H26" s="13"/>
      <c r="I26" s="76"/>
      <c r="J26" s="75"/>
      <c r="K26" s="76"/>
      <c r="L26" s="76"/>
      <c r="M26" s="39"/>
      <c r="N26" s="14"/>
      <c r="O26" s="14"/>
      <c r="P26" s="14">
        <f t="shared" si="2"/>
        <v>0</v>
      </c>
      <c r="Q26" s="14" t="str">
        <f t="shared" si="3"/>
        <v/>
      </c>
      <c r="R26" s="20"/>
      <c r="S26" s="48" t="str">
        <f t="shared" si="4"/>
        <v/>
      </c>
    </row>
    <row r="27" customHeight="1" spans="1:19">
      <c r="A27" s="51" t="s">
        <v>621</v>
      </c>
      <c r="B27" s="29"/>
      <c r="C27" s="29"/>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7">
      <c r="A28" s="17" t="e">
        <f>#REF!&amp;#REF!</f>
        <v>#REF!</v>
      </c>
      <c r="F28" s="593"/>
      <c r="G28" s="593"/>
      <c r="H28" s="593"/>
      <c r="I28" s="593"/>
      <c r="J28" s="593"/>
      <c r="K28" s="593"/>
      <c r="L28" s="593"/>
      <c r="M28" s="27" t="e">
        <f>"评估人员："&amp;#REF!</f>
        <v>#REF!</v>
      </c>
      <c r="N28" s="593"/>
      <c r="O28" s="593"/>
      <c r="P28" s="593"/>
      <c r="Q28" s="593"/>
    </row>
    <row r="29" customHeight="1" spans="1:17">
      <c r="A29" s="17" t="e">
        <f>CONCATENATE(#REF!,#REF!,#REF!,#REF!,#REF!,#REF!,#REF!)</f>
        <v>#REF!</v>
      </c>
      <c r="F29" s="593"/>
      <c r="G29" s="593"/>
      <c r="H29" s="593"/>
      <c r="I29" s="593"/>
      <c r="J29" s="593"/>
      <c r="K29" s="593"/>
      <c r="L29" s="593"/>
      <c r="N29" s="593"/>
      <c r="O29" s="593"/>
      <c r="P29" s="593"/>
      <c r="Q29" s="593"/>
    </row>
    <row r="30" customHeight="1" spans="6:17">
      <c r="F30" s="593"/>
      <c r="G30" s="593"/>
      <c r="H30" s="593"/>
      <c r="I30" s="593"/>
      <c r="J30" s="593"/>
      <c r="K30" s="593"/>
      <c r="L30" s="593"/>
      <c r="N30" s="593"/>
      <c r="O30" s="593"/>
      <c r="P30" s="593"/>
      <c r="Q30" s="593"/>
    </row>
    <row r="31" customHeight="1" spans="6:17">
      <c r="F31" s="593"/>
      <c r="G31" s="593"/>
      <c r="H31" s="593"/>
      <c r="I31" s="593"/>
      <c r="J31" s="593"/>
      <c r="K31" s="593"/>
      <c r="L31" s="593"/>
      <c r="N31" s="593"/>
      <c r="O31" s="593"/>
      <c r="P31" s="593"/>
      <c r="Q31" s="593"/>
    </row>
    <row r="32" customHeight="1" spans="6:17">
      <c r="F32" s="593"/>
      <c r="G32" s="593"/>
      <c r="H32" s="593"/>
      <c r="I32" s="593"/>
      <c r="J32" s="593"/>
      <c r="K32" s="593"/>
      <c r="L32" s="593"/>
      <c r="N32" s="593"/>
      <c r="O32" s="593"/>
      <c r="P32" s="593"/>
      <c r="Q32" s="593"/>
    </row>
    <row r="33" customHeight="1" spans="6:17">
      <c r="F33" s="593"/>
      <c r="G33" s="593"/>
      <c r="H33" s="593"/>
      <c r="I33" s="593"/>
      <c r="J33" s="593"/>
      <c r="K33" s="593"/>
      <c r="L33" s="593"/>
      <c r="N33" s="593"/>
      <c r="O33" s="593"/>
      <c r="P33" s="593"/>
      <c r="Q33" s="593"/>
    </row>
    <row r="34" customHeight="1" spans="6:17">
      <c r="F34" s="593"/>
      <c r="G34" s="593"/>
      <c r="H34" s="593"/>
      <c r="I34" s="593"/>
      <c r="J34" s="593"/>
      <c r="K34" s="593"/>
      <c r="L34" s="593"/>
      <c r="N34" s="593"/>
      <c r="O34" s="593"/>
      <c r="P34" s="593"/>
      <c r="Q34" s="593"/>
    </row>
    <row r="35" customHeight="1" spans="6:17">
      <c r="F35" s="593"/>
      <c r="G35" s="593"/>
      <c r="H35" s="593"/>
      <c r="I35" s="593"/>
      <c r="J35" s="593"/>
      <c r="K35" s="593"/>
      <c r="L35" s="593"/>
      <c r="N35" s="593"/>
      <c r="O35" s="593"/>
      <c r="P35" s="593"/>
      <c r="Q35" s="593"/>
    </row>
    <row r="36" customHeight="1" spans="6:17">
      <c r="F36" s="593"/>
      <c r="G36" s="593"/>
      <c r="H36" s="593"/>
      <c r="I36" s="593"/>
      <c r="J36" s="593"/>
      <c r="K36" s="593"/>
      <c r="L36" s="593"/>
      <c r="N36" s="593"/>
      <c r="O36" s="593"/>
      <c r="P36" s="593"/>
      <c r="Q36" s="593"/>
    </row>
    <row r="37" customHeight="1" spans="6:17">
      <c r="F37" s="593"/>
      <c r="G37" s="593"/>
      <c r="H37" s="593"/>
      <c r="I37" s="593"/>
      <c r="J37" s="593"/>
      <c r="K37" s="593"/>
      <c r="L37" s="593"/>
      <c r="N37" s="593"/>
      <c r="O37" s="593"/>
      <c r="P37" s="593"/>
      <c r="Q37" s="593"/>
    </row>
    <row r="38" customHeight="1" spans="6:17">
      <c r="F38" s="593"/>
      <c r="G38" s="593"/>
      <c r="H38" s="593"/>
      <c r="I38" s="593"/>
      <c r="J38" s="593"/>
      <c r="K38" s="593"/>
      <c r="L38" s="593"/>
      <c r="N38" s="593"/>
      <c r="O38" s="593"/>
      <c r="P38" s="593"/>
      <c r="Q38" s="593"/>
    </row>
    <row r="39" customHeight="1" spans="6:17">
      <c r="F39" s="593"/>
      <c r="G39" s="593"/>
      <c r="H39" s="593"/>
      <c r="I39" s="593"/>
      <c r="J39" s="593"/>
      <c r="K39" s="593"/>
      <c r="L39" s="593"/>
      <c r="N39" s="593"/>
      <c r="O39" s="593"/>
      <c r="P39" s="593"/>
      <c r="Q39" s="593"/>
    </row>
    <row r="40" customHeight="1" spans="6:17">
      <c r="F40" s="593"/>
      <c r="G40" s="593"/>
      <c r="H40" s="593"/>
      <c r="I40" s="593"/>
      <c r="J40" s="593"/>
      <c r="K40" s="593"/>
      <c r="L40" s="593"/>
      <c r="N40" s="593"/>
      <c r="O40" s="593"/>
      <c r="P40" s="593"/>
      <c r="Q40" s="593"/>
    </row>
    <row r="41" customHeight="1" spans="6:17">
      <c r="F41" s="593"/>
      <c r="G41" s="593"/>
      <c r="H41" s="593"/>
      <c r="I41" s="593"/>
      <c r="J41" s="593"/>
      <c r="K41" s="593"/>
      <c r="L41" s="593"/>
      <c r="N41" s="593"/>
      <c r="O41" s="593"/>
      <c r="P41" s="593"/>
      <c r="Q41" s="593"/>
    </row>
    <row r="42" customHeight="1" spans="6:17">
      <c r="F42" s="593"/>
      <c r="G42" s="593"/>
      <c r="H42" s="593"/>
      <c r="I42" s="593"/>
      <c r="J42" s="593"/>
      <c r="K42" s="593"/>
      <c r="L42" s="593"/>
      <c r="N42" s="593"/>
      <c r="O42" s="593"/>
      <c r="P42" s="593"/>
      <c r="Q42" s="593"/>
    </row>
    <row r="43" customHeight="1" spans="6:17">
      <c r="F43" s="593"/>
      <c r="G43" s="593"/>
      <c r="H43" s="593"/>
      <c r="I43" s="593"/>
      <c r="J43" s="593"/>
      <c r="K43" s="593"/>
      <c r="L43" s="593"/>
      <c r="N43" s="593"/>
      <c r="O43" s="593"/>
      <c r="P43" s="593"/>
      <c r="Q43" s="593"/>
    </row>
    <row r="44" customHeight="1" spans="6:17">
      <c r="F44" s="593"/>
      <c r="G44" s="593"/>
      <c r="H44" s="593"/>
      <c r="I44" s="593"/>
      <c r="J44" s="593"/>
      <c r="K44" s="593"/>
      <c r="L44" s="593"/>
      <c r="N44" s="593"/>
      <c r="O44" s="593"/>
      <c r="P44" s="593"/>
      <c r="Q44" s="593"/>
    </row>
    <row r="45" customHeight="1" spans="6:17">
      <c r="F45" s="593"/>
      <c r="G45" s="593"/>
      <c r="H45" s="593"/>
      <c r="I45" s="593"/>
      <c r="J45" s="593"/>
      <c r="K45" s="593"/>
      <c r="L45" s="593"/>
      <c r="N45" s="593"/>
      <c r="O45" s="593"/>
      <c r="P45" s="593"/>
      <c r="Q45" s="593"/>
    </row>
    <row r="46" customHeight="1" spans="6:17">
      <c r="F46" s="593"/>
      <c r="G46" s="593"/>
      <c r="H46" s="593"/>
      <c r="I46" s="593"/>
      <c r="J46" s="593"/>
      <c r="K46" s="593"/>
      <c r="L46" s="593"/>
      <c r="N46" s="593"/>
      <c r="O46" s="593"/>
      <c r="P46" s="593"/>
      <c r="Q46" s="593"/>
    </row>
    <row r="47" customHeight="1" spans="6:17">
      <c r="F47" s="593"/>
      <c r="G47" s="593"/>
      <c r="H47" s="593"/>
      <c r="I47" s="593"/>
      <c r="J47" s="593"/>
      <c r="K47" s="593"/>
      <c r="L47" s="593"/>
      <c r="N47" s="593"/>
      <c r="O47" s="593"/>
      <c r="P47" s="593"/>
      <c r="Q47" s="593"/>
    </row>
    <row r="48" customHeight="1" spans="6:17">
      <c r="F48" s="593"/>
      <c r="G48" s="593"/>
      <c r="H48" s="593"/>
      <c r="I48" s="593"/>
      <c r="J48" s="593"/>
      <c r="K48" s="593"/>
      <c r="L48" s="593"/>
      <c r="N48" s="593"/>
      <c r="O48" s="593"/>
      <c r="P48" s="593"/>
      <c r="Q48" s="593"/>
    </row>
    <row r="49" customHeight="1" spans="6:17">
      <c r="F49" s="593"/>
      <c r="G49" s="593"/>
      <c r="H49" s="593"/>
      <c r="I49" s="593"/>
      <c r="J49" s="593"/>
      <c r="K49" s="593"/>
      <c r="L49" s="593"/>
      <c r="N49" s="593"/>
      <c r="O49" s="593"/>
      <c r="P49" s="593"/>
      <c r="Q49" s="593"/>
    </row>
    <row r="50" customHeight="1" spans="6:17">
      <c r="F50" s="593"/>
      <c r="G50" s="593"/>
      <c r="H50" s="593"/>
      <c r="I50" s="593"/>
      <c r="J50" s="593"/>
      <c r="K50" s="593"/>
      <c r="L50" s="593"/>
      <c r="N50" s="593"/>
      <c r="O50" s="593"/>
      <c r="P50" s="593"/>
      <c r="Q50" s="593"/>
    </row>
    <row r="51" customHeight="1" spans="6:17">
      <c r="F51" s="593"/>
      <c r="G51" s="593"/>
      <c r="H51" s="593"/>
      <c r="I51" s="593"/>
      <c r="J51" s="593"/>
      <c r="K51" s="593"/>
      <c r="L51" s="593"/>
      <c r="N51" s="593"/>
      <c r="O51" s="593"/>
      <c r="P51" s="593"/>
      <c r="Q51" s="593"/>
    </row>
    <row r="52" customHeight="1" spans="6:17">
      <c r="F52" s="593"/>
      <c r="G52" s="593"/>
      <c r="H52" s="593"/>
      <c r="I52" s="593"/>
      <c r="J52" s="593"/>
      <c r="K52" s="593"/>
      <c r="L52" s="593"/>
      <c r="N52" s="593"/>
      <c r="O52" s="593"/>
      <c r="P52" s="593"/>
      <c r="Q52" s="593"/>
    </row>
    <row r="53" customHeight="1" spans="6:17">
      <c r="F53" s="593"/>
      <c r="G53" s="593"/>
      <c r="H53" s="593"/>
      <c r="I53" s="593"/>
      <c r="J53" s="593"/>
      <c r="K53" s="593"/>
      <c r="L53" s="593"/>
      <c r="N53" s="593"/>
      <c r="O53" s="593"/>
      <c r="P53" s="593"/>
      <c r="Q53" s="593"/>
    </row>
    <row r="54" customHeight="1" spans="6:17">
      <c r="F54" s="593"/>
      <c r="G54" s="593"/>
      <c r="H54" s="593"/>
      <c r="I54" s="593"/>
      <c r="J54" s="593"/>
      <c r="K54" s="593"/>
      <c r="L54" s="593"/>
      <c r="N54" s="593"/>
      <c r="O54" s="593"/>
      <c r="P54" s="593"/>
      <c r="Q54" s="593"/>
    </row>
    <row r="55" customHeight="1" spans="6:17">
      <c r="F55" s="593"/>
      <c r="G55" s="593"/>
      <c r="H55" s="593"/>
      <c r="I55" s="593"/>
      <c r="J55" s="593"/>
      <c r="K55" s="593"/>
      <c r="L55" s="593"/>
      <c r="N55" s="593"/>
      <c r="O55" s="593"/>
      <c r="P55" s="593"/>
      <c r="Q55" s="593"/>
    </row>
    <row r="56" customHeight="1" spans="6:17">
      <c r="F56" s="593"/>
      <c r="G56" s="593"/>
      <c r="H56" s="593"/>
      <c r="I56" s="593"/>
      <c r="J56" s="593"/>
      <c r="K56" s="593"/>
      <c r="L56" s="593"/>
      <c r="N56" s="593"/>
      <c r="O56" s="593"/>
      <c r="P56" s="593"/>
      <c r="Q56" s="593"/>
    </row>
    <row r="57" customHeight="1" spans="6:17">
      <c r="F57" s="593"/>
      <c r="G57" s="593"/>
      <c r="H57" s="593"/>
      <c r="I57" s="593"/>
      <c r="J57" s="593"/>
      <c r="K57" s="593"/>
      <c r="L57" s="593"/>
      <c r="N57" s="593"/>
      <c r="O57" s="593"/>
      <c r="P57" s="593"/>
      <c r="Q57" s="593"/>
    </row>
    <row r="58" customHeight="1" spans="6:17">
      <c r="F58" s="593"/>
      <c r="G58" s="593"/>
      <c r="H58" s="593"/>
      <c r="I58" s="593"/>
      <c r="J58" s="593"/>
      <c r="K58" s="593"/>
      <c r="L58" s="593"/>
      <c r="N58" s="593"/>
      <c r="O58" s="593"/>
      <c r="P58" s="593"/>
      <c r="Q58" s="593"/>
    </row>
    <row r="59" customHeight="1" spans="6:17">
      <c r="F59" s="593"/>
      <c r="G59" s="593"/>
      <c r="H59" s="593"/>
      <c r="I59" s="593"/>
      <c r="J59" s="593"/>
      <c r="K59" s="593"/>
      <c r="L59" s="593"/>
      <c r="N59" s="593"/>
      <c r="O59" s="593"/>
      <c r="P59" s="593"/>
      <c r="Q59" s="593"/>
    </row>
    <row r="60" customHeight="1" spans="6:17">
      <c r="F60" s="593"/>
      <c r="G60" s="593"/>
      <c r="H60" s="593"/>
      <c r="I60" s="593"/>
      <c r="J60" s="593"/>
      <c r="K60" s="593"/>
      <c r="L60" s="593"/>
      <c r="N60" s="593"/>
      <c r="O60" s="593"/>
      <c r="P60" s="593"/>
      <c r="Q60" s="593"/>
    </row>
    <row r="61" customHeight="1" spans="6:17">
      <c r="F61" s="593"/>
      <c r="G61" s="593"/>
      <c r="H61" s="593"/>
      <c r="I61" s="593"/>
      <c r="J61" s="593"/>
      <c r="K61" s="593"/>
      <c r="L61" s="593"/>
      <c r="N61" s="593"/>
      <c r="O61" s="593"/>
      <c r="P61" s="593"/>
      <c r="Q61" s="593"/>
    </row>
    <row r="62" customHeight="1" spans="6:17">
      <c r="F62" s="593"/>
      <c r="G62" s="593"/>
      <c r="H62" s="593"/>
      <c r="I62" s="593"/>
      <c r="J62" s="593"/>
      <c r="K62" s="593"/>
      <c r="L62" s="593"/>
      <c r="N62" s="593"/>
      <c r="O62" s="593"/>
      <c r="P62" s="593"/>
      <c r="Q62" s="593"/>
    </row>
    <row r="63" customHeight="1" spans="6:17">
      <c r="F63" s="593"/>
      <c r="G63" s="593"/>
      <c r="H63" s="593"/>
      <c r="I63" s="593"/>
      <c r="J63" s="593"/>
      <c r="K63" s="593"/>
      <c r="L63" s="593"/>
      <c r="N63" s="593"/>
      <c r="O63" s="593"/>
      <c r="P63" s="593"/>
      <c r="Q63" s="593"/>
    </row>
    <row r="64" customHeight="1" spans="6:17">
      <c r="F64" s="593"/>
      <c r="G64" s="593"/>
      <c r="H64" s="593"/>
      <c r="I64" s="593"/>
      <c r="J64" s="593"/>
      <c r="K64" s="593"/>
      <c r="L64" s="593"/>
      <c r="N64" s="593"/>
      <c r="O64" s="593"/>
      <c r="P64" s="593"/>
      <c r="Q64" s="593"/>
    </row>
    <row r="65" customHeight="1" spans="6:17">
      <c r="F65" s="593"/>
      <c r="G65" s="593"/>
      <c r="H65" s="593"/>
      <c r="I65" s="593"/>
      <c r="J65" s="593"/>
      <c r="K65" s="593"/>
      <c r="L65" s="593"/>
      <c r="N65" s="593"/>
      <c r="O65" s="593"/>
      <c r="P65" s="593"/>
      <c r="Q65" s="593"/>
    </row>
    <row r="66" customHeight="1" spans="6:17">
      <c r="F66" s="593"/>
      <c r="G66" s="593"/>
      <c r="H66" s="593"/>
      <c r="I66" s="593"/>
      <c r="J66" s="593"/>
      <c r="K66" s="593"/>
      <c r="L66" s="593"/>
      <c r="N66" s="593"/>
      <c r="O66" s="593"/>
      <c r="P66" s="593"/>
      <c r="Q66" s="593"/>
    </row>
    <row r="67" customHeight="1" spans="6:17">
      <c r="F67" s="593"/>
      <c r="G67" s="593"/>
      <c r="H67" s="593"/>
      <c r="I67" s="593"/>
      <c r="J67" s="593"/>
      <c r="K67" s="593"/>
      <c r="L67" s="593"/>
      <c r="N67" s="593"/>
      <c r="O67" s="593"/>
      <c r="P67" s="593"/>
      <c r="Q67" s="593"/>
    </row>
    <row r="68" customHeight="1" spans="6:17">
      <c r="F68" s="593"/>
      <c r="G68" s="593"/>
      <c r="H68" s="593"/>
      <c r="I68" s="593"/>
      <c r="J68" s="593"/>
      <c r="K68" s="593"/>
      <c r="L68" s="593"/>
      <c r="N68" s="593"/>
      <c r="O68" s="593"/>
      <c r="P68" s="593"/>
      <c r="Q68" s="593"/>
    </row>
    <row r="69" customHeight="1" spans="6:17">
      <c r="F69" s="593"/>
      <c r="G69" s="593"/>
      <c r="H69" s="593"/>
      <c r="I69" s="593"/>
      <c r="J69" s="593"/>
      <c r="K69" s="593"/>
      <c r="L69" s="593"/>
      <c r="N69" s="593"/>
      <c r="O69" s="593"/>
      <c r="P69" s="593"/>
      <c r="Q69" s="593"/>
    </row>
    <row r="70" customHeight="1" spans="6:17">
      <c r="F70" s="593"/>
      <c r="G70" s="593"/>
      <c r="H70" s="593"/>
      <c r="I70" s="593"/>
      <c r="J70" s="593"/>
      <c r="K70" s="593"/>
      <c r="L70" s="593"/>
      <c r="N70" s="593"/>
      <c r="O70" s="593"/>
      <c r="P70" s="593"/>
      <c r="Q70" s="593"/>
    </row>
    <row r="71" customHeight="1" spans="6:17">
      <c r="F71" s="593"/>
      <c r="G71" s="593"/>
      <c r="H71" s="593"/>
      <c r="I71" s="593"/>
      <c r="J71" s="593"/>
      <c r="K71" s="593"/>
      <c r="L71" s="593"/>
      <c r="N71" s="593"/>
      <c r="O71" s="593"/>
      <c r="P71" s="593"/>
      <c r="Q71" s="593"/>
    </row>
    <row r="72" customHeight="1" spans="6:17">
      <c r="F72" s="593"/>
      <c r="G72" s="593"/>
      <c r="H72" s="593"/>
      <c r="I72" s="593"/>
      <c r="J72" s="593"/>
      <c r="K72" s="593"/>
      <c r="L72" s="593"/>
      <c r="N72" s="593"/>
      <c r="O72" s="593"/>
      <c r="P72" s="593"/>
      <c r="Q72" s="593"/>
    </row>
    <row r="73" customHeight="1" spans="6:17">
      <c r="F73" s="593"/>
      <c r="G73" s="593"/>
      <c r="H73" s="593"/>
      <c r="I73" s="593"/>
      <c r="J73" s="593"/>
      <c r="K73" s="593"/>
      <c r="L73" s="593"/>
      <c r="N73" s="593"/>
      <c r="O73" s="593"/>
      <c r="P73" s="593"/>
      <c r="Q73" s="593"/>
    </row>
    <row r="74" customHeight="1" spans="6:17">
      <c r="F74" s="593"/>
      <c r="G74" s="593"/>
      <c r="H74" s="593"/>
      <c r="I74" s="593"/>
      <c r="J74" s="593"/>
      <c r="K74" s="593"/>
      <c r="L74" s="593"/>
      <c r="N74" s="593"/>
      <c r="O74" s="593"/>
      <c r="P74" s="593"/>
      <c r="Q74" s="593"/>
    </row>
    <row r="75" customHeight="1" spans="6:17">
      <c r="F75" s="593"/>
      <c r="G75" s="593"/>
      <c r="H75" s="593"/>
      <c r="I75" s="593"/>
      <c r="J75" s="593"/>
      <c r="K75" s="593"/>
      <c r="L75" s="593"/>
      <c r="N75" s="593"/>
      <c r="O75" s="593"/>
      <c r="P75" s="593"/>
      <c r="Q75" s="593"/>
    </row>
    <row r="76" customHeight="1" spans="6:17">
      <c r="F76" s="593"/>
      <c r="G76" s="593"/>
      <c r="H76" s="593"/>
      <c r="I76" s="593"/>
      <c r="J76" s="593"/>
      <c r="K76" s="593"/>
      <c r="L76" s="593"/>
      <c r="N76" s="593"/>
      <c r="O76" s="593"/>
      <c r="P76" s="593"/>
      <c r="Q76" s="593"/>
    </row>
    <row r="77" customHeight="1" spans="6:17">
      <c r="F77" s="593"/>
      <c r="G77" s="593"/>
      <c r="H77" s="593"/>
      <c r="I77" s="593"/>
      <c r="J77" s="593"/>
      <c r="K77" s="593"/>
      <c r="L77" s="593"/>
      <c r="N77" s="593"/>
      <c r="O77" s="593"/>
      <c r="P77" s="593"/>
      <c r="Q77" s="593"/>
    </row>
    <row r="78" customHeight="1" spans="6:17">
      <c r="F78" s="593"/>
      <c r="G78" s="593"/>
      <c r="H78" s="593"/>
      <c r="I78" s="593"/>
      <c r="J78" s="593"/>
      <c r="K78" s="593"/>
      <c r="L78" s="593"/>
      <c r="N78" s="593"/>
      <c r="O78" s="593"/>
      <c r="P78" s="593"/>
      <c r="Q78" s="593"/>
    </row>
    <row r="79" customHeight="1" spans="6:17">
      <c r="F79" s="593"/>
      <c r="G79" s="593"/>
      <c r="H79" s="593"/>
      <c r="I79" s="593"/>
      <c r="J79" s="593"/>
      <c r="K79" s="593"/>
      <c r="L79" s="593"/>
      <c r="N79" s="593"/>
      <c r="O79" s="593"/>
      <c r="P79" s="593"/>
      <c r="Q79" s="593"/>
    </row>
    <row r="80" customHeight="1" spans="6:17">
      <c r="F80" s="593"/>
      <c r="G80" s="593"/>
      <c r="H80" s="593"/>
      <c r="I80" s="593"/>
      <c r="J80" s="593"/>
      <c r="K80" s="593"/>
      <c r="L80" s="593"/>
      <c r="N80" s="593"/>
      <c r="O80" s="593"/>
      <c r="P80" s="593"/>
      <c r="Q80" s="593"/>
    </row>
    <row r="81" customHeight="1" spans="6:17">
      <c r="F81" s="593"/>
      <c r="G81" s="593"/>
      <c r="H81" s="593"/>
      <c r="I81" s="593"/>
      <c r="J81" s="593"/>
      <c r="K81" s="593"/>
      <c r="L81" s="593"/>
      <c r="N81" s="593"/>
      <c r="O81" s="593"/>
      <c r="P81" s="593"/>
      <c r="Q81" s="593"/>
    </row>
    <row r="82" customHeight="1" spans="6:17">
      <c r="F82" s="593"/>
      <c r="G82" s="593"/>
      <c r="H82" s="593"/>
      <c r="I82" s="593"/>
      <c r="J82" s="593"/>
      <c r="K82" s="593"/>
      <c r="L82" s="593"/>
      <c r="N82" s="593"/>
      <c r="O82" s="593"/>
      <c r="P82" s="593"/>
      <c r="Q82" s="593"/>
    </row>
    <row r="83" customHeight="1" spans="6:17">
      <c r="F83" s="593"/>
      <c r="G83" s="593"/>
      <c r="H83" s="593"/>
      <c r="I83" s="593"/>
      <c r="J83" s="593"/>
      <c r="K83" s="593"/>
      <c r="L83" s="593"/>
      <c r="N83" s="593"/>
      <c r="O83" s="593"/>
      <c r="P83" s="593"/>
      <c r="Q83" s="593"/>
    </row>
    <row r="84" customHeight="1" spans="6:17">
      <c r="F84" s="593"/>
      <c r="G84" s="593"/>
      <c r="H84" s="593"/>
      <c r="I84" s="593"/>
      <c r="J84" s="593"/>
      <c r="K84" s="593"/>
      <c r="L84" s="593"/>
      <c r="N84" s="593"/>
      <c r="O84" s="593"/>
      <c r="P84" s="593"/>
      <c r="Q84" s="593"/>
    </row>
    <row r="85" customHeight="1" spans="6:17">
      <c r="F85" s="593"/>
      <c r="G85" s="593"/>
      <c r="H85" s="593"/>
      <c r="I85" s="593"/>
      <c r="J85" s="593"/>
      <c r="K85" s="593"/>
      <c r="L85" s="593"/>
      <c r="N85" s="593"/>
      <c r="O85" s="593"/>
      <c r="P85" s="593"/>
      <c r="Q85" s="593"/>
    </row>
    <row r="86" customHeight="1" spans="6:17">
      <c r="F86" s="593"/>
      <c r="G86" s="593"/>
      <c r="H86" s="593"/>
      <c r="I86" s="593"/>
      <c r="J86" s="593"/>
      <c r="K86" s="593"/>
      <c r="L86" s="593"/>
      <c r="N86" s="593"/>
      <c r="O86" s="593"/>
      <c r="P86" s="593"/>
      <c r="Q86" s="593"/>
    </row>
    <row r="87" customHeight="1" spans="6:17">
      <c r="F87" s="593"/>
      <c r="G87" s="593"/>
      <c r="H87" s="593"/>
      <c r="I87" s="593"/>
      <c r="J87" s="593"/>
      <c r="K87" s="593"/>
      <c r="L87" s="593"/>
      <c r="N87" s="593"/>
      <c r="O87" s="593"/>
      <c r="P87" s="593"/>
      <c r="Q87" s="593"/>
    </row>
    <row r="88" customHeight="1" spans="6:17">
      <c r="F88" s="593"/>
      <c r="G88" s="593"/>
      <c r="H88" s="593"/>
      <c r="I88" s="593"/>
      <c r="J88" s="593"/>
      <c r="K88" s="593"/>
      <c r="L88" s="593"/>
      <c r="N88" s="593"/>
      <c r="O88" s="593"/>
      <c r="P88" s="593"/>
      <c r="Q88" s="593"/>
    </row>
    <row r="89" customHeight="1" spans="6:17">
      <c r="F89" s="593"/>
      <c r="G89" s="593"/>
      <c r="H89" s="593"/>
      <c r="I89" s="593"/>
      <c r="J89" s="593"/>
      <c r="K89" s="593"/>
      <c r="L89" s="593"/>
      <c r="N89" s="593"/>
      <c r="O89" s="593"/>
      <c r="P89" s="593"/>
      <c r="Q89" s="593"/>
    </row>
    <row r="90" customHeight="1" spans="6:17">
      <c r="F90" s="593"/>
      <c r="G90" s="593"/>
      <c r="H90" s="593"/>
      <c r="I90" s="593"/>
      <c r="J90" s="593"/>
      <c r="K90" s="593"/>
      <c r="L90" s="593"/>
      <c r="N90" s="593"/>
      <c r="O90" s="593"/>
      <c r="P90" s="593"/>
      <c r="Q90" s="593"/>
    </row>
    <row r="91" customHeight="1" spans="6:17">
      <c r="F91" s="593"/>
      <c r="G91" s="593"/>
      <c r="H91" s="593"/>
      <c r="I91" s="593"/>
      <c r="J91" s="593"/>
      <c r="K91" s="593"/>
      <c r="L91" s="593"/>
      <c r="N91" s="593"/>
      <c r="O91" s="593"/>
      <c r="P91" s="593"/>
      <c r="Q91" s="593"/>
    </row>
    <row r="92" customHeight="1" spans="6:17">
      <c r="F92" s="593"/>
      <c r="G92" s="593"/>
      <c r="H92" s="593"/>
      <c r="I92" s="593"/>
      <c r="J92" s="593"/>
      <c r="K92" s="593"/>
      <c r="L92" s="593"/>
      <c r="N92" s="593"/>
      <c r="O92" s="593"/>
      <c r="P92" s="593"/>
      <c r="Q92" s="593"/>
    </row>
    <row r="93" customHeight="1" spans="6:17">
      <c r="F93" s="593"/>
      <c r="G93" s="593"/>
      <c r="H93" s="593"/>
      <c r="I93" s="593"/>
      <c r="J93" s="593"/>
      <c r="K93" s="593"/>
      <c r="L93" s="593"/>
      <c r="N93" s="593"/>
      <c r="O93" s="593"/>
      <c r="P93" s="593"/>
      <c r="Q93" s="593"/>
    </row>
    <row r="94" customHeight="1" spans="6:17">
      <c r="F94" s="593"/>
      <c r="G94" s="593"/>
      <c r="H94" s="593"/>
      <c r="I94" s="593"/>
      <c r="J94" s="593"/>
      <c r="K94" s="593"/>
      <c r="L94" s="593"/>
      <c r="N94" s="593"/>
      <c r="O94" s="593"/>
      <c r="P94" s="593"/>
      <c r="Q94" s="593"/>
    </row>
    <row r="95" customHeight="1" spans="6:17">
      <c r="F95" s="593"/>
      <c r="G95" s="593"/>
      <c r="H95" s="593"/>
      <c r="I95" s="593"/>
      <c r="J95" s="593"/>
      <c r="K95" s="593"/>
      <c r="L95" s="593"/>
      <c r="N95" s="593"/>
      <c r="O95" s="593"/>
      <c r="P95" s="593"/>
      <c r="Q95" s="593"/>
    </row>
    <row r="96" customHeight="1" spans="6:17">
      <c r="F96" s="593"/>
      <c r="G96" s="593"/>
      <c r="H96" s="593"/>
      <c r="I96" s="593"/>
      <c r="J96" s="593"/>
      <c r="K96" s="593"/>
      <c r="L96" s="593"/>
      <c r="N96" s="593"/>
      <c r="O96" s="593"/>
      <c r="P96" s="593"/>
      <c r="Q96" s="593"/>
    </row>
    <row r="97" customHeight="1" spans="6:17">
      <c r="F97" s="593"/>
      <c r="G97" s="593"/>
      <c r="H97" s="593"/>
      <c r="I97" s="593"/>
      <c r="J97" s="593"/>
      <c r="K97" s="593"/>
      <c r="L97" s="593"/>
      <c r="N97" s="593"/>
      <c r="O97" s="593"/>
      <c r="P97" s="593"/>
      <c r="Q97" s="593"/>
    </row>
    <row r="98" customHeight="1" spans="6:17">
      <c r="F98" s="593"/>
      <c r="G98" s="593"/>
      <c r="H98" s="593"/>
      <c r="I98" s="593"/>
      <c r="J98" s="593"/>
      <c r="K98" s="593"/>
      <c r="L98" s="593"/>
      <c r="N98" s="593"/>
      <c r="O98" s="593"/>
      <c r="P98" s="593"/>
      <c r="Q98" s="593"/>
    </row>
    <row r="99" customHeight="1" spans="6:17">
      <c r="F99" s="593"/>
      <c r="G99" s="593"/>
      <c r="H99" s="593"/>
      <c r="I99" s="593"/>
      <c r="J99" s="593"/>
      <c r="K99" s="593"/>
      <c r="L99" s="593"/>
      <c r="N99" s="593"/>
      <c r="O99" s="593"/>
      <c r="P99" s="593"/>
      <c r="Q99" s="593"/>
    </row>
    <row r="100" customHeight="1" spans="6:17">
      <c r="F100" s="593"/>
      <c r="G100" s="593"/>
      <c r="H100" s="593"/>
      <c r="I100" s="593"/>
      <c r="J100" s="593"/>
      <c r="K100" s="593"/>
      <c r="L100" s="593"/>
      <c r="N100" s="593"/>
      <c r="O100" s="593"/>
      <c r="P100" s="593"/>
      <c r="Q100" s="593"/>
    </row>
    <row r="101" customHeight="1" spans="6:17">
      <c r="F101" s="593"/>
      <c r="G101" s="593"/>
      <c r="H101" s="593"/>
      <c r="I101" s="593"/>
      <c r="J101" s="593"/>
      <c r="K101" s="593"/>
      <c r="L101" s="593"/>
      <c r="N101" s="593"/>
      <c r="O101" s="593"/>
      <c r="P101" s="593"/>
      <c r="Q101" s="593"/>
    </row>
    <row r="102" customHeight="1" spans="6:17">
      <c r="F102" s="593"/>
      <c r="G102" s="593"/>
      <c r="H102" s="593"/>
      <c r="I102" s="593"/>
      <c r="J102" s="593"/>
      <c r="K102" s="593"/>
      <c r="L102" s="593"/>
      <c r="N102" s="593"/>
      <c r="O102" s="593"/>
      <c r="P102" s="593"/>
      <c r="Q102" s="593"/>
    </row>
    <row r="103" customHeight="1" spans="6:17">
      <c r="F103" s="593"/>
      <c r="G103" s="593"/>
      <c r="H103" s="593"/>
      <c r="I103" s="593"/>
      <c r="J103" s="593"/>
      <c r="K103" s="593"/>
      <c r="L103" s="593"/>
      <c r="N103" s="593"/>
      <c r="O103" s="593"/>
      <c r="P103" s="593"/>
      <c r="Q103" s="593"/>
    </row>
    <row r="104" customHeight="1" spans="6:17">
      <c r="F104" s="593"/>
      <c r="G104" s="593"/>
      <c r="H104" s="593"/>
      <c r="I104" s="593"/>
      <c r="J104" s="593"/>
      <c r="K104" s="593"/>
      <c r="L104" s="593"/>
      <c r="N104" s="593"/>
      <c r="O104" s="593"/>
      <c r="P104" s="593"/>
      <c r="Q104" s="593"/>
    </row>
    <row r="105" customHeight="1" spans="6:17">
      <c r="F105" s="593"/>
      <c r="G105" s="593"/>
      <c r="H105" s="593"/>
      <c r="I105" s="593"/>
      <c r="J105" s="593"/>
      <c r="K105" s="593"/>
      <c r="L105" s="593"/>
      <c r="N105" s="593"/>
      <c r="O105" s="593"/>
      <c r="P105" s="593"/>
      <c r="Q105" s="593"/>
    </row>
    <row r="106" customHeight="1" spans="6:17">
      <c r="F106" s="593"/>
      <c r="G106" s="593"/>
      <c r="H106" s="593"/>
      <c r="I106" s="593"/>
      <c r="J106" s="593"/>
      <c r="K106" s="593"/>
      <c r="L106" s="593"/>
      <c r="N106" s="593"/>
      <c r="O106" s="593"/>
      <c r="P106" s="593"/>
      <c r="Q106" s="593"/>
    </row>
    <row r="107" customHeight="1" spans="6:17">
      <c r="F107" s="593"/>
      <c r="G107" s="593"/>
      <c r="H107" s="593"/>
      <c r="I107" s="593"/>
      <c r="J107" s="593"/>
      <c r="K107" s="593"/>
      <c r="L107" s="593"/>
      <c r="N107" s="593"/>
      <c r="O107" s="593"/>
      <c r="P107" s="593"/>
      <c r="Q107" s="593"/>
    </row>
    <row r="108" customHeight="1" spans="6:17">
      <c r="F108" s="593"/>
      <c r="G108" s="593"/>
      <c r="H108" s="593"/>
      <c r="I108" s="593"/>
      <c r="J108" s="593"/>
      <c r="K108" s="593"/>
      <c r="L108" s="593"/>
      <c r="N108" s="593"/>
      <c r="O108" s="593"/>
      <c r="P108" s="593"/>
      <c r="Q108" s="593"/>
    </row>
    <row r="109" customHeight="1" spans="6:17">
      <c r="F109" s="593"/>
      <c r="G109" s="593"/>
      <c r="H109" s="593"/>
      <c r="I109" s="593"/>
      <c r="J109" s="593"/>
      <c r="K109" s="593"/>
      <c r="L109" s="593"/>
      <c r="N109" s="593"/>
      <c r="O109" s="593"/>
      <c r="P109" s="593"/>
      <c r="Q109" s="593"/>
    </row>
    <row r="110" customHeight="1" spans="6:17">
      <c r="F110" s="593"/>
      <c r="G110" s="593"/>
      <c r="H110" s="593"/>
      <c r="I110" s="593"/>
      <c r="J110" s="593"/>
      <c r="K110" s="593"/>
      <c r="L110" s="593"/>
      <c r="N110" s="593"/>
      <c r="O110" s="593"/>
      <c r="P110" s="593"/>
      <c r="Q110" s="593"/>
    </row>
    <row r="111" customHeight="1" spans="6:17">
      <c r="F111" s="593"/>
      <c r="G111" s="593"/>
      <c r="H111" s="593"/>
      <c r="I111" s="593"/>
      <c r="J111" s="593"/>
      <c r="K111" s="593"/>
      <c r="L111" s="593"/>
      <c r="N111" s="593"/>
      <c r="O111" s="593"/>
      <c r="P111" s="593"/>
      <c r="Q111" s="593"/>
    </row>
    <row r="112" customHeight="1" spans="6:17">
      <c r="F112" s="593"/>
      <c r="G112" s="593"/>
      <c r="H112" s="593"/>
      <c r="I112" s="593"/>
      <c r="J112" s="593"/>
      <c r="K112" s="593"/>
      <c r="L112" s="593"/>
      <c r="N112" s="593"/>
      <c r="O112" s="593"/>
      <c r="P112" s="593"/>
      <c r="Q112" s="593"/>
    </row>
    <row r="113" customHeight="1" spans="6:17">
      <c r="F113" s="593"/>
      <c r="G113" s="593"/>
      <c r="H113" s="593"/>
      <c r="I113" s="593"/>
      <c r="J113" s="593"/>
      <c r="K113" s="593"/>
      <c r="L113" s="593"/>
      <c r="N113" s="593"/>
      <c r="O113" s="593"/>
      <c r="P113" s="593"/>
      <c r="Q113" s="593"/>
    </row>
    <row r="114" customHeight="1" spans="6:17">
      <c r="F114" s="593"/>
      <c r="G114" s="593"/>
      <c r="H114" s="593"/>
      <c r="I114" s="593"/>
      <c r="J114" s="593"/>
      <c r="K114" s="593"/>
      <c r="L114" s="593"/>
      <c r="N114" s="593"/>
      <c r="O114" s="593"/>
      <c r="P114" s="593"/>
      <c r="Q114" s="593"/>
    </row>
    <row r="115" customHeight="1" spans="6:17">
      <c r="F115" s="593"/>
      <c r="G115" s="593"/>
      <c r="H115" s="593"/>
      <c r="I115" s="593"/>
      <c r="J115" s="593"/>
      <c r="K115" s="593"/>
      <c r="L115" s="593"/>
      <c r="N115" s="593"/>
      <c r="O115" s="593"/>
      <c r="P115" s="593"/>
      <c r="Q115" s="593"/>
    </row>
    <row r="116" customHeight="1" spans="6:17">
      <c r="F116" s="593"/>
      <c r="G116" s="593"/>
      <c r="H116" s="593"/>
      <c r="I116" s="593"/>
      <c r="J116" s="593"/>
      <c r="K116" s="593"/>
      <c r="L116" s="593"/>
      <c r="N116" s="593"/>
      <c r="O116" s="593"/>
      <c r="P116" s="593"/>
      <c r="Q116" s="593"/>
    </row>
    <row r="117" customHeight="1" spans="6:17">
      <c r="F117" s="593"/>
      <c r="G117" s="593"/>
      <c r="H117" s="593"/>
      <c r="I117" s="593"/>
      <c r="J117" s="593"/>
      <c r="K117" s="593"/>
      <c r="L117" s="593"/>
      <c r="N117" s="593"/>
      <c r="O117" s="593"/>
      <c r="P117" s="593"/>
      <c r="Q117" s="593"/>
    </row>
    <row r="118" customHeight="1" spans="6:17">
      <c r="F118" s="593"/>
      <c r="G118" s="593"/>
      <c r="H118" s="593"/>
      <c r="I118" s="593"/>
      <c r="J118" s="593"/>
      <c r="K118" s="593"/>
      <c r="L118" s="593"/>
      <c r="N118" s="593"/>
      <c r="O118" s="593"/>
      <c r="P118" s="593"/>
      <c r="Q118" s="593"/>
    </row>
    <row r="119" customHeight="1" spans="6:17">
      <c r="F119" s="593"/>
      <c r="G119" s="593"/>
      <c r="H119" s="593"/>
      <c r="I119" s="593"/>
      <c r="J119" s="593"/>
      <c r="K119" s="593"/>
      <c r="L119" s="593"/>
      <c r="N119" s="593"/>
      <c r="O119" s="593"/>
      <c r="P119" s="593"/>
      <c r="Q119" s="593"/>
    </row>
    <row r="120" customHeight="1" spans="6:17">
      <c r="F120" s="593"/>
      <c r="G120" s="593"/>
      <c r="H120" s="593"/>
      <c r="I120" s="593"/>
      <c r="J120" s="593"/>
      <c r="K120" s="593"/>
      <c r="L120" s="593"/>
      <c r="N120" s="593"/>
      <c r="O120" s="593"/>
      <c r="P120" s="593"/>
      <c r="Q120" s="593"/>
    </row>
    <row r="121" customHeight="1" spans="6:17">
      <c r="F121" s="593"/>
      <c r="G121" s="593"/>
      <c r="H121" s="593"/>
      <c r="I121" s="593"/>
      <c r="J121" s="593"/>
      <c r="K121" s="593"/>
      <c r="L121" s="593"/>
      <c r="N121" s="593"/>
      <c r="O121" s="593"/>
      <c r="P121" s="593"/>
      <c r="Q121" s="593"/>
    </row>
    <row r="122" customHeight="1" spans="6:17">
      <c r="F122" s="593"/>
      <c r="G122" s="593"/>
      <c r="H122" s="593"/>
      <c r="I122" s="593"/>
      <c r="J122" s="593"/>
      <c r="K122" s="593"/>
      <c r="L122" s="593"/>
      <c r="N122" s="593"/>
      <c r="O122" s="593"/>
      <c r="P122" s="593"/>
      <c r="Q122" s="593"/>
    </row>
    <row r="123" customHeight="1" spans="6:17">
      <c r="F123" s="593"/>
      <c r="G123" s="593"/>
      <c r="H123" s="593"/>
      <c r="I123" s="593"/>
      <c r="J123" s="593"/>
      <c r="K123" s="593"/>
      <c r="L123" s="593"/>
      <c r="N123" s="593"/>
      <c r="O123" s="593"/>
      <c r="P123" s="593"/>
      <c r="Q123" s="593"/>
    </row>
    <row r="124" customHeight="1" spans="6:17">
      <c r="F124" s="593"/>
      <c r="G124" s="593"/>
      <c r="H124" s="593"/>
      <c r="I124" s="593"/>
      <c r="J124" s="593"/>
      <c r="K124" s="593"/>
      <c r="L124" s="593"/>
      <c r="N124" s="593"/>
      <c r="O124" s="593"/>
      <c r="P124" s="593"/>
      <c r="Q124" s="593"/>
    </row>
    <row r="125" customHeight="1" spans="6:17">
      <c r="F125" s="593"/>
      <c r="G125" s="593"/>
      <c r="H125" s="593"/>
      <c r="I125" s="593"/>
      <c r="J125" s="593"/>
      <c r="K125" s="593"/>
      <c r="L125" s="593"/>
      <c r="N125" s="593"/>
      <c r="O125" s="593"/>
      <c r="P125" s="593"/>
      <c r="Q125" s="593"/>
    </row>
    <row r="126" customHeight="1" spans="6:17">
      <c r="F126" s="593"/>
      <c r="G126" s="593"/>
      <c r="H126" s="593"/>
      <c r="I126" s="593"/>
      <c r="J126" s="593"/>
      <c r="K126" s="593"/>
      <c r="L126" s="593"/>
      <c r="N126" s="593"/>
      <c r="O126" s="593"/>
      <c r="P126" s="593"/>
      <c r="Q126" s="593"/>
    </row>
    <row r="127" customHeight="1" spans="6:17">
      <c r="F127" s="593"/>
      <c r="G127" s="593"/>
      <c r="H127" s="593"/>
      <c r="I127" s="593"/>
      <c r="J127" s="593"/>
      <c r="K127" s="593"/>
      <c r="L127" s="593"/>
      <c r="N127" s="593"/>
      <c r="O127" s="593"/>
      <c r="P127" s="593"/>
      <c r="Q127" s="593"/>
    </row>
    <row r="128" customHeight="1" spans="6:17">
      <c r="F128" s="593"/>
      <c r="G128" s="593"/>
      <c r="H128" s="593"/>
      <c r="I128" s="593"/>
      <c r="J128" s="593"/>
      <c r="K128" s="593"/>
      <c r="L128" s="593"/>
      <c r="N128" s="593"/>
      <c r="O128" s="593"/>
      <c r="P128" s="593"/>
      <c r="Q128" s="593"/>
    </row>
    <row r="129" customHeight="1" spans="6:17">
      <c r="F129" s="593"/>
      <c r="G129" s="593"/>
      <c r="H129" s="593"/>
      <c r="I129" s="593"/>
      <c r="J129" s="593"/>
      <c r="K129" s="593"/>
      <c r="L129" s="593"/>
      <c r="N129" s="593"/>
      <c r="O129" s="593"/>
      <c r="P129" s="593"/>
      <c r="Q129" s="593"/>
    </row>
    <row r="130" customHeight="1" spans="6:17">
      <c r="F130" s="593"/>
      <c r="G130" s="593"/>
      <c r="H130" s="593"/>
      <c r="I130" s="593"/>
      <c r="J130" s="593"/>
      <c r="K130" s="593"/>
      <c r="L130" s="593"/>
      <c r="N130" s="593"/>
      <c r="O130" s="593"/>
      <c r="P130" s="593"/>
      <c r="Q130" s="593"/>
    </row>
    <row r="131" customHeight="1" spans="6:17">
      <c r="F131" s="593"/>
      <c r="G131" s="593"/>
      <c r="H131" s="593"/>
      <c r="I131" s="593"/>
      <c r="J131" s="593"/>
      <c r="K131" s="593"/>
      <c r="L131" s="593"/>
      <c r="N131" s="593"/>
      <c r="O131" s="593"/>
      <c r="P131" s="593"/>
      <c r="Q131" s="593"/>
    </row>
    <row r="132" customHeight="1" spans="6:17">
      <c r="F132" s="593"/>
      <c r="G132" s="593"/>
      <c r="H132" s="593"/>
      <c r="I132" s="593"/>
      <c r="J132" s="593"/>
      <c r="K132" s="593"/>
      <c r="L132" s="593"/>
      <c r="N132" s="593"/>
      <c r="O132" s="593"/>
      <c r="P132" s="593"/>
      <c r="Q132" s="593"/>
    </row>
    <row r="133" customHeight="1" spans="6:17">
      <c r="F133" s="593"/>
      <c r="G133" s="593"/>
      <c r="H133" s="593"/>
      <c r="I133" s="593"/>
      <c r="J133" s="593"/>
      <c r="K133" s="593"/>
      <c r="L133" s="593"/>
      <c r="N133" s="593"/>
      <c r="O133" s="593"/>
      <c r="P133" s="593"/>
      <c r="Q133" s="593"/>
    </row>
    <row r="134" customHeight="1" spans="6:17">
      <c r="F134" s="593"/>
      <c r="G134" s="593"/>
      <c r="H134" s="593"/>
      <c r="I134" s="593"/>
      <c r="J134" s="593"/>
      <c r="K134" s="593"/>
      <c r="L134" s="593"/>
      <c r="N134" s="593"/>
      <c r="O134" s="593"/>
      <c r="P134" s="593"/>
      <c r="Q134" s="593"/>
    </row>
    <row r="135" customHeight="1" spans="6:17">
      <c r="F135" s="593"/>
      <c r="G135" s="593"/>
      <c r="H135" s="593"/>
      <c r="I135" s="593"/>
      <c r="J135" s="593"/>
      <c r="K135" s="593"/>
      <c r="L135" s="593"/>
      <c r="N135" s="593"/>
      <c r="O135" s="593"/>
      <c r="P135" s="593"/>
      <c r="Q135" s="593"/>
    </row>
    <row r="136" customHeight="1" spans="6:17">
      <c r="F136" s="593"/>
      <c r="G136" s="593"/>
      <c r="H136" s="593"/>
      <c r="I136" s="593"/>
      <c r="J136" s="593"/>
      <c r="K136" s="593"/>
      <c r="L136" s="593"/>
      <c r="N136" s="593"/>
      <c r="O136" s="593"/>
      <c r="P136" s="593"/>
      <c r="Q136" s="593"/>
    </row>
    <row r="137" customHeight="1" spans="6:17">
      <c r="F137" s="593"/>
      <c r="G137" s="593"/>
      <c r="H137" s="593"/>
      <c r="I137" s="593"/>
      <c r="J137" s="593"/>
      <c r="K137" s="593"/>
      <c r="L137" s="593"/>
      <c r="N137" s="593"/>
      <c r="O137" s="593"/>
      <c r="P137" s="593"/>
      <c r="Q137" s="593"/>
    </row>
    <row r="138" customHeight="1" spans="6:17">
      <c r="F138" s="593"/>
      <c r="G138" s="593"/>
      <c r="H138" s="593"/>
      <c r="I138" s="593"/>
      <c r="J138" s="593"/>
      <c r="K138" s="593"/>
      <c r="L138" s="593"/>
      <c r="N138" s="593"/>
      <c r="O138" s="593"/>
      <c r="P138" s="593"/>
      <c r="Q138" s="593"/>
    </row>
    <row r="139" customHeight="1" spans="6:17">
      <c r="F139" s="593"/>
      <c r="G139" s="593"/>
      <c r="H139" s="593"/>
      <c r="I139" s="593"/>
      <c r="J139" s="593"/>
      <c r="K139" s="593"/>
      <c r="L139" s="593"/>
      <c r="N139" s="593"/>
      <c r="O139" s="593"/>
      <c r="P139" s="593"/>
      <c r="Q139" s="593"/>
    </row>
    <row r="140" customHeight="1" spans="6:17">
      <c r="F140" s="593"/>
      <c r="G140" s="593"/>
      <c r="H140" s="593"/>
      <c r="I140" s="593"/>
      <c r="J140" s="593"/>
      <c r="K140" s="593"/>
      <c r="L140" s="593"/>
      <c r="N140" s="593"/>
      <c r="O140" s="593"/>
      <c r="P140" s="593"/>
      <c r="Q140" s="593"/>
    </row>
    <row r="141" customHeight="1" spans="6:17">
      <c r="F141" s="593"/>
      <c r="G141" s="593"/>
      <c r="H141" s="593"/>
      <c r="I141" s="593"/>
      <c r="J141" s="593"/>
      <c r="K141" s="593"/>
      <c r="L141" s="593"/>
      <c r="N141" s="593"/>
      <c r="O141" s="593"/>
      <c r="P141" s="593"/>
      <c r="Q141" s="593"/>
    </row>
    <row r="142" customHeight="1" spans="6:17">
      <c r="F142" s="593"/>
      <c r="G142" s="593"/>
      <c r="H142" s="593"/>
      <c r="I142" s="593"/>
      <c r="J142" s="593"/>
      <c r="K142" s="593"/>
      <c r="L142" s="593"/>
      <c r="N142" s="593"/>
      <c r="O142" s="593"/>
      <c r="P142" s="593"/>
      <c r="Q142" s="593"/>
    </row>
    <row r="143" customHeight="1" spans="6:17">
      <c r="F143" s="593"/>
      <c r="G143" s="593"/>
      <c r="H143" s="593"/>
      <c r="I143" s="593"/>
      <c r="J143" s="593"/>
      <c r="K143" s="593"/>
      <c r="L143" s="593"/>
      <c r="N143" s="593"/>
      <c r="O143" s="593"/>
      <c r="P143" s="593"/>
      <c r="Q143" s="593"/>
    </row>
    <row r="144" customHeight="1" spans="6:17">
      <c r="F144" s="593"/>
      <c r="G144" s="593"/>
      <c r="H144" s="593"/>
      <c r="I144" s="593"/>
      <c r="J144" s="593"/>
      <c r="K144" s="593"/>
      <c r="L144" s="593"/>
      <c r="N144" s="593"/>
      <c r="O144" s="593"/>
      <c r="P144" s="593"/>
      <c r="Q144" s="593"/>
    </row>
    <row r="145" customHeight="1" spans="6:17">
      <c r="F145" s="593"/>
      <c r="G145" s="593"/>
      <c r="H145" s="593"/>
      <c r="I145" s="593"/>
      <c r="J145" s="593"/>
      <c r="K145" s="593"/>
      <c r="L145" s="593"/>
      <c r="N145" s="593"/>
      <c r="O145" s="593"/>
      <c r="P145" s="593"/>
      <c r="Q145" s="593"/>
    </row>
    <row r="146" customHeight="1" spans="6:17">
      <c r="F146" s="593"/>
      <c r="G146" s="593"/>
      <c r="H146" s="593"/>
      <c r="I146" s="593"/>
      <c r="J146" s="593"/>
      <c r="K146" s="593"/>
      <c r="L146" s="593"/>
      <c r="N146" s="593"/>
      <c r="O146" s="593"/>
      <c r="P146" s="593"/>
      <c r="Q146" s="593"/>
    </row>
    <row r="147" customHeight="1" spans="6:17">
      <c r="F147" s="593"/>
      <c r="G147" s="593"/>
      <c r="H147" s="593"/>
      <c r="I147" s="593"/>
      <c r="J147" s="593"/>
      <c r="K147" s="593"/>
      <c r="L147" s="593"/>
      <c r="N147" s="593"/>
      <c r="O147" s="593"/>
      <c r="P147" s="593"/>
      <c r="Q147" s="593"/>
    </row>
    <row r="148" customHeight="1" spans="6:17">
      <c r="F148" s="593"/>
      <c r="G148" s="593"/>
      <c r="H148" s="593"/>
      <c r="I148" s="593"/>
      <c r="J148" s="593"/>
      <c r="K148" s="593"/>
      <c r="L148" s="593"/>
      <c r="N148" s="593"/>
      <c r="O148" s="593"/>
      <c r="P148" s="593"/>
      <c r="Q148" s="593"/>
    </row>
    <row r="149" customHeight="1" spans="6:17">
      <c r="F149" s="593"/>
      <c r="G149" s="593"/>
      <c r="H149" s="593"/>
      <c r="I149" s="593"/>
      <c r="J149" s="593"/>
      <c r="K149" s="593"/>
      <c r="L149" s="593"/>
      <c r="N149" s="593"/>
      <c r="O149" s="593"/>
      <c r="P149" s="593"/>
      <c r="Q149" s="593"/>
    </row>
    <row r="150" customHeight="1" spans="6:17">
      <c r="F150" s="593"/>
      <c r="G150" s="593"/>
      <c r="H150" s="593"/>
      <c r="I150" s="593"/>
      <c r="J150" s="593"/>
      <c r="K150" s="593"/>
      <c r="L150" s="593"/>
      <c r="N150" s="593"/>
      <c r="O150" s="593"/>
      <c r="P150" s="593"/>
      <c r="Q150" s="593"/>
    </row>
    <row r="151" customHeight="1" spans="6:17">
      <c r="F151" s="593"/>
      <c r="G151" s="593"/>
      <c r="H151" s="593"/>
      <c r="I151" s="593"/>
      <c r="J151" s="593"/>
      <c r="K151" s="593"/>
      <c r="L151" s="593"/>
      <c r="N151" s="593"/>
      <c r="O151" s="593"/>
      <c r="P151" s="593"/>
      <c r="Q151" s="593"/>
    </row>
    <row r="152" customHeight="1" spans="6:17">
      <c r="F152" s="593"/>
      <c r="G152" s="593"/>
      <c r="H152" s="593"/>
      <c r="I152" s="593"/>
      <c r="J152" s="593"/>
      <c r="K152" s="593"/>
      <c r="L152" s="593"/>
      <c r="N152" s="593"/>
      <c r="O152" s="593"/>
      <c r="P152" s="593"/>
      <c r="Q152" s="593"/>
    </row>
    <row r="153" customHeight="1" spans="6:17">
      <c r="F153" s="593"/>
      <c r="G153" s="593"/>
      <c r="H153" s="593"/>
      <c r="I153" s="593"/>
      <c r="J153" s="593"/>
      <c r="K153" s="593"/>
      <c r="L153" s="593"/>
      <c r="N153" s="593"/>
      <c r="O153" s="593"/>
      <c r="P153" s="593"/>
      <c r="Q153" s="593"/>
    </row>
    <row r="154" customHeight="1" spans="6:17">
      <c r="F154" s="593"/>
      <c r="G154" s="593"/>
      <c r="H154" s="593"/>
      <c r="I154" s="593"/>
      <c r="J154" s="593"/>
      <c r="K154" s="593"/>
      <c r="L154" s="593"/>
      <c r="N154" s="593"/>
      <c r="O154" s="593"/>
      <c r="P154" s="593"/>
      <c r="Q154" s="593"/>
    </row>
    <row r="155" customHeight="1" spans="6:17">
      <c r="F155" s="593"/>
      <c r="G155" s="593"/>
      <c r="H155" s="593"/>
      <c r="I155" s="593"/>
      <c r="J155" s="593"/>
      <c r="K155" s="593"/>
      <c r="L155" s="593"/>
      <c r="N155" s="593"/>
      <c r="O155" s="593"/>
      <c r="P155" s="593"/>
      <c r="Q155" s="593"/>
    </row>
    <row r="156" customHeight="1" spans="6:17">
      <c r="F156" s="593"/>
      <c r="G156" s="593"/>
      <c r="H156" s="593"/>
      <c r="I156" s="593"/>
      <c r="J156" s="593"/>
      <c r="K156" s="593"/>
      <c r="L156" s="593"/>
      <c r="N156" s="593"/>
      <c r="O156" s="593"/>
      <c r="P156" s="593"/>
      <c r="Q156" s="593"/>
    </row>
    <row r="157" customHeight="1" spans="6:17">
      <c r="F157" s="593"/>
      <c r="G157" s="593"/>
      <c r="H157" s="593"/>
      <c r="I157" s="593"/>
      <c r="J157" s="593"/>
      <c r="K157" s="593"/>
      <c r="L157" s="593"/>
      <c r="N157" s="593"/>
      <c r="O157" s="593"/>
      <c r="P157" s="593"/>
      <c r="Q157" s="593"/>
    </row>
    <row r="158" customHeight="1" spans="6:17">
      <c r="F158" s="593"/>
      <c r="G158" s="593"/>
      <c r="H158" s="593"/>
      <c r="I158" s="593"/>
      <c r="J158" s="593"/>
      <c r="K158" s="593"/>
      <c r="L158" s="593"/>
      <c r="N158" s="593"/>
      <c r="O158" s="593"/>
      <c r="P158" s="593"/>
      <c r="Q158" s="593"/>
    </row>
    <row r="159" customHeight="1" spans="6:17">
      <c r="F159" s="593"/>
      <c r="G159" s="593"/>
      <c r="H159" s="593"/>
      <c r="I159" s="593"/>
      <c r="J159" s="593"/>
      <c r="K159" s="593"/>
      <c r="L159" s="593"/>
      <c r="N159" s="593"/>
      <c r="O159" s="593"/>
      <c r="P159" s="593"/>
      <c r="Q159" s="593"/>
    </row>
    <row r="160" customHeight="1" spans="6:17">
      <c r="F160" s="593"/>
      <c r="G160" s="593"/>
      <c r="H160" s="593"/>
      <c r="I160" s="593"/>
      <c r="J160" s="593"/>
      <c r="K160" s="593"/>
      <c r="L160" s="593"/>
      <c r="N160" s="593"/>
      <c r="O160" s="593"/>
      <c r="P160" s="593"/>
      <c r="Q160" s="593"/>
    </row>
    <row r="161" customHeight="1" spans="6:17">
      <c r="F161" s="593"/>
      <c r="G161" s="593"/>
      <c r="H161" s="593"/>
      <c r="I161" s="593"/>
      <c r="J161" s="593"/>
      <c r="K161" s="593"/>
      <c r="L161" s="593"/>
      <c r="N161" s="593"/>
      <c r="O161" s="593"/>
      <c r="P161" s="593"/>
      <c r="Q161" s="593"/>
    </row>
    <row r="162" customHeight="1" spans="6:17">
      <c r="F162" s="593"/>
      <c r="G162" s="593"/>
      <c r="H162" s="593"/>
      <c r="I162" s="593"/>
      <c r="J162" s="593"/>
      <c r="K162" s="593"/>
      <c r="L162" s="593"/>
      <c r="N162" s="593"/>
      <c r="O162" s="593"/>
      <c r="P162" s="593"/>
      <c r="Q162" s="593"/>
    </row>
    <row r="163" customHeight="1" spans="6:17">
      <c r="F163" s="593"/>
      <c r="G163" s="593"/>
      <c r="H163" s="593"/>
      <c r="I163" s="593"/>
      <c r="J163" s="593"/>
      <c r="K163" s="593"/>
      <c r="L163" s="593"/>
      <c r="N163" s="593"/>
      <c r="O163" s="593"/>
      <c r="P163" s="593"/>
      <c r="Q163" s="593"/>
    </row>
    <row r="164" customHeight="1" spans="6:17">
      <c r="F164" s="593"/>
      <c r="G164" s="593"/>
      <c r="H164" s="593"/>
      <c r="I164" s="593"/>
      <c r="J164" s="593"/>
      <c r="K164" s="593"/>
      <c r="L164" s="593"/>
      <c r="N164" s="593"/>
      <c r="O164" s="593"/>
      <c r="P164" s="593"/>
      <c r="Q164" s="593"/>
    </row>
    <row r="165" customHeight="1" spans="6:17">
      <c r="F165" s="593"/>
      <c r="G165" s="593"/>
      <c r="H165" s="593"/>
      <c r="I165" s="593"/>
      <c r="J165" s="593"/>
      <c r="K165" s="593"/>
      <c r="L165" s="593"/>
      <c r="N165" s="593"/>
      <c r="O165" s="593"/>
      <c r="P165" s="593"/>
      <c r="Q165" s="593"/>
    </row>
    <row r="166" customHeight="1" spans="6:17">
      <c r="F166" s="593"/>
      <c r="G166" s="593"/>
      <c r="H166" s="593"/>
      <c r="I166" s="593"/>
      <c r="J166" s="593"/>
      <c r="K166" s="593"/>
      <c r="L166" s="593"/>
      <c r="N166" s="593"/>
      <c r="O166" s="593"/>
      <c r="P166" s="593"/>
      <c r="Q166" s="593"/>
    </row>
    <row r="167" customHeight="1" spans="6:17">
      <c r="F167" s="593"/>
      <c r="G167" s="593"/>
      <c r="H167" s="593"/>
      <c r="I167" s="593"/>
      <c r="J167" s="593"/>
      <c r="K167" s="593"/>
      <c r="L167" s="593"/>
      <c r="N167" s="593"/>
      <c r="O167" s="593"/>
      <c r="P167" s="593"/>
      <c r="Q167" s="593"/>
    </row>
    <row r="168" customHeight="1" spans="6:17">
      <c r="F168" s="593"/>
      <c r="G168" s="593"/>
      <c r="H168" s="593"/>
      <c r="I168" s="593"/>
      <c r="J168" s="593"/>
      <c r="K168" s="593"/>
      <c r="L168" s="593"/>
      <c r="N168" s="593"/>
      <c r="O168" s="593"/>
      <c r="P168" s="593"/>
      <c r="Q168" s="593"/>
    </row>
    <row r="169" customHeight="1" spans="6:17">
      <c r="F169" s="593"/>
      <c r="G169" s="593"/>
      <c r="H169" s="593"/>
      <c r="I169" s="593"/>
      <c r="J169" s="593"/>
      <c r="K169" s="593"/>
      <c r="L169" s="593"/>
      <c r="N169" s="593"/>
      <c r="O169" s="593"/>
      <c r="P169" s="593"/>
      <c r="Q169" s="593"/>
    </row>
    <row r="170" customHeight="1" spans="6:17">
      <c r="F170" s="593"/>
      <c r="G170" s="593"/>
      <c r="H170" s="593"/>
      <c r="I170" s="593"/>
      <c r="J170" s="593"/>
      <c r="K170" s="593"/>
      <c r="L170" s="593"/>
      <c r="N170" s="593"/>
      <c r="O170" s="593"/>
      <c r="P170" s="593"/>
      <c r="Q170" s="593"/>
    </row>
    <row r="171" customHeight="1" spans="6:17">
      <c r="F171" s="593"/>
      <c r="G171" s="593"/>
      <c r="H171" s="593"/>
      <c r="I171" s="593"/>
      <c r="J171" s="593"/>
      <c r="K171" s="593"/>
      <c r="L171" s="593"/>
      <c r="N171" s="593"/>
      <c r="O171" s="593"/>
      <c r="P171" s="593"/>
      <c r="Q171" s="593"/>
    </row>
    <row r="172" customHeight="1" spans="6:17">
      <c r="F172" s="593"/>
      <c r="G172" s="593"/>
      <c r="H172" s="593"/>
      <c r="I172" s="593"/>
      <c r="J172" s="593"/>
      <c r="K172" s="593"/>
      <c r="L172" s="593"/>
      <c r="N172" s="593"/>
      <c r="O172" s="593"/>
      <c r="P172" s="593"/>
      <c r="Q172" s="593"/>
    </row>
    <row r="173" customHeight="1" spans="6:17">
      <c r="F173" s="593"/>
      <c r="G173" s="593"/>
      <c r="H173" s="593"/>
      <c r="I173" s="593"/>
      <c r="J173" s="593"/>
      <c r="K173" s="593"/>
      <c r="L173" s="593"/>
      <c r="N173" s="593"/>
      <c r="O173" s="593"/>
      <c r="P173" s="593"/>
      <c r="Q173" s="593"/>
    </row>
    <row r="174" customHeight="1" spans="6:17">
      <c r="F174" s="593"/>
      <c r="G174" s="593"/>
      <c r="H174" s="593"/>
      <c r="I174" s="593"/>
      <c r="J174" s="593"/>
      <c r="K174" s="593"/>
      <c r="L174" s="593"/>
      <c r="N174" s="593"/>
      <c r="O174" s="593"/>
      <c r="P174" s="593"/>
      <c r="Q174" s="593"/>
    </row>
    <row r="175" customHeight="1" spans="6:17">
      <c r="F175" s="593"/>
      <c r="G175" s="593"/>
      <c r="H175" s="593"/>
      <c r="I175" s="593"/>
      <c r="J175" s="593"/>
      <c r="K175" s="593"/>
      <c r="L175" s="593"/>
      <c r="N175" s="593"/>
      <c r="O175" s="593"/>
      <c r="P175" s="593"/>
      <c r="Q175" s="593"/>
    </row>
    <row r="176" customHeight="1" spans="6:17">
      <c r="F176" s="593"/>
      <c r="G176" s="593"/>
      <c r="H176" s="593"/>
      <c r="I176" s="593"/>
      <c r="J176" s="593"/>
      <c r="K176" s="593"/>
      <c r="L176" s="593"/>
      <c r="N176" s="593"/>
      <c r="O176" s="593"/>
      <c r="P176" s="593"/>
      <c r="Q176" s="593"/>
    </row>
    <row r="177" customHeight="1" spans="6:17">
      <c r="F177" s="593"/>
      <c r="G177" s="593"/>
      <c r="H177" s="593"/>
      <c r="I177" s="593"/>
      <c r="J177" s="593"/>
      <c r="K177" s="593"/>
      <c r="L177" s="593"/>
      <c r="N177" s="593"/>
      <c r="O177" s="593"/>
      <c r="P177" s="593"/>
      <c r="Q177" s="593"/>
    </row>
    <row r="178" customHeight="1" spans="6:17">
      <c r="F178" s="593"/>
      <c r="G178" s="593"/>
      <c r="H178" s="593"/>
      <c r="I178" s="593"/>
      <c r="J178" s="593"/>
      <c r="K178" s="593"/>
      <c r="L178" s="593"/>
      <c r="N178" s="593"/>
      <c r="O178" s="593"/>
      <c r="P178" s="593"/>
      <c r="Q178" s="593"/>
    </row>
    <row r="179" customHeight="1" spans="6:17">
      <c r="F179" s="593"/>
      <c r="G179" s="593"/>
      <c r="H179" s="593"/>
      <c r="I179" s="593"/>
      <c r="J179" s="593"/>
      <c r="K179" s="593"/>
      <c r="L179" s="593"/>
      <c r="N179" s="593"/>
      <c r="O179" s="593"/>
      <c r="P179" s="593"/>
      <c r="Q179" s="593"/>
    </row>
    <row r="180" customHeight="1" spans="6:17">
      <c r="F180" s="593"/>
      <c r="G180" s="593"/>
      <c r="H180" s="593"/>
      <c r="I180" s="593"/>
      <c r="J180" s="593"/>
      <c r="K180" s="593"/>
      <c r="L180" s="593"/>
      <c r="N180" s="593"/>
      <c r="O180" s="593"/>
      <c r="P180" s="593"/>
      <c r="Q180" s="593"/>
    </row>
    <row r="181" customHeight="1" spans="6:17">
      <c r="F181" s="593"/>
      <c r="G181" s="593"/>
      <c r="H181" s="593"/>
      <c r="I181" s="593"/>
      <c r="J181" s="593"/>
      <c r="K181" s="593"/>
      <c r="L181" s="593"/>
      <c r="N181" s="593"/>
      <c r="O181" s="593"/>
      <c r="P181" s="593"/>
      <c r="Q181" s="593"/>
    </row>
    <row r="182" customHeight="1" spans="6:17">
      <c r="F182" s="593"/>
      <c r="G182" s="593"/>
      <c r="H182" s="593"/>
      <c r="I182" s="593"/>
      <c r="J182" s="593"/>
      <c r="K182" s="593"/>
      <c r="L182" s="593"/>
      <c r="N182" s="593"/>
      <c r="O182" s="593"/>
      <c r="P182" s="593"/>
      <c r="Q182" s="593"/>
    </row>
    <row r="183" customHeight="1" spans="6:17">
      <c r="F183" s="593"/>
      <c r="G183" s="593"/>
      <c r="H183" s="593"/>
      <c r="I183" s="593"/>
      <c r="J183" s="593"/>
      <c r="K183" s="593"/>
      <c r="L183" s="593"/>
      <c r="N183" s="593"/>
      <c r="O183" s="593"/>
      <c r="P183" s="593"/>
      <c r="Q183" s="593"/>
    </row>
    <row r="184" customHeight="1" spans="6:17">
      <c r="F184" s="593"/>
      <c r="G184" s="593"/>
      <c r="H184" s="593"/>
      <c r="I184" s="593"/>
      <c r="J184" s="593"/>
      <c r="K184" s="593"/>
      <c r="L184" s="593"/>
      <c r="N184" s="593"/>
      <c r="O184" s="593"/>
      <c r="P184" s="593"/>
      <c r="Q184" s="593"/>
    </row>
    <row r="185" customHeight="1" spans="6:17">
      <c r="F185" s="593"/>
      <c r="G185" s="593"/>
      <c r="H185" s="593"/>
      <c r="I185" s="593"/>
      <c r="J185" s="593"/>
      <c r="K185" s="593"/>
      <c r="L185" s="593"/>
      <c r="N185" s="593"/>
      <c r="O185" s="593"/>
      <c r="P185" s="593"/>
      <c r="Q185" s="593"/>
    </row>
    <row r="186" customHeight="1" spans="6:17">
      <c r="F186" s="593"/>
      <c r="G186" s="593"/>
      <c r="H186" s="593"/>
      <c r="I186" s="593"/>
      <c r="J186" s="593"/>
      <c r="K186" s="593"/>
      <c r="L186" s="593"/>
      <c r="N186" s="593"/>
      <c r="O186" s="593"/>
      <c r="P186" s="593"/>
      <c r="Q186" s="593"/>
    </row>
    <row r="187" customHeight="1" spans="6:17">
      <c r="F187" s="593"/>
      <c r="G187" s="593"/>
      <c r="H187" s="593"/>
      <c r="I187" s="593"/>
      <c r="J187" s="593"/>
      <c r="K187" s="593"/>
      <c r="L187" s="593"/>
      <c r="N187" s="593"/>
      <c r="O187" s="593"/>
      <c r="P187" s="593"/>
      <c r="Q187" s="593"/>
    </row>
    <row r="188" customHeight="1" spans="6:17">
      <c r="F188" s="593"/>
      <c r="G188" s="593"/>
      <c r="H188" s="593"/>
      <c r="I188" s="593"/>
      <c r="J188" s="593"/>
      <c r="K188" s="593"/>
      <c r="L188" s="593"/>
      <c r="N188" s="593"/>
      <c r="O188" s="593"/>
      <c r="P188" s="593"/>
      <c r="Q188" s="593"/>
    </row>
    <row r="189" customHeight="1" spans="6:17">
      <c r="F189" s="593"/>
      <c r="G189" s="593"/>
      <c r="H189" s="593"/>
      <c r="I189" s="593"/>
      <c r="J189" s="593"/>
      <c r="K189" s="593"/>
      <c r="L189" s="593"/>
      <c r="N189" s="593"/>
      <c r="O189" s="593"/>
      <c r="P189" s="593"/>
      <c r="Q189" s="593"/>
    </row>
    <row r="190" customHeight="1" spans="6:17">
      <c r="F190" s="593"/>
      <c r="G190" s="593"/>
      <c r="H190" s="593"/>
      <c r="I190" s="593"/>
      <c r="J190" s="593"/>
      <c r="K190" s="593"/>
      <c r="L190" s="593"/>
      <c r="N190" s="593"/>
      <c r="O190" s="593"/>
      <c r="P190" s="593"/>
      <c r="Q190" s="593"/>
    </row>
    <row r="191" customHeight="1" spans="6:17">
      <c r="F191" s="593"/>
      <c r="G191" s="593"/>
      <c r="H191" s="593"/>
      <c r="I191" s="593"/>
      <c r="J191" s="593"/>
      <c r="K191" s="593"/>
      <c r="L191" s="593"/>
      <c r="N191" s="593"/>
      <c r="O191" s="593"/>
      <c r="P191" s="593"/>
      <c r="Q191" s="593"/>
    </row>
    <row r="192" customHeight="1" spans="6:17">
      <c r="F192" s="593"/>
      <c r="G192" s="593"/>
      <c r="H192" s="593"/>
      <c r="I192" s="593"/>
      <c r="J192" s="593"/>
      <c r="K192" s="593"/>
      <c r="L192" s="593"/>
      <c r="N192" s="593"/>
      <c r="O192" s="593"/>
      <c r="P192" s="593"/>
      <c r="Q192" s="593"/>
    </row>
    <row r="193" customHeight="1" spans="6:17">
      <c r="F193" s="593"/>
      <c r="G193" s="593"/>
      <c r="H193" s="593"/>
      <c r="I193" s="593"/>
      <c r="J193" s="593"/>
      <c r="K193" s="593"/>
      <c r="L193" s="593"/>
      <c r="N193" s="593"/>
      <c r="O193" s="593"/>
      <c r="P193" s="593"/>
      <c r="Q193" s="593"/>
    </row>
    <row r="194" customHeight="1" spans="6:17">
      <c r="F194" s="593"/>
      <c r="G194" s="593"/>
      <c r="H194" s="593"/>
      <c r="I194" s="593"/>
      <c r="J194" s="593"/>
      <c r="K194" s="593"/>
      <c r="L194" s="593"/>
      <c r="N194" s="593"/>
      <c r="O194" s="593"/>
      <c r="P194" s="593"/>
      <c r="Q194" s="593"/>
    </row>
    <row r="195" customHeight="1" spans="6:17">
      <c r="F195" s="593"/>
      <c r="G195" s="593"/>
      <c r="H195" s="593"/>
      <c r="I195" s="593"/>
      <c r="J195" s="593"/>
      <c r="K195" s="593"/>
      <c r="L195" s="593"/>
      <c r="N195" s="593"/>
      <c r="O195" s="593"/>
      <c r="P195" s="593"/>
      <c r="Q195" s="593"/>
    </row>
    <row r="196" customHeight="1" spans="6:17">
      <c r="F196" s="593"/>
      <c r="G196" s="593"/>
      <c r="H196" s="593"/>
      <c r="I196" s="593"/>
      <c r="J196" s="593"/>
      <c r="K196" s="593"/>
      <c r="L196" s="593"/>
      <c r="N196" s="593"/>
      <c r="O196" s="593"/>
      <c r="P196" s="593"/>
      <c r="Q196" s="593"/>
    </row>
    <row r="197" customHeight="1" spans="6:17">
      <c r="F197" s="593"/>
      <c r="G197" s="593"/>
      <c r="H197" s="593"/>
      <c r="I197" s="593"/>
      <c r="J197" s="593"/>
      <c r="K197" s="593"/>
      <c r="L197" s="593"/>
      <c r="N197" s="593"/>
      <c r="O197" s="593"/>
      <c r="P197" s="593"/>
      <c r="Q197" s="593"/>
    </row>
    <row r="198" customHeight="1" spans="6:17">
      <c r="F198" s="593"/>
      <c r="G198" s="593"/>
      <c r="H198" s="593"/>
      <c r="I198" s="593"/>
      <c r="J198" s="593"/>
      <c r="K198" s="593"/>
      <c r="L198" s="593"/>
      <c r="N198" s="593"/>
      <c r="O198" s="593"/>
      <c r="P198" s="593"/>
      <c r="Q198" s="593"/>
    </row>
    <row r="199" customHeight="1" spans="6:17">
      <c r="F199" s="593"/>
      <c r="G199" s="593"/>
      <c r="H199" s="593"/>
      <c r="I199" s="593"/>
      <c r="J199" s="593"/>
      <c r="K199" s="593"/>
      <c r="L199" s="593"/>
      <c r="N199" s="593"/>
      <c r="O199" s="593"/>
      <c r="P199" s="593"/>
      <c r="Q199" s="593"/>
    </row>
    <row r="200" customHeight="1" spans="6:17">
      <c r="F200" s="593"/>
      <c r="G200" s="593"/>
      <c r="H200" s="593"/>
      <c r="I200" s="593"/>
      <c r="J200" s="593"/>
      <c r="K200" s="593"/>
      <c r="L200" s="593"/>
      <c r="N200" s="593"/>
      <c r="O200" s="593"/>
      <c r="P200" s="593"/>
      <c r="Q200" s="593"/>
    </row>
    <row r="201" customHeight="1" spans="6:17">
      <c r="F201" s="593"/>
      <c r="G201" s="593"/>
      <c r="H201" s="593"/>
      <c r="I201" s="593"/>
      <c r="J201" s="593"/>
      <c r="K201" s="593"/>
      <c r="L201" s="593"/>
      <c r="N201" s="593"/>
      <c r="O201" s="593"/>
      <c r="P201" s="593"/>
      <c r="Q201" s="593"/>
    </row>
    <row r="202" customHeight="1" spans="6:17">
      <c r="F202" s="593"/>
      <c r="G202" s="593"/>
      <c r="H202" s="593"/>
      <c r="I202" s="593"/>
      <c r="J202" s="593"/>
      <c r="K202" s="593"/>
      <c r="L202" s="593"/>
      <c r="N202" s="593"/>
      <c r="O202" s="593"/>
      <c r="P202" s="593"/>
      <c r="Q202" s="593"/>
    </row>
    <row r="203" customHeight="1" spans="6:17">
      <c r="F203" s="593"/>
      <c r="G203" s="593"/>
      <c r="H203" s="593"/>
      <c r="I203" s="593"/>
      <c r="J203" s="593"/>
      <c r="K203" s="593"/>
      <c r="L203" s="593"/>
      <c r="N203" s="593"/>
      <c r="O203" s="593"/>
      <c r="P203" s="593"/>
      <c r="Q203" s="593"/>
    </row>
    <row r="204" customHeight="1" spans="6:17">
      <c r="F204" s="593"/>
      <c r="G204" s="593"/>
      <c r="H204" s="593"/>
      <c r="I204" s="593"/>
      <c r="J204" s="593"/>
      <c r="K204" s="593"/>
      <c r="L204" s="593"/>
      <c r="N204" s="593"/>
      <c r="O204" s="593"/>
      <c r="P204" s="593"/>
      <c r="Q204" s="593"/>
    </row>
    <row r="205" customHeight="1" spans="6:17">
      <c r="F205" s="593"/>
      <c r="G205" s="593"/>
      <c r="H205" s="593"/>
      <c r="I205" s="593"/>
      <c r="J205" s="593"/>
      <c r="K205" s="593"/>
      <c r="L205" s="593"/>
      <c r="N205" s="593"/>
      <c r="O205" s="593"/>
      <c r="P205" s="593"/>
      <c r="Q205" s="593"/>
    </row>
    <row r="206" customHeight="1" spans="6:17">
      <c r="F206" s="593"/>
      <c r="G206" s="593"/>
      <c r="H206" s="593"/>
      <c r="I206" s="593"/>
      <c r="J206" s="593"/>
      <c r="K206" s="593"/>
      <c r="L206" s="593"/>
      <c r="N206" s="593"/>
      <c r="O206" s="593"/>
      <c r="P206" s="593"/>
      <c r="Q206" s="593"/>
    </row>
    <row r="207" customHeight="1" spans="6:17">
      <c r="F207" s="593"/>
      <c r="G207" s="593"/>
      <c r="H207" s="593"/>
      <c r="I207" s="593"/>
      <c r="J207" s="593"/>
      <c r="K207" s="593"/>
      <c r="L207" s="593"/>
      <c r="N207" s="593"/>
      <c r="O207" s="593"/>
      <c r="P207" s="593"/>
      <c r="Q207" s="593"/>
    </row>
    <row r="208" customHeight="1" spans="6:17">
      <c r="F208" s="593"/>
      <c r="G208" s="593"/>
      <c r="H208" s="593"/>
      <c r="I208" s="593"/>
      <c r="J208" s="593"/>
      <c r="K208" s="593"/>
      <c r="L208" s="593"/>
      <c r="N208" s="593"/>
      <c r="O208" s="593"/>
      <c r="P208" s="593"/>
      <c r="Q208" s="593"/>
    </row>
    <row r="209" customHeight="1" spans="6:17">
      <c r="F209" s="593"/>
      <c r="G209" s="593"/>
      <c r="H209" s="593"/>
      <c r="I209" s="593"/>
      <c r="J209" s="593"/>
      <c r="K209" s="593"/>
      <c r="L209" s="593"/>
      <c r="N209" s="593"/>
      <c r="O209" s="593"/>
      <c r="P209" s="593"/>
      <c r="Q209" s="593"/>
    </row>
    <row r="210" customHeight="1" spans="6:17">
      <c r="F210" s="593"/>
      <c r="G210" s="593"/>
      <c r="H210" s="593"/>
      <c r="I210" s="593"/>
      <c r="J210" s="593"/>
      <c r="K210" s="593"/>
      <c r="L210" s="593"/>
      <c r="N210" s="593"/>
      <c r="O210" s="593"/>
      <c r="P210" s="593"/>
      <c r="Q210" s="593"/>
    </row>
    <row r="211" customHeight="1" spans="6:17">
      <c r="F211" s="593"/>
      <c r="G211" s="593"/>
      <c r="H211" s="593"/>
      <c r="I211" s="593"/>
      <c r="J211" s="593"/>
      <c r="K211" s="593"/>
      <c r="L211" s="593"/>
      <c r="N211" s="593"/>
      <c r="O211" s="593"/>
      <c r="P211" s="593"/>
      <c r="Q211" s="593"/>
    </row>
    <row r="212" customHeight="1" spans="6:17">
      <c r="F212" s="593"/>
      <c r="G212" s="593"/>
      <c r="H212" s="593"/>
      <c r="I212" s="593"/>
      <c r="J212" s="593"/>
      <c r="K212" s="593"/>
      <c r="L212" s="593"/>
      <c r="N212" s="593"/>
      <c r="O212" s="593"/>
      <c r="P212" s="593"/>
      <c r="Q212" s="593"/>
    </row>
    <row r="213" customHeight="1" spans="6:17">
      <c r="F213" s="593"/>
      <c r="G213" s="593"/>
      <c r="H213" s="593"/>
      <c r="I213" s="593"/>
      <c r="J213" s="593"/>
      <c r="K213" s="593"/>
      <c r="L213" s="593"/>
      <c r="N213" s="593"/>
      <c r="O213" s="593"/>
      <c r="P213" s="593"/>
      <c r="Q213" s="593"/>
    </row>
    <row r="214" customHeight="1" spans="6:17">
      <c r="F214" s="593"/>
      <c r="G214" s="593"/>
      <c r="H214" s="593"/>
      <c r="I214" s="593"/>
      <c r="J214" s="593"/>
      <c r="K214" s="593"/>
      <c r="L214" s="593"/>
      <c r="N214" s="593"/>
      <c r="O214" s="593"/>
      <c r="P214" s="593"/>
      <c r="Q214" s="593"/>
    </row>
    <row r="215" customHeight="1" spans="6:17">
      <c r="F215" s="593"/>
      <c r="G215" s="593"/>
      <c r="H215" s="593"/>
      <c r="I215" s="593"/>
      <c r="J215" s="593"/>
      <c r="K215" s="593"/>
      <c r="L215" s="593"/>
      <c r="N215" s="593"/>
      <c r="O215" s="593"/>
      <c r="P215" s="593"/>
      <c r="Q215" s="593"/>
    </row>
    <row r="216" customHeight="1" spans="6:17">
      <c r="F216" s="593"/>
      <c r="G216" s="593"/>
      <c r="H216" s="593"/>
      <c r="I216" s="593"/>
      <c r="J216" s="593"/>
      <c r="K216" s="593"/>
      <c r="L216" s="593"/>
      <c r="N216" s="593"/>
      <c r="O216" s="593"/>
      <c r="P216" s="593"/>
      <c r="Q216" s="593"/>
    </row>
    <row r="217" customHeight="1" spans="6:17">
      <c r="F217" s="593"/>
      <c r="G217" s="593"/>
      <c r="H217" s="593"/>
      <c r="I217" s="593"/>
      <c r="J217" s="593"/>
      <c r="K217" s="593"/>
      <c r="L217" s="593"/>
      <c r="N217" s="593"/>
      <c r="O217" s="593"/>
      <c r="P217" s="593"/>
      <c r="Q217" s="593"/>
    </row>
    <row r="218" customHeight="1" spans="6:17">
      <c r="F218" s="593"/>
      <c r="G218" s="593"/>
      <c r="H218" s="593"/>
      <c r="I218" s="593"/>
      <c r="J218" s="593"/>
      <c r="K218" s="593"/>
      <c r="L218" s="593"/>
      <c r="N218" s="593"/>
      <c r="O218" s="593"/>
      <c r="P218" s="593"/>
      <c r="Q218" s="593"/>
    </row>
    <row r="219" customHeight="1" spans="6:17">
      <c r="F219" s="593"/>
      <c r="G219" s="593"/>
      <c r="H219" s="593"/>
      <c r="I219" s="593"/>
      <c r="J219" s="593"/>
      <c r="K219" s="593"/>
      <c r="L219" s="593"/>
      <c r="N219" s="593"/>
      <c r="O219" s="593"/>
      <c r="P219" s="593"/>
      <c r="Q219" s="593"/>
    </row>
    <row r="220" customHeight="1" spans="6:17">
      <c r="F220" s="593"/>
      <c r="G220" s="593"/>
      <c r="H220" s="593"/>
      <c r="I220" s="593"/>
      <c r="J220" s="593"/>
      <c r="K220" s="593"/>
      <c r="L220" s="593"/>
      <c r="N220" s="593"/>
      <c r="O220" s="593"/>
      <c r="P220" s="593"/>
      <c r="Q220" s="593"/>
    </row>
    <row r="221" customHeight="1" spans="6:17">
      <c r="F221" s="593"/>
      <c r="G221" s="593"/>
      <c r="H221" s="593"/>
      <c r="I221" s="593"/>
      <c r="J221" s="593"/>
      <c r="K221" s="593"/>
      <c r="L221" s="593"/>
      <c r="N221" s="593"/>
      <c r="O221" s="593"/>
      <c r="P221" s="593"/>
      <c r="Q221" s="593"/>
    </row>
    <row r="222" customHeight="1" spans="6:17">
      <c r="F222" s="593"/>
      <c r="G222" s="593"/>
      <c r="H222" s="593"/>
      <c r="I222" s="593"/>
      <c r="J222" s="593"/>
      <c r="K222" s="593"/>
      <c r="L222" s="593"/>
      <c r="N222" s="593"/>
      <c r="O222" s="593"/>
      <c r="P222" s="593"/>
      <c r="Q222" s="593"/>
    </row>
    <row r="223" customHeight="1" spans="6:17">
      <c r="F223" s="593"/>
      <c r="G223" s="593"/>
      <c r="H223" s="593"/>
      <c r="I223" s="593"/>
      <c r="J223" s="593"/>
      <c r="K223" s="593"/>
      <c r="L223" s="593"/>
      <c r="N223" s="593"/>
      <c r="O223" s="593"/>
      <c r="P223" s="593"/>
      <c r="Q223" s="593"/>
    </row>
    <row r="224" customHeight="1" spans="6:17">
      <c r="F224" s="593"/>
      <c r="G224" s="593"/>
      <c r="H224" s="593"/>
      <c r="I224" s="593"/>
      <c r="J224" s="593"/>
      <c r="K224" s="593"/>
      <c r="L224" s="593"/>
      <c r="N224" s="593"/>
      <c r="O224" s="593"/>
      <c r="P224" s="593"/>
      <c r="Q224" s="593"/>
    </row>
    <row r="225" customHeight="1" spans="6:17">
      <c r="F225" s="593"/>
      <c r="G225" s="593"/>
      <c r="H225" s="593"/>
      <c r="I225" s="593"/>
      <c r="J225" s="593"/>
      <c r="K225" s="593"/>
      <c r="L225" s="593"/>
      <c r="N225" s="593"/>
      <c r="O225" s="593"/>
      <c r="P225" s="593"/>
      <c r="Q225" s="593"/>
    </row>
    <row r="226" customHeight="1" spans="6:17">
      <c r="F226" s="593"/>
      <c r="G226" s="593"/>
      <c r="H226" s="593"/>
      <c r="I226" s="593"/>
      <c r="J226" s="593"/>
      <c r="K226" s="593"/>
      <c r="L226" s="593"/>
      <c r="N226" s="593"/>
      <c r="O226" s="593"/>
      <c r="P226" s="593"/>
      <c r="Q226" s="593"/>
    </row>
    <row r="227" customHeight="1" spans="6:17">
      <c r="F227" s="593"/>
      <c r="G227" s="593"/>
      <c r="H227" s="593"/>
      <c r="I227" s="593"/>
      <c r="J227" s="593"/>
      <c r="K227" s="593"/>
      <c r="L227" s="593"/>
      <c r="N227" s="593"/>
      <c r="O227" s="593"/>
      <c r="P227" s="593"/>
      <c r="Q227" s="593"/>
    </row>
    <row r="228" customHeight="1" spans="6:17">
      <c r="F228" s="593"/>
      <c r="G228" s="593"/>
      <c r="H228" s="593"/>
      <c r="I228" s="593"/>
      <c r="J228" s="593"/>
      <c r="K228" s="593"/>
      <c r="L228" s="593"/>
      <c r="N228" s="593"/>
      <c r="O228" s="593"/>
      <c r="P228" s="593"/>
      <c r="Q228" s="593"/>
    </row>
    <row r="229" customHeight="1" spans="6:17">
      <c r="F229" s="593"/>
      <c r="G229" s="593"/>
      <c r="H229" s="593"/>
      <c r="I229" s="593"/>
      <c r="J229" s="593"/>
      <c r="K229" s="593"/>
      <c r="L229" s="593"/>
      <c r="N229" s="593"/>
      <c r="O229" s="593"/>
      <c r="P229" s="593"/>
      <c r="Q229" s="593"/>
    </row>
    <row r="230" customHeight="1" spans="6:17">
      <c r="F230" s="593"/>
      <c r="G230" s="593"/>
      <c r="H230" s="593"/>
      <c r="I230" s="593"/>
      <c r="J230" s="593"/>
      <c r="K230" s="593"/>
      <c r="L230" s="593"/>
      <c r="N230" s="593"/>
      <c r="O230" s="593"/>
      <c r="P230" s="593"/>
      <c r="Q230" s="593"/>
    </row>
    <row r="231" customHeight="1" spans="6:17">
      <c r="F231" s="593"/>
      <c r="G231" s="593"/>
      <c r="H231" s="593"/>
      <c r="I231" s="593"/>
      <c r="J231" s="593"/>
      <c r="K231" s="593"/>
      <c r="L231" s="593"/>
      <c r="N231" s="593"/>
      <c r="O231" s="593"/>
      <c r="P231" s="593"/>
      <c r="Q231" s="593"/>
    </row>
    <row r="232" customHeight="1" spans="6:17">
      <c r="F232" s="593"/>
      <c r="G232" s="593"/>
      <c r="H232" s="593"/>
      <c r="I232" s="593"/>
      <c r="J232" s="593"/>
      <c r="K232" s="593"/>
      <c r="L232" s="593"/>
      <c r="N232" s="593"/>
      <c r="O232" s="593"/>
      <c r="P232" s="593"/>
      <c r="Q232" s="593"/>
    </row>
    <row r="233" customHeight="1" spans="6:17">
      <c r="F233" s="593"/>
      <c r="G233" s="593"/>
      <c r="H233" s="593"/>
      <c r="I233" s="593"/>
      <c r="J233" s="593"/>
      <c r="K233" s="593"/>
      <c r="L233" s="593"/>
      <c r="N233" s="593"/>
      <c r="O233" s="593"/>
      <c r="P233" s="593"/>
      <c r="Q233" s="593"/>
    </row>
    <row r="234" customHeight="1" spans="6:17">
      <c r="F234" s="593"/>
      <c r="G234" s="593"/>
      <c r="H234" s="593"/>
      <c r="I234" s="593"/>
      <c r="J234" s="593"/>
      <c r="K234" s="593"/>
      <c r="L234" s="593"/>
      <c r="N234" s="593"/>
      <c r="O234" s="593"/>
      <c r="P234" s="593"/>
      <c r="Q234" s="593"/>
    </row>
    <row r="235" customHeight="1" spans="6:17">
      <c r="F235" s="593"/>
      <c r="G235" s="593"/>
      <c r="H235" s="593"/>
      <c r="I235" s="593"/>
      <c r="J235" s="593"/>
      <c r="K235" s="593"/>
      <c r="L235" s="593"/>
      <c r="N235" s="593"/>
      <c r="O235" s="593"/>
      <c r="P235" s="593"/>
      <c r="Q235" s="593"/>
    </row>
    <row r="236" customHeight="1" spans="6:17">
      <c r="F236" s="593"/>
      <c r="G236" s="593"/>
      <c r="H236" s="593"/>
      <c r="I236" s="593"/>
      <c r="J236" s="593"/>
      <c r="K236" s="593"/>
      <c r="L236" s="593"/>
      <c r="N236" s="593"/>
      <c r="O236" s="593"/>
      <c r="P236" s="593"/>
      <c r="Q236" s="593"/>
    </row>
    <row r="237" customHeight="1" spans="6:17">
      <c r="F237" s="593"/>
      <c r="G237" s="593"/>
      <c r="H237" s="593"/>
      <c r="I237" s="593"/>
      <c r="J237" s="593"/>
      <c r="K237" s="593"/>
      <c r="L237" s="593"/>
      <c r="N237" s="593"/>
      <c r="O237" s="593"/>
      <c r="P237" s="593"/>
      <c r="Q237" s="593"/>
    </row>
    <row r="238" customHeight="1" spans="6:17">
      <c r="F238" s="593"/>
      <c r="G238" s="593"/>
      <c r="H238" s="593"/>
      <c r="I238" s="593"/>
      <c r="J238" s="593"/>
      <c r="K238" s="593"/>
      <c r="L238" s="593"/>
      <c r="N238" s="593"/>
      <c r="O238" s="593"/>
      <c r="P238" s="593"/>
      <c r="Q238" s="593"/>
    </row>
    <row r="239" customHeight="1" spans="6:17">
      <c r="F239" s="593"/>
      <c r="G239" s="593"/>
      <c r="H239" s="593"/>
      <c r="I239" s="593"/>
      <c r="J239" s="593"/>
      <c r="K239" s="593"/>
      <c r="L239" s="593"/>
      <c r="N239" s="593"/>
      <c r="O239" s="593"/>
      <c r="P239" s="593"/>
      <c r="Q239" s="593"/>
    </row>
    <row r="240" customHeight="1" spans="6:17">
      <c r="F240" s="593"/>
      <c r="G240" s="593"/>
      <c r="H240" s="593"/>
      <c r="I240" s="593"/>
      <c r="J240" s="593"/>
      <c r="K240" s="593"/>
      <c r="L240" s="593"/>
      <c r="N240" s="593"/>
      <c r="O240" s="593"/>
      <c r="P240" s="593"/>
      <c r="Q240" s="593"/>
    </row>
    <row r="241" customHeight="1" spans="6:17">
      <c r="F241" s="593"/>
      <c r="G241" s="593"/>
      <c r="H241" s="593"/>
      <c r="I241" s="593"/>
      <c r="J241" s="593"/>
      <c r="K241" s="593"/>
      <c r="L241" s="593"/>
      <c r="N241" s="593"/>
      <c r="O241" s="593"/>
      <c r="P241" s="593"/>
      <c r="Q241" s="593"/>
    </row>
    <row r="242" customHeight="1" spans="6:17">
      <c r="F242" s="593"/>
      <c r="G242" s="593"/>
      <c r="H242" s="593"/>
      <c r="I242" s="593"/>
      <c r="J242" s="593"/>
      <c r="K242" s="593"/>
      <c r="L242" s="593"/>
      <c r="N242" s="593"/>
      <c r="O242" s="593"/>
      <c r="P242" s="593"/>
      <c r="Q242" s="593"/>
    </row>
    <row r="243" customHeight="1" spans="6:17">
      <c r="F243" s="593"/>
      <c r="G243" s="593"/>
      <c r="H243" s="593"/>
      <c r="I243" s="593"/>
      <c r="J243" s="593"/>
      <c r="K243" s="593"/>
      <c r="L243" s="593"/>
      <c r="N243" s="593"/>
      <c r="O243" s="593"/>
      <c r="P243" s="593"/>
      <c r="Q243" s="593"/>
    </row>
    <row r="244" customHeight="1" spans="6:17">
      <c r="F244" s="593"/>
      <c r="G244" s="593"/>
      <c r="H244" s="593"/>
      <c r="I244" s="593"/>
      <c r="J244" s="593"/>
      <c r="K244" s="593"/>
      <c r="L244" s="593"/>
      <c r="N244" s="593"/>
      <c r="O244" s="593"/>
      <c r="P244" s="593"/>
      <c r="Q244" s="593"/>
    </row>
    <row r="245" customHeight="1" spans="6:17">
      <c r="F245" s="593"/>
      <c r="G245" s="593"/>
      <c r="H245" s="593"/>
      <c r="I245" s="593"/>
      <c r="J245" s="593"/>
      <c r="K245" s="593"/>
      <c r="L245" s="593"/>
      <c r="N245" s="593"/>
      <c r="O245" s="593"/>
      <c r="P245" s="593"/>
      <c r="Q245" s="593"/>
    </row>
    <row r="246" customHeight="1" spans="6:17">
      <c r="F246" s="593"/>
      <c r="G246" s="593"/>
      <c r="H246" s="593"/>
      <c r="I246" s="593"/>
      <c r="J246" s="593"/>
      <c r="K246" s="593"/>
      <c r="L246" s="593"/>
      <c r="N246" s="593"/>
      <c r="O246" s="593"/>
      <c r="P246" s="593"/>
      <c r="Q246" s="593"/>
    </row>
    <row r="247" customHeight="1" spans="6:17">
      <c r="F247" s="593"/>
      <c r="G247" s="593"/>
      <c r="H247" s="593"/>
      <c r="I247" s="593"/>
      <c r="J247" s="593"/>
      <c r="K247" s="593"/>
      <c r="L247" s="593"/>
      <c r="N247" s="593"/>
      <c r="O247" s="593"/>
      <c r="P247" s="593"/>
      <c r="Q247" s="593"/>
    </row>
    <row r="248" customHeight="1" spans="6:17">
      <c r="F248" s="593"/>
      <c r="G248" s="593"/>
      <c r="H248" s="593"/>
      <c r="I248" s="593"/>
      <c r="J248" s="593"/>
      <c r="K248" s="593"/>
      <c r="L248" s="593"/>
      <c r="N248" s="593"/>
      <c r="O248" s="593"/>
      <c r="P248" s="593"/>
      <c r="Q248" s="593"/>
    </row>
    <row r="249" customHeight="1" spans="6:17">
      <c r="F249" s="593"/>
      <c r="G249" s="593"/>
      <c r="H249" s="593"/>
      <c r="I249" s="593"/>
      <c r="J249" s="593"/>
      <c r="K249" s="593"/>
      <c r="L249" s="593"/>
      <c r="N249" s="593"/>
      <c r="O249" s="593"/>
      <c r="P249" s="593"/>
      <c r="Q249" s="593"/>
    </row>
    <row r="250" customHeight="1" spans="6:17">
      <c r="F250" s="593"/>
      <c r="G250" s="593"/>
      <c r="H250" s="593"/>
      <c r="I250" s="593"/>
      <c r="J250" s="593"/>
      <c r="K250" s="593"/>
      <c r="L250" s="593"/>
      <c r="N250" s="593"/>
      <c r="O250" s="593"/>
      <c r="P250" s="593"/>
      <c r="Q250" s="593"/>
    </row>
    <row r="251" customHeight="1" spans="6:17">
      <c r="F251" s="593"/>
      <c r="G251" s="593"/>
      <c r="H251" s="593"/>
      <c r="I251" s="593"/>
      <c r="J251" s="593"/>
      <c r="K251" s="593"/>
      <c r="L251" s="593"/>
      <c r="N251" s="593"/>
      <c r="O251" s="593"/>
      <c r="P251" s="593"/>
      <c r="Q251" s="593"/>
    </row>
    <row r="252" customHeight="1" spans="6:17">
      <c r="F252" s="593"/>
      <c r="G252" s="593"/>
      <c r="H252" s="593"/>
      <c r="I252" s="593"/>
      <c r="J252" s="593"/>
      <c r="K252" s="593"/>
      <c r="L252" s="593"/>
      <c r="N252" s="593"/>
      <c r="O252" s="593"/>
      <c r="P252" s="593"/>
      <c r="Q252" s="593"/>
    </row>
    <row r="253" customHeight="1" spans="6:17">
      <c r="F253" s="593"/>
      <c r="G253" s="593"/>
      <c r="H253" s="593"/>
      <c r="I253" s="593"/>
      <c r="J253" s="593"/>
      <c r="K253" s="593"/>
      <c r="L253" s="593"/>
      <c r="N253" s="593"/>
      <c r="O253" s="593"/>
      <c r="P253" s="593"/>
      <c r="Q253" s="593"/>
    </row>
    <row r="254" customHeight="1" spans="6:17">
      <c r="F254" s="593"/>
      <c r="G254" s="593"/>
      <c r="H254" s="593"/>
      <c r="I254" s="593"/>
      <c r="J254" s="593"/>
      <c r="K254" s="593"/>
      <c r="L254" s="593"/>
      <c r="N254" s="593"/>
      <c r="O254" s="593"/>
      <c r="P254" s="593"/>
      <c r="Q254" s="593"/>
    </row>
    <row r="255" customHeight="1" spans="6:17">
      <c r="F255" s="593"/>
      <c r="G255" s="593"/>
      <c r="H255" s="593"/>
      <c r="I255" s="593"/>
      <c r="J255" s="593"/>
      <c r="K255" s="593"/>
      <c r="L255" s="593"/>
      <c r="N255" s="593"/>
      <c r="O255" s="593"/>
      <c r="P255" s="593"/>
      <c r="Q255" s="593"/>
    </row>
    <row r="256" customHeight="1" spans="6:17">
      <c r="F256" s="593"/>
      <c r="G256" s="593"/>
      <c r="H256" s="593"/>
      <c r="I256" s="593"/>
      <c r="J256" s="593"/>
      <c r="K256" s="593"/>
      <c r="L256" s="593"/>
      <c r="N256" s="593"/>
      <c r="O256" s="593"/>
      <c r="P256" s="593"/>
      <c r="Q256" s="593"/>
    </row>
    <row r="257" customHeight="1" spans="6:17">
      <c r="F257" s="593"/>
      <c r="G257" s="593"/>
      <c r="H257" s="593"/>
      <c r="I257" s="593"/>
      <c r="J257" s="593"/>
      <c r="K257" s="593"/>
      <c r="L257" s="593"/>
      <c r="N257" s="593"/>
      <c r="O257" s="593"/>
      <c r="P257" s="593"/>
      <c r="Q257" s="593"/>
    </row>
    <row r="258" customHeight="1" spans="6:17">
      <c r="F258" s="593"/>
      <c r="G258" s="593"/>
      <c r="H258" s="593"/>
      <c r="I258" s="593"/>
      <c r="J258" s="593"/>
      <c r="K258" s="593"/>
      <c r="L258" s="593"/>
      <c r="N258" s="593"/>
      <c r="O258" s="593"/>
      <c r="P258" s="593"/>
      <c r="Q258" s="593"/>
    </row>
    <row r="259" customHeight="1" spans="6:17">
      <c r="F259" s="593"/>
      <c r="G259" s="593"/>
      <c r="H259" s="593"/>
      <c r="I259" s="593"/>
      <c r="J259" s="593"/>
      <c r="K259" s="593"/>
      <c r="L259" s="593"/>
      <c r="N259" s="593"/>
      <c r="O259" s="593"/>
      <c r="P259" s="593"/>
      <c r="Q259" s="593"/>
    </row>
    <row r="260" customHeight="1" spans="6:17">
      <c r="F260" s="593"/>
      <c r="G260" s="593"/>
      <c r="H260" s="593"/>
      <c r="I260" s="593"/>
      <c r="J260" s="593"/>
      <c r="K260" s="593"/>
      <c r="L260" s="593"/>
      <c r="N260" s="593"/>
      <c r="O260" s="593"/>
      <c r="P260" s="593"/>
      <c r="Q260" s="593"/>
    </row>
    <row r="261" customHeight="1" spans="6:17">
      <c r="F261" s="593"/>
      <c r="G261" s="593"/>
      <c r="H261" s="593"/>
      <c r="I261" s="593"/>
      <c r="J261" s="593"/>
      <c r="K261" s="593"/>
      <c r="L261" s="593"/>
      <c r="N261" s="593"/>
      <c r="O261" s="593"/>
      <c r="P261" s="593"/>
      <c r="Q261" s="593"/>
    </row>
    <row r="262" customHeight="1" spans="6:17">
      <c r="F262" s="593"/>
      <c r="G262" s="593"/>
      <c r="H262" s="593"/>
      <c r="I262" s="593"/>
      <c r="J262" s="593"/>
      <c r="K262" s="593"/>
      <c r="L262" s="593"/>
      <c r="N262" s="593"/>
      <c r="O262" s="593"/>
      <c r="P262" s="593"/>
      <c r="Q262" s="593"/>
    </row>
    <row r="263" customHeight="1" spans="6:17">
      <c r="F263" s="593"/>
      <c r="G263" s="593"/>
      <c r="H263" s="593"/>
      <c r="I263" s="593"/>
      <c r="J263" s="593"/>
      <c r="K263" s="593"/>
      <c r="L263" s="593"/>
      <c r="N263" s="593"/>
      <c r="O263" s="593"/>
      <c r="P263" s="593"/>
      <c r="Q263" s="593"/>
    </row>
    <row r="264" customHeight="1" spans="6:17">
      <c r="F264" s="593"/>
      <c r="G264" s="593"/>
      <c r="H264" s="593"/>
      <c r="I264" s="593"/>
      <c r="J264" s="593"/>
      <c r="K264" s="593"/>
      <c r="L264" s="593"/>
      <c r="N264" s="593"/>
      <c r="O264" s="593"/>
      <c r="P264" s="593"/>
      <c r="Q264" s="593"/>
    </row>
    <row r="265" customHeight="1" spans="6:17">
      <c r="F265" s="593"/>
      <c r="G265" s="593"/>
      <c r="H265" s="593"/>
      <c r="I265" s="593"/>
      <c r="J265" s="593"/>
      <c r="K265" s="593"/>
      <c r="L265" s="593"/>
      <c r="N265" s="593"/>
      <c r="O265" s="593"/>
      <c r="P265" s="593"/>
      <c r="Q265" s="593"/>
    </row>
    <row r="266" customHeight="1" spans="6:17">
      <c r="F266" s="593"/>
      <c r="G266" s="593"/>
      <c r="H266" s="593"/>
      <c r="I266" s="593"/>
      <c r="J266" s="593"/>
      <c r="K266" s="593"/>
      <c r="L266" s="593"/>
      <c r="N266" s="593"/>
      <c r="O266" s="593"/>
      <c r="P266" s="593"/>
      <c r="Q266" s="593"/>
    </row>
    <row r="267" customHeight="1" spans="6:17">
      <c r="F267" s="593"/>
      <c r="G267" s="593"/>
      <c r="H267" s="593"/>
      <c r="I267" s="593"/>
      <c r="J267" s="593"/>
      <c r="K267" s="593"/>
      <c r="L267" s="593"/>
      <c r="N267" s="593"/>
      <c r="O267" s="593"/>
      <c r="P267" s="593"/>
      <c r="Q267" s="593"/>
    </row>
    <row r="268" customHeight="1" spans="6:17">
      <c r="F268" s="593"/>
      <c r="G268" s="593"/>
      <c r="H268" s="593"/>
      <c r="I268" s="593"/>
      <c r="J268" s="593"/>
      <c r="K268" s="593"/>
      <c r="L268" s="593"/>
      <c r="N268" s="593"/>
      <c r="O268" s="593"/>
      <c r="P268" s="593"/>
      <c r="Q268" s="593"/>
    </row>
    <row r="269" customHeight="1" spans="6:17">
      <c r="F269" s="593"/>
      <c r="G269" s="593"/>
      <c r="H269" s="593"/>
      <c r="I269" s="593"/>
      <c r="J269" s="593"/>
      <c r="K269" s="593"/>
      <c r="L269" s="593"/>
      <c r="N269" s="593"/>
      <c r="O269" s="593"/>
      <c r="P269" s="593"/>
      <c r="Q269" s="593"/>
    </row>
    <row r="270" customHeight="1" spans="6:17">
      <c r="F270" s="593"/>
      <c r="G270" s="593"/>
      <c r="H270" s="593"/>
      <c r="I270" s="593"/>
      <c r="J270" s="593"/>
      <c r="K270" s="593"/>
      <c r="L270" s="593"/>
      <c r="N270" s="593"/>
      <c r="O270" s="593"/>
      <c r="P270" s="593"/>
      <c r="Q270" s="593"/>
    </row>
    <row r="271" customHeight="1" spans="6:17">
      <c r="F271" s="593"/>
      <c r="G271" s="593"/>
      <c r="H271" s="593"/>
      <c r="I271" s="593"/>
      <c r="J271" s="593"/>
      <c r="K271" s="593"/>
      <c r="L271" s="593"/>
      <c r="N271" s="593"/>
      <c r="O271" s="593"/>
      <c r="P271" s="593"/>
      <c r="Q271" s="593"/>
    </row>
    <row r="272" customHeight="1" spans="6:17">
      <c r="F272" s="593"/>
      <c r="G272" s="593"/>
      <c r="H272" s="593"/>
      <c r="I272" s="593"/>
      <c r="J272" s="593"/>
      <c r="K272" s="593"/>
      <c r="L272" s="593"/>
      <c r="N272" s="593"/>
      <c r="O272" s="593"/>
      <c r="P272" s="593"/>
      <c r="Q272" s="593"/>
    </row>
    <row r="273" customHeight="1" spans="6:17">
      <c r="F273" s="593"/>
      <c r="G273" s="593"/>
      <c r="H273" s="593"/>
      <c r="I273" s="593"/>
      <c r="J273" s="593"/>
      <c r="K273" s="593"/>
      <c r="L273" s="593"/>
      <c r="N273" s="593"/>
      <c r="O273" s="593"/>
      <c r="P273" s="593"/>
      <c r="Q273" s="593"/>
    </row>
    <row r="274" customHeight="1" spans="6:17">
      <c r="F274" s="593"/>
      <c r="G274" s="593"/>
      <c r="H274" s="593"/>
      <c r="I274" s="593"/>
      <c r="J274" s="593"/>
      <c r="K274" s="593"/>
      <c r="L274" s="593"/>
      <c r="N274" s="593"/>
      <c r="O274" s="593"/>
      <c r="P274" s="593"/>
      <c r="Q274" s="593"/>
    </row>
    <row r="275" customHeight="1" spans="6:17">
      <c r="F275" s="593"/>
      <c r="G275" s="593"/>
      <c r="H275" s="593"/>
      <c r="I275" s="593"/>
      <c r="J275" s="593"/>
      <c r="K275" s="593"/>
      <c r="L275" s="593"/>
      <c r="N275" s="593"/>
      <c r="O275" s="593"/>
      <c r="P275" s="593"/>
      <c r="Q275" s="593"/>
    </row>
    <row r="276" customHeight="1" spans="6:17">
      <c r="F276" s="593"/>
      <c r="G276" s="593"/>
      <c r="H276" s="593"/>
      <c r="I276" s="593"/>
      <c r="J276" s="593"/>
      <c r="K276" s="593"/>
      <c r="L276" s="593"/>
      <c r="N276" s="593"/>
      <c r="O276" s="593"/>
      <c r="P276" s="593"/>
      <c r="Q276" s="593"/>
    </row>
    <row r="277" customHeight="1" spans="6:17">
      <c r="F277" s="593"/>
      <c r="G277" s="593"/>
      <c r="H277" s="593"/>
      <c r="I277" s="593"/>
      <c r="J277" s="593"/>
      <c r="K277" s="593"/>
      <c r="L277" s="593"/>
      <c r="N277" s="593"/>
      <c r="O277" s="593"/>
      <c r="P277" s="593"/>
      <c r="Q277" s="593"/>
    </row>
    <row r="278" customHeight="1" spans="6:17">
      <c r="F278" s="593"/>
      <c r="G278" s="593"/>
      <c r="H278" s="593"/>
      <c r="I278" s="593"/>
      <c r="J278" s="593"/>
      <c r="K278" s="593"/>
      <c r="L278" s="593"/>
      <c r="N278" s="593"/>
      <c r="O278" s="593"/>
      <c r="P278" s="593"/>
      <c r="Q278" s="593"/>
    </row>
    <row r="279" customHeight="1" spans="6:17">
      <c r="F279" s="593"/>
      <c r="G279" s="593"/>
      <c r="H279" s="593"/>
      <c r="I279" s="593"/>
      <c r="J279" s="593"/>
      <c r="K279" s="593"/>
      <c r="L279" s="593"/>
      <c r="N279" s="593"/>
      <c r="O279" s="593"/>
      <c r="P279" s="593"/>
      <c r="Q279" s="593"/>
    </row>
    <row r="280" customHeight="1" spans="6:17">
      <c r="F280" s="593"/>
      <c r="G280" s="593"/>
      <c r="H280" s="593"/>
      <c r="I280" s="593"/>
      <c r="J280" s="593"/>
      <c r="K280" s="593"/>
      <c r="L280" s="593"/>
      <c r="N280" s="593"/>
      <c r="O280" s="593"/>
      <c r="P280" s="593"/>
      <c r="Q280" s="593"/>
    </row>
    <row r="281" customHeight="1" spans="6:17">
      <c r="F281" s="593"/>
      <c r="G281" s="593"/>
      <c r="H281" s="593"/>
      <c r="I281" s="593"/>
      <c r="J281" s="593"/>
      <c r="K281" s="593"/>
      <c r="L281" s="593"/>
      <c r="N281" s="593"/>
      <c r="O281" s="593"/>
      <c r="P281" s="593"/>
      <c r="Q281" s="593"/>
    </row>
    <row r="282" customHeight="1" spans="6:17">
      <c r="F282" s="593"/>
      <c r="G282" s="593"/>
      <c r="H282" s="593"/>
      <c r="I282" s="593"/>
      <c r="J282" s="593"/>
      <c r="K282" s="593"/>
      <c r="L282" s="593"/>
      <c r="N282" s="593"/>
      <c r="O282" s="593"/>
      <c r="P282" s="593"/>
      <c r="Q282" s="593"/>
    </row>
    <row r="283" customHeight="1" spans="6:17">
      <c r="F283" s="593"/>
      <c r="G283" s="593"/>
      <c r="H283" s="593"/>
      <c r="I283" s="593"/>
      <c r="J283" s="593"/>
      <c r="K283" s="593"/>
      <c r="L283" s="593"/>
      <c r="N283" s="593"/>
      <c r="O283" s="593"/>
      <c r="P283" s="593"/>
      <c r="Q283" s="593"/>
    </row>
    <row r="284" customHeight="1" spans="6:17">
      <c r="F284" s="593"/>
      <c r="G284" s="593"/>
      <c r="H284" s="593"/>
      <c r="I284" s="593"/>
      <c r="J284" s="593"/>
      <c r="K284" s="593"/>
      <c r="L284" s="593"/>
      <c r="N284" s="593"/>
      <c r="O284" s="593"/>
      <c r="P284" s="593"/>
      <c r="Q284" s="593"/>
    </row>
    <row r="285" customHeight="1" spans="6:17">
      <c r="F285" s="593"/>
      <c r="G285" s="593"/>
      <c r="H285" s="593"/>
      <c r="I285" s="593"/>
      <c r="J285" s="593"/>
      <c r="K285" s="593"/>
      <c r="L285" s="593"/>
      <c r="N285" s="593"/>
      <c r="O285" s="593"/>
      <c r="P285" s="593"/>
      <c r="Q285" s="593"/>
    </row>
    <row r="286" customHeight="1" spans="6:17">
      <c r="F286" s="593"/>
      <c r="G286" s="593"/>
      <c r="H286" s="593"/>
      <c r="I286" s="593"/>
      <c r="J286" s="593"/>
      <c r="K286" s="593"/>
      <c r="L286" s="593"/>
      <c r="N286" s="593"/>
      <c r="O286" s="593"/>
      <c r="P286" s="593"/>
      <c r="Q286" s="593"/>
    </row>
    <row r="287" customHeight="1" spans="6:17">
      <c r="F287" s="593"/>
      <c r="G287" s="593"/>
      <c r="H287" s="593"/>
      <c r="I287" s="593"/>
      <c r="J287" s="593"/>
      <c r="K287" s="593"/>
      <c r="L287" s="593"/>
      <c r="N287" s="593"/>
      <c r="O287" s="593"/>
      <c r="P287" s="593"/>
      <c r="Q287" s="593"/>
    </row>
    <row r="288" customHeight="1" spans="6:17">
      <c r="F288" s="593"/>
      <c r="G288" s="593"/>
      <c r="H288" s="593"/>
      <c r="I288" s="593"/>
      <c r="J288" s="593"/>
      <c r="K288" s="593"/>
      <c r="L288" s="593"/>
      <c r="N288" s="593"/>
      <c r="O288" s="593"/>
      <c r="P288" s="593"/>
      <c r="Q288" s="593"/>
    </row>
    <row r="289" customHeight="1" spans="6:17">
      <c r="F289" s="593"/>
      <c r="G289" s="593"/>
      <c r="H289" s="593"/>
      <c r="I289" s="593"/>
      <c r="J289" s="593"/>
      <c r="K289" s="593"/>
      <c r="L289" s="593"/>
      <c r="N289" s="593"/>
      <c r="O289" s="593"/>
      <c r="P289" s="593"/>
      <c r="Q289" s="593"/>
    </row>
    <row r="290" customHeight="1" spans="6:17">
      <c r="F290" s="593"/>
      <c r="G290" s="593"/>
      <c r="H290" s="593"/>
      <c r="I290" s="593"/>
      <c r="J290" s="593"/>
      <c r="K290" s="593"/>
      <c r="L290" s="593"/>
      <c r="N290" s="593"/>
      <c r="O290" s="593"/>
      <c r="P290" s="593"/>
      <c r="Q290" s="593"/>
    </row>
    <row r="291" customHeight="1" spans="6:17">
      <c r="F291" s="593"/>
      <c r="G291" s="593"/>
      <c r="H291" s="593"/>
      <c r="I291" s="593"/>
      <c r="J291" s="593"/>
      <c r="K291" s="593"/>
      <c r="L291" s="593"/>
      <c r="N291" s="593"/>
      <c r="O291" s="593"/>
      <c r="P291" s="593"/>
      <c r="Q291" s="593"/>
    </row>
    <row r="292" customHeight="1" spans="6:17">
      <c r="F292" s="593"/>
      <c r="G292" s="593"/>
      <c r="H292" s="593"/>
      <c r="I292" s="593"/>
      <c r="J292" s="593"/>
      <c r="K292" s="593"/>
      <c r="L292" s="593"/>
      <c r="N292" s="593"/>
      <c r="O292" s="593"/>
      <c r="P292" s="593"/>
      <c r="Q292" s="593"/>
    </row>
    <row r="293" customHeight="1" spans="6:17">
      <c r="F293" s="593"/>
      <c r="G293" s="593"/>
      <c r="H293" s="593"/>
      <c r="I293" s="593"/>
      <c r="J293" s="593"/>
      <c r="K293" s="593"/>
      <c r="L293" s="593"/>
      <c r="N293" s="593"/>
      <c r="O293" s="593"/>
      <c r="P293" s="593"/>
      <c r="Q293" s="593"/>
    </row>
    <row r="294" customHeight="1" spans="6:17">
      <c r="F294" s="593"/>
      <c r="G294" s="593"/>
      <c r="H294" s="593"/>
      <c r="I294" s="593"/>
      <c r="J294" s="593"/>
      <c r="K294" s="593"/>
      <c r="L294" s="593"/>
      <c r="N294" s="593"/>
      <c r="O294" s="593"/>
      <c r="P294" s="593"/>
      <c r="Q294" s="593"/>
    </row>
    <row r="295" customHeight="1" spans="6:17">
      <c r="F295" s="593"/>
      <c r="G295" s="593"/>
      <c r="H295" s="593"/>
      <c r="I295" s="593"/>
      <c r="J295" s="593"/>
      <c r="K295" s="593"/>
      <c r="L295" s="593"/>
      <c r="N295" s="593"/>
      <c r="O295" s="593"/>
      <c r="P295" s="593"/>
      <c r="Q295" s="593"/>
    </row>
    <row r="296" customHeight="1" spans="6:17">
      <c r="F296" s="593"/>
      <c r="G296" s="593"/>
      <c r="H296" s="593"/>
      <c r="I296" s="593"/>
      <c r="J296" s="593"/>
      <c r="K296" s="593"/>
      <c r="L296" s="593"/>
      <c r="N296" s="593"/>
      <c r="O296" s="593"/>
      <c r="P296" s="593"/>
      <c r="Q296" s="593"/>
    </row>
    <row r="297" customHeight="1" spans="6:17">
      <c r="F297" s="593"/>
      <c r="G297" s="593"/>
      <c r="H297" s="593"/>
      <c r="I297" s="593"/>
      <c r="J297" s="593"/>
      <c r="K297" s="593"/>
      <c r="L297" s="593"/>
      <c r="N297" s="593"/>
      <c r="O297" s="593"/>
      <c r="P297" s="593"/>
      <c r="Q297" s="593"/>
    </row>
    <row r="298" customHeight="1" spans="6:17">
      <c r="F298" s="593"/>
      <c r="G298" s="593"/>
      <c r="H298" s="593"/>
      <c r="I298" s="593"/>
      <c r="J298" s="593"/>
      <c r="K298" s="593"/>
      <c r="L298" s="593"/>
      <c r="N298" s="593"/>
      <c r="O298" s="593"/>
      <c r="P298" s="593"/>
      <c r="Q298" s="593"/>
    </row>
    <row r="299" customHeight="1" spans="6:17">
      <c r="F299" s="593"/>
      <c r="G299" s="593"/>
      <c r="H299" s="593"/>
      <c r="I299" s="593"/>
      <c r="J299" s="593"/>
      <c r="K299" s="593"/>
      <c r="L299" s="593"/>
      <c r="N299" s="593"/>
      <c r="O299" s="593"/>
      <c r="P299" s="593"/>
      <c r="Q299" s="593"/>
    </row>
    <row r="300" customHeight="1" spans="6:17">
      <c r="F300" s="593"/>
      <c r="G300" s="593"/>
      <c r="H300" s="593"/>
      <c r="I300" s="593"/>
      <c r="J300" s="593"/>
      <c r="K300" s="593"/>
      <c r="L300" s="593"/>
      <c r="N300" s="593"/>
      <c r="O300" s="593"/>
      <c r="P300" s="593"/>
      <c r="Q300" s="593"/>
    </row>
    <row r="301" customHeight="1" spans="6:17">
      <c r="F301" s="593"/>
      <c r="G301" s="593"/>
      <c r="H301" s="593"/>
      <c r="I301" s="593"/>
      <c r="J301" s="593"/>
      <c r="K301" s="593"/>
      <c r="L301" s="593"/>
      <c r="N301" s="593"/>
      <c r="O301" s="593"/>
      <c r="P301" s="593"/>
      <c r="Q301" s="593"/>
    </row>
    <row r="302" customHeight="1" spans="6:17">
      <c r="F302" s="593"/>
      <c r="G302" s="593"/>
      <c r="H302" s="593"/>
      <c r="I302" s="593"/>
      <c r="J302" s="593"/>
      <c r="K302" s="593"/>
      <c r="L302" s="593"/>
      <c r="N302" s="593"/>
      <c r="O302" s="593"/>
      <c r="P302" s="593"/>
      <c r="Q302" s="593"/>
    </row>
    <row r="303" customHeight="1" spans="6:17">
      <c r="F303" s="593"/>
      <c r="G303" s="593"/>
      <c r="H303" s="593"/>
      <c r="I303" s="593"/>
      <c r="J303" s="593"/>
      <c r="K303" s="593"/>
      <c r="L303" s="593"/>
      <c r="N303" s="593"/>
      <c r="O303" s="593"/>
      <c r="P303" s="593"/>
      <c r="Q303" s="593"/>
    </row>
    <row r="304" customHeight="1" spans="6:17">
      <c r="F304" s="593"/>
      <c r="G304" s="593"/>
      <c r="H304" s="593"/>
      <c r="I304" s="593"/>
      <c r="J304" s="593"/>
      <c r="K304" s="593"/>
      <c r="L304" s="593"/>
      <c r="N304" s="593"/>
      <c r="O304" s="593"/>
      <c r="P304" s="593"/>
      <c r="Q304" s="593"/>
    </row>
    <row r="305" customHeight="1" spans="6:17">
      <c r="F305" s="593"/>
      <c r="G305" s="593"/>
      <c r="H305" s="593"/>
      <c r="I305" s="593"/>
      <c r="J305" s="593"/>
      <c r="K305" s="593"/>
      <c r="L305" s="593"/>
      <c r="N305" s="593"/>
      <c r="O305" s="593"/>
      <c r="P305" s="593"/>
      <c r="Q305" s="593"/>
    </row>
    <row r="306" customHeight="1" spans="6:17">
      <c r="F306" s="593"/>
      <c r="G306" s="593"/>
      <c r="H306" s="593"/>
      <c r="I306" s="593"/>
      <c r="J306" s="593"/>
      <c r="K306" s="593"/>
      <c r="L306" s="593"/>
      <c r="N306" s="593"/>
      <c r="O306" s="593"/>
      <c r="P306" s="593"/>
      <c r="Q306" s="593"/>
    </row>
    <row r="307" customHeight="1" spans="6:17">
      <c r="F307" s="593"/>
      <c r="G307" s="593"/>
      <c r="H307" s="593"/>
      <c r="I307" s="593"/>
      <c r="J307" s="593"/>
      <c r="K307" s="593"/>
      <c r="L307" s="593"/>
      <c r="N307" s="593"/>
      <c r="O307" s="593"/>
      <c r="P307" s="593"/>
      <c r="Q307" s="593"/>
    </row>
    <row r="308" customHeight="1" spans="6:17">
      <c r="F308" s="593"/>
      <c r="G308" s="593"/>
      <c r="H308" s="593"/>
      <c r="I308" s="593"/>
      <c r="J308" s="593"/>
      <c r="K308" s="593"/>
      <c r="L308" s="593"/>
      <c r="N308" s="593"/>
      <c r="O308" s="593"/>
      <c r="P308" s="593"/>
      <c r="Q308" s="593"/>
    </row>
    <row r="309" customHeight="1" spans="6:17">
      <c r="F309" s="593"/>
      <c r="G309" s="593"/>
      <c r="H309" s="593"/>
      <c r="I309" s="593"/>
      <c r="J309" s="593"/>
      <c r="K309" s="593"/>
      <c r="L309" s="593"/>
      <c r="N309" s="593"/>
      <c r="O309" s="593"/>
      <c r="P309" s="593"/>
      <c r="Q309" s="593"/>
    </row>
    <row r="310" customHeight="1" spans="6:17">
      <c r="F310" s="593"/>
      <c r="G310" s="593"/>
      <c r="H310" s="593"/>
      <c r="I310" s="593"/>
      <c r="J310" s="593"/>
      <c r="K310" s="593"/>
      <c r="L310" s="593"/>
      <c r="N310" s="593"/>
      <c r="O310" s="593"/>
      <c r="P310" s="593"/>
      <c r="Q310" s="593"/>
    </row>
    <row r="311" customHeight="1" spans="6:17">
      <c r="F311" s="593"/>
      <c r="G311" s="593"/>
      <c r="H311" s="593"/>
      <c r="I311" s="593"/>
      <c r="J311" s="593"/>
      <c r="K311" s="593"/>
      <c r="L311" s="593"/>
      <c r="N311" s="593"/>
      <c r="O311" s="593"/>
      <c r="P311" s="593"/>
      <c r="Q311" s="593"/>
    </row>
    <row r="312" customHeight="1" spans="6:17">
      <c r="F312" s="593"/>
      <c r="G312" s="593"/>
      <c r="H312" s="593"/>
      <c r="I312" s="593"/>
      <c r="J312" s="593"/>
      <c r="K312" s="593"/>
      <c r="L312" s="593"/>
      <c r="N312" s="593"/>
      <c r="O312" s="593"/>
      <c r="P312" s="593"/>
      <c r="Q312" s="593"/>
    </row>
    <row r="313" customHeight="1" spans="6:17">
      <c r="F313" s="593"/>
      <c r="G313" s="593"/>
      <c r="H313" s="593"/>
      <c r="I313" s="593"/>
      <c r="J313" s="593"/>
      <c r="K313" s="593"/>
      <c r="L313" s="593"/>
      <c r="N313" s="593"/>
      <c r="O313" s="593"/>
      <c r="P313" s="593"/>
      <c r="Q313" s="593"/>
    </row>
    <row r="314" customHeight="1" spans="6:17">
      <c r="F314" s="593"/>
      <c r="G314" s="593"/>
      <c r="H314" s="593"/>
      <c r="I314" s="593"/>
      <c r="J314" s="593"/>
      <c r="K314" s="593"/>
      <c r="L314" s="593"/>
      <c r="N314" s="593"/>
      <c r="O314" s="593"/>
      <c r="P314" s="593"/>
      <c r="Q314" s="593"/>
    </row>
    <row r="315" customHeight="1" spans="6:17">
      <c r="F315" s="593"/>
      <c r="G315" s="593"/>
      <c r="H315" s="593"/>
      <c r="I315" s="593"/>
      <c r="J315" s="593"/>
      <c r="K315" s="593"/>
      <c r="L315" s="593"/>
      <c r="N315" s="593"/>
      <c r="O315" s="593"/>
      <c r="P315" s="593"/>
      <c r="Q315" s="593"/>
    </row>
    <row r="316" customHeight="1" spans="6:17">
      <c r="F316" s="593"/>
      <c r="G316" s="593"/>
      <c r="H316" s="593"/>
      <c r="I316" s="593"/>
      <c r="J316" s="593"/>
      <c r="K316" s="593"/>
      <c r="L316" s="593"/>
      <c r="N316" s="593"/>
      <c r="O316" s="593"/>
      <c r="P316" s="593"/>
      <c r="Q316" s="593"/>
    </row>
    <row r="317" customHeight="1" spans="6:17">
      <c r="F317" s="593"/>
      <c r="G317" s="593"/>
      <c r="H317" s="593"/>
      <c r="I317" s="593"/>
      <c r="J317" s="593"/>
      <c r="K317" s="593"/>
      <c r="L317" s="593"/>
      <c r="N317" s="593"/>
      <c r="O317" s="593"/>
      <c r="P317" s="593"/>
      <c r="Q317" s="593"/>
    </row>
    <row r="318" customHeight="1" spans="6:17">
      <c r="F318" s="593"/>
      <c r="G318" s="593"/>
      <c r="H318" s="593"/>
      <c r="I318" s="593"/>
      <c r="J318" s="593"/>
      <c r="K318" s="593"/>
      <c r="L318" s="593"/>
      <c r="N318" s="593"/>
      <c r="O318" s="593"/>
      <c r="P318" s="593"/>
      <c r="Q318" s="593"/>
    </row>
    <row r="319" customHeight="1" spans="6:17">
      <c r="F319" s="593"/>
      <c r="G319" s="593"/>
      <c r="H319" s="593"/>
      <c r="I319" s="593"/>
      <c r="J319" s="593"/>
      <c r="K319" s="593"/>
      <c r="L319" s="593"/>
      <c r="N319" s="593"/>
      <c r="O319" s="593"/>
      <c r="P319" s="593"/>
      <c r="Q319" s="593"/>
    </row>
    <row r="320" customHeight="1" spans="6:17">
      <c r="F320" s="593"/>
      <c r="G320" s="593"/>
      <c r="H320" s="593"/>
      <c r="I320" s="593"/>
      <c r="J320" s="593"/>
      <c r="K320" s="593"/>
      <c r="L320" s="593"/>
      <c r="N320" s="593"/>
      <c r="O320" s="593"/>
      <c r="P320" s="593"/>
      <c r="Q320" s="593"/>
    </row>
    <row r="321" customHeight="1" spans="6:17">
      <c r="F321" s="593"/>
      <c r="G321" s="593"/>
      <c r="H321" s="593"/>
      <c r="I321" s="593"/>
      <c r="J321" s="593"/>
      <c r="K321" s="593"/>
      <c r="L321" s="593"/>
      <c r="N321" s="593"/>
      <c r="O321" s="593"/>
      <c r="P321" s="593"/>
      <c r="Q321" s="593"/>
    </row>
    <row r="322" customHeight="1" spans="6:17">
      <c r="F322" s="593"/>
      <c r="G322" s="593"/>
      <c r="H322" s="593"/>
      <c r="I322" s="593"/>
      <c r="J322" s="593"/>
      <c r="K322" s="593"/>
      <c r="L322" s="593"/>
      <c r="N322" s="593"/>
      <c r="O322" s="593"/>
      <c r="P322" s="593"/>
      <c r="Q322" s="593"/>
    </row>
    <row r="323" customHeight="1" spans="6:17">
      <c r="F323" s="593"/>
      <c r="G323" s="593"/>
      <c r="H323" s="593"/>
      <c r="I323" s="593"/>
      <c r="J323" s="593"/>
      <c r="K323" s="593"/>
      <c r="L323" s="593"/>
      <c r="N323" s="593"/>
      <c r="O323" s="593"/>
      <c r="P323" s="593"/>
      <c r="Q323" s="593"/>
    </row>
    <row r="324" customHeight="1" spans="6:17">
      <c r="F324" s="593"/>
      <c r="G324" s="593"/>
      <c r="H324" s="593"/>
      <c r="I324" s="593"/>
      <c r="J324" s="593"/>
      <c r="K324" s="593"/>
      <c r="L324" s="593"/>
      <c r="N324" s="593"/>
      <c r="O324" s="593"/>
      <c r="P324" s="593"/>
      <c r="Q324" s="593"/>
    </row>
    <row r="325" customHeight="1" spans="6:17">
      <c r="F325" s="593"/>
      <c r="G325" s="593"/>
      <c r="H325" s="593"/>
      <c r="I325" s="593"/>
      <c r="J325" s="593"/>
      <c r="K325" s="593"/>
      <c r="L325" s="593"/>
      <c r="N325" s="593"/>
      <c r="O325" s="593"/>
      <c r="P325" s="593"/>
      <c r="Q325" s="593"/>
    </row>
    <row r="326" customHeight="1" spans="6:17">
      <c r="F326" s="593"/>
      <c r="G326" s="593"/>
      <c r="H326" s="593"/>
      <c r="I326" s="593"/>
      <c r="J326" s="593"/>
      <c r="K326" s="593"/>
      <c r="L326" s="593"/>
      <c r="N326" s="593"/>
      <c r="O326" s="593"/>
      <c r="P326" s="593"/>
      <c r="Q326" s="593"/>
    </row>
    <row r="327" customHeight="1" spans="6:17">
      <c r="F327" s="593"/>
      <c r="G327" s="593"/>
      <c r="H327" s="593"/>
      <c r="I327" s="593"/>
      <c r="J327" s="593"/>
      <c r="K327" s="593"/>
      <c r="L327" s="593"/>
      <c r="N327" s="593"/>
      <c r="O327" s="593"/>
      <c r="P327" s="593"/>
      <c r="Q327" s="593"/>
    </row>
    <row r="328" customHeight="1" spans="6:17">
      <c r="F328" s="593"/>
      <c r="G328" s="593"/>
      <c r="H328" s="593"/>
      <c r="I328" s="593"/>
      <c r="J328" s="593"/>
      <c r="K328" s="593"/>
      <c r="L328" s="593"/>
      <c r="N328" s="593"/>
      <c r="O328" s="593"/>
      <c r="P328" s="593"/>
      <c r="Q328" s="593"/>
    </row>
    <row r="329" customHeight="1" spans="6:17">
      <c r="F329" s="593"/>
      <c r="G329" s="593"/>
      <c r="H329" s="593"/>
      <c r="I329" s="593"/>
      <c r="J329" s="593"/>
      <c r="K329" s="593"/>
      <c r="L329" s="593"/>
      <c r="N329" s="593"/>
      <c r="O329" s="593"/>
      <c r="P329" s="593"/>
      <c r="Q329" s="593"/>
    </row>
    <row r="330" customHeight="1" spans="6:17">
      <c r="F330" s="593"/>
      <c r="G330" s="593"/>
      <c r="H330" s="593"/>
      <c r="I330" s="593"/>
      <c r="J330" s="593"/>
      <c r="K330" s="593"/>
      <c r="L330" s="593"/>
      <c r="N330" s="593"/>
      <c r="O330" s="593"/>
      <c r="P330" s="593"/>
      <c r="Q330" s="593"/>
    </row>
    <row r="331" customHeight="1" spans="6:17">
      <c r="F331" s="593"/>
      <c r="G331" s="593"/>
      <c r="H331" s="593"/>
      <c r="I331" s="593"/>
      <c r="J331" s="593"/>
      <c r="K331" s="593"/>
      <c r="L331" s="593"/>
      <c r="N331" s="593"/>
      <c r="O331" s="593"/>
      <c r="P331" s="593"/>
      <c r="Q331" s="593"/>
    </row>
    <row r="332" customHeight="1" spans="6:17">
      <c r="F332" s="593"/>
      <c r="G332" s="593"/>
      <c r="H332" s="593"/>
      <c r="I332" s="593"/>
      <c r="J332" s="593"/>
      <c r="K332" s="593"/>
      <c r="L332" s="593"/>
      <c r="N332" s="593"/>
      <c r="O332" s="593"/>
      <c r="P332" s="593"/>
      <c r="Q332" s="593"/>
    </row>
    <row r="333" customHeight="1" spans="6:17">
      <c r="F333" s="593"/>
      <c r="G333" s="593"/>
      <c r="H333" s="593"/>
      <c r="I333" s="593"/>
      <c r="J333" s="593"/>
      <c r="K333" s="593"/>
      <c r="L333" s="593"/>
      <c r="N333" s="593"/>
      <c r="O333" s="593"/>
      <c r="P333" s="593"/>
      <c r="Q333" s="593"/>
    </row>
    <row r="334" customHeight="1" spans="6:17">
      <c r="F334" s="593"/>
      <c r="G334" s="593"/>
      <c r="H334" s="593"/>
      <c r="I334" s="593"/>
      <c r="J334" s="593"/>
      <c r="K334" s="593"/>
      <c r="L334" s="593"/>
      <c r="N334" s="593"/>
      <c r="O334" s="593"/>
      <c r="P334" s="593"/>
      <c r="Q334" s="593"/>
    </row>
    <row r="335" customHeight="1" spans="6:17">
      <c r="F335" s="593"/>
      <c r="G335" s="593"/>
      <c r="H335" s="593"/>
      <c r="I335" s="593"/>
      <c r="J335" s="593"/>
      <c r="K335" s="593"/>
      <c r="L335" s="593"/>
      <c r="N335" s="593"/>
      <c r="O335" s="593"/>
      <c r="P335" s="593"/>
      <c r="Q335" s="593"/>
    </row>
    <row r="336" customHeight="1" spans="6:17">
      <c r="F336" s="593"/>
      <c r="G336" s="593"/>
      <c r="H336" s="593"/>
      <c r="I336" s="593"/>
      <c r="J336" s="593"/>
      <c r="K336" s="593"/>
      <c r="L336" s="593"/>
      <c r="N336" s="593"/>
      <c r="O336" s="593"/>
      <c r="P336" s="593"/>
      <c r="Q336" s="593"/>
    </row>
    <row r="337" customHeight="1" spans="6:17">
      <c r="F337" s="593"/>
      <c r="G337" s="593"/>
      <c r="H337" s="593"/>
      <c r="I337" s="593"/>
      <c r="J337" s="593"/>
      <c r="K337" s="593"/>
      <c r="L337" s="593"/>
      <c r="N337" s="593"/>
      <c r="O337" s="593"/>
      <c r="P337" s="593"/>
      <c r="Q337" s="593"/>
    </row>
    <row r="338" customHeight="1" spans="6:17">
      <c r="F338" s="593"/>
      <c r="G338" s="593"/>
      <c r="H338" s="593"/>
      <c r="I338" s="593"/>
      <c r="J338" s="593"/>
      <c r="K338" s="593"/>
      <c r="L338" s="593"/>
      <c r="N338" s="593"/>
      <c r="O338" s="593"/>
      <c r="P338" s="593"/>
      <c r="Q338" s="593"/>
    </row>
    <row r="339" customHeight="1" spans="6:17">
      <c r="F339" s="593"/>
      <c r="G339" s="593"/>
      <c r="H339" s="593"/>
      <c r="I339" s="593"/>
      <c r="J339" s="593"/>
      <c r="K339" s="593"/>
      <c r="L339" s="593"/>
      <c r="N339" s="593"/>
      <c r="O339" s="593"/>
      <c r="P339" s="593"/>
      <c r="Q339" s="593"/>
    </row>
    <row r="340" customHeight="1" spans="6:17">
      <c r="F340" s="593"/>
      <c r="G340" s="593"/>
      <c r="H340" s="593"/>
      <c r="I340" s="593"/>
      <c r="J340" s="593"/>
      <c r="K340" s="593"/>
      <c r="L340" s="593"/>
      <c r="N340" s="593"/>
      <c r="O340" s="593"/>
      <c r="P340" s="593"/>
      <c r="Q340" s="593"/>
    </row>
    <row r="341" customHeight="1" spans="6:17">
      <c r="F341" s="593"/>
      <c r="G341" s="593"/>
      <c r="H341" s="593"/>
      <c r="I341" s="593"/>
      <c r="J341" s="593"/>
      <c r="K341" s="593"/>
      <c r="L341" s="593"/>
      <c r="N341" s="593"/>
      <c r="O341" s="593"/>
      <c r="P341" s="593"/>
      <c r="Q341" s="593"/>
    </row>
    <row r="342" customHeight="1" spans="6:17">
      <c r="F342" s="593"/>
      <c r="G342" s="593"/>
      <c r="H342" s="593"/>
      <c r="I342" s="593"/>
      <c r="J342" s="593"/>
      <c r="K342" s="593"/>
      <c r="L342" s="593"/>
      <c r="N342" s="593"/>
      <c r="O342" s="593"/>
      <c r="P342" s="593"/>
      <c r="Q342" s="593"/>
    </row>
    <row r="343" customHeight="1" spans="6:17">
      <c r="F343" s="593"/>
      <c r="G343" s="593"/>
      <c r="H343" s="593"/>
      <c r="I343" s="593"/>
      <c r="J343" s="593"/>
      <c r="K343" s="593"/>
      <c r="L343" s="593"/>
      <c r="N343" s="593"/>
      <c r="O343" s="593"/>
      <c r="P343" s="593"/>
      <c r="Q343" s="593"/>
    </row>
    <row r="344" customHeight="1" spans="6:17">
      <c r="F344" s="593"/>
      <c r="G344" s="593"/>
      <c r="H344" s="593"/>
      <c r="I344" s="593"/>
      <c r="J344" s="593"/>
      <c r="K344" s="593"/>
      <c r="L344" s="593"/>
      <c r="N344" s="593"/>
      <c r="O344" s="593"/>
      <c r="P344" s="593"/>
      <c r="Q344" s="593"/>
    </row>
    <row r="345" customHeight="1" spans="6:17">
      <c r="F345" s="593"/>
      <c r="G345" s="593"/>
      <c r="H345" s="593"/>
      <c r="I345" s="593"/>
      <c r="J345" s="593"/>
      <c r="K345" s="593"/>
      <c r="L345" s="593"/>
      <c r="N345" s="593"/>
      <c r="O345" s="593"/>
      <c r="P345" s="593"/>
      <c r="Q345" s="593"/>
    </row>
    <row r="346" customHeight="1" spans="6:17">
      <c r="F346" s="593"/>
      <c r="G346" s="593"/>
      <c r="H346" s="593"/>
      <c r="I346" s="593"/>
      <c r="J346" s="593"/>
      <c r="K346" s="593"/>
      <c r="L346" s="593"/>
      <c r="N346" s="593"/>
      <c r="O346" s="593"/>
      <c r="P346" s="593"/>
      <c r="Q346" s="593"/>
    </row>
    <row r="347" customHeight="1" spans="6:17">
      <c r="F347" s="593"/>
      <c r="G347" s="593"/>
      <c r="H347" s="593"/>
      <c r="I347" s="593"/>
      <c r="J347" s="593"/>
      <c r="K347" s="593"/>
      <c r="L347" s="593"/>
      <c r="N347" s="593"/>
      <c r="O347" s="593"/>
      <c r="P347" s="593"/>
      <c r="Q347" s="593"/>
    </row>
    <row r="348" customHeight="1" spans="6:17">
      <c r="F348" s="593"/>
      <c r="G348" s="593"/>
      <c r="H348" s="593"/>
      <c r="I348" s="593"/>
      <c r="J348" s="593"/>
      <c r="K348" s="593"/>
      <c r="L348" s="593"/>
      <c r="N348" s="593"/>
      <c r="O348" s="593"/>
      <c r="P348" s="593"/>
      <c r="Q348" s="593"/>
    </row>
    <row r="349" customHeight="1" spans="6:17">
      <c r="F349" s="593"/>
      <c r="G349" s="593"/>
      <c r="H349" s="593"/>
      <c r="I349" s="593"/>
      <c r="J349" s="593"/>
      <c r="K349" s="593"/>
      <c r="L349" s="593"/>
      <c r="N349" s="593"/>
      <c r="O349" s="593"/>
      <c r="P349" s="593"/>
      <c r="Q349" s="593"/>
    </row>
    <row r="350" customHeight="1" spans="6:17">
      <c r="F350" s="593"/>
      <c r="G350" s="593"/>
      <c r="H350" s="593"/>
      <c r="I350" s="593"/>
      <c r="J350" s="593"/>
      <c r="K350" s="593"/>
      <c r="L350" s="593"/>
      <c r="N350" s="593"/>
      <c r="O350" s="593"/>
      <c r="P350" s="593"/>
      <c r="Q350" s="593"/>
    </row>
    <row r="351" customHeight="1" spans="6:17">
      <c r="F351" s="593"/>
      <c r="G351" s="593"/>
      <c r="H351" s="593"/>
      <c r="I351" s="593"/>
      <c r="J351" s="593"/>
      <c r="K351" s="593"/>
      <c r="L351" s="593"/>
      <c r="N351" s="593"/>
      <c r="O351" s="593"/>
      <c r="P351" s="593"/>
      <c r="Q351" s="593"/>
    </row>
    <row r="352" customHeight="1" spans="6:17">
      <c r="F352" s="593"/>
      <c r="G352" s="593"/>
      <c r="H352" s="593"/>
      <c r="I352" s="593"/>
      <c r="J352" s="593"/>
      <c r="K352" s="593"/>
      <c r="L352" s="593"/>
      <c r="N352" s="593"/>
      <c r="O352" s="593"/>
      <c r="P352" s="593"/>
      <c r="Q352" s="593"/>
    </row>
    <row r="353" customHeight="1" spans="6:17">
      <c r="F353" s="593"/>
      <c r="G353" s="593"/>
      <c r="H353" s="593"/>
      <c r="I353" s="593"/>
      <c r="J353" s="593"/>
      <c r="K353" s="593"/>
      <c r="L353" s="593"/>
      <c r="N353" s="593"/>
      <c r="O353" s="593"/>
      <c r="P353" s="593"/>
      <c r="Q353" s="593"/>
    </row>
    <row r="354" customHeight="1" spans="6:17">
      <c r="F354" s="593"/>
      <c r="G354" s="593"/>
      <c r="H354" s="593"/>
      <c r="I354" s="593"/>
      <c r="J354" s="593"/>
      <c r="K354" s="593"/>
      <c r="L354" s="593"/>
      <c r="N354" s="593"/>
      <c r="O354" s="593"/>
      <c r="P354" s="593"/>
      <c r="Q354" s="593"/>
    </row>
    <row r="355" customHeight="1" spans="6:17">
      <c r="F355" s="593"/>
      <c r="G355" s="593"/>
      <c r="H355" s="593"/>
      <c r="I355" s="593"/>
      <c r="J355" s="593"/>
      <c r="K355" s="593"/>
      <c r="L355" s="593"/>
      <c r="N355" s="593"/>
      <c r="O355" s="593"/>
      <c r="P355" s="593"/>
      <c r="Q355" s="593"/>
    </row>
    <row r="356" customHeight="1" spans="6:17">
      <c r="F356" s="593"/>
      <c r="G356" s="593"/>
      <c r="H356" s="593"/>
      <c r="I356" s="593"/>
      <c r="J356" s="593"/>
      <c r="K356" s="593"/>
      <c r="L356" s="593"/>
      <c r="N356" s="593"/>
      <c r="O356" s="593"/>
      <c r="P356" s="593"/>
      <c r="Q356" s="593"/>
    </row>
    <row r="357" customHeight="1" spans="6:17">
      <c r="F357" s="593"/>
      <c r="G357" s="593"/>
      <c r="H357" s="593"/>
      <c r="I357" s="593"/>
      <c r="J357" s="593"/>
      <c r="K357" s="593"/>
      <c r="L357" s="593"/>
      <c r="N357" s="593"/>
      <c r="O357" s="593"/>
      <c r="P357" s="593"/>
      <c r="Q357" s="593"/>
    </row>
    <row r="358" customHeight="1" spans="6:17">
      <c r="F358" s="593"/>
      <c r="G358" s="593"/>
      <c r="H358" s="593"/>
      <c r="I358" s="593"/>
      <c r="J358" s="593"/>
      <c r="K358" s="593"/>
      <c r="L358" s="593"/>
      <c r="N358" s="593"/>
      <c r="O358" s="593"/>
      <c r="P358" s="593"/>
      <c r="Q358" s="593"/>
    </row>
    <row r="359" customHeight="1" spans="6:17">
      <c r="F359" s="593"/>
      <c r="G359" s="593"/>
      <c r="H359" s="593"/>
      <c r="I359" s="593"/>
      <c r="J359" s="593"/>
      <c r="K359" s="593"/>
      <c r="L359" s="593"/>
      <c r="N359" s="593"/>
      <c r="O359" s="593"/>
      <c r="P359" s="593"/>
      <c r="Q359" s="593"/>
    </row>
    <row r="360" customHeight="1" spans="6:17">
      <c r="F360" s="593"/>
      <c r="G360" s="593"/>
      <c r="H360" s="593"/>
      <c r="I360" s="593"/>
      <c r="J360" s="593"/>
      <c r="K360" s="593"/>
      <c r="L360" s="593"/>
      <c r="N360" s="593"/>
      <c r="O360" s="593"/>
      <c r="P360" s="593"/>
      <c r="Q360" s="593"/>
    </row>
    <row r="361" customHeight="1" spans="6:17">
      <c r="F361" s="593"/>
      <c r="G361" s="593"/>
      <c r="H361" s="593"/>
      <c r="I361" s="593"/>
      <c r="J361" s="593"/>
      <c r="K361" s="593"/>
      <c r="L361" s="593"/>
      <c r="N361" s="593"/>
      <c r="O361" s="593"/>
      <c r="P361" s="593"/>
      <c r="Q361" s="593"/>
    </row>
    <row r="362" customHeight="1" spans="6:17">
      <c r="F362" s="593"/>
      <c r="G362" s="593"/>
      <c r="H362" s="593"/>
      <c r="I362" s="593"/>
      <c r="J362" s="593"/>
      <c r="K362" s="593"/>
      <c r="L362" s="593"/>
      <c r="N362" s="593"/>
      <c r="O362" s="593"/>
      <c r="P362" s="593"/>
      <c r="Q362" s="593"/>
    </row>
    <row r="363" customHeight="1" spans="6:17">
      <c r="F363" s="593"/>
      <c r="G363" s="593"/>
      <c r="H363" s="593"/>
      <c r="I363" s="593"/>
      <c r="J363" s="593"/>
      <c r="K363" s="593"/>
      <c r="L363" s="593"/>
      <c r="N363" s="593"/>
      <c r="O363" s="593"/>
      <c r="P363" s="593"/>
      <c r="Q363" s="593"/>
    </row>
    <row r="364" customHeight="1" spans="6:17">
      <c r="F364" s="593"/>
      <c r="G364" s="593"/>
      <c r="H364" s="593"/>
      <c r="I364" s="593"/>
      <c r="J364" s="593"/>
      <c r="K364" s="593"/>
      <c r="L364" s="593"/>
      <c r="N364" s="593"/>
      <c r="O364" s="593"/>
      <c r="P364" s="593"/>
      <c r="Q364" s="593"/>
    </row>
    <row r="365" customHeight="1" spans="6:17">
      <c r="F365" s="593"/>
      <c r="G365" s="593"/>
      <c r="H365" s="593"/>
      <c r="I365" s="593"/>
      <c r="J365" s="593"/>
      <c r="K365" s="593"/>
      <c r="L365" s="593"/>
      <c r="N365" s="593"/>
      <c r="O365" s="593"/>
      <c r="P365" s="593"/>
      <c r="Q365" s="593"/>
    </row>
    <row r="366" customHeight="1" spans="6:17">
      <c r="F366" s="593"/>
      <c r="G366" s="593"/>
      <c r="H366" s="593"/>
      <c r="I366" s="593"/>
      <c r="J366" s="593"/>
      <c r="K366" s="593"/>
      <c r="L366" s="593"/>
      <c r="N366" s="593"/>
      <c r="O366" s="593"/>
      <c r="P366" s="593"/>
      <c r="Q366" s="593"/>
    </row>
    <row r="367" customHeight="1" spans="6:17">
      <c r="F367" s="593"/>
      <c r="G367" s="593"/>
      <c r="H367" s="593"/>
      <c r="I367" s="593"/>
      <c r="J367" s="593"/>
      <c r="K367" s="593"/>
      <c r="L367" s="593"/>
      <c r="N367" s="593"/>
      <c r="O367" s="593"/>
      <c r="P367" s="593"/>
      <c r="Q367" s="593"/>
    </row>
    <row r="368" customHeight="1" spans="6:17">
      <c r="F368" s="593"/>
      <c r="G368" s="593"/>
      <c r="H368" s="593"/>
      <c r="I368" s="593"/>
      <c r="J368" s="593"/>
      <c r="K368" s="593"/>
      <c r="L368" s="593"/>
      <c r="N368" s="593"/>
      <c r="O368" s="593"/>
      <c r="P368" s="593"/>
      <c r="Q368" s="593"/>
    </row>
    <row r="369" customHeight="1" spans="6:17">
      <c r="F369" s="593"/>
      <c r="G369" s="593"/>
      <c r="H369" s="593"/>
      <c r="I369" s="593"/>
      <c r="J369" s="593"/>
      <c r="K369" s="593"/>
      <c r="L369" s="593"/>
      <c r="N369" s="593"/>
      <c r="O369" s="593"/>
      <c r="P369" s="593"/>
      <c r="Q369" s="593"/>
    </row>
    <row r="370" customHeight="1" spans="6:17">
      <c r="F370" s="593"/>
      <c r="G370" s="593"/>
      <c r="H370" s="593"/>
      <c r="I370" s="593"/>
      <c r="J370" s="593"/>
      <c r="K370" s="593"/>
      <c r="L370" s="593"/>
      <c r="N370" s="593"/>
      <c r="O370" s="593"/>
      <c r="P370" s="593"/>
      <c r="Q370" s="593"/>
    </row>
    <row r="371" customHeight="1" spans="6:17">
      <c r="F371" s="593"/>
      <c r="G371" s="593"/>
      <c r="H371" s="593"/>
      <c r="I371" s="593"/>
      <c r="J371" s="593"/>
      <c r="K371" s="593"/>
      <c r="L371" s="593"/>
      <c r="N371" s="593"/>
      <c r="O371" s="593"/>
      <c r="P371" s="593"/>
      <c r="Q371" s="593"/>
    </row>
    <row r="372" customHeight="1" spans="6:17">
      <c r="F372" s="593"/>
      <c r="G372" s="593"/>
      <c r="H372" s="593"/>
      <c r="I372" s="593"/>
      <c r="J372" s="593"/>
      <c r="K372" s="593"/>
      <c r="L372" s="593"/>
      <c r="N372" s="593"/>
      <c r="O372" s="593"/>
      <c r="P372" s="593"/>
      <c r="Q372" s="593"/>
    </row>
    <row r="373" customHeight="1" spans="6:17">
      <c r="F373" s="593"/>
      <c r="G373" s="593"/>
      <c r="H373" s="593"/>
      <c r="I373" s="593"/>
      <c r="J373" s="593"/>
      <c r="K373" s="593"/>
      <c r="L373" s="593"/>
      <c r="N373" s="593"/>
      <c r="O373" s="593"/>
      <c r="P373" s="593"/>
      <c r="Q373" s="593"/>
    </row>
    <row r="374" customHeight="1" spans="6:17">
      <c r="F374" s="593"/>
      <c r="G374" s="593"/>
      <c r="H374" s="593"/>
      <c r="I374" s="593"/>
      <c r="J374" s="593"/>
      <c r="K374" s="593"/>
      <c r="L374" s="593"/>
      <c r="N374" s="593"/>
      <c r="O374" s="593"/>
      <c r="P374" s="593"/>
      <c r="Q374" s="593"/>
    </row>
    <row r="375" customHeight="1" spans="6:17">
      <c r="F375" s="593"/>
      <c r="G375" s="593"/>
      <c r="H375" s="593"/>
      <c r="I375" s="593"/>
      <c r="J375" s="593"/>
      <c r="K375" s="593"/>
      <c r="L375" s="593"/>
      <c r="N375" s="593"/>
      <c r="O375" s="593"/>
      <c r="P375" s="593"/>
      <c r="Q375" s="593"/>
    </row>
    <row r="376" customHeight="1" spans="6:17">
      <c r="F376" s="593"/>
      <c r="G376" s="593"/>
      <c r="H376" s="593"/>
      <c r="I376" s="593"/>
      <c r="J376" s="593"/>
      <c r="K376" s="593"/>
      <c r="L376" s="593"/>
      <c r="N376" s="593"/>
      <c r="O376" s="593"/>
      <c r="P376" s="593"/>
      <c r="Q376" s="593"/>
    </row>
    <row r="377" customHeight="1" spans="6:17">
      <c r="F377" s="593"/>
      <c r="G377" s="593"/>
      <c r="H377" s="593"/>
      <c r="I377" s="593"/>
      <c r="J377" s="593"/>
      <c r="K377" s="593"/>
      <c r="L377" s="593"/>
      <c r="N377" s="593"/>
      <c r="O377" s="593"/>
      <c r="P377" s="593"/>
      <c r="Q377" s="593"/>
    </row>
    <row r="378" customHeight="1" spans="6:17">
      <c r="F378" s="593"/>
      <c r="G378" s="593"/>
      <c r="H378" s="593"/>
      <c r="I378" s="593"/>
      <c r="J378" s="593"/>
      <c r="K378" s="593"/>
      <c r="L378" s="593"/>
      <c r="N378" s="593"/>
      <c r="O378" s="593"/>
      <c r="P378" s="593"/>
      <c r="Q378" s="593"/>
    </row>
    <row r="379" customHeight="1" spans="6:17">
      <c r="F379" s="593"/>
      <c r="G379" s="593"/>
      <c r="H379" s="593"/>
      <c r="I379" s="593"/>
      <c r="J379" s="593"/>
      <c r="K379" s="593"/>
      <c r="L379" s="593"/>
      <c r="N379" s="593"/>
      <c r="O379" s="593"/>
      <c r="P379" s="593"/>
      <c r="Q379" s="593"/>
    </row>
    <row r="380" customHeight="1" spans="6:17">
      <c r="F380" s="593"/>
      <c r="G380" s="593"/>
      <c r="H380" s="593"/>
      <c r="I380" s="593"/>
      <c r="J380" s="593"/>
      <c r="K380" s="593"/>
      <c r="L380" s="593"/>
      <c r="N380" s="593"/>
      <c r="O380" s="593"/>
      <c r="P380" s="593"/>
      <c r="Q380" s="593"/>
    </row>
    <row r="381" customHeight="1" spans="6:17">
      <c r="F381" s="593"/>
      <c r="G381" s="593"/>
      <c r="H381" s="593"/>
      <c r="I381" s="593"/>
      <c r="J381" s="593"/>
      <c r="K381" s="593"/>
      <c r="L381" s="593"/>
      <c r="N381" s="593"/>
      <c r="O381" s="593"/>
      <c r="P381" s="593"/>
      <c r="Q381" s="593"/>
    </row>
    <row r="382" customHeight="1" spans="6:17">
      <c r="F382" s="593"/>
      <c r="G382" s="593"/>
      <c r="H382" s="593"/>
      <c r="I382" s="593"/>
      <c r="J382" s="593"/>
      <c r="K382" s="593"/>
      <c r="L382" s="593"/>
      <c r="N382" s="593"/>
      <c r="O382" s="593"/>
      <c r="P382" s="593"/>
      <c r="Q382" s="593"/>
    </row>
    <row r="383" customHeight="1" spans="6:17">
      <c r="F383" s="593"/>
      <c r="G383" s="593"/>
      <c r="H383" s="593"/>
      <c r="I383" s="593"/>
      <c r="J383" s="593"/>
      <c r="K383" s="593"/>
      <c r="L383" s="593"/>
      <c r="N383" s="593"/>
      <c r="O383" s="593"/>
      <c r="P383" s="593"/>
      <c r="Q383" s="593"/>
    </row>
    <row r="384" customHeight="1" spans="6:17">
      <c r="F384" s="593"/>
      <c r="G384" s="593"/>
      <c r="H384" s="593"/>
      <c r="I384" s="593"/>
      <c r="J384" s="593"/>
      <c r="K384" s="593"/>
      <c r="L384" s="593"/>
      <c r="N384" s="593"/>
      <c r="O384" s="593"/>
      <c r="P384" s="593"/>
      <c r="Q384" s="593"/>
    </row>
    <row r="385" customHeight="1" spans="6:17">
      <c r="F385" s="593"/>
      <c r="G385" s="593"/>
      <c r="H385" s="593"/>
      <c r="I385" s="593"/>
      <c r="J385" s="593"/>
      <c r="K385" s="593"/>
      <c r="L385" s="593"/>
      <c r="N385" s="593"/>
      <c r="O385" s="593"/>
      <c r="P385" s="593"/>
      <c r="Q385" s="593"/>
    </row>
    <row r="386" customHeight="1" spans="6:17">
      <c r="F386" s="593"/>
      <c r="G386" s="593"/>
      <c r="H386" s="593"/>
      <c r="I386" s="593"/>
      <c r="J386" s="593"/>
      <c r="K386" s="593"/>
      <c r="L386" s="593"/>
      <c r="N386" s="593"/>
      <c r="O386" s="593"/>
      <c r="P386" s="593"/>
      <c r="Q386" s="593"/>
    </row>
    <row r="387" customHeight="1" spans="6:17">
      <c r="F387" s="593"/>
      <c r="G387" s="593"/>
      <c r="H387" s="593"/>
      <c r="I387" s="593"/>
      <c r="J387" s="593"/>
      <c r="K387" s="593"/>
      <c r="L387" s="593"/>
      <c r="N387" s="593"/>
      <c r="O387" s="593"/>
      <c r="P387" s="593"/>
      <c r="Q387" s="593"/>
    </row>
    <row r="388" customHeight="1" spans="6:17">
      <c r="F388" s="593"/>
      <c r="G388" s="593"/>
      <c r="H388" s="593"/>
      <c r="I388" s="593"/>
      <c r="J388" s="593"/>
      <c r="K388" s="593"/>
      <c r="L388" s="593"/>
      <c r="N388" s="593"/>
      <c r="O388" s="593"/>
      <c r="P388" s="593"/>
      <c r="Q388" s="593"/>
    </row>
    <row r="389" customHeight="1" spans="6:17">
      <c r="F389" s="593"/>
      <c r="G389" s="593"/>
      <c r="H389" s="593"/>
      <c r="I389" s="593"/>
      <c r="J389" s="593"/>
      <c r="K389" s="593"/>
      <c r="L389" s="593"/>
      <c r="N389" s="593"/>
      <c r="O389" s="593"/>
      <c r="P389" s="593"/>
      <c r="Q389" s="593"/>
    </row>
    <row r="390" customHeight="1" spans="6:17">
      <c r="F390" s="593"/>
      <c r="G390" s="593"/>
      <c r="H390" s="593"/>
      <c r="I390" s="593"/>
      <c r="J390" s="593"/>
      <c r="K390" s="593"/>
      <c r="L390" s="593"/>
      <c r="N390" s="593"/>
      <c r="O390" s="593"/>
      <c r="P390" s="593"/>
      <c r="Q390" s="593"/>
    </row>
    <row r="391" customHeight="1" spans="6:17">
      <c r="F391" s="593"/>
      <c r="G391" s="593"/>
      <c r="H391" s="593"/>
      <c r="I391" s="593"/>
      <c r="J391" s="593"/>
      <c r="K391" s="593"/>
      <c r="L391" s="593"/>
      <c r="N391" s="593"/>
      <c r="O391" s="593"/>
      <c r="P391" s="593"/>
      <c r="Q391" s="593"/>
    </row>
    <row r="392" customHeight="1" spans="6:17">
      <c r="F392" s="593"/>
      <c r="G392" s="593"/>
      <c r="H392" s="593"/>
      <c r="I392" s="593"/>
      <c r="J392" s="593"/>
      <c r="K392" s="593"/>
      <c r="L392" s="593"/>
      <c r="N392" s="593"/>
      <c r="O392" s="593"/>
      <c r="P392" s="593"/>
      <c r="Q392" s="593"/>
    </row>
    <row r="393" customHeight="1" spans="6:17">
      <c r="F393" s="593"/>
      <c r="G393" s="593"/>
      <c r="H393" s="593"/>
      <c r="I393" s="593"/>
      <c r="J393" s="593"/>
      <c r="K393" s="593"/>
      <c r="L393" s="593"/>
      <c r="N393" s="593"/>
      <c r="O393" s="593"/>
      <c r="P393" s="593"/>
      <c r="Q393" s="593"/>
    </row>
    <row r="394" customHeight="1" spans="6:17">
      <c r="F394" s="593"/>
      <c r="G394" s="593"/>
      <c r="H394" s="593"/>
      <c r="I394" s="593"/>
      <c r="J394" s="593"/>
      <c r="K394" s="593"/>
      <c r="L394" s="593"/>
      <c r="N394" s="593"/>
      <c r="O394" s="593"/>
      <c r="P394" s="593"/>
      <c r="Q394" s="593"/>
    </row>
    <row r="395" customHeight="1" spans="6:17">
      <c r="F395" s="593"/>
      <c r="G395" s="593"/>
      <c r="H395" s="593"/>
      <c r="I395" s="593"/>
      <c r="J395" s="593"/>
      <c r="K395" s="593"/>
      <c r="L395" s="593"/>
      <c r="N395" s="593"/>
      <c r="O395" s="593"/>
      <c r="P395" s="593"/>
      <c r="Q395" s="593"/>
    </row>
    <row r="396" customHeight="1" spans="6:17">
      <c r="F396" s="593"/>
      <c r="G396" s="593"/>
      <c r="H396" s="593"/>
      <c r="I396" s="593"/>
      <c r="J396" s="593"/>
      <c r="K396" s="593"/>
      <c r="L396" s="593"/>
      <c r="N396" s="593"/>
      <c r="O396" s="593"/>
      <c r="P396" s="593"/>
      <c r="Q396" s="593"/>
    </row>
    <row r="397" customHeight="1" spans="6:17">
      <c r="F397" s="593"/>
      <c r="G397" s="593"/>
      <c r="H397" s="593"/>
      <c r="I397" s="593"/>
      <c r="J397" s="593"/>
      <c r="K397" s="593"/>
      <c r="L397" s="593"/>
      <c r="N397" s="593"/>
      <c r="O397" s="593"/>
      <c r="P397" s="593"/>
      <c r="Q397" s="593"/>
    </row>
    <row r="398" customHeight="1" spans="6:17">
      <c r="F398" s="593"/>
      <c r="G398" s="593"/>
      <c r="H398" s="593"/>
      <c r="I398" s="593"/>
      <c r="J398" s="593"/>
      <c r="K398" s="593"/>
      <c r="L398" s="593"/>
      <c r="N398" s="593"/>
      <c r="O398" s="593"/>
      <c r="P398" s="593"/>
      <c r="Q398" s="593"/>
    </row>
    <row r="399" customHeight="1" spans="6:17">
      <c r="F399" s="593"/>
      <c r="G399" s="593"/>
      <c r="H399" s="593"/>
      <c r="I399" s="593"/>
      <c r="J399" s="593"/>
      <c r="K399" s="593"/>
      <c r="L399" s="593"/>
      <c r="N399" s="593"/>
      <c r="O399" s="593"/>
      <c r="P399" s="593"/>
      <c r="Q399" s="593"/>
    </row>
    <row r="400" customHeight="1" spans="6:17">
      <c r="F400" s="593"/>
      <c r="G400" s="593"/>
      <c r="H400" s="593"/>
      <c r="I400" s="593"/>
      <c r="J400" s="593"/>
      <c r="K400" s="593"/>
      <c r="L400" s="593"/>
      <c r="N400" s="593"/>
      <c r="O400" s="593"/>
      <c r="P400" s="593"/>
      <c r="Q400" s="593"/>
    </row>
    <row r="401" customHeight="1" spans="6:17">
      <c r="F401" s="593"/>
      <c r="G401" s="593"/>
      <c r="H401" s="593"/>
      <c r="I401" s="593"/>
      <c r="J401" s="593"/>
      <c r="K401" s="593"/>
      <c r="L401" s="593"/>
      <c r="N401" s="593"/>
      <c r="O401" s="593"/>
      <c r="P401" s="593"/>
      <c r="Q401" s="593"/>
    </row>
    <row r="402" customHeight="1" spans="6:17">
      <c r="F402" s="593"/>
      <c r="G402" s="593"/>
      <c r="H402" s="593"/>
      <c r="I402" s="593"/>
      <c r="J402" s="593"/>
      <c r="K402" s="593"/>
      <c r="L402" s="593"/>
      <c r="N402" s="593"/>
      <c r="O402" s="593"/>
      <c r="P402" s="593"/>
      <c r="Q402" s="593"/>
    </row>
    <row r="403" customHeight="1" spans="6:17">
      <c r="F403" s="593"/>
      <c r="G403" s="593"/>
      <c r="H403" s="593"/>
      <c r="I403" s="593"/>
      <c r="J403" s="593"/>
      <c r="K403" s="593"/>
      <c r="L403" s="593"/>
      <c r="N403" s="593"/>
      <c r="O403" s="593"/>
      <c r="P403" s="593"/>
      <c r="Q403" s="593"/>
    </row>
    <row r="404" customHeight="1" spans="6:17">
      <c r="F404" s="593"/>
      <c r="G404" s="593"/>
      <c r="H404" s="593"/>
      <c r="I404" s="593"/>
      <c r="J404" s="593"/>
      <c r="K404" s="593"/>
      <c r="L404" s="593"/>
      <c r="N404" s="593"/>
      <c r="O404" s="593"/>
      <c r="P404" s="593"/>
      <c r="Q404" s="593"/>
    </row>
    <row r="405" customHeight="1" spans="6:17">
      <c r="F405" s="593"/>
      <c r="G405" s="593"/>
      <c r="H405" s="593"/>
      <c r="I405" s="593"/>
      <c r="J405" s="593"/>
      <c r="K405" s="593"/>
      <c r="L405" s="593"/>
      <c r="N405" s="593"/>
      <c r="O405" s="593"/>
      <c r="P405" s="593"/>
      <c r="Q405" s="593"/>
    </row>
    <row r="406" customHeight="1" spans="6:17">
      <c r="F406" s="593"/>
      <c r="G406" s="593"/>
      <c r="H406" s="593"/>
      <c r="I406" s="593"/>
      <c r="J406" s="593"/>
      <c r="K406" s="593"/>
      <c r="L406" s="593"/>
      <c r="N406" s="593"/>
      <c r="O406" s="593"/>
      <c r="P406" s="593"/>
      <c r="Q406" s="593"/>
    </row>
    <row r="407" customHeight="1" spans="6:17">
      <c r="F407" s="593"/>
      <c r="G407" s="593"/>
      <c r="H407" s="593"/>
      <c r="I407" s="593"/>
      <c r="J407" s="593"/>
      <c r="K407" s="593"/>
      <c r="L407" s="593"/>
      <c r="N407" s="593"/>
      <c r="O407" s="593"/>
      <c r="P407" s="593"/>
      <c r="Q407" s="593"/>
    </row>
    <row r="408" customHeight="1" spans="6:17">
      <c r="F408" s="593"/>
      <c r="G408" s="593"/>
      <c r="H408" s="593"/>
      <c r="I408" s="593"/>
      <c r="J408" s="593"/>
      <c r="K408" s="593"/>
      <c r="L408" s="593"/>
      <c r="N408" s="593"/>
      <c r="O408" s="593"/>
      <c r="P408" s="593"/>
      <c r="Q408" s="593"/>
    </row>
    <row r="409" customHeight="1" spans="6:17">
      <c r="F409" s="593"/>
      <c r="G409" s="593"/>
      <c r="H409" s="593"/>
      <c r="I409" s="593"/>
      <c r="J409" s="593"/>
      <c r="K409" s="593"/>
      <c r="L409" s="593"/>
      <c r="N409" s="593"/>
      <c r="O409" s="593"/>
      <c r="P409" s="593"/>
      <c r="Q409" s="593"/>
    </row>
    <row r="410" customHeight="1" spans="6:17">
      <c r="F410" s="593"/>
      <c r="G410" s="593"/>
      <c r="H410" s="593"/>
      <c r="I410" s="593"/>
      <c r="J410" s="593"/>
      <c r="K410" s="593"/>
      <c r="L410" s="593"/>
      <c r="N410" s="593"/>
      <c r="O410" s="593"/>
      <c r="P410" s="593"/>
      <c r="Q410" s="593"/>
    </row>
    <row r="411" customHeight="1" spans="6:17">
      <c r="F411" s="593"/>
      <c r="G411" s="593"/>
      <c r="H411" s="593"/>
      <c r="I411" s="593"/>
      <c r="J411" s="593"/>
      <c r="K411" s="593"/>
      <c r="L411" s="593"/>
      <c r="N411" s="593"/>
      <c r="O411" s="593"/>
      <c r="P411" s="593"/>
      <c r="Q411" s="593"/>
    </row>
    <row r="412" customHeight="1" spans="6:17">
      <c r="F412" s="593"/>
      <c r="G412" s="593"/>
      <c r="H412" s="593"/>
      <c r="I412" s="593"/>
      <c r="J412" s="593"/>
      <c r="K412" s="593"/>
      <c r="L412" s="593"/>
      <c r="N412" s="593"/>
      <c r="O412" s="593"/>
      <c r="P412" s="593"/>
      <c r="Q412" s="593"/>
    </row>
    <row r="413" customHeight="1" spans="6:17">
      <c r="F413" s="593"/>
      <c r="G413" s="593"/>
      <c r="H413" s="593"/>
      <c r="I413" s="593"/>
      <c r="J413" s="593"/>
      <c r="K413" s="593"/>
      <c r="L413" s="593"/>
      <c r="N413" s="593"/>
      <c r="O413" s="593"/>
      <c r="P413" s="593"/>
      <c r="Q413" s="593"/>
    </row>
    <row r="414" customHeight="1" spans="6:17">
      <c r="F414" s="593"/>
      <c r="G414" s="593"/>
      <c r="H414" s="593"/>
      <c r="I414" s="593"/>
      <c r="J414" s="593"/>
      <c r="K414" s="593"/>
      <c r="L414" s="593"/>
      <c r="N414" s="593"/>
      <c r="O414" s="593"/>
      <c r="P414" s="593"/>
      <c r="Q414" s="593"/>
    </row>
    <row r="415" customHeight="1" spans="6:17">
      <c r="F415" s="593"/>
      <c r="G415" s="593"/>
      <c r="H415" s="593"/>
      <c r="I415" s="593"/>
      <c r="J415" s="593"/>
      <c r="K415" s="593"/>
      <c r="L415" s="593"/>
      <c r="N415" s="593"/>
      <c r="O415" s="593"/>
      <c r="P415" s="593"/>
      <c r="Q415" s="593"/>
    </row>
    <row r="416" customHeight="1" spans="6:17">
      <c r="F416" s="593"/>
      <c r="G416" s="593"/>
      <c r="H416" s="593"/>
      <c r="I416" s="593"/>
      <c r="J416" s="593"/>
      <c r="K416" s="593"/>
      <c r="L416" s="593"/>
      <c r="N416" s="593"/>
      <c r="O416" s="593"/>
      <c r="P416" s="593"/>
      <c r="Q416" s="593"/>
    </row>
    <row r="417" customHeight="1" spans="6:17">
      <c r="F417" s="593"/>
      <c r="G417" s="593"/>
      <c r="H417" s="593"/>
      <c r="I417" s="593"/>
      <c r="J417" s="593"/>
      <c r="K417" s="593"/>
      <c r="L417" s="593"/>
      <c r="N417" s="593"/>
      <c r="O417" s="593"/>
      <c r="P417" s="593"/>
      <c r="Q417" s="593"/>
    </row>
    <row r="418" customHeight="1" spans="6:17">
      <c r="F418" s="593"/>
      <c r="G418" s="593"/>
      <c r="H418" s="593"/>
      <c r="I418" s="593"/>
      <c r="J418" s="593"/>
      <c r="K418" s="593"/>
      <c r="L418" s="593"/>
      <c r="N418" s="593"/>
      <c r="O418" s="593"/>
      <c r="P418" s="593"/>
      <c r="Q418" s="593"/>
    </row>
    <row r="419" customHeight="1" spans="6:17">
      <c r="F419" s="593"/>
      <c r="G419" s="593"/>
      <c r="H419" s="593"/>
      <c r="I419" s="593"/>
      <c r="J419" s="593"/>
      <c r="K419" s="593"/>
      <c r="L419" s="593"/>
      <c r="N419" s="593"/>
      <c r="O419" s="593"/>
      <c r="P419" s="593"/>
      <c r="Q419" s="593"/>
    </row>
    <row r="420" customHeight="1" spans="6:17">
      <c r="F420" s="593"/>
      <c r="G420" s="593"/>
      <c r="H420" s="593"/>
      <c r="I420" s="593"/>
      <c r="J420" s="593"/>
      <c r="K420" s="593"/>
      <c r="L420" s="593"/>
      <c r="N420" s="593"/>
      <c r="O420" s="593"/>
      <c r="P420" s="593"/>
      <c r="Q420" s="593"/>
    </row>
    <row r="421" customHeight="1" spans="6:17">
      <c r="F421" s="593"/>
      <c r="G421" s="593"/>
      <c r="H421" s="593"/>
      <c r="I421" s="593"/>
      <c r="J421" s="593"/>
      <c r="K421" s="593"/>
      <c r="L421" s="593"/>
      <c r="N421" s="593"/>
      <c r="O421" s="593"/>
      <c r="P421" s="593"/>
      <c r="Q421" s="593"/>
    </row>
    <row r="422" customHeight="1" spans="6:17">
      <c r="F422" s="593"/>
      <c r="G422" s="593"/>
      <c r="H422" s="593"/>
      <c r="I422" s="593"/>
      <c r="J422" s="593"/>
      <c r="K422" s="593"/>
      <c r="L422" s="593"/>
      <c r="N422" s="593"/>
      <c r="O422" s="593"/>
      <c r="P422" s="593"/>
      <c r="Q422" s="593"/>
    </row>
    <row r="423" customHeight="1" spans="6:17">
      <c r="F423" s="593"/>
      <c r="G423" s="593"/>
      <c r="H423" s="593"/>
      <c r="I423" s="593"/>
      <c r="J423" s="593"/>
      <c r="K423" s="593"/>
      <c r="L423" s="593"/>
      <c r="N423" s="593"/>
      <c r="O423" s="593"/>
      <c r="P423" s="593"/>
      <c r="Q423" s="593"/>
    </row>
    <row r="424" customHeight="1" spans="6:17">
      <c r="F424" s="593"/>
      <c r="G424" s="593"/>
      <c r="H424" s="593"/>
      <c r="I424" s="593"/>
      <c r="J424" s="593"/>
      <c r="K424" s="593"/>
      <c r="L424" s="593"/>
      <c r="N424" s="593"/>
      <c r="O424" s="593"/>
      <c r="P424" s="593"/>
      <c r="Q424" s="593"/>
    </row>
    <row r="425" customHeight="1" spans="6:17">
      <c r="F425" s="593"/>
      <c r="G425" s="593"/>
      <c r="H425" s="593"/>
      <c r="I425" s="593"/>
      <c r="J425" s="593"/>
      <c r="K425" s="593"/>
      <c r="L425" s="593"/>
      <c r="N425" s="593"/>
      <c r="O425" s="593"/>
      <c r="P425" s="593"/>
      <c r="Q425" s="593"/>
    </row>
    <row r="426" customHeight="1" spans="6:17">
      <c r="F426" s="593"/>
      <c r="G426" s="593"/>
      <c r="H426" s="593"/>
      <c r="I426" s="593"/>
      <c r="J426" s="593"/>
      <c r="K426" s="593"/>
      <c r="L426" s="593"/>
      <c r="N426" s="593"/>
      <c r="O426" s="593"/>
      <c r="P426" s="593"/>
      <c r="Q426" s="593"/>
    </row>
    <row r="427" customHeight="1" spans="6:17">
      <c r="F427" s="593"/>
      <c r="G427" s="593"/>
      <c r="H427" s="593"/>
      <c r="I427" s="593"/>
      <c r="J427" s="593"/>
      <c r="K427" s="593"/>
      <c r="L427" s="593"/>
      <c r="N427" s="593"/>
      <c r="O427" s="593"/>
      <c r="P427" s="593"/>
      <c r="Q427" s="593"/>
    </row>
    <row r="428" customHeight="1" spans="6:17">
      <c r="F428" s="593"/>
      <c r="G428" s="593"/>
      <c r="H428" s="593"/>
      <c r="I428" s="593"/>
      <c r="J428" s="593"/>
      <c r="K428" s="593"/>
      <c r="L428" s="593"/>
      <c r="N428" s="593"/>
      <c r="O428" s="593"/>
      <c r="P428" s="593"/>
      <c r="Q428" s="593"/>
    </row>
    <row r="429" customHeight="1" spans="6:17">
      <c r="F429" s="593"/>
      <c r="G429" s="593"/>
      <c r="H429" s="593"/>
      <c r="I429" s="593"/>
      <c r="J429" s="593"/>
      <c r="K429" s="593"/>
      <c r="L429" s="593"/>
      <c r="N429" s="593"/>
      <c r="O429" s="593"/>
      <c r="P429" s="593"/>
      <c r="Q429" s="593"/>
    </row>
    <row r="430" customHeight="1" spans="6:17">
      <c r="F430" s="593"/>
      <c r="G430" s="593"/>
      <c r="H430" s="593"/>
      <c r="I430" s="593"/>
      <c r="J430" s="593"/>
      <c r="K430" s="593"/>
      <c r="L430" s="593"/>
      <c r="N430" s="593"/>
      <c r="O430" s="593"/>
      <c r="P430" s="593"/>
      <c r="Q430" s="593"/>
    </row>
    <row r="431" customHeight="1" spans="6:17">
      <c r="F431" s="593"/>
      <c r="G431" s="593"/>
      <c r="H431" s="593"/>
      <c r="I431" s="593"/>
      <c r="J431" s="593"/>
      <c r="K431" s="593"/>
      <c r="L431" s="593"/>
      <c r="N431" s="593"/>
      <c r="O431" s="593"/>
      <c r="P431" s="593"/>
      <c r="Q431" s="593"/>
    </row>
    <row r="432" customHeight="1" spans="6:17">
      <c r="F432" s="593"/>
      <c r="G432" s="593"/>
      <c r="H432" s="593"/>
      <c r="I432" s="593"/>
      <c r="J432" s="593"/>
      <c r="K432" s="593"/>
      <c r="L432" s="593"/>
      <c r="N432" s="593"/>
      <c r="O432" s="593"/>
      <c r="P432" s="593"/>
      <c r="Q432" s="593"/>
    </row>
    <row r="433" customHeight="1" spans="6:17">
      <c r="F433" s="593"/>
      <c r="G433" s="593"/>
      <c r="H433" s="593"/>
      <c r="I433" s="593"/>
      <c r="J433" s="593"/>
      <c r="K433" s="593"/>
      <c r="L433" s="593"/>
      <c r="N433" s="593"/>
      <c r="O433" s="593"/>
      <c r="P433" s="593"/>
      <c r="Q433" s="593"/>
    </row>
    <row r="434" customHeight="1" spans="6:17">
      <c r="F434" s="593"/>
      <c r="G434" s="593"/>
      <c r="H434" s="593"/>
      <c r="I434" s="593"/>
      <c r="J434" s="593"/>
      <c r="K434" s="593"/>
      <c r="L434" s="593"/>
      <c r="N434" s="593"/>
      <c r="O434" s="593"/>
      <c r="P434" s="593"/>
      <c r="Q434" s="593"/>
    </row>
    <row r="435" customHeight="1" spans="6:17">
      <c r="F435" s="593"/>
      <c r="G435" s="593"/>
      <c r="H435" s="593"/>
      <c r="I435" s="593"/>
      <c r="J435" s="593"/>
      <c r="K435" s="593"/>
      <c r="L435" s="593"/>
      <c r="N435" s="593"/>
      <c r="O435" s="593"/>
      <c r="P435" s="593"/>
      <c r="Q435" s="593"/>
    </row>
    <row r="436" customHeight="1" spans="6:17">
      <c r="F436" s="593"/>
      <c r="G436" s="593"/>
      <c r="H436" s="593"/>
      <c r="I436" s="593"/>
      <c r="J436" s="593"/>
      <c r="K436" s="593"/>
      <c r="L436" s="593"/>
      <c r="N436" s="593"/>
      <c r="O436" s="593"/>
      <c r="P436" s="593"/>
      <c r="Q436" s="593"/>
    </row>
    <row r="437" customHeight="1" spans="6:17">
      <c r="F437" s="593"/>
      <c r="G437" s="593"/>
      <c r="H437" s="593"/>
      <c r="I437" s="593"/>
      <c r="J437" s="593"/>
      <c r="K437" s="593"/>
      <c r="L437" s="593"/>
      <c r="N437" s="593"/>
      <c r="O437" s="593"/>
      <c r="P437" s="593"/>
      <c r="Q437" s="593"/>
    </row>
    <row r="438" customHeight="1" spans="6:17">
      <c r="F438" s="593"/>
      <c r="G438" s="593"/>
      <c r="H438" s="593"/>
      <c r="I438" s="593"/>
      <c r="J438" s="593"/>
      <c r="K438" s="593"/>
      <c r="L438" s="593"/>
      <c r="N438" s="593"/>
      <c r="O438" s="593"/>
      <c r="P438" s="593"/>
      <c r="Q438" s="593"/>
    </row>
    <row r="439" customHeight="1" spans="6:17">
      <c r="F439" s="593"/>
      <c r="G439" s="593"/>
      <c r="H439" s="593"/>
      <c r="I439" s="593"/>
      <c r="J439" s="593"/>
      <c r="K439" s="593"/>
      <c r="L439" s="593"/>
      <c r="N439" s="593"/>
      <c r="O439" s="593"/>
      <c r="P439" s="593"/>
      <c r="Q439" s="593"/>
    </row>
    <row r="440" customHeight="1" spans="6:17">
      <c r="F440" s="593"/>
      <c r="G440" s="593"/>
      <c r="H440" s="593"/>
      <c r="I440" s="593"/>
      <c r="J440" s="593"/>
      <c r="K440" s="593"/>
      <c r="L440" s="593"/>
      <c r="N440" s="593"/>
      <c r="O440" s="593"/>
      <c r="P440" s="593"/>
      <c r="Q440" s="593"/>
    </row>
    <row r="441" customHeight="1" spans="6:17">
      <c r="F441" s="593"/>
      <c r="G441" s="593"/>
      <c r="H441" s="593"/>
      <c r="I441" s="593"/>
      <c r="J441" s="593"/>
      <c r="K441" s="593"/>
      <c r="L441" s="593"/>
      <c r="N441" s="593"/>
      <c r="O441" s="593"/>
      <c r="P441" s="593"/>
      <c r="Q441" s="593"/>
    </row>
    <row r="442" customHeight="1" spans="6:17">
      <c r="F442" s="593"/>
      <c r="G442" s="593"/>
      <c r="H442" s="593"/>
      <c r="I442" s="593"/>
      <c r="J442" s="593"/>
      <c r="K442" s="593"/>
      <c r="L442" s="593"/>
      <c r="N442" s="593"/>
      <c r="O442" s="593"/>
      <c r="P442" s="593"/>
      <c r="Q442" s="593"/>
    </row>
    <row r="443" customHeight="1" spans="6:17">
      <c r="F443" s="593"/>
      <c r="G443" s="593"/>
      <c r="H443" s="593"/>
      <c r="I443" s="593"/>
      <c r="J443" s="593"/>
      <c r="K443" s="593"/>
      <c r="L443" s="593"/>
      <c r="N443" s="593"/>
      <c r="O443" s="593"/>
      <c r="P443" s="593"/>
      <c r="Q443" s="593"/>
    </row>
    <row r="444" customHeight="1" spans="6:17">
      <c r="F444" s="593"/>
      <c r="G444" s="593"/>
      <c r="H444" s="593"/>
      <c r="I444" s="593"/>
      <c r="J444" s="593"/>
      <c r="K444" s="593"/>
      <c r="L444" s="593"/>
      <c r="N444" s="593"/>
      <c r="O444" s="593"/>
      <c r="P444" s="593"/>
      <c r="Q444" s="593"/>
    </row>
    <row r="445" customHeight="1" spans="6:17">
      <c r="F445" s="593"/>
      <c r="G445" s="593"/>
      <c r="H445" s="593"/>
      <c r="I445" s="593"/>
      <c r="J445" s="593"/>
      <c r="K445" s="593"/>
      <c r="L445" s="593"/>
      <c r="N445" s="593"/>
      <c r="O445" s="593"/>
      <c r="P445" s="593"/>
      <c r="Q445" s="593"/>
    </row>
    <row r="446" customHeight="1" spans="6:17">
      <c r="F446" s="593"/>
      <c r="G446" s="593"/>
      <c r="H446" s="593"/>
      <c r="I446" s="593"/>
      <c r="J446" s="593"/>
      <c r="K446" s="593"/>
      <c r="L446" s="593"/>
      <c r="N446" s="593"/>
      <c r="O446" s="593"/>
      <c r="P446" s="593"/>
      <c r="Q446" s="593"/>
    </row>
    <row r="447" customHeight="1" spans="6:17">
      <c r="F447" s="593"/>
      <c r="G447" s="593"/>
      <c r="H447" s="593"/>
      <c r="I447" s="593"/>
      <c r="J447" s="593"/>
      <c r="K447" s="593"/>
      <c r="L447" s="593"/>
      <c r="N447" s="593"/>
      <c r="O447" s="593"/>
      <c r="P447" s="593"/>
      <c r="Q447" s="593"/>
    </row>
    <row r="448" customHeight="1" spans="6:17">
      <c r="F448" s="593"/>
      <c r="G448" s="593"/>
      <c r="H448" s="593"/>
      <c r="I448" s="593"/>
      <c r="J448" s="593"/>
      <c r="K448" s="593"/>
      <c r="L448" s="593"/>
      <c r="N448" s="593"/>
      <c r="O448" s="593"/>
      <c r="P448" s="593"/>
      <c r="Q448" s="593"/>
    </row>
    <row r="449" customHeight="1" spans="6:17">
      <c r="F449" s="593"/>
      <c r="G449" s="593"/>
      <c r="H449" s="593"/>
      <c r="I449" s="593"/>
      <c r="J449" s="593"/>
      <c r="K449" s="593"/>
      <c r="L449" s="593"/>
      <c r="N449" s="593"/>
      <c r="O449" s="593"/>
      <c r="P449" s="593"/>
      <c r="Q449" s="593"/>
    </row>
    <row r="450" customHeight="1" spans="6:17">
      <c r="F450" s="593"/>
      <c r="G450" s="593"/>
      <c r="H450" s="593"/>
      <c r="I450" s="593"/>
      <c r="J450" s="593"/>
      <c r="K450" s="593"/>
      <c r="L450" s="593"/>
      <c r="N450" s="593"/>
      <c r="O450" s="593"/>
      <c r="P450" s="593"/>
      <c r="Q450" s="593"/>
    </row>
    <row r="451" customHeight="1" spans="6:17">
      <c r="F451" s="593"/>
      <c r="G451" s="593"/>
      <c r="H451" s="593"/>
      <c r="I451" s="593"/>
      <c r="J451" s="593"/>
      <c r="K451" s="593"/>
      <c r="L451" s="593"/>
      <c r="N451" s="593"/>
      <c r="O451" s="593"/>
      <c r="P451" s="593"/>
      <c r="Q451" s="593"/>
    </row>
    <row r="452" customHeight="1" spans="6:17">
      <c r="F452" s="593"/>
      <c r="G452" s="593"/>
      <c r="H452" s="593"/>
      <c r="I452" s="593"/>
      <c r="J452" s="593"/>
      <c r="K452" s="593"/>
      <c r="L452" s="593"/>
      <c r="N452" s="593"/>
      <c r="O452" s="593"/>
      <c r="P452" s="593"/>
      <c r="Q452" s="593"/>
    </row>
    <row r="453" customHeight="1" spans="6:17">
      <c r="F453" s="593"/>
      <c r="G453" s="593"/>
      <c r="H453" s="593"/>
      <c r="I453" s="593"/>
      <c r="J453" s="593"/>
      <c r="K453" s="593"/>
      <c r="L453" s="593"/>
      <c r="N453" s="593"/>
      <c r="O453" s="593"/>
      <c r="P453" s="593"/>
      <c r="Q453" s="593"/>
    </row>
    <row r="454" customHeight="1" spans="6:17">
      <c r="F454" s="593"/>
      <c r="G454" s="593"/>
      <c r="H454" s="593"/>
      <c r="I454" s="593"/>
      <c r="J454" s="593"/>
      <c r="K454" s="593"/>
      <c r="L454" s="593"/>
      <c r="N454" s="593"/>
      <c r="O454" s="593"/>
      <c r="P454" s="593"/>
      <c r="Q454" s="593"/>
    </row>
    <row r="455" customHeight="1" spans="6:17">
      <c r="F455" s="593"/>
      <c r="G455" s="593"/>
      <c r="H455" s="593"/>
      <c r="I455" s="593"/>
      <c r="J455" s="593"/>
      <c r="K455" s="593"/>
      <c r="L455" s="593"/>
      <c r="N455" s="593"/>
      <c r="O455" s="593"/>
      <c r="P455" s="593"/>
      <c r="Q455" s="593"/>
    </row>
    <row r="456" customHeight="1" spans="6:17">
      <c r="F456" s="593"/>
      <c r="G456" s="593"/>
      <c r="H456" s="593"/>
      <c r="I456" s="593"/>
      <c r="J456" s="593"/>
      <c r="K456" s="593"/>
      <c r="L456" s="593"/>
      <c r="N456" s="593"/>
      <c r="O456" s="593"/>
      <c r="P456" s="593"/>
      <c r="Q456" s="593"/>
    </row>
    <row r="457" customHeight="1" spans="6:17">
      <c r="F457" s="593"/>
      <c r="G457" s="593"/>
      <c r="H457" s="593"/>
      <c r="I457" s="593"/>
      <c r="J457" s="593"/>
      <c r="K457" s="593"/>
      <c r="L457" s="593"/>
      <c r="N457" s="593"/>
      <c r="O457" s="593"/>
      <c r="P457" s="593"/>
      <c r="Q457" s="593"/>
    </row>
    <row r="458" customHeight="1" spans="6:17">
      <c r="F458" s="593"/>
      <c r="G458" s="593"/>
      <c r="H458" s="593"/>
      <c r="I458" s="593"/>
      <c r="J458" s="593"/>
      <c r="K458" s="593"/>
      <c r="L458" s="593"/>
      <c r="N458" s="593"/>
      <c r="O458" s="593"/>
      <c r="P458" s="593"/>
      <c r="Q458" s="593"/>
    </row>
    <row r="459" customHeight="1" spans="6:17">
      <c r="F459" s="593"/>
      <c r="G459" s="593"/>
      <c r="H459" s="593"/>
      <c r="I459" s="593"/>
      <c r="J459" s="593"/>
      <c r="K459" s="593"/>
      <c r="L459" s="593"/>
      <c r="N459" s="593"/>
      <c r="O459" s="593"/>
      <c r="P459" s="593"/>
      <c r="Q459" s="593"/>
    </row>
    <row r="460" customHeight="1" spans="6:17">
      <c r="F460" s="593"/>
      <c r="G460" s="593"/>
      <c r="H460" s="593"/>
      <c r="I460" s="593"/>
      <c r="J460" s="593"/>
      <c r="K460" s="593"/>
      <c r="L460" s="593"/>
      <c r="N460" s="593"/>
      <c r="O460" s="593"/>
      <c r="P460" s="593"/>
      <c r="Q460" s="593"/>
    </row>
    <row r="461" customHeight="1" spans="6:17">
      <c r="F461" s="593"/>
      <c r="G461" s="593"/>
      <c r="H461" s="593"/>
      <c r="I461" s="593"/>
      <c r="J461" s="593"/>
      <c r="K461" s="593"/>
      <c r="L461" s="593"/>
      <c r="N461" s="593"/>
      <c r="O461" s="593"/>
      <c r="P461" s="593"/>
      <c r="Q461" s="593"/>
    </row>
    <row r="462" customHeight="1" spans="6:17">
      <c r="F462" s="593"/>
      <c r="G462" s="593"/>
      <c r="H462" s="593"/>
      <c r="I462" s="593"/>
      <c r="J462" s="593"/>
      <c r="K462" s="593"/>
      <c r="L462" s="593"/>
      <c r="N462" s="593"/>
      <c r="O462" s="593"/>
      <c r="P462" s="593"/>
      <c r="Q462" s="593"/>
    </row>
    <row r="463" customHeight="1" spans="6:17">
      <c r="F463" s="593"/>
      <c r="G463" s="593"/>
      <c r="H463" s="593"/>
      <c r="I463" s="593"/>
      <c r="J463" s="593"/>
      <c r="K463" s="593"/>
      <c r="L463" s="593"/>
      <c r="N463" s="593"/>
      <c r="O463" s="593"/>
      <c r="P463" s="593"/>
      <c r="Q463" s="593"/>
    </row>
    <row r="464" customHeight="1" spans="6:17">
      <c r="F464" s="593"/>
      <c r="G464" s="593"/>
      <c r="H464" s="593"/>
      <c r="I464" s="593"/>
      <c r="J464" s="593"/>
      <c r="K464" s="593"/>
      <c r="L464" s="593"/>
      <c r="N464" s="593"/>
      <c r="O464" s="593"/>
      <c r="P464" s="593"/>
      <c r="Q464" s="593"/>
    </row>
    <row r="465" customHeight="1" spans="6:17">
      <c r="F465" s="593"/>
      <c r="G465" s="593"/>
      <c r="H465" s="593"/>
      <c r="I465" s="593"/>
      <c r="J465" s="593"/>
      <c r="K465" s="593"/>
      <c r="L465" s="593"/>
      <c r="N465" s="593"/>
      <c r="O465" s="593"/>
      <c r="P465" s="593"/>
      <c r="Q465" s="593"/>
    </row>
    <row r="466" customHeight="1" spans="6:17">
      <c r="F466" s="593"/>
      <c r="G466" s="593"/>
      <c r="H466" s="593"/>
      <c r="I466" s="593"/>
      <c r="J466" s="593"/>
      <c r="K466" s="593"/>
      <c r="L466" s="593"/>
      <c r="N466" s="593"/>
      <c r="O466" s="593"/>
      <c r="P466" s="593"/>
      <c r="Q466" s="593"/>
    </row>
    <row r="467" customHeight="1" spans="6:17">
      <c r="F467" s="593"/>
      <c r="G467" s="593"/>
      <c r="H467" s="593"/>
      <c r="I467" s="593"/>
      <c r="J467" s="593"/>
      <c r="K467" s="593"/>
      <c r="L467" s="593"/>
      <c r="N467" s="593"/>
      <c r="O467" s="593"/>
      <c r="P467" s="593"/>
      <c r="Q467" s="593"/>
    </row>
    <row r="468" customHeight="1" spans="6:17">
      <c r="F468" s="593"/>
      <c r="G468" s="593"/>
      <c r="H468" s="593"/>
      <c r="I468" s="593"/>
      <c r="J468" s="593"/>
      <c r="K468" s="593"/>
      <c r="L468" s="593"/>
      <c r="N468" s="593"/>
      <c r="O468" s="593"/>
      <c r="P468" s="593"/>
      <c r="Q468" s="593"/>
    </row>
    <row r="469" customHeight="1" spans="6:17">
      <c r="F469" s="593"/>
      <c r="G469" s="593"/>
      <c r="H469" s="593"/>
      <c r="I469" s="593"/>
      <c r="J469" s="593"/>
      <c r="K469" s="593"/>
      <c r="L469" s="593"/>
      <c r="N469" s="593"/>
      <c r="O469" s="593"/>
      <c r="P469" s="593"/>
      <c r="Q469" s="593"/>
    </row>
    <row r="470" customHeight="1" spans="6:17">
      <c r="F470" s="593"/>
      <c r="G470" s="593"/>
      <c r="H470" s="593"/>
      <c r="I470" s="593"/>
      <c r="J470" s="593"/>
      <c r="K470" s="593"/>
      <c r="L470" s="593"/>
      <c r="N470" s="593"/>
      <c r="O470" s="593"/>
      <c r="P470" s="593"/>
      <c r="Q470" s="593"/>
    </row>
    <row r="471" customHeight="1" spans="6:17">
      <c r="F471" s="593"/>
      <c r="G471" s="593"/>
      <c r="H471" s="593"/>
      <c r="I471" s="593"/>
      <c r="J471" s="593"/>
      <c r="K471" s="593"/>
      <c r="L471" s="593"/>
      <c r="N471" s="593"/>
      <c r="O471" s="593"/>
      <c r="P471" s="593"/>
      <c r="Q471" s="593"/>
    </row>
    <row r="472" customHeight="1" spans="6:17">
      <c r="F472" s="593"/>
      <c r="G472" s="593"/>
      <c r="H472" s="593"/>
      <c r="I472" s="593"/>
      <c r="J472" s="593"/>
      <c r="K472" s="593"/>
      <c r="L472" s="593"/>
      <c r="N472" s="593"/>
      <c r="O472" s="593"/>
      <c r="P472" s="593"/>
      <c r="Q472" s="593"/>
    </row>
    <row r="473" customHeight="1" spans="6:17">
      <c r="F473" s="593"/>
      <c r="G473" s="593"/>
      <c r="H473" s="593"/>
      <c r="I473" s="593"/>
      <c r="J473" s="593"/>
      <c r="K473" s="593"/>
      <c r="L473" s="593"/>
      <c r="N473" s="593"/>
      <c r="O473" s="593"/>
      <c r="P473" s="593"/>
      <c r="Q473" s="593"/>
    </row>
    <row r="474" customHeight="1" spans="6:17">
      <c r="F474" s="593"/>
      <c r="G474" s="593"/>
      <c r="H474" s="593"/>
      <c r="I474" s="593"/>
      <c r="J474" s="593"/>
      <c r="K474" s="593"/>
      <c r="L474" s="593"/>
      <c r="N474" s="593"/>
      <c r="O474" s="593"/>
      <c r="P474" s="593"/>
      <c r="Q474" s="593"/>
    </row>
    <row r="475" customHeight="1" spans="6:17">
      <c r="F475" s="593"/>
      <c r="G475" s="593"/>
      <c r="H475" s="593"/>
      <c r="I475" s="593"/>
      <c r="J475" s="593"/>
      <c r="K475" s="593"/>
      <c r="L475" s="593"/>
      <c r="N475" s="593"/>
      <c r="O475" s="593"/>
      <c r="P475" s="593"/>
      <c r="Q475" s="593"/>
    </row>
    <row r="476" customHeight="1" spans="6:17">
      <c r="F476" s="593"/>
      <c r="G476" s="593"/>
      <c r="H476" s="593"/>
      <c r="I476" s="593"/>
      <c r="J476" s="593"/>
      <c r="K476" s="593"/>
      <c r="L476" s="593"/>
      <c r="N476" s="593"/>
      <c r="O476" s="593"/>
      <c r="P476" s="593"/>
      <c r="Q476" s="593"/>
    </row>
    <row r="477" customHeight="1" spans="6:17">
      <c r="F477" s="593"/>
      <c r="G477" s="593"/>
      <c r="H477" s="593"/>
      <c r="I477" s="593"/>
      <c r="J477" s="593"/>
      <c r="K477" s="593"/>
      <c r="L477" s="593"/>
      <c r="N477" s="593"/>
      <c r="O477" s="593"/>
      <c r="P477" s="593"/>
      <c r="Q477" s="593"/>
    </row>
    <row r="478" customHeight="1" spans="6:17">
      <c r="F478" s="593"/>
      <c r="G478" s="593"/>
      <c r="H478" s="593"/>
      <c r="I478" s="593"/>
      <c r="J478" s="593"/>
      <c r="K478" s="593"/>
      <c r="L478" s="593"/>
      <c r="N478" s="593"/>
      <c r="O478" s="593"/>
      <c r="P478" s="593"/>
      <c r="Q478" s="593"/>
    </row>
    <row r="479" customHeight="1" spans="6:17">
      <c r="F479" s="593"/>
      <c r="G479" s="593"/>
      <c r="H479" s="593"/>
      <c r="I479" s="593"/>
      <c r="J479" s="593"/>
      <c r="K479" s="593"/>
      <c r="L479" s="593"/>
      <c r="N479" s="593"/>
      <c r="O479" s="593"/>
      <c r="P479" s="593"/>
      <c r="Q479" s="593"/>
    </row>
    <row r="480" customHeight="1" spans="6:17">
      <c r="F480" s="593"/>
      <c r="G480" s="593"/>
      <c r="H480" s="593"/>
      <c r="I480" s="593"/>
      <c r="J480" s="593"/>
      <c r="K480" s="593"/>
      <c r="L480" s="593"/>
      <c r="N480" s="593"/>
      <c r="O480" s="593"/>
      <c r="P480" s="593"/>
      <c r="Q480" s="593"/>
    </row>
    <row r="481" customHeight="1" spans="6:17">
      <c r="F481" s="593"/>
      <c r="G481" s="593"/>
      <c r="H481" s="593"/>
      <c r="I481" s="593"/>
      <c r="J481" s="593"/>
      <c r="K481" s="593"/>
      <c r="L481" s="593"/>
      <c r="N481" s="593"/>
      <c r="O481" s="593"/>
      <c r="P481" s="593"/>
      <c r="Q481" s="593"/>
    </row>
    <row r="482" customHeight="1" spans="6:17">
      <c r="F482" s="593"/>
      <c r="G482" s="593"/>
      <c r="H482" s="593"/>
      <c r="I482" s="593"/>
      <c r="J482" s="593"/>
      <c r="K482" s="593"/>
      <c r="L482" s="593"/>
      <c r="N482" s="593"/>
      <c r="O482" s="593"/>
      <c r="P482" s="593"/>
      <c r="Q482" s="593"/>
    </row>
    <row r="483" customHeight="1" spans="6:17">
      <c r="F483" s="593"/>
      <c r="G483" s="593"/>
      <c r="H483" s="593"/>
      <c r="I483" s="593"/>
      <c r="J483" s="593"/>
      <c r="K483" s="593"/>
      <c r="L483" s="593"/>
      <c r="N483" s="593"/>
      <c r="O483" s="593"/>
      <c r="P483" s="593"/>
      <c r="Q483" s="593"/>
    </row>
    <row r="484" customHeight="1" spans="6:17">
      <c r="F484" s="593"/>
      <c r="G484" s="593"/>
      <c r="H484" s="593"/>
      <c r="I484" s="593"/>
      <c r="J484" s="593"/>
      <c r="K484" s="593"/>
      <c r="L484" s="593"/>
      <c r="N484" s="593"/>
      <c r="O484" s="593"/>
      <c r="P484" s="593"/>
      <c r="Q484" s="593"/>
    </row>
    <row r="485" customHeight="1" spans="6:17">
      <c r="F485" s="593"/>
      <c r="G485" s="593"/>
      <c r="H485" s="593"/>
      <c r="I485" s="593"/>
      <c r="J485" s="593"/>
      <c r="K485" s="593"/>
      <c r="L485" s="593"/>
      <c r="N485" s="593"/>
      <c r="O485" s="593"/>
      <c r="P485" s="593"/>
      <c r="Q485" s="593"/>
    </row>
    <row r="486" customHeight="1" spans="6:17">
      <c r="F486" s="593"/>
      <c r="G486" s="593"/>
      <c r="H486" s="593"/>
      <c r="I486" s="593"/>
      <c r="J486" s="593"/>
      <c r="K486" s="593"/>
      <c r="L486" s="593"/>
      <c r="N486" s="593"/>
      <c r="O486" s="593"/>
      <c r="P486" s="593"/>
      <c r="Q486" s="593"/>
    </row>
    <row r="487" customHeight="1" spans="6:17">
      <c r="F487" s="593"/>
      <c r="G487" s="593"/>
      <c r="H487" s="593"/>
      <c r="I487" s="593"/>
      <c r="J487" s="593"/>
      <c r="K487" s="593"/>
      <c r="L487" s="593"/>
      <c r="N487" s="593"/>
      <c r="O487" s="593"/>
      <c r="P487" s="593"/>
      <c r="Q487" s="593"/>
    </row>
    <row r="488" customHeight="1" spans="6:17">
      <c r="F488" s="593"/>
      <c r="G488" s="593"/>
      <c r="H488" s="593"/>
      <c r="I488" s="593"/>
      <c r="J488" s="593"/>
      <c r="K488" s="593"/>
      <c r="L488" s="593"/>
      <c r="N488" s="593"/>
      <c r="O488" s="593"/>
      <c r="P488" s="593"/>
      <c r="Q488" s="593"/>
    </row>
    <row r="489" customHeight="1" spans="6:17">
      <c r="F489" s="593"/>
      <c r="G489" s="593"/>
      <c r="H489" s="593"/>
      <c r="I489" s="593"/>
      <c r="J489" s="593"/>
      <c r="K489" s="593"/>
      <c r="L489" s="593"/>
      <c r="N489" s="593"/>
      <c r="O489" s="593"/>
      <c r="P489" s="593"/>
      <c r="Q489" s="593"/>
    </row>
    <row r="490" customHeight="1" spans="6:17">
      <c r="F490" s="593"/>
      <c r="G490" s="593"/>
      <c r="H490" s="593"/>
      <c r="I490" s="593"/>
      <c r="J490" s="593"/>
      <c r="K490" s="593"/>
      <c r="L490" s="593"/>
      <c r="N490" s="593"/>
      <c r="O490" s="593"/>
      <c r="P490" s="593"/>
      <c r="Q490" s="593"/>
    </row>
    <row r="491" customHeight="1" spans="6:17">
      <c r="F491" s="593"/>
      <c r="G491" s="593"/>
      <c r="H491" s="593"/>
      <c r="I491" s="593"/>
      <c r="J491" s="593"/>
      <c r="K491" s="593"/>
      <c r="L491" s="593"/>
      <c r="N491" s="593"/>
      <c r="O491" s="593"/>
      <c r="P491" s="593"/>
      <c r="Q491" s="593"/>
    </row>
    <row r="492" customHeight="1" spans="6:17">
      <c r="F492" s="593"/>
      <c r="G492" s="593"/>
      <c r="H492" s="593"/>
      <c r="I492" s="593"/>
      <c r="J492" s="593"/>
      <c r="K492" s="593"/>
      <c r="L492" s="593"/>
      <c r="N492" s="593"/>
      <c r="O492" s="593"/>
      <c r="P492" s="593"/>
      <c r="Q492" s="593"/>
    </row>
    <row r="493" customHeight="1" spans="6:17">
      <c r="F493" s="593"/>
      <c r="G493" s="593"/>
      <c r="H493" s="593"/>
      <c r="I493" s="593"/>
      <c r="J493" s="593"/>
      <c r="K493" s="593"/>
      <c r="L493" s="593"/>
      <c r="N493" s="593"/>
      <c r="O493" s="593"/>
      <c r="P493" s="593"/>
      <c r="Q493" s="593"/>
    </row>
    <row r="494" customHeight="1" spans="6:17">
      <c r="F494" s="593"/>
      <c r="G494" s="593"/>
      <c r="H494" s="593"/>
      <c r="I494" s="593"/>
      <c r="J494" s="593"/>
      <c r="K494" s="593"/>
      <c r="L494" s="593"/>
      <c r="N494" s="593"/>
      <c r="O494" s="593"/>
      <c r="P494" s="593"/>
      <c r="Q494" s="593"/>
    </row>
    <row r="495" customHeight="1" spans="6:17">
      <c r="F495" s="593"/>
      <c r="G495" s="593"/>
      <c r="H495" s="593"/>
      <c r="I495" s="593"/>
      <c r="J495" s="593"/>
      <c r="K495" s="593"/>
      <c r="L495" s="593"/>
      <c r="N495" s="593"/>
      <c r="O495" s="593"/>
      <c r="P495" s="593"/>
      <c r="Q495" s="593"/>
    </row>
    <row r="496" customHeight="1" spans="6:17">
      <c r="F496" s="593"/>
      <c r="G496" s="593"/>
      <c r="H496" s="593"/>
      <c r="I496" s="593"/>
      <c r="J496" s="593"/>
      <c r="K496" s="593"/>
      <c r="L496" s="593"/>
      <c r="N496" s="593"/>
      <c r="O496" s="593"/>
      <c r="P496" s="593"/>
      <c r="Q496" s="593"/>
    </row>
    <row r="497" customHeight="1" spans="6:17">
      <c r="F497" s="593"/>
      <c r="G497" s="593"/>
      <c r="H497" s="593"/>
      <c r="I497" s="593"/>
      <c r="J497" s="593"/>
      <c r="K497" s="593"/>
      <c r="L497" s="593"/>
      <c r="N497" s="593"/>
      <c r="O497" s="593"/>
      <c r="P497" s="593"/>
      <c r="Q497" s="593"/>
    </row>
    <row r="498" customHeight="1" spans="6:17">
      <c r="F498" s="593"/>
      <c r="G498" s="593"/>
      <c r="H498" s="593"/>
      <c r="I498" s="593"/>
      <c r="J498" s="593"/>
      <c r="K498" s="593"/>
      <c r="L498" s="593"/>
      <c r="N498" s="593"/>
      <c r="O498" s="593"/>
      <c r="P498" s="593"/>
      <c r="Q498" s="593"/>
    </row>
    <row r="499" customHeight="1" spans="6:17">
      <c r="F499" s="593"/>
      <c r="G499" s="593"/>
      <c r="H499" s="593"/>
      <c r="I499" s="593"/>
      <c r="J499" s="593"/>
      <c r="K499" s="593"/>
      <c r="L499" s="593"/>
      <c r="N499" s="593"/>
      <c r="O499" s="593"/>
      <c r="P499" s="593"/>
      <c r="Q499" s="593"/>
    </row>
    <row r="500" customHeight="1" spans="6:17">
      <c r="F500" s="593"/>
      <c r="G500" s="593"/>
      <c r="H500" s="593"/>
      <c r="I500" s="593"/>
      <c r="J500" s="593"/>
      <c r="K500" s="593"/>
      <c r="L500" s="593"/>
      <c r="N500" s="593"/>
      <c r="O500" s="593"/>
      <c r="P500" s="593"/>
      <c r="Q500" s="593"/>
    </row>
    <row r="501" customHeight="1" spans="6:17">
      <c r="F501" s="593"/>
      <c r="G501" s="593"/>
      <c r="H501" s="593"/>
      <c r="I501" s="593"/>
      <c r="J501" s="593"/>
      <c r="K501" s="593"/>
      <c r="L501" s="593"/>
      <c r="N501" s="593"/>
      <c r="O501" s="593"/>
      <c r="P501" s="593"/>
      <c r="Q501" s="593"/>
    </row>
    <row r="502" customHeight="1" spans="6:17">
      <c r="F502" s="593"/>
      <c r="G502" s="593"/>
      <c r="H502" s="593"/>
      <c r="I502" s="593"/>
      <c r="J502" s="593"/>
      <c r="K502" s="593"/>
      <c r="L502" s="593"/>
      <c r="N502" s="593"/>
      <c r="O502" s="593"/>
      <c r="P502" s="593"/>
      <c r="Q502" s="593"/>
    </row>
    <row r="503" customHeight="1" spans="6:17">
      <c r="F503" s="593"/>
      <c r="G503" s="593"/>
      <c r="H503" s="593"/>
      <c r="I503" s="593"/>
      <c r="J503" s="593"/>
      <c r="K503" s="593"/>
      <c r="L503" s="593"/>
      <c r="N503" s="593"/>
      <c r="O503" s="593"/>
      <c r="P503" s="593"/>
      <c r="Q503" s="593"/>
    </row>
    <row r="504" customHeight="1" spans="6:17">
      <c r="F504" s="593"/>
      <c r="G504" s="593"/>
      <c r="H504" s="593"/>
      <c r="I504" s="593"/>
      <c r="J504" s="593"/>
      <c r="K504" s="593"/>
      <c r="L504" s="593"/>
      <c r="N504" s="593"/>
      <c r="O504" s="593"/>
      <c r="P504" s="593"/>
      <c r="Q504" s="593"/>
    </row>
    <row r="505" customHeight="1" spans="6:17">
      <c r="F505" s="593"/>
      <c r="G505" s="593"/>
      <c r="H505" s="593"/>
      <c r="I505" s="593"/>
      <c r="J505" s="593"/>
      <c r="K505" s="593"/>
      <c r="L505" s="593"/>
      <c r="N505" s="593"/>
      <c r="O505" s="593"/>
      <c r="P505" s="593"/>
      <c r="Q505" s="593"/>
    </row>
    <row r="506" customHeight="1" spans="6:17">
      <c r="F506" s="593"/>
      <c r="G506" s="593"/>
      <c r="H506" s="593"/>
      <c r="I506" s="593"/>
      <c r="J506" s="593"/>
      <c r="K506" s="593"/>
      <c r="L506" s="593"/>
      <c r="N506" s="593"/>
      <c r="O506" s="593"/>
      <c r="P506" s="593"/>
      <c r="Q506" s="593"/>
    </row>
    <row r="507" customHeight="1" spans="6:17">
      <c r="F507" s="593"/>
      <c r="G507" s="593"/>
      <c r="H507" s="593"/>
      <c r="I507" s="593"/>
      <c r="J507" s="593"/>
      <c r="K507" s="593"/>
      <c r="L507" s="593"/>
      <c r="N507" s="593"/>
      <c r="O507" s="593"/>
      <c r="P507" s="593"/>
      <c r="Q507" s="593"/>
    </row>
    <row r="508" customHeight="1" spans="6:17">
      <c r="F508" s="593"/>
      <c r="G508" s="593"/>
      <c r="H508" s="593"/>
      <c r="I508" s="593"/>
      <c r="J508" s="593"/>
      <c r="K508" s="593"/>
      <c r="L508" s="593"/>
      <c r="N508" s="593"/>
      <c r="O508" s="593"/>
      <c r="P508" s="593"/>
      <c r="Q508" s="593"/>
    </row>
    <row r="509" customHeight="1" spans="6:17">
      <c r="F509" s="593"/>
      <c r="G509" s="593"/>
      <c r="H509" s="593"/>
      <c r="I509" s="593"/>
      <c r="J509" s="593"/>
      <c r="K509" s="593"/>
      <c r="L509" s="593"/>
      <c r="N509" s="593"/>
      <c r="O509" s="593"/>
      <c r="P509" s="593"/>
      <c r="Q509" s="593"/>
    </row>
    <row r="510" customHeight="1" spans="6:17">
      <c r="F510" s="593"/>
      <c r="G510" s="593"/>
      <c r="H510" s="593"/>
      <c r="I510" s="593"/>
      <c r="J510" s="593"/>
      <c r="K510" s="593"/>
      <c r="L510" s="593"/>
      <c r="N510" s="593"/>
      <c r="O510" s="593"/>
      <c r="P510" s="593"/>
      <c r="Q510" s="593"/>
    </row>
    <row r="511" customHeight="1" spans="6:17">
      <c r="F511" s="593"/>
      <c r="G511" s="593"/>
      <c r="H511" s="593"/>
      <c r="I511" s="593"/>
      <c r="J511" s="593"/>
      <c r="K511" s="593"/>
      <c r="L511" s="593"/>
      <c r="N511" s="593"/>
      <c r="O511" s="593"/>
      <c r="P511" s="593"/>
      <c r="Q511" s="593"/>
    </row>
    <row r="512" customHeight="1" spans="6:17">
      <c r="F512" s="593"/>
      <c r="G512" s="593"/>
      <c r="H512" s="593"/>
      <c r="I512" s="593"/>
      <c r="J512" s="593"/>
      <c r="K512" s="593"/>
      <c r="L512" s="593"/>
      <c r="N512" s="593"/>
      <c r="O512" s="593"/>
      <c r="P512" s="593"/>
      <c r="Q512" s="593"/>
    </row>
    <row r="513" customHeight="1" spans="6:17">
      <c r="F513" s="593"/>
      <c r="G513" s="593"/>
      <c r="H513" s="593"/>
      <c r="I513" s="593"/>
      <c r="J513" s="593"/>
      <c r="K513" s="593"/>
      <c r="L513" s="593"/>
      <c r="N513" s="593"/>
      <c r="O513" s="593"/>
      <c r="P513" s="593"/>
      <c r="Q513" s="593"/>
    </row>
    <row r="514" customHeight="1" spans="6:17">
      <c r="F514" s="593"/>
      <c r="G514" s="593"/>
      <c r="H514" s="593"/>
      <c r="I514" s="593"/>
      <c r="J514" s="593"/>
      <c r="K514" s="593"/>
      <c r="L514" s="593"/>
      <c r="N514" s="593"/>
      <c r="O514" s="593"/>
      <c r="P514" s="593"/>
      <c r="Q514" s="593"/>
    </row>
    <row r="515" customHeight="1" spans="6:17">
      <c r="F515" s="593"/>
      <c r="G515" s="593"/>
      <c r="H515" s="593"/>
      <c r="I515" s="593"/>
      <c r="J515" s="593"/>
      <c r="K515" s="593"/>
      <c r="L515" s="593"/>
      <c r="N515" s="593"/>
      <c r="O515" s="593"/>
      <c r="P515" s="593"/>
      <c r="Q515" s="593"/>
    </row>
    <row r="516" customHeight="1" spans="6:17">
      <c r="F516" s="593"/>
      <c r="G516" s="593"/>
      <c r="H516" s="593"/>
      <c r="I516" s="593"/>
      <c r="J516" s="593"/>
      <c r="K516" s="593"/>
      <c r="L516" s="593"/>
      <c r="N516" s="593"/>
      <c r="O516" s="593"/>
      <c r="P516" s="593"/>
      <c r="Q516" s="593"/>
    </row>
    <row r="517" customHeight="1" spans="6:17">
      <c r="F517" s="593"/>
      <c r="G517" s="593"/>
      <c r="H517" s="593"/>
      <c r="I517" s="593"/>
      <c r="J517" s="593"/>
      <c r="K517" s="593"/>
      <c r="L517" s="593"/>
      <c r="N517" s="593"/>
      <c r="O517" s="593"/>
      <c r="P517" s="593"/>
      <c r="Q517" s="593"/>
    </row>
    <row r="518" customHeight="1" spans="6:17">
      <c r="F518" s="593"/>
      <c r="G518" s="593"/>
      <c r="H518" s="593"/>
      <c r="I518" s="593"/>
      <c r="J518" s="593"/>
      <c r="K518" s="593"/>
      <c r="L518" s="593"/>
      <c r="N518" s="593"/>
      <c r="O518" s="593"/>
      <c r="P518" s="593"/>
      <c r="Q518" s="593"/>
    </row>
    <row r="519" customHeight="1" spans="6:17">
      <c r="F519" s="593"/>
      <c r="G519" s="593"/>
      <c r="H519" s="593"/>
      <c r="I519" s="593"/>
      <c r="J519" s="593"/>
      <c r="K519" s="593"/>
      <c r="L519" s="593"/>
      <c r="N519" s="593"/>
      <c r="O519" s="593"/>
      <c r="P519" s="593"/>
      <c r="Q519" s="593"/>
    </row>
    <row r="520" customHeight="1" spans="6:17">
      <c r="F520" s="593"/>
      <c r="G520" s="593"/>
      <c r="H520" s="593"/>
      <c r="I520" s="593"/>
      <c r="J520" s="593"/>
      <c r="K520" s="593"/>
      <c r="L520" s="593"/>
      <c r="N520" s="593"/>
      <c r="O520" s="593"/>
      <c r="P520" s="593"/>
      <c r="Q520" s="593"/>
    </row>
    <row r="521" customHeight="1" spans="6:17">
      <c r="F521" s="593"/>
      <c r="G521" s="593"/>
      <c r="H521" s="593"/>
      <c r="I521" s="593"/>
      <c r="J521" s="593"/>
      <c r="K521" s="593"/>
      <c r="L521" s="593"/>
      <c r="N521" s="593"/>
      <c r="O521" s="593"/>
      <c r="P521" s="593"/>
      <c r="Q521" s="593"/>
    </row>
    <row r="522" customHeight="1" spans="6:17">
      <c r="F522" s="593"/>
      <c r="G522" s="593"/>
      <c r="H522" s="593"/>
      <c r="I522" s="593"/>
      <c r="J522" s="593"/>
      <c r="K522" s="593"/>
      <c r="L522" s="593"/>
      <c r="N522" s="593"/>
      <c r="O522" s="593"/>
      <c r="P522" s="593"/>
      <c r="Q522" s="593"/>
    </row>
    <row r="523" customHeight="1" spans="6:17">
      <c r="F523" s="593"/>
      <c r="G523" s="593"/>
      <c r="H523" s="593"/>
      <c r="I523" s="593"/>
      <c r="J523" s="593"/>
      <c r="K523" s="593"/>
      <c r="L523" s="593"/>
      <c r="N523" s="593"/>
      <c r="O523" s="593"/>
      <c r="P523" s="593"/>
      <c r="Q523" s="593"/>
    </row>
    <row r="524" customHeight="1" spans="6:17">
      <c r="F524" s="593"/>
      <c r="G524" s="593"/>
      <c r="H524" s="593"/>
      <c r="I524" s="593"/>
      <c r="J524" s="593"/>
      <c r="K524" s="593"/>
      <c r="L524" s="593"/>
      <c r="N524" s="593"/>
      <c r="O524" s="593"/>
      <c r="P524" s="593"/>
      <c r="Q524" s="593"/>
    </row>
    <row r="525" customHeight="1" spans="6:17">
      <c r="F525" s="593"/>
      <c r="G525" s="593"/>
      <c r="H525" s="593"/>
      <c r="I525" s="593"/>
      <c r="J525" s="593"/>
      <c r="K525" s="593"/>
      <c r="L525" s="593"/>
      <c r="N525" s="593"/>
      <c r="O525" s="593"/>
      <c r="P525" s="593"/>
      <c r="Q525" s="593"/>
    </row>
    <row r="526" customHeight="1" spans="6:17">
      <c r="F526" s="593"/>
      <c r="G526" s="593"/>
      <c r="H526" s="593"/>
      <c r="I526" s="593"/>
      <c r="J526" s="593"/>
      <c r="K526" s="593"/>
      <c r="L526" s="593"/>
      <c r="N526" s="593"/>
      <c r="O526" s="593"/>
      <c r="P526" s="593"/>
      <c r="Q526" s="593"/>
    </row>
    <row r="527" customHeight="1" spans="6:17">
      <c r="F527" s="593"/>
      <c r="G527" s="593"/>
      <c r="H527" s="593"/>
      <c r="I527" s="593"/>
      <c r="J527" s="593"/>
      <c r="K527" s="593"/>
      <c r="L527" s="593"/>
      <c r="N527" s="593"/>
      <c r="O527" s="593"/>
      <c r="P527" s="593"/>
      <c r="Q527" s="593"/>
    </row>
    <row r="528" customHeight="1" spans="6:17">
      <c r="F528" s="593"/>
      <c r="G528" s="593"/>
      <c r="H528" s="593"/>
      <c r="I528" s="593"/>
      <c r="J528" s="593"/>
      <c r="K528" s="593"/>
      <c r="L528" s="593"/>
      <c r="N528" s="593"/>
      <c r="O528" s="593"/>
      <c r="P528" s="593"/>
      <c r="Q528" s="593"/>
    </row>
    <row r="529" customHeight="1" spans="6:17">
      <c r="F529" s="593"/>
      <c r="G529" s="593"/>
      <c r="H529" s="593"/>
      <c r="I529" s="593"/>
      <c r="J529" s="593"/>
      <c r="K529" s="593"/>
      <c r="L529" s="593"/>
      <c r="N529" s="593"/>
      <c r="O529" s="593"/>
      <c r="P529" s="593"/>
      <c r="Q529" s="593"/>
    </row>
    <row r="530" customHeight="1" spans="6:17">
      <c r="F530" s="593"/>
      <c r="G530" s="593"/>
      <c r="H530" s="593"/>
      <c r="I530" s="593"/>
      <c r="J530" s="593"/>
      <c r="K530" s="593"/>
      <c r="L530" s="593"/>
      <c r="N530" s="593"/>
      <c r="O530" s="593"/>
      <c r="P530" s="593"/>
      <c r="Q530" s="593"/>
    </row>
    <row r="531" customHeight="1" spans="6:17">
      <c r="F531" s="593"/>
      <c r="G531" s="593"/>
      <c r="H531" s="593"/>
      <c r="I531" s="593"/>
      <c r="J531" s="593"/>
      <c r="K531" s="593"/>
      <c r="L531" s="593"/>
      <c r="N531" s="593"/>
      <c r="O531" s="593"/>
      <c r="P531" s="593"/>
      <c r="Q531" s="593"/>
    </row>
    <row r="532" customHeight="1" spans="6:17">
      <c r="F532" s="593"/>
      <c r="G532" s="593"/>
      <c r="H532" s="593"/>
      <c r="I532" s="593"/>
      <c r="J532" s="593"/>
      <c r="K532" s="593"/>
      <c r="L532" s="593"/>
      <c r="N532" s="593"/>
      <c r="O532" s="593"/>
      <c r="P532" s="593"/>
      <c r="Q532" s="593"/>
    </row>
    <row r="533" customHeight="1" spans="6:17">
      <c r="F533" s="593"/>
      <c r="G533" s="593"/>
      <c r="H533" s="593"/>
      <c r="I533" s="593"/>
      <c r="J533" s="593"/>
      <c r="K533" s="593"/>
      <c r="L533" s="593"/>
      <c r="N533" s="593"/>
      <c r="O533" s="593"/>
      <c r="P533" s="593"/>
      <c r="Q533" s="593"/>
    </row>
    <row r="534" customHeight="1" spans="6:17">
      <c r="F534" s="593"/>
      <c r="G534" s="593"/>
      <c r="H534" s="593"/>
      <c r="I534" s="593"/>
      <c r="J534" s="593"/>
      <c r="K534" s="593"/>
      <c r="L534" s="593"/>
      <c r="N534" s="593"/>
      <c r="O534" s="593"/>
      <c r="P534" s="593"/>
      <c r="Q534" s="593"/>
    </row>
    <row r="535" customHeight="1" spans="6:17">
      <c r="F535" s="593"/>
      <c r="G535" s="593"/>
      <c r="H535" s="593"/>
      <c r="I535" s="593"/>
      <c r="J535" s="593"/>
      <c r="K535" s="593"/>
      <c r="L535" s="593"/>
      <c r="N535" s="593"/>
      <c r="O535" s="593"/>
      <c r="P535" s="593"/>
      <c r="Q535" s="593"/>
    </row>
    <row r="536" customHeight="1" spans="6:17">
      <c r="F536" s="593"/>
      <c r="G536" s="593"/>
      <c r="H536" s="593"/>
      <c r="I536" s="593"/>
      <c r="J536" s="593"/>
      <c r="K536" s="593"/>
      <c r="L536" s="593"/>
      <c r="N536" s="593"/>
      <c r="O536" s="593"/>
      <c r="P536" s="593"/>
      <c r="Q536" s="593"/>
    </row>
    <row r="537" customHeight="1" spans="6:17">
      <c r="F537" s="593"/>
      <c r="G537" s="593"/>
      <c r="H537" s="593"/>
      <c r="I537" s="593"/>
      <c r="J537" s="593"/>
      <c r="K537" s="593"/>
      <c r="L537" s="593"/>
      <c r="N537" s="593"/>
      <c r="O537" s="593"/>
      <c r="P537" s="593"/>
      <c r="Q537" s="593"/>
    </row>
    <row r="538" customHeight="1" spans="6:17">
      <c r="F538" s="593"/>
      <c r="G538" s="593"/>
      <c r="H538" s="593"/>
      <c r="I538" s="593"/>
      <c r="J538" s="593"/>
      <c r="K538" s="593"/>
      <c r="L538" s="593"/>
      <c r="N538" s="593"/>
      <c r="O538" s="593"/>
      <c r="P538" s="593"/>
      <c r="Q538" s="593"/>
    </row>
    <row r="539" customHeight="1" spans="6:17">
      <c r="F539" s="593"/>
      <c r="G539" s="593"/>
      <c r="H539" s="593"/>
      <c r="I539" s="593"/>
      <c r="J539" s="593"/>
      <c r="K539" s="593"/>
      <c r="L539" s="593"/>
      <c r="N539" s="593"/>
      <c r="O539" s="593"/>
      <c r="P539" s="593"/>
      <c r="Q539" s="593"/>
    </row>
    <row r="540" customHeight="1" spans="6:17">
      <c r="F540" s="593"/>
      <c r="G540" s="593"/>
      <c r="H540" s="593"/>
      <c r="I540" s="593"/>
      <c r="J540" s="593"/>
      <c r="K540" s="593"/>
      <c r="L540" s="593"/>
      <c r="N540" s="593"/>
      <c r="O540" s="593"/>
      <c r="P540" s="593"/>
      <c r="Q540" s="593"/>
    </row>
    <row r="541" customHeight="1" spans="6:17">
      <c r="F541" s="593"/>
      <c r="G541" s="593"/>
      <c r="H541" s="593"/>
      <c r="I541" s="593"/>
      <c r="J541" s="593"/>
      <c r="K541" s="593"/>
      <c r="L541" s="593"/>
      <c r="N541" s="593"/>
      <c r="O541" s="593"/>
      <c r="P541" s="593"/>
      <c r="Q541" s="593"/>
    </row>
    <row r="542" customHeight="1" spans="6:17">
      <c r="F542" s="593"/>
      <c r="G542" s="593"/>
      <c r="H542" s="593"/>
      <c r="I542" s="593"/>
      <c r="J542" s="593"/>
      <c r="K542" s="593"/>
      <c r="L542" s="593"/>
      <c r="N542" s="593"/>
      <c r="O542" s="593"/>
      <c r="P542" s="593"/>
      <c r="Q542" s="593"/>
    </row>
    <row r="543" customHeight="1" spans="6:17">
      <c r="F543" s="593"/>
      <c r="G543" s="593"/>
      <c r="H543" s="593"/>
      <c r="I543" s="593"/>
      <c r="J543" s="593"/>
      <c r="K543" s="593"/>
      <c r="L543" s="593"/>
      <c r="N543" s="593"/>
      <c r="O543" s="593"/>
      <c r="P543" s="593"/>
      <c r="Q543" s="593"/>
    </row>
    <row r="544" customHeight="1" spans="6:17">
      <c r="F544" s="593"/>
      <c r="G544" s="593"/>
      <c r="H544" s="593"/>
      <c r="I544" s="593"/>
      <c r="J544" s="593"/>
      <c r="K544" s="593"/>
      <c r="L544" s="593"/>
      <c r="N544" s="593"/>
      <c r="O544" s="593"/>
      <c r="P544" s="593"/>
      <c r="Q544" s="593"/>
    </row>
    <row r="545" customHeight="1" spans="6:17">
      <c r="F545" s="593"/>
      <c r="G545" s="593"/>
      <c r="H545" s="593"/>
      <c r="I545" s="593"/>
      <c r="J545" s="593"/>
      <c r="K545" s="593"/>
      <c r="L545" s="593"/>
      <c r="N545" s="593"/>
      <c r="O545" s="593"/>
      <c r="P545" s="593"/>
      <c r="Q545" s="593"/>
    </row>
    <row r="546" customHeight="1" spans="6:17">
      <c r="F546" s="593"/>
      <c r="G546" s="593"/>
      <c r="H546" s="593"/>
      <c r="I546" s="593"/>
      <c r="J546" s="593"/>
      <c r="K546" s="593"/>
      <c r="L546" s="593"/>
      <c r="N546" s="593"/>
      <c r="O546" s="593"/>
      <c r="P546" s="593"/>
      <c r="Q546" s="593"/>
    </row>
    <row r="547" customHeight="1" spans="6:17">
      <c r="F547" s="593"/>
      <c r="G547" s="593"/>
      <c r="H547" s="593"/>
      <c r="I547" s="593"/>
      <c r="J547" s="593"/>
      <c r="K547" s="593"/>
      <c r="L547" s="593"/>
      <c r="N547" s="593"/>
      <c r="O547" s="593"/>
      <c r="P547" s="593"/>
      <c r="Q547" s="593"/>
    </row>
    <row r="548" customHeight="1" spans="6:17">
      <c r="F548" s="593"/>
      <c r="G548" s="593"/>
      <c r="H548" s="593"/>
      <c r="I548" s="593"/>
      <c r="J548" s="593"/>
      <c r="K548" s="593"/>
      <c r="L548" s="593"/>
      <c r="N548" s="593"/>
      <c r="O548" s="593"/>
      <c r="P548" s="593"/>
      <c r="Q548" s="593"/>
    </row>
    <row r="549" customHeight="1" spans="6:17">
      <c r="F549" s="593"/>
      <c r="G549" s="593"/>
      <c r="H549" s="593"/>
      <c r="I549" s="593"/>
      <c r="J549" s="593"/>
      <c r="K549" s="593"/>
      <c r="L549" s="593"/>
      <c r="N549" s="593"/>
      <c r="O549" s="593"/>
      <c r="P549" s="593"/>
      <c r="Q549" s="593"/>
    </row>
    <row r="550" customHeight="1" spans="6:17">
      <c r="F550" s="593"/>
      <c r="G550" s="593"/>
      <c r="H550" s="593"/>
      <c r="I550" s="593"/>
      <c r="J550" s="593"/>
      <c r="K550" s="593"/>
      <c r="L550" s="593"/>
      <c r="N550" s="593"/>
      <c r="O550" s="593"/>
      <c r="P550" s="593"/>
      <c r="Q550" s="593"/>
    </row>
    <row r="551" customHeight="1" spans="6:17">
      <c r="F551" s="593"/>
      <c r="G551" s="593"/>
      <c r="H551" s="593"/>
      <c r="I551" s="593"/>
      <c r="J551" s="593"/>
      <c r="K551" s="593"/>
      <c r="L551" s="593"/>
      <c r="N551" s="593"/>
      <c r="O551" s="593"/>
      <c r="P551" s="593"/>
      <c r="Q551" s="593"/>
    </row>
    <row r="552" customHeight="1" spans="6:17">
      <c r="F552" s="593"/>
      <c r="G552" s="593"/>
      <c r="H552" s="593"/>
      <c r="I552" s="593"/>
      <c r="J552" s="593"/>
      <c r="K552" s="593"/>
      <c r="L552" s="593"/>
      <c r="N552" s="593"/>
      <c r="O552" s="593"/>
      <c r="P552" s="593"/>
      <c r="Q552" s="593"/>
    </row>
    <row r="553" customHeight="1" spans="6:17">
      <c r="F553" s="593"/>
      <c r="G553" s="593"/>
      <c r="H553" s="593"/>
      <c r="I553" s="593"/>
      <c r="J553" s="593"/>
      <c r="K553" s="593"/>
      <c r="L553" s="593"/>
      <c r="N553" s="593"/>
      <c r="O553" s="593"/>
      <c r="P553" s="593"/>
      <c r="Q553" s="593"/>
    </row>
    <row r="554" customHeight="1" spans="6:17">
      <c r="F554" s="593"/>
      <c r="G554" s="593"/>
      <c r="H554" s="593"/>
      <c r="I554" s="593"/>
      <c r="J554" s="593"/>
      <c r="K554" s="593"/>
      <c r="L554" s="593"/>
      <c r="N554" s="593"/>
      <c r="O554" s="593"/>
      <c r="P554" s="593"/>
      <c r="Q554" s="593"/>
    </row>
    <row r="555" customHeight="1" spans="6:17">
      <c r="F555" s="593"/>
      <c r="G555" s="593"/>
      <c r="H555" s="593"/>
      <c r="I555" s="593"/>
      <c r="J555" s="593"/>
      <c r="K555" s="593"/>
      <c r="L555" s="593"/>
      <c r="N555" s="593"/>
      <c r="O555" s="593"/>
      <c r="P555" s="593"/>
      <c r="Q555" s="593"/>
    </row>
    <row r="556" customHeight="1" spans="6:17">
      <c r="F556" s="593"/>
      <c r="G556" s="593"/>
      <c r="H556" s="593"/>
      <c r="I556" s="593"/>
      <c r="J556" s="593"/>
      <c r="K556" s="593"/>
      <c r="L556" s="593"/>
      <c r="N556" s="593"/>
      <c r="O556" s="593"/>
      <c r="P556" s="593"/>
      <c r="Q556" s="593"/>
    </row>
    <row r="557" customHeight="1" spans="6:17">
      <c r="F557" s="593"/>
      <c r="G557" s="593"/>
      <c r="H557" s="593"/>
      <c r="I557" s="593"/>
      <c r="J557" s="593"/>
      <c r="K557" s="593"/>
      <c r="L557" s="593"/>
      <c r="N557" s="593"/>
      <c r="O557" s="593"/>
      <c r="P557" s="593"/>
      <c r="Q557" s="593"/>
    </row>
    <row r="558" customHeight="1" spans="6:17">
      <c r="F558" s="593"/>
      <c r="G558" s="593"/>
      <c r="H558" s="593"/>
      <c r="I558" s="593"/>
      <c r="J558" s="593"/>
      <c r="K558" s="593"/>
      <c r="L558" s="593"/>
      <c r="N558" s="593"/>
      <c r="O558" s="593"/>
      <c r="P558" s="593"/>
      <c r="Q558" s="593"/>
    </row>
    <row r="559" customHeight="1" spans="6:17">
      <c r="F559" s="593"/>
      <c r="G559" s="593"/>
      <c r="H559" s="593"/>
      <c r="I559" s="593"/>
      <c r="J559" s="593"/>
      <c r="K559" s="593"/>
      <c r="L559" s="593"/>
      <c r="N559" s="593"/>
      <c r="O559" s="593"/>
      <c r="P559" s="593"/>
      <c r="Q559" s="593"/>
    </row>
    <row r="560" customHeight="1" spans="6:17">
      <c r="F560" s="593"/>
      <c r="G560" s="593"/>
      <c r="H560" s="593"/>
      <c r="I560" s="593"/>
      <c r="J560" s="593"/>
      <c r="K560" s="593"/>
      <c r="L560" s="593"/>
      <c r="N560" s="593"/>
      <c r="O560" s="593"/>
      <c r="P560" s="593"/>
      <c r="Q560" s="593"/>
    </row>
    <row r="561" customHeight="1" spans="6:17">
      <c r="F561" s="593"/>
      <c r="G561" s="593"/>
      <c r="H561" s="593"/>
      <c r="I561" s="593"/>
      <c r="J561" s="593"/>
      <c r="K561" s="593"/>
      <c r="L561" s="593"/>
      <c r="N561" s="593"/>
      <c r="O561" s="593"/>
      <c r="P561" s="593"/>
      <c r="Q561" s="593"/>
    </row>
    <row r="562" customHeight="1" spans="6:17">
      <c r="F562" s="593"/>
      <c r="G562" s="593"/>
      <c r="H562" s="593"/>
      <c r="I562" s="593"/>
      <c r="J562" s="593"/>
      <c r="K562" s="593"/>
      <c r="L562" s="593"/>
      <c r="N562" s="593"/>
      <c r="O562" s="593"/>
      <c r="P562" s="593"/>
      <c r="Q562" s="593"/>
    </row>
    <row r="563" customHeight="1" spans="6:17">
      <c r="F563" s="593"/>
      <c r="G563" s="593"/>
      <c r="H563" s="593"/>
      <c r="I563" s="593"/>
      <c r="J563" s="593"/>
      <c r="K563" s="593"/>
      <c r="L563" s="593"/>
      <c r="N563" s="593"/>
      <c r="O563" s="593"/>
      <c r="P563" s="593"/>
      <c r="Q563" s="593"/>
    </row>
    <row r="564" customHeight="1" spans="6:17">
      <c r="F564" s="593"/>
      <c r="G564" s="593"/>
      <c r="H564" s="593"/>
      <c r="I564" s="593"/>
      <c r="J564" s="593"/>
      <c r="K564" s="593"/>
      <c r="L564" s="593"/>
      <c r="N564" s="593"/>
      <c r="O564" s="593"/>
      <c r="P564" s="593"/>
      <c r="Q564" s="593"/>
    </row>
    <row r="565" customHeight="1" spans="6:17">
      <c r="F565" s="593"/>
      <c r="G565" s="593"/>
      <c r="H565" s="593"/>
      <c r="I565" s="593"/>
      <c r="J565" s="593"/>
      <c r="K565" s="593"/>
      <c r="L565" s="593"/>
      <c r="N565" s="593"/>
      <c r="O565" s="593"/>
      <c r="P565" s="593"/>
      <c r="Q565" s="593"/>
    </row>
    <row r="566" customHeight="1" spans="6:17">
      <c r="F566" s="593"/>
      <c r="G566" s="593"/>
      <c r="H566" s="593"/>
      <c r="I566" s="593"/>
      <c r="J566" s="593"/>
      <c r="K566" s="593"/>
      <c r="L566" s="593"/>
      <c r="N566" s="593"/>
      <c r="O566" s="593"/>
      <c r="P566" s="593"/>
      <c r="Q566" s="593"/>
    </row>
    <row r="567" customHeight="1" spans="6:17">
      <c r="F567" s="593"/>
      <c r="G567" s="593"/>
      <c r="H567" s="593"/>
      <c r="I567" s="593"/>
      <c r="J567" s="593"/>
      <c r="K567" s="593"/>
      <c r="L567" s="593"/>
      <c r="N567" s="593"/>
      <c r="O567" s="593"/>
      <c r="P567" s="593"/>
      <c r="Q567" s="593"/>
    </row>
    <row r="568" customHeight="1" spans="6:17">
      <c r="F568" s="593"/>
      <c r="G568" s="593"/>
      <c r="H568" s="593"/>
      <c r="I568" s="593"/>
      <c r="J568" s="593"/>
      <c r="K568" s="593"/>
      <c r="L568" s="593"/>
      <c r="N568" s="593"/>
      <c r="O568" s="593"/>
      <c r="P568" s="593"/>
      <c r="Q568" s="593"/>
    </row>
    <row r="569" customHeight="1" spans="6:17">
      <c r="F569" s="593"/>
      <c r="G569" s="593"/>
      <c r="H569" s="593"/>
      <c r="I569" s="593"/>
      <c r="J569" s="593"/>
      <c r="K569" s="593"/>
      <c r="L569" s="593"/>
      <c r="N569" s="593"/>
      <c r="O569" s="593"/>
      <c r="P569" s="593"/>
      <c r="Q569" s="593"/>
    </row>
    <row r="570" customHeight="1" spans="6:17">
      <c r="F570" s="593"/>
      <c r="G570" s="593"/>
      <c r="H570" s="593"/>
      <c r="I570" s="593"/>
      <c r="J570" s="593"/>
      <c r="K570" s="593"/>
      <c r="L570" s="593"/>
      <c r="N570" s="593"/>
      <c r="O570" s="593"/>
      <c r="P570" s="593"/>
      <c r="Q570" s="593"/>
    </row>
    <row r="571" customHeight="1" spans="6:17">
      <c r="F571" s="593"/>
      <c r="G571" s="593"/>
      <c r="H571" s="593"/>
      <c r="I571" s="593"/>
      <c r="J571" s="593"/>
      <c r="K571" s="593"/>
      <c r="L571" s="593"/>
      <c r="N571" s="593"/>
      <c r="O571" s="593"/>
      <c r="P571" s="593"/>
      <c r="Q571" s="593"/>
    </row>
    <row r="572" customHeight="1" spans="6:17">
      <c r="F572" s="593"/>
      <c r="G572" s="593"/>
      <c r="H572" s="593"/>
      <c r="I572" s="593"/>
      <c r="J572" s="593"/>
      <c r="K572" s="593"/>
      <c r="L572" s="593"/>
      <c r="N572" s="593"/>
      <c r="O572" s="593"/>
      <c r="P572" s="593"/>
      <c r="Q572" s="593"/>
    </row>
    <row r="573" customHeight="1" spans="6:17">
      <c r="F573" s="593"/>
      <c r="G573" s="593"/>
      <c r="H573" s="593"/>
      <c r="I573" s="593"/>
      <c r="J573" s="593"/>
      <c r="K573" s="593"/>
      <c r="L573" s="593"/>
      <c r="N573" s="593"/>
      <c r="O573" s="593"/>
      <c r="P573" s="593"/>
      <c r="Q573" s="593"/>
    </row>
    <row r="574" customHeight="1" spans="6:17">
      <c r="F574" s="593"/>
      <c r="G574" s="593"/>
      <c r="H574" s="593"/>
      <c r="I574" s="593"/>
      <c r="J574" s="593"/>
      <c r="K574" s="593"/>
      <c r="L574" s="593"/>
      <c r="N574" s="593"/>
      <c r="O574" s="593"/>
      <c r="P574" s="593"/>
      <c r="Q574" s="593"/>
    </row>
    <row r="575" customHeight="1" spans="6:17">
      <c r="F575" s="593"/>
      <c r="G575" s="593"/>
      <c r="H575" s="593"/>
      <c r="I575" s="593"/>
      <c r="J575" s="593"/>
      <c r="K575" s="593"/>
      <c r="L575" s="593"/>
      <c r="N575" s="593"/>
      <c r="O575" s="593"/>
      <c r="P575" s="593"/>
      <c r="Q575" s="593"/>
    </row>
    <row r="576" customHeight="1" spans="6:17">
      <c r="F576" s="593"/>
      <c r="G576" s="593"/>
      <c r="H576" s="593"/>
      <c r="I576" s="593"/>
      <c r="J576" s="593"/>
      <c r="K576" s="593"/>
      <c r="L576" s="593"/>
      <c r="N576" s="593"/>
      <c r="O576" s="593"/>
      <c r="P576" s="593"/>
      <c r="Q576" s="593"/>
    </row>
    <row r="577" customHeight="1" spans="6:17">
      <c r="F577" s="593"/>
      <c r="G577" s="593"/>
      <c r="H577" s="593"/>
      <c r="I577" s="593"/>
      <c r="J577" s="593"/>
      <c r="K577" s="593"/>
      <c r="L577" s="593"/>
      <c r="N577" s="593"/>
      <c r="O577" s="593"/>
      <c r="P577" s="593"/>
      <c r="Q577" s="593"/>
    </row>
    <row r="578" customHeight="1" spans="6:17">
      <c r="F578" s="593"/>
      <c r="G578" s="593"/>
      <c r="H578" s="593"/>
      <c r="I578" s="593"/>
      <c r="J578" s="593"/>
      <c r="K578" s="593"/>
      <c r="L578" s="593"/>
      <c r="N578" s="593"/>
      <c r="O578" s="593"/>
      <c r="P578" s="593"/>
      <c r="Q578" s="593"/>
    </row>
    <row r="579" customHeight="1" spans="6:17">
      <c r="F579" s="593"/>
      <c r="G579" s="593"/>
      <c r="H579" s="593"/>
      <c r="I579" s="593"/>
      <c r="J579" s="593"/>
      <c r="K579" s="593"/>
      <c r="L579" s="593"/>
      <c r="N579" s="593"/>
      <c r="O579" s="593"/>
      <c r="P579" s="593"/>
      <c r="Q579" s="593"/>
    </row>
    <row r="580" customHeight="1" spans="6:17">
      <c r="F580" s="593"/>
      <c r="G580" s="593"/>
      <c r="H580" s="593"/>
      <c r="I580" s="593"/>
      <c r="J580" s="593"/>
      <c r="K580" s="593"/>
      <c r="L580" s="593"/>
      <c r="N580" s="593"/>
      <c r="O580" s="593"/>
      <c r="P580" s="593"/>
      <c r="Q580" s="593"/>
    </row>
    <row r="581" customHeight="1" spans="6:17">
      <c r="F581" s="593"/>
      <c r="G581" s="593"/>
      <c r="H581" s="593"/>
      <c r="I581" s="593"/>
      <c r="J581" s="593"/>
      <c r="K581" s="593"/>
      <c r="L581" s="593"/>
      <c r="N581" s="593"/>
      <c r="O581" s="593"/>
      <c r="P581" s="593"/>
      <c r="Q581" s="593"/>
    </row>
    <row r="582" customHeight="1" spans="6:17">
      <c r="F582" s="593"/>
      <c r="G582" s="593"/>
      <c r="H582" s="593"/>
      <c r="I582" s="593"/>
      <c r="J582" s="593"/>
      <c r="K582" s="593"/>
      <c r="L582" s="593"/>
      <c r="N582" s="593"/>
      <c r="O582" s="593"/>
      <c r="P582" s="593"/>
      <c r="Q582" s="593"/>
    </row>
    <row r="583" customHeight="1" spans="6:17">
      <c r="F583" s="593"/>
      <c r="G583" s="593"/>
      <c r="H583" s="593"/>
      <c r="I583" s="593"/>
      <c r="J583" s="593"/>
      <c r="K583" s="593"/>
      <c r="L583" s="593"/>
      <c r="N583" s="593"/>
      <c r="O583" s="593"/>
      <c r="P583" s="593"/>
      <c r="Q583" s="593"/>
    </row>
    <row r="584" customHeight="1" spans="6:17">
      <c r="F584" s="593"/>
      <c r="G584" s="593"/>
      <c r="H584" s="593"/>
      <c r="I584" s="593"/>
      <c r="J584" s="593"/>
      <c r="K584" s="593"/>
      <c r="L584" s="593"/>
      <c r="N584" s="593"/>
      <c r="O584" s="593"/>
      <c r="P584" s="593"/>
      <c r="Q584" s="593"/>
    </row>
    <row r="585" customHeight="1" spans="6:17">
      <c r="F585" s="593"/>
      <c r="G585" s="593"/>
      <c r="H585" s="593"/>
      <c r="I585" s="593"/>
      <c r="J585" s="593"/>
      <c r="K585" s="593"/>
      <c r="L585" s="593"/>
      <c r="N585" s="593"/>
      <c r="O585" s="593"/>
      <c r="P585" s="593"/>
      <c r="Q585" s="593"/>
    </row>
    <row r="586" customHeight="1" spans="6:17">
      <c r="F586" s="593"/>
      <c r="G586" s="593"/>
      <c r="H586" s="593"/>
      <c r="I586" s="593"/>
      <c r="J586" s="593"/>
      <c r="K586" s="593"/>
      <c r="L586" s="593"/>
      <c r="N586" s="593"/>
      <c r="O586" s="593"/>
      <c r="P586" s="593"/>
      <c r="Q586" s="593"/>
    </row>
    <row r="587" customHeight="1" spans="6:17">
      <c r="F587" s="593"/>
      <c r="G587" s="593"/>
      <c r="H587" s="593"/>
      <c r="I587" s="593"/>
      <c r="J587" s="593"/>
      <c r="K587" s="593"/>
      <c r="L587" s="593"/>
      <c r="N587" s="593"/>
      <c r="O587" s="593"/>
      <c r="P587" s="593"/>
      <c r="Q587" s="593"/>
    </row>
    <row r="588" customHeight="1" spans="6:17">
      <c r="F588" s="593"/>
      <c r="G588" s="593"/>
      <c r="H588" s="593"/>
      <c r="I588" s="593"/>
      <c r="J588" s="593"/>
      <c r="K588" s="593"/>
      <c r="L588" s="593"/>
      <c r="N588" s="593"/>
      <c r="O588" s="593"/>
      <c r="P588" s="593"/>
      <c r="Q588" s="593"/>
    </row>
    <row r="589" customHeight="1" spans="6:17">
      <c r="F589" s="593"/>
      <c r="G589" s="593"/>
      <c r="H589" s="593"/>
      <c r="I589" s="593"/>
      <c r="J589" s="593"/>
      <c r="K589" s="593"/>
      <c r="L589" s="593"/>
      <c r="N589" s="593"/>
      <c r="O589" s="593"/>
      <c r="P589" s="593"/>
      <c r="Q589" s="593"/>
    </row>
    <row r="590" customHeight="1" spans="6:17">
      <c r="F590" s="593"/>
      <c r="G590" s="593"/>
      <c r="H590" s="593"/>
      <c r="I590" s="593"/>
      <c r="J590" s="593"/>
      <c r="K590" s="593"/>
      <c r="L590" s="593"/>
      <c r="N590" s="593"/>
      <c r="O590" s="593"/>
      <c r="P590" s="593"/>
      <c r="Q590" s="593"/>
    </row>
    <row r="591" customHeight="1" spans="6:17">
      <c r="F591" s="593"/>
      <c r="G591" s="593"/>
      <c r="H591" s="593"/>
      <c r="I591" s="593"/>
      <c r="J591" s="593"/>
      <c r="K591" s="593"/>
      <c r="L591" s="593"/>
      <c r="N591" s="593"/>
      <c r="O591" s="593"/>
      <c r="P591" s="593"/>
      <c r="Q591" s="593"/>
    </row>
    <row r="592" customHeight="1" spans="6:17">
      <c r="F592" s="593"/>
      <c r="G592" s="593"/>
      <c r="H592" s="593"/>
      <c r="I592" s="593"/>
      <c r="J592" s="593"/>
      <c r="K592" s="593"/>
      <c r="L592" s="593"/>
      <c r="N592" s="593"/>
      <c r="O592" s="593"/>
      <c r="P592" s="593"/>
      <c r="Q592" s="593"/>
    </row>
    <row r="593" customHeight="1" spans="6:17">
      <c r="F593" s="593"/>
      <c r="G593" s="593"/>
      <c r="H593" s="593"/>
      <c r="I593" s="593"/>
      <c r="J593" s="593"/>
      <c r="K593" s="593"/>
      <c r="L593" s="593"/>
      <c r="N593" s="593"/>
      <c r="O593" s="593"/>
      <c r="P593" s="593"/>
      <c r="Q593" s="593"/>
    </row>
    <row r="594" customHeight="1" spans="6:17">
      <c r="F594" s="593"/>
      <c r="G594" s="593"/>
      <c r="H594" s="593"/>
      <c r="I594" s="593"/>
      <c r="J594" s="593"/>
      <c r="K594" s="593"/>
      <c r="L594" s="593"/>
      <c r="N594" s="593"/>
      <c r="O594" s="593"/>
      <c r="P594" s="593"/>
      <c r="Q594" s="593"/>
    </row>
    <row r="595" customHeight="1" spans="6:17">
      <c r="F595" s="593"/>
      <c r="G595" s="593"/>
      <c r="H595" s="593"/>
      <c r="I595" s="593"/>
      <c r="J595" s="593"/>
      <c r="K595" s="593"/>
      <c r="L595" s="593"/>
      <c r="N595" s="593"/>
      <c r="O595" s="593"/>
      <c r="P595" s="593"/>
      <c r="Q595" s="593"/>
    </row>
    <row r="596" customHeight="1" spans="6:17">
      <c r="F596" s="593"/>
      <c r="G596" s="593"/>
      <c r="H596" s="593"/>
      <c r="I596" s="593"/>
      <c r="J596" s="593"/>
      <c r="K596" s="593"/>
      <c r="L596" s="593"/>
      <c r="N596" s="593"/>
      <c r="O596" s="593"/>
      <c r="P596" s="593"/>
      <c r="Q596" s="593"/>
    </row>
    <row r="597" customHeight="1" spans="6:17">
      <c r="F597" s="593"/>
      <c r="G597" s="593"/>
      <c r="H597" s="593"/>
      <c r="I597" s="593"/>
      <c r="J597" s="593"/>
      <c r="K597" s="593"/>
      <c r="L597" s="593"/>
      <c r="N597" s="593"/>
      <c r="O597" s="593"/>
      <c r="P597" s="593"/>
      <c r="Q597" s="593"/>
    </row>
    <row r="598" customHeight="1" spans="6:17">
      <c r="F598" s="593"/>
      <c r="G598" s="593"/>
      <c r="H598" s="593"/>
      <c r="I598" s="593"/>
      <c r="J598" s="593"/>
      <c r="K598" s="593"/>
      <c r="L598" s="593"/>
      <c r="N598" s="593"/>
      <c r="O598" s="593"/>
      <c r="P598" s="593"/>
      <c r="Q598" s="593"/>
    </row>
    <row r="599" customHeight="1" spans="6:17">
      <c r="F599" s="593"/>
      <c r="G599" s="593"/>
      <c r="H599" s="593"/>
      <c r="I599" s="593"/>
      <c r="J599" s="593"/>
      <c r="K599" s="593"/>
      <c r="L599" s="593"/>
      <c r="N599" s="593"/>
      <c r="O599" s="593"/>
      <c r="P599" s="593"/>
      <c r="Q599" s="593"/>
    </row>
    <row r="600" customHeight="1" spans="6:17">
      <c r="F600" s="593"/>
      <c r="G600" s="593"/>
      <c r="H600" s="593"/>
      <c r="I600" s="593"/>
      <c r="J600" s="593"/>
      <c r="K600" s="593"/>
      <c r="L600" s="593"/>
      <c r="N600" s="593"/>
      <c r="O600" s="593"/>
      <c r="P600" s="593"/>
      <c r="Q600" s="593"/>
    </row>
    <row r="601" customHeight="1" spans="6:17">
      <c r="F601" s="593"/>
      <c r="G601" s="593"/>
      <c r="H601" s="593"/>
      <c r="I601" s="593"/>
      <c r="J601" s="593"/>
      <c r="K601" s="593"/>
      <c r="L601" s="593"/>
      <c r="N601" s="593"/>
      <c r="O601" s="593"/>
      <c r="P601" s="593"/>
      <c r="Q601" s="593"/>
    </row>
    <row r="602" customHeight="1" spans="6:17">
      <c r="F602" s="593"/>
      <c r="G602" s="593"/>
      <c r="H602" s="593"/>
      <c r="I602" s="593"/>
      <c r="J602" s="593"/>
      <c r="K602" s="593"/>
      <c r="L602" s="593"/>
      <c r="N602" s="593"/>
      <c r="O602" s="593"/>
      <c r="P602" s="593"/>
      <c r="Q602" s="593"/>
    </row>
    <row r="603" customHeight="1" spans="6:17">
      <c r="F603" s="593"/>
      <c r="G603" s="593"/>
      <c r="H603" s="593"/>
      <c r="I603" s="593"/>
      <c r="J603" s="593"/>
      <c r="K603" s="593"/>
      <c r="L603" s="593"/>
      <c r="N603" s="593"/>
      <c r="O603" s="593"/>
      <c r="P603" s="593"/>
      <c r="Q603" s="593"/>
    </row>
    <row r="604" customHeight="1" spans="6:17">
      <c r="F604" s="593"/>
      <c r="G604" s="593"/>
      <c r="H604" s="593"/>
      <c r="I604" s="593"/>
      <c r="J604" s="593"/>
      <c r="K604" s="593"/>
      <c r="L604" s="593"/>
      <c r="N604" s="593"/>
      <c r="O604" s="593"/>
      <c r="P604" s="593"/>
      <c r="Q604" s="593"/>
    </row>
    <row r="605" customHeight="1" spans="6:17">
      <c r="F605" s="593"/>
      <c r="G605" s="593"/>
      <c r="H605" s="593"/>
      <c r="I605" s="593"/>
      <c r="J605" s="593"/>
      <c r="K605" s="593"/>
      <c r="L605" s="593"/>
      <c r="N605" s="593"/>
      <c r="O605" s="593"/>
      <c r="P605" s="593"/>
      <c r="Q605" s="593"/>
    </row>
    <row r="606" customHeight="1" spans="6:17">
      <c r="F606" s="593"/>
      <c r="G606" s="593"/>
      <c r="H606" s="593"/>
      <c r="I606" s="593"/>
      <c r="J606" s="593"/>
      <c r="K606" s="593"/>
      <c r="L606" s="593"/>
      <c r="N606" s="593"/>
      <c r="O606" s="593"/>
      <c r="P606" s="593"/>
      <c r="Q606" s="593"/>
    </row>
    <row r="607" customHeight="1" spans="6:17">
      <c r="F607" s="593"/>
      <c r="G607" s="593"/>
      <c r="H607" s="593"/>
      <c r="I607" s="593"/>
      <c r="J607" s="593"/>
      <c r="K607" s="593"/>
      <c r="L607" s="593"/>
      <c r="N607" s="593"/>
      <c r="O607" s="593"/>
      <c r="P607" s="593"/>
      <c r="Q607" s="593"/>
    </row>
    <row r="608" customHeight="1" spans="6:17">
      <c r="F608" s="593"/>
      <c r="G608" s="593"/>
      <c r="H608" s="593"/>
      <c r="I608" s="593"/>
      <c r="J608" s="593"/>
      <c r="K608" s="593"/>
      <c r="L608" s="593"/>
      <c r="N608" s="593"/>
      <c r="O608" s="593"/>
      <c r="P608" s="593"/>
      <c r="Q608" s="593"/>
    </row>
    <row r="609" customHeight="1" spans="6:17">
      <c r="F609" s="593"/>
      <c r="G609" s="593"/>
      <c r="H609" s="593"/>
      <c r="I609" s="593"/>
      <c r="J609" s="593"/>
      <c r="K609" s="593"/>
      <c r="L609" s="593"/>
      <c r="N609" s="593"/>
      <c r="O609" s="593"/>
      <c r="P609" s="593"/>
      <c r="Q609" s="593"/>
    </row>
    <row r="610" customHeight="1" spans="6:17">
      <c r="F610" s="593"/>
      <c r="G610" s="593"/>
      <c r="H610" s="593"/>
      <c r="I610" s="593"/>
      <c r="J610" s="593"/>
      <c r="K610" s="593"/>
      <c r="L610" s="593"/>
      <c r="N610" s="593"/>
      <c r="O610" s="593"/>
      <c r="P610" s="593"/>
      <c r="Q610" s="593"/>
    </row>
    <row r="611" customHeight="1" spans="6:17">
      <c r="F611" s="593"/>
      <c r="G611" s="593"/>
      <c r="H611" s="593"/>
      <c r="I611" s="593"/>
      <c r="J611" s="593"/>
      <c r="K611" s="593"/>
      <c r="L611" s="593"/>
      <c r="N611" s="593"/>
      <c r="O611" s="593"/>
      <c r="P611" s="593"/>
      <c r="Q611" s="593"/>
    </row>
    <row r="612" customHeight="1" spans="6:17">
      <c r="F612" s="593"/>
      <c r="G612" s="593"/>
      <c r="H612" s="593"/>
      <c r="I612" s="593"/>
      <c r="J612" s="593"/>
      <c r="K612" s="593"/>
      <c r="L612" s="593"/>
      <c r="N612" s="593"/>
      <c r="O612" s="593"/>
      <c r="P612" s="593"/>
      <c r="Q612" s="593"/>
    </row>
    <row r="613" customHeight="1" spans="6:17">
      <c r="F613" s="593"/>
      <c r="G613" s="593"/>
      <c r="H613" s="593"/>
      <c r="I613" s="593"/>
      <c r="J613" s="593"/>
      <c r="K613" s="593"/>
      <c r="L613" s="593"/>
      <c r="N613" s="593"/>
      <c r="O613" s="593"/>
      <c r="P613" s="593"/>
      <c r="Q613" s="593"/>
    </row>
    <row r="614" customHeight="1" spans="6:17">
      <c r="F614" s="593"/>
      <c r="G614" s="593"/>
      <c r="H614" s="593"/>
      <c r="I614" s="593"/>
      <c r="J614" s="593"/>
      <c r="K614" s="593"/>
      <c r="L614" s="593"/>
      <c r="N614" s="593"/>
      <c r="O614" s="593"/>
      <c r="P614" s="593"/>
      <c r="Q614" s="593"/>
    </row>
    <row r="615" customHeight="1" spans="6:17">
      <c r="F615" s="593"/>
      <c r="G615" s="593"/>
      <c r="H615" s="593"/>
      <c r="I615" s="593"/>
      <c r="J615" s="593"/>
      <c r="K615" s="593"/>
      <c r="L615" s="593"/>
      <c r="N615" s="593"/>
      <c r="O615" s="593"/>
      <c r="P615" s="593"/>
      <c r="Q615" s="593"/>
    </row>
    <row r="616" customHeight="1" spans="6:17">
      <c r="F616" s="593"/>
      <c r="G616" s="593"/>
      <c r="H616" s="593"/>
      <c r="I616" s="593"/>
      <c r="J616" s="593"/>
      <c r="K616" s="593"/>
      <c r="L616" s="593"/>
      <c r="N616" s="593"/>
      <c r="O616" s="593"/>
      <c r="P616" s="593"/>
      <c r="Q616" s="593"/>
    </row>
    <row r="617" customHeight="1" spans="6:17">
      <c r="F617" s="593"/>
      <c r="G617" s="593"/>
      <c r="H617" s="593"/>
      <c r="I617" s="593"/>
      <c r="J617" s="593"/>
      <c r="K617" s="593"/>
      <c r="L617" s="593"/>
      <c r="N617" s="593"/>
      <c r="O617" s="593"/>
      <c r="P617" s="593"/>
      <c r="Q617" s="593"/>
    </row>
    <row r="618" customHeight="1" spans="6:17">
      <c r="F618" s="593"/>
      <c r="G618" s="593"/>
      <c r="H618" s="593"/>
      <c r="I618" s="593"/>
      <c r="J618" s="593"/>
      <c r="K618" s="593"/>
      <c r="L618" s="593"/>
      <c r="N618" s="593"/>
      <c r="O618" s="593"/>
      <c r="P618" s="593"/>
      <c r="Q618" s="593"/>
    </row>
    <row r="619" customHeight="1" spans="6:17">
      <c r="F619" s="593"/>
      <c r="G619" s="593"/>
      <c r="H619" s="593"/>
      <c r="I619" s="593"/>
      <c r="J619" s="593"/>
      <c r="K619" s="593"/>
      <c r="L619" s="593"/>
      <c r="N619" s="593"/>
      <c r="O619" s="593"/>
      <c r="P619" s="593"/>
      <c r="Q619" s="593"/>
    </row>
    <row r="620" customHeight="1" spans="6:17">
      <c r="F620" s="593"/>
      <c r="G620" s="593"/>
      <c r="H620" s="593"/>
      <c r="I620" s="593"/>
      <c r="J620" s="593"/>
      <c r="K620" s="593"/>
      <c r="L620" s="593"/>
      <c r="N620" s="593"/>
      <c r="O620" s="593"/>
      <c r="P620" s="593"/>
      <c r="Q620" s="593"/>
    </row>
    <row r="621" customHeight="1" spans="6:17">
      <c r="F621" s="593"/>
      <c r="G621" s="593"/>
      <c r="H621" s="593"/>
      <c r="I621" s="593"/>
      <c r="J621" s="593"/>
      <c r="K621" s="593"/>
      <c r="L621" s="593"/>
      <c r="N621" s="593"/>
      <c r="O621" s="593"/>
      <c r="P621" s="593"/>
      <c r="Q621" s="593"/>
    </row>
    <row r="622" customHeight="1" spans="6:17">
      <c r="F622" s="593"/>
      <c r="G622" s="593"/>
      <c r="H622" s="593"/>
      <c r="I622" s="593"/>
      <c r="J622" s="593"/>
      <c r="K622" s="593"/>
      <c r="L622" s="593"/>
      <c r="N622" s="593"/>
      <c r="O622" s="593"/>
      <c r="P622" s="593"/>
      <c r="Q622" s="593"/>
    </row>
    <row r="623" customHeight="1" spans="6:17">
      <c r="F623" s="593"/>
      <c r="G623" s="593"/>
      <c r="H623" s="593"/>
      <c r="I623" s="593"/>
      <c r="J623" s="593"/>
      <c r="K623" s="593"/>
      <c r="L623" s="593"/>
      <c r="N623" s="593"/>
      <c r="O623" s="593"/>
      <c r="P623" s="593"/>
      <c r="Q623" s="593"/>
    </row>
    <row r="624" customHeight="1" spans="6:17">
      <c r="F624" s="593"/>
      <c r="G624" s="593"/>
      <c r="H624" s="593"/>
      <c r="I624" s="593"/>
      <c r="J624" s="593"/>
      <c r="K624" s="593"/>
      <c r="L624" s="593"/>
      <c r="N624" s="593"/>
      <c r="O624" s="593"/>
      <c r="P624" s="593"/>
      <c r="Q624" s="593"/>
    </row>
    <row r="625" customHeight="1" spans="6:17">
      <c r="F625" s="593"/>
      <c r="G625" s="593"/>
      <c r="H625" s="593"/>
      <c r="I625" s="593"/>
      <c r="J625" s="593"/>
      <c r="K625" s="593"/>
      <c r="L625" s="593"/>
      <c r="N625" s="593"/>
      <c r="O625" s="593"/>
      <c r="P625" s="593"/>
      <c r="Q625" s="593"/>
    </row>
    <row r="626" customHeight="1" spans="6:17">
      <c r="F626" s="593"/>
      <c r="G626" s="593"/>
      <c r="H626" s="593"/>
      <c r="I626" s="593"/>
      <c r="J626" s="593"/>
      <c r="K626" s="593"/>
      <c r="L626" s="593"/>
      <c r="N626" s="593"/>
      <c r="O626" s="593"/>
      <c r="P626" s="593"/>
      <c r="Q626" s="593"/>
    </row>
    <row r="627" customHeight="1" spans="6:17">
      <c r="F627" s="593"/>
      <c r="G627" s="593"/>
      <c r="H627" s="593"/>
      <c r="I627" s="593"/>
      <c r="J627" s="593"/>
      <c r="K627" s="593"/>
      <c r="L627" s="593"/>
      <c r="N627" s="593"/>
      <c r="O627" s="593"/>
      <c r="P627" s="593"/>
      <c r="Q627" s="593"/>
    </row>
    <row r="628" customHeight="1" spans="6:17">
      <c r="F628" s="593"/>
      <c r="G628" s="593"/>
      <c r="H628" s="593"/>
      <c r="I628" s="593"/>
      <c r="J628" s="593"/>
      <c r="K628" s="593"/>
      <c r="L628" s="593"/>
      <c r="N628" s="593"/>
      <c r="O628" s="593"/>
      <c r="P628" s="593"/>
      <c r="Q628" s="593"/>
    </row>
    <row r="629" customHeight="1" spans="6:17">
      <c r="F629" s="593"/>
      <c r="G629" s="593"/>
      <c r="H629" s="593"/>
      <c r="I629" s="593"/>
      <c r="J629" s="593"/>
      <c r="K629" s="593"/>
      <c r="L629" s="593"/>
      <c r="N629" s="593"/>
      <c r="O629" s="593"/>
      <c r="P629" s="593"/>
      <c r="Q629" s="593"/>
    </row>
    <row r="630" customHeight="1" spans="6:17">
      <c r="F630" s="593"/>
      <c r="G630" s="593"/>
      <c r="H630" s="593"/>
      <c r="I630" s="593"/>
      <c r="J630" s="593"/>
      <c r="K630" s="593"/>
      <c r="L630" s="593"/>
      <c r="N630" s="593"/>
      <c r="O630" s="593"/>
      <c r="P630" s="593"/>
      <c r="Q630" s="593"/>
    </row>
    <row r="631" customHeight="1" spans="6:17">
      <c r="F631" s="593"/>
      <c r="G631" s="593"/>
      <c r="H631" s="593"/>
      <c r="I631" s="593"/>
      <c r="J631" s="593"/>
      <c r="K631" s="593"/>
      <c r="L631" s="593"/>
      <c r="N631" s="593"/>
      <c r="O631" s="593"/>
      <c r="P631" s="593"/>
      <c r="Q631" s="593"/>
    </row>
    <row r="632" customHeight="1" spans="6:17">
      <c r="F632" s="593"/>
      <c r="G632" s="593"/>
      <c r="H632" s="593"/>
      <c r="I632" s="593"/>
      <c r="J632" s="593"/>
      <c r="K632" s="593"/>
      <c r="L632" s="593"/>
      <c r="N632" s="593"/>
      <c r="O632" s="593"/>
      <c r="P632" s="593"/>
      <c r="Q632" s="593"/>
    </row>
    <row r="633" customHeight="1" spans="6:17">
      <c r="F633" s="593"/>
      <c r="G633" s="593"/>
      <c r="H633" s="593"/>
      <c r="I633" s="593"/>
      <c r="J633" s="593"/>
      <c r="K633" s="593"/>
      <c r="L633" s="593"/>
      <c r="N633" s="593"/>
      <c r="O633" s="593"/>
      <c r="P633" s="593"/>
      <c r="Q633" s="593"/>
    </row>
    <row r="634" customHeight="1" spans="6:17">
      <c r="F634" s="593"/>
      <c r="G634" s="593"/>
      <c r="H634" s="593"/>
      <c r="I634" s="593"/>
      <c r="J634" s="593"/>
      <c r="K634" s="593"/>
      <c r="L634" s="593"/>
      <c r="N634" s="593"/>
      <c r="O634" s="593"/>
      <c r="P634" s="593"/>
      <c r="Q634" s="593"/>
    </row>
    <row r="635" customHeight="1" spans="6:17">
      <c r="F635" s="593"/>
      <c r="G635" s="593"/>
      <c r="H635" s="593"/>
      <c r="I635" s="593"/>
      <c r="J635" s="593"/>
      <c r="K635" s="593"/>
      <c r="L635" s="593"/>
      <c r="N635" s="593"/>
      <c r="O635" s="593"/>
      <c r="P635" s="593"/>
      <c r="Q635" s="593"/>
    </row>
    <row r="636" customHeight="1" spans="6:17">
      <c r="F636" s="593"/>
      <c r="G636" s="593"/>
      <c r="H636" s="593"/>
      <c r="I636" s="593"/>
      <c r="J636" s="593"/>
      <c r="K636" s="593"/>
      <c r="L636" s="593"/>
      <c r="N636" s="593"/>
      <c r="O636" s="593"/>
      <c r="P636" s="593"/>
      <c r="Q636" s="593"/>
    </row>
    <row r="637" customHeight="1" spans="6:17">
      <c r="F637" s="593"/>
      <c r="G637" s="593"/>
      <c r="H637" s="593"/>
      <c r="I637" s="593"/>
      <c r="J637" s="593"/>
      <c r="K637" s="593"/>
      <c r="L637" s="593"/>
      <c r="N637" s="593"/>
      <c r="O637" s="593"/>
      <c r="P637" s="593"/>
      <c r="Q637" s="593"/>
    </row>
    <row r="638" customHeight="1" spans="6:17">
      <c r="F638" s="593"/>
      <c r="G638" s="593"/>
      <c r="H638" s="593"/>
      <c r="I638" s="593"/>
      <c r="J638" s="593"/>
      <c r="K638" s="593"/>
      <c r="L638" s="593"/>
      <c r="N638" s="593"/>
      <c r="O638" s="593"/>
      <c r="P638" s="593"/>
      <c r="Q638" s="593"/>
    </row>
    <row r="639" customHeight="1" spans="6:17">
      <c r="F639" s="593"/>
      <c r="G639" s="593"/>
      <c r="H639" s="593"/>
      <c r="I639" s="593"/>
      <c r="J639" s="593"/>
      <c r="K639" s="593"/>
      <c r="L639" s="593"/>
      <c r="N639" s="593"/>
      <c r="O639" s="593"/>
      <c r="P639" s="593"/>
      <c r="Q639" s="593"/>
    </row>
    <row r="640" customHeight="1" spans="6:17">
      <c r="F640" s="593"/>
      <c r="G640" s="593"/>
      <c r="H640" s="593"/>
      <c r="I640" s="593"/>
      <c r="J640" s="593"/>
      <c r="K640" s="593"/>
      <c r="L640" s="593"/>
      <c r="N640" s="593"/>
      <c r="O640" s="593"/>
      <c r="P640" s="593"/>
      <c r="Q640" s="593"/>
    </row>
    <row r="641" customHeight="1" spans="6:17">
      <c r="F641" s="593"/>
      <c r="G641" s="593"/>
      <c r="H641" s="593"/>
      <c r="I641" s="593"/>
      <c r="J641" s="593"/>
      <c r="K641" s="593"/>
      <c r="L641" s="593"/>
      <c r="N641" s="593"/>
      <c r="O641" s="593"/>
      <c r="P641" s="593"/>
      <c r="Q641" s="593"/>
    </row>
    <row r="642" customHeight="1" spans="6:17">
      <c r="F642" s="593"/>
      <c r="G642" s="593"/>
      <c r="H642" s="593"/>
      <c r="I642" s="593"/>
      <c r="J642" s="593"/>
      <c r="K642" s="593"/>
      <c r="L642" s="593"/>
      <c r="N642" s="593"/>
      <c r="O642" s="593"/>
      <c r="P642" s="593"/>
      <c r="Q642" s="593"/>
    </row>
    <row r="643" customHeight="1" spans="6:17">
      <c r="F643" s="593"/>
      <c r="G643" s="593"/>
      <c r="H643" s="593"/>
      <c r="I643" s="593"/>
      <c r="J643" s="593"/>
      <c r="K643" s="593"/>
      <c r="L643" s="593"/>
      <c r="N643" s="593"/>
      <c r="O643" s="593"/>
      <c r="P643" s="593"/>
      <c r="Q643" s="593"/>
    </row>
    <row r="644" customHeight="1" spans="6:17">
      <c r="F644" s="593"/>
      <c r="G644" s="593"/>
      <c r="H644" s="593"/>
      <c r="I644" s="593"/>
      <c r="J644" s="593"/>
      <c r="K644" s="593"/>
      <c r="L644" s="593"/>
      <c r="N644" s="593"/>
      <c r="O644" s="593"/>
      <c r="P644" s="593"/>
      <c r="Q644" s="593"/>
    </row>
    <row r="645" customHeight="1" spans="6:17">
      <c r="F645" s="593"/>
      <c r="G645" s="593"/>
      <c r="H645" s="593"/>
      <c r="I645" s="593"/>
      <c r="J645" s="593"/>
      <c r="K645" s="593"/>
      <c r="L645" s="593"/>
      <c r="N645" s="593"/>
      <c r="O645" s="593"/>
      <c r="P645" s="593"/>
      <c r="Q645" s="593"/>
    </row>
    <row r="646" customHeight="1" spans="6:17">
      <c r="F646" s="593"/>
      <c r="G646" s="593"/>
      <c r="H646" s="593"/>
      <c r="I646" s="593"/>
      <c r="J646" s="593"/>
      <c r="K646" s="593"/>
      <c r="L646" s="593"/>
      <c r="N646" s="593"/>
      <c r="O646" s="593"/>
      <c r="P646" s="593"/>
      <c r="Q646" s="593"/>
    </row>
    <row r="647" customHeight="1" spans="6:17">
      <c r="F647" s="593"/>
      <c r="G647" s="593"/>
      <c r="H647" s="593"/>
      <c r="I647" s="593"/>
      <c r="J647" s="593"/>
      <c r="K647" s="593"/>
      <c r="L647" s="593"/>
      <c r="N647" s="593"/>
      <c r="O647" s="593"/>
      <c r="P647" s="593"/>
      <c r="Q647" s="593"/>
    </row>
    <row r="648" customHeight="1" spans="6:17">
      <c r="F648" s="593"/>
      <c r="G648" s="593"/>
      <c r="H648" s="593"/>
      <c r="I648" s="593"/>
      <c r="J648" s="593"/>
      <c r="K648" s="593"/>
      <c r="L648" s="593"/>
      <c r="N648" s="593"/>
      <c r="O648" s="593"/>
      <c r="P648" s="593"/>
      <c r="Q648" s="593"/>
    </row>
    <row r="649" customHeight="1" spans="6:17">
      <c r="F649" s="593"/>
      <c r="G649" s="593"/>
      <c r="H649" s="593"/>
      <c r="I649" s="593"/>
      <c r="J649" s="593"/>
      <c r="K649" s="593"/>
      <c r="L649" s="593"/>
      <c r="N649" s="593"/>
      <c r="O649" s="593"/>
      <c r="P649" s="593"/>
      <c r="Q649" s="593"/>
    </row>
    <row r="650" customHeight="1" spans="6:17">
      <c r="F650" s="593"/>
      <c r="G650" s="593"/>
      <c r="H650" s="593"/>
      <c r="I650" s="593"/>
      <c r="J650" s="593"/>
      <c r="K650" s="593"/>
      <c r="L650" s="593"/>
      <c r="N650" s="593"/>
      <c r="O650" s="593"/>
      <c r="P650" s="593"/>
      <c r="Q650" s="593"/>
    </row>
    <row r="651" customHeight="1" spans="6:17">
      <c r="F651" s="593"/>
      <c r="G651" s="593"/>
      <c r="H651" s="593"/>
      <c r="I651" s="593"/>
      <c r="J651" s="593"/>
      <c r="K651" s="593"/>
      <c r="L651" s="593"/>
      <c r="N651" s="593"/>
      <c r="O651" s="593"/>
      <c r="P651" s="593"/>
      <c r="Q651" s="593"/>
    </row>
    <row r="652" customHeight="1" spans="6:17">
      <c r="F652" s="593"/>
      <c r="G652" s="593"/>
      <c r="H652" s="593"/>
      <c r="I652" s="593"/>
      <c r="J652" s="593"/>
      <c r="K652" s="593"/>
      <c r="L652" s="593"/>
      <c r="N652" s="593"/>
      <c r="O652" s="593"/>
      <c r="P652" s="593"/>
      <c r="Q652" s="593"/>
    </row>
    <row r="653" customHeight="1" spans="6:17">
      <c r="F653" s="593"/>
      <c r="G653" s="593"/>
      <c r="H653" s="593"/>
      <c r="I653" s="593"/>
      <c r="J653" s="593"/>
      <c r="K653" s="593"/>
      <c r="L653" s="593"/>
      <c r="N653" s="593"/>
      <c r="O653" s="593"/>
      <c r="P653" s="593"/>
      <c r="Q653" s="593"/>
    </row>
    <row r="654" customHeight="1" spans="6:17">
      <c r="F654" s="593"/>
      <c r="G654" s="593"/>
      <c r="H654" s="593"/>
      <c r="I654" s="593"/>
      <c r="J654" s="593"/>
      <c r="K654" s="593"/>
      <c r="L654" s="593"/>
      <c r="N654" s="593"/>
      <c r="O654" s="593"/>
      <c r="P654" s="593"/>
      <c r="Q654" s="593"/>
    </row>
    <row r="655" customHeight="1" spans="6:17">
      <c r="F655" s="593"/>
      <c r="G655" s="593"/>
      <c r="H655" s="593"/>
      <c r="I655" s="593"/>
      <c r="J655" s="593"/>
      <c r="K655" s="593"/>
      <c r="L655" s="593"/>
      <c r="N655" s="593"/>
      <c r="O655" s="593"/>
      <c r="P655" s="593"/>
      <c r="Q655" s="593"/>
    </row>
    <row r="656" customHeight="1" spans="6:17">
      <c r="F656" s="593"/>
      <c r="G656" s="593"/>
      <c r="H656" s="593"/>
      <c r="I656" s="593"/>
      <c r="J656" s="593"/>
      <c r="K656" s="593"/>
      <c r="L656" s="593"/>
      <c r="N656" s="593"/>
      <c r="O656" s="593"/>
      <c r="P656" s="593"/>
      <c r="Q656" s="593"/>
    </row>
    <row r="657" customHeight="1" spans="6:17">
      <c r="F657" s="593"/>
      <c r="G657" s="593"/>
      <c r="H657" s="593"/>
      <c r="I657" s="593"/>
      <c r="J657" s="593"/>
      <c r="K657" s="593"/>
      <c r="L657" s="593"/>
      <c r="N657" s="593"/>
      <c r="O657" s="593"/>
      <c r="P657" s="593"/>
      <c r="Q657" s="593"/>
    </row>
    <row r="658" customHeight="1" spans="6:17">
      <c r="F658" s="593"/>
      <c r="G658" s="593"/>
      <c r="H658" s="593"/>
      <c r="I658" s="593"/>
      <c r="J658" s="593"/>
      <c r="K658" s="593"/>
      <c r="L658" s="593"/>
      <c r="N658" s="593"/>
      <c r="O658" s="593"/>
      <c r="P658" s="593"/>
      <c r="Q658" s="593"/>
    </row>
    <row r="659" customHeight="1" spans="6:17">
      <c r="F659" s="593"/>
      <c r="G659" s="593"/>
      <c r="H659" s="593"/>
      <c r="I659" s="593"/>
      <c r="J659" s="593"/>
      <c r="K659" s="593"/>
      <c r="L659" s="593"/>
      <c r="N659" s="593"/>
      <c r="O659" s="593"/>
      <c r="P659" s="593"/>
      <c r="Q659" s="593"/>
    </row>
    <row r="660" customHeight="1" spans="6:17">
      <c r="F660" s="593"/>
      <c r="G660" s="593"/>
      <c r="H660" s="593"/>
      <c r="I660" s="593"/>
      <c r="J660" s="593"/>
      <c r="K660" s="593"/>
      <c r="L660" s="593"/>
      <c r="N660" s="593"/>
      <c r="O660" s="593"/>
      <c r="P660" s="593"/>
      <c r="Q660" s="593"/>
    </row>
    <row r="661" customHeight="1" spans="6:17">
      <c r="F661" s="593"/>
      <c r="G661" s="593"/>
      <c r="H661" s="593"/>
      <c r="I661" s="593"/>
      <c r="J661" s="593"/>
      <c r="K661" s="593"/>
      <c r="L661" s="593"/>
      <c r="N661" s="593"/>
      <c r="O661" s="593"/>
      <c r="P661" s="593"/>
      <c r="Q661" s="593"/>
    </row>
    <row r="662" customHeight="1" spans="6:17">
      <c r="F662" s="593"/>
      <c r="G662" s="593"/>
      <c r="H662" s="593"/>
      <c r="I662" s="593"/>
      <c r="J662" s="593"/>
      <c r="K662" s="593"/>
      <c r="L662" s="593"/>
      <c r="N662" s="593"/>
      <c r="O662" s="593"/>
      <c r="P662" s="593"/>
      <c r="Q662" s="593"/>
    </row>
    <row r="663" customHeight="1" spans="6:17">
      <c r="F663" s="593"/>
      <c r="G663" s="593"/>
      <c r="H663" s="593"/>
      <c r="I663" s="593"/>
      <c r="J663" s="593"/>
      <c r="K663" s="593"/>
      <c r="L663" s="593"/>
      <c r="N663" s="593"/>
      <c r="O663" s="593"/>
      <c r="P663" s="593"/>
      <c r="Q663" s="593"/>
    </row>
    <row r="664" customHeight="1" spans="6:17">
      <c r="F664" s="593"/>
      <c r="G664" s="593"/>
      <c r="H664" s="593"/>
      <c r="I664" s="593"/>
      <c r="J664" s="593"/>
      <c r="K664" s="593"/>
      <c r="L664" s="593"/>
      <c r="N664" s="593"/>
      <c r="O664" s="593"/>
      <c r="P664" s="593"/>
      <c r="Q664" s="593"/>
    </row>
    <row r="665" customHeight="1" spans="6:17">
      <c r="F665" s="593"/>
      <c r="G665" s="593"/>
      <c r="H665" s="593"/>
      <c r="I665" s="593"/>
      <c r="J665" s="593"/>
      <c r="K665" s="593"/>
      <c r="L665" s="593"/>
      <c r="N665" s="593"/>
      <c r="O665" s="593"/>
      <c r="P665" s="593"/>
      <c r="Q665" s="593"/>
    </row>
    <row r="666" customHeight="1" spans="6:17">
      <c r="F666" s="593"/>
      <c r="G666" s="593"/>
      <c r="H666" s="593"/>
      <c r="I666" s="593"/>
      <c r="J666" s="593"/>
      <c r="K666" s="593"/>
      <c r="L666" s="593"/>
      <c r="N666" s="593"/>
      <c r="O666" s="593"/>
      <c r="P666" s="593"/>
      <c r="Q666" s="593"/>
    </row>
    <row r="667" customHeight="1" spans="6:17">
      <c r="F667" s="593"/>
      <c r="G667" s="593"/>
      <c r="H667" s="593"/>
      <c r="I667" s="593"/>
      <c r="J667" s="593"/>
      <c r="K667" s="593"/>
      <c r="L667" s="593"/>
      <c r="N667" s="593"/>
      <c r="O667" s="593"/>
      <c r="P667" s="593"/>
      <c r="Q667" s="593"/>
    </row>
    <row r="668" customHeight="1" spans="6:17">
      <c r="F668" s="593"/>
      <c r="G668" s="593"/>
      <c r="H668" s="593"/>
      <c r="I668" s="593"/>
      <c r="J668" s="593"/>
      <c r="K668" s="593"/>
      <c r="L668" s="593"/>
      <c r="N668" s="593"/>
      <c r="O668" s="593"/>
      <c r="P668" s="593"/>
      <c r="Q668" s="593"/>
    </row>
    <row r="669" customHeight="1" spans="6:17">
      <c r="F669" s="593"/>
      <c r="G669" s="593"/>
      <c r="H669" s="593"/>
      <c r="I669" s="593"/>
      <c r="J669" s="593"/>
      <c r="K669" s="593"/>
      <c r="L669" s="593"/>
      <c r="N669" s="593"/>
      <c r="O669" s="593"/>
      <c r="P669" s="593"/>
      <c r="Q669" s="593"/>
    </row>
    <row r="670" customHeight="1" spans="6:17">
      <c r="F670" s="593"/>
      <c r="G670" s="593"/>
      <c r="H670" s="593"/>
      <c r="I670" s="593"/>
      <c r="J670" s="593"/>
      <c r="K670" s="593"/>
      <c r="L670" s="593"/>
      <c r="N670" s="593"/>
      <c r="O670" s="593"/>
      <c r="P670" s="593"/>
      <c r="Q670" s="593"/>
    </row>
    <row r="671" customHeight="1" spans="6:17">
      <c r="F671" s="593"/>
      <c r="G671" s="593"/>
      <c r="H671" s="593"/>
      <c r="I671" s="593"/>
      <c r="J671" s="593"/>
      <c r="K671" s="593"/>
      <c r="L671" s="593"/>
      <c r="N671" s="593"/>
      <c r="O671" s="593"/>
      <c r="P671" s="593"/>
      <c r="Q671" s="593"/>
    </row>
    <row r="672" customHeight="1" spans="6:17">
      <c r="F672" s="593"/>
      <c r="G672" s="593"/>
      <c r="H672" s="593"/>
      <c r="I672" s="593"/>
      <c r="J672" s="593"/>
      <c r="K672" s="593"/>
      <c r="L672" s="593"/>
      <c r="N672" s="593"/>
      <c r="O672" s="593"/>
      <c r="P672" s="593"/>
      <c r="Q672" s="593"/>
    </row>
    <row r="673" customHeight="1" spans="6:17">
      <c r="F673" s="593"/>
      <c r="G673" s="593"/>
      <c r="H673" s="593"/>
      <c r="I673" s="593"/>
      <c r="J673" s="593"/>
      <c r="K673" s="593"/>
      <c r="L673" s="593"/>
      <c r="N673" s="593"/>
      <c r="O673" s="593"/>
      <c r="P673" s="593"/>
      <c r="Q673" s="593"/>
    </row>
    <row r="674" customHeight="1" spans="6:17">
      <c r="F674" s="593"/>
      <c r="G674" s="593"/>
      <c r="H674" s="593"/>
      <c r="I674" s="593"/>
      <c r="J674" s="593"/>
      <c r="K674" s="593"/>
      <c r="L674" s="593"/>
      <c r="N674" s="593"/>
      <c r="O674" s="593"/>
      <c r="P674" s="593"/>
      <c r="Q674" s="593"/>
    </row>
    <row r="675" customHeight="1" spans="6:17">
      <c r="F675" s="593"/>
      <c r="G675" s="593"/>
      <c r="H675" s="593"/>
      <c r="I675" s="593"/>
      <c r="J675" s="593"/>
      <c r="K675" s="593"/>
      <c r="L675" s="593"/>
      <c r="N675" s="593"/>
      <c r="O675" s="593"/>
      <c r="P675" s="593"/>
      <c r="Q675" s="593"/>
    </row>
    <row r="676" customHeight="1" spans="6:17">
      <c r="F676" s="593"/>
      <c r="G676" s="593"/>
      <c r="H676" s="593"/>
      <c r="I676" s="593"/>
      <c r="J676" s="593"/>
      <c r="K676" s="593"/>
      <c r="L676" s="593"/>
      <c r="N676" s="593"/>
      <c r="O676" s="593"/>
      <c r="P676" s="593"/>
      <c r="Q676" s="593"/>
    </row>
    <row r="677" customHeight="1" spans="6:17">
      <c r="F677" s="593"/>
      <c r="G677" s="593"/>
      <c r="H677" s="593"/>
      <c r="I677" s="593"/>
      <c r="J677" s="593"/>
      <c r="K677" s="593"/>
      <c r="L677" s="593"/>
      <c r="N677" s="593"/>
      <c r="O677" s="593"/>
      <c r="P677" s="593"/>
      <c r="Q677" s="593"/>
    </row>
    <row r="678" customHeight="1" spans="6:17">
      <c r="F678" s="593"/>
      <c r="G678" s="593"/>
      <c r="H678" s="593"/>
      <c r="I678" s="593"/>
      <c r="J678" s="593"/>
      <c r="K678" s="593"/>
      <c r="L678" s="593"/>
      <c r="N678" s="593"/>
      <c r="O678" s="593"/>
      <c r="P678" s="593"/>
      <c r="Q678" s="593"/>
    </row>
    <row r="679" customHeight="1" spans="6:17">
      <c r="F679" s="593"/>
      <c r="G679" s="593"/>
      <c r="H679" s="593"/>
      <c r="I679" s="593"/>
      <c r="J679" s="593"/>
      <c r="K679" s="593"/>
      <c r="L679" s="593"/>
      <c r="N679" s="593"/>
      <c r="O679" s="593"/>
      <c r="P679" s="593"/>
      <c r="Q679" s="593"/>
    </row>
    <row r="680" customHeight="1" spans="6:17">
      <c r="F680" s="593"/>
      <c r="G680" s="593"/>
      <c r="H680" s="593"/>
      <c r="I680" s="593"/>
      <c r="J680" s="593"/>
      <c r="K680" s="593"/>
      <c r="L680" s="593"/>
      <c r="N680" s="593"/>
      <c r="O680" s="593"/>
      <c r="P680" s="593"/>
      <c r="Q680" s="593"/>
    </row>
    <row r="681" customHeight="1" spans="6:17">
      <c r="F681" s="593"/>
      <c r="G681" s="593"/>
      <c r="H681" s="593"/>
      <c r="I681" s="593"/>
      <c r="J681" s="593"/>
      <c r="K681" s="593"/>
      <c r="L681" s="593"/>
      <c r="N681" s="593"/>
      <c r="O681" s="593"/>
      <c r="P681" s="593"/>
      <c r="Q681" s="593"/>
    </row>
    <row r="682" customHeight="1" spans="6:17">
      <c r="F682" s="593"/>
      <c r="G682" s="593"/>
      <c r="H682" s="593"/>
      <c r="I682" s="593"/>
      <c r="J682" s="593"/>
      <c r="K682" s="593"/>
      <c r="L682" s="593"/>
      <c r="N682" s="593"/>
      <c r="O682" s="593"/>
      <c r="P682" s="593"/>
      <c r="Q682" s="593"/>
    </row>
    <row r="683" customHeight="1" spans="6:17">
      <c r="F683" s="593"/>
      <c r="G683" s="593"/>
      <c r="H683" s="593"/>
      <c r="I683" s="593"/>
      <c r="J683" s="593"/>
      <c r="K683" s="593"/>
      <c r="L683" s="593"/>
      <c r="N683" s="593"/>
      <c r="O683" s="593"/>
      <c r="P683" s="593"/>
      <c r="Q683" s="593"/>
    </row>
    <row r="684" customHeight="1" spans="6:17">
      <c r="F684" s="593"/>
      <c r="G684" s="593"/>
      <c r="H684" s="593"/>
      <c r="I684" s="593"/>
      <c r="J684" s="593"/>
      <c r="K684" s="593"/>
      <c r="L684" s="593"/>
      <c r="N684" s="593"/>
      <c r="O684" s="593"/>
      <c r="P684" s="593"/>
      <c r="Q684" s="593"/>
    </row>
    <row r="685" customHeight="1" spans="6:17">
      <c r="F685" s="593"/>
      <c r="G685" s="593"/>
      <c r="H685" s="593"/>
      <c r="I685" s="593"/>
      <c r="J685" s="593"/>
      <c r="K685" s="593"/>
      <c r="L685" s="593"/>
      <c r="N685" s="593"/>
      <c r="O685" s="593"/>
      <c r="P685" s="593"/>
      <c r="Q685" s="593"/>
    </row>
    <row r="686" customHeight="1" spans="6:17">
      <c r="F686" s="593"/>
      <c r="G686" s="593"/>
      <c r="H686" s="593"/>
      <c r="I686" s="593"/>
      <c r="J686" s="593"/>
      <c r="K686" s="593"/>
      <c r="L686" s="593"/>
      <c r="N686" s="593"/>
      <c r="O686" s="593"/>
      <c r="P686" s="593"/>
      <c r="Q686" s="593"/>
    </row>
    <row r="687" customHeight="1" spans="6:17">
      <c r="F687" s="593"/>
      <c r="G687" s="593"/>
      <c r="H687" s="593"/>
      <c r="I687" s="593"/>
      <c r="J687" s="593"/>
      <c r="K687" s="593"/>
      <c r="L687" s="593"/>
      <c r="N687" s="593"/>
      <c r="O687" s="593"/>
      <c r="P687" s="593"/>
      <c r="Q687" s="593"/>
    </row>
    <row r="688" customHeight="1" spans="6:17">
      <c r="F688" s="593"/>
      <c r="G688" s="593"/>
      <c r="H688" s="593"/>
      <c r="I688" s="593"/>
      <c r="J688" s="593"/>
      <c r="K688" s="593"/>
      <c r="L688" s="593"/>
      <c r="N688" s="593"/>
      <c r="O688" s="593"/>
      <c r="P688" s="593"/>
      <c r="Q688" s="593"/>
    </row>
    <row r="689" customHeight="1" spans="6:17">
      <c r="F689" s="593"/>
      <c r="G689" s="593"/>
      <c r="H689" s="593"/>
      <c r="I689" s="593"/>
      <c r="J689" s="593"/>
      <c r="K689" s="593"/>
      <c r="L689" s="593"/>
      <c r="N689" s="593"/>
      <c r="O689" s="593"/>
      <c r="P689" s="593"/>
      <c r="Q689" s="593"/>
    </row>
    <row r="690" customHeight="1" spans="6:17">
      <c r="F690" s="593"/>
      <c r="G690" s="593"/>
      <c r="H690" s="593"/>
      <c r="I690" s="593"/>
      <c r="J690" s="593"/>
      <c r="K690" s="593"/>
      <c r="L690" s="593"/>
      <c r="N690" s="593"/>
      <c r="O690" s="593"/>
      <c r="P690" s="593"/>
      <c r="Q690" s="593"/>
    </row>
    <row r="691" customHeight="1" spans="6:17">
      <c r="F691" s="593"/>
      <c r="G691" s="593"/>
      <c r="H691" s="593"/>
      <c r="I691" s="593"/>
      <c r="J691" s="593"/>
      <c r="K691" s="593"/>
      <c r="L691" s="593"/>
      <c r="N691" s="593"/>
      <c r="O691" s="593"/>
      <c r="P691" s="593"/>
      <c r="Q691" s="593"/>
    </row>
    <row r="692" customHeight="1" spans="6:17">
      <c r="F692" s="593"/>
      <c r="G692" s="593"/>
      <c r="H692" s="593"/>
      <c r="I692" s="593"/>
      <c r="J692" s="593"/>
      <c r="K692" s="593"/>
      <c r="L692" s="593"/>
      <c r="N692" s="593"/>
      <c r="O692" s="593"/>
      <c r="P692" s="593"/>
      <c r="Q692" s="593"/>
    </row>
    <row r="693" customHeight="1" spans="6:17">
      <c r="F693" s="593"/>
      <c r="G693" s="593"/>
      <c r="H693" s="593"/>
      <c r="I693" s="593"/>
      <c r="J693" s="593"/>
      <c r="K693" s="593"/>
      <c r="L693" s="593"/>
      <c r="N693" s="593"/>
      <c r="O693" s="593"/>
      <c r="P693" s="593"/>
      <c r="Q693" s="593"/>
    </row>
    <row r="694" customHeight="1" spans="6:17">
      <c r="F694" s="593"/>
      <c r="G694" s="593"/>
      <c r="H694" s="593"/>
      <c r="I694" s="593"/>
      <c r="J694" s="593"/>
      <c r="K694" s="593"/>
      <c r="L694" s="593"/>
      <c r="N694" s="593"/>
      <c r="O694" s="593"/>
      <c r="P694" s="593"/>
      <c r="Q694" s="593"/>
    </row>
    <row r="695" customHeight="1" spans="6:17">
      <c r="F695" s="593"/>
      <c r="G695" s="593"/>
      <c r="H695" s="593"/>
      <c r="I695" s="593"/>
      <c r="J695" s="593"/>
      <c r="K695" s="593"/>
      <c r="L695" s="593"/>
      <c r="N695" s="593"/>
      <c r="O695" s="593"/>
      <c r="P695" s="593"/>
      <c r="Q695" s="593"/>
    </row>
    <row r="696" customHeight="1" spans="6:17">
      <c r="F696" s="593"/>
      <c r="G696" s="593"/>
      <c r="H696" s="593"/>
      <c r="I696" s="593"/>
      <c r="J696" s="593"/>
      <c r="K696" s="593"/>
      <c r="L696" s="593"/>
      <c r="N696" s="593"/>
      <c r="O696" s="593"/>
      <c r="P696" s="593"/>
      <c r="Q696" s="593"/>
    </row>
    <row r="697" customHeight="1" spans="6:17">
      <c r="F697" s="593"/>
      <c r="G697" s="593"/>
      <c r="H697" s="593"/>
      <c r="I697" s="593"/>
      <c r="J697" s="593"/>
      <c r="K697" s="593"/>
      <c r="L697" s="593"/>
      <c r="N697" s="593"/>
      <c r="O697" s="593"/>
      <c r="P697" s="593"/>
      <c r="Q697" s="593"/>
    </row>
    <row r="698" customHeight="1" spans="6:17">
      <c r="F698" s="593"/>
      <c r="G698" s="593"/>
      <c r="H698" s="593"/>
      <c r="I698" s="593"/>
      <c r="J698" s="593"/>
      <c r="K698" s="593"/>
      <c r="L698" s="593"/>
      <c r="N698" s="593"/>
      <c r="O698" s="593"/>
      <c r="P698" s="593"/>
      <c r="Q698" s="593"/>
    </row>
    <row r="699" customHeight="1" spans="6:17">
      <c r="F699" s="593"/>
      <c r="G699" s="593"/>
      <c r="H699" s="593"/>
      <c r="I699" s="593"/>
      <c r="J699" s="593"/>
      <c r="K699" s="593"/>
      <c r="L699" s="593"/>
      <c r="N699" s="593"/>
      <c r="O699" s="593"/>
      <c r="P699" s="593"/>
      <c r="Q699" s="593"/>
    </row>
    <row r="700" customHeight="1" spans="6:17">
      <c r="F700" s="593"/>
      <c r="G700" s="593"/>
      <c r="H700" s="593"/>
      <c r="I700" s="593"/>
      <c r="J700" s="593"/>
      <c r="K700" s="593"/>
      <c r="L700" s="593"/>
      <c r="N700" s="593"/>
      <c r="O700" s="593"/>
      <c r="P700" s="593"/>
      <c r="Q700" s="593"/>
    </row>
    <row r="701" customHeight="1" spans="6:17">
      <c r="F701" s="593"/>
      <c r="G701" s="593"/>
      <c r="H701" s="593"/>
      <c r="I701" s="593"/>
      <c r="J701" s="593"/>
      <c r="K701" s="593"/>
      <c r="L701" s="593"/>
      <c r="N701" s="593"/>
      <c r="O701" s="593"/>
      <c r="P701" s="593"/>
      <c r="Q701" s="593"/>
    </row>
    <row r="702" customHeight="1" spans="6:17">
      <c r="F702" s="593"/>
      <c r="G702" s="593"/>
      <c r="H702" s="593"/>
      <c r="I702" s="593"/>
      <c r="J702" s="593"/>
      <c r="K702" s="593"/>
      <c r="L702" s="593"/>
      <c r="N702" s="593"/>
      <c r="O702" s="593"/>
      <c r="P702" s="593"/>
      <c r="Q702" s="593"/>
    </row>
    <row r="703" customHeight="1" spans="6:17">
      <c r="F703" s="593"/>
      <c r="G703" s="593"/>
      <c r="H703" s="593"/>
      <c r="I703" s="593"/>
      <c r="J703" s="593"/>
      <c r="K703" s="593"/>
      <c r="L703" s="593"/>
      <c r="N703" s="593"/>
      <c r="O703" s="593"/>
      <c r="P703" s="593"/>
      <c r="Q703" s="593"/>
    </row>
    <row r="704" customHeight="1" spans="6:17">
      <c r="F704" s="593"/>
      <c r="G704" s="593"/>
      <c r="H704" s="593"/>
      <c r="I704" s="593"/>
      <c r="J704" s="593"/>
      <c r="K704" s="593"/>
      <c r="L704" s="593"/>
      <c r="N704" s="593"/>
      <c r="O704" s="593"/>
      <c r="P704" s="593"/>
      <c r="Q704" s="593"/>
    </row>
    <row r="705" customHeight="1" spans="6:17">
      <c r="F705" s="593"/>
      <c r="G705" s="593"/>
      <c r="H705" s="593"/>
      <c r="I705" s="593"/>
      <c r="J705" s="593"/>
      <c r="K705" s="593"/>
      <c r="L705" s="593"/>
      <c r="N705" s="593"/>
      <c r="O705" s="593"/>
      <c r="P705" s="593"/>
      <c r="Q705" s="593"/>
    </row>
    <row r="706" customHeight="1" spans="6:17">
      <c r="F706" s="593"/>
      <c r="G706" s="593"/>
      <c r="H706" s="593"/>
      <c r="I706" s="593"/>
      <c r="J706" s="593"/>
      <c r="K706" s="593"/>
      <c r="L706" s="593"/>
      <c r="N706" s="593"/>
      <c r="O706" s="593"/>
      <c r="P706" s="593"/>
      <c r="Q706" s="593"/>
    </row>
    <row r="707" customHeight="1" spans="6:17">
      <c r="F707" s="593"/>
      <c r="G707" s="593"/>
      <c r="H707" s="593"/>
      <c r="I707" s="593"/>
      <c r="J707" s="593"/>
      <c r="K707" s="593"/>
      <c r="L707" s="593"/>
      <c r="N707" s="593"/>
      <c r="O707" s="593"/>
      <c r="P707" s="593"/>
      <c r="Q707" s="593"/>
    </row>
    <row r="708" customHeight="1" spans="6:17">
      <c r="F708" s="593"/>
      <c r="G708" s="593"/>
      <c r="H708" s="593"/>
      <c r="I708" s="593"/>
      <c r="J708" s="593"/>
      <c r="K708" s="593"/>
      <c r="L708" s="593"/>
      <c r="N708" s="593"/>
      <c r="O708" s="593"/>
      <c r="P708" s="593"/>
      <c r="Q708" s="593"/>
    </row>
    <row r="709" customHeight="1" spans="6:17">
      <c r="F709" s="593"/>
      <c r="G709" s="593"/>
      <c r="H709" s="593"/>
      <c r="I709" s="593"/>
      <c r="J709" s="593"/>
      <c r="K709" s="593"/>
      <c r="L709" s="593"/>
      <c r="N709" s="593"/>
      <c r="O709" s="593"/>
      <c r="P709" s="593"/>
      <c r="Q709" s="593"/>
    </row>
    <row r="710" customHeight="1" spans="6:17">
      <c r="F710" s="593"/>
      <c r="G710" s="593"/>
      <c r="H710" s="593"/>
      <c r="I710" s="593"/>
      <c r="J710" s="593"/>
      <c r="K710" s="593"/>
      <c r="L710" s="593"/>
      <c r="N710" s="593"/>
      <c r="O710" s="593"/>
      <c r="P710" s="593"/>
      <c r="Q710" s="593"/>
    </row>
    <row r="711" customHeight="1" spans="6:17">
      <c r="F711" s="593"/>
      <c r="G711" s="593"/>
      <c r="H711" s="593"/>
      <c r="I711" s="593"/>
      <c r="J711" s="593"/>
      <c r="K711" s="593"/>
      <c r="L711" s="593"/>
      <c r="N711" s="593"/>
      <c r="O711" s="593"/>
      <c r="P711" s="593"/>
      <c r="Q711" s="593"/>
    </row>
    <row r="712" customHeight="1" spans="6:17">
      <c r="F712" s="593"/>
      <c r="G712" s="593"/>
      <c r="H712" s="593"/>
      <c r="I712" s="593"/>
      <c r="J712" s="593"/>
      <c r="K712" s="593"/>
      <c r="L712" s="593"/>
      <c r="N712" s="593"/>
      <c r="O712" s="593"/>
      <c r="P712" s="593"/>
      <c r="Q712" s="593"/>
    </row>
    <row r="713" customHeight="1" spans="6:17">
      <c r="F713" s="593"/>
      <c r="G713" s="593"/>
      <c r="H713" s="593"/>
      <c r="I713" s="593"/>
      <c r="J713" s="593"/>
      <c r="K713" s="593"/>
      <c r="L713" s="593"/>
      <c r="N713" s="593"/>
      <c r="O713" s="593"/>
      <c r="P713" s="593"/>
      <c r="Q713" s="593"/>
    </row>
    <row r="714" customHeight="1" spans="6:17">
      <c r="F714" s="593"/>
      <c r="G714" s="593"/>
      <c r="H714" s="593"/>
      <c r="I714" s="593"/>
      <c r="J714" s="593"/>
      <c r="K714" s="593"/>
      <c r="L714" s="593"/>
      <c r="N714" s="593"/>
      <c r="O714" s="593"/>
      <c r="P714" s="593"/>
      <c r="Q714" s="593"/>
    </row>
    <row r="715" customHeight="1" spans="6:17">
      <c r="F715" s="593"/>
      <c r="G715" s="593"/>
      <c r="H715" s="593"/>
      <c r="I715" s="593"/>
      <c r="J715" s="593"/>
      <c r="K715" s="593"/>
      <c r="L715" s="593"/>
      <c r="N715" s="593"/>
      <c r="O715" s="593"/>
      <c r="P715" s="593"/>
      <c r="Q715" s="593"/>
    </row>
    <row r="716" customHeight="1" spans="6:17">
      <c r="F716" s="593"/>
      <c r="G716" s="593"/>
      <c r="H716" s="593"/>
      <c r="I716" s="593"/>
      <c r="J716" s="593"/>
      <c r="K716" s="593"/>
      <c r="L716" s="593"/>
      <c r="N716" s="593"/>
      <c r="O716" s="593"/>
      <c r="P716" s="593"/>
      <c r="Q716" s="593"/>
    </row>
    <row r="717" customHeight="1" spans="6:17">
      <c r="F717" s="593"/>
      <c r="G717" s="593"/>
      <c r="H717" s="593"/>
      <c r="I717" s="593"/>
      <c r="J717" s="593"/>
      <c r="K717" s="593"/>
      <c r="L717" s="593"/>
      <c r="N717" s="593"/>
      <c r="O717" s="593"/>
      <c r="P717" s="593"/>
      <c r="Q717" s="593"/>
    </row>
    <row r="718" customHeight="1" spans="6:17">
      <c r="F718" s="593"/>
      <c r="G718" s="593"/>
      <c r="H718" s="593"/>
      <c r="I718" s="593"/>
      <c r="J718" s="593"/>
      <c r="K718" s="593"/>
      <c r="L718" s="593"/>
      <c r="N718" s="593"/>
      <c r="O718" s="593"/>
      <c r="P718" s="593"/>
      <c r="Q718" s="593"/>
    </row>
    <row r="719" customHeight="1" spans="6:17">
      <c r="F719" s="593"/>
      <c r="G719" s="593"/>
      <c r="H719" s="593"/>
      <c r="I719" s="593"/>
      <c r="J719" s="593"/>
      <c r="K719" s="593"/>
      <c r="L719" s="593"/>
      <c r="N719" s="593"/>
      <c r="O719" s="593"/>
      <c r="P719" s="593"/>
      <c r="Q719" s="593"/>
    </row>
    <row r="720" customHeight="1" spans="6:17">
      <c r="F720" s="593"/>
      <c r="G720" s="593"/>
      <c r="H720" s="593"/>
      <c r="I720" s="593"/>
      <c r="J720" s="593"/>
      <c r="K720" s="593"/>
      <c r="L720" s="593"/>
      <c r="N720" s="593"/>
      <c r="O720" s="593"/>
      <c r="P720" s="593"/>
      <c r="Q720" s="593"/>
    </row>
    <row r="721" customHeight="1" spans="6:17">
      <c r="F721" s="593"/>
      <c r="G721" s="593"/>
      <c r="H721" s="593"/>
      <c r="I721" s="593"/>
      <c r="J721" s="593"/>
      <c r="K721" s="593"/>
      <c r="L721" s="593"/>
      <c r="N721" s="593"/>
      <c r="O721" s="593"/>
      <c r="P721" s="593"/>
      <c r="Q721" s="593"/>
    </row>
    <row r="722" customHeight="1" spans="6:17">
      <c r="F722" s="593"/>
      <c r="G722" s="593"/>
      <c r="H722" s="593"/>
      <c r="I722" s="593"/>
      <c r="J722" s="593"/>
      <c r="K722" s="593"/>
      <c r="L722" s="593"/>
      <c r="N722" s="593"/>
      <c r="O722" s="593"/>
      <c r="P722" s="593"/>
      <c r="Q722" s="593"/>
    </row>
    <row r="723" customHeight="1" spans="6:17">
      <c r="F723" s="593"/>
      <c r="G723" s="593"/>
      <c r="H723" s="593"/>
      <c r="I723" s="593"/>
      <c r="J723" s="593"/>
      <c r="K723" s="593"/>
      <c r="L723" s="593"/>
      <c r="N723" s="593"/>
      <c r="O723" s="593"/>
      <c r="P723" s="593"/>
      <c r="Q723" s="593"/>
    </row>
    <row r="724" customHeight="1" spans="6:17">
      <c r="F724" s="593"/>
      <c r="G724" s="593"/>
      <c r="H724" s="593"/>
      <c r="I724" s="593"/>
      <c r="J724" s="593"/>
      <c r="K724" s="593"/>
      <c r="L724" s="593"/>
      <c r="N724" s="593"/>
      <c r="O724" s="593"/>
      <c r="P724" s="593"/>
      <c r="Q724" s="593"/>
    </row>
    <row r="725" customHeight="1" spans="6:17">
      <c r="F725" s="593"/>
      <c r="G725" s="593"/>
      <c r="H725" s="593"/>
      <c r="I725" s="593"/>
      <c r="J725" s="593"/>
      <c r="K725" s="593"/>
      <c r="L725" s="593"/>
      <c r="N725" s="593"/>
      <c r="O725" s="593"/>
      <c r="P725" s="593"/>
      <c r="Q725" s="593"/>
    </row>
    <row r="726" customHeight="1" spans="6:17">
      <c r="F726" s="593"/>
      <c r="G726" s="593"/>
      <c r="H726" s="593"/>
      <c r="I726" s="593"/>
      <c r="J726" s="593"/>
      <c r="K726" s="593"/>
      <c r="L726" s="593"/>
      <c r="N726" s="593"/>
      <c r="O726" s="593"/>
      <c r="P726" s="593"/>
      <c r="Q726" s="593"/>
    </row>
    <row r="727" customHeight="1" spans="6:17">
      <c r="F727" s="593"/>
      <c r="G727" s="593"/>
      <c r="H727" s="593"/>
      <c r="I727" s="593"/>
      <c r="J727" s="593"/>
      <c r="K727" s="593"/>
      <c r="L727" s="593"/>
      <c r="N727" s="593"/>
      <c r="O727" s="593"/>
      <c r="P727" s="593"/>
      <c r="Q727" s="593"/>
    </row>
    <row r="728" customHeight="1" spans="6:17">
      <c r="F728" s="593"/>
      <c r="G728" s="593"/>
      <c r="H728" s="593"/>
      <c r="I728" s="593"/>
      <c r="J728" s="593"/>
      <c r="K728" s="593"/>
      <c r="L728" s="593"/>
      <c r="N728" s="593"/>
      <c r="O728" s="593"/>
      <c r="P728" s="593"/>
      <c r="Q728" s="593"/>
    </row>
    <row r="729" customHeight="1" spans="6:17">
      <c r="F729" s="593"/>
      <c r="G729" s="593"/>
      <c r="H729" s="593"/>
      <c r="I729" s="593"/>
      <c r="J729" s="593"/>
      <c r="K729" s="593"/>
      <c r="L729" s="593"/>
      <c r="N729" s="593"/>
      <c r="O729" s="593"/>
      <c r="P729" s="593"/>
      <c r="Q729" s="593"/>
    </row>
    <row r="730" customHeight="1" spans="6:17">
      <c r="F730" s="593"/>
      <c r="G730" s="593"/>
      <c r="H730" s="593"/>
      <c r="I730" s="593"/>
      <c r="J730" s="593"/>
      <c r="K730" s="593"/>
      <c r="L730" s="593"/>
      <c r="N730" s="593"/>
      <c r="O730" s="593"/>
      <c r="P730" s="593"/>
      <c r="Q730" s="593"/>
    </row>
    <row r="731" customHeight="1" spans="6:17">
      <c r="F731" s="593"/>
      <c r="G731" s="593"/>
      <c r="H731" s="593"/>
      <c r="I731" s="593"/>
      <c r="J731" s="593"/>
      <c r="K731" s="593"/>
      <c r="L731" s="593"/>
      <c r="N731" s="593"/>
      <c r="O731" s="593"/>
      <c r="P731" s="593"/>
      <c r="Q731" s="593"/>
    </row>
    <row r="732" customHeight="1" spans="6:17">
      <c r="F732" s="593"/>
      <c r="G732" s="593"/>
      <c r="H732" s="593"/>
      <c r="I732" s="593"/>
      <c r="J732" s="593"/>
      <c r="K732" s="593"/>
      <c r="L732" s="593"/>
      <c r="N732" s="593"/>
      <c r="O732" s="593"/>
      <c r="P732" s="593"/>
      <c r="Q732" s="593"/>
    </row>
    <row r="733" customHeight="1" spans="6:17">
      <c r="F733" s="593"/>
      <c r="G733" s="593"/>
      <c r="H733" s="593"/>
      <c r="I733" s="593"/>
      <c r="J733" s="593"/>
      <c r="K733" s="593"/>
      <c r="L733" s="593"/>
      <c r="N733" s="593"/>
      <c r="O733" s="593"/>
      <c r="P733" s="593"/>
      <c r="Q733" s="593"/>
    </row>
    <row r="734" customHeight="1" spans="6:17">
      <c r="F734" s="593"/>
      <c r="G734" s="593"/>
      <c r="H734" s="593"/>
      <c r="I734" s="593"/>
      <c r="J734" s="593"/>
      <c r="K734" s="593"/>
      <c r="L734" s="593"/>
      <c r="N734" s="593"/>
      <c r="O734" s="593"/>
      <c r="P734" s="593"/>
      <c r="Q734" s="593"/>
    </row>
    <row r="735" customHeight="1" spans="6:17">
      <c r="F735" s="593"/>
      <c r="G735" s="593"/>
      <c r="H735" s="593"/>
      <c r="I735" s="593"/>
      <c r="J735" s="593"/>
      <c r="K735" s="593"/>
      <c r="L735" s="593"/>
      <c r="N735" s="593"/>
      <c r="O735" s="593"/>
      <c r="P735" s="593"/>
      <c r="Q735" s="593"/>
    </row>
    <row r="736" customHeight="1" spans="6:17">
      <c r="F736" s="593"/>
      <c r="G736" s="593"/>
      <c r="H736" s="593"/>
      <c r="I736" s="593"/>
      <c r="J736" s="593"/>
      <c r="K736" s="593"/>
      <c r="L736" s="593"/>
      <c r="N736" s="593"/>
      <c r="O736" s="593"/>
      <c r="P736" s="593"/>
      <c r="Q736" s="593"/>
    </row>
    <row r="737" customHeight="1" spans="6:17">
      <c r="F737" s="593"/>
      <c r="G737" s="593"/>
      <c r="H737" s="593"/>
      <c r="I737" s="593"/>
      <c r="J737" s="593"/>
      <c r="K737" s="593"/>
      <c r="L737" s="593"/>
      <c r="N737" s="593"/>
      <c r="O737" s="593"/>
      <c r="P737" s="593"/>
      <c r="Q737" s="593"/>
    </row>
    <row r="738" customHeight="1" spans="6:17">
      <c r="F738" s="593"/>
      <c r="G738" s="593"/>
      <c r="H738" s="593"/>
      <c r="I738" s="593"/>
      <c r="J738" s="593"/>
      <c r="K738" s="593"/>
      <c r="L738" s="593"/>
      <c r="N738" s="593"/>
      <c r="O738" s="593"/>
      <c r="P738" s="593"/>
      <c r="Q738" s="593"/>
    </row>
    <row r="739" customHeight="1" spans="6:17">
      <c r="F739" s="593"/>
      <c r="G739" s="593"/>
      <c r="H739" s="593"/>
      <c r="I739" s="593"/>
      <c r="J739" s="593"/>
      <c r="K739" s="593"/>
      <c r="L739" s="593"/>
      <c r="N739" s="593"/>
      <c r="O739" s="593"/>
      <c r="P739" s="593"/>
      <c r="Q739" s="593"/>
    </row>
    <row r="740" customHeight="1" spans="6:17">
      <c r="F740" s="593"/>
      <c r="G740" s="593"/>
      <c r="H740" s="593"/>
      <c r="I740" s="593"/>
      <c r="J740" s="593"/>
      <c r="K740" s="593"/>
      <c r="L740" s="593"/>
      <c r="N740" s="593"/>
      <c r="O740" s="593"/>
      <c r="P740" s="593"/>
      <c r="Q740" s="593"/>
    </row>
    <row r="741" customHeight="1" spans="6:17">
      <c r="F741" s="593"/>
      <c r="G741" s="593"/>
      <c r="H741" s="593"/>
      <c r="I741" s="593"/>
      <c r="J741" s="593"/>
      <c r="K741" s="593"/>
      <c r="L741" s="593"/>
      <c r="N741" s="593"/>
      <c r="O741" s="593"/>
      <c r="P741" s="593"/>
      <c r="Q741" s="593"/>
    </row>
    <row r="742" customHeight="1" spans="6:17">
      <c r="F742" s="593"/>
      <c r="G742" s="593"/>
      <c r="H742" s="593"/>
      <c r="I742" s="593"/>
      <c r="J742" s="593"/>
      <c r="K742" s="593"/>
      <c r="L742" s="593"/>
      <c r="N742" s="593"/>
      <c r="O742" s="593"/>
      <c r="P742" s="593"/>
      <c r="Q742" s="593"/>
    </row>
    <row r="743" customHeight="1" spans="6:17">
      <c r="F743" s="593"/>
      <c r="G743" s="593"/>
      <c r="H743" s="593"/>
      <c r="I743" s="593"/>
      <c r="J743" s="593"/>
      <c r="K743" s="593"/>
      <c r="L743" s="593"/>
      <c r="N743" s="593"/>
      <c r="O743" s="593"/>
      <c r="P743" s="593"/>
      <c r="Q743" s="593"/>
    </row>
    <row r="744" customHeight="1" spans="6:17">
      <c r="F744" s="593"/>
      <c r="G744" s="593"/>
      <c r="H744" s="593"/>
      <c r="I744" s="593"/>
      <c r="J744" s="593"/>
      <c r="K744" s="593"/>
      <c r="L744" s="593"/>
      <c r="N744" s="593"/>
      <c r="O744" s="593"/>
      <c r="P744" s="593"/>
      <c r="Q744" s="593"/>
    </row>
    <row r="745" customHeight="1" spans="6:17">
      <c r="F745" s="593"/>
      <c r="G745" s="593"/>
      <c r="H745" s="593"/>
      <c r="I745" s="593"/>
      <c r="J745" s="593"/>
      <c r="K745" s="593"/>
      <c r="L745" s="593"/>
      <c r="N745" s="593"/>
      <c r="O745" s="593"/>
      <c r="P745" s="593"/>
      <c r="Q745" s="593"/>
    </row>
    <row r="746" customHeight="1" spans="6:17">
      <c r="F746" s="593"/>
      <c r="G746" s="593"/>
      <c r="H746" s="593"/>
      <c r="I746" s="593"/>
      <c r="J746" s="593"/>
      <c r="K746" s="593"/>
      <c r="L746" s="593"/>
      <c r="N746" s="593"/>
      <c r="O746" s="593"/>
      <c r="P746" s="593"/>
      <c r="Q746" s="593"/>
    </row>
    <row r="747" customHeight="1" spans="6:17">
      <c r="F747" s="593"/>
      <c r="G747" s="593"/>
      <c r="H747" s="593"/>
      <c r="I747" s="593"/>
      <c r="J747" s="593"/>
      <c r="K747" s="593"/>
      <c r="L747" s="593"/>
      <c r="N747" s="593"/>
      <c r="O747" s="593"/>
      <c r="P747" s="593"/>
      <c r="Q747" s="593"/>
    </row>
    <row r="748" customHeight="1" spans="6:17">
      <c r="F748" s="593"/>
      <c r="G748" s="593"/>
      <c r="H748" s="593"/>
      <c r="I748" s="593"/>
      <c r="J748" s="593"/>
      <c r="K748" s="593"/>
      <c r="L748" s="593"/>
      <c r="N748" s="593"/>
      <c r="O748" s="593"/>
      <c r="P748" s="593"/>
      <c r="Q748" s="593"/>
    </row>
    <row r="749" customHeight="1" spans="6:17">
      <c r="F749" s="593"/>
      <c r="G749" s="593"/>
      <c r="H749" s="593"/>
      <c r="I749" s="593"/>
      <c r="J749" s="593"/>
      <c r="K749" s="593"/>
      <c r="L749" s="593"/>
      <c r="N749" s="593"/>
      <c r="O749" s="593"/>
      <c r="P749" s="593"/>
      <c r="Q749" s="593"/>
    </row>
    <row r="750" customHeight="1" spans="6:17">
      <c r="F750" s="593"/>
      <c r="G750" s="593"/>
      <c r="H750" s="593"/>
      <c r="I750" s="593"/>
      <c r="J750" s="593"/>
      <c r="K750" s="593"/>
      <c r="L750" s="593"/>
      <c r="N750" s="593"/>
      <c r="O750" s="593"/>
      <c r="P750" s="593"/>
      <c r="Q750" s="593"/>
    </row>
    <row r="751" customHeight="1" spans="6:17">
      <c r="F751" s="593"/>
      <c r="G751" s="593"/>
      <c r="H751" s="593"/>
      <c r="I751" s="593"/>
      <c r="J751" s="593"/>
      <c r="K751" s="593"/>
      <c r="L751" s="593"/>
      <c r="N751" s="593"/>
      <c r="O751" s="593"/>
      <c r="P751" s="593"/>
      <c r="Q751" s="593"/>
    </row>
    <row r="752" customHeight="1" spans="6:17">
      <c r="F752" s="593"/>
      <c r="G752" s="593"/>
      <c r="H752" s="593"/>
      <c r="I752" s="593"/>
      <c r="J752" s="593"/>
      <c r="K752" s="593"/>
      <c r="L752" s="593"/>
      <c r="N752" s="593"/>
      <c r="O752" s="593"/>
      <c r="P752" s="593"/>
      <c r="Q752" s="593"/>
    </row>
    <row r="753" customHeight="1" spans="6:17">
      <c r="F753" s="593"/>
      <c r="G753" s="593"/>
      <c r="H753" s="593"/>
      <c r="I753" s="593"/>
      <c r="J753" s="593"/>
      <c r="K753" s="593"/>
      <c r="L753" s="593"/>
      <c r="N753" s="593"/>
      <c r="O753" s="593"/>
      <c r="P753" s="593"/>
      <c r="Q753" s="593"/>
    </row>
    <row r="754" customHeight="1" spans="6:17">
      <c r="F754" s="593"/>
      <c r="G754" s="593"/>
      <c r="H754" s="593"/>
      <c r="I754" s="593"/>
      <c r="J754" s="593"/>
      <c r="K754" s="593"/>
      <c r="L754" s="593"/>
      <c r="N754" s="593"/>
      <c r="O754" s="593"/>
      <c r="P754" s="593"/>
      <c r="Q754" s="593"/>
    </row>
    <row r="755" customHeight="1" spans="6:17">
      <c r="F755" s="593"/>
      <c r="G755" s="593"/>
      <c r="H755" s="593"/>
      <c r="I755" s="593"/>
      <c r="J755" s="593"/>
      <c r="K755" s="593"/>
      <c r="L755" s="593"/>
      <c r="N755" s="593"/>
      <c r="O755" s="593"/>
      <c r="P755" s="593"/>
      <c r="Q755" s="593"/>
    </row>
    <row r="756" customHeight="1" spans="6:17">
      <c r="F756" s="593"/>
      <c r="G756" s="593"/>
      <c r="H756" s="593"/>
      <c r="I756" s="593"/>
      <c r="J756" s="593"/>
      <c r="K756" s="593"/>
      <c r="L756" s="593"/>
      <c r="N756" s="593"/>
      <c r="O756" s="593"/>
      <c r="P756" s="593"/>
      <c r="Q756" s="593"/>
    </row>
    <row r="757" customHeight="1" spans="6:17">
      <c r="F757" s="593"/>
      <c r="G757" s="593"/>
      <c r="H757" s="593"/>
      <c r="I757" s="593"/>
      <c r="J757" s="593"/>
      <c r="K757" s="593"/>
      <c r="L757" s="593"/>
      <c r="N757" s="593"/>
      <c r="O757" s="593"/>
      <c r="P757" s="593"/>
      <c r="Q757" s="593"/>
    </row>
    <row r="758" customHeight="1" spans="6:17">
      <c r="F758" s="593"/>
      <c r="G758" s="593"/>
      <c r="H758" s="593"/>
      <c r="I758" s="593"/>
      <c r="J758" s="593"/>
      <c r="K758" s="593"/>
      <c r="L758" s="593"/>
      <c r="N758" s="593"/>
      <c r="O758" s="593"/>
      <c r="P758" s="593"/>
      <c r="Q758" s="593"/>
    </row>
    <row r="759" customHeight="1" spans="6:17">
      <c r="F759" s="593"/>
      <c r="G759" s="593"/>
      <c r="H759" s="593"/>
      <c r="I759" s="593"/>
      <c r="J759" s="593"/>
      <c r="K759" s="593"/>
      <c r="L759" s="593"/>
      <c r="N759" s="593"/>
      <c r="O759" s="593"/>
      <c r="P759" s="593"/>
      <c r="Q759" s="593"/>
    </row>
    <row r="760" customHeight="1" spans="6:17">
      <c r="F760" s="593"/>
      <c r="G760" s="593"/>
      <c r="H760" s="593"/>
      <c r="I760" s="593"/>
      <c r="J760" s="593"/>
      <c r="K760" s="593"/>
      <c r="L760" s="593"/>
      <c r="N760" s="593"/>
      <c r="O760" s="593"/>
      <c r="P760" s="593"/>
      <c r="Q760" s="593"/>
    </row>
    <row r="761" customHeight="1" spans="6:17">
      <c r="F761" s="593"/>
      <c r="G761" s="593"/>
      <c r="H761" s="593"/>
      <c r="I761" s="593"/>
      <c r="J761" s="593"/>
      <c r="K761" s="593"/>
      <c r="L761" s="593"/>
      <c r="N761" s="593"/>
      <c r="O761" s="593"/>
      <c r="P761" s="593"/>
      <c r="Q761" s="593"/>
    </row>
    <row r="762" customHeight="1" spans="6:17">
      <c r="F762" s="593"/>
      <c r="G762" s="593"/>
      <c r="H762" s="593"/>
      <c r="I762" s="593"/>
      <c r="J762" s="593"/>
      <c r="K762" s="593"/>
      <c r="L762" s="593"/>
      <c r="N762" s="593"/>
      <c r="O762" s="593"/>
      <c r="P762" s="593"/>
      <c r="Q762" s="593"/>
    </row>
    <row r="763" customHeight="1" spans="6:17">
      <c r="F763" s="593"/>
      <c r="G763" s="593"/>
      <c r="H763" s="593"/>
      <c r="I763" s="593"/>
      <c r="J763" s="593"/>
      <c r="K763" s="593"/>
      <c r="L763" s="593"/>
      <c r="N763" s="593"/>
      <c r="O763" s="593"/>
      <c r="P763" s="593"/>
      <c r="Q763" s="593"/>
    </row>
    <row r="764" customHeight="1" spans="6:17">
      <c r="F764" s="593"/>
      <c r="G764" s="593"/>
      <c r="H764" s="593"/>
      <c r="I764" s="593"/>
      <c r="J764" s="593"/>
      <c r="K764" s="593"/>
      <c r="L764" s="593"/>
      <c r="N764" s="593"/>
      <c r="O764" s="593"/>
      <c r="P764" s="593"/>
      <c r="Q764" s="593"/>
    </row>
    <row r="765" customHeight="1" spans="6:17">
      <c r="F765" s="593"/>
      <c r="G765" s="593"/>
      <c r="H765" s="593"/>
      <c r="I765" s="593"/>
      <c r="J765" s="593"/>
      <c r="K765" s="593"/>
      <c r="L765" s="593"/>
      <c r="N765" s="593"/>
      <c r="O765" s="593"/>
      <c r="P765" s="593"/>
      <c r="Q765" s="593"/>
    </row>
    <row r="766" customHeight="1" spans="6:17">
      <c r="F766" s="593"/>
      <c r="G766" s="593"/>
      <c r="H766" s="593"/>
      <c r="I766" s="593"/>
      <c r="J766" s="593"/>
      <c r="K766" s="593"/>
      <c r="L766" s="593"/>
      <c r="N766" s="593"/>
      <c r="O766" s="593"/>
      <c r="P766" s="593"/>
      <c r="Q766" s="593"/>
    </row>
    <row r="767" customHeight="1" spans="6:17">
      <c r="F767" s="593"/>
      <c r="G767" s="593"/>
      <c r="H767" s="593"/>
      <c r="I767" s="593"/>
      <c r="J767" s="593"/>
      <c r="K767" s="593"/>
      <c r="L767" s="593"/>
      <c r="N767" s="593"/>
      <c r="O767" s="593"/>
      <c r="P767" s="593"/>
      <c r="Q767" s="593"/>
    </row>
    <row r="768" customHeight="1" spans="6:17">
      <c r="F768" s="593"/>
      <c r="G768" s="593"/>
      <c r="H768" s="593"/>
      <c r="I768" s="593"/>
      <c r="J768" s="593"/>
      <c r="K768" s="593"/>
      <c r="L768" s="593"/>
      <c r="N768" s="593"/>
      <c r="O768" s="593"/>
      <c r="P768" s="593"/>
      <c r="Q768" s="593"/>
    </row>
    <row r="769" customHeight="1" spans="6:17">
      <c r="F769" s="593"/>
      <c r="G769" s="593"/>
      <c r="H769" s="593"/>
      <c r="I769" s="593"/>
      <c r="J769" s="593"/>
      <c r="K769" s="593"/>
      <c r="L769" s="593"/>
      <c r="N769" s="593"/>
      <c r="O769" s="593"/>
      <c r="P769" s="593"/>
      <c r="Q769" s="593"/>
    </row>
    <row r="770" customHeight="1" spans="6:17">
      <c r="F770" s="593"/>
      <c r="G770" s="593"/>
      <c r="H770" s="593"/>
      <c r="I770" s="593"/>
      <c r="J770" s="593"/>
      <c r="K770" s="593"/>
      <c r="L770" s="593"/>
      <c r="N770" s="593"/>
      <c r="O770" s="593"/>
      <c r="P770" s="593"/>
      <c r="Q770" s="593"/>
    </row>
    <row r="771" customHeight="1" spans="6:17">
      <c r="F771" s="593"/>
      <c r="G771" s="593"/>
      <c r="H771" s="593"/>
      <c r="I771" s="593"/>
      <c r="J771" s="593"/>
      <c r="K771" s="593"/>
      <c r="L771" s="593"/>
      <c r="N771" s="593"/>
      <c r="O771" s="593"/>
      <c r="P771" s="593"/>
      <c r="Q771" s="593"/>
    </row>
    <row r="772" customHeight="1" spans="6:17">
      <c r="F772" s="593"/>
      <c r="G772" s="593"/>
      <c r="H772" s="593"/>
      <c r="I772" s="593"/>
      <c r="J772" s="593"/>
      <c r="K772" s="593"/>
      <c r="L772" s="593"/>
      <c r="N772" s="593"/>
      <c r="O772" s="593"/>
      <c r="P772" s="593"/>
      <c r="Q772" s="593"/>
    </row>
    <row r="773" customHeight="1" spans="6:17">
      <c r="F773" s="593"/>
      <c r="G773" s="593"/>
      <c r="H773" s="593"/>
      <c r="I773" s="593"/>
      <c r="J773" s="593"/>
      <c r="K773" s="593"/>
      <c r="L773" s="593"/>
      <c r="N773" s="593"/>
      <c r="O773" s="593"/>
      <c r="P773" s="593"/>
      <c r="Q773" s="593"/>
    </row>
    <row r="774" customHeight="1" spans="6:17">
      <c r="F774" s="593"/>
      <c r="G774" s="593"/>
      <c r="H774" s="593"/>
      <c r="I774" s="593"/>
      <c r="J774" s="593"/>
      <c r="K774" s="593"/>
      <c r="L774" s="593"/>
      <c r="N774" s="593"/>
      <c r="O774" s="593"/>
      <c r="P774" s="593"/>
      <c r="Q774" s="593"/>
    </row>
    <row r="775" customHeight="1" spans="6:17">
      <c r="F775" s="593"/>
      <c r="G775" s="593"/>
      <c r="H775" s="593"/>
      <c r="I775" s="593"/>
      <c r="J775" s="593"/>
      <c r="K775" s="593"/>
      <c r="L775" s="593"/>
      <c r="N775" s="593"/>
      <c r="O775" s="593"/>
      <c r="P775" s="593"/>
      <c r="Q775" s="593"/>
    </row>
    <row r="776" customHeight="1" spans="6:17">
      <c r="F776" s="593"/>
      <c r="G776" s="593"/>
      <c r="H776" s="593"/>
      <c r="I776" s="593"/>
      <c r="J776" s="593"/>
      <c r="K776" s="593"/>
      <c r="L776" s="593"/>
      <c r="N776" s="593"/>
      <c r="O776" s="593"/>
      <c r="P776" s="593"/>
      <c r="Q776" s="593"/>
    </row>
    <row r="777" customHeight="1" spans="6:17">
      <c r="F777" s="593"/>
      <c r="G777" s="593"/>
      <c r="H777" s="593"/>
      <c r="I777" s="593"/>
      <c r="J777" s="593"/>
      <c r="K777" s="593"/>
      <c r="L777" s="593"/>
      <c r="N777" s="593"/>
      <c r="O777" s="593"/>
      <c r="P777" s="593"/>
      <c r="Q777" s="593"/>
    </row>
    <row r="778" customHeight="1" spans="6:17">
      <c r="F778" s="593"/>
      <c r="G778" s="593"/>
      <c r="H778" s="593"/>
      <c r="I778" s="593"/>
      <c r="J778" s="593"/>
      <c r="K778" s="593"/>
      <c r="L778" s="593"/>
      <c r="N778" s="593"/>
      <c r="O778" s="593"/>
      <c r="P778" s="593"/>
      <c r="Q778" s="593"/>
    </row>
    <row r="779" customHeight="1" spans="6:17">
      <c r="F779" s="593"/>
      <c r="G779" s="593"/>
      <c r="H779" s="593"/>
      <c r="I779" s="593"/>
      <c r="J779" s="593"/>
      <c r="K779" s="593"/>
      <c r="L779" s="593"/>
      <c r="N779" s="593"/>
      <c r="O779" s="593"/>
      <c r="P779" s="593"/>
      <c r="Q779" s="593"/>
    </row>
    <row r="780" customHeight="1" spans="6:17">
      <c r="F780" s="593"/>
      <c r="G780" s="593"/>
      <c r="H780" s="593"/>
      <c r="I780" s="593"/>
      <c r="J780" s="593"/>
      <c r="K780" s="593"/>
      <c r="L780" s="593"/>
      <c r="N780" s="593"/>
      <c r="O780" s="593"/>
      <c r="P780" s="593"/>
      <c r="Q780" s="593"/>
    </row>
    <row r="781" customHeight="1" spans="6:17">
      <c r="F781" s="593"/>
      <c r="G781" s="593"/>
      <c r="H781" s="593"/>
      <c r="I781" s="593"/>
      <c r="J781" s="593"/>
      <c r="K781" s="593"/>
      <c r="L781" s="593"/>
      <c r="N781" s="593"/>
      <c r="O781" s="593"/>
      <c r="P781" s="593"/>
      <c r="Q781" s="593"/>
    </row>
    <row r="782" customHeight="1" spans="6:17">
      <c r="F782" s="593"/>
      <c r="G782" s="593"/>
      <c r="H782" s="593"/>
      <c r="I782" s="593"/>
      <c r="J782" s="593"/>
      <c r="K782" s="593"/>
      <c r="L782" s="593"/>
      <c r="N782" s="593"/>
      <c r="O782" s="593"/>
      <c r="P782" s="593"/>
      <c r="Q782" s="593"/>
    </row>
    <row r="783" customHeight="1" spans="6:17">
      <c r="F783" s="593"/>
      <c r="G783" s="593"/>
      <c r="H783" s="593"/>
      <c r="I783" s="593"/>
      <c r="J783" s="593"/>
      <c r="K783" s="593"/>
      <c r="L783" s="593"/>
      <c r="N783" s="593"/>
      <c r="O783" s="593"/>
      <c r="P783" s="593"/>
      <c r="Q783" s="593"/>
    </row>
    <row r="784" customHeight="1" spans="6:17">
      <c r="F784" s="593"/>
      <c r="G784" s="593"/>
      <c r="H784" s="593"/>
      <c r="I784" s="593"/>
      <c r="J784" s="593"/>
      <c r="K784" s="593"/>
      <c r="L784" s="593"/>
      <c r="N784" s="593"/>
      <c r="O784" s="593"/>
      <c r="P784" s="593"/>
      <c r="Q784" s="593"/>
    </row>
    <row r="785" customHeight="1" spans="6:17">
      <c r="F785" s="593"/>
      <c r="G785" s="593"/>
      <c r="H785" s="593"/>
      <c r="I785" s="593"/>
      <c r="J785" s="593"/>
      <c r="K785" s="593"/>
      <c r="L785" s="593"/>
      <c r="N785" s="593"/>
      <c r="O785" s="593"/>
      <c r="P785" s="593"/>
      <c r="Q785" s="593"/>
    </row>
    <row r="786" customHeight="1" spans="6:17">
      <c r="F786" s="593"/>
      <c r="G786" s="593"/>
      <c r="H786" s="593"/>
      <c r="I786" s="593"/>
      <c r="J786" s="593"/>
      <c r="K786" s="593"/>
      <c r="L786" s="593"/>
      <c r="N786" s="593"/>
      <c r="O786" s="593"/>
      <c r="P786" s="593"/>
      <c r="Q786" s="593"/>
    </row>
    <row r="787" customHeight="1" spans="6:17">
      <c r="F787" s="593"/>
      <c r="G787" s="593"/>
      <c r="H787" s="593"/>
      <c r="I787" s="593"/>
      <c r="J787" s="593"/>
      <c r="K787" s="593"/>
      <c r="L787" s="593"/>
      <c r="N787" s="593"/>
      <c r="O787" s="593"/>
      <c r="P787" s="593"/>
      <c r="Q787" s="593"/>
    </row>
    <row r="788" customHeight="1" spans="6:17">
      <c r="F788" s="593"/>
      <c r="G788" s="593"/>
      <c r="H788" s="593"/>
      <c r="I788" s="593"/>
      <c r="J788" s="593"/>
      <c r="K788" s="593"/>
      <c r="L788" s="593"/>
      <c r="N788" s="593"/>
      <c r="O788" s="593"/>
      <c r="P788" s="593"/>
      <c r="Q788" s="593"/>
    </row>
    <row r="789" customHeight="1" spans="6:17">
      <c r="F789" s="593"/>
      <c r="G789" s="593"/>
      <c r="H789" s="593"/>
      <c r="I789" s="593"/>
      <c r="J789" s="593"/>
      <c r="K789" s="593"/>
      <c r="L789" s="593"/>
      <c r="N789" s="593"/>
      <c r="O789" s="593"/>
      <c r="P789" s="593"/>
      <c r="Q789" s="593"/>
    </row>
    <row r="790" customHeight="1" spans="6:17">
      <c r="F790" s="593"/>
      <c r="G790" s="593"/>
      <c r="H790" s="593"/>
      <c r="I790" s="593"/>
      <c r="J790" s="593"/>
      <c r="K790" s="593"/>
      <c r="L790" s="593"/>
      <c r="N790" s="593"/>
      <c r="O790" s="593"/>
      <c r="P790" s="593"/>
      <c r="Q790" s="593"/>
    </row>
    <row r="791" customHeight="1" spans="6:17">
      <c r="F791" s="593"/>
      <c r="G791" s="593"/>
      <c r="H791" s="593"/>
      <c r="I791" s="593"/>
      <c r="J791" s="593"/>
      <c r="K791" s="593"/>
      <c r="L791" s="593"/>
      <c r="N791" s="593"/>
      <c r="O791" s="593"/>
      <c r="P791" s="593"/>
      <c r="Q791" s="593"/>
    </row>
    <row r="792" customHeight="1" spans="6:17">
      <c r="F792" s="593"/>
      <c r="G792" s="593"/>
      <c r="H792" s="593"/>
      <c r="I792" s="593"/>
      <c r="J792" s="593"/>
      <c r="K792" s="593"/>
      <c r="L792" s="593"/>
      <c r="N792" s="593"/>
      <c r="O792" s="593"/>
      <c r="P792" s="593"/>
      <c r="Q792" s="593"/>
    </row>
    <row r="793" customHeight="1" spans="6:17">
      <c r="F793" s="593"/>
      <c r="G793" s="593"/>
      <c r="H793" s="593"/>
      <c r="I793" s="593"/>
      <c r="J793" s="593"/>
      <c r="K793" s="593"/>
      <c r="L793" s="593"/>
      <c r="N793" s="593"/>
      <c r="O793" s="593"/>
      <c r="P793" s="593"/>
      <c r="Q793" s="593"/>
    </row>
    <row r="794" customHeight="1" spans="6:17">
      <c r="F794" s="593"/>
      <c r="G794" s="593"/>
      <c r="H794" s="593"/>
      <c r="I794" s="593"/>
      <c r="J794" s="593"/>
      <c r="K794" s="593"/>
      <c r="L794" s="593"/>
      <c r="N794" s="593"/>
      <c r="O794" s="593"/>
      <c r="P794" s="593"/>
      <c r="Q794" s="593"/>
    </row>
    <row r="795" customHeight="1" spans="6:17">
      <c r="F795" s="593"/>
      <c r="G795" s="593"/>
      <c r="H795" s="593"/>
      <c r="I795" s="593"/>
      <c r="J795" s="593"/>
      <c r="K795" s="593"/>
      <c r="L795" s="593"/>
      <c r="N795" s="593"/>
      <c r="O795" s="593"/>
      <c r="P795" s="593"/>
      <c r="Q795" s="593"/>
    </row>
    <row r="796" customHeight="1" spans="6:17">
      <c r="F796" s="593"/>
      <c r="G796" s="593"/>
      <c r="H796" s="593"/>
      <c r="I796" s="593"/>
      <c r="J796" s="593"/>
      <c r="K796" s="593"/>
      <c r="L796" s="593"/>
      <c r="N796" s="593"/>
      <c r="O796" s="593"/>
      <c r="P796" s="593"/>
      <c r="Q796" s="593"/>
    </row>
    <row r="797" customHeight="1" spans="6:17">
      <c r="F797" s="593"/>
      <c r="G797" s="593"/>
      <c r="H797" s="593"/>
      <c r="I797" s="593"/>
      <c r="J797" s="593"/>
      <c r="K797" s="593"/>
      <c r="L797" s="593"/>
      <c r="N797" s="593"/>
      <c r="O797" s="593"/>
      <c r="P797" s="593"/>
      <c r="Q797" s="593"/>
    </row>
    <row r="798" customHeight="1" spans="6:17">
      <c r="F798" s="593"/>
      <c r="G798" s="593"/>
      <c r="H798" s="593"/>
      <c r="I798" s="593"/>
      <c r="J798" s="593"/>
      <c r="K798" s="593"/>
      <c r="L798" s="593"/>
      <c r="N798" s="593"/>
      <c r="O798" s="593"/>
      <c r="P798" s="593"/>
      <c r="Q798" s="593"/>
    </row>
    <row r="799" customHeight="1" spans="6:17">
      <c r="F799" s="593"/>
      <c r="G799" s="593"/>
      <c r="H799" s="593"/>
      <c r="I799" s="593"/>
      <c r="J799" s="593"/>
      <c r="K799" s="593"/>
      <c r="L799" s="593"/>
      <c r="N799" s="593"/>
      <c r="O799" s="593"/>
      <c r="P799" s="593"/>
      <c r="Q799" s="593"/>
    </row>
    <row r="800" customHeight="1" spans="6:17">
      <c r="F800" s="593"/>
      <c r="G800" s="593"/>
      <c r="H800" s="593"/>
      <c r="I800" s="593"/>
      <c r="J800" s="593"/>
      <c r="K800" s="593"/>
      <c r="L800" s="593"/>
      <c r="N800" s="593"/>
      <c r="O800" s="593"/>
      <c r="P800" s="593"/>
      <c r="Q800" s="593"/>
    </row>
    <row r="801" customHeight="1" spans="6:17">
      <c r="F801" s="593"/>
      <c r="G801" s="593"/>
      <c r="H801" s="593"/>
      <c r="I801" s="593"/>
      <c r="J801" s="593"/>
      <c r="K801" s="593"/>
      <c r="L801" s="593"/>
      <c r="N801" s="593"/>
      <c r="O801" s="593"/>
      <c r="P801" s="593"/>
      <c r="Q801" s="593"/>
    </row>
    <row r="802" customHeight="1" spans="6:17">
      <c r="F802" s="593"/>
      <c r="G802" s="593"/>
      <c r="H802" s="593"/>
      <c r="I802" s="593"/>
      <c r="J802" s="593"/>
      <c r="K802" s="593"/>
      <c r="L802" s="593"/>
      <c r="N802" s="593"/>
      <c r="O802" s="593"/>
      <c r="P802" s="593"/>
      <c r="Q802" s="593"/>
    </row>
    <row r="803" customHeight="1" spans="6:17">
      <c r="F803" s="593"/>
      <c r="G803" s="593"/>
      <c r="H803" s="593"/>
      <c r="I803" s="593"/>
      <c r="J803" s="593"/>
      <c r="K803" s="593"/>
      <c r="L803" s="593"/>
      <c r="N803" s="593"/>
      <c r="O803" s="593"/>
      <c r="P803" s="593"/>
      <c r="Q803" s="593"/>
    </row>
    <row r="804" customHeight="1" spans="6:17">
      <c r="F804" s="593"/>
      <c r="G804" s="593"/>
      <c r="H804" s="593"/>
      <c r="I804" s="593"/>
      <c r="J804" s="593"/>
      <c r="K804" s="593"/>
      <c r="L804" s="593"/>
      <c r="N804" s="593"/>
      <c r="O804" s="593"/>
      <c r="P804" s="593"/>
      <c r="Q804" s="593"/>
    </row>
    <row r="805" customHeight="1" spans="6:17">
      <c r="F805" s="593"/>
      <c r="G805" s="593"/>
      <c r="H805" s="593"/>
      <c r="I805" s="593"/>
      <c r="J805" s="593"/>
      <c r="K805" s="593"/>
      <c r="L805" s="593"/>
      <c r="N805" s="593"/>
      <c r="O805" s="593"/>
      <c r="P805" s="593"/>
      <c r="Q805" s="593"/>
    </row>
    <row r="806" customHeight="1" spans="6:17">
      <c r="F806" s="593"/>
      <c r="G806" s="593"/>
      <c r="H806" s="593"/>
      <c r="I806" s="593"/>
      <c r="J806" s="593"/>
      <c r="K806" s="593"/>
      <c r="L806" s="593"/>
      <c r="N806" s="593"/>
      <c r="O806" s="593"/>
      <c r="P806" s="593"/>
      <c r="Q806" s="593"/>
    </row>
    <row r="807" customHeight="1" spans="6:17">
      <c r="F807" s="593"/>
      <c r="G807" s="593"/>
      <c r="H807" s="593"/>
      <c r="I807" s="593"/>
      <c r="J807" s="593"/>
      <c r="K807" s="593"/>
      <c r="L807" s="593"/>
      <c r="N807" s="593"/>
      <c r="O807" s="593"/>
      <c r="P807" s="593"/>
      <c r="Q807" s="593"/>
    </row>
    <row r="808" customHeight="1" spans="6:17">
      <c r="F808" s="593"/>
      <c r="G808" s="593"/>
      <c r="H808" s="593"/>
      <c r="I808" s="593"/>
      <c r="J808" s="593"/>
      <c r="K808" s="593"/>
      <c r="L808" s="593"/>
      <c r="N808" s="593"/>
      <c r="O808" s="593"/>
      <c r="P808" s="593"/>
      <c r="Q808" s="593"/>
    </row>
    <row r="809" customHeight="1" spans="6:17">
      <c r="F809" s="593"/>
      <c r="G809" s="593"/>
      <c r="H809" s="593"/>
      <c r="I809" s="593"/>
      <c r="J809" s="593"/>
      <c r="K809" s="593"/>
      <c r="L809" s="593"/>
      <c r="N809" s="593"/>
      <c r="O809" s="593"/>
      <c r="P809" s="593"/>
      <c r="Q809" s="593"/>
    </row>
    <row r="810" customHeight="1" spans="6:17">
      <c r="F810" s="593"/>
      <c r="G810" s="593"/>
      <c r="H810" s="593"/>
      <c r="I810" s="593"/>
      <c r="J810" s="593"/>
      <c r="K810" s="593"/>
      <c r="L810" s="593"/>
      <c r="N810" s="593"/>
      <c r="O810" s="593"/>
      <c r="P810" s="593"/>
      <c r="Q810" s="593"/>
    </row>
    <row r="811" customHeight="1" spans="6:17">
      <c r="F811" s="593"/>
      <c r="G811" s="593"/>
      <c r="H811" s="593"/>
      <c r="I811" s="593"/>
      <c r="J811" s="593"/>
      <c r="K811" s="593"/>
      <c r="L811" s="593"/>
      <c r="N811" s="593"/>
      <c r="O811" s="593"/>
      <c r="P811" s="593"/>
      <c r="Q811" s="593"/>
    </row>
    <row r="812" customHeight="1" spans="6:17">
      <c r="F812" s="593"/>
      <c r="G812" s="593"/>
      <c r="H812" s="593"/>
      <c r="I812" s="593"/>
      <c r="J812" s="593"/>
      <c r="K812" s="593"/>
      <c r="L812" s="593"/>
      <c r="N812" s="593"/>
      <c r="O812" s="593"/>
      <c r="P812" s="593"/>
      <c r="Q812" s="593"/>
    </row>
    <row r="813" customHeight="1" spans="6:17">
      <c r="F813" s="593"/>
      <c r="G813" s="593"/>
      <c r="H813" s="593"/>
      <c r="I813" s="593"/>
      <c r="J813" s="593"/>
      <c r="K813" s="593"/>
      <c r="L813" s="593"/>
      <c r="N813" s="593"/>
      <c r="O813" s="593"/>
      <c r="P813" s="593"/>
      <c r="Q813" s="593"/>
    </row>
    <row r="814" customHeight="1" spans="6:17">
      <c r="F814" s="593"/>
      <c r="G814" s="593"/>
      <c r="H814" s="593"/>
      <c r="I814" s="593"/>
      <c r="J814" s="593"/>
      <c r="K814" s="593"/>
      <c r="L814" s="593"/>
      <c r="N814" s="593"/>
      <c r="O814" s="593"/>
      <c r="P814" s="593"/>
      <c r="Q814" s="593"/>
    </row>
    <row r="815" customHeight="1" spans="6:17">
      <c r="F815" s="593"/>
      <c r="G815" s="593"/>
      <c r="H815" s="593"/>
      <c r="I815" s="593"/>
      <c r="J815" s="593"/>
      <c r="K815" s="593"/>
      <c r="L815" s="593"/>
      <c r="N815" s="593"/>
      <c r="O815" s="593"/>
      <c r="P815" s="593"/>
      <c r="Q815" s="593"/>
    </row>
    <row r="816" customHeight="1" spans="6:17">
      <c r="F816" s="593"/>
      <c r="G816" s="593"/>
      <c r="H816" s="593"/>
      <c r="I816" s="593"/>
      <c r="J816" s="593"/>
      <c r="K816" s="593"/>
      <c r="L816" s="593"/>
      <c r="N816" s="593"/>
      <c r="O816" s="593"/>
      <c r="P816" s="593"/>
      <c r="Q816" s="593"/>
    </row>
    <row r="817" customHeight="1" spans="6:17">
      <c r="F817" s="593"/>
      <c r="G817" s="593"/>
      <c r="H817" s="593"/>
      <c r="I817" s="593"/>
      <c r="J817" s="593"/>
      <c r="K817" s="593"/>
      <c r="L817" s="593"/>
      <c r="N817" s="593"/>
      <c r="O817" s="593"/>
      <c r="P817" s="593"/>
      <c r="Q817" s="593"/>
    </row>
    <row r="818" customHeight="1" spans="6:17">
      <c r="F818" s="593"/>
      <c r="G818" s="593"/>
      <c r="H818" s="593"/>
      <c r="I818" s="593"/>
      <c r="J818" s="593"/>
      <c r="K818" s="593"/>
      <c r="L818" s="593"/>
      <c r="N818" s="593"/>
      <c r="O818" s="593"/>
      <c r="P818" s="593"/>
      <c r="Q818" s="593"/>
    </row>
    <row r="819" customHeight="1" spans="6:17">
      <c r="F819" s="593"/>
      <c r="G819" s="593"/>
      <c r="H819" s="593"/>
      <c r="I819" s="593"/>
      <c r="J819" s="593"/>
      <c r="K819" s="593"/>
      <c r="L819" s="593"/>
      <c r="N819" s="593"/>
      <c r="O819" s="593"/>
      <c r="P819" s="593"/>
      <c r="Q819" s="593"/>
    </row>
    <row r="820" customHeight="1" spans="6:17">
      <c r="F820" s="593"/>
      <c r="G820" s="593"/>
      <c r="H820" s="593"/>
      <c r="I820" s="593"/>
      <c r="J820" s="593"/>
      <c r="K820" s="593"/>
      <c r="L820" s="593"/>
      <c r="N820" s="593"/>
      <c r="O820" s="593"/>
      <c r="P820" s="593"/>
      <c r="Q820" s="593"/>
    </row>
    <row r="821" customHeight="1" spans="6:17">
      <c r="F821" s="593"/>
      <c r="G821" s="593"/>
      <c r="H821" s="593"/>
      <c r="I821" s="593"/>
      <c r="J821" s="593"/>
      <c r="K821" s="593"/>
      <c r="L821" s="593"/>
      <c r="N821" s="593"/>
      <c r="O821" s="593"/>
      <c r="P821" s="593"/>
      <c r="Q821" s="593"/>
    </row>
    <row r="822" customHeight="1" spans="6:17">
      <c r="F822" s="593"/>
      <c r="G822" s="593"/>
      <c r="H822" s="593"/>
      <c r="I822" s="593"/>
      <c r="J822" s="593"/>
      <c r="K822" s="593"/>
      <c r="L822" s="593"/>
      <c r="N822" s="593"/>
      <c r="O822" s="593"/>
      <c r="P822" s="593"/>
      <c r="Q822" s="593"/>
    </row>
    <row r="823" customHeight="1" spans="6:17">
      <c r="F823" s="593"/>
      <c r="G823" s="593"/>
      <c r="H823" s="593"/>
      <c r="I823" s="593"/>
      <c r="J823" s="593"/>
      <c r="K823" s="593"/>
      <c r="L823" s="593"/>
      <c r="N823" s="593"/>
      <c r="O823" s="593"/>
      <c r="P823" s="593"/>
      <c r="Q823" s="593"/>
    </row>
    <row r="824" customHeight="1" spans="6:17">
      <c r="F824" s="593"/>
      <c r="G824" s="593"/>
      <c r="H824" s="593"/>
      <c r="I824" s="593"/>
      <c r="J824" s="593"/>
      <c r="K824" s="593"/>
      <c r="L824" s="593"/>
      <c r="N824" s="593"/>
      <c r="O824" s="593"/>
      <c r="P824" s="593"/>
      <c r="Q824" s="593"/>
    </row>
    <row r="825" customHeight="1" spans="6:17">
      <c r="F825" s="593"/>
      <c r="G825" s="593"/>
      <c r="H825" s="593"/>
      <c r="I825" s="593"/>
      <c r="J825" s="593"/>
      <c r="K825" s="593"/>
      <c r="L825" s="593"/>
      <c r="N825" s="593"/>
      <c r="O825" s="593"/>
      <c r="P825" s="593"/>
      <c r="Q825" s="593"/>
    </row>
    <row r="826" customHeight="1" spans="6:17">
      <c r="F826" s="593"/>
      <c r="G826" s="593"/>
      <c r="H826" s="593"/>
      <c r="I826" s="593"/>
      <c r="J826" s="593"/>
      <c r="K826" s="593"/>
      <c r="L826" s="593"/>
      <c r="N826" s="593"/>
      <c r="O826" s="593"/>
      <c r="P826" s="593"/>
      <c r="Q826" s="593"/>
    </row>
    <row r="827" customHeight="1" spans="6:17">
      <c r="F827" s="593"/>
      <c r="G827" s="593"/>
      <c r="H827" s="593"/>
      <c r="I827" s="593"/>
      <c r="J827" s="593"/>
      <c r="K827" s="593"/>
      <c r="L827" s="593"/>
      <c r="N827" s="593"/>
      <c r="O827" s="593"/>
      <c r="P827" s="593"/>
      <c r="Q827" s="593"/>
    </row>
    <row r="828" customHeight="1" spans="6:17">
      <c r="F828" s="593"/>
      <c r="G828" s="593"/>
      <c r="H828" s="593"/>
      <c r="I828" s="593"/>
      <c r="J828" s="593"/>
      <c r="K828" s="593"/>
      <c r="L828" s="593"/>
      <c r="N828" s="593"/>
      <c r="O828" s="593"/>
      <c r="P828" s="593"/>
      <c r="Q828" s="593"/>
    </row>
    <row r="829" customHeight="1" spans="6:17">
      <c r="F829" s="593"/>
      <c r="G829" s="593"/>
      <c r="H829" s="593"/>
      <c r="I829" s="593"/>
      <c r="J829" s="593"/>
      <c r="K829" s="593"/>
      <c r="L829" s="593"/>
      <c r="N829" s="593"/>
      <c r="O829" s="593"/>
      <c r="P829" s="593"/>
      <c r="Q829" s="593"/>
    </row>
    <row r="830" customHeight="1" spans="6:17">
      <c r="F830" s="593"/>
      <c r="G830" s="593"/>
      <c r="H830" s="593"/>
      <c r="I830" s="593"/>
      <c r="J830" s="593"/>
      <c r="K830" s="593"/>
      <c r="L830" s="593"/>
      <c r="N830" s="593"/>
      <c r="O830" s="593"/>
      <c r="P830" s="593"/>
      <c r="Q830" s="593"/>
    </row>
    <row r="831" customHeight="1" spans="6:17">
      <c r="F831" s="593"/>
      <c r="G831" s="593"/>
      <c r="H831" s="593"/>
      <c r="I831" s="593"/>
      <c r="J831" s="593"/>
      <c r="K831" s="593"/>
      <c r="L831" s="593"/>
      <c r="N831" s="593"/>
      <c r="O831" s="593"/>
      <c r="P831" s="593"/>
      <c r="Q831" s="593"/>
    </row>
    <row r="832" customHeight="1" spans="6:17">
      <c r="F832" s="593"/>
      <c r="G832" s="593"/>
      <c r="H832" s="593"/>
      <c r="I832" s="593"/>
      <c r="J832" s="593"/>
      <c r="K832" s="593"/>
      <c r="L832" s="593"/>
      <c r="N832" s="593"/>
      <c r="O832" s="593"/>
      <c r="P832" s="593"/>
      <c r="Q832" s="593"/>
    </row>
    <row r="833" customHeight="1" spans="6:17">
      <c r="F833" s="593"/>
      <c r="G833" s="593"/>
      <c r="H833" s="593"/>
      <c r="I833" s="593"/>
      <c r="J833" s="593"/>
      <c r="K833" s="593"/>
      <c r="L833" s="593"/>
      <c r="N833" s="593"/>
      <c r="O833" s="593"/>
      <c r="P833" s="593"/>
      <c r="Q833" s="593"/>
    </row>
    <row r="834" customHeight="1" spans="6:17">
      <c r="F834" s="593"/>
      <c r="G834" s="593"/>
      <c r="H834" s="593"/>
      <c r="I834" s="593"/>
      <c r="J834" s="593"/>
      <c r="K834" s="593"/>
      <c r="L834" s="593"/>
      <c r="N834" s="593"/>
      <c r="O834" s="593"/>
      <c r="P834" s="593"/>
      <c r="Q834" s="593"/>
    </row>
    <row r="835" customHeight="1" spans="6:17">
      <c r="F835" s="593"/>
      <c r="G835" s="593"/>
      <c r="H835" s="593"/>
      <c r="I835" s="593"/>
      <c r="J835" s="593"/>
      <c r="K835" s="593"/>
      <c r="L835" s="593"/>
      <c r="N835" s="593"/>
      <c r="O835" s="593"/>
      <c r="P835" s="593"/>
      <c r="Q835" s="593"/>
    </row>
    <row r="836" customHeight="1" spans="6:17">
      <c r="F836" s="593"/>
      <c r="G836" s="593"/>
      <c r="H836" s="593"/>
      <c r="I836" s="593"/>
      <c r="J836" s="593"/>
      <c r="K836" s="593"/>
      <c r="L836" s="593"/>
      <c r="N836" s="593"/>
      <c r="O836" s="593"/>
      <c r="P836" s="593"/>
      <c r="Q836" s="593"/>
    </row>
    <row r="837" customHeight="1" spans="6:17">
      <c r="F837" s="593"/>
      <c r="G837" s="593"/>
      <c r="H837" s="593"/>
      <c r="I837" s="593"/>
      <c r="J837" s="593"/>
      <c r="K837" s="593"/>
      <c r="L837" s="593"/>
      <c r="N837" s="593"/>
      <c r="O837" s="593"/>
      <c r="P837" s="593"/>
      <c r="Q837" s="593"/>
    </row>
    <row r="838" customHeight="1" spans="6:17">
      <c r="F838" s="593"/>
      <c r="G838" s="593"/>
      <c r="H838" s="593"/>
      <c r="I838" s="593"/>
      <c r="J838" s="593"/>
      <c r="K838" s="593"/>
      <c r="L838" s="593"/>
      <c r="N838" s="593"/>
      <c r="O838" s="593"/>
      <c r="P838" s="593"/>
      <c r="Q838" s="593"/>
    </row>
    <row r="839" customHeight="1" spans="6:17">
      <c r="F839" s="593"/>
      <c r="G839" s="593"/>
      <c r="H839" s="593"/>
      <c r="I839" s="593"/>
      <c r="J839" s="593"/>
      <c r="K839" s="593"/>
      <c r="L839" s="593"/>
      <c r="N839" s="593"/>
      <c r="O839" s="593"/>
      <c r="P839" s="593"/>
      <c r="Q839" s="593"/>
    </row>
    <row r="840" customHeight="1" spans="6:17">
      <c r="F840" s="593"/>
      <c r="G840" s="593"/>
      <c r="H840" s="593"/>
      <c r="I840" s="593"/>
      <c r="J840" s="593"/>
      <c r="K840" s="593"/>
      <c r="L840" s="593"/>
      <c r="N840" s="593"/>
      <c r="O840" s="593"/>
      <c r="P840" s="593"/>
      <c r="Q840" s="593"/>
    </row>
    <row r="841" customHeight="1" spans="6:17">
      <c r="F841" s="593"/>
      <c r="G841" s="593"/>
      <c r="H841" s="593"/>
      <c r="I841" s="593"/>
      <c r="J841" s="593"/>
      <c r="K841" s="593"/>
      <c r="L841" s="593"/>
      <c r="N841" s="593"/>
      <c r="O841" s="593"/>
      <c r="P841" s="593"/>
      <c r="Q841" s="593"/>
    </row>
    <row r="842" customHeight="1" spans="6:17">
      <c r="F842" s="593"/>
      <c r="G842" s="593"/>
      <c r="H842" s="593"/>
      <c r="I842" s="593"/>
      <c r="J842" s="593"/>
      <c r="K842" s="593"/>
      <c r="L842" s="593"/>
      <c r="N842" s="593"/>
      <c r="O842" s="593"/>
      <c r="P842" s="593"/>
      <c r="Q842" s="593"/>
    </row>
    <row r="843" customHeight="1" spans="6:17">
      <c r="F843" s="593"/>
      <c r="G843" s="593"/>
      <c r="H843" s="593"/>
      <c r="I843" s="593"/>
      <c r="J843" s="593"/>
      <c r="K843" s="593"/>
      <c r="L843" s="593"/>
      <c r="N843" s="593"/>
      <c r="O843" s="593"/>
      <c r="P843" s="593"/>
      <c r="Q843" s="593"/>
    </row>
    <row r="844" customHeight="1" spans="6:17">
      <c r="F844" s="593"/>
      <c r="G844" s="593"/>
      <c r="H844" s="593"/>
      <c r="I844" s="593"/>
      <c r="J844" s="593"/>
      <c r="K844" s="593"/>
      <c r="L844" s="593"/>
      <c r="N844" s="593"/>
      <c r="O844" s="593"/>
      <c r="P844" s="593"/>
      <c r="Q844" s="593"/>
    </row>
    <row r="845" customHeight="1" spans="6:17">
      <c r="F845" s="593"/>
      <c r="G845" s="593"/>
      <c r="H845" s="593"/>
      <c r="I845" s="593"/>
      <c r="J845" s="593"/>
      <c r="K845" s="593"/>
      <c r="L845" s="593"/>
      <c r="N845" s="593"/>
      <c r="O845" s="593"/>
      <c r="P845" s="593"/>
      <c r="Q845" s="593"/>
    </row>
    <row r="846" customHeight="1" spans="6:17">
      <c r="F846" s="593"/>
      <c r="G846" s="593"/>
      <c r="H846" s="593"/>
      <c r="I846" s="593"/>
      <c r="J846" s="593"/>
      <c r="K846" s="593"/>
      <c r="L846" s="593"/>
      <c r="N846" s="593"/>
      <c r="O846" s="593"/>
      <c r="P846" s="593"/>
      <c r="Q846" s="593"/>
    </row>
    <row r="847" customHeight="1" spans="6:17">
      <c r="F847" s="593"/>
      <c r="G847" s="593"/>
      <c r="H847" s="593"/>
      <c r="I847" s="593"/>
      <c r="J847" s="593"/>
      <c r="K847" s="593"/>
      <c r="L847" s="593"/>
      <c r="N847" s="593"/>
      <c r="O847" s="593"/>
      <c r="P847" s="593"/>
      <c r="Q847" s="593"/>
    </row>
    <row r="848" customHeight="1" spans="6:17">
      <c r="F848" s="593"/>
      <c r="G848" s="593"/>
      <c r="H848" s="593"/>
      <c r="I848" s="593"/>
      <c r="J848" s="593"/>
      <c r="K848" s="593"/>
      <c r="L848" s="593"/>
      <c r="N848" s="593"/>
      <c r="O848" s="593"/>
      <c r="P848" s="593"/>
      <c r="Q848" s="593"/>
    </row>
    <row r="849" customHeight="1" spans="6:17">
      <c r="F849" s="593"/>
      <c r="G849" s="593"/>
      <c r="H849" s="593"/>
      <c r="I849" s="593"/>
      <c r="J849" s="593"/>
      <c r="K849" s="593"/>
      <c r="L849" s="593"/>
      <c r="N849" s="593"/>
      <c r="O849" s="593"/>
      <c r="P849" s="593"/>
      <c r="Q849" s="593"/>
    </row>
    <row r="850" customHeight="1" spans="6:17">
      <c r="F850" s="593"/>
      <c r="G850" s="593"/>
      <c r="H850" s="593"/>
      <c r="I850" s="593"/>
      <c r="J850" s="593"/>
      <c r="K850" s="593"/>
      <c r="L850" s="593"/>
      <c r="N850" s="593"/>
      <c r="O850" s="593"/>
      <c r="P850" s="593"/>
      <c r="Q850" s="593"/>
    </row>
    <row r="851" customHeight="1" spans="6:17">
      <c r="F851" s="593"/>
      <c r="G851" s="593"/>
      <c r="H851" s="593"/>
      <c r="I851" s="593"/>
      <c r="J851" s="593"/>
      <c r="K851" s="593"/>
      <c r="L851" s="593"/>
      <c r="N851" s="593"/>
      <c r="O851" s="593"/>
      <c r="P851" s="593"/>
      <c r="Q851" s="593"/>
    </row>
    <row r="852" customHeight="1" spans="6:17">
      <c r="F852" s="593"/>
      <c r="G852" s="593"/>
      <c r="H852" s="593"/>
      <c r="I852" s="593"/>
      <c r="J852" s="593"/>
      <c r="K852" s="593"/>
      <c r="L852" s="593"/>
      <c r="N852" s="593"/>
      <c r="O852" s="593"/>
      <c r="P852" s="593"/>
      <c r="Q852" s="593"/>
    </row>
    <row r="853" customHeight="1" spans="6:17">
      <c r="F853" s="593"/>
      <c r="G853" s="593"/>
      <c r="H853" s="593"/>
      <c r="I853" s="593"/>
      <c r="J853" s="593"/>
      <c r="K853" s="593"/>
      <c r="L853" s="593"/>
      <c r="N853" s="593"/>
      <c r="O853" s="593"/>
      <c r="P853" s="593"/>
      <c r="Q853" s="593"/>
    </row>
    <row r="854" customHeight="1" spans="6:17">
      <c r="F854" s="593"/>
      <c r="G854" s="593"/>
      <c r="H854" s="593"/>
      <c r="I854" s="593"/>
      <c r="J854" s="593"/>
      <c r="K854" s="593"/>
      <c r="L854" s="593"/>
      <c r="N854" s="593"/>
      <c r="O854" s="593"/>
      <c r="P854" s="593"/>
      <c r="Q854" s="593"/>
    </row>
    <row r="855" customHeight="1" spans="6:17">
      <c r="F855" s="593"/>
      <c r="G855" s="593"/>
      <c r="H855" s="593"/>
      <c r="I855" s="593"/>
      <c r="J855" s="593"/>
      <c r="K855" s="593"/>
      <c r="L855" s="593"/>
      <c r="N855" s="593"/>
      <c r="O855" s="593"/>
      <c r="P855" s="593"/>
      <c r="Q855" s="593"/>
    </row>
    <row r="856" customHeight="1" spans="6:17">
      <c r="F856" s="593"/>
      <c r="G856" s="593"/>
      <c r="H856" s="593"/>
      <c r="I856" s="593"/>
      <c r="J856" s="593"/>
      <c r="K856" s="593"/>
      <c r="L856" s="593"/>
      <c r="N856" s="593"/>
      <c r="O856" s="593"/>
      <c r="P856" s="593"/>
      <c r="Q856" s="593"/>
    </row>
    <row r="857" customHeight="1" spans="6:17">
      <c r="F857" s="593"/>
      <c r="G857" s="593"/>
      <c r="H857" s="593"/>
      <c r="I857" s="593"/>
      <c r="J857" s="593"/>
      <c r="K857" s="593"/>
      <c r="L857" s="593"/>
      <c r="N857" s="593"/>
      <c r="O857" s="593"/>
      <c r="P857" s="593"/>
      <c r="Q857" s="593"/>
    </row>
    <row r="858" customHeight="1" spans="6:17">
      <c r="F858" s="593"/>
      <c r="G858" s="593"/>
      <c r="H858" s="593"/>
      <c r="I858" s="593"/>
      <c r="J858" s="593"/>
      <c r="K858" s="593"/>
      <c r="L858" s="593"/>
      <c r="N858" s="593"/>
      <c r="O858" s="593"/>
      <c r="P858" s="593"/>
      <c r="Q858" s="593"/>
    </row>
    <row r="859" customHeight="1" spans="6:17">
      <c r="F859" s="593"/>
      <c r="G859" s="593"/>
      <c r="H859" s="593"/>
      <c r="I859" s="593"/>
      <c r="J859" s="593"/>
      <c r="K859" s="593"/>
      <c r="L859" s="593"/>
      <c r="N859" s="593"/>
      <c r="O859" s="593"/>
      <c r="P859" s="593"/>
      <c r="Q859" s="593"/>
    </row>
    <row r="860" customHeight="1" spans="6:17">
      <c r="F860" s="593"/>
      <c r="G860" s="593"/>
      <c r="H860" s="593"/>
      <c r="I860" s="593"/>
      <c r="J860" s="593"/>
      <c r="K860" s="593"/>
      <c r="L860" s="593"/>
      <c r="N860" s="593"/>
      <c r="O860" s="593"/>
      <c r="P860" s="593"/>
      <c r="Q860" s="593"/>
    </row>
    <row r="861" customHeight="1" spans="6:17">
      <c r="F861" s="593"/>
      <c r="G861" s="593"/>
      <c r="H861" s="593"/>
      <c r="I861" s="593"/>
      <c r="J861" s="593"/>
      <c r="K861" s="593"/>
      <c r="L861" s="593"/>
      <c r="N861" s="593"/>
      <c r="O861" s="593"/>
      <c r="P861" s="593"/>
      <c r="Q861" s="593"/>
    </row>
    <row r="862" customHeight="1" spans="6:17">
      <c r="F862" s="593"/>
      <c r="G862" s="593"/>
      <c r="H862" s="593"/>
      <c r="I862" s="593"/>
      <c r="J862" s="593"/>
      <c r="K862" s="593"/>
      <c r="L862" s="593"/>
      <c r="N862" s="593"/>
      <c r="O862" s="593"/>
      <c r="P862" s="593"/>
      <c r="Q862" s="593"/>
    </row>
    <row r="863" customHeight="1" spans="6:17">
      <c r="F863" s="593"/>
      <c r="G863" s="593"/>
      <c r="H863" s="593"/>
      <c r="I863" s="593"/>
      <c r="J863" s="593"/>
      <c r="K863" s="593"/>
      <c r="L863" s="593"/>
      <c r="N863" s="593"/>
      <c r="O863" s="593"/>
      <c r="P863" s="593"/>
      <c r="Q863" s="593"/>
    </row>
    <row r="864" customHeight="1" spans="6:17">
      <c r="F864" s="593"/>
      <c r="G864" s="593"/>
      <c r="H864" s="593"/>
      <c r="I864" s="593"/>
      <c r="J864" s="593"/>
      <c r="K864" s="593"/>
      <c r="L864" s="593"/>
      <c r="N864" s="593"/>
      <c r="O864" s="593"/>
      <c r="P864" s="593"/>
      <c r="Q864" s="593"/>
    </row>
    <row r="865" customHeight="1" spans="6:17">
      <c r="F865" s="593"/>
      <c r="G865" s="593"/>
      <c r="H865" s="593"/>
      <c r="I865" s="593"/>
      <c r="J865" s="593"/>
      <c r="K865" s="593"/>
      <c r="L865" s="593"/>
      <c r="N865" s="593"/>
      <c r="O865" s="593"/>
      <c r="P865" s="593"/>
      <c r="Q865" s="593"/>
    </row>
    <row r="866" customHeight="1" spans="6:17">
      <c r="F866" s="593"/>
      <c r="G866" s="593"/>
      <c r="H866" s="593"/>
      <c r="I866" s="593"/>
      <c r="J866" s="593"/>
      <c r="K866" s="593"/>
      <c r="L866" s="593"/>
      <c r="N866" s="593"/>
      <c r="O866" s="593"/>
      <c r="P866" s="593"/>
      <c r="Q866" s="593"/>
    </row>
    <row r="867" customHeight="1" spans="6:17">
      <c r="F867" s="593"/>
      <c r="G867" s="593"/>
      <c r="H867" s="593"/>
      <c r="I867" s="593"/>
      <c r="J867" s="593"/>
      <c r="K867" s="593"/>
      <c r="L867" s="593"/>
      <c r="N867" s="593"/>
      <c r="O867" s="593"/>
      <c r="P867" s="593"/>
      <c r="Q867" s="593"/>
    </row>
    <row r="868" customHeight="1" spans="6:17">
      <c r="F868" s="593"/>
      <c r="G868" s="593"/>
      <c r="H868" s="593"/>
      <c r="I868" s="593"/>
      <c r="J868" s="593"/>
      <c r="K868" s="593"/>
      <c r="L868" s="593"/>
      <c r="N868" s="593"/>
      <c r="O868" s="593"/>
      <c r="P868" s="593"/>
      <c r="Q868" s="593"/>
    </row>
    <row r="869" customHeight="1" spans="6:17">
      <c r="F869" s="593"/>
      <c r="G869" s="593"/>
      <c r="H869" s="593"/>
      <c r="I869" s="593"/>
      <c r="J869" s="593"/>
      <c r="K869" s="593"/>
      <c r="L869" s="593"/>
      <c r="N869" s="593"/>
      <c r="O869" s="593"/>
      <c r="P869" s="593"/>
      <c r="Q869" s="593"/>
    </row>
    <row r="870" customHeight="1" spans="6:17">
      <c r="F870" s="593"/>
      <c r="G870" s="593"/>
      <c r="H870" s="593"/>
      <c r="I870" s="593"/>
      <c r="J870" s="593"/>
      <c r="K870" s="593"/>
      <c r="L870" s="593"/>
      <c r="N870" s="593"/>
      <c r="O870" s="593"/>
      <c r="P870" s="593"/>
      <c r="Q870" s="593"/>
    </row>
    <row r="871" customHeight="1" spans="6:17">
      <c r="F871" s="593"/>
      <c r="G871" s="593"/>
      <c r="H871" s="593"/>
      <c r="I871" s="593"/>
      <c r="J871" s="593"/>
      <c r="K871" s="593"/>
      <c r="L871" s="593"/>
      <c r="N871" s="593"/>
      <c r="O871" s="593"/>
      <c r="P871" s="593"/>
      <c r="Q871" s="593"/>
    </row>
    <row r="872" customHeight="1" spans="6:17">
      <c r="F872" s="593"/>
      <c r="G872" s="593"/>
      <c r="H872" s="593"/>
      <c r="I872" s="593"/>
      <c r="J872" s="593"/>
      <c r="K872" s="593"/>
      <c r="L872" s="593"/>
      <c r="N872" s="593"/>
      <c r="O872" s="593"/>
      <c r="P872" s="593"/>
      <c r="Q872" s="593"/>
    </row>
    <row r="873" customHeight="1" spans="6:17">
      <c r="F873" s="593"/>
      <c r="G873" s="593"/>
      <c r="H873" s="593"/>
      <c r="I873" s="593"/>
      <c r="J873" s="593"/>
      <c r="K873" s="593"/>
      <c r="L873" s="593"/>
      <c r="N873" s="593"/>
      <c r="O873" s="593"/>
      <c r="P873" s="593"/>
      <c r="Q873" s="593"/>
    </row>
    <row r="874" customHeight="1" spans="6:17">
      <c r="F874" s="593"/>
      <c r="G874" s="593"/>
      <c r="H874" s="593"/>
      <c r="I874" s="593"/>
      <c r="J874" s="593"/>
      <c r="K874" s="593"/>
      <c r="L874" s="593"/>
      <c r="N874" s="593"/>
      <c r="O874" s="593"/>
      <c r="P874" s="593"/>
      <c r="Q874" s="593"/>
    </row>
    <row r="875" customHeight="1" spans="6:17">
      <c r="F875" s="593"/>
      <c r="G875" s="593"/>
      <c r="H875" s="593"/>
      <c r="I875" s="593"/>
      <c r="J875" s="593"/>
      <c r="K875" s="593"/>
      <c r="L875" s="593"/>
      <c r="N875" s="593"/>
      <c r="O875" s="593"/>
      <c r="P875" s="593"/>
      <c r="Q875" s="593"/>
    </row>
    <row r="876" customHeight="1" spans="6:17">
      <c r="F876" s="593"/>
      <c r="G876" s="593"/>
      <c r="H876" s="593"/>
      <c r="I876" s="593"/>
      <c r="J876" s="593"/>
      <c r="K876" s="593"/>
      <c r="L876" s="593"/>
      <c r="N876" s="593"/>
      <c r="O876" s="593"/>
      <c r="P876" s="593"/>
      <c r="Q876" s="593"/>
    </row>
    <row r="877" customHeight="1" spans="6:17">
      <c r="F877" s="593"/>
      <c r="G877" s="593"/>
      <c r="H877" s="593"/>
      <c r="I877" s="593"/>
      <c r="J877" s="593"/>
      <c r="K877" s="593"/>
      <c r="L877" s="593"/>
      <c r="N877" s="593"/>
      <c r="O877" s="593"/>
      <c r="P877" s="593"/>
      <c r="Q877" s="593"/>
    </row>
    <row r="878" customHeight="1" spans="6:17">
      <c r="F878" s="593"/>
      <c r="G878" s="593"/>
      <c r="H878" s="593"/>
      <c r="I878" s="593"/>
      <c r="J878" s="593"/>
      <c r="K878" s="593"/>
      <c r="L878" s="593"/>
      <c r="N878" s="593"/>
      <c r="O878" s="593"/>
      <c r="P878" s="593"/>
      <c r="Q878" s="593"/>
    </row>
    <row r="879" customHeight="1" spans="6:17">
      <c r="F879" s="593"/>
      <c r="G879" s="593"/>
      <c r="H879" s="593"/>
      <c r="I879" s="593"/>
      <c r="J879" s="593"/>
      <c r="K879" s="593"/>
      <c r="L879" s="593"/>
      <c r="N879" s="593"/>
      <c r="O879" s="593"/>
      <c r="P879" s="593"/>
      <c r="Q879" s="593"/>
    </row>
    <row r="880" customHeight="1" spans="6:17">
      <c r="F880" s="593"/>
      <c r="G880" s="593"/>
      <c r="H880" s="593"/>
      <c r="I880" s="593"/>
      <c r="J880" s="593"/>
      <c r="K880" s="593"/>
      <c r="L880" s="593"/>
      <c r="N880" s="593"/>
      <c r="O880" s="593"/>
      <c r="P880" s="593"/>
      <c r="Q880" s="593"/>
    </row>
    <row r="881" customHeight="1" spans="6:17">
      <c r="F881" s="593"/>
      <c r="G881" s="593"/>
      <c r="H881" s="593"/>
      <c r="I881" s="593"/>
      <c r="J881" s="593"/>
      <c r="K881" s="593"/>
      <c r="L881" s="593"/>
      <c r="N881" s="593"/>
      <c r="O881" s="593"/>
      <c r="P881" s="593"/>
      <c r="Q881" s="593"/>
    </row>
    <row r="882" customHeight="1" spans="6:17">
      <c r="F882" s="593"/>
      <c r="G882" s="593"/>
      <c r="H882" s="593"/>
      <c r="I882" s="593"/>
      <c r="J882" s="593"/>
      <c r="K882" s="593"/>
      <c r="L882" s="593"/>
      <c r="N882" s="593"/>
      <c r="O882" s="593"/>
      <c r="P882" s="593"/>
      <c r="Q882" s="593"/>
    </row>
    <row r="883" customHeight="1" spans="6:17">
      <c r="F883" s="593"/>
      <c r="G883" s="593"/>
      <c r="H883" s="593"/>
      <c r="I883" s="593"/>
      <c r="J883" s="593"/>
      <c r="K883" s="593"/>
      <c r="L883" s="593"/>
      <c r="N883" s="593"/>
      <c r="O883" s="593"/>
      <c r="P883" s="593"/>
      <c r="Q883" s="593"/>
    </row>
    <row r="884" customHeight="1" spans="6:17">
      <c r="F884" s="593"/>
      <c r="G884" s="593"/>
      <c r="H884" s="593"/>
      <c r="I884" s="593"/>
      <c r="J884" s="593"/>
      <c r="K884" s="593"/>
      <c r="L884" s="593"/>
      <c r="N884" s="593"/>
      <c r="O884" s="593"/>
      <c r="P884" s="593"/>
      <c r="Q884" s="593"/>
    </row>
    <row r="885" customHeight="1" spans="6:17">
      <c r="F885" s="593"/>
      <c r="G885" s="593"/>
      <c r="H885" s="593"/>
      <c r="I885" s="593"/>
      <c r="J885" s="593"/>
      <c r="K885" s="593"/>
      <c r="L885" s="593"/>
      <c r="N885" s="593"/>
      <c r="O885" s="593"/>
      <c r="P885" s="593"/>
      <c r="Q885" s="593"/>
    </row>
    <row r="886" customHeight="1" spans="6:17">
      <c r="F886" s="593"/>
      <c r="G886" s="593"/>
      <c r="H886" s="593"/>
      <c r="I886" s="593"/>
      <c r="J886" s="593"/>
      <c r="K886" s="593"/>
      <c r="L886" s="593"/>
      <c r="N886" s="593"/>
      <c r="O886" s="593"/>
      <c r="P886" s="593"/>
      <c r="Q886" s="593"/>
    </row>
    <row r="887" customHeight="1" spans="6:17">
      <c r="F887" s="593"/>
      <c r="G887" s="593"/>
      <c r="H887" s="593"/>
      <c r="I887" s="593"/>
      <c r="J887" s="593"/>
      <c r="K887" s="593"/>
      <c r="L887" s="593"/>
      <c r="N887" s="593"/>
      <c r="O887" s="593"/>
      <c r="P887" s="593"/>
      <c r="Q887" s="593"/>
    </row>
    <row r="888" customHeight="1" spans="6:17">
      <c r="F888" s="593"/>
      <c r="G888" s="593"/>
      <c r="H888" s="593"/>
      <c r="I888" s="593"/>
      <c r="J888" s="593"/>
      <c r="K888" s="593"/>
      <c r="L888" s="593"/>
      <c r="N888" s="593"/>
      <c r="O888" s="593"/>
      <c r="P888" s="593"/>
      <c r="Q888" s="593"/>
    </row>
    <row r="889" customHeight="1" spans="6:17">
      <c r="F889" s="593"/>
      <c r="G889" s="593"/>
      <c r="H889" s="593"/>
      <c r="I889" s="593"/>
      <c r="J889" s="593"/>
      <c r="K889" s="593"/>
      <c r="L889" s="593"/>
      <c r="N889" s="593"/>
      <c r="O889" s="593"/>
      <c r="P889" s="593"/>
      <c r="Q889" s="593"/>
    </row>
    <row r="890" customHeight="1" spans="6:17">
      <c r="F890" s="593"/>
      <c r="G890" s="593"/>
      <c r="H890" s="593"/>
      <c r="I890" s="593"/>
      <c r="J890" s="593"/>
      <c r="K890" s="593"/>
      <c r="L890" s="593"/>
      <c r="N890" s="593"/>
      <c r="O890" s="593"/>
      <c r="P890" s="593"/>
      <c r="Q890" s="593"/>
    </row>
    <row r="891" customHeight="1" spans="6:17">
      <c r="F891" s="593"/>
      <c r="G891" s="593"/>
      <c r="H891" s="593"/>
      <c r="I891" s="593"/>
      <c r="J891" s="593"/>
      <c r="K891" s="593"/>
      <c r="L891" s="593"/>
      <c r="N891" s="593"/>
      <c r="O891" s="593"/>
      <c r="P891" s="593"/>
      <c r="Q891" s="593"/>
    </row>
    <row r="892" customHeight="1" spans="6:17">
      <c r="F892" s="593"/>
      <c r="G892" s="593"/>
      <c r="H892" s="593"/>
      <c r="I892" s="593"/>
      <c r="J892" s="593"/>
      <c r="K892" s="593"/>
      <c r="L892" s="593"/>
      <c r="N892" s="593"/>
      <c r="O892" s="593"/>
      <c r="P892" s="593"/>
      <c r="Q892" s="593"/>
    </row>
    <row r="893" customHeight="1" spans="6:17">
      <c r="F893" s="593"/>
      <c r="G893" s="593"/>
      <c r="H893" s="593"/>
      <c r="I893" s="593"/>
      <c r="J893" s="593"/>
      <c r="K893" s="593"/>
      <c r="L893" s="593"/>
      <c r="N893" s="593"/>
      <c r="O893" s="593"/>
      <c r="P893" s="593"/>
      <c r="Q893" s="593"/>
    </row>
    <row r="894" customHeight="1" spans="6:17">
      <c r="F894" s="593"/>
      <c r="G894" s="593"/>
      <c r="H894" s="593"/>
      <c r="I894" s="593"/>
      <c r="J894" s="593"/>
      <c r="K894" s="593"/>
      <c r="L894" s="593"/>
      <c r="N894" s="593"/>
      <c r="O894" s="593"/>
      <c r="P894" s="593"/>
      <c r="Q894" s="593"/>
    </row>
    <row r="895" customHeight="1" spans="6:17">
      <c r="F895" s="593"/>
      <c r="G895" s="593"/>
      <c r="H895" s="593"/>
      <c r="I895" s="593"/>
      <c r="J895" s="593"/>
      <c r="K895" s="593"/>
      <c r="L895" s="593"/>
      <c r="N895" s="593"/>
      <c r="O895" s="593"/>
      <c r="P895" s="593"/>
      <c r="Q895" s="593"/>
    </row>
    <row r="896" customHeight="1" spans="6:17">
      <c r="F896" s="593"/>
      <c r="G896" s="593"/>
      <c r="H896" s="593"/>
      <c r="I896" s="593"/>
      <c r="J896" s="593"/>
      <c r="K896" s="593"/>
      <c r="L896" s="593"/>
      <c r="N896" s="593"/>
      <c r="O896" s="593"/>
      <c r="P896" s="593"/>
      <c r="Q896" s="593"/>
    </row>
    <row r="897" customHeight="1" spans="6:17">
      <c r="F897" s="593"/>
      <c r="G897" s="593"/>
      <c r="H897" s="593"/>
      <c r="I897" s="593"/>
      <c r="J897" s="593"/>
      <c r="K897" s="593"/>
      <c r="L897" s="593"/>
      <c r="N897" s="593"/>
      <c r="O897" s="593"/>
      <c r="P897" s="593"/>
      <c r="Q897" s="593"/>
    </row>
    <row r="898" customHeight="1" spans="6:17">
      <c r="F898" s="593"/>
      <c r="G898" s="593"/>
      <c r="H898" s="593"/>
      <c r="I898" s="593"/>
      <c r="J898" s="593"/>
      <c r="K898" s="593"/>
      <c r="L898" s="593"/>
      <c r="N898" s="593"/>
      <c r="O898" s="593"/>
      <c r="P898" s="593"/>
      <c r="Q898" s="593"/>
    </row>
    <row r="899" customHeight="1" spans="6:17">
      <c r="F899" s="593"/>
      <c r="G899" s="593"/>
      <c r="H899" s="593"/>
      <c r="I899" s="593"/>
      <c r="J899" s="593"/>
      <c r="K899" s="593"/>
      <c r="L899" s="593"/>
      <c r="N899" s="593"/>
      <c r="O899" s="593"/>
      <c r="P899" s="593"/>
      <c r="Q899" s="593"/>
    </row>
    <row r="900" customHeight="1" spans="6:17">
      <c r="F900" s="593"/>
      <c r="G900" s="593"/>
      <c r="H900" s="593"/>
      <c r="I900" s="593"/>
      <c r="J900" s="593"/>
      <c r="K900" s="593"/>
      <c r="L900" s="593"/>
      <c r="N900" s="593"/>
      <c r="O900" s="593"/>
      <c r="P900" s="593"/>
      <c r="Q900" s="593"/>
    </row>
    <row r="901" customHeight="1" spans="6:17">
      <c r="F901" s="593"/>
      <c r="G901" s="593"/>
      <c r="H901" s="593"/>
      <c r="I901" s="593"/>
      <c r="J901" s="593"/>
      <c r="K901" s="593"/>
      <c r="L901" s="593"/>
      <c r="N901" s="593"/>
      <c r="O901" s="593"/>
      <c r="P901" s="593"/>
      <c r="Q901" s="593"/>
    </row>
    <row r="902" customHeight="1" spans="6:17">
      <c r="F902" s="593"/>
      <c r="G902" s="593"/>
      <c r="H902" s="593"/>
      <c r="I902" s="593"/>
      <c r="J902" s="593"/>
      <c r="K902" s="593"/>
      <c r="L902" s="593"/>
      <c r="N902" s="593"/>
      <c r="O902" s="593"/>
      <c r="P902" s="593"/>
      <c r="Q902" s="593"/>
    </row>
    <row r="903" customHeight="1" spans="6:17">
      <c r="F903" s="593"/>
      <c r="G903" s="593"/>
      <c r="H903" s="593"/>
      <c r="I903" s="593"/>
      <c r="J903" s="593"/>
      <c r="K903" s="593"/>
      <c r="L903" s="593"/>
      <c r="N903" s="593"/>
      <c r="O903" s="593"/>
      <c r="P903" s="593"/>
      <c r="Q903" s="593"/>
    </row>
    <row r="904" customHeight="1" spans="6:17">
      <c r="F904" s="593"/>
      <c r="G904" s="593"/>
      <c r="H904" s="593"/>
      <c r="I904" s="593"/>
      <c r="J904" s="593"/>
      <c r="K904" s="593"/>
      <c r="L904" s="593"/>
      <c r="N904" s="593"/>
      <c r="O904" s="593"/>
      <c r="P904" s="593"/>
      <c r="Q904" s="593"/>
    </row>
    <row r="905" customHeight="1" spans="6:17">
      <c r="F905" s="593"/>
      <c r="G905" s="593"/>
      <c r="H905" s="593"/>
      <c r="I905" s="593"/>
      <c r="J905" s="593"/>
      <c r="K905" s="593"/>
      <c r="L905" s="593"/>
      <c r="N905" s="593"/>
      <c r="O905" s="593"/>
      <c r="P905" s="593"/>
      <c r="Q905" s="593"/>
    </row>
    <row r="906" customHeight="1" spans="6:17">
      <c r="F906" s="593"/>
      <c r="G906" s="593"/>
      <c r="H906" s="593"/>
      <c r="I906" s="593"/>
      <c r="J906" s="593"/>
      <c r="K906" s="593"/>
      <c r="L906" s="593"/>
      <c r="N906" s="593"/>
      <c r="O906" s="593"/>
      <c r="P906" s="593"/>
      <c r="Q906" s="593"/>
    </row>
    <row r="907" customHeight="1" spans="6:17">
      <c r="F907" s="593"/>
      <c r="G907" s="593"/>
      <c r="H907" s="593"/>
      <c r="I907" s="593"/>
      <c r="J907" s="593"/>
      <c r="K907" s="593"/>
      <c r="L907" s="593"/>
      <c r="N907" s="593"/>
      <c r="O907" s="593"/>
      <c r="P907" s="593"/>
      <c r="Q907" s="593"/>
    </row>
    <row r="908" customHeight="1" spans="6:17">
      <c r="F908" s="593"/>
      <c r="G908" s="593"/>
      <c r="H908" s="593"/>
      <c r="I908" s="593"/>
      <c r="J908" s="593"/>
      <c r="K908" s="593"/>
      <c r="L908" s="593"/>
      <c r="N908" s="593"/>
      <c r="O908" s="593"/>
      <c r="P908" s="593"/>
      <c r="Q908" s="593"/>
    </row>
    <row r="909" customHeight="1" spans="6:17">
      <c r="F909" s="593"/>
      <c r="G909" s="593"/>
      <c r="H909" s="593"/>
      <c r="I909" s="593"/>
      <c r="J909" s="593"/>
      <c r="K909" s="593"/>
      <c r="L909" s="593"/>
      <c r="N909" s="593"/>
      <c r="O909" s="593"/>
      <c r="P909" s="593"/>
      <c r="Q909" s="593"/>
    </row>
    <row r="910" customHeight="1" spans="6:17">
      <c r="F910" s="593"/>
      <c r="G910" s="593"/>
      <c r="H910" s="593"/>
      <c r="I910" s="593"/>
      <c r="J910" s="593"/>
      <c r="K910" s="593"/>
      <c r="L910" s="593"/>
      <c r="N910" s="593"/>
      <c r="O910" s="593"/>
      <c r="P910" s="593"/>
      <c r="Q910" s="593"/>
    </row>
    <row r="911" customHeight="1" spans="6:17">
      <c r="F911" s="593"/>
      <c r="G911" s="593"/>
      <c r="H911" s="593"/>
      <c r="I911" s="593"/>
      <c r="J911" s="593"/>
      <c r="K911" s="593"/>
      <c r="L911" s="593"/>
      <c r="N911" s="593"/>
      <c r="O911" s="593"/>
      <c r="P911" s="593"/>
      <c r="Q911" s="593"/>
    </row>
    <row r="912" customHeight="1" spans="6:17">
      <c r="F912" s="593"/>
      <c r="G912" s="593"/>
      <c r="H912" s="593"/>
      <c r="I912" s="593"/>
      <c r="J912" s="593"/>
      <c r="K912" s="593"/>
      <c r="L912" s="593"/>
      <c r="N912" s="593"/>
      <c r="O912" s="593"/>
      <c r="P912" s="593"/>
      <c r="Q912" s="593"/>
    </row>
    <row r="913" customHeight="1" spans="6:17">
      <c r="F913" s="593"/>
      <c r="G913" s="593"/>
      <c r="H913" s="593"/>
      <c r="I913" s="593"/>
      <c r="J913" s="593"/>
      <c r="K913" s="593"/>
      <c r="L913" s="593"/>
      <c r="N913" s="593"/>
      <c r="O913" s="593"/>
      <c r="P913" s="593"/>
      <c r="Q913" s="593"/>
    </row>
    <row r="914" customHeight="1" spans="6:17">
      <c r="F914" s="593"/>
      <c r="G914" s="593"/>
      <c r="H914" s="593"/>
      <c r="I914" s="593"/>
      <c r="J914" s="593"/>
      <c r="K914" s="593"/>
      <c r="L914" s="593"/>
      <c r="N914" s="593"/>
      <c r="O914" s="593"/>
      <c r="P914" s="593"/>
      <c r="Q914" s="593"/>
    </row>
    <row r="915" customHeight="1" spans="6:17">
      <c r="F915" s="593"/>
      <c r="G915" s="593"/>
      <c r="H915" s="593"/>
      <c r="I915" s="593"/>
      <c r="J915" s="593"/>
      <c r="K915" s="593"/>
      <c r="L915" s="593"/>
      <c r="N915" s="593"/>
      <c r="O915" s="593"/>
      <c r="P915" s="593"/>
      <c r="Q915" s="593"/>
    </row>
    <row r="916" customHeight="1" spans="6:17">
      <c r="F916" s="593"/>
      <c r="G916" s="593"/>
      <c r="H916" s="593"/>
      <c r="I916" s="593"/>
      <c r="J916" s="593"/>
      <c r="K916" s="593"/>
      <c r="L916" s="593"/>
      <c r="N916" s="593"/>
      <c r="O916" s="593"/>
      <c r="P916" s="593"/>
      <c r="Q916" s="593"/>
    </row>
    <row r="917" customHeight="1" spans="6:17">
      <c r="F917" s="593"/>
      <c r="G917" s="593"/>
      <c r="H917" s="593"/>
      <c r="I917" s="593"/>
      <c r="J917" s="593"/>
      <c r="K917" s="593"/>
      <c r="L917" s="593"/>
      <c r="N917" s="593"/>
      <c r="O917" s="593"/>
      <c r="P917" s="593"/>
      <c r="Q917" s="593"/>
    </row>
    <row r="918" customHeight="1" spans="6:17">
      <c r="F918" s="593"/>
      <c r="G918" s="593"/>
      <c r="H918" s="593"/>
      <c r="I918" s="593"/>
      <c r="J918" s="593"/>
      <c r="K918" s="593"/>
      <c r="L918" s="593"/>
      <c r="N918" s="593"/>
      <c r="O918" s="593"/>
      <c r="P918" s="593"/>
      <c r="Q918" s="593"/>
    </row>
    <row r="919" customHeight="1" spans="6:17">
      <c r="F919" s="593"/>
      <c r="G919" s="593"/>
      <c r="H919" s="593"/>
      <c r="I919" s="593"/>
      <c r="J919" s="593"/>
      <c r="K919" s="593"/>
      <c r="L919" s="593"/>
      <c r="N919" s="593"/>
      <c r="O919" s="593"/>
      <c r="P919" s="593"/>
      <c r="Q919" s="593"/>
    </row>
    <row r="920" customHeight="1" spans="6:17">
      <c r="F920" s="593"/>
      <c r="G920" s="593"/>
      <c r="H920" s="593"/>
      <c r="I920" s="593"/>
      <c r="J920" s="593"/>
      <c r="K920" s="593"/>
      <c r="L920" s="593"/>
      <c r="N920" s="593"/>
      <c r="O920" s="593"/>
      <c r="P920" s="593"/>
      <c r="Q920" s="593"/>
    </row>
    <row r="921" customHeight="1" spans="6:17">
      <c r="F921" s="593"/>
      <c r="G921" s="593"/>
      <c r="H921" s="593"/>
      <c r="I921" s="593"/>
      <c r="J921" s="593"/>
      <c r="K921" s="593"/>
      <c r="L921" s="593"/>
      <c r="N921" s="593"/>
      <c r="O921" s="593"/>
      <c r="P921" s="593"/>
      <c r="Q921" s="593"/>
    </row>
    <row r="922" customHeight="1" spans="6:17">
      <c r="F922" s="593"/>
      <c r="G922" s="593"/>
      <c r="H922" s="593"/>
      <c r="I922" s="593"/>
      <c r="J922" s="593"/>
      <c r="K922" s="593"/>
      <c r="L922" s="593"/>
      <c r="N922" s="593"/>
      <c r="O922" s="593"/>
      <c r="P922" s="593"/>
      <c r="Q922" s="593"/>
    </row>
    <row r="923" customHeight="1" spans="6:17">
      <c r="F923" s="593"/>
      <c r="G923" s="593"/>
      <c r="H923" s="593"/>
      <c r="I923" s="593"/>
      <c r="J923" s="593"/>
      <c r="K923" s="593"/>
      <c r="L923" s="593"/>
      <c r="N923" s="593"/>
      <c r="O923" s="593"/>
      <c r="P923" s="593"/>
      <c r="Q923" s="593"/>
    </row>
    <row r="924" customHeight="1" spans="6:17">
      <c r="F924" s="593"/>
      <c r="G924" s="593"/>
      <c r="H924" s="593"/>
      <c r="I924" s="593"/>
      <c r="J924" s="593"/>
      <c r="K924" s="593"/>
      <c r="L924" s="593"/>
      <c r="N924" s="593"/>
      <c r="O924" s="593"/>
      <c r="P924" s="593"/>
      <c r="Q924" s="593"/>
    </row>
    <row r="925" customHeight="1" spans="6:17">
      <c r="F925" s="593"/>
      <c r="G925" s="593"/>
      <c r="H925" s="593"/>
      <c r="I925" s="593"/>
      <c r="J925" s="593"/>
      <c r="K925" s="593"/>
      <c r="L925" s="593"/>
      <c r="N925" s="593"/>
      <c r="O925" s="593"/>
      <c r="P925" s="593"/>
      <c r="Q925" s="593"/>
    </row>
    <row r="926" customHeight="1" spans="6:17">
      <c r="F926" s="593"/>
      <c r="G926" s="593"/>
      <c r="H926" s="593"/>
      <c r="I926" s="593"/>
      <c r="J926" s="593"/>
      <c r="K926" s="593"/>
      <c r="L926" s="593"/>
      <c r="N926" s="593"/>
      <c r="O926" s="593"/>
      <c r="P926" s="593"/>
      <c r="Q926" s="593"/>
    </row>
    <row r="927" customHeight="1" spans="6:17">
      <c r="F927" s="593"/>
      <c r="G927" s="593"/>
      <c r="H927" s="593"/>
      <c r="I927" s="593"/>
      <c r="J927" s="593"/>
      <c r="K927" s="593"/>
      <c r="L927" s="593"/>
      <c r="N927" s="593"/>
      <c r="O927" s="593"/>
      <c r="P927" s="593"/>
      <c r="Q927" s="593"/>
    </row>
    <row r="928" customHeight="1" spans="6:17">
      <c r="F928" s="593"/>
      <c r="G928" s="593"/>
      <c r="H928" s="593"/>
      <c r="I928" s="593"/>
      <c r="J928" s="593"/>
      <c r="K928" s="593"/>
      <c r="L928" s="593"/>
      <c r="N928" s="593"/>
      <c r="O928" s="593"/>
      <c r="P928" s="593"/>
      <c r="Q928" s="593"/>
    </row>
    <row r="929" customHeight="1" spans="6:17">
      <c r="F929" s="593"/>
      <c r="G929" s="593"/>
      <c r="H929" s="593"/>
      <c r="I929" s="593"/>
      <c r="J929" s="593"/>
      <c r="K929" s="593"/>
      <c r="L929" s="593"/>
      <c r="N929" s="593"/>
      <c r="O929" s="593"/>
      <c r="P929" s="593"/>
      <c r="Q929" s="593"/>
    </row>
    <row r="930" customHeight="1" spans="6:17">
      <c r="F930" s="593"/>
      <c r="G930" s="593"/>
      <c r="H930" s="593"/>
      <c r="I930" s="593"/>
      <c r="J930" s="593"/>
      <c r="K930" s="593"/>
      <c r="L930" s="593"/>
      <c r="N930" s="593"/>
      <c r="O930" s="593"/>
      <c r="P930" s="593"/>
      <c r="Q930" s="593"/>
    </row>
    <row r="931" customHeight="1" spans="6:17">
      <c r="F931" s="593"/>
      <c r="G931" s="593"/>
      <c r="H931" s="593"/>
      <c r="I931" s="593"/>
      <c r="J931" s="593"/>
      <c r="K931" s="593"/>
      <c r="L931" s="593"/>
      <c r="N931" s="593"/>
      <c r="O931" s="593"/>
      <c r="P931" s="593"/>
      <c r="Q931" s="593"/>
    </row>
    <row r="932" customHeight="1" spans="6:17">
      <c r="F932" s="593"/>
      <c r="G932" s="593"/>
      <c r="H932" s="593"/>
      <c r="I932" s="593"/>
      <c r="J932" s="593"/>
      <c r="K932" s="593"/>
      <c r="L932" s="593"/>
      <c r="N932" s="593"/>
      <c r="O932" s="593"/>
      <c r="P932" s="593"/>
      <c r="Q932" s="593"/>
    </row>
    <row r="933" customHeight="1" spans="6:17">
      <c r="F933" s="593"/>
      <c r="G933" s="593"/>
      <c r="H933" s="593"/>
      <c r="I933" s="593"/>
      <c r="J933" s="593"/>
      <c r="K933" s="593"/>
      <c r="L933" s="593"/>
      <c r="N933" s="593"/>
      <c r="O933" s="593"/>
      <c r="P933" s="593"/>
      <c r="Q933" s="593"/>
    </row>
    <row r="934" customHeight="1" spans="6:17">
      <c r="F934" s="593"/>
      <c r="G934" s="593"/>
      <c r="H934" s="593"/>
      <c r="I934" s="593"/>
      <c r="J934" s="593"/>
      <c r="K934" s="593"/>
      <c r="L934" s="593"/>
      <c r="N934" s="593"/>
      <c r="O934" s="593"/>
      <c r="P934" s="593"/>
      <c r="Q934" s="593"/>
    </row>
    <row r="935" customHeight="1" spans="6:17">
      <c r="F935" s="593"/>
      <c r="G935" s="593"/>
      <c r="H935" s="593"/>
      <c r="I935" s="593"/>
      <c r="J935" s="593"/>
      <c r="K935" s="593"/>
      <c r="L935" s="593"/>
      <c r="N935" s="593"/>
      <c r="O935" s="593"/>
      <c r="P935" s="593"/>
      <c r="Q935" s="593"/>
    </row>
    <row r="936" customHeight="1" spans="6:17">
      <c r="F936" s="593"/>
      <c r="G936" s="593"/>
      <c r="H936" s="593"/>
      <c r="I936" s="593"/>
      <c r="J936" s="593"/>
      <c r="K936" s="593"/>
      <c r="L936" s="593"/>
      <c r="N936" s="593"/>
      <c r="O936" s="593"/>
      <c r="P936" s="593"/>
      <c r="Q936" s="593"/>
    </row>
    <row r="937" customHeight="1" spans="6:17">
      <c r="F937" s="593"/>
      <c r="G937" s="593"/>
      <c r="H937" s="593"/>
      <c r="I937" s="593"/>
      <c r="J937" s="593"/>
      <c r="K937" s="593"/>
      <c r="L937" s="593"/>
      <c r="N937" s="593"/>
      <c r="O937" s="593"/>
      <c r="P937" s="593"/>
      <c r="Q937" s="593"/>
    </row>
    <row r="938" customHeight="1" spans="6:17">
      <c r="F938" s="593"/>
      <c r="G938" s="593"/>
      <c r="H938" s="593"/>
      <c r="I938" s="593"/>
      <c r="J938" s="593"/>
      <c r="K938" s="593"/>
      <c r="L938" s="593"/>
      <c r="N938" s="593"/>
      <c r="O938" s="593"/>
      <c r="P938" s="593"/>
      <c r="Q938" s="593"/>
    </row>
    <row r="939" customHeight="1" spans="6:17">
      <c r="F939" s="593"/>
      <c r="G939" s="593"/>
      <c r="H939" s="593"/>
      <c r="I939" s="593"/>
      <c r="J939" s="593"/>
      <c r="K939" s="593"/>
      <c r="L939" s="593"/>
      <c r="N939" s="593"/>
      <c r="O939" s="593"/>
      <c r="P939" s="593"/>
      <c r="Q939" s="593"/>
    </row>
    <row r="940" customHeight="1" spans="6:17">
      <c r="F940" s="593"/>
      <c r="G940" s="593"/>
      <c r="H940" s="593"/>
      <c r="I940" s="593"/>
      <c r="J940" s="593"/>
      <c r="K940" s="593"/>
      <c r="L940" s="593"/>
      <c r="N940" s="593"/>
      <c r="O940" s="593"/>
      <c r="P940" s="593"/>
      <c r="Q940" s="593"/>
    </row>
    <row r="941" customHeight="1" spans="6:17">
      <c r="F941" s="593"/>
      <c r="G941" s="593"/>
      <c r="H941" s="593"/>
      <c r="I941" s="593"/>
      <c r="J941" s="593"/>
      <c r="K941" s="593"/>
      <c r="L941" s="593"/>
      <c r="N941" s="593"/>
      <c r="O941" s="593"/>
      <c r="P941" s="593"/>
      <c r="Q941" s="593"/>
    </row>
    <row r="942" customHeight="1" spans="6:17">
      <c r="F942" s="593"/>
      <c r="G942" s="593"/>
      <c r="H942" s="593"/>
      <c r="I942" s="593"/>
      <c r="J942" s="593"/>
      <c r="K942" s="593"/>
      <c r="L942" s="593"/>
      <c r="N942" s="593"/>
      <c r="O942" s="593"/>
      <c r="P942" s="593"/>
      <c r="Q942" s="593"/>
    </row>
    <row r="943" customHeight="1" spans="6:17">
      <c r="F943" s="593"/>
      <c r="G943" s="593"/>
      <c r="H943" s="593"/>
      <c r="I943" s="593"/>
      <c r="J943" s="593"/>
      <c r="K943" s="593"/>
      <c r="L943" s="593"/>
      <c r="N943" s="593"/>
      <c r="O943" s="593"/>
      <c r="P943" s="593"/>
      <c r="Q943" s="593"/>
    </row>
    <row r="944" customHeight="1" spans="6:17">
      <c r="F944" s="593"/>
      <c r="G944" s="593"/>
      <c r="H944" s="593"/>
      <c r="I944" s="593"/>
      <c r="J944" s="593"/>
      <c r="K944" s="593"/>
      <c r="L944" s="593"/>
      <c r="N944" s="593"/>
      <c r="O944" s="593"/>
      <c r="P944" s="593"/>
      <c r="Q944" s="593"/>
    </row>
    <row r="945" customHeight="1" spans="6:17">
      <c r="F945" s="593"/>
      <c r="G945" s="593"/>
      <c r="H945" s="593"/>
      <c r="I945" s="593"/>
      <c r="J945" s="593"/>
      <c r="K945" s="593"/>
      <c r="L945" s="593"/>
      <c r="N945" s="593"/>
      <c r="O945" s="593"/>
      <c r="P945" s="593"/>
      <c r="Q945" s="593"/>
    </row>
    <row r="946" customHeight="1" spans="6:17">
      <c r="F946" s="593"/>
      <c r="G946" s="593"/>
      <c r="H946" s="593"/>
      <c r="I946" s="593"/>
      <c r="J946" s="593"/>
      <c r="K946" s="593"/>
      <c r="L946" s="593"/>
      <c r="N946" s="593"/>
      <c r="O946" s="593"/>
      <c r="P946" s="593"/>
      <c r="Q946" s="593"/>
    </row>
    <row r="947" customHeight="1" spans="6:17">
      <c r="F947" s="593"/>
      <c r="G947" s="593"/>
      <c r="H947" s="593"/>
      <c r="I947" s="593"/>
      <c r="J947" s="593"/>
      <c r="K947" s="593"/>
      <c r="L947" s="593"/>
      <c r="N947" s="593"/>
      <c r="O947" s="593"/>
      <c r="P947" s="593"/>
      <c r="Q947" s="593"/>
    </row>
    <row r="948" customHeight="1" spans="6:17">
      <c r="F948" s="593"/>
      <c r="G948" s="593"/>
      <c r="H948" s="593"/>
      <c r="I948" s="593"/>
      <c r="J948" s="593"/>
      <c r="K948" s="593"/>
      <c r="L948" s="593"/>
      <c r="N948" s="593"/>
      <c r="O948" s="593"/>
      <c r="P948" s="593"/>
      <c r="Q948" s="593"/>
    </row>
    <row r="949" customHeight="1" spans="6:17">
      <c r="F949" s="593"/>
      <c r="G949" s="593"/>
      <c r="H949" s="593"/>
      <c r="I949" s="593"/>
      <c r="J949" s="593"/>
      <c r="K949" s="593"/>
      <c r="L949" s="593"/>
      <c r="N949" s="593"/>
      <c r="O949" s="593"/>
      <c r="P949" s="593"/>
      <c r="Q949" s="593"/>
    </row>
    <row r="950" customHeight="1" spans="6:17">
      <c r="F950" s="593"/>
      <c r="G950" s="593"/>
      <c r="H950" s="593"/>
      <c r="I950" s="593"/>
      <c r="J950" s="593"/>
      <c r="K950" s="593"/>
      <c r="L950" s="593"/>
      <c r="N950" s="593"/>
      <c r="O950" s="593"/>
      <c r="P950" s="593"/>
      <c r="Q950" s="593"/>
    </row>
    <row r="951" customHeight="1" spans="6:17">
      <c r="F951" s="593"/>
      <c r="G951" s="593"/>
      <c r="H951" s="593"/>
      <c r="I951" s="593"/>
      <c r="J951" s="593"/>
      <c r="K951" s="593"/>
      <c r="L951" s="593"/>
      <c r="N951" s="593"/>
      <c r="O951" s="593"/>
      <c r="P951" s="593"/>
      <c r="Q951" s="593"/>
    </row>
    <row r="952" customHeight="1" spans="6:17">
      <c r="F952" s="593"/>
      <c r="G952" s="593"/>
      <c r="H952" s="593"/>
      <c r="I952" s="593"/>
      <c r="J952" s="593"/>
      <c r="K952" s="593"/>
      <c r="L952" s="593"/>
      <c r="N952" s="593"/>
      <c r="O952" s="593"/>
      <c r="P952" s="593"/>
      <c r="Q952" s="593"/>
    </row>
    <row r="953" customHeight="1" spans="6:17">
      <c r="F953" s="593"/>
      <c r="G953" s="593"/>
      <c r="H953" s="593"/>
      <c r="I953" s="593"/>
      <c r="J953" s="593"/>
      <c r="K953" s="593"/>
      <c r="L953" s="593"/>
      <c r="N953" s="593"/>
      <c r="O953" s="593"/>
      <c r="P953" s="593"/>
      <c r="Q953" s="593"/>
    </row>
    <row r="954" customHeight="1" spans="6:17">
      <c r="F954" s="593"/>
      <c r="G954" s="593"/>
      <c r="H954" s="593"/>
      <c r="I954" s="593"/>
      <c r="J954" s="593"/>
      <c r="K954" s="593"/>
      <c r="L954" s="593"/>
      <c r="N954" s="593"/>
      <c r="O954" s="593"/>
      <c r="P954" s="593"/>
      <c r="Q954" s="593"/>
    </row>
    <row r="955" customHeight="1" spans="6:17">
      <c r="F955" s="593"/>
      <c r="G955" s="593"/>
      <c r="H955" s="593"/>
      <c r="I955" s="593"/>
      <c r="J955" s="593"/>
      <c r="K955" s="593"/>
      <c r="L955" s="593"/>
      <c r="N955" s="593"/>
      <c r="O955" s="593"/>
      <c r="P955" s="593"/>
      <c r="Q955" s="593"/>
    </row>
    <row r="956" customHeight="1" spans="6:17">
      <c r="F956" s="593"/>
      <c r="G956" s="593"/>
      <c r="H956" s="593"/>
      <c r="I956" s="593"/>
      <c r="J956" s="593"/>
      <c r="K956" s="593"/>
      <c r="L956" s="593"/>
      <c r="N956" s="593"/>
      <c r="O956" s="593"/>
      <c r="P956" s="593"/>
      <c r="Q956" s="593"/>
    </row>
    <row r="957" customHeight="1" spans="6:17">
      <c r="F957" s="593"/>
      <c r="G957" s="593"/>
      <c r="H957" s="593"/>
      <c r="I957" s="593"/>
      <c r="J957" s="593"/>
      <c r="K957" s="593"/>
      <c r="L957" s="593"/>
      <c r="N957" s="593"/>
      <c r="O957" s="593"/>
      <c r="P957" s="593"/>
      <c r="Q957" s="593"/>
    </row>
    <row r="958" customHeight="1" spans="6:17">
      <c r="F958" s="593"/>
      <c r="G958" s="593"/>
      <c r="H958" s="593"/>
      <c r="I958" s="593"/>
      <c r="J958" s="593"/>
      <c r="K958" s="593"/>
      <c r="L958" s="593"/>
      <c r="N958" s="593"/>
      <c r="O958" s="593"/>
      <c r="P958" s="593"/>
      <c r="Q958" s="593"/>
    </row>
    <row r="959" customHeight="1" spans="6:17">
      <c r="F959" s="593"/>
      <c r="G959" s="593"/>
      <c r="H959" s="593"/>
      <c r="I959" s="593"/>
      <c r="J959" s="593"/>
      <c r="K959" s="593"/>
      <c r="L959" s="593"/>
      <c r="N959" s="593"/>
      <c r="O959" s="593"/>
      <c r="P959" s="593"/>
      <c r="Q959" s="593"/>
    </row>
    <row r="960" customHeight="1" spans="6:17">
      <c r="F960" s="593"/>
      <c r="G960" s="593"/>
      <c r="H960" s="593"/>
      <c r="I960" s="593"/>
      <c r="J960" s="593"/>
      <c r="K960" s="593"/>
      <c r="L960" s="593"/>
      <c r="N960" s="593"/>
      <c r="O960" s="593"/>
      <c r="P960" s="593"/>
      <c r="Q960" s="593"/>
    </row>
    <row r="961" customHeight="1" spans="6:17">
      <c r="F961" s="593"/>
      <c r="G961" s="593"/>
      <c r="H961" s="593"/>
      <c r="I961" s="593"/>
      <c r="J961" s="593"/>
      <c r="K961" s="593"/>
      <c r="L961" s="593"/>
      <c r="N961" s="593"/>
      <c r="O961" s="593"/>
      <c r="P961" s="593"/>
      <c r="Q961" s="593"/>
    </row>
    <row r="962" customHeight="1" spans="6:17">
      <c r="F962" s="593"/>
      <c r="G962" s="593"/>
      <c r="H962" s="593"/>
      <c r="I962" s="593"/>
      <c r="J962" s="593"/>
      <c r="K962" s="593"/>
      <c r="L962" s="593"/>
      <c r="N962" s="593"/>
      <c r="O962" s="593"/>
      <c r="P962" s="593"/>
      <c r="Q962" s="593"/>
    </row>
    <row r="963" customHeight="1" spans="6:17">
      <c r="F963" s="593"/>
      <c r="G963" s="593"/>
      <c r="H963" s="593"/>
      <c r="I963" s="593"/>
      <c r="J963" s="593"/>
      <c r="K963" s="593"/>
      <c r="L963" s="593"/>
      <c r="N963" s="593"/>
      <c r="O963" s="593"/>
      <c r="P963" s="593"/>
      <c r="Q963" s="593"/>
    </row>
    <row r="964" customHeight="1" spans="6:17">
      <c r="F964" s="593"/>
      <c r="G964" s="593"/>
      <c r="H964" s="593"/>
      <c r="I964" s="593"/>
      <c r="J964" s="593"/>
      <c r="K964" s="593"/>
      <c r="L964" s="593"/>
      <c r="N964" s="593"/>
      <c r="O964" s="593"/>
      <c r="P964" s="593"/>
      <c r="Q964" s="593"/>
    </row>
    <row r="965" customHeight="1" spans="6:17">
      <c r="F965" s="593"/>
      <c r="G965" s="593"/>
      <c r="H965" s="593"/>
      <c r="I965" s="593"/>
      <c r="J965" s="593"/>
      <c r="K965" s="593"/>
      <c r="L965" s="593"/>
      <c r="N965" s="593"/>
      <c r="O965" s="593"/>
      <c r="P965" s="593"/>
      <c r="Q965" s="593"/>
    </row>
    <row r="966" customHeight="1" spans="6:17">
      <c r="F966" s="593"/>
      <c r="G966" s="593"/>
      <c r="H966" s="593"/>
      <c r="I966" s="593"/>
      <c r="J966" s="593"/>
      <c r="K966" s="593"/>
      <c r="L966" s="593"/>
      <c r="N966" s="593"/>
      <c r="O966" s="593"/>
      <c r="P966" s="593"/>
      <c r="Q966" s="593"/>
    </row>
    <row r="967" customHeight="1" spans="6:17">
      <c r="F967" s="593"/>
      <c r="G967" s="593"/>
      <c r="H967" s="593"/>
      <c r="I967" s="593"/>
      <c r="J967" s="593"/>
      <c r="K967" s="593"/>
      <c r="L967" s="593"/>
      <c r="N967" s="593"/>
      <c r="O967" s="593"/>
      <c r="P967" s="593"/>
      <c r="Q967" s="593"/>
    </row>
    <row r="968" customHeight="1" spans="6:17">
      <c r="F968" s="593"/>
      <c r="G968" s="593"/>
      <c r="H968" s="593"/>
      <c r="I968" s="593"/>
      <c r="J968" s="593"/>
      <c r="K968" s="593"/>
      <c r="L968" s="593"/>
      <c r="N968" s="593"/>
      <c r="O968" s="593"/>
      <c r="P968" s="593"/>
      <c r="Q968" s="593"/>
    </row>
    <row r="969" customHeight="1" spans="6:17">
      <c r="F969" s="593"/>
      <c r="G969" s="593"/>
      <c r="H969" s="593"/>
      <c r="I969" s="593"/>
      <c r="J969" s="593"/>
      <c r="K969" s="593"/>
      <c r="L969" s="593"/>
      <c r="N969" s="593"/>
      <c r="O969" s="593"/>
      <c r="P969" s="593"/>
      <c r="Q969" s="593"/>
    </row>
    <row r="970" customHeight="1" spans="6:17">
      <c r="F970" s="593"/>
      <c r="G970" s="593"/>
      <c r="H970" s="593"/>
      <c r="I970" s="593"/>
      <c r="J970" s="593"/>
      <c r="K970" s="593"/>
      <c r="L970" s="593"/>
      <c r="N970" s="593"/>
      <c r="O970" s="593"/>
      <c r="P970" s="593"/>
      <c r="Q970" s="593"/>
    </row>
    <row r="971" customHeight="1" spans="6:17">
      <c r="F971" s="593"/>
      <c r="G971" s="593"/>
      <c r="H971" s="593"/>
      <c r="I971" s="593"/>
      <c r="J971" s="593"/>
      <c r="K971" s="593"/>
      <c r="L971" s="593"/>
      <c r="N971" s="593"/>
      <c r="O971" s="593"/>
      <c r="P971" s="593"/>
      <c r="Q971" s="593"/>
    </row>
    <row r="972" customHeight="1" spans="6:17">
      <c r="F972" s="593"/>
      <c r="G972" s="593"/>
      <c r="H972" s="593"/>
      <c r="I972" s="593"/>
      <c r="J972" s="593"/>
      <c r="K972" s="593"/>
      <c r="L972" s="593"/>
      <c r="N972" s="593"/>
      <c r="O972" s="593"/>
      <c r="P972" s="593"/>
      <c r="Q972" s="593"/>
    </row>
    <row r="973" customHeight="1" spans="6:17">
      <c r="F973" s="593"/>
      <c r="G973" s="593"/>
      <c r="H973" s="593"/>
      <c r="I973" s="593"/>
      <c r="J973" s="593"/>
      <c r="K973" s="593"/>
      <c r="L973" s="593"/>
      <c r="N973" s="593"/>
      <c r="O973" s="593"/>
      <c r="P973" s="593"/>
      <c r="Q973" s="593"/>
    </row>
    <row r="974" customHeight="1" spans="6:17">
      <c r="F974" s="593"/>
      <c r="G974" s="593"/>
      <c r="H974" s="593"/>
      <c r="I974" s="593"/>
      <c r="J974" s="593"/>
      <c r="K974" s="593"/>
      <c r="L974" s="593"/>
      <c r="N974" s="593"/>
      <c r="O974" s="593"/>
      <c r="P974" s="593"/>
      <c r="Q974" s="593"/>
    </row>
    <row r="975" customHeight="1" spans="6:17">
      <c r="F975" s="593"/>
      <c r="G975" s="593"/>
      <c r="H975" s="593"/>
      <c r="I975" s="593"/>
      <c r="J975" s="593"/>
      <c r="K975" s="593"/>
      <c r="L975" s="593"/>
      <c r="N975" s="593"/>
      <c r="O975" s="593"/>
      <c r="P975" s="593"/>
      <c r="Q975" s="593"/>
    </row>
    <row r="976" customHeight="1" spans="6:17">
      <c r="F976" s="593"/>
      <c r="G976" s="593"/>
      <c r="H976" s="593"/>
      <c r="I976" s="593"/>
      <c r="J976" s="593"/>
      <c r="K976" s="593"/>
      <c r="L976" s="593"/>
      <c r="N976" s="593"/>
      <c r="O976" s="593"/>
      <c r="P976" s="593"/>
      <c r="Q976" s="593"/>
    </row>
    <row r="977" customHeight="1" spans="6:17">
      <c r="F977" s="593"/>
      <c r="G977" s="593"/>
      <c r="H977" s="593"/>
      <c r="I977" s="593"/>
      <c r="J977" s="593"/>
      <c r="K977" s="593"/>
      <c r="L977" s="593"/>
      <c r="N977" s="593"/>
      <c r="O977" s="593"/>
      <c r="P977" s="593"/>
      <c r="Q977" s="593"/>
    </row>
    <row r="978" customHeight="1" spans="6:17">
      <c r="F978" s="593"/>
      <c r="G978" s="593"/>
      <c r="H978" s="593"/>
      <c r="I978" s="593"/>
      <c r="J978" s="593"/>
      <c r="K978" s="593"/>
      <c r="L978" s="593"/>
      <c r="N978" s="593"/>
      <c r="O978" s="593"/>
      <c r="P978" s="593"/>
      <c r="Q978" s="593"/>
    </row>
    <row r="979" customHeight="1" spans="6:17">
      <c r="F979" s="593"/>
      <c r="G979" s="593"/>
      <c r="H979" s="593"/>
      <c r="I979" s="593"/>
      <c r="J979" s="593"/>
      <c r="K979" s="593"/>
      <c r="L979" s="593"/>
      <c r="N979" s="593"/>
      <c r="O979" s="593"/>
      <c r="P979" s="593"/>
      <c r="Q979" s="593"/>
    </row>
    <row r="980" customHeight="1" spans="6:17">
      <c r="F980" s="593"/>
      <c r="G980" s="593"/>
      <c r="H980" s="593"/>
      <c r="I980" s="593"/>
      <c r="J980" s="593"/>
      <c r="K980" s="593"/>
      <c r="L980" s="593"/>
      <c r="N980" s="593"/>
      <c r="O980" s="593"/>
      <c r="P980" s="593"/>
      <c r="Q980" s="593"/>
    </row>
    <row r="981" customHeight="1" spans="6:17">
      <c r="F981" s="593"/>
      <c r="G981" s="593"/>
      <c r="H981" s="593"/>
      <c r="I981" s="593"/>
      <c r="J981" s="593"/>
      <c r="K981" s="593"/>
      <c r="L981" s="593"/>
      <c r="N981" s="593"/>
      <c r="O981" s="593"/>
      <c r="P981" s="593"/>
      <c r="Q981" s="593"/>
    </row>
    <row r="982" customHeight="1" spans="6:17">
      <c r="F982" s="593"/>
      <c r="G982" s="593"/>
      <c r="H982" s="593"/>
      <c r="I982" s="593"/>
      <c r="J982" s="593"/>
      <c r="K982" s="593"/>
      <c r="L982" s="593"/>
      <c r="N982" s="593"/>
      <c r="O982" s="593"/>
      <c r="P982" s="593"/>
      <c r="Q982" s="593"/>
    </row>
    <row r="983" customHeight="1" spans="6:17">
      <c r="F983" s="593"/>
      <c r="G983" s="593"/>
      <c r="H983" s="593"/>
      <c r="I983" s="593"/>
      <c r="J983" s="593"/>
      <c r="K983" s="593"/>
      <c r="L983" s="593"/>
      <c r="N983" s="593"/>
      <c r="O983" s="593"/>
      <c r="P983" s="593"/>
      <c r="Q983" s="593"/>
    </row>
    <row r="984" customHeight="1" spans="6:17">
      <c r="F984" s="593"/>
      <c r="G984" s="593"/>
      <c r="H984" s="593"/>
      <c r="I984" s="593"/>
      <c r="J984" s="593"/>
      <c r="K984" s="593"/>
      <c r="L984" s="593"/>
      <c r="N984" s="593"/>
      <c r="O984" s="593"/>
      <c r="P984" s="593"/>
      <c r="Q984" s="593"/>
    </row>
    <row r="985" customHeight="1" spans="6:17">
      <c r="F985" s="593"/>
      <c r="G985" s="593"/>
      <c r="H985" s="593"/>
      <c r="I985" s="593"/>
      <c r="J985" s="593"/>
      <c r="K985" s="593"/>
      <c r="L985" s="593"/>
      <c r="N985" s="593"/>
      <c r="O985" s="593"/>
      <c r="P985" s="593"/>
      <c r="Q985" s="593"/>
    </row>
    <row r="986" customHeight="1" spans="6:17">
      <c r="F986" s="593"/>
      <c r="G986" s="593"/>
      <c r="H986" s="593"/>
      <c r="I986" s="593"/>
      <c r="J986" s="593"/>
      <c r="K986" s="593"/>
      <c r="L986" s="593"/>
      <c r="N986" s="593"/>
      <c r="O986" s="593"/>
      <c r="P986" s="593"/>
      <c r="Q986" s="593"/>
    </row>
    <row r="987" customHeight="1" spans="6:17">
      <c r="F987" s="593"/>
      <c r="G987" s="593"/>
      <c r="H987" s="593"/>
      <c r="I987" s="593"/>
      <c r="J987" s="593"/>
      <c r="K987" s="593"/>
      <c r="L987" s="593"/>
      <c r="N987" s="593"/>
      <c r="O987" s="593"/>
      <c r="P987" s="593"/>
      <c r="Q987" s="593"/>
    </row>
    <row r="988" customHeight="1" spans="6:17">
      <c r="F988" s="593"/>
      <c r="G988" s="593"/>
      <c r="H988" s="593"/>
      <c r="I988" s="593"/>
      <c r="J988" s="593"/>
      <c r="K988" s="593"/>
      <c r="L988" s="593"/>
      <c r="N988" s="593"/>
      <c r="O988" s="593"/>
      <c r="P988" s="593"/>
      <c r="Q988" s="593"/>
    </row>
    <row r="989" customHeight="1" spans="6:17">
      <c r="F989" s="593"/>
      <c r="G989" s="593"/>
      <c r="H989" s="593"/>
      <c r="I989" s="593"/>
      <c r="J989" s="593"/>
      <c r="K989" s="593"/>
      <c r="L989" s="593"/>
      <c r="N989" s="593"/>
      <c r="O989" s="593"/>
      <c r="P989" s="593"/>
      <c r="Q989" s="593"/>
    </row>
    <row r="990" customHeight="1" spans="6:17">
      <c r="F990" s="593"/>
      <c r="G990" s="593"/>
      <c r="H990" s="593"/>
      <c r="I990" s="593"/>
      <c r="J990" s="593"/>
      <c r="K990" s="593"/>
      <c r="L990" s="593"/>
      <c r="N990" s="593"/>
      <c r="O990" s="593"/>
      <c r="P990" s="593"/>
      <c r="Q990" s="593"/>
    </row>
    <row r="991" customHeight="1" spans="6:17">
      <c r="F991" s="593"/>
      <c r="G991" s="593"/>
      <c r="H991" s="593"/>
      <c r="I991" s="593"/>
      <c r="J991" s="593"/>
      <c r="K991" s="593"/>
      <c r="L991" s="593"/>
      <c r="N991" s="593"/>
      <c r="O991" s="593"/>
      <c r="P991" s="593"/>
      <c r="Q991" s="593"/>
    </row>
    <row r="992" customHeight="1" spans="6:17">
      <c r="F992" s="593"/>
      <c r="G992" s="593"/>
      <c r="H992" s="593"/>
      <c r="I992" s="593"/>
      <c r="J992" s="593"/>
      <c r="K992" s="593"/>
      <c r="L992" s="593"/>
      <c r="N992" s="593"/>
      <c r="O992" s="593"/>
      <c r="P992" s="593"/>
      <c r="Q992" s="593"/>
    </row>
    <row r="993" customHeight="1" spans="6:17">
      <c r="F993" s="593"/>
      <c r="G993" s="593"/>
      <c r="H993" s="593"/>
      <c r="I993" s="593"/>
      <c r="J993" s="593"/>
      <c r="K993" s="593"/>
      <c r="L993" s="593"/>
      <c r="N993" s="593"/>
      <c r="O993" s="593"/>
      <c r="P993" s="593"/>
      <c r="Q993" s="593"/>
    </row>
    <row r="994" customHeight="1" spans="6:17">
      <c r="F994" s="593"/>
      <c r="G994" s="593"/>
      <c r="H994" s="593"/>
      <c r="I994" s="593"/>
      <c r="J994" s="593"/>
      <c r="K994" s="593"/>
      <c r="L994" s="593"/>
      <c r="N994" s="593"/>
      <c r="O994" s="593"/>
      <c r="P994" s="593"/>
      <c r="Q994" s="593"/>
    </row>
    <row r="995" customHeight="1" spans="6:17">
      <c r="F995" s="593"/>
      <c r="G995" s="593"/>
      <c r="H995" s="593"/>
      <c r="I995" s="593"/>
      <c r="J995" s="593"/>
      <c r="K995" s="593"/>
      <c r="L995" s="593"/>
      <c r="N995" s="593"/>
      <c r="O995" s="593"/>
      <c r="P995" s="593"/>
      <c r="Q995" s="593"/>
    </row>
    <row r="996" customHeight="1" spans="6:17">
      <c r="F996" s="593"/>
      <c r="G996" s="593"/>
      <c r="H996" s="593"/>
      <c r="I996" s="593"/>
      <c r="J996" s="593"/>
      <c r="K996" s="593"/>
      <c r="L996" s="593"/>
      <c r="N996" s="593"/>
      <c r="O996" s="593"/>
      <c r="P996" s="593"/>
      <c r="Q996" s="593"/>
    </row>
    <row r="997" customHeight="1" spans="6:17">
      <c r="F997" s="593"/>
      <c r="G997" s="593"/>
      <c r="H997" s="593"/>
      <c r="I997" s="593"/>
      <c r="J997" s="593"/>
      <c r="K997" s="593"/>
      <c r="L997" s="593"/>
      <c r="N997" s="593"/>
      <c r="O997" s="593"/>
      <c r="P997" s="593"/>
      <c r="Q997" s="593"/>
    </row>
    <row r="998" customHeight="1" spans="6:17">
      <c r="F998" s="593"/>
      <c r="G998" s="593"/>
      <c r="H998" s="593"/>
      <c r="I998" s="593"/>
      <c r="J998" s="593"/>
      <c r="K998" s="593"/>
      <c r="L998" s="593"/>
      <c r="N998" s="593"/>
      <c r="O998" s="593"/>
      <c r="P998" s="593"/>
      <c r="Q998" s="593"/>
    </row>
    <row r="999" customHeight="1" spans="6:17">
      <c r="F999" s="593"/>
      <c r="G999" s="593"/>
      <c r="H999" s="593"/>
      <c r="I999" s="593"/>
      <c r="J999" s="593"/>
      <c r="K999" s="593"/>
      <c r="L999" s="593"/>
      <c r="N999" s="593"/>
      <c r="O999" s="593"/>
      <c r="P999" s="593"/>
      <c r="Q999" s="593"/>
    </row>
    <row r="1000" customHeight="1" spans="6:17">
      <c r="F1000" s="593"/>
      <c r="G1000" s="593"/>
      <c r="H1000" s="593"/>
      <c r="I1000" s="593"/>
      <c r="J1000" s="593"/>
      <c r="K1000" s="593"/>
      <c r="L1000" s="593"/>
      <c r="N1000" s="593"/>
      <c r="O1000" s="593"/>
      <c r="P1000" s="593"/>
      <c r="Q1000" s="593"/>
    </row>
    <row r="1001" customHeight="1" spans="6:17">
      <c r="F1001" s="593"/>
      <c r="G1001" s="593"/>
      <c r="H1001" s="593"/>
      <c r="I1001" s="593"/>
      <c r="J1001" s="593"/>
      <c r="K1001" s="593"/>
      <c r="L1001" s="593"/>
      <c r="N1001" s="593"/>
      <c r="O1001" s="593"/>
      <c r="P1001" s="593"/>
      <c r="Q1001" s="593"/>
    </row>
    <row r="1002" customHeight="1" spans="6:17">
      <c r="F1002" s="593"/>
      <c r="G1002" s="593"/>
      <c r="H1002" s="593"/>
      <c r="I1002" s="593"/>
      <c r="J1002" s="593"/>
      <c r="K1002" s="593"/>
      <c r="L1002" s="593"/>
      <c r="N1002" s="593"/>
      <c r="O1002" s="593"/>
      <c r="P1002" s="593"/>
      <c r="Q1002" s="593"/>
    </row>
    <row r="1003" customHeight="1" spans="6:17">
      <c r="F1003" s="593"/>
      <c r="G1003" s="593"/>
      <c r="H1003" s="593"/>
      <c r="I1003" s="593"/>
      <c r="J1003" s="593"/>
      <c r="K1003" s="593"/>
      <c r="L1003" s="593"/>
      <c r="N1003" s="593"/>
      <c r="O1003" s="593"/>
      <c r="P1003" s="593"/>
      <c r="Q1003" s="593"/>
    </row>
    <row r="1004" customHeight="1" spans="6:17">
      <c r="F1004" s="593"/>
      <c r="G1004" s="593"/>
      <c r="H1004" s="593"/>
      <c r="I1004" s="593"/>
      <c r="J1004" s="593"/>
      <c r="K1004" s="593"/>
      <c r="L1004" s="593"/>
      <c r="N1004" s="593"/>
      <c r="O1004" s="593"/>
      <c r="P1004" s="593"/>
      <c r="Q1004" s="593"/>
    </row>
    <row r="1005" customHeight="1" spans="6:17">
      <c r="F1005" s="593"/>
      <c r="G1005" s="593"/>
      <c r="H1005" s="593"/>
      <c r="I1005" s="593"/>
      <c r="J1005" s="593"/>
      <c r="K1005" s="593"/>
      <c r="L1005" s="593"/>
      <c r="N1005" s="593"/>
      <c r="O1005" s="593"/>
      <c r="P1005" s="593"/>
      <c r="Q1005" s="593"/>
    </row>
    <row r="1006" customHeight="1" spans="6:17">
      <c r="F1006" s="593"/>
      <c r="G1006" s="593"/>
      <c r="H1006" s="593"/>
      <c r="I1006" s="593"/>
      <c r="J1006" s="593"/>
      <c r="K1006" s="593"/>
      <c r="L1006" s="593"/>
      <c r="N1006" s="593"/>
      <c r="O1006" s="593"/>
      <c r="P1006" s="593"/>
      <c r="Q1006" s="593"/>
    </row>
    <row r="1007" customHeight="1" spans="6:17">
      <c r="F1007" s="593"/>
      <c r="G1007" s="593"/>
      <c r="H1007" s="593"/>
      <c r="I1007" s="593"/>
      <c r="J1007" s="593"/>
      <c r="K1007" s="593"/>
      <c r="L1007" s="593"/>
      <c r="N1007" s="593"/>
      <c r="O1007" s="593"/>
      <c r="P1007" s="593"/>
      <c r="Q1007" s="593"/>
    </row>
    <row r="1008" customHeight="1" spans="6:17">
      <c r="F1008" s="593"/>
      <c r="G1008" s="593"/>
      <c r="H1008" s="593"/>
      <c r="I1008" s="593"/>
      <c r="J1008" s="593"/>
      <c r="K1008" s="593"/>
      <c r="L1008" s="593"/>
      <c r="N1008" s="593"/>
      <c r="O1008" s="593"/>
      <c r="P1008" s="593"/>
      <c r="Q1008" s="593"/>
    </row>
    <row r="1009" customHeight="1" spans="6:17">
      <c r="F1009" s="593"/>
      <c r="G1009" s="593"/>
      <c r="H1009" s="593"/>
      <c r="I1009" s="593"/>
      <c r="J1009" s="593"/>
      <c r="K1009" s="593"/>
      <c r="L1009" s="593"/>
      <c r="N1009" s="593"/>
      <c r="O1009" s="593"/>
      <c r="P1009" s="593"/>
      <c r="Q1009" s="593"/>
    </row>
    <row r="1010" customHeight="1" spans="6:17">
      <c r="F1010" s="593"/>
      <c r="G1010" s="593"/>
      <c r="H1010" s="593"/>
      <c r="I1010" s="593"/>
      <c r="J1010" s="593"/>
      <c r="K1010" s="593"/>
      <c r="L1010" s="593"/>
      <c r="N1010" s="593"/>
      <c r="O1010" s="593"/>
      <c r="P1010" s="593"/>
      <c r="Q1010" s="593"/>
    </row>
    <row r="1011" customHeight="1" spans="6:17">
      <c r="F1011" s="593"/>
      <c r="G1011" s="593"/>
      <c r="H1011" s="593"/>
      <c r="I1011" s="593"/>
      <c r="J1011" s="593"/>
      <c r="K1011" s="593"/>
      <c r="L1011" s="593"/>
      <c r="N1011" s="593"/>
      <c r="O1011" s="593"/>
      <c r="P1011" s="593"/>
      <c r="Q1011" s="593"/>
    </row>
    <row r="1012" customHeight="1" spans="6:17">
      <c r="F1012" s="593"/>
      <c r="G1012" s="593"/>
      <c r="H1012" s="593"/>
      <c r="I1012" s="593"/>
      <c r="J1012" s="593"/>
      <c r="K1012" s="593"/>
      <c r="L1012" s="593"/>
      <c r="N1012" s="593"/>
      <c r="O1012" s="593"/>
      <c r="P1012" s="593"/>
      <c r="Q1012" s="593"/>
    </row>
    <row r="1013" customHeight="1" spans="6:17">
      <c r="F1013" s="593"/>
      <c r="G1013" s="593"/>
      <c r="H1013" s="593"/>
      <c r="I1013" s="593"/>
      <c r="J1013" s="593"/>
      <c r="K1013" s="593"/>
      <c r="L1013" s="593"/>
      <c r="N1013" s="593"/>
      <c r="O1013" s="593"/>
      <c r="P1013" s="593"/>
      <c r="Q1013" s="593"/>
    </row>
    <row r="1014" customHeight="1" spans="6:17">
      <c r="F1014" s="593"/>
      <c r="G1014" s="593"/>
      <c r="H1014" s="593"/>
      <c r="I1014" s="593"/>
      <c r="J1014" s="593"/>
      <c r="K1014" s="593"/>
      <c r="L1014" s="593"/>
      <c r="N1014" s="593"/>
      <c r="O1014" s="593"/>
      <c r="P1014" s="593"/>
      <c r="Q1014" s="593"/>
    </row>
    <row r="1015" customHeight="1" spans="6:17">
      <c r="F1015" s="593"/>
      <c r="G1015" s="593"/>
      <c r="H1015" s="593"/>
      <c r="I1015" s="593"/>
      <c r="J1015" s="593"/>
      <c r="K1015" s="593"/>
      <c r="L1015" s="593"/>
      <c r="N1015" s="593"/>
      <c r="O1015" s="593"/>
      <c r="P1015" s="593"/>
      <c r="Q1015" s="593"/>
    </row>
    <row r="1016" customHeight="1" spans="6:17">
      <c r="F1016" s="593"/>
      <c r="G1016" s="593"/>
      <c r="H1016" s="593"/>
      <c r="I1016" s="593"/>
      <c r="J1016" s="593"/>
      <c r="K1016" s="593"/>
      <c r="L1016" s="593"/>
      <c r="N1016" s="593"/>
      <c r="O1016" s="593"/>
      <c r="P1016" s="593"/>
      <c r="Q1016" s="593"/>
    </row>
    <row r="1017" customHeight="1" spans="6:17">
      <c r="F1017" s="593"/>
      <c r="G1017" s="593"/>
      <c r="H1017" s="593"/>
      <c r="I1017" s="593"/>
      <c r="J1017" s="593"/>
      <c r="K1017" s="593"/>
      <c r="L1017" s="593"/>
      <c r="N1017" s="593"/>
      <c r="O1017" s="593"/>
      <c r="P1017" s="593"/>
      <c r="Q1017" s="593"/>
    </row>
    <row r="1018" customHeight="1" spans="6:17">
      <c r="F1018" s="593"/>
      <c r="G1018" s="593"/>
      <c r="H1018" s="593"/>
      <c r="I1018" s="593"/>
      <c r="J1018" s="593"/>
      <c r="K1018" s="593"/>
      <c r="L1018" s="593"/>
      <c r="N1018" s="593"/>
      <c r="O1018" s="593"/>
      <c r="P1018" s="593"/>
      <c r="Q1018" s="593"/>
    </row>
    <row r="1019" customHeight="1" spans="6:17">
      <c r="F1019" s="593"/>
      <c r="G1019" s="593"/>
      <c r="H1019" s="593"/>
      <c r="I1019" s="593"/>
      <c r="J1019" s="593"/>
      <c r="K1019" s="593"/>
      <c r="L1019" s="593"/>
      <c r="N1019" s="593"/>
      <c r="O1019" s="593"/>
      <c r="P1019" s="593"/>
      <c r="Q1019" s="593"/>
    </row>
    <row r="1020" customHeight="1" spans="6:17">
      <c r="F1020" s="593"/>
      <c r="G1020" s="593"/>
      <c r="H1020" s="593"/>
      <c r="I1020" s="593"/>
      <c r="J1020" s="593"/>
      <c r="K1020" s="593"/>
      <c r="L1020" s="593"/>
      <c r="N1020" s="593"/>
      <c r="O1020" s="593"/>
      <c r="P1020" s="593"/>
      <c r="Q1020" s="593"/>
    </row>
    <row r="1021" customHeight="1" spans="6:17">
      <c r="F1021" s="593"/>
      <c r="G1021" s="593"/>
      <c r="H1021" s="593"/>
      <c r="I1021" s="593"/>
      <c r="J1021" s="593"/>
      <c r="K1021" s="593"/>
      <c r="L1021" s="593"/>
      <c r="N1021" s="593"/>
      <c r="O1021" s="593"/>
      <c r="P1021" s="593"/>
      <c r="Q1021" s="593"/>
    </row>
    <row r="1022" customHeight="1" spans="6:17">
      <c r="F1022" s="593"/>
      <c r="G1022" s="593"/>
      <c r="H1022" s="593"/>
      <c r="I1022" s="593"/>
      <c r="J1022" s="593"/>
      <c r="K1022" s="593"/>
      <c r="L1022" s="593"/>
      <c r="N1022" s="593"/>
      <c r="O1022" s="593"/>
      <c r="P1022" s="593"/>
      <c r="Q1022" s="593"/>
    </row>
    <row r="1023" customHeight="1" spans="6:17">
      <c r="F1023" s="593"/>
      <c r="G1023" s="593"/>
      <c r="H1023" s="593"/>
      <c r="I1023" s="593"/>
      <c r="J1023" s="593"/>
      <c r="K1023" s="593"/>
      <c r="L1023" s="593"/>
      <c r="N1023" s="593"/>
      <c r="O1023" s="593"/>
      <c r="P1023" s="593"/>
      <c r="Q1023" s="593"/>
    </row>
    <row r="1024" customHeight="1" spans="6:17">
      <c r="F1024" s="593"/>
      <c r="G1024" s="593"/>
      <c r="H1024" s="593"/>
      <c r="I1024" s="593"/>
      <c r="J1024" s="593"/>
      <c r="K1024" s="593"/>
      <c r="L1024" s="593"/>
      <c r="N1024" s="593"/>
      <c r="O1024" s="593"/>
      <c r="P1024" s="593"/>
      <c r="Q1024" s="593"/>
    </row>
    <row r="1025" customHeight="1" spans="6:17">
      <c r="F1025" s="593"/>
      <c r="G1025" s="593"/>
      <c r="H1025" s="593"/>
      <c r="I1025" s="593"/>
      <c r="J1025" s="593"/>
      <c r="K1025" s="593"/>
      <c r="L1025" s="593"/>
      <c r="N1025" s="593"/>
      <c r="O1025" s="593"/>
      <c r="P1025" s="593"/>
      <c r="Q1025" s="593"/>
    </row>
    <row r="1026" customHeight="1" spans="6:17">
      <c r="F1026" s="593"/>
      <c r="G1026" s="593"/>
      <c r="H1026" s="593"/>
      <c r="I1026" s="593"/>
      <c r="J1026" s="593"/>
      <c r="K1026" s="593"/>
      <c r="L1026" s="593"/>
      <c r="N1026" s="593"/>
      <c r="O1026" s="593"/>
      <c r="P1026" s="593"/>
      <c r="Q1026" s="593"/>
    </row>
    <row r="1027" customHeight="1" spans="6:17">
      <c r="F1027" s="593"/>
      <c r="G1027" s="593"/>
      <c r="H1027" s="593"/>
      <c r="I1027" s="593"/>
      <c r="J1027" s="593"/>
      <c r="K1027" s="593"/>
      <c r="L1027" s="593"/>
      <c r="N1027" s="593"/>
      <c r="O1027" s="593"/>
      <c r="P1027" s="593"/>
      <c r="Q1027" s="593"/>
    </row>
    <row r="1028" customHeight="1" spans="6:17">
      <c r="F1028" s="593"/>
      <c r="G1028" s="593"/>
      <c r="H1028" s="593"/>
      <c r="I1028" s="593"/>
      <c r="J1028" s="593"/>
      <c r="K1028" s="593"/>
      <c r="L1028" s="593"/>
      <c r="N1028" s="593"/>
      <c r="O1028" s="593"/>
      <c r="P1028" s="593"/>
      <c r="Q1028" s="593"/>
    </row>
    <row r="1029" customHeight="1" spans="6:17">
      <c r="F1029" s="593"/>
      <c r="G1029" s="593"/>
      <c r="H1029" s="593"/>
      <c r="I1029" s="593"/>
      <c r="J1029" s="593"/>
      <c r="K1029" s="593"/>
      <c r="L1029" s="593"/>
      <c r="N1029" s="593"/>
      <c r="O1029" s="593"/>
      <c r="P1029" s="593"/>
      <c r="Q1029" s="593"/>
    </row>
    <row r="1030" customHeight="1" spans="6:17">
      <c r="F1030" s="593"/>
      <c r="G1030" s="593"/>
      <c r="H1030" s="593"/>
      <c r="I1030" s="593"/>
      <c r="J1030" s="593"/>
      <c r="K1030" s="593"/>
      <c r="L1030" s="593"/>
      <c r="N1030" s="593"/>
      <c r="O1030" s="593"/>
      <c r="P1030" s="593"/>
      <c r="Q1030" s="593"/>
    </row>
    <row r="1031" customHeight="1" spans="6:17">
      <c r="F1031" s="593"/>
      <c r="G1031" s="593"/>
      <c r="H1031" s="593"/>
      <c r="I1031" s="593"/>
      <c r="J1031" s="593"/>
      <c r="K1031" s="593"/>
      <c r="L1031" s="593"/>
      <c r="N1031" s="593"/>
      <c r="O1031" s="593"/>
      <c r="P1031" s="593"/>
      <c r="Q1031" s="593"/>
    </row>
    <row r="1032" customHeight="1" spans="6:17">
      <c r="F1032" s="593"/>
      <c r="G1032" s="593"/>
      <c r="H1032" s="593"/>
      <c r="I1032" s="593"/>
      <c r="J1032" s="593"/>
      <c r="K1032" s="593"/>
      <c r="L1032" s="593"/>
      <c r="N1032" s="593"/>
      <c r="O1032" s="593"/>
      <c r="P1032" s="593"/>
      <c r="Q1032" s="593"/>
    </row>
    <row r="1033" customHeight="1" spans="6:17">
      <c r="F1033" s="593"/>
      <c r="G1033" s="593"/>
      <c r="H1033" s="593"/>
      <c r="I1033" s="593"/>
      <c r="J1033" s="593"/>
      <c r="K1033" s="593"/>
      <c r="L1033" s="593"/>
      <c r="N1033" s="593"/>
      <c r="O1033" s="593"/>
      <c r="P1033" s="593"/>
      <c r="Q1033" s="593"/>
    </row>
    <row r="1034" customHeight="1" spans="6:17">
      <c r="F1034" s="593"/>
      <c r="G1034" s="593"/>
      <c r="H1034" s="593"/>
      <c r="I1034" s="593"/>
      <c r="J1034" s="593"/>
      <c r="K1034" s="593"/>
      <c r="L1034" s="593"/>
      <c r="N1034" s="593"/>
      <c r="O1034" s="593"/>
      <c r="P1034" s="593"/>
      <c r="Q1034" s="593"/>
    </row>
    <row r="1035" customHeight="1" spans="6:17">
      <c r="F1035" s="593"/>
      <c r="G1035" s="593"/>
      <c r="H1035" s="593"/>
      <c r="I1035" s="593"/>
      <c r="J1035" s="593"/>
      <c r="K1035" s="593"/>
      <c r="L1035" s="593"/>
      <c r="N1035" s="593"/>
      <c r="O1035" s="593"/>
      <c r="P1035" s="593"/>
      <c r="Q1035" s="593"/>
    </row>
    <row r="1036" customHeight="1" spans="6:17">
      <c r="F1036" s="593"/>
      <c r="G1036" s="593"/>
      <c r="H1036" s="593"/>
      <c r="I1036" s="593"/>
      <c r="J1036" s="593"/>
      <c r="K1036" s="593"/>
      <c r="L1036" s="593"/>
      <c r="N1036" s="593"/>
      <c r="O1036" s="593"/>
      <c r="P1036" s="593"/>
      <c r="Q1036" s="593"/>
    </row>
    <row r="1037" customHeight="1" spans="6:17">
      <c r="F1037" s="593"/>
      <c r="G1037" s="593"/>
      <c r="H1037" s="593"/>
      <c r="I1037" s="593"/>
      <c r="J1037" s="593"/>
      <c r="K1037" s="593"/>
      <c r="L1037" s="593"/>
      <c r="N1037" s="593"/>
      <c r="O1037" s="593"/>
      <c r="P1037" s="593"/>
      <c r="Q1037" s="593"/>
    </row>
    <row r="1038" customHeight="1" spans="6:17">
      <c r="F1038" s="593"/>
      <c r="G1038" s="593"/>
      <c r="H1038" s="593"/>
      <c r="I1038" s="593"/>
      <c r="J1038" s="593"/>
      <c r="K1038" s="593"/>
      <c r="L1038" s="593"/>
      <c r="N1038" s="593"/>
      <c r="O1038" s="593"/>
      <c r="P1038" s="593"/>
      <c r="Q1038" s="593"/>
    </row>
    <row r="1039" customHeight="1" spans="6:17">
      <c r="F1039" s="593"/>
      <c r="G1039" s="593"/>
      <c r="H1039" s="593"/>
      <c r="I1039" s="593"/>
      <c r="J1039" s="593"/>
      <c r="K1039" s="593"/>
      <c r="L1039" s="593"/>
      <c r="N1039" s="593"/>
      <c r="O1039" s="593"/>
      <c r="P1039" s="593"/>
      <c r="Q1039" s="593"/>
    </row>
    <row r="1040" customHeight="1" spans="6:17">
      <c r="F1040" s="593"/>
      <c r="G1040" s="593"/>
      <c r="H1040" s="593"/>
      <c r="I1040" s="593"/>
      <c r="J1040" s="593"/>
      <c r="K1040" s="593"/>
      <c r="L1040" s="593"/>
      <c r="N1040" s="593"/>
      <c r="O1040" s="593"/>
      <c r="P1040" s="593"/>
      <c r="Q1040" s="593"/>
    </row>
    <row r="1041" customHeight="1" spans="6:17">
      <c r="F1041" s="593"/>
      <c r="G1041" s="593"/>
      <c r="H1041" s="593"/>
      <c r="I1041" s="593"/>
      <c r="J1041" s="593"/>
      <c r="K1041" s="593"/>
      <c r="L1041" s="593"/>
      <c r="N1041" s="593"/>
      <c r="O1041" s="593"/>
      <c r="P1041" s="593"/>
      <c r="Q1041" s="593"/>
    </row>
    <row r="1042" customHeight="1" spans="6:17">
      <c r="F1042" s="593"/>
      <c r="G1042" s="593"/>
      <c r="H1042" s="593"/>
      <c r="I1042" s="593"/>
      <c r="J1042" s="593"/>
      <c r="K1042" s="593"/>
      <c r="L1042" s="593"/>
      <c r="N1042" s="593"/>
      <c r="O1042" s="593"/>
      <c r="P1042" s="593"/>
      <c r="Q1042" s="593"/>
    </row>
    <row r="1043" customHeight="1" spans="6:17">
      <c r="F1043" s="593"/>
      <c r="G1043" s="593"/>
      <c r="H1043" s="593"/>
      <c r="I1043" s="593"/>
      <c r="J1043" s="593"/>
      <c r="K1043" s="593"/>
      <c r="L1043" s="593"/>
      <c r="N1043" s="593"/>
      <c r="O1043" s="593"/>
      <c r="P1043" s="593"/>
      <c r="Q1043" s="593"/>
    </row>
    <row r="1044" customHeight="1" spans="6:17">
      <c r="F1044" s="593"/>
      <c r="G1044" s="593"/>
      <c r="H1044" s="593"/>
      <c r="I1044" s="593"/>
      <c r="J1044" s="593"/>
      <c r="K1044" s="593"/>
      <c r="L1044" s="593"/>
      <c r="N1044" s="593"/>
      <c r="O1044" s="593"/>
      <c r="P1044" s="593"/>
      <c r="Q1044" s="593"/>
    </row>
    <row r="1045" customHeight="1" spans="6:17">
      <c r="F1045" s="593"/>
      <c r="G1045" s="593"/>
      <c r="H1045" s="593"/>
      <c r="I1045" s="593"/>
      <c r="J1045" s="593"/>
      <c r="K1045" s="593"/>
      <c r="L1045" s="593"/>
      <c r="N1045" s="593"/>
      <c r="O1045" s="593"/>
      <c r="P1045" s="593"/>
      <c r="Q1045" s="593"/>
    </row>
    <row r="1046" customHeight="1" spans="6:17">
      <c r="F1046" s="593"/>
      <c r="G1046" s="593"/>
      <c r="H1046" s="593"/>
      <c r="I1046" s="593"/>
      <c r="J1046" s="593"/>
      <c r="K1046" s="593"/>
      <c r="L1046" s="593"/>
      <c r="N1046" s="593"/>
      <c r="O1046" s="593"/>
      <c r="P1046" s="593"/>
      <c r="Q1046" s="593"/>
    </row>
    <row r="1047" customHeight="1" spans="6:17">
      <c r="F1047" s="593"/>
      <c r="G1047" s="593"/>
      <c r="H1047" s="593"/>
      <c r="I1047" s="593"/>
      <c r="J1047" s="593"/>
      <c r="K1047" s="593"/>
      <c r="L1047" s="593"/>
      <c r="N1047" s="593"/>
      <c r="O1047" s="593"/>
      <c r="P1047" s="593"/>
      <c r="Q1047" s="593"/>
    </row>
    <row r="1048" customHeight="1" spans="6:17">
      <c r="F1048" s="593"/>
      <c r="G1048" s="593"/>
      <c r="H1048" s="593"/>
      <c r="I1048" s="593"/>
      <c r="J1048" s="593"/>
      <c r="K1048" s="593"/>
      <c r="L1048" s="593"/>
      <c r="N1048" s="593"/>
      <c r="O1048" s="593"/>
      <c r="P1048" s="593"/>
      <c r="Q1048" s="593"/>
    </row>
    <row r="1049" customHeight="1" spans="6:17">
      <c r="F1049" s="593"/>
      <c r="G1049" s="593"/>
      <c r="H1049" s="593"/>
      <c r="I1049" s="593"/>
      <c r="J1049" s="593"/>
      <c r="K1049" s="593"/>
      <c r="L1049" s="593"/>
      <c r="N1049" s="593"/>
      <c r="O1049" s="593"/>
      <c r="P1049" s="593"/>
      <c r="Q1049" s="593"/>
    </row>
    <row r="1050" customHeight="1" spans="6:17">
      <c r="F1050" s="593"/>
      <c r="G1050" s="593"/>
      <c r="H1050" s="593"/>
      <c r="I1050" s="593"/>
      <c r="J1050" s="593"/>
      <c r="K1050" s="593"/>
      <c r="L1050" s="593"/>
      <c r="N1050" s="593"/>
      <c r="O1050" s="593"/>
      <c r="P1050" s="593"/>
      <c r="Q1050" s="593"/>
    </row>
    <row r="1051" customHeight="1" spans="6:17">
      <c r="F1051" s="593"/>
      <c r="G1051" s="593"/>
      <c r="H1051" s="593"/>
      <c r="I1051" s="593"/>
      <c r="J1051" s="593"/>
      <c r="K1051" s="593"/>
      <c r="L1051" s="593"/>
      <c r="N1051" s="593"/>
      <c r="O1051" s="593"/>
      <c r="P1051" s="593"/>
      <c r="Q1051" s="593"/>
    </row>
    <row r="1052" customHeight="1" spans="6:17">
      <c r="F1052" s="593"/>
      <c r="G1052" s="593"/>
      <c r="H1052" s="593"/>
      <c r="I1052" s="593"/>
      <c r="J1052" s="593"/>
      <c r="K1052" s="593"/>
      <c r="L1052" s="593"/>
      <c r="N1052" s="593"/>
      <c r="O1052" s="593"/>
      <c r="P1052" s="593"/>
      <c r="Q1052" s="593"/>
    </row>
    <row r="1053" customHeight="1" spans="6:17">
      <c r="F1053" s="593"/>
      <c r="G1053" s="593"/>
      <c r="H1053" s="593"/>
      <c r="I1053" s="593"/>
      <c r="J1053" s="593"/>
      <c r="K1053" s="593"/>
      <c r="L1053" s="593"/>
      <c r="N1053" s="593"/>
      <c r="O1053" s="593"/>
      <c r="P1053" s="593"/>
      <c r="Q1053" s="593"/>
    </row>
    <row r="1054" customHeight="1" spans="6:17">
      <c r="F1054" s="593"/>
      <c r="G1054" s="593"/>
      <c r="H1054" s="593"/>
      <c r="I1054" s="593"/>
      <c r="J1054" s="593"/>
      <c r="K1054" s="593"/>
      <c r="L1054" s="593"/>
      <c r="N1054" s="593"/>
      <c r="O1054" s="593"/>
      <c r="P1054" s="593"/>
      <c r="Q1054" s="593"/>
    </row>
    <row r="1055" customHeight="1" spans="6:17">
      <c r="F1055" s="593"/>
      <c r="G1055" s="593"/>
      <c r="H1055" s="593"/>
      <c r="I1055" s="593"/>
      <c r="J1055" s="593"/>
      <c r="K1055" s="593"/>
      <c r="L1055" s="593"/>
      <c r="N1055" s="593"/>
      <c r="O1055" s="593"/>
      <c r="P1055" s="593"/>
      <c r="Q1055" s="593"/>
    </row>
    <row r="1056" customHeight="1" spans="6:17">
      <c r="F1056" s="593"/>
      <c r="G1056" s="593"/>
      <c r="H1056" s="593"/>
      <c r="I1056" s="593"/>
      <c r="J1056" s="593"/>
      <c r="K1056" s="593"/>
      <c r="L1056" s="593"/>
      <c r="N1056" s="593"/>
      <c r="O1056" s="593"/>
      <c r="P1056" s="593"/>
      <c r="Q1056" s="593"/>
    </row>
    <row r="1057" customHeight="1" spans="6:17">
      <c r="F1057" s="593"/>
      <c r="G1057" s="593"/>
      <c r="H1057" s="593"/>
      <c r="I1057" s="593"/>
      <c r="J1057" s="593"/>
      <c r="K1057" s="593"/>
      <c r="L1057" s="593"/>
      <c r="N1057" s="593"/>
      <c r="O1057" s="593"/>
      <c r="P1057" s="593"/>
      <c r="Q1057" s="593"/>
    </row>
    <row r="1058" customHeight="1" spans="6:17">
      <c r="F1058" s="593"/>
      <c r="G1058" s="593"/>
      <c r="H1058" s="593"/>
      <c r="I1058" s="593"/>
      <c r="J1058" s="593"/>
      <c r="K1058" s="593"/>
      <c r="L1058" s="593"/>
      <c r="N1058" s="593"/>
      <c r="O1058" s="593"/>
      <c r="P1058" s="593"/>
      <c r="Q1058" s="593"/>
    </row>
    <row r="1059" customHeight="1" spans="6:17">
      <c r="F1059" s="593"/>
      <c r="G1059" s="593"/>
      <c r="H1059" s="593"/>
      <c r="I1059" s="593"/>
      <c r="J1059" s="593"/>
      <c r="K1059" s="593"/>
      <c r="L1059" s="593"/>
      <c r="N1059" s="593"/>
      <c r="O1059" s="593"/>
      <c r="P1059" s="593"/>
      <c r="Q1059" s="593"/>
    </row>
    <row r="1060" customHeight="1" spans="6:17">
      <c r="F1060" s="593"/>
      <c r="G1060" s="593"/>
      <c r="H1060" s="593"/>
      <c r="I1060" s="593"/>
      <c r="J1060" s="593"/>
      <c r="K1060" s="593"/>
      <c r="L1060" s="593"/>
      <c r="N1060" s="593"/>
      <c r="O1060" s="593"/>
      <c r="P1060" s="593"/>
      <c r="Q1060" s="593"/>
    </row>
    <row r="1061" customHeight="1" spans="6:17">
      <c r="F1061" s="593"/>
      <c r="G1061" s="593"/>
      <c r="H1061" s="593"/>
      <c r="I1061" s="593"/>
      <c r="J1061" s="593"/>
      <c r="K1061" s="593"/>
      <c r="L1061" s="593"/>
      <c r="N1061" s="593"/>
      <c r="O1061" s="593"/>
      <c r="P1061" s="593"/>
      <c r="Q1061" s="593"/>
    </row>
    <row r="1062" customHeight="1" spans="6:17">
      <c r="F1062" s="593"/>
      <c r="G1062" s="593"/>
      <c r="H1062" s="593"/>
      <c r="I1062" s="593"/>
      <c r="J1062" s="593"/>
      <c r="K1062" s="593"/>
      <c r="L1062" s="593"/>
      <c r="N1062" s="593"/>
      <c r="O1062" s="593"/>
      <c r="P1062" s="593"/>
      <c r="Q1062" s="593"/>
    </row>
    <row r="1063" customHeight="1" spans="6:17">
      <c r="F1063" s="593"/>
      <c r="G1063" s="593"/>
      <c r="H1063" s="593"/>
      <c r="I1063" s="593"/>
      <c r="J1063" s="593"/>
      <c r="K1063" s="593"/>
      <c r="L1063" s="593"/>
      <c r="N1063" s="593"/>
      <c r="O1063" s="593"/>
      <c r="P1063" s="593"/>
      <c r="Q1063" s="593"/>
    </row>
    <row r="1064" customHeight="1" spans="6:17">
      <c r="F1064" s="593"/>
      <c r="G1064" s="593"/>
      <c r="H1064" s="593"/>
      <c r="I1064" s="593"/>
      <c r="J1064" s="593"/>
      <c r="K1064" s="593"/>
      <c r="L1064" s="593"/>
      <c r="N1064" s="593"/>
      <c r="O1064" s="593"/>
      <c r="P1064" s="593"/>
      <c r="Q1064" s="593"/>
    </row>
    <row r="1065" customHeight="1" spans="6:17">
      <c r="F1065" s="593"/>
      <c r="G1065" s="593"/>
      <c r="H1065" s="593"/>
      <c r="I1065" s="593"/>
      <c r="J1065" s="593"/>
      <c r="K1065" s="593"/>
      <c r="L1065" s="593"/>
      <c r="N1065" s="593"/>
      <c r="O1065" s="593"/>
      <c r="P1065" s="593"/>
      <c r="Q1065" s="593"/>
    </row>
    <row r="1066" customHeight="1" spans="6:17">
      <c r="F1066" s="593"/>
      <c r="G1066" s="593"/>
      <c r="H1066" s="593"/>
      <c r="I1066" s="593"/>
      <c r="J1066" s="593"/>
      <c r="K1066" s="593"/>
      <c r="L1066" s="593"/>
      <c r="N1066" s="593"/>
      <c r="O1066" s="593"/>
      <c r="P1066" s="593"/>
      <c r="Q1066" s="593"/>
    </row>
    <row r="1067" customHeight="1" spans="6:17">
      <c r="F1067" s="593"/>
      <c r="G1067" s="593"/>
      <c r="H1067" s="593"/>
      <c r="I1067" s="593"/>
      <c r="J1067" s="593"/>
      <c r="K1067" s="593"/>
      <c r="L1067" s="593"/>
      <c r="N1067" s="593"/>
      <c r="O1067" s="593"/>
      <c r="P1067" s="593"/>
      <c r="Q1067" s="593"/>
    </row>
    <row r="1068" customHeight="1" spans="6:17">
      <c r="F1068" s="593"/>
      <c r="G1068" s="593"/>
      <c r="H1068" s="593"/>
      <c r="I1068" s="593"/>
      <c r="J1068" s="593"/>
      <c r="K1068" s="593"/>
      <c r="L1068" s="593"/>
      <c r="N1068" s="593"/>
      <c r="O1068" s="593"/>
      <c r="P1068" s="593"/>
      <c r="Q1068" s="593"/>
    </row>
    <row r="1069" customHeight="1" spans="6:17">
      <c r="F1069" s="593"/>
      <c r="G1069" s="593"/>
      <c r="H1069" s="593"/>
      <c r="I1069" s="593"/>
      <c r="J1069" s="593"/>
      <c r="K1069" s="593"/>
      <c r="L1069" s="593"/>
      <c r="N1069" s="593"/>
      <c r="O1069" s="593"/>
      <c r="P1069" s="593"/>
      <c r="Q1069" s="593"/>
    </row>
    <row r="1070" customHeight="1" spans="6:17">
      <c r="F1070" s="593"/>
      <c r="G1070" s="593"/>
      <c r="H1070" s="593"/>
      <c r="I1070" s="593"/>
      <c r="J1070" s="593"/>
      <c r="K1070" s="593"/>
      <c r="L1070" s="593"/>
      <c r="N1070" s="593"/>
      <c r="O1070" s="593"/>
      <c r="P1070" s="593"/>
      <c r="Q1070" s="593"/>
    </row>
    <row r="1071" customHeight="1" spans="6:17">
      <c r="F1071" s="593"/>
      <c r="G1071" s="593"/>
      <c r="H1071" s="593"/>
      <c r="I1071" s="593"/>
      <c r="J1071" s="593"/>
      <c r="K1071" s="593"/>
      <c r="L1071" s="593"/>
      <c r="N1071" s="593"/>
      <c r="O1071" s="593"/>
      <c r="P1071" s="593"/>
      <c r="Q1071" s="593"/>
    </row>
    <row r="1072" customHeight="1" spans="6:17">
      <c r="F1072" s="593"/>
      <c r="G1072" s="593"/>
      <c r="H1072" s="593"/>
      <c r="I1072" s="593"/>
      <c r="J1072" s="593"/>
      <c r="K1072" s="593"/>
      <c r="L1072" s="593"/>
      <c r="N1072" s="593"/>
      <c r="O1072" s="593"/>
      <c r="P1072" s="593"/>
      <c r="Q1072" s="593"/>
    </row>
    <row r="1073" customHeight="1" spans="6:17">
      <c r="F1073" s="593"/>
      <c r="G1073" s="593"/>
      <c r="H1073" s="593"/>
      <c r="I1073" s="593"/>
      <c r="J1073" s="593"/>
      <c r="K1073" s="593"/>
      <c r="L1073" s="593"/>
      <c r="N1073" s="593"/>
      <c r="O1073" s="593"/>
      <c r="P1073" s="593"/>
      <c r="Q1073" s="593"/>
    </row>
    <row r="1074" customHeight="1" spans="6:17">
      <c r="F1074" s="593"/>
      <c r="G1074" s="593"/>
      <c r="H1074" s="593"/>
      <c r="I1074" s="593"/>
      <c r="J1074" s="593"/>
      <c r="K1074" s="593"/>
      <c r="L1074" s="593"/>
      <c r="N1074" s="593"/>
      <c r="O1074" s="593"/>
      <c r="P1074" s="593"/>
      <c r="Q1074" s="593"/>
    </row>
    <row r="1075" customHeight="1" spans="6:17">
      <c r="F1075" s="593"/>
      <c r="G1075" s="593"/>
      <c r="H1075" s="593"/>
      <c r="I1075" s="593"/>
      <c r="J1075" s="593"/>
      <c r="K1075" s="593"/>
      <c r="L1075" s="593"/>
      <c r="N1075" s="593"/>
      <c r="O1075" s="593"/>
      <c r="P1075" s="593"/>
      <c r="Q1075" s="593"/>
    </row>
    <row r="1076" customHeight="1" spans="6:17">
      <c r="F1076" s="593"/>
      <c r="G1076" s="593"/>
      <c r="H1076" s="593"/>
      <c r="I1076" s="593"/>
      <c r="J1076" s="593"/>
      <c r="K1076" s="593"/>
      <c r="L1076" s="593"/>
      <c r="N1076" s="593"/>
      <c r="O1076" s="593"/>
      <c r="P1076" s="593"/>
      <c r="Q1076" s="593"/>
    </row>
    <row r="1077" customHeight="1" spans="6:17">
      <c r="F1077" s="593"/>
      <c r="G1077" s="593"/>
      <c r="H1077" s="593"/>
      <c r="I1077" s="593"/>
      <c r="J1077" s="593"/>
      <c r="K1077" s="593"/>
      <c r="L1077" s="593"/>
      <c r="N1077" s="593"/>
      <c r="O1077" s="593"/>
      <c r="P1077" s="593"/>
      <c r="Q1077" s="593"/>
    </row>
    <row r="1078" customHeight="1" spans="6:17">
      <c r="F1078" s="593"/>
      <c r="G1078" s="593"/>
      <c r="H1078" s="593"/>
      <c r="I1078" s="593"/>
      <c r="J1078" s="593"/>
      <c r="K1078" s="593"/>
      <c r="L1078" s="593"/>
      <c r="N1078" s="593"/>
      <c r="O1078" s="593"/>
      <c r="P1078" s="593"/>
      <c r="Q1078" s="593"/>
    </row>
    <row r="1079" customHeight="1" spans="6:17">
      <c r="F1079" s="593"/>
      <c r="G1079" s="593"/>
      <c r="H1079" s="593"/>
      <c r="I1079" s="593"/>
      <c r="J1079" s="593"/>
      <c r="K1079" s="593"/>
      <c r="L1079" s="593"/>
      <c r="N1079" s="593"/>
      <c r="O1079" s="593"/>
      <c r="P1079" s="593"/>
      <c r="Q1079" s="593"/>
    </row>
    <row r="1080" customHeight="1" spans="6:17">
      <c r="F1080" s="593"/>
      <c r="G1080" s="593"/>
      <c r="H1080" s="593"/>
      <c r="I1080" s="593"/>
      <c r="J1080" s="593"/>
      <c r="K1080" s="593"/>
      <c r="L1080" s="593"/>
      <c r="N1080" s="593"/>
      <c r="O1080" s="593"/>
      <c r="P1080" s="593"/>
      <c r="Q1080" s="593"/>
    </row>
    <row r="1081" customHeight="1" spans="6:17">
      <c r="F1081" s="593"/>
      <c r="G1081" s="593"/>
      <c r="H1081" s="593"/>
      <c r="I1081" s="593"/>
      <c r="J1081" s="593"/>
      <c r="K1081" s="593"/>
      <c r="L1081" s="593"/>
      <c r="N1081" s="593"/>
      <c r="O1081" s="593"/>
      <c r="P1081" s="593"/>
      <c r="Q1081" s="593"/>
    </row>
    <row r="1082" customHeight="1" spans="6:17">
      <c r="F1082" s="593"/>
      <c r="G1082" s="593"/>
      <c r="H1082" s="593"/>
      <c r="I1082" s="593"/>
      <c r="J1082" s="593"/>
      <c r="K1082" s="593"/>
      <c r="L1082" s="593"/>
      <c r="N1082" s="593"/>
      <c r="O1082" s="593"/>
      <c r="P1082" s="593"/>
      <c r="Q1082" s="593"/>
    </row>
    <row r="1083" customHeight="1" spans="6:17">
      <c r="F1083" s="593"/>
      <c r="G1083" s="593"/>
      <c r="H1083" s="593"/>
      <c r="I1083" s="593"/>
      <c r="J1083" s="593"/>
      <c r="K1083" s="593"/>
      <c r="L1083" s="593"/>
      <c r="N1083" s="593"/>
      <c r="O1083" s="593"/>
      <c r="P1083" s="593"/>
      <c r="Q1083" s="593"/>
    </row>
    <row r="1084" customHeight="1" spans="6:17">
      <c r="F1084" s="593"/>
      <c r="G1084" s="593"/>
      <c r="H1084" s="593"/>
      <c r="I1084" s="593"/>
      <c r="J1084" s="593"/>
      <c r="K1084" s="593"/>
      <c r="L1084" s="593"/>
      <c r="N1084" s="593"/>
      <c r="O1084" s="593"/>
      <c r="P1084" s="593"/>
      <c r="Q1084" s="593"/>
    </row>
    <row r="1085" customHeight="1" spans="6:17">
      <c r="F1085" s="593"/>
      <c r="G1085" s="593"/>
      <c r="H1085" s="593"/>
      <c r="I1085" s="593"/>
      <c r="J1085" s="593"/>
      <c r="K1085" s="593"/>
      <c r="L1085" s="593"/>
      <c r="N1085" s="593"/>
      <c r="O1085" s="593"/>
      <c r="P1085" s="593"/>
      <c r="Q1085" s="593"/>
    </row>
    <row r="1086" customHeight="1" spans="6:17">
      <c r="F1086" s="593"/>
      <c r="G1086" s="593"/>
      <c r="H1086" s="593"/>
      <c r="I1086" s="593"/>
      <c r="J1086" s="593"/>
      <c r="K1086" s="593"/>
      <c r="L1086" s="593"/>
      <c r="N1086" s="593"/>
      <c r="O1086" s="593"/>
      <c r="P1086" s="593"/>
      <c r="Q1086" s="593"/>
    </row>
    <row r="1087" customHeight="1" spans="6:17">
      <c r="F1087" s="593"/>
      <c r="G1087" s="593"/>
      <c r="H1087" s="593"/>
      <c r="I1087" s="593"/>
      <c r="J1087" s="593"/>
      <c r="K1087" s="593"/>
      <c r="L1087" s="593"/>
      <c r="N1087" s="593"/>
      <c r="O1087" s="593"/>
      <c r="P1087" s="593"/>
      <c r="Q1087" s="593"/>
    </row>
    <row r="1088" customHeight="1" spans="6:17">
      <c r="F1088" s="593"/>
      <c r="G1088" s="593"/>
      <c r="H1088" s="593"/>
      <c r="I1088" s="593"/>
      <c r="J1088" s="593"/>
      <c r="K1088" s="593"/>
      <c r="L1088" s="593"/>
      <c r="N1088" s="593"/>
      <c r="O1088" s="593"/>
      <c r="P1088" s="593"/>
      <c r="Q1088" s="593"/>
    </row>
    <row r="1089" customHeight="1" spans="6:17">
      <c r="F1089" s="593"/>
      <c r="G1089" s="593"/>
      <c r="H1089" s="593"/>
      <c r="I1089" s="593"/>
      <c r="J1089" s="593"/>
      <c r="K1089" s="593"/>
      <c r="L1089" s="593"/>
      <c r="N1089" s="593"/>
      <c r="O1089" s="593"/>
      <c r="P1089" s="593"/>
      <c r="Q1089" s="593"/>
    </row>
    <row r="1090" customHeight="1" spans="6:17">
      <c r="F1090" s="593"/>
      <c r="G1090" s="593"/>
      <c r="H1090" s="593"/>
      <c r="I1090" s="593"/>
      <c r="J1090" s="593"/>
      <c r="K1090" s="593"/>
      <c r="L1090" s="593"/>
      <c r="N1090" s="593"/>
      <c r="O1090" s="593"/>
      <c r="P1090" s="593"/>
      <c r="Q1090" s="593"/>
    </row>
    <row r="1091" customHeight="1" spans="6:17">
      <c r="F1091" s="593"/>
      <c r="G1091" s="593"/>
      <c r="H1091" s="593"/>
      <c r="I1091" s="593"/>
      <c r="J1091" s="593"/>
      <c r="K1091" s="593"/>
      <c r="L1091" s="593"/>
      <c r="N1091" s="593"/>
      <c r="O1091" s="593"/>
      <c r="P1091" s="593"/>
      <c r="Q1091" s="593"/>
    </row>
    <row r="1092" customHeight="1" spans="6:17">
      <c r="F1092" s="593"/>
      <c r="G1092" s="593"/>
      <c r="H1092" s="593"/>
      <c r="I1092" s="593"/>
      <c r="J1092" s="593"/>
      <c r="K1092" s="593"/>
      <c r="L1092" s="593"/>
      <c r="N1092" s="593"/>
      <c r="O1092" s="593"/>
      <c r="P1092" s="593"/>
      <c r="Q1092" s="593"/>
    </row>
    <row r="1093" customHeight="1" spans="6:17">
      <c r="F1093" s="593"/>
      <c r="G1093" s="593"/>
      <c r="H1093" s="593"/>
      <c r="I1093" s="593"/>
      <c r="J1093" s="593"/>
      <c r="K1093" s="593"/>
      <c r="L1093" s="593"/>
      <c r="N1093" s="593"/>
      <c r="O1093" s="593"/>
      <c r="P1093" s="593"/>
      <c r="Q1093" s="593"/>
    </row>
    <row r="1094" customHeight="1" spans="6:17">
      <c r="F1094" s="593"/>
      <c r="G1094" s="593"/>
      <c r="H1094" s="593"/>
      <c r="I1094" s="593"/>
      <c r="J1094" s="593"/>
      <c r="K1094" s="593"/>
      <c r="L1094" s="593"/>
      <c r="N1094" s="593"/>
      <c r="O1094" s="593"/>
      <c r="P1094" s="593"/>
      <c r="Q1094" s="593"/>
    </row>
    <row r="1095" customHeight="1" spans="6:17">
      <c r="F1095" s="593"/>
      <c r="G1095" s="593"/>
      <c r="H1095" s="593"/>
      <c r="I1095" s="593"/>
      <c r="J1095" s="593"/>
      <c r="K1095" s="593"/>
      <c r="L1095" s="593"/>
      <c r="N1095" s="593"/>
      <c r="O1095" s="593"/>
      <c r="P1095" s="593"/>
      <c r="Q1095" s="593"/>
    </row>
    <row r="1096" customHeight="1" spans="6:17">
      <c r="F1096" s="593"/>
      <c r="G1096" s="593"/>
      <c r="H1096" s="593"/>
      <c r="I1096" s="593"/>
      <c r="J1096" s="593"/>
      <c r="K1096" s="593"/>
      <c r="L1096" s="593"/>
      <c r="N1096" s="593"/>
      <c r="O1096" s="593"/>
      <c r="P1096" s="593"/>
      <c r="Q1096" s="593"/>
    </row>
    <row r="1097" customHeight="1" spans="6:17">
      <c r="F1097" s="593"/>
      <c r="G1097" s="593"/>
      <c r="H1097" s="593"/>
      <c r="I1097" s="593"/>
      <c r="J1097" s="593"/>
      <c r="K1097" s="593"/>
      <c r="L1097" s="593"/>
      <c r="N1097" s="593"/>
      <c r="O1097" s="593"/>
      <c r="P1097" s="593"/>
      <c r="Q1097" s="593"/>
    </row>
    <row r="1098" customHeight="1" spans="6:17">
      <c r="F1098" s="593"/>
      <c r="G1098" s="593"/>
      <c r="H1098" s="593"/>
      <c r="I1098" s="593"/>
      <c r="J1098" s="593"/>
      <c r="K1098" s="593"/>
      <c r="L1098" s="593"/>
      <c r="N1098" s="593"/>
      <c r="O1098" s="593"/>
      <c r="P1098" s="593"/>
      <c r="Q1098" s="593"/>
    </row>
    <row r="1099" customHeight="1" spans="6:17">
      <c r="F1099" s="593"/>
      <c r="G1099" s="593"/>
      <c r="H1099" s="593"/>
      <c r="I1099" s="593"/>
      <c r="J1099" s="593"/>
      <c r="K1099" s="593"/>
      <c r="L1099" s="593"/>
      <c r="N1099" s="593"/>
      <c r="O1099" s="593"/>
      <c r="P1099" s="593"/>
      <c r="Q1099" s="593"/>
    </row>
    <row r="1100" customHeight="1" spans="6:17">
      <c r="F1100" s="593"/>
      <c r="G1100" s="593"/>
      <c r="H1100" s="593"/>
      <c r="I1100" s="593"/>
      <c r="J1100" s="593"/>
      <c r="K1100" s="593"/>
      <c r="L1100" s="593"/>
      <c r="N1100" s="593"/>
      <c r="O1100" s="593"/>
      <c r="P1100" s="593"/>
      <c r="Q1100" s="593"/>
    </row>
    <row r="1101" customHeight="1" spans="6:17">
      <c r="F1101" s="593"/>
      <c r="G1101" s="593"/>
      <c r="H1101" s="593"/>
      <c r="I1101" s="593"/>
      <c r="J1101" s="593"/>
      <c r="K1101" s="593"/>
      <c r="L1101" s="593"/>
      <c r="N1101" s="593"/>
      <c r="O1101" s="593"/>
      <c r="P1101" s="593"/>
      <c r="Q1101" s="593"/>
    </row>
    <row r="1102" customHeight="1" spans="6:17">
      <c r="F1102" s="593"/>
      <c r="G1102" s="593"/>
      <c r="H1102" s="593"/>
      <c r="I1102" s="593"/>
      <c r="J1102" s="593"/>
      <c r="K1102" s="593"/>
      <c r="L1102" s="593"/>
      <c r="N1102" s="593"/>
      <c r="O1102" s="593"/>
      <c r="P1102" s="593"/>
      <c r="Q1102" s="593"/>
    </row>
    <row r="1103" customHeight="1" spans="6:17">
      <c r="F1103" s="593"/>
      <c r="G1103" s="593"/>
      <c r="H1103" s="593"/>
      <c r="I1103" s="593"/>
      <c r="J1103" s="593"/>
      <c r="K1103" s="593"/>
      <c r="L1103" s="593"/>
      <c r="N1103" s="593"/>
      <c r="O1103" s="593"/>
      <c r="P1103" s="593"/>
      <c r="Q1103" s="593"/>
    </row>
    <row r="1104" customHeight="1" spans="6:17">
      <c r="F1104" s="593"/>
      <c r="G1104" s="593"/>
      <c r="H1104" s="593"/>
      <c r="I1104" s="593"/>
      <c r="J1104" s="593"/>
      <c r="K1104" s="593"/>
      <c r="L1104" s="593"/>
      <c r="N1104" s="593"/>
      <c r="O1104" s="593"/>
      <c r="P1104" s="593"/>
      <c r="Q1104" s="593"/>
    </row>
    <row r="1105" customHeight="1" spans="6:17">
      <c r="F1105" s="593"/>
      <c r="G1105" s="593"/>
      <c r="H1105" s="593"/>
      <c r="I1105" s="593"/>
      <c r="J1105" s="593"/>
      <c r="K1105" s="593"/>
      <c r="L1105" s="593"/>
      <c r="N1105" s="593"/>
      <c r="O1105" s="593"/>
      <c r="P1105" s="593"/>
      <c r="Q1105" s="593"/>
    </row>
    <row r="1106" customHeight="1" spans="6:17">
      <c r="F1106" s="593"/>
      <c r="G1106" s="593"/>
      <c r="H1106" s="593"/>
      <c r="I1106" s="593"/>
      <c r="J1106" s="593"/>
      <c r="K1106" s="593"/>
      <c r="L1106" s="593"/>
      <c r="N1106" s="593"/>
      <c r="O1106" s="593"/>
      <c r="P1106" s="593"/>
      <c r="Q1106" s="593"/>
    </row>
    <row r="1107" customHeight="1" spans="6:17">
      <c r="F1107" s="593"/>
      <c r="G1107" s="593"/>
      <c r="H1107" s="593"/>
      <c r="I1107" s="593"/>
      <c r="J1107" s="593"/>
      <c r="K1107" s="593"/>
      <c r="L1107" s="593"/>
      <c r="N1107" s="593"/>
      <c r="O1107" s="593"/>
      <c r="P1107" s="593"/>
      <c r="Q1107" s="593"/>
    </row>
    <row r="1108" customHeight="1" spans="6:17">
      <c r="F1108" s="593"/>
      <c r="G1108" s="593"/>
      <c r="H1108" s="593"/>
      <c r="I1108" s="593"/>
      <c r="J1108" s="593"/>
      <c r="K1108" s="593"/>
      <c r="L1108" s="593"/>
      <c r="N1108" s="593"/>
      <c r="O1108" s="593"/>
      <c r="P1108" s="593"/>
      <c r="Q1108" s="593"/>
    </row>
    <row r="1109" customHeight="1" spans="6:17">
      <c r="F1109" s="593"/>
      <c r="G1109" s="593"/>
      <c r="H1109" s="593"/>
      <c r="I1109" s="593"/>
      <c r="J1109" s="593"/>
      <c r="K1109" s="593"/>
      <c r="L1109" s="593"/>
      <c r="N1109" s="593"/>
      <c r="O1109" s="593"/>
      <c r="P1109" s="593"/>
      <c r="Q1109" s="593"/>
    </row>
    <row r="1110" customHeight="1" spans="6:17">
      <c r="F1110" s="593"/>
      <c r="G1110" s="593"/>
      <c r="H1110" s="593"/>
      <c r="I1110" s="593"/>
      <c r="J1110" s="593"/>
      <c r="K1110" s="593"/>
      <c r="L1110" s="593"/>
      <c r="N1110" s="593"/>
      <c r="O1110" s="593"/>
      <c r="P1110" s="593"/>
      <c r="Q1110" s="593"/>
    </row>
    <row r="1111" customHeight="1" spans="6:17">
      <c r="F1111" s="593"/>
      <c r="G1111" s="593"/>
      <c r="H1111" s="593"/>
      <c r="I1111" s="593"/>
      <c r="J1111" s="593"/>
      <c r="K1111" s="593"/>
      <c r="L1111" s="593"/>
      <c r="N1111" s="593"/>
      <c r="O1111" s="593"/>
      <c r="P1111" s="593"/>
      <c r="Q1111" s="593"/>
    </row>
    <row r="1112" customHeight="1" spans="6:17">
      <c r="F1112" s="593"/>
      <c r="G1112" s="593"/>
      <c r="H1112" s="593"/>
      <c r="I1112" s="593"/>
      <c r="J1112" s="593"/>
      <c r="K1112" s="593"/>
      <c r="L1112" s="593"/>
      <c r="N1112" s="593"/>
      <c r="O1112" s="593"/>
      <c r="P1112" s="593"/>
      <c r="Q1112" s="593"/>
    </row>
    <row r="1113" customHeight="1" spans="6:17">
      <c r="F1113" s="593"/>
      <c r="G1113" s="593"/>
      <c r="H1113" s="593"/>
      <c r="I1113" s="593"/>
      <c r="J1113" s="593"/>
      <c r="K1113" s="593"/>
      <c r="L1113" s="593"/>
      <c r="N1113" s="593"/>
      <c r="O1113" s="593"/>
      <c r="P1113" s="593"/>
      <c r="Q1113" s="593"/>
    </row>
    <row r="1114" customHeight="1" spans="6:17">
      <c r="F1114" s="593"/>
      <c r="G1114" s="593"/>
      <c r="H1114" s="593"/>
      <c r="I1114" s="593"/>
      <c r="J1114" s="593"/>
      <c r="K1114" s="593"/>
      <c r="L1114" s="593"/>
      <c r="N1114" s="593"/>
      <c r="O1114" s="593"/>
      <c r="P1114" s="593"/>
      <c r="Q1114" s="593"/>
    </row>
    <row r="1115" customHeight="1" spans="6:17">
      <c r="F1115" s="593"/>
      <c r="G1115" s="593"/>
      <c r="H1115" s="593"/>
      <c r="I1115" s="593"/>
      <c r="J1115" s="593"/>
      <c r="K1115" s="593"/>
      <c r="L1115" s="593"/>
      <c r="N1115" s="593"/>
      <c r="O1115" s="593"/>
      <c r="P1115" s="593"/>
      <c r="Q1115" s="593"/>
    </row>
    <row r="1116" customHeight="1" spans="6:17">
      <c r="F1116" s="593"/>
      <c r="G1116" s="593"/>
      <c r="H1116" s="593"/>
      <c r="I1116" s="593"/>
      <c r="J1116" s="593"/>
      <c r="K1116" s="593"/>
      <c r="L1116" s="593"/>
      <c r="N1116" s="593"/>
      <c r="O1116" s="593"/>
      <c r="P1116" s="593"/>
      <c r="Q1116" s="593"/>
    </row>
    <row r="1117" customHeight="1" spans="6:17">
      <c r="F1117" s="593"/>
      <c r="G1117" s="593"/>
      <c r="H1117" s="593"/>
      <c r="I1117" s="593"/>
      <c r="J1117" s="593"/>
      <c r="K1117" s="593"/>
      <c r="L1117" s="593"/>
      <c r="N1117" s="593"/>
      <c r="O1117" s="593"/>
      <c r="P1117" s="593"/>
      <c r="Q1117" s="593"/>
    </row>
    <row r="1118" customHeight="1" spans="6:17">
      <c r="F1118" s="593"/>
      <c r="G1118" s="593"/>
      <c r="H1118" s="593"/>
      <c r="I1118" s="593"/>
      <c r="J1118" s="593"/>
      <c r="K1118" s="593"/>
      <c r="L1118" s="593"/>
      <c r="N1118" s="593"/>
      <c r="O1118" s="593"/>
      <c r="P1118" s="593"/>
      <c r="Q1118" s="593"/>
    </row>
    <row r="1119" customHeight="1" spans="6:17">
      <c r="F1119" s="593"/>
      <c r="G1119" s="593"/>
      <c r="H1119" s="593"/>
      <c r="I1119" s="593"/>
      <c r="J1119" s="593"/>
      <c r="K1119" s="593"/>
      <c r="L1119" s="593"/>
      <c r="N1119" s="593"/>
      <c r="O1119" s="593"/>
      <c r="P1119" s="593"/>
      <c r="Q1119" s="593"/>
    </row>
    <row r="1120" customHeight="1" spans="6:17">
      <c r="F1120" s="593"/>
      <c r="G1120" s="593"/>
      <c r="H1120" s="593"/>
      <c r="I1120" s="593"/>
      <c r="J1120" s="593"/>
      <c r="K1120" s="593"/>
      <c r="L1120" s="593"/>
      <c r="N1120" s="593"/>
      <c r="O1120" s="593"/>
      <c r="P1120" s="593"/>
      <c r="Q1120" s="593"/>
    </row>
    <row r="1121" customHeight="1" spans="6:17">
      <c r="F1121" s="593"/>
      <c r="G1121" s="593"/>
      <c r="H1121" s="593"/>
      <c r="I1121" s="593"/>
      <c r="J1121" s="593"/>
      <c r="K1121" s="593"/>
      <c r="L1121" s="593"/>
      <c r="N1121" s="593"/>
      <c r="O1121" s="593"/>
      <c r="P1121" s="593"/>
      <c r="Q1121" s="593"/>
    </row>
    <row r="1122" customHeight="1" spans="6:17">
      <c r="F1122" s="593"/>
      <c r="G1122" s="593"/>
      <c r="H1122" s="593"/>
      <c r="I1122" s="593"/>
      <c r="J1122" s="593"/>
      <c r="K1122" s="593"/>
      <c r="L1122" s="593"/>
      <c r="N1122" s="593"/>
      <c r="O1122" s="593"/>
      <c r="P1122" s="593"/>
      <c r="Q1122" s="593"/>
    </row>
    <row r="1123" customHeight="1" spans="6:17">
      <c r="F1123" s="593"/>
      <c r="G1123" s="593"/>
      <c r="H1123" s="593"/>
      <c r="I1123" s="593"/>
      <c r="J1123" s="593"/>
      <c r="K1123" s="593"/>
      <c r="L1123" s="593"/>
      <c r="N1123" s="593"/>
      <c r="O1123" s="593"/>
      <c r="P1123" s="593"/>
      <c r="Q1123" s="593"/>
    </row>
    <row r="1124" customHeight="1" spans="6:17">
      <c r="F1124" s="593"/>
      <c r="G1124" s="593"/>
      <c r="H1124" s="593"/>
      <c r="I1124" s="593"/>
      <c r="J1124" s="593"/>
      <c r="K1124" s="593"/>
      <c r="L1124" s="593"/>
      <c r="N1124" s="593"/>
      <c r="O1124" s="593"/>
      <c r="P1124" s="593"/>
      <c r="Q1124" s="593"/>
    </row>
    <row r="1125" customHeight="1" spans="6:17">
      <c r="F1125" s="593"/>
      <c r="G1125" s="593"/>
      <c r="H1125" s="593"/>
      <c r="I1125" s="593"/>
      <c r="J1125" s="593"/>
      <c r="K1125" s="593"/>
      <c r="L1125" s="593"/>
      <c r="N1125" s="593"/>
      <c r="O1125" s="593"/>
      <c r="P1125" s="593"/>
      <c r="Q1125" s="593"/>
    </row>
    <row r="1126" customHeight="1" spans="6:17">
      <c r="F1126" s="593"/>
      <c r="G1126" s="593"/>
      <c r="H1126" s="593"/>
      <c r="I1126" s="593"/>
      <c r="J1126" s="593"/>
      <c r="K1126" s="593"/>
      <c r="L1126" s="593"/>
      <c r="N1126" s="593"/>
      <c r="O1126" s="593"/>
      <c r="P1126" s="593"/>
      <c r="Q1126" s="593"/>
    </row>
    <row r="1127" customHeight="1" spans="6:17">
      <c r="F1127" s="593"/>
      <c r="G1127" s="593"/>
      <c r="H1127" s="593"/>
      <c r="I1127" s="593"/>
      <c r="J1127" s="593"/>
      <c r="K1127" s="593"/>
      <c r="L1127" s="593"/>
      <c r="N1127" s="593"/>
      <c r="O1127" s="593"/>
      <c r="P1127" s="593"/>
      <c r="Q1127" s="593"/>
    </row>
    <row r="1128" customHeight="1" spans="6:17">
      <c r="F1128" s="593"/>
      <c r="G1128" s="593"/>
      <c r="H1128" s="593"/>
      <c r="I1128" s="593"/>
      <c r="J1128" s="593"/>
      <c r="K1128" s="593"/>
      <c r="L1128" s="593"/>
      <c r="N1128" s="593"/>
      <c r="O1128" s="593"/>
      <c r="P1128" s="593"/>
      <c r="Q1128" s="593"/>
    </row>
    <row r="1129" customHeight="1" spans="6:17">
      <c r="F1129" s="593"/>
      <c r="G1129" s="593"/>
      <c r="H1129" s="593"/>
      <c r="I1129" s="593"/>
      <c r="J1129" s="593"/>
      <c r="K1129" s="593"/>
      <c r="L1129" s="593"/>
      <c r="N1129" s="593"/>
      <c r="O1129" s="593"/>
      <c r="P1129" s="593"/>
      <c r="Q1129" s="593"/>
    </row>
    <row r="1130" customHeight="1" spans="6:17">
      <c r="F1130" s="593"/>
      <c r="G1130" s="593"/>
      <c r="H1130" s="593"/>
      <c r="I1130" s="593"/>
      <c r="J1130" s="593"/>
      <c r="K1130" s="593"/>
      <c r="L1130" s="593"/>
      <c r="N1130" s="593"/>
      <c r="O1130" s="593"/>
      <c r="P1130" s="593"/>
      <c r="Q1130" s="593"/>
    </row>
    <row r="1131" customHeight="1" spans="6:17">
      <c r="F1131" s="593"/>
      <c r="G1131" s="593"/>
      <c r="H1131" s="593"/>
      <c r="I1131" s="593"/>
      <c r="J1131" s="593"/>
      <c r="K1131" s="593"/>
      <c r="L1131" s="593"/>
      <c r="N1131" s="593"/>
      <c r="O1131" s="593"/>
      <c r="P1131" s="593"/>
      <c r="Q1131" s="593"/>
    </row>
    <row r="1132" customHeight="1" spans="6:17">
      <c r="F1132" s="593"/>
      <c r="G1132" s="593"/>
      <c r="H1132" s="593"/>
      <c r="I1132" s="593"/>
      <c r="J1132" s="593"/>
      <c r="K1132" s="593"/>
      <c r="L1132" s="593"/>
      <c r="N1132" s="593"/>
      <c r="O1132" s="593"/>
      <c r="P1132" s="593"/>
      <c r="Q1132" s="593"/>
    </row>
    <row r="1133" customHeight="1" spans="6:17">
      <c r="F1133" s="593"/>
      <c r="G1133" s="593"/>
      <c r="H1133" s="593"/>
      <c r="I1133" s="593"/>
      <c r="J1133" s="593"/>
      <c r="K1133" s="593"/>
      <c r="L1133" s="593"/>
      <c r="N1133" s="593"/>
      <c r="O1133" s="593"/>
      <c r="P1133" s="593"/>
      <c r="Q1133" s="593"/>
    </row>
    <row r="1134" customHeight="1" spans="6:17">
      <c r="F1134" s="593"/>
      <c r="G1134" s="593"/>
      <c r="H1134" s="593"/>
      <c r="I1134" s="593"/>
      <c r="J1134" s="593"/>
      <c r="K1134" s="593"/>
      <c r="L1134" s="593"/>
      <c r="N1134" s="593"/>
      <c r="O1134" s="593"/>
      <c r="P1134" s="593"/>
      <c r="Q1134" s="593"/>
    </row>
    <row r="1135" customHeight="1" spans="6:17">
      <c r="F1135" s="593"/>
      <c r="G1135" s="593"/>
      <c r="H1135" s="593"/>
      <c r="I1135" s="593"/>
      <c r="J1135" s="593"/>
      <c r="K1135" s="593"/>
      <c r="L1135" s="593"/>
      <c r="N1135" s="593"/>
      <c r="O1135" s="593"/>
      <c r="P1135" s="593"/>
      <c r="Q1135" s="593"/>
    </row>
    <row r="1136" customHeight="1" spans="6:17">
      <c r="F1136" s="593"/>
      <c r="G1136" s="593"/>
      <c r="H1136" s="593"/>
      <c r="I1136" s="593"/>
      <c r="J1136" s="593"/>
      <c r="K1136" s="593"/>
      <c r="L1136" s="593"/>
      <c r="N1136" s="593"/>
      <c r="O1136" s="593"/>
      <c r="P1136" s="593"/>
      <c r="Q1136" s="593"/>
    </row>
    <row r="1137" customHeight="1" spans="6:17">
      <c r="F1137" s="593"/>
      <c r="G1137" s="593"/>
      <c r="H1137" s="593"/>
      <c r="I1137" s="593"/>
      <c r="J1137" s="593"/>
      <c r="K1137" s="593"/>
      <c r="L1137" s="593"/>
      <c r="N1137" s="593"/>
      <c r="O1137" s="593"/>
      <c r="P1137" s="593"/>
      <c r="Q1137" s="593"/>
    </row>
    <row r="1138" customHeight="1" spans="6:17">
      <c r="F1138" s="593"/>
      <c r="G1138" s="593"/>
      <c r="H1138" s="593"/>
      <c r="I1138" s="593"/>
      <c r="J1138" s="593"/>
      <c r="K1138" s="593"/>
      <c r="L1138" s="593"/>
      <c r="N1138" s="593"/>
      <c r="O1138" s="593"/>
      <c r="P1138" s="593"/>
      <c r="Q1138" s="593"/>
    </row>
    <row r="1139" customHeight="1" spans="6:17">
      <c r="F1139" s="593"/>
      <c r="G1139" s="593"/>
      <c r="H1139" s="593"/>
      <c r="I1139" s="593"/>
      <c r="J1139" s="593"/>
      <c r="K1139" s="593"/>
      <c r="L1139" s="593"/>
      <c r="N1139" s="593"/>
      <c r="O1139" s="593"/>
      <c r="P1139" s="593"/>
      <c r="Q1139" s="593"/>
    </row>
    <row r="1140" customHeight="1" spans="6:17">
      <c r="F1140" s="593"/>
      <c r="G1140" s="593"/>
      <c r="H1140" s="593"/>
      <c r="I1140" s="593"/>
      <c r="J1140" s="593"/>
      <c r="K1140" s="593"/>
      <c r="L1140" s="593"/>
      <c r="N1140" s="593"/>
      <c r="O1140" s="593"/>
      <c r="P1140" s="593"/>
      <c r="Q1140" s="593"/>
    </row>
    <row r="1141" customHeight="1" spans="6:17">
      <c r="F1141" s="593"/>
      <c r="G1141" s="593"/>
      <c r="H1141" s="593"/>
      <c r="I1141" s="593"/>
      <c r="J1141" s="593"/>
      <c r="K1141" s="593"/>
      <c r="L1141" s="593"/>
      <c r="N1141" s="593"/>
      <c r="O1141" s="593"/>
      <c r="P1141" s="593"/>
      <c r="Q1141" s="593"/>
    </row>
    <row r="1142" customHeight="1" spans="6:17">
      <c r="F1142" s="593"/>
      <c r="G1142" s="593"/>
      <c r="H1142" s="593"/>
      <c r="I1142" s="593"/>
      <c r="J1142" s="593"/>
      <c r="K1142" s="593"/>
      <c r="L1142" s="593"/>
      <c r="N1142" s="593"/>
      <c r="O1142" s="593"/>
      <c r="P1142" s="593"/>
      <c r="Q1142" s="593"/>
    </row>
    <row r="1143" customHeight="1" spans="6:17">
      <c r="F1143" s="593"/>
      <c r="G1143" s="593"/>
      <c r="H1143" s="593"/>
      <c r="I1143" s="593"/>
      <c r="J1143" s="593"/>
      <c r="K1143" s="593"/>
      <c r="L1143" s="593"/>
      <c r="N1143" s="593"/>
      <c r="O1143" s="593"/>
      <c r="P1143" s="593"/>
      <c r="Q1143" s="593"/>
    </row>
    <row r="1144" customHeight="1" spans="6:17">
      <c r="F1144" s="593"/>
      <c r="G1144" s="593"/>
      <c r="H1144" s="593"/>
      <c r="I1144" s="593"/>
      <c r="J1144" s="593"/>
      <c r="K1144" s="593"/>
      <c r="L1144" s="593"/>
      <c r="N1144" s="593"/>
      <c r="O1144" s="593"/>
      <c r="P1144" s="593"/>
      <c r="Q1144" s="593"/>
    </row>
    <row r="1145" customHeight="1" spans="6:17">
      <c r="F1145" s="593"/>
      <c r="G1145" s="593"/>
      <c r="H1145" s="593"/>
      <c r="I1145" s="593"/>
      <c r="J1145" s="593"/>
      <c r="K1145" s="593"/>
      <c r="L1145" s="593"/>
      <c r="N1145" s="593"/>
      <c r="O1145" s="593"/>
      <c r="P1145" s="593"/>
      <c r="Q1145" s="593"/>
    </row>
    <row r="1146" customHeight="1" spans="6:17">
      <c r="F1146" s="593"/>
      <c r="G1146" s="593"/>
      <c r="H1146" s="593"/>
      <c r="I1146" s="593"/>
      <c r="J1146" s="593"/>
      <c r="K1146" s="593"/>
      <c r="L1146" s="593"/>
      <c r="N1146" s="593"/>
      <c r="O1146" s="593"/>
      <c r="P1146" s="593"/>
      <c r="Q1146" s="593"/>
    </row>
    <row r="1147" customHeight="1" spans="6:17">
      <c r="F1147" s="593"/>
      <c r="G1147" s="593"/>
      <c r="H1147" s="593"/>
      <c r="I1147" s="593"/>
      <c r="J1147" s="593"/>
      <c r="K1147" s="593"/>
      <c r="L1147" s="593"/>
      <c r="N1147" s="593"/>
      <c r="O1147" s="593"/>
      <c r="P1147" s="593"/>
      <c r="Q1147" s="593"/>
    </row>
    <row r="1148" customHeight="1" spans="6:17">
      <c r="F1148" s="593"/>
      <c r="G1148" s="593"/>
      <c r="H1148" s="593"/>
      <c r="I1148" s="593"/>
      <c r="J1148" s="593"/>
      <c r="K1148" s="593"/>
      <c r="L1148" s="593"/>
      <c r="N1148" s="593"/>
      <c r="O1148" s="593"/>
      <c r="P1148" s="593"/>
      <c r="Q1148" s="593"/>
    </row>
    <row r="1149" customHeight="1" spans="6:17">
      <c r="F1149" s="593"/>
      <c r="G1149" s="593"/>
      <c r="H1149" s="593"/>
      <c r="I1149" s="593"/>
      <c r="J1149" s="593"/>
      <c r="K1149" s="593"/>
      <c r="L1149" s="593"/>
      <c r="N1149" s="593"/>
      <c r="O1149" s="593"/>
      <c r="P1149" s="593"/>
      <c r="Q1149" s="593"/>
    </row>
    <row r="1150" customHeight="1" spans="6:17">
      <c r="F1150" s="593"/>
      <c r="G1150" s="593"/>
      <c r="H1150" s="593"/>
      <c r="I1150" s="593"/>
      <c r="J1150" s="593"/>
      <c r="K1150" s="593"/>
      <c r="L1150" s="593"/>
      <c r="N1150" s="593"/>
      <c r="O1150" s="593"/>
      <c r="P1150" s="593"/>
      <c r="Q1150" s="593"/>
    </row>
    <row r="1151" customHeight="1" spans="6:17">
      <c r="F1151" s="593"/>
      <c r="G1151" s="593"/>
      <c r="H1151" s="593"/>
      <c r="I1151" s="593"/>
      <c r="J1151" s="593"/>
      <c r="K1151" s="593"/>
      <c r="L1151" s="593"/>
      <c r="N1151" s="593"/>
      <c r="O1151" s="593"/>
      <c r="P1151" s="593"/>
      <c r="Q1151" s="593"/>
    </row>
    <row r="1152" customHeight="1" spans="6:17">
      <c r="F1152" s="593"/>
      <c r="G1152" s="593"/>
      <c r="H1152" s="593"/>
      <c r="I1152" s="593"/>
      <c r="J1152" s="593"/>
      <c r="K1152" s="593"/>
      <c r="L1152" s="593"/>
      <c r="N1152" s="593"/>
      <c r="O1152" s="593"/>
      <c r="P1152" s="593"/>
      <c r="Q1152" s="593"/>
    </row>
    <row r="1153" customHeight="1" spans="6:17">
      <c r="F1153" s="593"/>
      <c r="G1153" s="593"/>
      <c r="H1153" s="593"/>
      <c r="I1153" s="593"/>
      <c r="J1153" s="593"/>
      <c r="K1153" s="593"/>
      <c r="L1153" s="593"/>
      <c r="N1153" s="593"/>
      <c r="O1153" s="593"/>
      <c r="P1153" s="593"/>
      <c r="Q1153" s="593"/>
    </row>
    <row r="1154" customHeight="1" spans="6:17">
      <c r="F1154" s="593"/>
      <c r="G1154" s="593"/>
      <c r="H1154" s="593"/>
      <c r="I1154" s="593"/>
      <c r="J1154" s="593"/>
      <c r="K1154" s="593"/>
      <c r="L1154" s="593"/>
      <c r="N1154" s="593"/>
      <c r="O1154" s="593"/>
      <c r="P1154" s="593"/>
      <c r="Q1154" s="593"/>
    </row>
    <row r="1155" customHeight="1" spans="6:17">
      <c r="F1155" s="593"/>
      <c r="G1155" s="593"/>
      <c r="H1155" s="593"/>
      <c r="I1155" s="593"/>
      <c r="J1155" s="593"/>
      <c r="K1155" s="593"/>
      <c r="L1155" s="593"/>
      <c r="N1155" s="593"/>
      <c r="O1155" s="593"/>
      <c r="P1155" s="593"/>
      <c r="Q1155" s="593"/>
    </row>
    <row r="1156" customHeight="1" spans="6:17">
      <c r="F1156" s="593"/>
      <c r="G1156" s="593"/>
      <c r="H1156" s="593"/>
      <c r="I1156" s="593"/>
      <c r="J1156" s="593"/>
      <c r="K1156" s="593"/>
      <c r="L1156" s="593"/>
      <c r="N1156" s="593"/>
      <c r="O1156" s="593"/>
      <c r="P1156" s="593"/>
      <c r="Q1156" s="593"/>
    </row>
    <row r="1157" customHeight="1" spans="6:17">
      <c r="F1157" s="593"/>
      <c r="G1157" s="593"/>
      <c r="H1157" s="593"/>
      <c r="I1157" s="593"/>
      <c r="J1157" s="593"/>
      <c r="K1157" s="593"/>
      <c r="L1157" s="593"/>
      <c r="N1157" s="593"/>
      <c r="O1157" s="593"/>
      <c r="P1157" s="593"/>
      <c r="Q1157" s="593"/>
    </row>
    <row r="1158" customHeight="1" spans="6:17">
      <c r="F1158" s="593"/>
      <c r="G1158" s="593"/>
      <c r="H1158" s="593"/>
      <c r="I1158" s="593"/>
      <c r="J1158" s="593"/>
      <c r="K1158" s="593"/>
      <c r="L1158" s="593"/>
      <c r="N1158" s="593"/>
      <c r="O1158" s="593"/>
      <c r="P1158" s="593"/>
      <c r="Q1158" s="593"/>
    </row>
    <row r="1159" customHeight="1" spans="6:17">
      <c r="F1159" s="593"/>
      <c r="G1159" s="593"/>
      <c r="H1159" s="593"/>
      <c r="I1159" s="593"/>
      <c r="J1159" s="593"/>
      <c r="K1159" s="593"/>
      <c r="L1159" s="593"/>
      <c r="N1159" s="593"/>
      <c r="O1159" s="593"/>
      <c r="P1159" s="593"/>
      <c r="Q1159" s="593"/>
    </row>
    <row r="1160" customHeight="1" spans="6:17">
      <c r="F1160" s="593"/>
      <c r="G1160" s="593"/>
      <c r="H1160" s="593"/>
      <c r="I1160" s="593"/>
      <c r="J1160" s="593"/>
      <c r="K1160" s="593"/>
      <c r="L1160" s="593"/>
      <c r="N1160" s="593"/>
      <c r="O1160" s="593"/>
      <c r="P1160" s="593"/>
      <c r="Q1160" s="593"/>
    </row>
    <row r="1161" customHeight="1" spans="6:17">
      <c r="F1161" s="593"/>
      <c r="G1161" s="593"/>
      <c r="H1161" s="593"/>
      <c r="I1161" s="593"/>
      <c r="J1161" s="593"/>
      <c r="K1161" s="593"/>
      <c r="L1161" s="593"/>
      <c r="N1161" s="593"/>
      <c r="O1161" s="593"/>
      <c r="P1161" s="593"/>
      <c r="Q1161" s="593"/>
    </row>
    <row r="1162" customHeight="1" spans="6:17">
      <c r="F1162" s="593"/>
      <c r="G1162" s="593"/>
      <c r="H1162" s="593"/>
      <c r="I1162" s="593"/>
      <c r="J1162" s="593"/>
      <c r="K1162" s="593"/>
      <c r="L1162" s="593"/>
      <c r="N1162" s="593"/>
      <c r="O1162" s="593"/>
      <c r="P1162" s="593"/>
      <c r="Q1162" s="593"/>
    </row>
    <row r="1163" customHeight="1" spans="6:17">
      <c r="F1163" s="593"/>
      <c r="G1163" s="593"/>
      <c r="H1163" s="593"/>
      <c r="I1163" s="593"/>
      <c r="J1163" s="593"/>
      <c r="K1163" s="593"/>
      <c r="L1163" s="593"/>
      <c r="N1163" s="593"/>
      <c r="O1163" s="593"/>
      <c r="P1163" s="593"/>
      <c r="Q1163" s="593"/>
    </row>
    <row r="1164" customHeight="1" spans="6:17">
      <c r="F1164" s="593"/>
      <c r="G1164" s="593"/>
      <c r="H1164" s="593"/>
      <c r="I1164" s="593"/>
      <c r="J1164" s="593"/>
      <c r="K1164" s="593"/>
      <c r="L1164" s="593"/>
      <c r="N1164" s="593"/>
      <c r="O1164" s="593"/>
      <c r="P1164" s="593"/>
      <c r="Q1164" s="593"/>
    </row>
    <row r="1165" customHeight="1" spans="6:17">
      <c r="F1165" s="593"/>
      <c r="G1165" s="593"/>
      <c r="H1165" s="593"/>
      <c r="I1165" s="593"/>
      <c r="J1165" s="593"/>
      <c r="K1165" s="593"/>
      <c r="L1165" s="593"/>
      <c r="N1165" s="593"/>
      <c r="O1165" s="593"/>
      <c r="P1165" s="593"/>
      <c r="Q1165" s="593"/>
    </row>
    <row r="1166" customHeight="1" spans="6:17">
      <c r="F1166" s="593"/>
      <c r="G1166" s="593"/>
      <c r="H1166" s="593"/>
      <c r="I1166" s="593"/>
      <c r="J1166" s="593"/>
      <c r="K1166" s="593"/>
      <c r="L1166" s="593"/>
      <c r="N1166" s="593"/>
      <c r="O1166" s="593"/>
      <c r="P1166" s="593"/>
      <c r="Q1166" s="593"/>
    </row>
    <row r="1167" customHeight="1" spans="6:17">
      <c r="F1167" s="593"/>
      <c r="G1167" s="593"/>
      <c r="H1167" s="593"/>
      <c r="I1167" s="593"/>
      <c r="J1167" s="593"/>
      <c r="K1167" s="593"/>
      <c r="L1167" s="593"/>
      <c r="N1167" s="593"/>
      <c r="O1167" s="593"/>
      <c r="P1167" s="593"/>
      <c r="Q1167" s="593"/>
    </row>
    <row r="1168" customHeight="1" spans="6:17">
      <c r="F1168" s="593"/>
      <c r="G1168" s="593"/>
      <c r="H1168" s="593"/>
      <c r="I1168" s="593"/>
      <c r="J1168" s="593"/>
      <c r="K1168" s="593"/>
      <c r="L1168" s="593"/>
      <c r="N1168" s="593"/>
      <c r="O1168" s="593"/>
      <c r="P1168" s="593"/>
      <c r="Q1168" s="593"/>
    </row>
    <row r="1169" customHeight="1" spans="6:17">
      <c r="F1169" s="593"/>
      <c r="G1169" s="593"/>
      <c r="H1169" s="593"/>
      <c r="I1169" s="593"/>
      <c r="J1169" s="593"/>
      <c r="K1169" s="593"/>
      <c r="L1169" s="593"/>
      <c r="N1169" s="593"/>
      <c r="O1169" s="593"/>
      <c r="P1169" s="593"/>
      <c r="Q1169" s="593"/>
    </row>
    <row r="1170" customHeight="1" spans="6:17">
      <c r="F1170" s="593"/>
      <c r="G1170" s="593"/>
      <c r="H1170" s="593"/>
      <c r="I1170" s="593"/>
      <c r="J1170" s="593"/>
      <c r="K1170" s="593"/>
      <c r="L1170" s="593"/>
      <c r="N1170" s="593"/>
      <c r="O1170" s="593"/>
      <c r="P1170" s="593"/>
      <c r="Q1170" s="593"/>
    </row>
    <row r="1171" customHeight="1" spans="6:17">
      <c r="F1171" s="593"/>
      <c r="G1171" s="593"/>
      <c r="H1171" s="593"/>
      <c r="I1171" s="593"/>
      <c r="J1171" s="593"/>
      <c r="K1171" s="593"/>
      <c r="L1171" s="593"/>
      <c r="N1171" s="593"/>
      <c r="O1171" s="593"/>
      <c r="P1171" s="593"/>
      <c r="Q1171" s="593"/>
    </row>
    <row r="1172" customHeight="1" spans="6:17">
      <c r="F1172" s="593"/>
      <c r="G1172" s="593"/>
      <c r="H1172" s="593"/>
      <c r="I1172" s="593"/>
      <c r="J1172" s="593"/>
      <c r="K1172" s="593"/>
      <c r="L1172" s="593"/>
      <c r="N1172" s="593"/>
      <c r="O1172" s="593"/>
      <c r="P1172" s="593"/>
      <c r="Q1172" s="593"/>
    </row>
    <row r="1173" customHeight="1" spans="6:17">
      <c r="F1173" s="593"/>
      <c r="G1173" s="593"/>
      <c r="H1173" s="593"/>
      <c r="I1173" s="593"/>
      <c r="J1173" s="593"/>
      <c r="K1173" s="593"/>
      <c r="L1173" s="593"/>
      <c r="N1173" s="593"/>
      <c r="O1173" s="593"/>
      <c r="P1173" s="593"/>
      <c r="Q1173" s="593"/>
    </row>
    <row r="1174" customHeight="1" spans="6:17">
      <c r="F1174" s="593"/>
      <c r="G1174" s="593"/>
      <c r="H1174" s="593"/>
      <c r="I1174" s="593"/>
      <c r="J1174" s="593"/>
      <c r="K1174" s="593"/>
      <c r="L1174" s="593"/>
      <c r="N1174" s="593"/>
      <c r="O1174" s="593"/>
      <c r="P1174" s="593"/>
      <c r="Q1174" s="593"/>
    </row>
    <row r="1175" customHeight="1" spans="6:17">
      <c r="F1175" s="593"/>
      <c r="G1175" s="593"/>
      <c r="H1175" s="593"/>
      <c r="I1175" s="593"/>
      <c r="J1175" s="593"/>
      <c r="K1175" s="593"/>
      <c r="L1175" s="593"/>
      <c r="N1175" s="593"/>
      <c r="O1175" s="593"/>
      <c r="P1175" s="593"/>
      <c r="Q1175" s="593"/>
    </row>
    <row r="1176" customHeight="1" spans="6:17">
      <c r="F1176" s="593"/>
      <c r="G1176" s="593"/>
      <c r="H1176" s="593"/>
      <c r="I1176" s="593"/>
      <c r="J1176" s="593"/>
      <c r="K1176" s="593"/>
      <c r="L1176" s="593"/>
      <c r="N1176" s="593"/>
      <c r="O1176" s="593"/>
      <c r="P1176" s="593"/>
      <c r="Q1176" s="593"/>
    </row>
    <row r="1177" customHeight="1" spans="6:17">
      <c r="F1177" s="593"/>
      <c r="G1177" s="593"/>
      <c r="H1177" s="593"/>
      <c r="I1177" s="593"/>
      <c r="J1177" s="593"/>
      <c r="K1177" s="593"/>
      <c r="L1177" s="593"/>
      <c r="N1177" s="593"/>
      <c r="O1177" s="593"/>
      <c r="P1177" s="593"/>
      <c r="Q1177" s="593"/>
    </row>
    <row r="1178" customHeight="1" spans="6:17">
      <c r="F1178" s="593"/>
      <c r="G1178" s="593"/>
      <c r="H1178" s="593"/>
      <c r="I1178" s="593"/>
      <c r="J1178" s="593"/>
      <c r="K1178" s="593"/>
      <c r="L1178" s="593"/>
      <c r="N1178" s="593"/>
      <c r="O1178" s="593"/>
      <c r="P1178" s="593"/>
      <c r="Q1178" s="593"/>
    </row>
    <row r="1179" customHeight="1" spans="6:17">
      <c r="F1179" s="593"/>
      <c r="G1179" s="593"/>
      <c r="H1179" s="593"/>
      <c r="I1179" s="593"/>
      <c r="J1179" s="593"/>
      <c r="K1179" s="593"/>
      <c r="L1179" s="593"/>
      <c r="N1179" s="593"/>
      <c r="O1179" s="593"/>
      <c r="P1179" s="593"/>
      <c r="Q1179" s="593"/>
    </row>
    <row r="1180" customHeight="1" spans="6:17">
      <c r="F1180" s="593"/>
      <c r="G1180" s="593"/>
      <c r="H1180" s="593"/>
      <c r="I1180" s="593"/>
      <c r="J1180" s="593"/>
      <c r="K1180" s="593"/>
      <c r="L1180" s="593"/>
      <c r="N1180" s="593"/>
      <c r="O1180" s="593"/>
      <c r="P1180" s="593"/>
      <c r="Q1180" s="593"/>
    </row>
    <row r="1181" customHeight="1" spans="6:17">
      <c r="F1181" s="593"/>
      <c r="G1181" s="593"/>
      <c r="H1181" s="593"/>
      <c r="I1181" s="593"/>
      <c r="J1181" s="593"/>
      <c r="K1181" s="593"/>
      <c r="L1181" s="593"/>
      <c r="N1181" s="593"/>
      <c r="O1181" s="593"/>
      <c r="P1181" s="593"/>
      <c r="Q1181" s="593"/>
    </row>
    <row r="1182" customHeight="1" spans="6:17">
      <c r="F1182" s="593"/>
      <c r="G1182" s="593"/>
      <c r="H1182" s="593"/>
      <c r="I1182" s="593"/>
      <c r="J1182" s="593"/>
      <c r="K1182" s="593"/>
      <c r="L1182" s="593"/>
      <c r="N1182" s="593"/>
      <c r="O1182" s="593"/>
      <c r="P1182" s="593"/>
      <c r="Q1182" s="593"/>
    </row>
    <row r="1183" customHeight="1" spans="6:17">
      <c r="F1183" s="593"/>
      <c r="G1183" s="593"/>
      <c r="H1183" s="593"/>
      <c r="I1183" s="593"/>
      <c r="J1183" s="593"/>
      <c r="K1183" s="593"/>
      <c r="L1183" s="593"/>
      <c r="N1183" s="593"/>
      <c r="O1183" s="593"/>
      <c r="P1183" s="593"/>
      <c r="Q1183" s="593"/>
    </row>
    <row r="1184" customHeight="1" spans="6:17">
      <c r="F1184" s="593"/>
      <c r="G1184" s="593"/>
      <c r="H1184" s="593"/>
      <c r="I1184" s="593"/>
      <c r="J1184" s="593"/>
      <c r="K1184" s="593"/>
      <c r="L1184" s="593"/>
      <c r="N1184" s="593"/>
      <c r="O1184" s="593"/>
      <c r="P1184" s="593"/>
      <c r="Q1184" s="593"/>
    </row>
    <row r="1185" customHeight="1" spans="6:17">
      <c r="F1185" s="593"/>
      <c r="G1185" s="593"/>
      <c r="H1185" s="593"/>
      <c r="I1185" s="593"/>
      <c r="J1185" s="593"/>
      <c r="K1185" s="593"/>
      <c r="L1185" s="593"/>
      <c r="N1185" s="593"/>
      <c r="O1185" s="593"/>
      <c r="P1185" s="593"/>
      <c r="Q1185" s="593"/>
    </row>
    <row r="1186" customHeight="1" spans="6:17">
      <c r="F1186" s="593"/>
      <c r="G1186" s="593"/>
      <c r="H1186" s="593"/>
      <c r="I1186" s="593"/>
      <c r="J1186" s="593"/>
      <c r="K1186" s="593"/>
      <c r="L1186" s="593"/>
      <c r="N1186" s="593"/>
      <c r="O1186" s="593"/>
      <c r="P1186" s="593"/>
      <c r="Q1186" s="593"/>
    </row>
    <row r="1187" customHeight="1" spans="6:17">
      <c r="F1187" s="593"/>
      <c r="G1187" s="593"/>
      <c r="H1187" s="593"/>
      <c r="I1187" s="593"/>
      <c r="J1187" s="593"/>
      <c r="K1187" s="593"/>
      <c r="L1187" s="593"/>
      <c r="N1187" s="593"/>
      <c r="O1187" s="593"/>
      <c r="P1187" s="593"/>
      <c r="Q1187" s="593"/>
    </row>
    <row r="1188" customHeight="1" spans="6:17">
      <c r="F1188" s="593"/>
      <c r="G1188" s="593"/>
      <c r="H1188" s="593"/>
      <c r="I1188" s="593"/>
      <c r="J1188" s="593"/>
      <c r="K1188" s="593"/>
      <c r="L1188" s="593"/>
      <c r="N1188" s="593"/>
      <c r="O1188" s="593"/>
      <c r="P1188" s="593"/>
      <c r="Q1188" s="593"/>
    </row>
    <row r="1189" customHeight="1" spans="6:17">
      <c r="F1189" s="593"/>
      <c r="G1189" s="593"/>
      <c r="H1189" s="593"/>
      <c r="I1189" s="593"/>
      <c r="J1189" s="593"/>
      <c r="K1189" s="593"/>
      <c r="L1189" s="593"/>
      <c r="N1189" s="593"/>
      <c r="O1189" s="593"/>
      <c r="P1189" s="593"/>
      <c r="Q1189" s="593"/>
    </row>
    <row r="1190" customHeight="1" spans="6:17">
      <c r="F1190" s="593"/>
      <c r="G1190" s="593"/>
      <c r="H1190" s="593"/>
      <c r="I1190" s="593"/>
      <c r="J1190" s="593"/>
      <c r="K1190" s="593"/>
      <c r="L1190" s="593"/>
      <c r="N1190" s="593"/>
      <c r="O1190" s="593"/>
      <c r="P1190" s="593"/>
      <c r="Q1190" s="593"/>
    </row>
    <row r="1191" customHeight="1" spans="6:17">
      <c r="F1191" s="593"/>
      <c r="G1191" s="593"/>
      <c r="H1191" s="593"/>
      <c r="I1191" s="593"/>
      <c r="J1191" s="593"/>
      <c r="K1191" s="593"/>
      <c r="L1191" s="593"/>
      <c r="N1191" s="593"/>
      <c r="O1191" s="593"/>
      <c r="P1191" s="593"/>
      <c r="Q1191" s="593"/>
    </row>
    <row r="1192" customHeight="1" spans="6:17">
      <c r="F1192" s="593"/>
      <c r="G1192" s="593"/>
      <c r="H1192" s="593"/>
      <c r="I1192" s="593"/>
      <c r="J1192" s="593"/>
      <c r="K1192" s="593"/>
      <c r="L1192" s="593"/>
      <c r="N1192" s="593"/>
      <c r="O1192" s="593"/>
      <c r="P1192" s="593"/>
      <c r="Q1192" s="593"/>
    </row>
    <row r="1193" customHeight="1" spans="6:17">
      <c r="F1193" s="593"/>
      <c r="G1193" s="593"/>
      <c r="H1193" s="593"/>
      <c r="I1193" s="593"/>
      <c r="J1193" s="593"/>
      <c r="K1193" s="593"/>
      <c r="L1193" s="593"/>
      <c r="N1193" s="593"/>
      <c r="O1193" s="593"/>
      <c r="P1193" s="593"/>
      <c r="Q1193" s="593"/>
    </row>
    <row r="1194" customHeight="1" spans="6:17">
      <c r="F1194" s="593"/>
      <c r="G1194" s="593"/>
      <c r="H1194" s="593"/>
      <c r="I1194" s="593"/>
      <c r="J1194" s="593"/>
      <c r="K1194" s="593"/>
      <c r="L1194" s="593"/>
      <c r="N1194" s="593"/>
      <c r="O1194" s="593"/>
      <c r="P1194" s="593"/>
      <c r="Q1194" s="593"/>
    </row>
    <row r="1195" customHeight="1" spans="6:17">
      <c r="F1195" s="593"/>
      <c r="G1195" s="593"/>
      <c r="H1195" s="593"/>
      <c r="I1195" s="593"/>
      <c r="J1195" s="593"/>
      <c r="K1195" s="593"/>
      <c r="L1195" s="593"/>
      <c r="N1195" s="593"/>
      <c r="O1195" s="593"/>
      <c r="P1195" s="593"/>
      <c r="Q1195" s="593"/>
    </row>
    <row r="1196" customHeight="1" spans="6:17">
      <c r="F1196" s="593"/>
      <c r="G1196" s="593"/>
      <c r="H1196" s="593"/>
      <c r="I1196" s="593"/>
      <c r="J1196" s="593"/>
      <c r="K1196" s="593"/>
      <c r="L1196" s="593"/>
      <c r="N1196" s="593"/>
      <c r="O1196" s="593"/>
      <c r="P1196" s="593"/>
      <c r="Q1196" s="593"/>
    </row>
    <row r="1197" customHeight="1" spans="6:17">
      <c r="F1197" s="593"/>
      <c r="G1197" s="593"/>
      <c r="H1197" s="593"/>
      <c r="I1197" s="593"/>
      <c r="J1197" s="593"/>
      <c r="K1197" s="593"/>
      <c r="L1197" s="593"/>
      <c r="N1197" s="593"/>
      <c r="O1197" s="593"/>
      <c r="P1197" s="593"/>
      <c r="Q1197" s="593"/>
    </row>
    <row r="1198" customHeight="1" spans="6:17">
      <c r="F1198" s="593"/>
      <c r="G1198" s="593"/>
      <c r="H1198" s="593"/>
      <c r="I1198" s="593"/>
      <c r="J1198" s="593"/>
      <c r="K1198" s="593"/>
      <c r="L1198" s="593"/>
      <c r="N1198" s="593"/>
      <c r="O1198" s="593"/>
      <c r="P1198" s="593"/>
      <c r="Q1198" s="593"/>
    </row>
    <row r="1199" customHeight="1" spans="6:17">
      <c r="F1199" s="593"/>
      <c r="G1199" s="593"/>
      <c r="H1199" s="593"/>
      <c r="I1199" s="593"/>
      <c r="J1199" s="593"/>
      <c r="K1199" s="593"/>
      <c r="L1199" s="593"/>
      <c r="N1199" s="593"/>
      <c r="O1199" s="593"/>
      <c r="P1199" s="593"/>
      <c r="Q1199" s="593"/>
    </row>
    <row r="1200" customHeight="1" spans="6:17">
      <c r="F1200" s="593"/>
      <c r="G1200" s="593"/>
      <c r="H1200" s="593"/>
      <c r="I1200" s="593"/>
      <c r="J1200" s="593"/>
      <c r="K1200" s="593"/>
      <c r="L1200" s="593"/>
      <c r="N1200" s="593"/>
      <c r="O1200" s="593"/>
      <c r="P1200" s="593"/>
      <c r="Q1200" s="593"/>
    </row>
    <row r="1201" customHeight="1" spans="6:17">
      <c r="F1201" s="593"/>
      <c r="G1201" s="593"/>
      <c r="H1201" s="593"/>
      <c r="I1201" s="593"/>
      <c r="J1201" s="593"/>
      <c r="K1201" s="593"/>
      <c r="L1201" s="593"/>
      <c r="N1201" s="593"/>
      <c r="O1201" s="593"/>
      <c r="P1201" s="593"/>
      <c r="Q1201" s="593"/>
    </row>
    <row r="1202" customHeight="1" spans="6:17">
      <c r="F1202" s="593"/>
      <c r="G1202" s="593"/>
      <c r="H1202" s="593"/>
      <c r="I1202" s="593"/>
      <c r="J1202" s="593"/>
      <c r="K1202" s="593"/>
      <c r="L1202" s="593"/>
      <c r="N1202" s="593"/>
      <c r="O1202" s="593"/>
      <c r="P1202" s="593"/>
      <c r="Q1202" s="593"/>
    </row>
    <row r="1203" customHeight="1" spans="6:17">
      <c r="F1203" s="593"/>
      <c r="G1203" s="593"/>
      <c r="H1203" s="593"/>
      <c r="I1203" s="593"/>
      <c r="J1203" s="593"/>
      <c r="K1203" s="593"/>
      <c r="L1203" s="593"/>
      <c r="N1203" s="593"/>
      <c r="O1203" s="593"/>
      <c r="P1203" s="593"/>
      <c r="Q1203" s="593"/>
    </row>
    <row r="1204" customHeight="1" spans="6:17">
      <c r="F1204" s="593"/>
      <c r="G1204" s="593"/>
      <c r="H1204" s="593"/>
      <c r="I1204" s="593"/>
      <c r="J1204" s="593"/>
      <c r="K1204" s="593"/>
      <c r="L1204" s="593"/>
      <c r="N1204" s="593"/>
      <c r="O1204" s="593"/>
      <c r="P1204" s="593"/>
      <c r="Q1204" s="593"/>
    </row>
    <row r="1205" customHeight="1" spans="6:17">
      <c r="F1205" s="593"/>
      <c r="G1205" s="593"/>
      <c r="H1205" s="593"/>
      <c r="I1205" s="593"/>
      <c r="J1205" s="593"/>
      <c r="K1205" s="593"/>
      <c r="L1205" s="593"/>
      <c r="N1205" s="593"/>
      <c r="O1205" s="593"/>
      <c r="P1205" s="593"/>
      <c r="Q1205" s="593"/>
    </row>
    <row r="1206" customHeight="1" spans="6:17">
      <c r="F1206" s="593"/>
      <c r="G1206" s="593"/>
      <c r="H1206" s="593"/>
      <c r="I1206" s="593"/>
      <c r="J1206" s="593"/>
      <c r="K1206" s="593"/>
      <c r="L1206" s="593"/>
      <c r="N1206" s="593"/>
      <c r="O1206" s="593"/>
      <c r="P1206" s="593"/>
      <c r="Q1206" s="593"/>
    </row>
    <row r="1207" customHeight="1" spans="6:17">
      <c r="F1207" s="593"/>
      <c r="G1207" s="593"/>
      <c r="H1207" s="593"/>
      <c r="I1207" s="593"/>
      <c r="J1207" s="593"/>
      <c r="K1207" s="593"/>
      <c r="L1207" s="593"/>
      <c r="N1207" s="593"/>
      <c r="O1207" s="593"/>
      <c r="P1207" s="593"/>
      <c r="Q1207" s="593"/>
    </row>
    <row r="1208" customHeight="1" spans="6:17">
      <c r="F1208" s="593"/>
      <c r="G1208" s="593"/>
      <c r="H1208" s="593"/>
      <c r="I1208" s="593"/>
      <c r="J1208" s="593"/>
      <c r="K1208" s="593"/>
      <c r="L1208" s="593"/>
      <c r="N1208" s="593"/>
      <c r="O1208" s="593"/>
      <c r="P1208" s="593"/>
      <c r="Q1208" s="593"/>
    </row>
    <row r="1209" customHeight="1" spans="6:17">
      <c r="F1209" s="593"/>
      <c r="G1209" s="593"/>
      <c r="H1209" s="593"/>
      <c r="I1209" s="593"/>
      <c r="J1209" s="593"/>
      <c r="K1209" s="593"/>
      <c r="L1209" s="593"/>
      <c r="N1209" s="593"/>
      <c r="O1209" s="593"/>
      <c r="P1209" s="593"/>
      <c r="Q1209" s="593"/>
    </row>
    <row r="1210" customHeight="1" spans="6:17">
      <c r="F1210" s="593"/>
      <c r="G1210" s="593"/>
      <c r="H1210" s="593"/>
      <c r="I1210" s="593"/>
      <c r="J1210" s="593"/>
      <c r="K1210" s="593"/>
      <c r="L1210" s="593"/>
      <c r="N1210" s="593"/>
      <c r="O1210" s="593"/>
      <c r="P1210" s="593"/>
      <c r="Q1210" s="593"/>
    </row>
    <row r="1211" customHeight="1" spans="6:17">
      <c r="F1211" s="593"/>
      <c r="G1211" s="593"/>
      <c r="H1211" s="593"/>
      <c r="I1211" s="593"/>
      <c r="J1211" s="593"/>
      <c r="K1211" s="593"/>
      <c r="L1211" s="593"/>
      <c r="N1211" s="593"/>
      <c r="O1211" s="593"/>
      <c r="P1211" s="593"/>
      <c r="Q1211" s="593"/>
    </row>
    <row r="1212" customHeight="1" spans="6:17">
      <c r="F1212" s="593"/>
      <c r="G1212" s="593"/>
      <c r="H1212" s="593"/>
      <c r="I1212" s="593"/>
      <c r="J1212" s="593"/>
      <c r="K1212" s="593"/>
      <c r="L1212" s="593"/>
      <c r="N1212" s="593"/>
      <c r="O1212" s="593"/>
      <c r="P1212" s="593"/>
      <c r="Q1212" s="593"/>
    </row>
    <row r="1213" customHeight="1" spans="6:17">
      <c r="F1213" s="593"/>
      <c r="G1213" s="593"/>
      <c r="H1213" s="593"/>
      <c r="I1213" s="593"/>
      <c r="J1213" s="593"/>
      <c r="K1213" s="593"/>
      <c r="L1213" s="593"/>
      <c r="N1213" s="593"/>
      <c r="O1213" s="593"/>
      <c r="P1213" s="593"/>
      <c r="Q1213" s="593"/>
    </row>
    <row r="1214" customHeight="1" spans="6:17">
      <c r="F1214" s="593"/>
      <c r="G1214" s="593"/>
      <c r="H1214" s="593"/>
      <c r="I1214" s="593"/>
      <c r="J1214" s="593"/>
      <c r="K1214" s="593"/>
      <c r="L1214" s="593"/>
      <c r="N1214" s="593"/>
      <c r="O1214" s="593"/>
      <c r="P1214" s="593"/>
      <c r="Q1214" s="593"/>
    </row>
    <row r="1215" customHeight="1" spans="6:17">
      <c r="F1215" s="593"/>
      <c r="G1215" s="593"/>
      <c r="H1215" s="593"/>
      <c r="I1215" s="593"/>
      <c r="J1215" s="593"/>
      <c r="K1215" s="593"/>
      <c r="L1215" s="593"/>
      <c r="N1215" s="593"/>
      <c r="O1215" s="593"/>
      <c r="P1215" s="593"/>
      <c r="Q1215" s="593"/>
    </row>
    <row r="1216" customHeight="1" spans="6:17">
      <c r="F1216" s="593"/>
      <c r="G1216" s="593"/>
      <c r="H1216" s="593"/>
      <c r="I1216" s="593"/>
      <c r="J1216" s="593"/>
      <c r="K1216" s="593"/>
      <c r="L1216" s="593"/>
      <c r="N1216" s="593"/>
      <c r="O1216" s="593"/>
      <c r="P1216" s="593"/>
      <c r="Q1216" s="593"/>
    </row>
    <row r="1217" customHeight="1" spans="6:17">
      <c r="F1217" s="593"/>
      <c r="G1217" s="593"/>
      <c r="H1217" s="593"/>
      <c r="I1217" s="593"/>
      <c r="J1217" s="593"/>
      <c r="K1217" s="593"/>
      <c r="L1217" s="593"/>
      <c r="N1217" s="593"/>
      <c r="O1217" s="593"/>
      <c r="P1217" s="593"/>
      <c r="Q1217" s="593"/>
    </row>
    <row r="1218" customHeight="1" spans="6:17">
      <c r="F1218" s="593"/>
      <c r="G1218" s="593"/>
      <c r="H1218" s="593"/>
      <c r="I1218" s="593"/>
      <c r="J1218" s="593"/>
      <c r="K1218" s="593"/>
      <c r="L1218" s="593"/>
      <c r="N1218" s="593"/>
      <c r="O1218" s="593"/>
      <c r="P1218" s="593"/>
      <c r="Q1218" s="593"/>
    </row>
    <row r="1219" customHeight="1" spans="6:17">
      <c r="F1219" s="593"/>
      <c r="G1219" s="593"/>
      <c r="H1219" s="593"/>
      <c r="I1219" s="593"/>
      <c r="J1219" s="593"/>
      <c r="K1219" s="593"/>
      <c r="L1219" s="593"/>
      <c r="N1219" s="593"/>
      <c r="O1219" s="593"/>
      <c r="P1219" s="593"/>
      <c r="Q1219" s="593"/>
    </row>
    <row r="1220" customHeight="1" spans="6:17">
      <c r="F1220" s="593"/>
      <c r="G1220" s="593"/>
      <c r="H1220" s="593"/>
      <c r="I1220" s="593"/>
      <c r="J1220" s="593"/>
      <c r="K1220" s="593"/>
      <c r="L1220" s="593"/>
      <c r="N1220" s="593"/>
      <c r="O1220" s="593"/>
      <c r="P1220" s="593"/>
      <c r="Q1220" s="593"/>
    </row>
    <row r="1221" customHeight="1" spans="6:17">
      <c r="F1221" s="593"/>
      <c r="G1221" s="593"/>
      <c r="H1221" s="593"/>
      <c r="I1221" s="593"/>
      <c r="J1221" s="593"/>
      <c r="K1221" s="593"/>
      <c r="L1221" s="593"/>
      <c r="N1221" s="593"/>
      <c r="O1221" s="593"/>
      <c r="P1221" s="593"/>
      <c r="Q1221" s="593"/>
    </row>
    <row r="1222" customHeight="1" spans="6:17">
      <c r="F1222" s="593"/>
      <c r="G1222" s="593"/>
      <c r="H1222" s="593"/>
      <c r="I1222" s="593"/>
      <c r="J1222" s="593"/>
      <c r="K1222" s="593"/>
      <c r="L1222" s="593"/>
      <c r="N1222" s="593"/>
      <c r="O1222" s="593"/>
      <c r="P1222" s="593"/>
      <c r="Q1222" s="593"/>
    </row>
    <row r="1223" customHeight="1" spans="6:17">
      <c r="F1223" s="593"/>
      <c r="G1223" s="593"/>
      <c r="H1223" s="593"/>
      <c r="I1223" s="593"/>
      <c r="J1223" s="593"/>
      <c r="K1223" s="593"/>
      <c r="L1223" s="593"/>
      <c r="N1223" s="593"/>
      <c r="O1223" s="593"/>
      <c r="P1223" s="593"/>
      <c r="Q1223" s="593"/>
    </row>
    <row r="1224" customHeight="1" spans="6:17">
      <c r="F1224" s="593"/>
      <c r="G1224" s="593"/>
      <c r="H1224" s="593"/>
      <c r="I1224" s="593"/>
      <c r="J1224" s="593"/>
      <c r="K1224" s="593"/>
      <c r="L1224" s="593"/>
      <c r="N1224" s="593"/>
      <c r="O1224" s="593"/>
      <c r="P1224" s="593"/>
      <c r="Q1224" s="593"/>
    </row>
    <row r="1225" customHeight="1" spans="6:17">
      <c r="F1225" s="593"/>
      <c r="G1225" s="593"/>
      <c r="H1225" s="593"/>
      <c r="I1225" s="593"/>
      <c r="J1225" s="593"/>
      <c r="K1225" s="593"/>
      <c r="L1225" s="593"/>
      <c r="N1225" s="593"/>
      <c r="O1225" s="593"/>
      <c r="P1225" s="593"/>
      <c r="Q1225" s="593"/>
    </row>
    <row r="1226" customHeight="1" spans="6:17">
      <c r="F1226" s="593"/>
      <c r="G1226" s="593"/>
      <c r="H1226" s="593"/>
      <c r="I1226" s="593"/>
      <c r="J1226" s="593"/>
      <c r="K1226" s="593"/>
      <c r="L1226" s="593"/>
      <c r="N1226" s="593"/>
      <c r="O1226" s="593"/>
      <c r="P1226" s="593"/>
      <c r="Q1226" s="593"/>
    </row>
    <row r="1227" customHeight="1" spans="6:17">
      <c r="F1227" s="593"/>
      <c r="G1227" s="593"/>
      <c r="H1227" s="593"/>
      <c r="I1227" s="593"/>
      <c r="J1227" s="593"/>
      <c r="K1227" s="593"/>
      <c r="L1227" s="593"/>
      <c r="N1227" s="593"/>
      <c r="O1227" s="593"/>
      <c r="P1227" s="593"/>
      <c r="Q1227" s="593"/>
    </row>
    <row r="1228" customHeight="1" spans="6:17">
      <c r="F1228" s="593"/>
      <c r="G1228" s="593"/>
      <c r="H1228" s="593"/>
      <c r="I1228" s="593"/>
      <c r="J1228" s="593"/>
      <c r="K1228" s="593"/>
      <c r="L1228" s="593"/>
      <c r="N1228" s="593"/>
      <c r="O1228" s="593"/>
      <c r="P1228" s="593"/>
      <c r="Q1228" s="593"/>
    </row>
    <row r="1229" customHeight="1" spans="6:17">
      <c r="F1229" s="593"/>
      <c r="G1229" s="593"/>
      <c r="H1229" s="593"/>
      <c r="I1229" s="593"/>
      <c r="J1229" s="593"/>
      <c r="K1229" s="593"/>
      <c r="L1229" s="593"/>
      <c r="N1229" s="593"/>
      <c r="O1229" s="593"/>
      <c r="P1229" s="593"/>
      <c r="Q1229" s="593"/>
    </row>
    <row r="1230" customHeight="1" spans="6:17">
      <c r="F1230" s="593"/>
      <c r="G1230" s="593"/>
      <c r="H1230" s="593"/>
      <c r="I1230" s="593"/>
      <c r="J1230" s="593"/>
      <c r="K1230" s="593"/>
      <c r="L1230" s="593"/>
      <c r="N1230" s="593"/>
      <c r="O1230" s="593"/>
      <c r="P1230" s="593"/>
      <c r="Q1230" s="593"/>
    </row>
    <row r="1231" customHeight="1" spans="6:17">
      <c r="F1231" s="593"/>
      <c r="G1231" s="593"/>
      <c r="H1231" s="593"/>
      <c r="I1231" s="593"/>
      <c r="J1231" s="593"/>
      <c r="K1231" s="593"/>
      <c r="L1231" s="593"/>
      <c r="N1231" s="593"/>
      <c r="O1231" s="593"/>
      <c r="P1231" s="593"/>
      <c r="Q1231" s="593"/>
    </row>
    <row r="1232" customHeight="1" spans="6:17">
      <c r="F1232" s="593"/>
      <c r="G1232" s="593"/>
      <c r="H1232" s="593"/>
      <c r="I1232" s="593"/>
      <c r="J1232" s="593"/>
      <c r="K1232" s="593"/>
      <c r="L1232" s="593"/>
      <c r="N1232" s="593"/>
      <c r="O1232" s="593"/>
      <c r="P1232" s="593"/>
      <c r="Q1232" s="593"/>
    </row>
    <row r="1233" customHeight="1" spans="6:17">
      <c r="F1233" s="593"/>
      <c r="G1233" s="593"/>
      <c r="H1233" s="593"/>
      <c r="I1233" s="593"/>
      <c r="J1233" s="593"/>
      <c r="K1233" s="593"/>
      <c r="L1233" s="593"/>
      <c r="N1233" s="593"/>
      <c r="O1233" s="593"/>
      <c r="P1233" s="593"/>
      <c r="Q1233" s="593"/>
    </row>
    <row r="1234" customHeight="1" spans="6:17">
      <c r="F1234" s="593"/>
      <c r="G1234" s="593"/>
      <c r="H1234" s="593"/>
      <c r="I1234" s="593"/>
      <c r="J1234" s="593"/>
      <c r="K1234" s="593"/>
      <c r="L1234" s="593"/>
      <c r="N1234" s="593"/>
      <c r="O1234" s="593"/>
      <c r="P1234" s="593"/>
      <c r="Q1234" s="593"/>
    </row>
    <row r="1235" customHeight="1" spans="6:17">
      <c r="F1235" s="593"/>
      <c r="G1235" s="593"/>
      <c r="H1235" s="593"/>
      <c r="I1235" s="593"/>
      <c r="J1235" s="593"/>
      <c r="K1235" s="593"/>
      <c r="L1235" s="593"/>
      <c r="N1235" s="593"/>
      <c r="O1235" s="593"/>
      <c r="P1235" s="593"/>
      <c r="Q1235" s="593"/>
    </row>
    <row r="1236" customHeight="1" spans="6:17">
      <c r="F1236" s="593"/>
      <c r="G1236" s="593"/>
      <c r="H1236" s="593"/>
      <c r="I1236" s="593"/>
      <c r="J1236" s="593"/>
      <c r="K1236" s="593"/>
      <c r="L1236" s="593"/>
      <c r="N1236" s="593"/>
      <c r="O1236" s="593"/>
      <c r="P1236" s="593"/>
      <c r="Q1236" s="593"/>
    </row>
    <row r="1237" customHeight="1" spans="6:17">
      <c r="F1237" s="593"/>
      <c r="G1237" s="593"/>
      <c r="H1237" s="593"/>
      <c r="I1237" s="593"/>
      <c r="J1237" s="593"/>
      <c r="K1237" s="593"/>
      <c r="L1237" s="593"/>
      <c r="N1237" s="593"/>
      <c r="O1237" s="593"/>
      <c r="P1237" s="593"/>
      <c r="Q1237" s="593"/>
    </row>
    <row r="1238" customHeight="1" spans="6:17">
      <c r="F1238" s="593"/>
      <c r="G1238" s="593"/>
      <c r="H1238" s="593"/>
      <c r="I1238" s="593"/>
      <c r="J1238" s="593"/>
      <c r="K1238" s="593"/>
      <c r="L1238" s="593"/>
      <c r="N1238" s="593"/>
      <c r="O1238" s="593"/>
      <c r="P1238" s="593"/>
      <c r="Q1238" s="593"/>
    </row>
    <row r="1239" customHeight="1" spans="6:17">
      <c r="F1239" s="593"/>
      <c r="G1239" s="593"/>
      <c r="H1239" s="593"/>
      <c r="I1239" s="593"/>
      <c r="J1239" s="593"/>
      <c r="K1239" s="593"/>
      <c r="L1239" s="593"/>
      <c r="N1239" s="593"/>
      <c r="O1239" s="593"/>
      <c r="P1239" s="593"/>
      <c r="Q1239" s="593"/>
    </row>
    <row r="1240" customHeight="1" spans="6:17">
      <c r="F1240" s="593"/>
      <c r="G1240" s="593"/>
      <c r="H1240" s="593"/>
      <c r="I1240" s="593"/>
      <c r="J1240" s="593"/>
      <c r="K1240" s="593"/>
      <c r="L1240" s="593"/>
      <c r="N1240" s="593"/>
      <c r="O1240" s="593"/>
      <c r="P1240" s="593"/>
      <c r="Q1240" s="593"/>
    </row>
    <row r="1241" customHeight="1" spans="6:17">
      <c r="F1241" s="593"/>
      <c r="G1241" s="593"/>
      <c r="H1241" s="593"/>
      <c r="I1241" s="593"/>
      <c r="J1241" s="593"/>
      <c r="K1241" s="593"/>
      <c r="L1241" s="593"/>
      <c r="N1241" s="593"/>
      <c r="O1241" s="593"/>
      <c r="P1241" s="593"/>
      <c r="Q1241" s="593"/>
    </row>
    <row r="1242" customHeight="1" spans="6:17">
      <c r="F1242" s="593"/>
      <c r="G1242" s="593"/>
      <c r="H1242" s="593"/>
      <c r="I1242" s="593"/>
      <c r="J1242" s="593"/>
      <c r="K1242" s="593"/>
      <c r="L1242" s="593"/>
      <c r="N1242" s="593"/>
      <c r="O1242" s="593"/>
      <c r="P1242" s="593"/>
      <c r="Q1242" s="593"/>
    </row>
    <row r="1243" customHeight="1" spans="6:17">
      <c r="F1243" s="593"/>
      <c r="G1243" s="593"/>
      <c r="H1243" s="593"/>
      <c r="I1243" s="593"/>
      <c r="J1243" s="593"/>
      <c r="K1243" s="593"/>
      <c r="L1243" s="593"/>
      <c r="N1243" s="593"/>
      <c r="O1243" s="593"/>
      <c r="P1243" s="593"/>
      <c r="Q1243" s="593"/>
    </row>
    <row r="1244" customHeight="1" spans="6:17">
      <c r="F1244" s="593"/>
      <c r="G1244" s="593"/>
      <c r="H1244" s="593"/>
      <c r="I1244" s="593"/>
      <c r="J1244" s="593"/>
      <c r="K1244" s="593"/>
      <c r="L1244" s="593"/>
      <c r="N1244" s="593"/>
      <c r="O1244" s="593"/>
      <c r="P1244" s="593"/>
      <c r="Q1244" s="593"/>
    </row>
    <row r="1245" customHeight="1" spans="6:17">
      <c r="F1245" s="593"/>
      <c r="G1245" s="593"/>
      <c r="H1245" s="593"/>
      <c r="I1245" s="593"/>
      <c r="J1245" s="593"/>
      <c r="K1245" s="593"/>
      <c r="L1245" s="593"/>
      <c r="N1245" s="593"/>
      <c r="O1245" s="593"/>
      <c r="P1245" s="593"/>
      <c r="Q1245" s="593"/>
    </row>
    <row r="1246" customHeight="1" spans="6:17">
      <c r="F1246" s="593"/>
      <c r="G1246" s="593"/>
      <c r="H1246" s="593"/>
      <c r="I1246" s="593"/>
      <c r="J1246" s="593"/>
      <c r="K1246" s="593"/>
      <c r="L1246" s="593"/>
      <c r="N1246" s="593"/>
      <c r="O1246" s="593"/>
      <c r="P1246" s="593"/>
      <c r="Q1246" s="593"/>
    </row>
    <row r="1247" customHeight="1" spans="6:17">
      <c r="F1247" s="593"/>
      <c r="G1247" s="593"/>
      <c r="H1247" s="593"/>
      <c r="I1247" s="593"/>
      <c r="J1247" s="593"/>
      <c r="K1247" s="593"/>
      <c r="L1247" s="593"/>
      <c r="N1247" s="593"/>
      <c r="O1247" s="593"/>
      <c r="P1247" s="593"/>
      <c r="Q1247" s="593"/>
    </row>
    <row r="1248" customHeight="1" spans="6:17">
      <c r="F1248" s="593"/>
      <c r="G1248" s="593"/>
      <c r="H1248" s="593"/>
      <c r="I1248" s="593"/>
      <c r="J1248" s="593"/>
      <c r="K1248" s="593"/>
      <c r="L1248" s="593"/>
      <c r="N1248" s="593"/>
      <c r="O1248" s="593"/>
      <c r="P1248" s="593"/>
      <c r="Q1248" s="593"/>
    </row>
    <row r="1249" customHeight="1" spans="6:17">
      <c r="F1249" s="593"/>
      <c r="G1249" s="593"/>
      <c r="H1249" s="593"/>
      <c r="I1249" s="593"/>
      <c r="J1249" s="593"/>
      <c r="K1249" s="593"/>
      <c r="L1249" s="593"/>
      <c r="N1249" s="593"/>
      <c r="O1249" s="593"/>
      <c r="P1249" s="593"/>
      <c r="Q1249" s="593"/>
    </row>
    <row r="1250" customHeight="1" spans="6:17">
      <c r="F1250" s="593"/>
      <c r="G1250" s="593"/>
      <c r="H1250" s="593"/>
      <c r="I1250" s="593"/>
      <c r="J1250" s="593"/>
      <c r="K1250" s="593"/>
      <c r="L1250" s="593"/>
      <c r="N1250" s="593"/>
      <c r="O1250" s="593"/>
      <c r="P1250" s="593"/>
      <c r="Q1250" s="593"/>
    </row>
    <row r="1251" customHeight="1" spans="6:17">
      <c r="F1251" s="593"/>
      <c r="G1251" s="593"/>
      <c r="H1251" s="593"/>
      <c r="I1251" s="593"/>
      <c r="J1251" s="593"/>
      <c r="K1251" s="593"/>
      <c r="L1251" s="593"/>
      <c r="N1251" s="593"/>
      <c r="O1251" s="593"/>
      <c r="P1251" s="593"/>
      <c r="Q1251" s="593"/>
    </row>
    <row r="1252" customHeight="1" spans="6:17">
      <c r="F1252" s="593"/>
      <c r="G1252" s="593"/>
      <c r="H1252" s="593"/>
      <c r="I1252" s="593"/>
      <c r="J1252" s="593"/>
      <c r="K1252" s="593"/>
      <c r="L1252" s="593"/>
      <c r="N1252" s="593"/>
      <c r="O1252" s="593"/>
      <c r="P1252" s="593"/>
      <c r="Q1252" s="593"/>
    </row>
    <row r="1253" customHeight="1" spans="6:17">
      <c r="F1253" s="593"/>
      <c r="G1253" s="593"/>
      <c r="H1253" s="593"/>
      <c r="I1253" s="593"/>
      <c r="J1253" s="593"/>
      <c r="K1253" s="593"/>
      <c r="L1253" s="593"/>
      <c r="N1253" s="593"/>
      <c r="O1253" s="593"/>
      <c r="P1253" s="593"/>
      <c r="Q1253" s="593"/>
    </row>
    <row r="1254" customHeight="1" spans="6:17">
      <c r="F1254" s="593"/>
      <c r="G1254" s="593"/>
      <c r="H1254" s="593"/>
      <c r="I1254" s="593"/>
      <c r="J1254" s="593"/>
      <c r="K1254" s="593"/>
      <c r="L1254" s="593"/>
      <c r="N1254" s="593"/>
      <c r="O1254" s="593"/>
      <c r="P1254" s="593"/>
      <c r="Q1254" s="593"/>
    </row>
    <row r="1255" customHeight="1" spans="6:17">
      <c r="F1255" s="593"/>
      <c r="G1255" s="593"/>
      <c r="H1255" s="593"/>
      <c r="I1255" s="593"/>
      <c r="J1255" s="593"/>
      <c r="K1255" s="593"/>
      <c r="L1255" s="593"/>
      <c r="N1255" s="593"/>
      <c r="O1255" s="593"/>
      <c r="P1255" s="593"/>
      <c r="Q1255" s="593"/>
    </row>
    <row r="1256" customHeight="1" spans="6:17">
      <c r="F1256" s="593"/>
      <c r="G1256" s="593"/>
      <c r="H1256" s="593"/>
      <c r="I1256" s="593"/>
      <c r="J1256" s="593"/>
      <c r="K1256" s="593"/>
      <c r="L1256" s="593"/>
      <c r="N1256" s="593"/>
      <c r="O1256" s="593"/>
      <c r="P1256" s="593"/>
      <c r="Q1256" s="593"/>
    </row>
    <row r="1257" customHeight="1" spans="6:17">
      <c r="F1257" s="593"/>
      <c r="G1257" s="593"/>
      <c r="H1257" s="593"/>
      <c r="I1257" s="593"/>
      <c r="J1257" s="593"/>
      <c r="K1257" s="593"/>
      <c r="L1257" s="593"/>
      <c r="N1257" s="593"/>
      <c r="O1257" s="593"/>
      <c r="P1257" s="593"/>
      <c r="Q1257" s="593"/>
    </row>
    <row r="1258" customHeight="1" spans="6:17">
      <c r="F1258" s="593"/>
      <c r="G1258" s="593"/>
      <c r="H1258" s="593"/>
      <c r="I1258" s="593"/>
      <c r="J1258" s="593"/>
      <c r="K1258" s="593"/>
      <c r="L1258" s="593"/>
      <c r="N1258" s="593"/>
      <c r="O1258" s="593"/>
      <c r="P1258" s="593"/>
      <c r="Q1258" s="593"/>
    </row>
    <row r="1259" customHeight="1" spans="6:17">
      <c r="F1259" s="593"/>
      <c r="G1259" s="593"/>
      <c r="H1259" s="593"/>
      <c r="I1259" s="593"/>
      <c r="J1259" s="593"/>
      <c r="K1259" s="593"/>
      <c r="L1259" s="593"/>
      <c r="N1259" s="593"/>
      <c r="O1259" s="593"/>
      <c r="P1259" s="593"/>
      <c r="Q1259" s="593"/>
    </row>
    <row r="1260" customHeight="1" spans="6:17">
      <c r="F1260" s="593"/>
      <c r="G1260" s="593"/>
      <c r="H1260" s="593"/>
      <c r="I1260" s="593"/>
      <c r="J1260" s="593"/>
      <c r="K1260" s="593"/>
      <c r="L1260" s="593"/>
      <c r="N1260" s="593"/>
      <c r="O1260" s="593"/>
      <c r="P1260" s="593"/>
      <c r="Q1260" s="593"/>
    </row>
    <row r="1261" customHeight="1" spans="6:17">
      <c r="F1261" s="593"/>
      <c r="G1261" s="593"/>
      <c r="H1261" s="593"/>
      <c r="I1261" s="593"/>
      <c r="J1261" s="593"/>
      <c r="K1261" s="593"/>
      <c r="L1261" s="593"/>
      <c r="N1261" s="593"/>
      <c r="O1261" s="593"/>
      <c r="P1261" s="593"/>
      <c r="Q1261" s="593"/>
    </row>
    <row r="1262" customHeight="1" spans="6:17">
      <c r="F1262" s="593"/>
      <c r="G1262" s="593"/>
      <c r="H1262" s="593"/>
      <c r="I1262" s="593"/>
      <c r="J1262" s="593"/>
      <c r="K1262" s="593"/>
      <c r="L1262" s="593"/>
      <c r="N1262" s="593"/>
      <c r="O1262" s="593"/>
      <c r="P1262" s="593"/>
      <c r="Q1262" s="593"/>
    </row>
    <row r="1263" customHeight="1" spans="6:17">
      <c r="F1263" s="593"/>
      <c r="G1263" s="593"/>
      <c r="H1263" s="593"/>
      <c r="I1263" s="593"/>
      <c r="J1263" s="593"/>
      <c r="K1263" s="593"/>
      <c r="L1263" s="593"/>
      <c r="N1263" s="593"/>
      <c r="O1263" s="593"/>
      <c r="P1263" s="593"/>
      <c r="Q1263" s="593"/>
    </row>
    <row r="1264" customHeight="1" spans="6:17">
      <c r="F1264" s="593"/>
      <c r="G1264" s="593"/>
      <c r="H1264" s="593"/>
      <c r="I1264" s="593"/>
      <c r="J1264" s="593"/>
      <c r="K1264" s="593"/>
      <c r="L1264" s="593"/>
      <c r="N1264" s="593"/>
      <c r="O1264" s="593"/>
      <c r="P1264" s="593"/>
      <c r="Q1264" s="593"/>
    </row>
    <row r="1265" customHeight="1" spans="6:17">
      <c r="F1265" s="593"/>
      <c r="G1265" s="593"/>
      <c r="H1265" s="593"/>
      <c r="I1265" s="593"/>
      <c r="J1265" s="593"/>
      <c r="K1265" s="593"/>
      <c r="L1265" s="593"/>
      <c r="N1265" s="593"/>
      <c r="O1265" s="593"/>
      <c r="P1265" s="593"/>
      <c r="Q1265" s="593"/>
    </row>
    <row r="1266" customHeight="1" spans="6:17">
      <c r="F1266" s="593"/>
      <c r="G1266" s="593"/>
      <c r="H1266" s="593"/>
      <c r="I1266" s="593"/>
      <c r="J1266" s="593"/>
      <c r="K1266" s="593"/>
      <c r="L1266" s="593"/>
      <c r="N1266" s="593"/>
      <c r="O1266" s="593"/>
      <c r="P1266" s="593"/>
      <c r="Q1266" s="593"/>
    </row>
    <row r="1267" customHeight="1" spans="6:17">
      <c r="F1267" s="593"/>
      <c r="G1267" s="593"/>
      <c r="H1267" s="593"/>
      <c r="I1267" s="593"/>
      <c r="J1267" s="593"/>
      <c r="K1267" s="593"/>
      <c r="L1267" s="593"/>
      <c r="N1267" s="593"/>
      <c r="O1267" s="593"/>
      <c r="P1267" s="593"/>
      <c r="Q1267" s="593"/>
    </row>
    <row r="1268" customHeight="1" spans="6:17">
      <c r="F1268" s="593"/>
      <c r="G1268" s="593"/>
      <c r="H1268" s="593"/>
      <c r="I1268" s="593"/>
      <c r="J1268" s="593"/>
      <c r="K1268" s="593"/>
      <c r="L1268" s="593"/>
      <c r="N1268" s="593"/>
      <c r="O1268" s="593"/>
      <c r="P1268" s="593"/>
      <c r="Q1268" s="593"/>
    </row>
    <row r="1269" customHeight="1" spans="6:17">
      <c r="F1269" s="593"/>
      <c r="G1269" s="593"/>
      <c r="H1269" s="593"/>
      <c r="I1269" s="593"/>
      <c r="J1269" s="593"/>
      <c r="K1269" s="593"/>
      <c r="L1269" s="593"/>
      <c r="N1269" s="593"/>
      <c r="O1269" s="593"/>
      <c r="P1269" s="593"/>
      <c r="Q1269" s="593"/>
    </row>
    <row r="1270" customHeight="1" spans="6:17">
      <c r="F1270" s="593"/>
      <c r="G1270" s="593"/>
      <c r="H1270" s="593"/>
      <c r="I1270" s="593"/>
      <c r="J1270" s="593"/>
      <c r="K1270" s="593"/>
      <c r="L1270" s="593"/>
      <c r="N1270" s="593"/>
      <c r="O1270" s="593"/>
      <c r="P1270" s="593"/>
      <c r="Q1270" s="593"/>
    </row>
    <row r="1271" customHeight="1" spans="6:17">
      <c r="F1271" s="593"/>
      <c r="G1271" s="593"/>
      <c r="H1271" s="593"/>
      <c r="I1271" s="593"/>
      <c r="J1271" s="593"/>
      <c r="K1271" s="593"/>
      <c r="L1271" s="593"/>
      <c r="N1271" s="593"/>
      <c r="O1271" s="593"/>
      <c r="P1271" s="593"/>
      <c r="Q1271" s="593"/>
    </row>
    <row r="1272" customHeight="1" spans="6:17">
      <c r="F1272" s="593"/>
      <c r="G1272" s="593"/>
      <c r="H1272" s="593"/>
      <c r="I1272" s="593"/>
      <c r="J1272" s="593"/>
      <c r="K1272" s="593"/>
      <c r="L1272" s="593"/>
      <c r="N1272" s="593"/>
      <c r="O1272" s="593"/>
      <c r="P1272" s="593"/>
      <c r="Q1272" s="593"/>
    </row>
    <row r="1273" customHeight="1" spans="6:17">
      <c r="F1273" s="593"/>
      <c r="G1273" s="593"/>
      <c r="H1273" s="593"/>
      <c r="I1273" s="593"/>
      <c r="J1273" s="593"/>
      <c r="K1273" s="593"/>
      <c r="L1273" s="593"/>
      <c r="N1273" s="593"/>
      <c r="O1273" s="593"/>
      <c r="P1273" s="593"/>
      <c r="Q1273" s="593"/>
    </row>
    <row r="1274" customHeight="1" spans="6:17">
      <c r="F1274" s="593"/>
      <c r="G1274" s="593"/>
      <c r="H1274" s="593"/>
      <c r="I1274" s="593"/>
      <c r="J1274" s="593"/>
      <c r="K1274" s="593"/>
      <c r="L1274" s="593"/>
      <c r="N1274" s="593"/>
      <c r="O1274" s="593"/>
      <c r="P1274" s="593"/>
      <c r="Q1274" s="593"/>
    </row>
    <row r="1275" customHeight="1" spans="6:17">
      <c r="F1275" s="593"/>
      <c r="G1275" s="593"/>
      <c r="H1275" s="593"/>
      <c r="I1275" s="593"/>
      <c r="J1275" s="593"/>
      <c r="K1275" s="593"/>
      <c r="L1275" s="593"/>
      <c r="N1275" s="593"/>
      <c r="O1275" s="593"/>
      <c r="P1275" s="593"/>
      <c r="Q1275" s="593"/>
    </row>
    <row r="1276" customHeight="1" spans="6:17">
      <c r="F1276" s="593"/>
      <c r="G1276" s="593"/>
      <c r="H1276" s="593"/>
      <c r="I1276" s="593"/>
      <c r="J1276" s="593"/>
      <c r="K1276" s="593"/>
      <c r="L1276" s="593"/>
      <c r="N1276" s="593"/>
      <c r="O1276" s="593"/>
      <c r="P1276" s="593"/>
      <c r="Q1276" s="593"/>
    </row>
    <row r="1277" customHeight="1" spans="6:17">
      <c r="F1277" s="593"/>
      <c r="G1277" s="593"/>
      <c r="H1277" s="593"/>
      <c r="I1277" s="593"/>
      <c r="J1277" s="593"/>
      <c r="K1277" s="593"/>
      <c r="L1277" s="593"/>
      <c r="N1277" s="593"/>
      <c r="O1277" s="593"/>
      <c r="P1277" s="593"/>
      <c r="Q1277" s="593"/>
    </row>
    <row r="1278" customHeight="1" spans="6:17">
      <c r="F1278" s="593"/>
      <c r="G1278" s="593"/>
      <c r="H1278" s="593"/>
      <c r="I1278" s="593"/>
      <c r="J1278" s="593"/>
      <c r="K1278" s="593"/>
      <c r="L1278" s="593"/>
      <c r="N1278" s="593"/>
      <c r="O1278" s="593"/>
      <c r="P1278" s="593"/>
      <c r="Q1278" s="593"/>
    </row>
    <row r="1279" customHeight="1" spans="6:17">
      <c r="F1279" s="593"/>
      <c r="G1279" s="593"/>
      <c r="H1279" s="593"/>
      <c r="I1279" s="593"/>
      <c r="J1279" s="593"/>
      <c r="K1279" s="593"/>
      <c r="L1279" s="593"/>
      <c r="N1279" s="593"/>
      <c r="O1279" s="593"/>
      <c r="P1279" s="593"/>
      <c r="Q1279" s="593"/>
    </row>
    <row r="1280" customHeight="1" spans="6:17">
      <c r="F1280" s="593"/>
      <c r="G1280" s="593"/>
      <c r="H1280" s="593"/>
      <c r="I1280" s="593"/>
      <c r="J1280" s="593"/>
      <c r="K1280" s="593"/>
      <c r="L1280" s="593"/>
      <c r="N1280" s="593"/>
      <c r="O1280" s="593"/>
      <c r="P1280" s="593"/>
      <c r="Q1280" s="593"/>
    </row>
    <row r="1281" customHeight="1" spans="6:17">
      <c r="F1281" s="593"/>
      <c r="G1281" s="593"/>
      <c r="H1281" s="593"/>
      <c r="I1281" s="593"/>
      <c r="J1281" s="593"/>
      <c r="K1281" s="593"/>
      <c r="L1281" s="593"/>
      <c r="N1281" s="593"/>
      <c r="O1281" s="593"/>
      <c r="P1281" s="593"/>
      <c r="Q1281" s="593"/>
    </row>
    <row r="1282" customHeight="1" spans="6:17">
      <c r="F1282" s="593"/>
      <c r="G1282" s="593"/>
      <c r="H1282" s="593"/>
      <c r="I1282" s="593"/>
      <c r="J1282" s="593"/>
      <c r="K1282" s="593"/>
      <c r="L1282" s="593"/>
      <c r="N1282" s="593"/>
      <c r="O1282" s="593"/>
      <c r="P1282" s="593"/>
      <c r="Q1282" s="593"/>
    </row>
    <row r="1283" customHeight="1" spans="6:17">
      <c r="F1283" s="593"/>
      <c r="G1283" s="593"/>
      <c r="H1283" s="593"/>
      <c r="I1283" s="593"/>
      <c r="J1283" s="593"/>
      <c r="K1283" s="593"/>
      <c r="L1283" s="593"/>
      <c r="N1283" s="593"/>
      <c r="O1283" s="593"/>
      <c r="P1283" s="593"/>
      <c r="Q1283" s="593"/>
    </row>
    <row r="1284" customHeight="1" spans="6:17">
      <c r="F1284" s="593"/>
      <c r="G1284" s="593"/>
      <c r="H1284" s="593"/>
      <c r="I1284" s="593"/>
      <c r="J1284" s="593"/>
      <c r="K1284" s="593"/>
      <c r="L1284" s="593"/>
      <c r="N1284" s="593"/>
      <c r="O1284" s="593"/>
      <c r="P1284" s="593"/>
      <c r="Q1284" s="593"/>
    </row>
    <row r="1285" customHeight="1" spans="6:17">
      <c r="F1285" s="593"/>
      <c r="G1285" s="593"/>
      <c r="H1285" s="593"/>
      <c r="I1285" s="593"/>
      <c r="J1285" s="593"/>
      <c r="K1285" s="593"/>
      <c r="L1285" s="593"/>
      <c r="N1285" s="593"/>
      <c r="O1285" s="593"/>
      <c r="P1285" s="593"/>
      <c r="Q1285" s="593"/>
    </row>
    <row r="1286" customHeight="1" spans="6:17">
      <c r="F1286" s="593"/>
      <c r="G1286" s="593"/>
      <c r="H1286" s="593"/>
      <c r="I1286" s="593"/>
      <c r="J1286" s="593"/>
      <c r="K1286" s="593"/>
      <c r="L1286" s="593"/>
      <c r="N1286" s="593"/>
      <c r="O1286" s="593"/>
      <c r="P1286" s="593"/>
      <c r="Q1286" s="593"/>
    </row>
    <row r="1287" customHeight="1" spans="6:17">
      <c r="F1287" s="593"/>
      <c r="G1287" s="593"/>
      <c r="H1287" s="593"/>
      <c r="I1287" s="593"/>
      <c r="J1287" s="593"/>
      <c r="K1287" s="593"/>
      <c r="L1287" s="593"/>
      <c r="N1287" s="593"/>
      <c r="O1287" s="593"/>
      <c r="P1287" s="593"/>
      <c r="Q1287" s="593"/>
    </row>
    <row r="1288" customHeight="1" spans="6:17">
      <c r="F1288" s="593"/>
      <c r="G1288" s="593"/>
      <c r="H1288" s="593"/>
      <c r="I1288" s="593"/>
      <c r="J1288" s="593"/>
      <c r="K1288" s="593"/>
      <c r="L1288" s="593"/>
      <c r="N1288" s="593"/>
      <c r="O1288" s="593"/>
      <c r="P1288" s="593"/>
      <c r="Q1288" s="593"/>
    </row>
    <row r="1289" customHeight="1" spans="6:17">
      <c r="F1289" s="593"/>
      <c r="G1289" s="593"/>
      <c r="H1289" s="593"/>
      <c r="I1289" s="593"/>
      <c r="J1289" s="593"/>
      <c r="K1289" s="593"/>
      <c r="L1289" s="593"/>
      <c r="N1289" s="593"/>
      <c r="O1289" s="593"/>
      <c r="P1289" s="593"/>
      <c r="Q1289" s="593"/>
    </row>
    <row r="1290" customHeight="1" spans="6:17">
      <c r="F1290" s="593"/>
      <c r="G1290" s="593"/>
      <c r="H1290" s="593"/>
      <c r="I1290" s="593"/>
      <c r="J1290" s="593"/>
      <c r="K1290" s="593"/>
      <c r="L1290" s="593"/>
      <c r="N1290" s="593"/>
      <c r="O1290" s="593"/>
      <c r="P1290" s="593"/>
      <c r="Q1290" s="593"/>
    </row>
    <row r="1291" customHeight="1" spans="6:17">
      <c r="F1291" s="593"/>
      <c r="G1291" s="593"/>
      <c r="H1291" s="593"/>
      <c r="I1291" s="593"/>
      <c r="J1291" s="593"/>
      <c r="K1291" s="593"/>
      <c r="L1291" s="593"/>
      <c r="N1291" s="593"/>
      <c r="O1291" s="593"/>
      <c r="P1291" s="593"/>
      <c r="Q1291" s="593"/>
    </row>
    <row r="1292" customHeight="1" spans="6:17">
      <c r="F1292" s="593"/>
      <c r="G1292" s="593"/>
      <c r="H1292" s="593"/>
      <c r="I1292" s="593"/>
      <c r="J1292" s="593"/>
      <c r="K1292" s="593"/>
      <c r="L1292" s="593"/>
      <c r="N1292" s="593"/>
      <c r="O1292" s="593"/>
      <c r="P1292" s="593"/>
      <c r="Q1292" s="593"/>
    </row>
    <row r="1293" customHeight="1" spans="6:17">
      <c r="F1293" s="593"/>
      <c r="G1293" s="593"/>
      <c r="H1293" s="593"/>
      <c r="I1293" s="593"/>
      <c r="J1293" s="593"/>
      <c r="K1293" s="593"/>
      <c r="L1293" s="593"/>
      <c r="N1293" s="593"/>
      <c r="O1293" s="593"/>
      <c r="P1293" s="593"/>
      <c r="Q1293" s="593"/>
    </row>
    <row r="1294" customHeight="1" spans="6:17">
      <c r="F1294" s="593"/>
      <c r="G1294" s="593"/>
      <c r="H1294" s="593"/>
      <c r="I1294" s="593"/>
      <c r="J1294" s="593"/>
      <c r="K1294" s="593"/>
      <c r="L1294" s="593"/>
      <c r="N1294" s="593"/>
      <c r="O1294" s="593"/>
      <c r="P1294" s="593"/>
      <c r="Q1294" s="593"/>
    </row>
    <row r="1295" customHeight="1" spans="6:17">
      <c r="F1295" s="593"/>
      <c r="G1295" s="593"/>
      <c r="H1295" s="593"/>
      <c r="I1295" s="593"/>
      <c r="J1295" s="593"/>
      <c r="K1295" s="593"/>
      <c r="L1295" s="593"/>
      <c r="N1295" s="593"/>
      <c r="O1295" s="593"/>
      <c r="P1295" s="593"/>
      <c r="Q1295" s="593"/>
    </row>
    <row r="1296" customHeight="1" spans="6:17">
      <c r="F1296" s="593"/>
      <c r="G1296" s="593"/>
      <c r="H1296" s="593"/>
      <c r="I1296" s="593"/>
      <c r="J1296" s="593"/>
      <c r="K1296" s="593"/>
      <c r="L1296" s="593"/>
      <c r="N1296" s="593"/>
      <c r="O1296" s="593"/>
      <c r="P1296" s="593"/>
      <c r="Q1296" s="593"/>
    </row>
    <row r="1297" customHeight="1" spans="6:17">
      <c r="F1297" s="593"/>
      <c r="G1297" s="593"/>
      <c r="H1297" s="593"/>
      <c r="I1297" s="593"/>
      <c r="J1297" s="593"/>
      <c r="K1297" s="593"/>
      <c r="L1297" s="593"/>
      <c r="N1297" s="593"/>
      <c r="O1297" s="593"/>
      <c r="P1297" s="593"/>
      <c r="Q1297" s="593"/>
    </row>
    <row r="1298" customHeight="1" spans="6:17">
      <c r="F1298" s="593"/>
      <c r="G1298" s="593"/>
      <c r="H1298" s="593"/>
      <c r="I1298" s="593"/>
      <c r="J1298" s="593"/>
      <c r="K1298" s="593"/>
      <c r="L1298" s="593"/>
      <c r="N1298" s="593"/>
      <c r="O1298" s="593"/>
      <c r="P1298" s="593"/>
      <c r="Q1298" s="593"/>
    </row>
    <row r="1299" customHeight="1" spans="6:17">
      <c r="F1299" s="593"/>
      <c r="G1299" s="593"/>
      <c r="H1299" s="593"/>
      <c r="I1299" s="593"/>
      <c r="J1299" s="593"/>
      <c r="K1299" s="593"/>
      <c r="L1299" s="593"/>
      <c r="N1299" s="593"/>
      <c r="O1299" s="593"/>
      <c r="P1299" s="593"/>
      <c r="Q1299" s="593"/>
    </row>
    <row r="1300" customHeight="1" spans="6:17">
      <c r="F1300" s="593"/>
      <c r="G1300" s="593"/>
      <c r="H1300" s="593"/>
      <c r="I1300" s="593"/>
      <c r="J1300" s="593"/>
      <c r="K1300" s="593"/>
      <c r="L1300" s="593"/>
      <c r="N1300" s="593"/>
      <c r="O1300" s="593"/>
      <c r="P1300" s="593"/>
      <c r="Q1300" s="593"/>
    </row>
    <row r="1301" customHeight="1" spans="6:17">
      <c r="F1301" s="593"/>
      <c r="G1301" s="593"/>
      <c r="H1301" s="593"/>
      <c r="I1301" s="593"/>
      <c r="J1301" s="593"/>
      <c r="K1301" s="593"/>
      <c r="L1301" s="593"/>
      <c r="N1301" s="593"/>
      <c r="O1301" s="593"/>
      <c r="P1301" s="593"/>
      <c r="Q1301" s="593"/>
    </row>
    <row r="1302" customHeight="1" spans="6:17">
      <c r="F1302" s="593"/>
      <c r="G1302" s="593"/>
      <c r="H1302" s="593"/>
      <c r="I1302" s="593"/>
      <c r="J1302" s="593"/>
      <c r="K1302" s="593"/>
      <c r="L1302" s="593"/>
      <c r="N1302" s="593"/>
      <c r="O1302" s="593"/>
      <c r="P1302" s="593"/>
      <c r="Q1302" s="593"/>
    </row>
    <row r="1303" customHeight="1" spans="6:17">
      <c r="F1303" s="593"/>
      <c r="G1303" s="593"/>
      <c r="H1303" s="593"/>
      <c r="I1303" s="593"/>
      <c r="J1303" s="593"/>
      <c r="K1303" s="593"/>
      <c r="L1303" s="593"/>
      <c r="N1303" s="593"/>
      <c r="O1303" s="593"/>
      <c r="P1303" s="593"/>
      <c r="Q1303" s="593"/>
    </row>
    <row r="1304" customHeight="1" spans="6:17">
      <c r="F1304" s="593"/>
      <c r="G1304" s="593"/>
      <c r="H1304" s="593"/>
      <c r="I1304" s="593"/>
      <c r="J1304" s="593"/>
      <c r="K1304" s="593"/>
      <c r="L1304" s="593"/>
      <c r="N1304" s="593"/>
      <c r="O1304" s="593"/>
      <c r="P1304" s="593"/>
      <c r="Q1304" s="593"/>
    </row>
    <row r="1305" customHeight="1" spans="6:17">
      <c r="F1305" s="593"/>
      <c r="G1305" s="593"/>
      <c r="H1305" s="593"/>
      <c r="I1305" s="593"/>
      <c r="J1305" s="593"/>
      <c r="K1305" s="593"/>
      <c r="L1305" s="593"/>
      <c r="N1305" s="593"/>
      <c r="O1305" s="593"/>
      <c r="P1305" s="593"/>
      <c r="Q1305" s="593"/>
    </row>
    <row r="1306" customHeight="1" spans="6:17">
      <c r="F1306" s="593"/>
      <c r="G1306" s="593"/>
      <c r="H1306" s="593"/>
      <c r="I1306" s="593"/>
      <c r="J1306" s="593"/>
      <c r="K1306" s="593"/>
      <c r="L1306" s="593"/>
      <c r="N1306" s="593"/>
      <c r="O1306" s="593"/>
      <c r="P1306" s="593"/>
      <c r="Q1306" s="593"/>
    </row>
    <row r="1307" customHeight="1" spans="6:17">
      <c r="F1307" s="593"/>
      <c r="G1307" s="593"/>
      <c r="H1307" s="593"/>
      <c r="I1307" s="593"/>
      <c r="J1307" s="593"/>
      <c r="K1307" s="593"/>
      <c r="L1307" s="593"/>
      <c r="N1307" s="593"/>
      <c r="O1307" s="593"/>
      <c r="P1307" s="593"/>
      <c r="Q1307" s="593"/>
    </row>
    <row r="1308" customHeight="1" spans="6:17">
      <c r="F1308" s="593"/>
      <c r="G1308" s="593"/>
      <c r="H1308" s="593"/>
      <c r="I1308" s="593"/>
      <c r="J1308" s="593"/>
      <c r="K1308" s="593"/>
      <c r="L1308" s="593"/>
      <c r="N1308" s="593"/>
      <c r="O1308" s="593"/>
      <c r="P1308" s="593"/>
      <c r="Q1308" s="593"/>
    </row>
    <row r="1309" customHeight="1" spans="6:17">
      <c r="F1309" s="593"/>
      <c r="G1309" s="593"/>
      <c r="H1309" s="593"/>
      <c r="I1309" s="593"/>
      <c r="J1309" s="593"/>
      <c r="K1309" s="593"/>
      <c r="L1309" s="593"/>
      <c r="N1309" s="593"/>
      <c r="O1309" s="593"/>
      <c r="P1309" s="593"/>
      <c r="Q1309" s="593"/>
    </row>
    <row r="1310" customHeight="1" spans="6:17">
      <c r="F1310" s="593"/>
      <c r="G1310" s="593"/>
      <c r="H1310" s="593"/>
      <c r="I1310" s="593"/>
      <c r="J1310" s="593"/>
      <c r="K1310" s="593"/>
      <c r="L1310" s="593"/>
      <c r="N1310" s="593"/>
      <c r="O1310" s="593"/>
      <c r="P1310" s="593"/>
      <c r="Q1310" s="593"/>
    </row>
    <row r="1311" customHeight="1" spans="6:17">
      <c r="F1311" s="593"/>
      <c r="G1311" s="593"/>
      <c r="H1311" s="593"/>
      <c r="I1311" s="593"/>
      <c r="J1311" s="593"/>
      <c r="K1311" s="593"/>
      <c r="L1311" s="593"/>
      <c r="N1311" s="593"/>
      <c r="O1311" s="593"/>
      <c r="P1311" s="593"/>
      <c r="Q1311" s="593"/>
    </row>
    <row r="1312" customHeight="1" spans="6:17">
      <c r="F1312" s="593"/>
      <c r="G1312" s="593"/>
      <c r="H1312" s="593"/>
      <c r="I1312" s="593"/>
      <c r="J1312" s="593"/>
      <c r="K1312" s="593"/>
      <c r="L1312" s="593"/>
      <c r="N1312" s="593"/>
      <c r="O1312" s="593"/>
      <c r="P1312" s="593"/>
      <c r="Q1312" s="593"/>
    </row>
    <row r="1313" customHeight="1" spans="6:17">
      <c r="F1313" s="593"/>
      <c r="G1313" s="593"/>
      <c r="H1313" s="593"/>
      <c r="I1313" s="593"/>
      <c r="J1313" s="593"/>
      <c r="K1313" s="593"/>
      <c r="L1313" s="593"/>
      <c r="N1313" s="593"/>
      <c r="O1313" s="593"/>
      <c r="P1313" s="593"/>
      <c r="Q1313" s="593"/>
    </row>
    <row r="1314" customHeight="1" spans="6:17">
      <c r="F1314" s="593"/>
      <c r="G1314" s="593"/>
      <c r="H1314" s="593"/>
      <c r="I1314" s="593"/>
      <c r="J1314" s="593"/>
      <c r="K1314" s="593"/>
      <c r="L1314" s="593"/>
      <c r="N1314" s="593"/>
      <c r="O1314" s="593"/>
      <c r="P1314" s="593"/>
      <c r="Q1314" s="593"/>
    </row>
    <row r="1315" customHeight="1" spans="6:17">
      <c r="F1315" s="593"/>
      <c r="G1315" s="593"/>
      <c r="H1315" s="593"/>
      <c r="I1315" s="593"/>
      <c r="J1315" s="593"/>
      <c r="K1315" s="593"/>
      <c r="L1315" s="593"/>
      <c r="N1315" s="593"/>
      <c r="O1315" s="593"/>
      <c r="P1315" s="593"/>
      <c r="Q1315" s="593"/>
    </row>
    <row r="1316" customHeight="1" spans="6:17">
      <c r="F1316" s="593"/>
      <c r="G1316" s="593"/>
      <c r="H1316" s="593"/>
      <c r="I1316" s="593"/>
      <c r="J1316" s="593"/>
      <c r="K1316" s="593"/>
      <c r="L1316" s="593"/>
      <c r="N1316" s="593"/>
      <c r="O1316" s="593"/>
      <c r="P1316" s="593"/>
      <c r="Q1316" s="593"/>
    </row>
    <row r="1317" customHeight="1" spans="6:17">
      <c r="F1317" s="593"/>
      <c r="G1317" s="593"/>
      <c r="H1317" s="593"/>
      <c r="I1317" s="593"/>
      <c r="J1317" s="593"/>
      <c r="K1317" s="593"/>
      <c r="L1317" s="593"/>
      <c r="N1317" s="593"/>
      <c r="O1317" s="593"/>
      <c r="P1317" s="593"/>
      <c r="Q1317" s="593"/>
    </row>
    <row r="1318" customHeight="1" spans="6:17">
      <c r="F1318" s="593"/>
      <c r="G1318" s="593"/>
      <c r="H1318" s="593"/>
      <c r="I1318" s="593"/>
      <c r="J1318" s="593"/>
      <c r="K1318" s="593"/>
      <c r="L1318" s="593"/>
      <c r="N1318" s="593"/>
      <c r="O1318" s="593"/>
      <c r="P1318" s="593"/>
      <c r="Q1318" s="593"/>
    </row>
    <row r="1319" customHeight="1" spans="6:17">
      <c r="F1319" s="593"/>
      <c r="G1319" s="593"/>
      <c r="H1319" s="593"/>
      <c r="I1319" s="593"/>
      <c r="J1319" s="593"/>
      <c r="K1319" s="593"/>
      <c r="L1319" s="593"/>
      <c r="N1319" s="593"/>
      <c r="O1319" s="593"/>
      <c r="P1319" s="593"/>
      <c r="Q1319" s="593"/>
    </row>
    <row r="1320" customHeight="1" spans="6:17">
      <c r="F1320" s="593"/>
      <c r="G1320" s="593"/>
      <c r="H1320" s="593"/>
      <c r="I1320" s="593"/>
      <c r="J1320" s="593"/>
      <c r="K1320" s="593"/>
      <c r="L1320" s="593"/>
      <c r="N1320" s="593"/>
      <c r="O1320" s="593"/>
      <c r="P1320" s="593"/>
      <c r="Q1320" s="593"/>
    </row>
    <row r="1321" customHeight="1" spans="6:17">
      <c r="F1321" s="593"/>
      <c r="G1321" s="593"/>
      <c r="H1321" s="593"/>
      <c r="I1321" s="593"/>
      <c r="J1321" s="593"/>
      <c r="K1321" s="593"/>
      <c r="L1321" s="593"/>
      <c r="N1321" s="593"/>
      <c r="O1321" s="593"/>
      <c r="P1321" s="593"/>
      <c r="Q1321" s="593"/>
    </row>
    <row r="1322" customHeight="1" spans="6:17">
      <c r="F1322" s="593"/>
      <c r="G1322" s="593"/>
      <c r="H1322" s="593"/>
      <c r="I1322" s="593"/>
      <c r="J1322" s="593"/>
      <c r="K1322" s="593"/>
      <c r="L1322" s="593"/>
      <c r="N1322" s="593"/>
      <c r="O1322" s="593"/>
      <c r="P1322" s="593"/>
      <c r="Q1322" s="593"/>
    </row>
    <row r="1323" customHeight="1" spans="6:17">
      <c r="F1323" s="593"/>
      <c r="G1323" s="593"/>
      <c r="H1323" s="593"/>
      <c r="I1323" s="593"/>
      <c r="J1323" s="593"/>
      <c r="K1323" s="593"/>
      <c r="L1323" s="593"/>
      <c r="N1323" s="593"/>
      <c r="O1323" s="593"/>
      <c r="P1323" s="593"/>
      <c r="Q1323" s="593"/>
    </row>
    <row r="1324" customHeight="1" spans="6:17">
      <c r="F1324" s="593"/>
      <c r="G1324" s="593"/>
      <c r="H1324" s="593"/>
      <c r="I1324" s="593"/>
      <c r="J1324" s="593"/>
      <c r="K1324" s="593"/>
      <c r="L1324" s="593"/>
      <c r="N1324" s="593"/>
      <c r="O1324" s="593"/>
      <c r="P1324" s="593"/>
      <c r="Q1324" s="593"/>
    </row>
    <row r="1325" customHeight="1" spans="6:17">
      <c r="F1325" s="593"/>
      <c r="G1325" s="593"/>
      <c r="H1325" s="593"/>
      <c r="I1325" s="593"/>
      <c r="J1325" s="593"/>
      <c r="K1325" s="593"/>
      <c r="L1325" s="593"/>
      <c r="N1325" s="593"/>
      <c r="O1325" s="593"/>
      <c r="P1325" s="593"/>
      <c r="Q1325" s="593"/>
    </row>
    <row r="1326" customHeight="1" spans="6:17">
      <c r="F1326" s="593"/>
      <c r="G1326" s="593"/>
      <c r="H1326" s="593"/>
      <c r="I1326" s="593"/>
      <c r="J1326" s="593"/>
      <c r="K1326" s="593"/>
      <c r="L1326" s="593"/>
      <c r="N1326" s="593"/>
      <c r="O1326" s="593"/>
      <c r="P1326" s="593"/>
      <c r="Q1326" s="593"/>
    </row>
    <row r="1327" customHeight="1" spans="6:17">
      <c r="F1327" s="593"/>
      <c r="G1327" s="593"/>
      <c r="H1327" s="593"/>
      <c r="I1327" s="593"/>
      <c r="J1327" s="593"/>
      <c r="K1327" s="593"/>
      <c r="L1327" s="593"/>
      <c r="N1327" s="593"/>
      <c r="O1327" s="593"/>
      <c r="P1327" s="593"/>
      <c r="Q1327" s="593"/>
    </row>
    <row r="1328" customHeight="1" spans="6:17">
      <c r="F1328" s="593"/>
      <c r="G1328" s="593"/>
      <c r="H1328" s="593"/>
      <c r="I1328" s="593"/>
      <c r="J1328" s="593"/>
      <c r="K1328" s="593"/>
      <c r="L1328" s="593"/>
      <c r="N1328" s="593"/>
      <c r="O1328" s="593"/>
      <c r="P1328" s="593"/>
      <c r="Q1328" s="593"/>
    </row>
    <row r="1329" customHeight="1" spans="6:17">
      <c r="F1329" s="593"/>
      <c r="G1329" s="593"/>
      <c r="H1329" s="593"/>
      <c r="I1329" s="593"/>
      <c r="J1329" s="593"/>
      <c r="K1329" s="593"/>
      <c r="L1329" s="593"/>
      <c r="N1329" s="593"/>
      <c r="O1329" s="593"/>
      <c r="P1329" s="593"/>
      <c r="Q1329" s="593"/>
    </row>
    <row r="1330" customHeight="1" spans="6:17">
      <c r="F1330" s="593"/>
      <c r="G1330" s="593"/>
      <c r="H1330" s="593"/>
      <c r="I1330" s="593"/>
      <c r="J1330" s="593"/>
      <c r="K1330" s="593"/>
      <c r="L1330" s="593"/>
      <c r="N1330" s="593"/>
      <c r="O1330" s="593"/>
      <c r="P1330" s="593"/>
      <c r="Q1330" s="593"/>
    </row>
    <row r="1331" customHeight="1" spans="6:17">
      <c r="F1331" s="593"/>
      <c r="G1331" s="593"/>
      <c r="H1331" s="593"/>
      <c r="I1331" s="593"/>
      <c r="J1331" s="593"/>
      <c r="K1331" s="593"/>
      <c r="L1331" s="593"/>
      <c r="N1331" s="593"/>
      <c r="O1331" s="593"/>
      <c r="P1331" s="593"/>
      <c r="Q1331" s="593"/>
    </row>
    <row r="1332" customHeight="1" spans="6:17">
      <c r="F1332" s="593"/>
      <c r="G1332" s="593"/>
      <c r="H1332" s="593"/>
      <c r="I1332" s="593"/>
      <c r="J1332" s="593"/>
      <c r="K1332" s="593"/>
      <c r="L1332" s="593"/>
      <c r="N1332" s="593"/>
      <c r="O1332" s="593"/>
      <c r="P1332" s="593"/>
      <c r="Q1332" s="593"/>
    </row>
    <row r="1333" customHeight="1" spans="6:17">
      <c r="F1333" s="593"/>
      <c r="G1333" s="593"/>
      <c r="H1333" s="593"/>
      <c r="I1333" s="593"/>
      <c r="J1333" s="593"/>
      <c r="K1333" s="593"/>
      <c r="L1333" s="593"/>
      <c r="N1333" s="593"/>
      <c r="O1333" s="593"/>
      <c r="P1333" s="593"/>
      <c r="Q1333" s="593"/>
    </row>
    <row r="1334" customHeight="1" spans="6:17">
      <c r="F1334" s="593"/>
      <c r="G1334" s="593"/>
      <c r="H1334" s="593"/>
      <c r="I1334" s="593"/>
      <c r="J1334" s="593"/>
      <c r="K1334" s="593"/>
      <c r="L1334" s="593"/>
      <c r="N1334" s="593"/>
      <c r="O1334" s="593"/>
      <c r="P1334" s="593"/>
      <c r="Q1334" s="593"/>
    </row>
    <row r="1335" customHeight="1" spans="6:17">
      <c r="F1335" s="593"/>
      <c r="G1335" s="593"/>
      <c r="H1335" s="593"/>
      <c r="I1335" s="593"/>
      <c r="J1335" s="593"/>
      <c r="K1335" s="593"/>
      <c r="L1335" s="593"/>
      <c r="N1335" s="593"/>
      <c r="O1335" s="593"/>
      <c r="P1335" s="593"/>
      <c r="Q1335" s="593"/>
    </row>
    <row r="1336" customHeight="1" spans="6:17">
      <c r="F1336" s="593"/>
      <c r="G1336" s="593"/>
      <c r="H1336" s="593"/>
      <c r="I1336" s="593"/>
      <c r="J1336" s="593"/>
      <c r="K1336" s="593"/>
      <c r="L1336" s="593"/>
      <c r="N1336" s="593"/>
      <c r="O1336" s="593"/>
      <c r="P1336" s="593"/>
      <c r="Q1336" s="593"/>
    </row>
    <row r="1337" customHeight="1" spans="6:17">
      <c r="F1337" s="593"/>
      <c r="G1337" s="593"/>
      <c r="H1337" s="593"/>
      <c r="I1337" s="593"/>
      <c r="J1337" s="593"/>
      <c r="K1337" s="593"/>
      <c r="L1337" s="593"/>
      <c r="N1337" s="593"/>
      <c r="O1337" s="593"/>
      <c r="P1337" s="593"/>
      <c r="Q1337" s="593"/>
    </row>
    <row r="1338" customHeight="1" spans="6:17">
      <c r="F1338" s="593"/>
      <c r="G1338" s="593"/>
      <c r="H1338" s="593"/>
      <c r="I1338" s="593"/>
      <c r="J1338" s="593"/>
      <c r="K1338" s="593"/>
      <c r="L1338" s="593"/>
      <c r="N1338" s="593"/>
      <c r="O1338" s="593"/>
      <c r="P1338" s="593"/>
      <c r="Q1338" s="593"/>
    </row>
    <row r="1339" customHeight="1" spans="6:17">
      <c r="F1339" s="593"/>
      <c r="G1339" s="593"/>
      <c r="H1339" s="593"/>
      <c r="I1339" s="593"/>
      <c r="J1339" s="593"/>
      <c r="K1339" s="593"/>
      <c r="L1339" s="593"/>
      <c r="N1339" s="593"/>
      <c r="O1339" s="593"/>
      <c r="P1339" s="593"/>
      <c r="Q1339" s="593"/>
    </row>
    <row r="1340" customHeight="1" spans="6:17">
      <c r="F1340" s="593"/>
      <c r="G1340" s="593"/>
      <c r="H1340" s="593"/>
      <c r="I1340" s="593"/>
      <c r="J1340" s="593"/>
      <c r="K1340" s="593"/>
      <c r="L1340" s="593"/>
      <c r="N1340" s="593"/>
      <c r="O1340" s="593"/>
      <c r="P1340" s="593"/>
      <c r="Q1340" s="593"/>
    </row>
    <row r="1341" customHeight="1" spans="6:17">
      <c r="F1341" s="593"/>
      <c r="G1341" s="593"/>
      <c r="H1341" s="593"/>
      <c r="I1341" s="593"/>
      <c r="J1341" s="593"/>
      <c r="K1341" s="593"/>
      <c r="L1341" s="593"/>
      <c r="N1341" s="593"/>
      <c r="O1341" s="593"/>
      <c r="P1341" s="593"/>
      <c r="Q1341" s="593"/>
    </row>
    <row r="1342" customHeight="1" spans="6:17">
      <c r="F1342" s="593"/>
      <c r="G1342" s="593"/>
      <c r="H1342" s="593"/>
      <c r="I1342" s="593"/>
      <c r="J1342" s="593"/>
      <c r="K1342" s="593"/>
      <c r="L1342" s="593"/>
      <c r="N1342" s="593"/>
      <c r="O1342" s="593"/>
      <c r="P1342" s="593"/>
      <c r="Q1342" s="593"/>
    </row>
    <row r="1343" customHeight="1" spans="6:17">
      <c r="F1343" s="593"/>
      <c r="G1343" s="593"/>
      <c r="H1343" s="593"/>
      <c r="I1343" s="593"/>
      <c r="J1343" s="593"/>
      <c r="K1343" s="593"/>
      <c r="L1343" s="593"/>
      <c r="N1343" s="593"/>
      <c r="O1343" s="593"/>
      <c r="P1343" s="593"/>
      <c r="Q1343" s="593"/>
    </row>
    <row r="1344" customHeight="1" spans="6:17">
      <c r="F1344" s="593"/>
      <c r="G1344" s="593"/>
      <c r="H1344" s="593"/>
      <c r="I1344" s="593"/>
      <c r="J1344" s="593"/>
      <c r="K1344" s="593"/>
      <c r="L1344" s="593"/>
      <c r="N1344" s="593"/>
      <c r="O1344" s="593"/>
      <c r="P1344" s="593"/>
      <c r="Q1344" s="593"/>
    </row>
    <row r="1345" customHeight="1" spans="6:17">
      <c r="F1345" s="593"/>
      <c r="G1345" s="593"/>
      <c r="H1345" s="593"/>
      <c r="I1345" s="593"/>
      <c r="J1345" s="593"/>
      <c r="K1345" s="593"/>
      <c r="L1345" s="593"/>
      <c r="N1345" s="593"/>
      <c r="O1345" s="593"/>
      <c r="P1345" s="593"/>
      <c r="Q1345" s="593"/>
    </row>
    <row r="1346" customHeight="1" spans="6:17">
      <c r="F1346" s="593"/>
      <c r="G1346" s="593"/>
      <c r="H1346" s="593"/>
      <c r="I1346" s="593"/>
      <c r="J1346" s="593"/>
      <c r="K1346" s="593"/>
      <c r="L1346" s="593"/>
      <c r="N1346" s="593"/>
      <c r="O1346" s="593"/>
      <c r="P1346" s="593"/>
      <c r="Q1346" s="593"/>
    </row>
    <row r="1347" customHeight="1" spans="6:17">
      <c r="F1347" s="593"/>
      <c r="G1347" s="593"/>
      <c r="H1347" s="593"/>
      <c r="I1347" s="593"/>
      <c r="J1347" s="593"/>
      <c r="K1347" s="593"/>
      <c r="L1347" s="593"/>
      <c r="N1347" s="593"/>
      <c r="O1347" s="593"/>
      <c r="P1347" s="593"/>
      <c r="Q1347" s="593"/>
    </row>
    <row r="1348" customHeight="1" spans="6:17">
      <c r="F1348" s="593"/>
      <c r="G1348" s="593"/>
      <c r="H1348" s="593"/>
      <c r="I1348" s="593"/>
      <c r="J1348" s="593"/>
      <c r="K1348" s="593"/>
      <c r="L1348" s="593"/>
      <c r="N1348" s="593"/>
      <c r="O1348" s="593"/>
      <c r="P1348" s="593"/>
      <c r="Q1348" s="593"/>
    </row>
    <row r="1349" customHeight="1" spans="6:17">
      <c r="F1349" s="593"/>
      <c r="G1349" s="593"/>
      <c r="H1349" s="593"/>
      <c r="I1349" s="593"/>
      <c r="J1349" s="593"/>
      <c r="K1349" s="593"/>
      <c r="L1349" s="593"/>
      <c r="N1349" s="593"/>
      <c r="O1349" s="593"/>
      <c r="P1349" s="593"/>
      <c r="Q1349" s="593"/>
    </row>
    <row r="1350" customHeight="1" spans="6:17">
      <c r="F1350" s="593"/>
      <c r="G1350" s="593"/>
      <c r="H1350" s="593"/>
      <c r="I1350" s="593"/>
      <c r="J1350" s="593"/>
      <c r="K1350" s="593"/>
      <c r="L1350" s="593"/>
      <c r="N1350" s="593"/>
      <c r="O1350" s="593"/>
      <c r="P1350" s="593"/>
      <c r="Q1350" s="593"/>
    </row>
    <row r="1351" customHeight="1" spans="6:17">
      <c r="F1351" s="593"/>
      <c r="G1351" s="593"/>
      <c r="H1351" s="593"/>
      <c r="I1351" s="593"/>
      <c r="J1351" s="593"/>
      <c r="K1351" s="593"/>
      <c r="L1351" s="593"/>
      <c r="N1351" s="593"/>
      <c r="O1351" s="593"/>
      <c r="P1351" s="593"/>
      <c r="Q1351" s="593"/>
    </row>
    <row r="1352" customHeight="1" spans="6:17">
      <c r="F1352" s="593"/>
      <c r="G1352" s="593"/>
      <c r="H1352" s="593"/>
      <c r="I1352" s="593"/>
      <c r="J1352" s="593"/>
      <c r="K1352" s="593"/>
      <c r="L1352" s="593"/>
      <c r="N1352" s="593"/>
      <c r="O1352" s="593"/>
      <c r="P1352" s="593"/>
      <c r="Q1352" s="593"/>
    </row>
    <row r="1353" customHeight="1" spans="6:17">
      <c r="F1353" s="593"/>
      <c r="G1353" s="593"/>
      <c r="H1353" s="593"/>
      <c r="I1353" s="593"/>
      <c r="J1353" s="593"/>
      <c r="K1353" s="593"/>
      <c r="L1353" s="593"/>
      <c r="N1353" s="593"/>
      <c r="O1353" s="593"/>
      <c r="P1353" s="593"/>
      <c r="Q1353" s="593"/>
    </row>
    <row r="1354" customHeight="1" spans="6:17">
      <c r="F1354" s="593"/>
      <c r="G1354" s="593"/>
      <c r="H1354" s="593"/>
      <c r="I1354" s="593"/>
      <c r="J1354" s="593"/>
      <c r="K1354" s="593"/>
      <c r="L1354" s="593"/>
      <c r="N1354" s="593"/>
      <c r="O1354" s="593"/>
      <c r="P1354" s="593"/>
      <c r="Q1354" s="593"/>
    </row>
    <row r="1355" customHeight="1" spans="6:17">
      <c r="F1355" s="593"/>
      <c r="G1355" s="593"/>
      <c r="H1355" s="593"/>
      <c r="I1355" s="593"/>
      <c r="J1355" s="593"/>
      <c r="K1355" s="593"/>
      <c r="L1355" s="593"/>
      <c r="N1355" s="593"/>
      <c r="O1355" s="593"/>
      <c r="P1355" s="593"/>
      <c r="Q1355" s="593"/>
    </row>
    <row r="1356" customHeight="1" spans="6:17">
      <c r="F1356" s="593"/>
      <c r="G1356" s="593"/>
      <c r="H1356" s="593"/>
      <c r="I1356" s="593"/>
      <c r="J1356" s="593"/>
      <c r="K1356" s="593"/>
      <c r="L1356" s="593"/>
      <c r="N1356" s="593"/>
      <c r="O1356" s="593"/>
      <c r="P1356" s="593"/>
      <c r="Q1356" s="593"/>
    </row>
    <row r="1357" customHeight="1" spans="6:17">
      <c r="F1357" s="593"/>
      <c r="G1357" s="593"/>
      <c r="H1357" s="593"/>
      <c r="I1357" s="593"/>
      <c r="J1357" s="593"/>
      <c r="K1357" s="593"/>
      <c r="L1357" s="593"/>
      <c r="N1357" s="593"/>
      <c r="O1357" s="593"/>
      <c r="P1357" s="593"/>
      <c r="Q1357" s="593"/>
    </row>
    <row r="1358" customHeight="1" spans="6:17">
      <c r="F1358" s="593"/>
      <c r="G1358" s="593"/>
      <c r="H1358" s="593"/>
      <c r="I1358" s="593"/>
      <c r="J1358" s="593"/>
      <c r="K1358" s="593"/>
      <c r="L1358" s="593"/>
      <c r="N1358" s="593"/>
      <c r="O1358" s="593"/>
      <c r="P1358" s="593"/>
      <c r="Q1358" s="593"/>
    </row>
    <row r="1359" customHeight="1" spans="6:17">
      <c r="F1359" s="593"/>
      <c r="G1359" s="593"/>
      <c r="H1359" s="593"/>
      <c r="I1359" s="593"/>
      <c r="J1359" s="593"/>
      <c r="K1359" s="593"/>
      <c r="L1359" s="593"/>
      <c r="N1359" s="593"/>
      <c r="O1359" s="593"/>
      <c r="P1359" s="593"/>
      <c r="Q1359" s="593"/>
    </row>
    <row r="1360" customHeight="1" spans="6:17">
      <c r="F1360" s="593"/>
      <c r="G1360" s="593"/>
      <c r="H1360" s="593"/>
      <c r="I1360" s="593"/>
      <c r="J1360" s="593"/>
      <c r="K1360" s="593"/>
      <c r="L1360" s="593"/>
      <c r="N1360" s="593"/>
      <c r="O1360" s="593"/>
      <c r="P1360" s="593"/>
      <c r="Q1360" s="593"/>
    </row>
    <row r="1361" customHeight="1" spans="6:17">
      <c r="F1361" s="593"/>
      <c r="G1361" s="593"/>
      <c r="H1361" s="593"/>
      <c r="I1361" s="593"/>
      <c r="J1361" s="593"/>
      <c r="K1361" s="593"/>
      <c r="L1361" s="593"/>
      <c r="N1361" s="593"/>
      <c r="O1361" s="593"/>
      <c r="P1361" s="593"/>
      <c r="Q1361" s="593"/>
    </row>
    <row r="1362" customHeight="1" spans="6:17">
      <c r="F1362" s="593"/>
      <c r="G1362" s="593"/>
      <c r="H1362" s="593"/>
      <c r="I1362" s="593"/>
      <c r="J1362" s="593"/>
      <c r="K1362" s="593"/>
      <c r="L1362" s="593"/>
      <c r="N1362" s="593"/>
      <c r="O1362" s="593"/>
      <c r="P1362" s="593"/>
      <c r="Q1362" s="593"/>
    </row>
    <row r="1363" customHeight="1" spans="6:17">
      <c r="F1363" s="593"/>
      <c r="G1363" s="593"/>
      <c r="H1363" s="593"/>
      <c r="I1363" s="593"/>
      <c r="J1363" s="593"/>
      <c r="K1363" s="593"/>
      <c r="L1363" s="593"/>
      <c r="N1363" s="593"/>
      <c r="O1363" s="593"/>
      <c r="P1363" s="593"/>
      <c r="Q1363" s="593"/>
    </row>
    <row r="1364" customHeight="1" spans="6:17">
      <c r="F1364" s="593"/>
      <c r="G1364" s="593"/>
      <c r="H1364" s="593"/>
      <c r="I1364" s="593"/>
      <c r="J1364" s="593"/>
      <c r="K1364" s="593"/>
      <c r="L1364" s="593"/>
      <c r="N1364" s="593"/>
      <c r="O1364" s="593"/>
      <c r="P1364" s="593"/>
      <c r="Q1364" s="593"/>
    </row>
    <row r="1365" customHeight="1" spans="6:17">
      <c r="F1365" s="593"/>
      <c r="G1365" s="593"/>
      <c r="H1365" s="593"/>
      <c r="I1365" s="593"/>
      <c r="J1365" s="593"/>
      <c r="K1365" s="593"/>
      <c r="L1365" s="593"/>
      <c r="N1365" s="593"/>
      <c r="O1365" s="593"/>
      <c r="P1365" s="593"/>
      <c r="Q1365" s="593"/>
    </row>
    <row r="1366" customHeight="1" spans="6:17">
      <c r="F1366" s="593"/>
      <c r="G1366" s="593"/>
      <c r="H1366" s="593"/>
      <c r="I1366" s="593"/>
      <c r="J1366" s="593"/>
      <c r="K1366" s="593"/>
      <c r="L1366" s="593"/>
      <c r="N1366" s="593"/>
      <c r="O1366" s="593"/>
      <c r="P1366" s="593"/>
      <c r="Q1366" s="593"/>
    </row>
    <row r="1367" customHeight="1" spans="6:17">
      <c r="F1367" s="593"/>
      <c r="G1367" s="593"/>
      <c r="H1367" s="593"/>
      <c r="I1367" s="593"/>
      <c r="J1367" s="593"/>
      <c r="K1367" s="593"/>
      <c r="L1367" s="593"/>
      <c r="N1367" s="593"/>
      <c r="O1367" s="593"/>
      <c r="P1367" s="593"/>
      <c r="Q1367" s="593"/>
    </row>
    <row r="1368" customHeight="1" spans="6:17">
      <c r="F1368" s="593"/>
      <c r="G1368" s="593"/>
      <c r="H1368" s="593"/>
      <c r="I1368" s="593"/>
      <c r="J1368" s="593"/>
      <c r="K1368" s="593"/>
      <c r="L1368" s="593"/>
      <c r="N1368" s="593"/>
      <c r="O1368" s="593"/>
      <c r="P1368" s="593"/>
      <c r="Q1368" s="593"/>
    </row>
    <row r="1369" customHeight="1" spans="6:17">
      <c r="F1369" s="593"/>
      <c r="G1369" s="593"/>
      <c r="H1369" s="593"/>
      <c r="I1369" s="593"/>
      <c r="J1369" s="593"/>
      <c r="K1369" s="593"/>
      <c r="L1369" s="593"/>
      <c r="N1369" s="593"/>
      <c r="O1369" s="593"/>
      <c r="P1369" s="593"/>
      <c r="Q1369" s="593"/>
    </row>
    <row r="1370" customHeight="1" spans="6:17">
      <c r="F1370" s="593"/>
      <c r="G1370" s="593"/>
      <c r="H1370" s="593"/>
      <c r="I1370" s="593"/>
      <c r="J1370" s="593"/>
      <c r="K1370" s="593"/>
      <c r="L1370" s="593"/>
      <c r="N1370" s="593"/>
      <c r="O1370" s="593"/>
      <c r="P1370" s="593"/>
      <c r="Q1370" s="593"/>
    </row>
    <row r="1371" customHeight="1" spans="6:17">
      <c r="F1371" s="593"/>
      <c r="G1371" s="593"/>
      <c r="H1371" s="593"/>
      <c r="I1371" s="593"/>
      <c r="J1371" s="593"/>
      <c r="K1371" s="593"/>
      <c r="L1371" s="593"/>
      <c r="N1371" s="593"/>
      <c r="O1371" s="593"/>
      <c r="P1371" s="593"/>
      <c r="Q1371" s="593"/>
    </row>
    <row r="1372" customHeight="1" spans="6:17">
      <c r="F1372" s="593"/>
      <c r="G1372" s="593"/>
      <c r="H1372" s="593"/>
      <c r="I1372" s="593"/>
      <c r="J1372" s="593"/>
      <c r="K1372" s="593"/>
      <c r="L1372" s="593"/>
      <c r="N1372" s="593"/>
      <c r="O1372" s="593"/>
      <c r="P1372" s="593"/>
      <c r="Q1372" s="593"/>
    </row>
    <row r="1373" customHeight="1" spans="6:17">
      <c r="F1373" s="593"/>
      <c r="G1373" s="593"/>
      <c r="H1373" s="593"/>
      <c r="I1373" s="593"/>
      <c r="J1373" s="593"/>
      <c r="K1373" s="593"/>
      <c r="L1373" s="593"/>
      <c r="N1373" s="593"/>
      <c r="O1373" s="593"/>
      <c r="P1373" s="593"/>
      <c r="Q1373" s="593"/>
    </row>
    <row r="1374" customHeight="1" spans="6:17">
      <c r="F1374" s="593"/>
      <c r="G1374" s="593"/>
      <c r="H1374" s="593"/>
      <c r="I1374" s="593"/>
      <c r="J1374" s="593"/>
      <c r="K1374" s="593"/>
      <c r="L1374" s="593"/>
      <c r="N1374" s="593"/>
      <c r="O1374" s="593"/>
      <c r="P1374" s="593"/>
      <c r="Q1374" s="593"/>
    </row>
    <row r="1375" customHeight="1" spans="6:17">
      <c r="F1375" s="593"/>
      <c r="G1375" s="593"/>
      <c r="H1375" s="593"/>
      <c r="I1375" s="593"/>
      <c r="J1375" s="593"/>
      <c r="K1375" s="593"/>
      <c r="L1375" s="593"/>
      <c r="N1375" s="593"/>
      <c r="O1375" s="593"/>
      <c r="P1375" s="593"/>
      <c r="Q1375" s="593"/>
    </row>
    <row r="1376" customHeight="1" spans="6:17">
      <c r="F1376" s="593"/>
      <c r="G1376" s="593"/>
      <c r="H1376" s="593"/>
      <c r="I1376" s="593"/>
      <c r="J1376" s="593"/>
      <c r="K1376" s="593"/>
      <c r="L1376" s="593"/>
      <c r="N1376" s="593"/>
      <c r="O1376" s="593"/>
      <c r="P1376" s="593"/>
      <c r="Q1376" s="593"/>
    </row>
    <row r="1377" customHeight="1" spans="6:17">
      <c r="F1377" s="593"/>
      <c r="G1377" s="593"/>
      <c r="H1377" s="593"/>
      <c r="I1377" s="593"/>
      <c r="J1377" s="593"/>
      <c r="K1377" s="593"/>
      <c r="L1377" s="593"/>
      <c r="N1377" s="593"/>
      <c r="O1377" s="593"/>
      <c r="P1377" s="593"/>
      <c r="Q1377" s="593"/>
    </row>
    <row r="1378" customHeight="1" spans="6:17">
      <c r="F1378" s="593"/>
      <c r="G1378" s="593"/>
      <c r="H1378" s="593"/>
      <c r="I1378" s="593"/>
      <c r="J1378" s="593"/>
      <c r="K1378" s="593"/>
      <c r="L1378" s="593"/>
      <c r="N1378" s="593"/>
      <c r="O1378" s="593"/>
      <c r="P1378" s="593"/>
      <c r="Q1378" s="593"/>
    </row>
    <row r="1379" customHeight="1" spans="6:17">
      <c r="F1379" s="593"/>
      <c r="G1379" s="593"/>
      <c r="H1379" s="593"/>
      <c r="I1379" s="593"/>
      <c r="J1379" s="593"/>
      <c r="K1379" s="593"/>
      <c r="L1379" s="593"/>
      <c r="N1379" s="593"/>
      <c r="O1379" s="593"/>
      <c r="P1379" s="593"/>
      <c r="Q1379" s="593"/>
    </row>
    <row r="1380" customHeight="1" spans="6:17">
      <c r="F1380" s="593"/>
      <c r="G1380" s="593"/>
      <c r="H1380" s="593"/>
      <c r="I1380" s="593"/>
      <c r="J1380" s="593"/>
      <c r="K1380" s="593"/>
      <c r="L1380" s="593"/>
      <c r="N1380" s="593"/>
      <c r="O1380" s="593"/>
      <c r="P1380" s="593"/>
      <c r="Q1380" s="593"/>
    </row>
    <row r="1381" customHeight="1" spans="6:17">
      <c r="F1381" s="593"/>
      <c r="G1381" s="593"/>
      <c r="H1381" s="593"/>
      <c r="I1381" s="593"/>
      <c r="J1381" s="593"/>
      <c r="K1381" s="593"/>
      <c r="L1381" s="593"/>
      <c r="N1381" s="593"/>
      <c r="O1381" s="593"/>
      <c r="P1381" s="593"/>
      <c r="Q1381" s="593"/>
    </row>
    <row r="1382" customHeight="1" spans="6:17">
      <c r="F1382" s="593"/>
      <c r="G1382" s="593"/>
      <c r="H1382" s="593"/>
      <c r="I1382" s="593"/>
      <c r="J1382" s="593"/>
      <c r="K1382" s="593"/>
      <c r="L1382" s="593"/>
      <c r="N1382" s="593"/>
      <c r="O1382" s="593"/>
      <c r="P1382" s="593"/>
      <c r="Q1382" s="593"/>
    </row>
    <row r="1383" customHeight="1" spans="6:17">
      <c r="F1383" s="593"/>
      <c r="G1383" s="593"/>
      <c r="H1383" s="593"/>
      <c r="I1383" s="593"/>
      <c r="J1383" s="593"/>
      <c r="K1383" s="593"/>
      <c r="L1383" s="593"/>
      <c r="N1383" s="593"/>
      <c r="O1383" s="593"/>
      <c r="P1383" s="593"/>
      <c r="Q1383" s="593"/>
    </row>
    <row r="1384" customHeight="1" spans="6:17">
      <c r="F1384" s="593"/>
      <c r="G1384" s="593"/>
      <c r="H1384" s="593"/>
      <c r="I1384" s="593"/>
      <c r="J1384" s="593"/>
      <c r="K1384" s="593"/>
      <c r="L1384" s="593"/>
      <c r="N1384" s="593"/>
      <c r="O1384" s="593"/>
      <c r="P1384" s="593"/>
      <c r="Q1384" s="593"/>
    </row>
    <row r="1385" customHeight="1" spans="6:17">
      <c r="F1385" s="593"/>
      <c r="G1385" s="593"/>
      <c r="H1385" s="593"/>
      <c r="I1385" s="593"/>
      <c r="J1385" s="593"/>
      <c r="K1385" s="593"/>
      <c r="L1385" s="593"/>
      <c r="N1385" s="593"/>
      <c r="O1385" s="593"/>
      <c r="P1385" s="593"/>
      <c r="Q1385" s="593"/>
    </row>
    <row r="1386" customHeight="1" spans="6:17">
      <c r="F1386" s="593"/>
      <c r="G1386" s="593"/>
      <c r="H1386" s="593"/>
      <c r="I1386" s="593"/>
      <c r="J1386" s="593"/>
      <c r="K1386" s="593"/>
      <c r="L1386" s="593"/>
      <c r="N1386" s="593"/>
      <c r="O1386" s="593"/>
      <c r="P1386" s="593"/>
      <c r="Q1386" s="593"/>
    </row>
    <row r="1387" customHeight="1" spans="6:17">
      <c r="F1387" s="593"/>
      <c r="G1387" s="593"/>
      <c r="H1387" s="593"/>
      <c r="I1387" s="593"/>
      <c r="J1387" s="593"/>
      <c r="K1387" s="593"/>
      <c r="L1387" s="593"/>
      <c r="N1387" s="593"/>
      <c r="O1387" s="593"/>
      <c r="P1387" s="593"/>
      <c r="Q1387" s="593"/>
    </row>
    <row r="1388" customHeight="1" spans="6:17">
      <c r="F1388" s="593"/>
      <c r="G1388" s="593"/>
      <c r="H1388" s="593"/>
      <c r="I1388" s="593"/>
      <c r="J1388" s="593"/>
      <c r="K1388" s="593"/>
      <c r="L1388" s="593"/>
      <c r="N1388" s="593"/>
      <c r="O1388" s="593"/>
      <c r="P1388" s="593"/>
      <c r="Q1388" s="593"/>
    </row>
    <row r="1389" customHeight="1" spans="6:17">
      <c r="F1389" s="593"/>
      <c r="G1389" s="593"/>
      <c r="H1389" s="593"/>
      <c r="I1389" s="593"/>
      <c r="J1389" s="593"/>
      <c r="K1389" s="593"/>
      <c r="L1389" s="593"/>
      <c r="N1389" s="593"/>
      <c r="O1389" s="593"/>
      <c r="P1389" s="593"/>
      <c r="Q1389" s="593"/>
    </row>
    <row r="1390" customHeight="1" spans="6:17">
      <c r="F1390" s="593"/>
      <c r="G1390" s="593"/>
      <c r="H1390" s="593"/>
      <c r="I1390" s="593"/>
      <c r="J1390" s="593"/>
      <c r="K1390" s="593"/>
      <c r="L1390" s="593"/>
      <c r="N1390" s="593"/>
      <c r="O1390" s="593"/>
      <c r="P1390" s="593"/>
      <c r="Q1390" s="593"/>
    </row>
    <row r="1391" customHeight="1" spans="6:17">
      <c r="F1391" s="593"/>
      <c r="G1391" s="593"/>
      <c r="H1391" s="593"/>
      <c r="I1391" s="593"/>
      <c r="J1391" s="593"/>
      <c r="K1391" s="593"/>
      <c r="L1391" s="593"/>
      <c r="N1391" s="593"/>
      <c r="O1391" s="593"/>
      <c r="P1391" s="593"/>
      <c r="Q1391" s="593"/>
    </row>
    <row r="1392" customHeight="1" spans="6:17">
      <c r="F1392" s="593"/>
      <c r="G1392" s="593"/>
      <c r="H1392" s="593"/>
      <c r="I1392" s="593"/>
      <c r="J1392" s="593"/>
      <c r="K1392" s="593"/>
      <c r="L1392" s="593"/>
      <c r="N1392" s="593"/>
      <c r="O1392" s="593"/>
      <c r="P1392" s="593"/>
      <c r="Q1392" s="593"/>
    </row>
    <row r="1393" customHeight="1" spans="6:17">
      <c r="F1393" s="593"/>
      <c r="G1393" s="593"/>
      <c r="H1393" s="593"/>
      <c r="I1393" s="593"/>
      <c r="J1393" s="593"/>
      <c r="K1393" s="593"/>
      <c r="L1393" s="593"/>
      <c r="N1393" s="593"/>
      <c r="O1393" s="593"/>
      <c r="P1393" s="593"/>
      <c r="Q1393" s="593"/>
    </row>
    <row r="1394" customHeight="1" spans="6:17">
      <c r="F1394" s="593"/>
      <c r="G1394" s="593"/>
      <c r="H1394" s="593"/>
      <c r="I1394" s="593"/>
      <c r="J1394" s="593"/>
      <c r="K1394" s="593"/>
      <c r="L1394" s="593"/>
      <c r="N1394" s="593"/>
      <c r="O1394" s="593"/>
      <c r="P1394" s="593"/>
      <c r="Q1394" s="593"/>
    </row>
    <row r="1395" customHeight="1" spans="6:17">
      <c r="F1395" s="593"/>
      <c r="G1395" s="593"/>
      <c r="H1395" s="593"/>
      <c r="I1395" s="593"/>
      <c r="J1395" s="593"/>
      <c r="K1395" s="593"/>
      <c r="L1395" s="593"/>
      <c r="N1395" s="593"/>
      <c r="O1395" s="593"/>
      <c r="P1395" s="593"/>
      <c r="Q1395" s="593"/>
    </row>
    <row r="1396" customHeight="1" spans="6:17">
      <c r="F1396" s="593"/>
      <c r="G1396" s="593"/>
      <c r="H1396" s="593"/>
      <c r="I1396" s="593"/>
      <c r="J1396" s="593"/>
      <c r="K1396" s="593"/>
      <c r="L1396" s="593"/>
      <c r="N1396" s="593"/>
      <c r="O1396" s="593"/>
      <c r="P1396" s="593"/>
      <c r="Q1396" s="593"/>
    </row>
    <row r="1397" customHeight="1" spans="6:17">
      <c r="F1397" s="593"/>
      <c r="G1397" s="593"/>
      <c r="H1397" s="593"/>
      <c r="I1397" s="593"/>
      <c r="J1397" s="593"/>
      <c r="K1397" s="593"/>
      <c r="L1397" s="593"/>
      <c r="N1397" s="593"/>
      <c r="O1397" s="593"/>
      <c r="P1397" s="593"/>
      <c r="Q1397" s="593"/>
    </row>
    <row r="1398" customHeight="1" spans="6:17">
      <c r="F1398" s="593"/>
      <c r="G1398" s="593"/>
      <c r="H1398" s="593"/>
      <c r="I1398" s="593"/>
      <c r="J1398" s="593"/>
      <c r="K1398" s="593"/>
      <c r="L1398" s="593"/>
      <c r="N1398" s="593"/>
      <c r="O1398" s="593"/>
      <c r="P1398" s="593"/>
      <c r="Q1398" s="593"/>
    </row>
    <row r="1399" customHeight="1" spans="6:17">
      <c r="F1399" s="593"/>
      <c r="G1399" s="593"/>
      <c r="H1399" s="593"/>
      <c r="I1399" s="593"/>
      <c r="J1399" s="593"/>
      <c r="K1399" s="593"/>
      <c r="L1399" s="593"/>
      <c r="N1399" s="593"/>
      <c r="O1399" s="593"/>
      <c r="P1399" s="593"/>
      <c r="Q1399" s="593"/>
    </row>
    <row r="1400" customHeight="1" spans="6:17">
      <c r="F1400" s="593"/>
      <c r="G1400" s="593"/>
      <c r="H1400" s="593"/>
      <c r="I1400" s="593"/>
      <c r="J1400" s="593"/>
      <c r="K1400" s="593"/>
      <c r="L1400" s="593"/>
      <c r="N1400" s="593"/>
      <c r="O1400" s="593"/>
      <c r="P1400" s="593"/>
      <c r="Q1400" s="593"/>
    </row>
    <row r="1401" customHeight="1" spans="6:17">
      <c r="F1401" s="593"/>
      <c r="G1401" s="593"/>
      <c r="H1401" s="593"/>
      <c r="I1401" s="593"/>
      <c r="J1401" s="593"/>
      <c r="K1401" s="593"/>
      <c r="L1401" s="593"/>
      <c r="N1401" s="593"/>
      <c r="O1401" s="593"/>
      <c r="P1401" s="593"/>
      <c r="Q1401" s="593"/>
    </row>
    <row r="1402" customHeight="1" spans="6:17">
      <c r="F1402" s="593"/>
      <c r="G1402" s="593"/>
      <c r="H1402" s="593"/>
      <c r="I1402" s="593"/>
      <c r="J1402" s="593"/>
      <c r="K1402" s="593"/>
      <c r="L1402" s="593"/>
      <c r="N1402" s="593"/>
      <c r="O1402" s="593"/>
      <c r="P1402" s="593"/>
      <c r="Q1402" s="593"/>
    </row>
    <row r="1403" customHeight="1" spans="6:17">
      <c r="F1403" s="593"/>
      <c r="G1403" s="593"/>
      <c r="H1403" s="593"/>
      <c r="I1403" s="593"/>
      <c r="J1403" s="593"/>
      <c r="K1403" s="593"/>
      <c r="L1403" s="593"/>
      <c r="N1403" s="593"/>
      <c r="O1403" s="593"/>
      <c r="P1403" s="593"/>
      <c r="Q1403" s="593"/>
    </row>
    <row r="1404" customHeight="1" spans="6:17">
      <c r="F1404" s="593"/>
      <c r="G1404" s="593"/>
      <c r="H1404" s="593"/>
      <c r="I1404" s="593"/>
      <c r="J1404" s="593"/>
      <c r="K1404" s="593"/>
      <c r="L1404" s="593"/>
      <c r="N1404" s="593"/>
      <c r="O1404" s="593"/>
      <c r="P1404" s="593"/>
      <c r="Q1404" s="593"/>
    </row>
    <row r="1405" customHeight="1" spans="6:17">
      <c r="F1405" s="593"/>
      <c r="G1405" s="593"/>
      <c r="H1405" s="593"/>
      <c r="I1405" s="593"/>
      <c r="J1405" s="593"/>
      <c r="K1405" s="593"/>
      <c r="L1405" s="593"/>
      <c r="N1405" s="593"/>
      <c r="O1405" s="593"/>
      <c r="P1405" s="593"/>
      <c r="Q1405" s="593"/>
    </row>
    <row r="1406" customHeight="1" spans="6:17">
      <c r="F1406" s="593"/>
      <c r="G1406" s="593"/>
      <c r="H1406" s="593"/>
      <c r="I1406" s="593"/>
      <c r="J1406" s="593"/>
      <c r="K1406" s="593"/>
      <c r="L1406" s="593"/>
      <c r="N1406" s="593"/>
      <c r="O1406" s="593"/>
      <c r="P1406" s="593"/>
      <c r="Q1406" s="593"/>
    </row>
    <row r="1407" customHeight="1" spans="6:17">
      <c r="F1407" s="593"/>
      <c r="G1407" s="593"/>
      <c r="H1407" s="593"/>
      <c r="I1407" s="593"/>
      <c r="J1407" s="593"/>
      <c r="K1407" s="593"/>
      <c r="L1407" s="593"/>
      <c r="N1407" s="593"/>
      <c r="O1407" s="593"/>
      <c r="P1407" s="593"/>
      <c r="Q1407" s="593"/>
    </row>
    <row r="1408" customHeight="1" spans="6:17">
      <c r="F1408" s="593"/>
      <c r="G1408" s="593"/>
      <c r="H1408" s="593"/>
      <c r="I1408" s="593"/>
      <c r="J1408" s="593"/>
      <c r="K1408" s="593"/>
      <c r="L1408" s="593"/>
      <c r="N1408" s="593"/>
      <c r="O1408" s="593"/>
      <c r="P1408" s="593"/>
      <c r="Q1408" s="593"/>
    </row>
    <row r="1409" customHeight="1" spans="6:17">
      <c r="F1409" s="593"/>
      <c r="G1409" s="593"/>
      <c r="H1409" s="593"/>
      <c r="I1409" s="593"/>
      <c r="J1409" s="593"/>
      <c r="K1409" s="593"/>
      <c r="L1409" s="593"/>
      <c r="N1409" s="593"/>
      <c r="O1409" s="593"/>
      <c r="P1409" s="593"/>
      <c r="Q1409" s="593"/>
    </row>
    <row r="1410" customHeight="1" spans="6:17">
      <c r="F1410" s="593"/>
      <c r="G1410" s="593"/>
      <c r="H1410" s="593"/>
      <c r="I1410" s="593"/>
      <c r="J1410" s="593"/>
      <c r="K1410" s="593"/>
      <c r="L1410" s="593"/>
      <c r="N1410" s="593"/>
      <c r="O1410" s="593"/>
      <c r="P1410" s="593"/>
      <c r="Q1410" s="593"/>
    </row>
    <row r="1411" customHeight="1" spans="6:17">
      <c r="F1411" s="593"/>
      <c r="G1411" s="593"/>
      <c r="H1411" s="593"/>
      <c r="I1411" s="593"/>
      <c r="J1411" s="593"/>
      <c r="K1411" s="593"/>
      <c r="L1411" s="593"/>
      <c r="N1411" s="593"/>
      <c r="O1411" s="593"/>
      <c r="P1411" s="593"/>
      <c r="Q1411" s="593"/>
    </row>
    <row r="1412" customHeight="1" spans="6:17">
      <c r="F1412" s="593"/>
      <c r="G1412" s="593"/>
      <c r="H1412" s="593"/>
      <c r="I1412" s="593"/>
      <c r="J1412" s="593"/>
      <c r="K1412" s="593"/>
      <c r="L1412" s="593"/>
      <c r="N1412" s="593"/>
      <c r="O1412" s="593"/>
      <c r="P1412" s="593"/>
      <c r="Q1412" s="593"/>
    </row>
    <row r="1413" customHeight="1" spans="6:17">
      <c r="F1413" s="593"/>
      <c r="G1413" s="593"/>
      <c r="H1413" s="593"/>
      <c r="I1413" s="593"/>
      <c r="J1413" s="593"/>
      <c r="K1413" s="593"/>
      <c r="L1413" s="593"/>
      <c r="N1413" s="593"/>
      <c r="O1413" s="593"/>
      <c r="P1413" s="593"/>
      <c r="Q1413" s="593"/>
    </row>
    <row r="1414" customHeight="1" spans="6:17">
      <c r="F1414" s="593"/>
      <c r="G1414" s="593"/>
      <c r="H1414" s="593"/>
      <c r="I1414" s="593"/>
      <c r="J1414" s="593"/>
      <c r="K1414" s="593"/>
      <c r="L1414" s="593"/>
      <c r="N1414" s="593"/>
      <c r="O1414" s="593"/>
      <c r="P1414" s="593"/>
      <c r="Q1414" s="593"/>
    </row>
    <row r="1415" customHeight="1" spans="6:17">
      <c r="F1415" s="593"/>
      <c r="G1415" s="593"/>
      <c r="H1415" s="593"/>
      <c r="I1415" s="593"/>
      <c r="J1415" s="593"/>
      <c r="K1415" s="593"/>
      <c r="L1415" s="593"/>
      <c r="N1415" s="593"/>
      <c r="O1415" s="593"/>
      <c r="P1415" s="593"/>
      <c r="Q1415" s="593"/>
    </row>
    <row r="1416" customHeight="1" spans="6:17">
      <c r="F1416" s="593"/>
      <c r="G1416" s="593"/>
      <c r="H1416" s="593"/>
      <c r="I1416" s="593"/>
      <c r="J1416" s="593"/>
      <c r="K1416" s="593"/>
      <c r="L1416" s="593"/>
      <c r="N1416" s="593"/>
      <c r="O1416" s="593"/>
      <c r="P1416" s="593"/>
      <c r="Q1416" s="593"/>
    </row>
    <row r="1417" customHeight="1" spans="6:17">
      <c r="F1417" s="593"/>
      <c r="G1417" s="593"/>
      <c r="H1417" s="593"/>
      <c r="I1417" s="593"/>
      <c r="J1417" s="593"/>
      <c r="K1417" s="593"/>
      <c r="L1417" s="593"/>
      <c r="N1417" s="593"/>
      <c r="O1417" s="593"/>
      <c r="P1417" s="593"/>
      <c r="Q1417" s="593"/>
    </row>
    <row r="1418" customHeight="1" spans="6:17">
      <c r="F1418" s="593"/>
      <c r="G1418" s="593"/>
      <c r="H1418" s="593"/>
      <c r="I1418" s="593"/>
      <c r="J1418" s="593"/>
      <c r="K1418" s="593"/>
      <c r="L1418" s="593"/>
      <c r="N1418" s="593"/>
      <c r="O1418" s="593"/>
      <c r="P1418" s="593"/>
      <c r="Q1418" s="593"/>
    </row>
    <row r="1419" customHeight="1" spans="6:17">
      <c r="F1419" s="593"/>
      <c r="G1419" s="593"/>
      <c r="H1419" s="593"/>
      <c r="I1419" s="593"/>
      <c r="J1419" s="593"/>
      <c r="K1419" s="593"/>
      <c r="L1419" s="593"/>
      <c r="N1419" s="593"/>
      <c r="O1419" s="593"/>
      <c r="P1419" s="593"/>
      <c r="Q1419" s="593"/>
    </row>
    <row r="1420" customHeight="1" spans="6:17">
      <c r="F1420" s="593"/>
      <c r="G1420" s="593"/>
      <c r="H1420" s="593"/>
      <c r="I1420" s="593"/>
      <c r="J1420" s="593"/>
      <c r="K1420" s="593"/>
      <c r="L1420" s="593"/>
      <c r="N1420" s="593"/>
      <c r="O1420" s="593"/>
      <c r="P1420" s="593"/>
      <c r="Q1420" s="593"/>
    </row>
    <row r="1421" customHeight="1" spans="6:17">
      <c r="F1421" s="593"/>
      <c r="G1421" s="593"/>
      <c r="H1421" s="593"/>
      <c r="I1421" s="593"/>
      <c r="J1421" s="593"/>
      <c r="K1421" s="593"/>
      <c r="L1421" s="593"/>
      <c r="N1421" s="593"/>
      <c r="O1421" s="593"/>
      <c r="P1421" s="593"/>
      <c r="Q1421" s="593"/>
    </row>
    <row r="1422" customHeight="1" spans="6:17">
      <c r="F1422" s="593"/>
      <c r="G1422" s="593"/>
      <c r="H1422" s="593"/>
      <c r="I1422" s="593"/>
      <c r="J1422" s="593"/>
      <c r="K1422" s="593"/>
      <c r="L1422" s="593"/>
      <c r="N1422" s="593"/>
      <c r="O1422" s="593"/>
      <c r="P1422" s="593"/>
      <c r="Q1422" s="593"/>
    </row>
    <row r="1423" customHeight="1" spans="6:17">
      <c r="F1423" s="593"/>
      <c r="G1423" s="593"/>
      <c r="H1423" s="593"/>
      <c r="I1423" s="593"/>
      <c r="J1423" s="593"/>
      <c r="K1423" s="593"/>
      <c r="L1423" s="593"/>
      <c r="N1423" s="593"/>
      <c r="O1423" s="593"/>
      <c r="P1423" s="593"/>
      <c r="Q1423" s="593"/>
    </row>
    <row r="1424" customHeight="1" spans="6:17">
      <c r="F1424" s="593"/>
      <c r="G1424" s="593"/>
      <c r="H1424" s="593"/>
      <c r="I1424" s="593"/>
      <c r="J1424" s="593"/>
      <c r="K1424" s="593"/>
      <c r="L1424" s="593"/>
      <c r="N1424" s="593"/>
      <c r="O1424" s="593"/>
      <c r="P1424" s="593"/>
      <c r="Q1424" s="593"/>
    </row>
    <row r="1425" customHeight="1" spans="6:17">
      <c r="F1425" s="593"/>
      <c r="G1425" s="593"/>
      <c r="H1425" s="593"/>
      <c r="I1425" s="593"/>
      <c r="J1425" s="593"/>
      <c r="K1425" s="593"/>
      <c r="L1425" s="593"/>
      <c r="N1425" s="593"/>
      <c r="O1425" s="593"/>
      <c r="P1425" s="593"/>
      <c r="Q1425" s="593"/>
    </row>
    <row r="1426" customHeight="1" spans="6:17">
      <c r="F1426" s="593"/>
      <c r="G1426" s="593"/>
      <c r="H1426" s="593"/>
      <c r="I1426" s="593"/>
      <c r="J1426" s="593"/>
      <c r="K1426" s="593"/>
      <c r="L1426" s="593"/>
      <c r="N1426" s="593"/>
      <c r="O1426" s="593"/>
      <c r="P1426" s="593"/>
      <c r="Q1426" s="593"/>
    </row>
    <row r="1427" customHeight="1" spans="6:17">
      <c r="F1427" s="593"/>
      <c r="G1427" s="593"/>
      <c r="H1427" s="593"/>
      <c r="I1427" s="593"/>
      <c r="J1427" s="593"/>
      <c r="K1427" s="593"/>
      <c r="L1427" s="593"/>
      <c r="N1427" s="593"/>
      <c r="O1427" s="593"/>
      <c r="P1427" s="593"/>
      <c r="Q1427" s="593"/>
    </row>
    <row r="1428" customHeight="1" spans="6:17">
      <c r="F1428" s="593"/>
      <c r="G1428" s="593"/>
      <c r="H1428" s="593"/>
      <c r="I1428" s="593"/>
      <c r="J1428" s="593"/>
      <c r="K1428" s="593"/>
      <c r="L1428" s="593"/>
      <c r="N1428" s="593"/>
      <c r="O1428" s="593"/>
      <c r="P1428" s="593"/>
      <c r="Q1428" s="593"/>
    </row>
    <row r="1429" customHeight="1" spans="6:17">
      <c r="F1429" s="593"/>
      <c r="G1429" s="593"/>
      <c r="H1429" s="593"/>
      <c r="I1429" s="593"/>
      <c r="J1429" s="593"/>
      <c r="K1429" s="593"/>
      <c r="L1429" s="593"/>
      <c r="N1429" s="593"/>
      <c r="O1429" s="593"/>
      <c r="P1429" s="593"/>
      <c r="Q1429" s="593"/>
    </row>
    <row r="1430" customHeight="1" spans="6:17">
      <c r="F1430" s="593"/>
      <c r="G1430" s="593"/>
      <c r="H1430" s="593"/>
      <c r="I1430" s="593"/>
      <c r="J1430" s="593"/>
      <c r="K1430" s="593"/>
      <c r="L1430" s="593"/>
      <c r="N1430" s="593"/>
      <c r="O1430" s="593"/>
      <c r="P1430" s="593"/>
      <c r="Q1430" s="593"/>
    </row>
    <row r="1431" customHeight="1" spans="6:17">
      <c r="F1431" s="593"/>
      <c r="G1431" s="593"/>
      <c r="H1431" s="593"/>
      <c r="I1431" s="593"/>
      <c r="J1431" s="593"/>
      <c r="K1431" s="593"/>
      <c r="L1431" s="593"/>
      <c r="N1431" s="593"/>
      <c r="O1431" s="593"/>
      <c r="P1431" s="593"/>
      <c r="Q1431" s="593"/>
    </row>
    <row r="1432" customHeight="1" spans="6:17">
      <c r="F1432" s="593"/>
      <c r="G1432" s="593"/>
      <c r="H1432" s="593"/>
      <c r="I1432" s="593"/>
      <c r="J1432" s="593"/>
      <c r="K1432" s="593"/>
      <c r="L1432" s="593"/>
      <c r="N1432" s="593"/>
      <c r="O1432" s="593"/>
      <c r="P1432" s="593"/>
      <c r="Q1432" s="593"/>
    </row>
    <row r="1433" customHeight="1" spans="6:17">
      <c r="F1433" s="593"/>
      <c r="G1433" s="593"/>
      <c r="H1433" s="593"/>
      <c r="I1433" s="593"/>
      <c r="J1433" s="593"/>
      <c r="K1433" s="593"/>
      <c r="L1433" s="593"/>
      <c r="N1433" s="593"/>
      <c r="O1433" s="593"/>
      <c r="P1433" s="593"/>
      <c r="Q1433" s="593"/>
    </row>
    <row r="1434" customHeight="1" spans="6:17">
      <c r="F1434" s="593"/>
      <c r="G1434" s="593"/>
      <c r="H1434" s="593"/>
      <c r="I1434" s="593"/>
      <c r="J1434" s="593"/>
      <c r="K1434" s="593"/>
      <c r="L1434" s="593"/>
      <c r="N1434" s="593"/>
      <c r="O1434" s="593"/>
      <c r="P1434" s="593"/>
      <c r="Q1434" s="593"/>
    </row>
    <row r="1435" customHeight="1" spans="6:17">
      <c r="F1435" s="593"/>
      <c r="G1435" s="593"/>
      <c r="H1435" s="593"/>
      <c r="I1435" s="593"/>
      <c r="J1435" s="593"/>
      <c r="K1435" s="593"/>
      <c r="L1435" s="593"/>
      <c r="N1435" s="593"/>
      <c r="O1435" s="593"/>
      <c r="P1435" s="593"/>
      <c r="Q1435" s="593"/>
    </row>
    <row r="1436" customHeight="1" spans="6:17">
      <c r="F1436" s="593"/>
      <c r="G1436" s="593"/>
      <c r="H1436" s="593"/>
      <c r="I1436" s="593"/>
      <c r="J1436" s="593"/>
      <c r="K1436" s="593"/>
      <c r="L1436" s="593"/>
      <c r="N1436" s="593"/>
      <c r="O1436" s="593"/>
      <c r="P1436" s="593"/>
      <c r="Q1436" s="593"/>
    </row>
    <row r="1437" customHeight="1" spans="6:17">
      <c r="F1437" s="593"/>
      <c r="G1437" s="593"/>
      <c r="H1437" s="593"/>
      <c r="I1437" s="593"/>
      <c r="J1437" s="593"/>
      <c r="K1437" s="593"/>
      <c r="L1437" s="593"/>
      <c r="N1437" s="593"/>
      <c r="O1437" s="593"/>
      <c r="P1437" s="593"/>
      <c r="Q1437" s="593"/>
    </row>
    <row r="1438" customHeight="1" spans="6:17">
      <c r="F1438" s="593"/>
      <c r="G1438" s="593"/>
      <c r="H1438" s="593"/>
      <c r="I1438" s="593"/>
      <c r="J1438" s="593"/>
      <c r="K1438" s="593"/>
      <c r="L1438" s="593"/>
      <c r="N1438" s="593"/>
      <c r="O1438" s="593"/>
      <c r="P1438" s="593"/>
      <c r="Q1438" s="593"/>
    </row>
    <row r="1439" customHeight="1" spans="6:17">
      <c r="F1439" s="593"/>
      <c r="G1439" s="593"/>
      <c r="H1439" s="593"/>
      <c r="I1439" s="593"/>
      <c r="J1439" s="593"/>
      <c r="K1439" s="593"/>
      <c r="L1439" s="593"/>
      <c r="N1439" s="593"/>
      <c r="O1439" s="593"/>
      <c r="P1439" s="593"/>
      <c r="Q1439" s="593"/>
    </row>
    <row r="1440" customHeight="1" spans="6:17">
      <c r="F1440" s="593"/>
      <c r="G1440" s="593"/>
      <c r="H1440" s="593"/>
      <c r="I1440" s="593"/>
      <c r="J1440" s="593"/>
      <c r="K1440" s="593"/>
      <c r="L1440" s="593"/>
      <c r="N1440" s="593"/>
      <c r="O1440" s="593"/>
      <c r="P1440" s="593"/>
      <c r="Q1440" s="593"/>
    </row>
    <row r="1441" customHeight="1" spans="6:17">
      <c r="F1441" s="593"/>
      <c r="G1441" s="593"/>
      <c r="H1441" s="593"/>
      <c r="I1441" s="593"/>
      <c r="J1441" s="593"/>
      <c r="K1441" s="593"/>
      <c r="L1441" s="593"/>
      <c r="N1441" s="593"/>
      <c r="O1441" s="593"/>
      <c r="P1441" s="593"/>
      <c r="Q1441" s="593"/>
    </row>
    <row r="1442" customHeight="1" spans="6:17">
      <c r="F1442" s="593"/>
      <c r="G1442" s="593"/>
      <c r="H1442" s="593"/>
      <c r="I1442" s="593"/>
      <c r="J1442" s="593"/>
      <c r="K1442" s="593"/>
      <c r="L1442" s="593"/>
      <c r="N1442" s="593"/>
      <c r="O1442" s="593"/>
      <c r="P1442" s="593"/>
      <c r="Q1442" s="593"/>
    </row>
    <row r="1443" customHeight="1" spans="6:17">
      <c r="F1443" s="593"/>
      <c r="G1443" s="593"/>
      <c r="H1443" s="593"/>
      <c r="I1443" s="593"/>
      <c r="J1443" s="593"/>
      <c r="K1443" s="593"/>
      <c r="L1443" s="593"/>
      <c r="N1443" s="593"/>
      <c r="O1443" s="593"/>
      <c r="P1443" s="593"/>
      <c r="Q1443" s="593"/>
    </row>
    <row r="1444" customHeight="1" spans="6:17">
      <c r="F1444" s="593"/>
      <c r="G1444" s="593"/>
      <c r="H1444" s="593"/>
      <c r="I1444" s="593"/>
      <c r="J1444" s="593"/>
      <c r="K1444" s="593"/>
      <c r="L1444" s="593"/>
      <c r="N1444" s="593"/>
      <c r="O1444" s="593"/>
      <c r="P1444" s="593"/>
      <c r="Q1444" s="593"/>
    </row>
    <row r="1445" customHeight="1" spans="6:17">
      <c r="F1445" s="593"/>
      <c r="G1445" s="593"/>
      <c r="H1445" s="593"/>
      <c r="I1445" s="593"/>
      <c r="J1445" s="593"/>
      <c r="K1445" s="593"/>
      <c r="L1445" s="593"/>
      <c r="N1445" s="593"/>
      <c r="O1445" s="593"/>
      <c r="P1445" s="593"/>
      <c r="Q1445" s="593"/>
    </row>
    <row r="1446" customHeight="1" spans="6:17">
      <c r="F1446" s="593"/>
      <c r="G1446" s="593"/>
      <c r="H1446" s="593"/>
      <c r="I1446" s="593"/>
      <c r="J1446" s="593"/>
      <c r="K1446" s="593"/>
      <c r="L1446" s="593"/>
      <c r="N1446" s="593"/>
      <c r="O1446" s="593"/>
      <c r="P1446" s="593"/>
      <c r="Q1446" s="593"/>
    </row>
    <row r="1447" customHeight="1" spans="6:17">
      <c r="F1447" s="593"/>
      <c r="G1447" s="593"/>
      <c r="H1447" s="593"/>
      <c r="I1447" s="593"/>
      <c r="J1447" s="593"/>
      <c r="K1447" s="593"/>
      <c r="L1447" s="593"/>
      <c r="N1447" s="593"/>
      <c r="O1447" s="593"/>
      <c r="P1447" s="593"/>
      <c r="Q1447" s="593"/>
    </row>
    <row r="1448" customHeight="1" spans="6:17">
      <c r="F1448" s="593"/>
      <c r="G1448" s="593"/>
      <c r="H1448" s="593"/>
      <c r="I1448" s="593"/>
      <c r="J1448" s="593"/>
      <c r="K1448" s="593"/>
      <c r="L1448" s="593"/>
      <c r="N1448" s="593"/>
      <c r="O1448" s="593"/>
      <c r="P1448" s="593"/>
      <c r="Q1448" s="593"/>
    </row>
    <row r="1449" customHeight="1" spans="6:17">
      <c r="F1449" s="593"/>
      <c r="G1449" s="593"/>
      <c r="H1449" s="593"/>
      <c r="I1449" s="593"/>
      <c r="J1449" s="593"/>
      <c r="K1449" s="593"/>
      <c r="L1449" s="593"/>
      <c r="N1449" s="593"/>
      <c r="O1449" s="593"/>
      <c r="P1449" s="593"/>
      <c r="Q1449" s="593"/>
    </row>
    <row r="1450" customHeight="1" spans="6:17">
      <c r="F1450" s="593"/>
      <c r="G1450" s="593"/>
      <c r="H1450" s="593"/>
      <c r="I1450" s="593"/>
      <c r="J1450" s="593"/>
      <c r="K1450" s="593"/>
      <c r="L1450" s="593"/>
      <c r="N1450" s="593"/>
      <c r="O1450" s="593"/>
      <c r="P1450" s="593"/>
      <c r="Q1450" s="593"/>
    </row>
    <row r="1451" customHeight="1" spans="6:17">
      <c r="F1451" s="593"/>
      <c r="G1451" s="593"/>
      <c r="H1451" s="593"/>
      <c r="I1451" s="593"/>
      <c r="J1451" s="593"/>
      <c r="K1451" s="593"/>
      <c r="L1451" s="593"/>
      <c r="N1451" s="593"/>
      <c r="O1451" s="593"/>
      <c r="P1451" s="593"/>
      <c r="Q1451" s="593"/>
    </row>
    <row r="1452" customHeight="1" spans="6:17">
      <c r="F1452" s="593"/>
      <c r="G1452" s="593"/>
      <c r="H1452" s="593"/>
      <c r="I1452" s="593"/>
      <c r="J1452" s="593"/>
      <c r="K1452" s="593"/>
      <c r="L1452" s="593"/>
      <c r="N1452" s="593"/>
      <c r="O1452" s="593"/>
      <c r="P1452" s="593"/>
      <c r="Q1452" s="593"/>
    </row>
    <row r="1453" customHeight="1" spans="6:17">
      <c r="F1453" s="593"/>
      <c r="G1453" s="593"/>
      <c r="H1453" s="593"/>
      <c r="I1453" s="593"/>
      <c r="J1453" s="593"/>
      <c r="K1453" s="593"/>
      <c r="L1453" s="593"/>
      <c r="N1453" s="593"/>
      <c r="O1453" s="593"/>
      <c r="P1453" s="593"/>
      <c r="Q1453" s="593"/>
    </row>
    <row r="1454" customHeight="1" spans="6:17">
      <c r="F1454" s="593"/>
      <c r="G1454" s="593"/>
      <c r="H1454" s="593"/>
      <c r="I1454" s="593"/>
      <c r="J1454" s="593"/>
      <c r="K1454" s="593"/>
      <c r="L1454" s="593"/>
      <c r="N1454" s="593"/>
      <c r="O1454" s="593"/>
      <c r="P1454" s="593"/>
      <c r="Q1454" s="593"/>
    </row>
    <row r="1455" customHeight="1" spans="6:17">
      <c r="F1455" s="593"/>
      <c r="G1455" s="593"/>
      <c r="H1455" s="593"/>
      <c r="I1455" s="593"/>
      <c r="J1455" s="593"/>
      <c r="K1455" s="593"/>
      <c r="L1455" s="593"/>
      <c r="N1455" s="593"/>
      <c r="O1455" s="593"/>
      <c r="P1455" s="593"/>
      <c r="Q1455" s="593"/>
    </row>
    <row r="1456" customHeight="1" spans="6:17">
      <c r="F1456" s="593"/>
      <c r="G1456" s="593"/>
      <c r="H1456" s="593"/>
      <c r="I1456" s="593"/>
      <c r="J1456" s="593"/>
      <c r="K1456" s="593"/>
      <c r="L1456" s="593"/>
      <c r="N1456" s="593"/>
      <c r="O1456" s="593"/>
      <c r="P1456" s="593"/>
      <c r="Q1456" s="593"/>
    </row>
    <row r="1457" customHeight="1" spans="6:17">
      <c r="F1457" s="593"/>
      <c r="G1457" s="593"/>
      <c r="H1457" s="593"/>
      <c r="I1457" s="593"/>
      <c r="J1457" s="593"/>
      <c r="K1457" s="593"/>
      <c r="L1457" s="593"/>
      <c r="N1457" s="593"/>
      <c r="O1457" s="593"/>
      <c r="P1457" s="593"/>
      <c r="Q1457" s="593"/>
    </row>
    <row r="1458" customHeight="1" spans="6:17">
      <c r="F1458" s="593"/>
      <c r="G1458" s="593"/>
      <c r="H1458" s="593"/>
      <c r="I1458" s="593"/>
      <c r="J1458" s="593"/>
      <c r="K1458" s="593"/>
      <c r="L1458" s="593"/>
      <c r="N1458" s="593"/>
      <c r="O1458" s="593"/>
      <c r="P1458" s="593"/>
      <c r="Q1458" s="593"/>
    </row>
    <row r="1459" customHeight="1" spans="6:17">
      <c r="F1459" s="593"/>
      <c r="G1459" s="593"/>
      <c r="H1459" s="593"/>
      <c r="I1459" s="593"/>
      <c r="J1459" s="593"/>
      <c r="K1459" s="593"/>
      <c r="L1459" s="593"/>
      <c r="N1459" s="593"/>
      <c r="O1459" s="593"/>
      <c r="P1459" s="593"/>
      <c r="Q1459" s="593"/>
    </row>
    <row r="1460" customHeight="1" spans="6:17">
      <c r="F1460" s="593"/>
      <c r="G1460" s="593"/>
      <c r="H1460" s="593"/>
      <c r="I1460" s="593"/>
      <c r="J1460" s="593"/>
      <c r="K1460" s="593"/>
      <c r="L1460" s="593"/>
      <c r="N1460" s="593"/>
      <c r="O1460" s="593"/>
      <c r="P1460" s="593"/>
      <c r="Q1460" s="593"/>
    </row>
    <row r="1461" customHeight="1" spans="6:17">
      <c r="F1461" s="593"/>
      <c r="G1461" s="593"/>
      <c r="H1461" s="593"/>
      <c r="I1461" s="593"/>
      <c r="J1461" s="593"/>
      <c r="K1461" s="593"/>
      <c r="L1461" s="593"/>
      <c r="N1461" s="593"/>
      <c r="O1461" s="593"/>
      <c r="P1461" s="593"/>
      <c r="Q1461" s="593"/>
    </row>
    <row r="1462" customHeight="1" spans="6:17">
      <c r="F1462" s="593"/>
      <c r="G1462" s="593"/>
      <c r="H1462" s="593"/>
      <c r="I1462" s="593"/>
      <c r="J1462" s="593"/>
      <c r="K1462" s="593"/>
      <c r="L1462" s="593"/>
      <c r="N1462" s="593"/>
      <c r="O1462" s="593"/>
      <c r="P1462" s="593"/>
      <c r="Q1462" s="593"/>
    </row>
    <row r="1463" customHeight="1" spans="6:17">
      <c r="F1463" s="593"/>
      <c r="G1463" s="593"/>
      <c r="H1463" s="593"/>
      <c r="I1463" s="593"/>
      <c r="J1463" s="593"/>
      <c r="K1463" s="593"/>
      <c r="L1463" s="593"/>
      <c r="N1463" s="593"/>
      <c r="O1463" s="593"/>
      <c r="P1463" s="593"/>
      <c r="Q1463" s="593"/>
    </row>
    <row r="1464" customHeight="1" spans="6:17">
      <c r="F1464" s="593"/>
      <c r="G1464" s="593"/>
      <c r="H1464" s="593"/>
      <c r="I1464" s="593"/>
      <c r="J1464" s="593"/>
      <c r="K1464" s="593"/>
      <c r="L1464" s="593"/>
      <c r="N1464" s="593"/>
      <c r="O1464" s="593"/>
      <c r="P1464" s="593"/>
      <c r="Q1464" s="593"/>
    </row>
    <row r="1465" customHeight="1" spans="6:17">
      <c r="F1465" s="593"/>
      <c r="G1465" s="593"/>
      <c r="H1465" s="593"/>
      <c r="I1465" s="593"/>
      <c r="J1465" s="593"/>
      <c r="K1465" s="593"/>
      <c r="L1465" s="593"/>
      <c r="N1465" s="593"/>
      <c r="O1465" s="593"/>
      <c r="P1465" s="593"/>
      <c r="Q1465" s="593"/>
    </row>
    <row r="1466" customHeight="1" spans="6:17">
      <c r="F1466" s="593"/>
      <c r="G1466" s="593"/>
      <c r="H1466" s="593"/>
      <c r="I1466" s="593"/>
      <c r="J1466" s="593"/>
      <c r="K1466" s="593"/>
      <c r="L1466" s="593"/>
      <c r="N1466" s="593"/>
      <c r="O1466" s="593"/>
      <c r="P1466" s="593"/>
      <c r="Q1466" s="593"/>
    </row>
    <row r="1467" customHeight="1" spans="6:17">
      <c r="F1467" s="593"/>
      <c r="G1467" s="593"/>
      <c r="H1467" s="593"/>
      <c r="I1467" s="593"/>
      <c r="J1467" s="593"/>
      <c r="K1467" s="593"/>
      <c r="L1467" s="593"/>
      <c r="N1467" s="593"/>
      <c r="O1467" s="593"/>
      <c r="P1467" s="593"/>
      <c r="Q1467" s="593"/>
    </row>
    <row r="1468" customHeight="1" spans="6:17">
      <c r="F1468" s="593"/>
      <c r="G1468" s="593"/>
      <c r="H1468" s="593"/>
      <c r="I1468" s="593"/>
      <c r="J1468" s="593"/>
      <c r="K1468" s="593"/>
      <c r="L1468" s="593"/>
      <c r="N1468" s="593"/>
      <c r="O1468" s="593"/>
      <c r="P1468" s="593"/>
      <c r="Q1468" s="593"/>
    </row>
    <row r="1469" customHeight="1" spans="6:17">
      <c r="F1469" s="593"/>
      <c r="G1469" s="593"/>
      <c r="H1469" s="593"/>
      <c r="I1469" s="593"/>
      <c r="J1469" s="593"/>
      <c r="K1469" s="593"/>
      <c r="L1469" s="593"/>
      <c r="N1469" s="593"/>
      <c r="O1469" s="593"/>
      <c r="P1469" s="593"/>
      <c r="Q1469" s="593"/>
    </row>
    <row r="1470" customHeight="1" spans="6:17">
      <c r="F1470" s="593"/>
      <c r="G1470" s="593"/>
      <c r="H1470" s="593"/>
      <c r="I1470" s="593"/>
      <c r="J1470" s="593"/>
      <c r="K1470" s="593"/>
      <c r="L1470" s="593"/>
      <c r="N1470" s="593"/>
      <c r="O1470" s="593"/>
      <c r="P1470" s="593"/>
      <c r="Q1470" s="593"/>
    </row>
    <row r="1471" customHeight="1" spans="6:17">
      <c r="F1471" s="593"/>
      <c r="G1471" s="593"/>
      <c r="H1471" s="593"/>
      <c r="I1471" s="593"/>
      <c r="J1471" s="593"/>
      <c r="K1471" s="593"/>
      <c r="L1471" s="593"/>
      <c r="N1471" s="593"/>
      <c r="O1471" s="593"/>
      <c r="P1471" s="593"/>
      <c r="Q1471" s="593"/>
    </row>
    <row r="1472" customHeight="1" spans="6:17">
      <c r="F1472" s="593"/>
      <c r="G1472" s="593"/>
      <c r="H1472" s="593"/>
      <c r="I1472" s="593"/>
      <c r="J1472" s="593"/>
      <c r="K1472" s="593"/>
      <c r="L1472" s="593"/>
      <c r="N1472" s="593"/>
      <c r="O1472" s="593"/>
      <c r="P1472" s="593"/>
      <c r="Q1472" s="593"/>
    </row>
    <row r="1473" customHeight="1" spans="6:17">
      <c r="F1473" s="593"/>
      <c r="G1473" s="593"/>
      <c r="H1473" s="593"/>
      <c r="I1473" s="593"/>
      <c r="J1473" s="593"/>
      <c r="K1473" s="593"/>
      <c r="L1473" s="593"/>
      <c r="N1473" s="593"/>
      <c r="O1473" s="593"/>
      <c r="P1473" s="593"/>
      <c r="Q1473" s="593"/>
    </row>
    <row r="1474" customHeight="1" spans="6:17">
      <c r="F1474" s="593"/>
      <c r="G1474" s="593"/>
      <c r="H1474" s="593"/>
      <c r="I1474" s="593"/>
      <c r="J1474" s="593"/>
      <c r="K1474" s="593"/>
      <c r="L1474" s="593"/>
      <c r="N1474" s="593"/>
      <c r="O1474" s="593"/>
      <c r="P1474" s="593"/>
      <c r="Q1474" s="593"/>
    </row>
    <row r="1475" customHeight="1" spans="6:17">
      <c r="F1475" s="593"/>
      <c r="G1475" s="593"/>
      <c r="H1475" s="593"/>
      <c r="I1475" s="593"/>
      <c r="J1475" s="593"/>
      <c r="K1475" s="593"/>
      <c r="L1475" s="593"/>
      <c r="N1475" s="593"/>
      <c r="O1475" s="593"/>
      <c r="P1475" s="593"/>
      <c r="Q1475" s="593"/>
    </row>
    <row r="1476" customHeight="1" spans="6:17">
      <c r="F1476" s="593"/>
      <c r="G1476" s="593"/>
      <c r="H1476" s="593"/>
      <c r="I1476" s="593"/>
      <c r="J1476" s="593"/>
      <c r="K1476" s="593"/>
      <c r="L1476" s="593"/>
      <c r="N1476" s="593"/>
      <c r="O1476" s="593"/>
      <c r="P1476" s="593"/>
      <c r="Q1476" s="593"/>
    </row>
    <row r="1477" customHeight="1" spans="6:17">
      <c r="F1477" s="593"/>
      <c r="G1477" s="593"/>
      <c r="H1477" s="593"/>
      <c r="I1477" s="593"/>
      <c r="J1477" s="593"/>
      <c r="K1477" s="593"/>
      <c r="L1477" s="593"/>
      <c r="N1477" s="593"/>
      <c r="O1477" s="593"/>
      <c r="P1477" s="593"/>
      <c r="Q1477" s="593"/>
    </row>
    <row r="1478" customHeight="1" spans="6:17">
      <c r="F1478" s="593"/>
      <c r="G1478" s="593"/>
      <c r="H1478" s="593"/>
      <c r="I1478" s="593"/>
      <c r="J1478" s="593"/>
      <c r="K1478" s="593"/>
      <c r="L1478" s="593"/>
      <c r="N1478" s="593"/>
      <c r="O1478" s="593"/>
      <c r="P1478" s="593"/>
      <c r="Q1478" s="593"/>
    </row>
    <row r="1479" customHeight="1" spans="6:17">
      <c r="F1479" s="593"/>
      <c r="G1479" s="593"/>
      <c r="H1479" s="593"/>
      <c r="I1479" s="593"/>
      <c r="J1479" s="593"/>
      <c r="K1479" s="593"/>
      <c r="L1479" s="593"/>
      <c r="N1479" s="593"/>
      <c r="O1479" s="593"/>
      <c r="P1479" s="593"/>
      <c r="Q1479" s="593"/>
    </row>
    <row r="1480" customHeight="1" spans="6:17">
      <c r="F1480" s="593"/>
      <c r="G1480" s="593"/>
      <c r="H1480" s="593"/>
      <c r="I1480" s="593"/>
      <c r="J1480" s="593"/>
      <c r="K1480" s="593"/>
      <c r="L1480" s="593"/>
      <c r="N1480" s="593"/>
      <c r="O1480" s="593"/>
      <c r="P1480" s="593"/>
      <c r="Q1480" s="593"/>
    </row>
    <row r="1481" customHeight="1" spans="6:17">
      <c r="F1481" s="593"/>
      <c r="G1481" s="593"/>
      <c r="H1481" s="593"/>
      <c r="I1481" s="593"/>
      <c r="J1481" s="593"/>
      <c r="K1481" s="593"/>
      <c r="L1481" s="593"/>
      <c r="N1481" s="593"/>
      <c r="O1481" s="593"/>
      <c r="P1481" s="593"/>
      <c r="Q1481" s="593"/>
    </row>
    <row r="1482" customHeight="1" spans="6:17">
      <c r="F1482" s="593"/>
      <c r="G1482" s="593"/>
      <c r="H1482" s="593"/>
      <c r="I1482" s="593"/>
      <c r="J1482" s="593"/>
      <c r="K1482" s="593"/>
      <c r="L1482" s="593"/>
      <c r="N1482" s="593"/>
      <c r="O1482" s="593"/>
      <c r="P1482" s="593"/>
      <c r="Q1482" s="593"/>
    </row>
    <row r="1483" customHeight="1" spans="6:17">
      <c r="F1483" s="593"/>
      <c r="G1483" s="593"/>
      <c r="H1483" s="593"/>
      <c r="I1483" s="593"/>
      <c r="J1483" s="593"/>
      <c r="K1483" s="593"/>
      <c r="L1483" s="593"/>
      <c r="N1483" s="593"/>
      <c r="O1483" s="593"/>
      <c r="P1483" s="593"/>
      <c r="Q1483" s="593"/>
    </row>
    <row r="1484" customHeight="1" spans="6:17">
      <c r="F1484" s="593"/>
      <c r="G1484" s="593"/>
      <c r="H1484" s="593"/>
      <c r="I1484" s="593"/>
      <c r="J1484" s="593"/>
      <c r="K1484" s="593"/>
      <c r="L1484" s="593"/>
      <c r="N1484" s="593"/>
      <c r="O1484" s="593"/>
      <c r="P1484" s="593"/>
      <c r="Q1484" s="593"/>
    </row>
    <row r="1485" customHeight="1" spans="6:17">
      <c r="F1485" s="593"/>
      <c r="G1485" s="593"/>
      <c r="H1485" s="593"/>
      <c r="I1485" s="593"/>
      <c r="J1485" s="593"/>
      <c r="K1485" s="593"/>
      <c r="L1485" s="593"/>
      <c r="N1485" s="593"/>
      <c r="O1485" s="593"/>
      <c r="P1485" s="593"/>
      <c r="Q1485" s="593"/>
    </row>
    <row r="1486" customHeight="1" spans="6:17">
      <c r="F1486" s="593"/>
      <c r="G1486" s="593"/>
      <c r="H1486" s="593"/>
      <c r="I1486" s="593"/>
      <c r="J1486" s="593"/>
      <c r="K1486" s="593"/>
      <c r="L1486" s="593"/>
      <c r="N1486" s="593"/>
      <c r="O1486" s="593"/>
      <c r="P1486" s="593"/>
      <c r="Q1486" s="593"/>
    </row>
    <row r="1487" customHeight="1" spans="6:17">
      <c r="F1487" s="593"/>
      <c r="G1487" s="593"/>
      <c r="H1487" s="593"/>
      <c r="I1487" s="593"/>
      <c r="J1487" s="593"/>
      <c r="K1487" s="593"/>
      <c r="L1487" s="593"/>
      <c r="N1487" s="593"/>
      <c r="O1487" s="593"/>
      <c r="P1487" s="593"/>
      <c r="Q1487" s="593"/>
    </row>
    <row r="1488" customHeight="1" spans="6:17">
      <c r="F1488" s="593"/>
      <c r="G1488" s="593"/>
      <c r="H1488" s="593"/>
      <c r="I1488" s="593"/>
      <c r="J1488" s="593"/>
      <c r="K1488" s="593"/>
      <c r="L1488" s="593"/>
      <c r="N1488" s="593"/>
      <c r="O1488" s="593"/>
      <c r="P1488" s="593"/>
      <c r="Q1488" s="593"/>
    </row>
    <row r="1489" customHeight="1" spans="6:17">
      <c r="F1489" s="593"/>
      <c r="G1489" s="593"/>
      <c r="H1489" s="593"/>
      <c r="I1489" s="593"/>
      <c r="J1489" s="593"/>
      <c r="K1489" s="593"/>
      <c r="L1489" s="593"/>
      <c r="N1489" s="593"/>
      <c r="O1489" s="593"/>
      <c r="P1489" s="593"/>
      <c r="Q1489" s="593"/>
    </row>
    <row r="1490" customHeight="1" spans="6:17">
      <c r="F1490" s="593"/>
      <c r="G1490" s="593"/>
      <c r="H1490" s="593"/>
      <c r="I1490" s="593"/>
      <c r="J1490" s="593"/>
      <c r="K1490" s="593"/>
      <c r="L1490" s="593"/>
      <c r="N1490" s="593"/>
      <c r="O1490" s="593"/>
      <c r="P1490" s="593"/>
      <c r="Q1490" s="593"/>
    </row>
    <row r="1491" customHeight="1" spans="6:17">
      <c r="F1491" s="593"/>
      <c r="G1491" s="593"/>
      <c r="H1491" s="593"/>
      <c r="I1491" s="593"/>
      <c r="J1491" s="593"/>
      <c r="K1491" s="593"/>
      <c r="L1491" s="593"/>
      <c r="N1491" s="593"/>
      <c r="O1491" s="593"/>
      <c r="P1491" s="593"/>
      <c r="Q1491" s="593"/>
    </row>
    <row r="1492" customHeight="1" spans="6:17">
      <c r="F1492" s="593"/>
      <c r="G1492" s="593"/>
      <c r="H1492" s="593"/>
      <c r="I1492" s="593"/>
      <c r="J1492" s="593"/>
      <c r="K1492" s="593"/>
      <c r="L1492" s="593"/>
      <c r="N1492" s="593"/>
      <c r="O1492" s="593"/>
      <c r="P1492" s="593"/>
      <c r="Q1492" s="593"/>
    </row>
    <row r="1493" customHeight="1" spans="6:17">
      <c r="F1493" s="593"/>
      <c r="G1493" s="593"/>
      <c r="H1493" s="593"/>
      <c r="I1493" s="593"/>
      <c r="J1493" s="593"/>
      <c r="K1493" s="593"/>
      <c r="L1493" s="593"/>
      <c r="N1493" s="593"/>
      <c r="O1493" s="593"/>
      <c r="P1493" s="593"/>
      <c r="Q1493" s="593"/>
    </row>
    <row r="1494" customHeight="1" spans="6:17">
      <c r="F1494" s="593"/>
      <c r="G1494" s="593"/>
      <c r="H1494" s="593"/>
      <c r="I1494" s="593"/>
      <c r="J1494" s="593"/>
      <c r="K1494" s="593"/>
      <c r="L1494" s="593"/>
      <c r="N1494" s="593"/>
      <c r="O1494" s="593"/>
      <c r="P1494" s="593"/>
      <c r="Q1494" s="593"/>
    </row>
    <row r="1495" customHeight="1" spans="6:17">
      <c r="F1495" s="593"/>
      <c r="G1495" s="593"/>
      <c r="H1495" s="593"/>
      <c r="I1495" s="593"/>
      <c r="J1495" s="593"/>
      <c r="K1495" s="593"/>
      <c r="L1495" s="593"/>
      <c r="N1495" s="593"/>
      <c r="O1495" s="593"/>
      <c r="P1495" s="593"/>
      <c r="Q1495" s="593"/>
    </row>
    <row r="1496" customHeight="1" spans="6:17">
      <c r="F1496" s="593"/>
      <c r="G1496" s="593"/>
      <c r="H1496" s="593"/>
      <c r="I1496" s="593"/>
      <c r="J1496" s="593"/>
      <c r="K1496" s="593"/>
      <c r="L1496" s="593"/>
      <c r="N1496" s="593"/>
      <c r="O1496" s="593"/>
      <c r="P1496" s="593"/>
      <c r="Q1496" s="593"/>
    </row>
    <row r="1497" customHeight="1" spans="6:17">
      <c r="F1497" s="593"/>
      <c r="G1497" s="593"/>
      <c r="H1497" s="593"/>
      <c r="I1497" s="593"/>
      <c r="J1497" s="593"/>
      <c r="K1497" s="593"/>
      <c r="L1497" s="593"/>
      <c r="N1497" s="593"/>
      <c r="O1497" s="593"/>
      <c r="P1497" s="593"/>
      <c r="Q1497" s="593"/>
    </row>
    <row r="1498" customHeight="1" spans="6:17">
      <c r="F1498" s="593"/>
      <c r="G1498" s="593"/>
      <c r="H1498" s="593"/>
      <c r="I1498" s="593"/>
      <c r="J1498" s="593"/>
      <c r="K1498" s="593"/>
      <c r="L1498" s="593"/>
      <c r="N1498" s="593"/>
      <c r="O1498" s="593"/>
      <c r="P1498" s="593"/>
      <c r="Q1498" s="593"/>
    </row>
    <row r="1499" customHeight="1" spans="6:17">
      <c r="F1499" s="593"/>
      <c r="G1499" s="593"/>
      <c r="H1499" s="593"/>
      <c r="I1499" s="593"/>
      <c r="J1499" s="593"/>
      <c r="K1499" s="593"/>
      <c r="L1499" s="593"/>
      <c r="N1499" s="593"/>
      <c r="O1499" s="593"/>
      <c r="P1499" s="593"/>
      <c r="Q1499" s="593"/>
    </row>
    <row r="1500" customHeight="1" spans="6:17">
      <c r="F1500" s="593"/>
      <c r="G1500" s="593"/>
      <c r="H1500" s="593"/>
      <c r="I1500" s="593"/>
      <c r="J1500" s="593"/>
      <c r="K1500" s="593"/>
      <c r="L1500" s="593"/>
      <c r="N1500" s="593"/>
      <c r="O1500" s="593"/>
      <c r="P1500" s="593"/>
      <c r="Q1500" s="593"/>
    </row>
    <row r="1501" customHeight="1" spans="6:17">
      <c r="F1501" s="593"/>
      <c r="G1501" s="593"/>
      <c r="H1501" s="593"/>
      <c r="I1501" s="593"/>
      <c r="J1501" s="593"/>
      <c r="K1501" s="593"/>
      <c r="L1501" s="593"/>
      <c r="N1501" s="593"/>
      <c r="O1501" s="593"/>
      <c r="P1501" s="593"/>
      <c r="Q1501" s="593"/>
    </row>
    <row r="1502" customHeight="1" spans="6:17">
      <c r="F1502" s="593"/>
      <c r="G1502" s="593"/>
      <c r="H1502" s="593"/>
      <c r="I1502" s="593"/>
      <c r="J1502" s="593"/>
      <c r="K1502" s="593"/>
      <c r="L1502" s="593"/>
      <c r="N1502" s="593"/>
      <c r="O1502" s="593"/>
      <c r="P1502" s="593"/>
      <c r="Q1502" s="593"/>
    </row>
    <row r="1503" customHeight="1" spans="6:17">
      <c r="F1503" s="593"/>
      <c r="G1503" s="593"/>
      <c r="H1503" s="593"/>
      <c r="I1503" s="593"/>
      <c r="J1503" s="593"/>
      <c r="K1503" s="593"/>
      <c r="L1503" s="593"/>
      <c r="N1503" s="593"/>
      <c r="O1503" s="593"/>
      <c r="P1503" s="593"/>
      <c r="Q1503" s="593"/>
    </row>
    <row r="1504" customHeight="1" spans="6:17">
      <c r="F1504" s="593"/>
      <c r="G1504" s="593"/>
      <c r="H1504" s="593"/>
      <c r="I1504" s="593"/>
      <c r="J1504" s="593"/>
      <c r="K1504" s="593"/>
      <c r="L1504" s="593"/>
      <c r="N1504" s="593"/>
      <c r="O1504" s="593"/>
      <c r="P1504" s="593"/>
      <c r="Q1504" s="593"/>
    </row>
    <row r="1505" customHeight="1" spans="6:17">
      <c r="F1505" s="593"/>
      <c r="G1505" s="593"/>
      <c r="H1505" s="593"/>
      <c r="I1505" s="593"/>
      <c r="J1505" s="593"/>
      <c r="K1505" s="593"/>
      <c r="L1505" s="593"/>
      <c r="N1505" s="593"/>
      <c r="O1505" s="593"/>
      <c r="P1505" s="593"/>
      <c r="Q1505" s="593"/>
    </row>
    <row r="1506" customHeight="1" spans="6:17">
      <c r="F1506" s="593"/>
      <c r="G1506" s="593"/>
      <c r="H1506" s="593"/>
      <c r="I1506" s="593"/>
      <c r="J1506" s="593"/>
      <c r="K1506" s="593"/>
      <c r="L1506" s="593"/>
      <c r="N1506" s="593"/>
      <c r="O1506" s="593"/>
      <c r="P1506" s="593"/>
      <c r="Q1506" s="593"/>
    </row>
    <row r="1507" customHeight="1" spans="6:17">
      <c r="F1507" s="593"/>
      <c r="G1507" s="593"/>
      <c r="H1507" s="593"/>
      <c r="I1507" s="593"/>
      <c r="J1507" s="593"/>
      <c r="K1507" s="593"/>
      <c r="L1507" s="593"/>
      <c r="N1507" s="593"/>
      <c r="O1507" s="593"/>
      <c r="P1507" s="593"/>
      <c r="Q1507" s="593"/>
    </row>
    <row r="1508" customHeight="1" spans="6:17">
      <c r="F1508" s="593"/>
      <c r="G1508" s="593"/>
      <c r="H1508" s="593"/>
      <c r="I1508" s="593"/>
      <c r="J1508" s="593"/>
      <c r="K1508" s="593"/>
      <c r="L1508" s="593"/>
      <c r="N1508" s="593"/>
      <c r="O1508" s="593"/>
      <c r="P1508" s="593"/>
      <c r="Q1508" s="593"/>
    </row>
    <row r="1509" customHeight="1" spans="6:17">
      <c r="F1509" s="593"/>
      <c r="G1509" s="593"/>
      <c r="H1509" s="593"/>
      <c r="I1509" s="593"/>
      <c r="J1509" s="593"/>
      <c r="K1509" s="593"/>
      <c r="L1509" s="593"/>
      <c r="N1509" s="593"/>
      <c r="O1509" s="593"/>
      <c r="P1509" s="593"/>
      <c r="Q1509" s="593"/>
    </row>
    <row r="1510" customHeight="1" spans="6:17">
      <c r="F1510" s="593"/>
      <c r="G1510" s="593"/>
      <c r="H1510" s="593"/>
      <c r="I1510" s="593"/>
      <c r="J1510" s="593"/>
      <c r="K1510" s="593"/>
      <c r="L1510" s="593"/>
      <c r="N1510" s="593"/>
      <c r="O1510" s="593"/>
      <c r="P1510" s="593"/>
      <c r="Q1510" s="593"/>
    </row>
    <row r="1511" customHeight="1" spans="6:17">
      <c r="F1511" s="593"/>
      <c r="G1511" s="593"/>
      <c r="H1511" s="593"/>
      <c r="I1511" s="593"/>
      <c r="J1511" s="593"/>
      <c r="K1511" s="593"/>
      <c r="L1511" s="593"/>
      <c r="N1511" s="593"/>
      <c r="O1511" s="593"/>
      <c r="P1511" s="593"/>
      <c r="Q1511" s="593"/>
    </row>
    <row r="1512" customHeight="1" spans="6:17">
      <c r="F1512" s="593"/>
      <c r="G1512" s="593"/>
      <c r="H1512" s="593"/>
      <c r="I1512" s="593"/>
      <c r="J1512" s="593"/>
      <c r="K1512" s="593"/>
      <c r="L1512" s="593"/>
      <c r="N1512" s="593"/>
      <c r="O1512" s="593"/>
      <c r="P1512" s="593"/>
      <c r="Q1512" s="593"/>
    </row>
    <row r="1513" customHeight="1" spans="6:17">
      <c r="F1513" s="593"/>
      <c r="G1513" s="593"/>
      <c r="H1513" s="593"/>
      <c r="I1513" s="593"/>
      <c r="J1513" s="593"/>
      <c r="K1513" s="593"/>
      <c r="L1513" s="593"/>
      <c r="N1513" s="593"/>
      <c r="O1513" s="593"/>
      <c r="P1513" s="593"/>
      <c r="Q1513" s="593"/>
    </row>
    <row r="1514" customHeight="1" spans="6:17">
      <c r="F1514" s="593"/>
      <c r="G1514" s="593"/>
      <c r="H1514" s="593"/>
      <c r="I1514" s="593"/>
      <c r="J1514" s="593"/>
      <c r="K1514" s="593"/>
      <c r="L1514" s="593"/>
      <c r="N1514" s="593"/>
      <c r="O1514" s="593"/>
      <c r="P1514" s="593"/>
      <c r="Q1514" s="593"/>
    </row>
    <row r="1515" customHeight="1" spans="6:17">
      <c r="F1515" s="593"/>
      <c r="G1515" s="593"/>
      <c r="H1515" s="593"/>
      <c r="I1515" s="593"/>
      <c r="J1515" s="593"/>
      <c r="K1515" s="593"/>
      <c r="L1515" s="593"/>
      <c r="N1515" s="593"/>
      <c r="O1515" s="593"/>
      <c r="P1515" s="593"/>
      <c r="Q1515" s="593"/>
    </row>
    <row r="1516" customHeight="1" spans="6:17">
      <c r="F1516" s="593"/>
      <c r="G1516" s="593"/>
      <c r="H1516" s="593"/>
      <c r="I1516" s="593"/>
      <c r="J1516" s="593"/>
      <c r="K1516" s="593"/>
      <c r="L1516" s="593"/>
      <c r="N1516" s="593"/>
      <c r="O1516" s="593"/>
      <c r="P1516" s="593"/>
      <c r="Q1516" s="593"/>
    </row>
    <row r="1517" customHeight="1" spans="6:17">
      <c r="F1517" s="593"/>
      <c r="G1517" s="593"/>
      <c r="H1517" s="593"/>
      <c r="I1517" s="593"/>
      <c r="J1517" s="593"/>
      <c r="K1517" s="593"/>
      <c r="L1517" s="593"/>
      <c r="N1517" s="593"/>
      <c r="O1517" s="593"/>
      <c r="P1517" s="593"/>
      <c r="Q1517" s="593"/>
    </row>
    <row r="1518" customHeight="1" spans="6:17">
      <c r="F1518" s="593"/>
      <c r="G1518" s="593"/>
      <c r="H1518" s="593"/>
      <c r="I1518" s="593"/>
      <c r="J1518" s="593"/>
      <c r="K1518" s="593"/>
      <c r="L1518" s="593"/>
      <c r="N1518" s="593"/>
      <c r="O1518" s="593"/>
      <c r="P1518" s="593"/>
      <c r="Q1518" s="593"/>
    </row>
    <row r="1519" customHeight="1" spans="6:17">
      <c r="F1519" s="593"/>
      <c r="G1519" s="593"/>
      <c r="H1519" s="593"/>
      <c r="I1519" s="593"/>
      <c r="J1519" s="593"/>
      <c r="K1519" s="593"/>
      <c r="L1519" s="593"/>
      <c r="N1519" s="593"/>
      <c r="O1519" s="593"/>
      <c r="P1519" s="593"/>
      <c r="Q1519" s="593"/>
    </row>
    <row r="1520" customHeight="1" spans="6:17">
      <c r="F1520" s="593"/>
      <c r="G1520" s="593"/>
      <c r="H1520" s="593"/>
      <c r="I1520" s="593"/>
      <c r="J1520" s="593"/>
      <c r="K1520" s="593"/>
      <c r="L1520" s="593"/>
      <c r="N1520" s="593"/>
      <c r="O1520" s="593"/>
      <c r="P1520" s="593"/>
      <c r="Q1520" s="593"/>
    </row>
    <row r="1521" customHeight="1" spans="6:17">
      <c r="F1521" s="593"/>
      <c r="G1521" s="593"/>
      <c r="H1521" s="593"/>
      <c r="I1521" s="593"/>
      <c r="J1521" s="593"/>
      <c r="K1521" s="593"/>
      <c r="L1521" s="593"/>
      <c r="N1521" s="593"/>
      <c r="O1521" s="593"/>
      <c r="P1521" s="593"/>
      <c r="Q1521" s="593"/>
    </row>
    <row r="1522" customHeight="1" spans="6:17">
      <c r="F1522" s="593"/>
      <c r="G1522" s="593"/>
      <c r="H1522" s="593"/>
      <c r="I1522" s="593"/>
      <c r="J1522" s="593"/>
      <c r="K1522" s="593"/>
      <c r="L1522" s="593"/>
      <c r="N1522" s="593"/>
      <c r="O1522" s="593"/>
      <c r="P1522" s="593"/>
      <c r="Q1522" s="593"/>
    </row>
    <row r="1523" customHeight="1" spans="6:17">
      <c r="F1523" s="593"/>
      <c r="G1523" s="593"/>
      <c r="H1523" s="593"/>
      <c r="I1523" s="593"/>
      <c r="J1523" s="593"/>
      <c r="K1523" s="593"/>
      <c r="L1523" s="593"/>
      <c r="N1523" s="593"/>
      <c r="O1523" s="593"/>
      <c r="P1523" s="593"/>
      <c r="Q1523" s="593"/>
    </row>
    <row r="1524" customHeight="1" spans="6:17">
      <c r="F1524" s="593"/>
      <c r="G1524" s="593"/>
      <c r="H1524" s="593"/>
      <c r="I1524" s="593"/>
      <c r="J1524" s="593"/>
      <c r="K1524" s="593"/>
      <c r="L1524" s="593"/>
      <c r="N1524" s="593"/>
      <c r="O1524" s="593"/>
      <c r="P1524" s="593"/>
      <c r="Q1524" s="593"/>
    </row>
    <row r="1525" customHeight="1" spans="6:17">
      <c r="F1525" s="593"/>
      <c r="G1525" s="593"/>
      <c r="H1525" s="593"/>
      <c r="I1525" s="593"/>
      <c r="J1525" s="593"/>
      <c r="K1525" s="593"/>
      <c r="L1525" s="593"/>
      <c r="N1525" s="593"/>
      <c r="O1525" s="593"/>
      <c r="P1525" s="593"/>
      <c r="Q1525" s="593"/>
    </row>
    <row r="1526" customHeight="1" spans="6:17">
      <c r="F1526" s="593"/>
      <c r="G1526" s="593"/>
      <c r="H1526" s="593"/>
      <c r="I1526" s="593"/>
      <c r="J1526" s="593"/>
      <c r="K1526" s="593"/>
      <c r="L1526" s="593"/>
      <c r="N1526" s="593"/>
      <c r="O1526" s="593"/>
      <c r="P1526" s="593"/>
      <c r="Q1526" s="593"/>
    </row>
    <row r="1527" customHeight="1" spans="6:17">
      <c r="F1527" s="593"/>
      <c r="G1527" s="593"/>
      <c r="H1527" s="593"/>
      <c r="I1527" s="593"/>
      <c r="J1527" s="593"/>
      <c r="K1527" s="593"/>
      <c r="L1527" s="593"/>
      <c r="N1527" s="593"/>
      <c r="O1527" s="593"/>
      <c r="P1527" s="593"/>
      <c r="Q1527" s="593"/>
    </row>
    <row r="1528" customHeight="1" spans="6:17">
      <c r="F1528" s="593"/>
      <c r="G1528" s="593"/>
      <c r="H1528" s="593"/>
      <c r="I1528" s="593"/>
      <c r="J1528" s="593"/>
      <c r="K1528" s="593"/>
      <c r="L1528" s="593"/>
      <c r="N1528" s="593"/>
      <c r="O1528" s="593"/>
      <c r="P1528" s="593"/>
      <c r="Q1528" s="593"/>
    </row>
    <row r="1529" customHeight="1" spans="6:17">
      <c r="F1529" s="593"/>
      <c r="G1529" s="593"/>
      <c r="H1529" s="593"/>
      <c r="I1529" s="593"/>
      <c r="J1529" s="593"/>
      <c r="K1529" s="593"/>
      <c r="L1529" s="593"/>
      <c r="N1529" s="593"/>
      <c r="O1529" s="593"/>
      <c r="P1529" s="593"/>
      <c r="Q1529" s="593"/>
    </row>
    <row r="1530" customHeight="1" spans="6:17">
      <c r="F1530" s="593"/>
      <c r="G1530" s="593"/>
      <c r="H1530" s="593"/>
      <c r="I1530" s="593"/>
      <c r="J1530" s="593"/>
      <c r="K1530" s="593"/>
      <c r="L1530" s="593"/>
      <c r="N1530" s="593"/>
      <c r="O1530" s="593"/>
      <c r="P1530" s="593"/>
      <c r="Q1530" s="593"/>
    </row>
    <row r="1531" customHeight="1" spans="6:17">
      <c r="F1531" s="593"/>
      <c r="G1531" s="593"/>
      <c r="H1531" s="593"/>
      <c r="I1531" s="593"/>
      <c r="J1531" s="593"/>
      <c r="K1531" s="593"/>
      <c r="L1531" s="593"/>
      <c r="N1531" s="593"/>
      <c r="O1531" s="593"/>
      <c r="P1531" s="593"/>
      <c r="Q1531" s="593"/>
    </row>
    <row r="1532" customHeight="1" spans="6:17">
      <c r="F1532" s="593"/>
      <c r="G1532" s="593"/>
      <c r="H1532" s="593"/>
      <c r="I1532" s="593"/>
      <c r="J1532" s="593"/>
      <c r="K1532" s="593"/>
      <c r="L1532" s="593"/>
      <c r="N1532" s="593"/>
      <c r="O1532" s="593"/>
      <c r="P1532" s="593"/>
      <c r="Q1532" s="593"/>
    </row>
    <row r="1533" customHeight="1" spans="6:17">
      <c r="F1533" s="593"/>
      <c r="G1533" s="593"/>
      <c r="H1533" s="593"/>
      <c r="I1533" s="593"/>
      <c r="J1533" s="593"/>
      <c r="K1533" s="593"/>
      <c r="L1533" s="593"/>
      <c r="N1533" s="593"/>
      <c r="O1533" s="593"/>
      <c r="P1533" s="593"/>
      <c r="Q1533" s="593"/>
    </row>
    <row r="1534" customHeight="1" spans="6:17">
      <c r="F1534" s="593"/>
      <c r="G1534" s="593"/>
      <c r="H1534" s="593"/>
      <c r="I1534" s="593"/>
      <c r="J1534" s="593"/>
      <c r="K1534" s="593"/>
      <c r="L1534" s="593"/>
      <c r="N1534" s="593"/>
      <c r="O1534" s="593"/>
      <c r="P1534" s="593"/>
      <c r="Q1534" s="593"/>
    </row>
    <row r="1535" customHeight="1" spans="6:17">
      <c r="F1535" s="593"/>
      <c r="G1535" s="593"/>
      <c r="H1535" s="593"/>
      <c r="I1535" s="593"/>
      <c r="J1535" s="593"/>
      <c r="K1535" s="593"/>
      <c r="L1535" s="593"/>
      <c r="N1535" s="593"/>
      <c r="O1535" s="593"/>
      <c r="P1535" s="593"/>
      <c r="Q1535" s="593"/>
    </row>
    <row r="1536" customHeight="1" spans="6:17">
      <c r="F1536" s="593"/>
      <c r="G1536" s="593"/>
      <c r="H1536" s="593"/>
      <c r="I1536" s="593"/>
      <c r="J1536" s="593"/>
      <c r="K1536" s="593"/>
      <c r="L1536" s="593"/>
      <c r="N1536" s="593"/>
      <c r="O1536" s="593"/>
      <c r="P1536" s="593"/>
      <c r="Q1536" s="593"/>
    </row>
    <row r="1537" customHeight="1" spans="6:17">
      <c r="F1537" s="593"/>
      <c r="G1537" s="593"/>
      <c r="H1537" s="593"/>
      <c r="I1537" s="593"/>
      <c r="J1537" s="593"/>
      <c r="K1537" s="593"/>
      <c r="L1537" s="593"/>
      <c r="N1537" s="593"/>
      <c r="O1537" s="593"/>
      <c r="P1537" s="593"/>
      <c r="Q1537" s="593"/>
    </row>
    <row r="1538" customHeight="1" spans="6:17">
      <c r="F1538" s="593"/>
      <c r="G1538" s="593"/>
      <c r="H1538" s="593"/>
      <c r="I1538" s="593"/>
      <c r="J1538" s="593"/>
      <c r="K1538" s="593"/>
      <c r="L1538" s="593"/>
      <c r="N1538" s="593"/>
      <c r="O1538" s="593"/>
      <c r="P1538" s="593"/>
      <c r="Q1538" s="593"/>
    </row>
    <row r="1539" customHeight="1" spans="6:17">
      <c r="F1539" s="593"/>
      <c r="G1539" s="593"/>
      <c r="H1539" s="593"/>
      <c r="I1539" s="593"/>
      <c r="J1539" s="593"/>
      <c r="K1539" s="593"/>
      <c r="L1539" s="593"/>
      <c r="N1539" s="593"/>
      <c r="O1539" s="593"/>
      <c r="P1539" s="593"/>
      <c r="Q1539" s="593"/>
    </row>
    <row r="1540" customHeight="1" spans="6:17">
      <c r="F1540" s="593"/>
      <c r="G1540" s="593"/>
      <c r="H1540" s="593"/>
      <c r="I1540" s="593"/>
      <c r="J1540" s="593"/>
      <c r="K1540" s="593"/>
      <c r="L1540" s="593"/>
      <c r="N1540" s="593"/>
      <c r="O1540" s="593"/>
      <c r="P1540" s="593"/>
      <c r="Q1540" s="593"/>
    </row>
    <row r="1541" customHeight="1" spans="6:17">
      <c r="F1541" s="593"/>
      <c r="G1541" s="593"/>
      <c r="H1541" s="593"/>
      <c r="I1541" s="593"/>
      <c r="J1541" s="593"/>
      <c r="K1541" s="593"/>
      <c r="L1541" s="593"/>
      <c r="N1541" s="593"/>
      <c r="O1541" s="593"/>
      <c r="P1541" s="593"/>
      <c r="Q1541" s="593"/>
    </row>
    <row r="1542" customHeight="1" spans="6:17">
      <c r="F1542" s="593"/>
      <c r="G1542" s="593"/>
      <c r="H1542" s="593"/>
      <c r="I1542" s="593"/>
      <c r="J1542" s="593"/>
      <c r="K1542" s="593"/>
      <c r="L1542" s="593"/>
      <c r="N1542" s="593"/>
      <c r="O1542" s="593"/>
      <c r="P1542" s="593"/>
      <c r="Q1542" s="593"/>
    </row>
    <row r="1543" customHeight="1" spans="6:17">
      <c r="F1543" s="593"/>
      <c r="G1543" s="593"/>
      <c r="H1543" s="593"/>
      <c r="I1543" s="593"/>
      <c r="J1543" s="593"/>
      <c r="K1543" s="593"/>
      <c r="L1543" s="593"/>
      <c r="N1543" s="593"/>
      <c r="O1543" s="593"/>
      <c r="P1543" s="593"/>
      <c r="Q1543" s="593"/>
    </row>
    <row r="1544" customHeight="1" spans="6:17">
      <c r="F1544" s="593"/>
      <c r="G1544" s="593"/>
      <c r="H1544" s="593"/>
      <c r="I1544" s="593"/>
      <c r="J1544" s="593"/>
      <c r="K1544" s="593"/>
      <c r="L1544" s="593"/>
      <c r="N1544" s="593"/>
      <c r="O1544" s="593"/>
      <c r="P1544" s="593"/>
      <c r="Q1544" s="593"/>
    </row>
    <row r="1545" customHeight="1" spans="6:17">
      <c r="F1545" s="593"/>
      <c r="G1545" s="593"/>
      <c r="H1545" s="593"/>
      <c r="I1545" s="593"/>
      <c r="J1545" s="593"/>
      <c r="K1545" s="593"/>
      <c r="L1545" s="593"/>
      <c r="N1545" s="593"/>
      <c r="O1545" s="593"/>
      <c r="P1545" s="593"/>
      <c r="Q1545" s="593"/>
    </row>
    <row r="1546" customHeight="1" spans="6:17">
      <c r="F1546" s="593"/>
      <c r="G1546" s="593"/>
      <c r="H1546" s="593"/>
      <c r="I1546" s="593"/>
      <c r="J1546" s="593"/>
      <c r="K1546" s="593"/>
      <c r="L1546" s="593"/>
      <c r="N1546" s="593"/>
      <c r="O1546" s="593"/>
      <c r="P1546" s="593"/>
      <c r="Q1546" s="593"/>
    </row>
    <row r="1547" customHeight="1" spans="6:17">
      <c r="F1547" s="593"/>
      <c r="G1547" s="593"/>
      <c r="H1547" s="593"/>
      <c r="I1547" s="593"/>
      <c r="J1547" s="593"/>
      <c r="K1547" s="593"/>
      <c r="L1547" s="593"/>
      <c r="N1547" s="593"/>
      <c r="O1547" s="593"/>
      <c r="P1547" s="593"/>
      <c r="Q1547" s="593"/>
    </row>
    <row r="1548" customHeight="1" spans="6:17">
      <c r="F1548" s="593"/>
      <c r="G1548" s="593"/>
      <c r="H1548" s="593"/>
      <c r="I1548" s="593"/>
      <c r="J1548" s="593"/>
      <c r="K1548" s="593"/>
      <c r="L1548" s="593"/>
      <c r="N1548" s="593"/>
      <c r="O1548" s="593"/>
      <c r="P1548" s="593"/>
      <c r="Q1548" s="593"/>
    </row>
    <row r="1549" customHeight="1" spans="6:17">
      <c r="F1549" s="593"/>
      <c r="G1549" s="593"/>
      <c r="H1549" s="593"/>
      <c r="I1549" s="593"/>
      <c r="J1549" s="593"/>
      <c r="K1549" s="593"/>
      <c r="L1549" s="593"/>
      <c r="N1549" s="593"/>
      <c r="O1549" s="593"/>
      <c r="P1549" s="593"/>
      <c r="Q1549" s="593"/>
    </row>
    <row r="1550" customHeight="1" spans="6:17">
      <c r="F1550" s="593"/>
      <c r="G1550" s="593"/>
      <c r="H1550" s="593"/>
      <c r="I1550" s="593"/>
      <c r="J1550" s="593"/>
      <c r="K1550" s="593"/>
      <c r="L1550" s="593"/>
      <c r="N1550" s="593"/>
      <c r="O1550" s="593"/>
      <c r="P1550" s="593"/>
      <c r="Q1550" s="593"/>
    </row>
    <row r="1551" customHeight="1" spans="6:17">
      <c r="F1551" s="593"/>
      <c r="G1551" s="593"/>
      <c r="H1551" s="593"/>
      <c r="I1551" s="593"/>
      <c r="J1551" s="593"/>
      <c r="K1551" s="593"/>
      <c r="L1551" s="593"/>
      <c r="N1551" s="593"/>
      <c r="O1551" s="593"/>
      <c r="P1551" s="593"/>
      <c r="Q1551" s="593"/>
    </row>
    <row r="1552" customHeight="1" spans="6:17">
      <c r="F1552" s="593"/>
      <c r="G1552" s="593"/>
      <c r="H1552" s="593"/>
      <c r="I1552" s="593"/>
      <c r="J1552" s="593"/>
      <c r="K1552" s="593"/>
      <c r="L1552" s="593"/>
      <c r="N1552" s="593"/>
      <c r="O1552" s="593"/>
      <c r="P1552" s="593"/>
      <c r="Q1552" s="593"/>
    </row>
    <row r="1553" customHeight="1" spans="6:17">
      <c r="F1553" s="593"/>
      <c r="G1553" s="593"/>
      <c r="H1553" s="593"/>
      <c r="I1553" s="593"/>
      <c r="J1553" s="593"/>
      <c r="K1553" s="593"/>
      <c r="L1553" s="593"/>
      <c r="N1553" s="593"/>
      <c r="O1553" s="593"/>
      <c r="P1553" s="593"/>
      <c r="Q1553" s="593"/>
    </row>
    <row r="1554" customHeight="1" spans="6:17">
      <c r="F1554" s="593"/>
      <c r="G1554" s="593"/>
      <c r="H1554" s="593"/>
      <c r="I1554" s="593"/>
      <c r="J1554" s="593"/>
      <c r="K1554" s="593"/>
      <c r="L1554" s="593"/>
      <c r="N1554" s="593"/>
      <c r="O1554" s="593"/>
      <c r="P1554" s="593"/>
      <c r="Q1554" s="593"/>
    </row>
    <row r="1555" customHeight="1" spans="6:17">
      <c r="F1555" s="593"/>
      <c r="G1555" s="593"/>
      <c r="H1555" s="593"/>
      <c r="I1555" s="593"/>
      <c r="J1555" s="593"/>
      <c r="K1555" s="593"/>
      <c r="L1555" s="593"/>
      <c r="N1555" s="593"/>
      <c r="O1555" s="593"/>
      <c r="P1555" s="593"/>
      <c r="Q1555" s="593"/>
    </row>
    <row r="1556" customHeight="1" spans="6:17">
      <c r="F1556" s="593"/>
      <c r="G1556" s="593"/>
      <c r="H1556" s="593"/>
      <c r="I1556" s="593"/>
      <c r="J1556" s="593"/>
      <c r="K1556" s="593"/>
      <c r="L1556" s="593"/>
      <c r="N1556" s="593"/>
      <c r="O1556" s="593"/>
      <c r="P1556" s="593"/>
      <c r="Q1556" s="593"/>
    </row>
    <row r="1557" customHeight="1" spans="6:17">
      <c r="F1557" s="593"/>
      <c r="G1557" s="593"/>
      <c r="H1557" s="593"/>
      <c r="I1557" s="593"/>
      <c r="J1557" s="593"/>
      <c r="K1557" s="593"/>
      <c r="L1557" s="593"/>
      <c r="N1557" s="593"/>
      <c r="O1557" s="593"/>
      <c r="P1557" s="593"/>
      <c r="Q1557" s="593"/>
    </row>
    <row r="1558" customHeight="1" spans="6:17">
      <c r="F1558" s="593"/>
      <c r="G1558" s="593"/>
      <c r="H1558" s="593"/>
      <c r="I1558" s="593"/>
      <c r="J1558" s="593"/>
      <c r="K1558" s="593"/>
      <c r="L1558" s="593"/>
      <c r="N1558" s="593"/>
      <c r="O1558" s="593"/>
      <c r="P1558" s="593"/>
      <c r="Q1558" s="593"/>
    </row>
    <row r="1559" customHeight="1" spans="6:17">
      <c r="F1559" s="593"/>
      <c r="G1559" s="593"/>
      <c r="H1559" s="593"/>
      <c r="I1559" s="593"/>
      <c r="J1559" s="593"/>
      <c r="K1559" s="593"/>
      <c r="L1559" s="593"/>
      <c r="N1559" s="593"/>
      <c r="O1559" s="593"/>
      <c r="P1559" s="593"/>
      <c r="Q1559" s="593"/>
    </row>
    <row r="1560" customHeight="1" spans="6:17">
      <c r="F1560" s="593"/>
      <c r="G1560" s="593"/>
      <c r="H1560" s="593"/>
      <c r="I1560" s="593"/>
      <c r="J1560" s="593"/>
      <c r="K1560" s="593"/>
      <c r="L1560" s="593"/>
      <c r="N1560" s="593"/>
      <c r="O1560" s="593"/>
      <c r="P1560" s="593"/>
      <c r="Q1560" s="593"/>
    </row>
    <row r="1561" customHeight="1" spans="6:17">
      <c r="F1561" s="593"/>
      <c r="G1561" s="593"/>
      <c r="H1561" s="593"/>
      <c r="I1561" s="593"/>
      <c r="J1561" s="593"/>
      <c r="K1561" s="593"/>
      <c r="L1561" s="593"/>
      <c r="N1561" s="593"/>
      <c r="O1561" s="593"/>
      <c r="P1561" s="593"/>
      <c r="Q1561" s="593"/>
    </row>
    <row r="1562" customHeight="1" spans="6:17">
      <c r="F1562" s="593"/>
      <c r="G1562" s="593"/>
      <c r="H1562" s="593"/>
      <c r="I1562" s="593"/>
      <c r="J1562" s="593"/>
      <c r="K1562" s="593"/>
      <c r="L1562" s="593"/>
      <c r="N1562" s="593"/>
      <c r="O1562" s="593"/>
      <c r="P1562" s="593"/>
      <c r="Q1562" s="593"/>
    </row>
    <row r="1563" customHeight="1" spans="6:17">
      <c r="F1563" s="593"/>
      <c r="G1563" s="593"/>
      <c r="H1563" s="593"/>
      <c r="I1563" s="593"/>
      <c r="J1563" s="593"/>
      <c r="K1563" s="593"/>
      <c r="L1563" s="593"/>
      <c r="N1563" s="593"/>
      <c r="O1563" s="593"/>
      <c r="P1563" s="593"/>
      <c r="Q1563" s="593"/>
    </row>
    <row r="1564" customHeight="1" spans="6:17">
      <c r="F1564" s="593"/>
      <c r="G1564" s="593"/>
      <c r="H1564" s="593"/>
      <c r="I1564" s="593"/>
      <c r="J1564" s="593"/>
      <c r="K1564" s="593"/>
      <c r="L1564" s="593"/>
      <c r="N1564" s="593"/>
      <c r="O1564" s="593"/>
      <c r="P1564" s="593"/>
      <c r="Q1564" s="593"/>
    </row>
    <row r="1565" customHeight="1" spans="6:17">
      <c r="F1565" s="593"/>
      <c r="G1565" s="593"/>
      <c r="H1565" s="593"/>
      <c r="I1565" s="593"/>
      <c r="J1565" s="593"/>
      <c r="K1565" s="593"/>
      <c r="L1565" s="593"/>
      <c r="N1565" s="593"/>
      <c r="O1565" s="593"/>
      <c r="P1565" s="593"/>
      <c r="Q1565" s="593"/>
    </row>
    <row r="1566" customHeight="1" spans="6:17">
      <c r="F1566" s="593"/>
      <c r="G1566" s="593"/>
      <c r="H1566" s="593"/>
      <c r="I1566" s="593"/>
      <c r="J1566" s="593"/>
      <c r="K1566" s="593"/>
      <c r="L1566" s="593"/>
      <c r="N1566" s="593"/>
      <c r="O1566" s="593"/>
      <c r="P1566" s="593"/>
      <c r="Q1566" s="593"/>
    </row>
    <row r="1567" customHeight="1" spans="6:17">
      <c r="F1567" s="593"/>
      <c r="G1567" s="593"/>
      <c r="H1567" s="593"/>
      <c r="I1567" s="593"/>
      <c r="J1567" s="593"/>
      <c r="K1567" s="593"/>
      <c r="L1567" s="593"/>
      <c r="N1567" s="593"/>
      <c r="O1567" s="593"/>
      <c r="P1567" s="593"/>
      <c r="Q1567" s="593"/>
    </row>
    <row r="1568" customHeight="1" spans="6:17">
      <c r="F1568" s="593"/>
      <c r="G1568" s="593"/>
      <c r="H1568" s="593"/>
      <c r="I1568" s="593"/>
      <c r="J1568" s="593"/>
      <c r="K1568" s="593"/>
      <c r="L1568" s="593"/>
      <c r="N1568" s="593"/>
      <c r="O1568" s="593"/>
      <c r="P1568" s="593"/>
      <c r="Q1568" s="593"/>
    </row>
    <row r="1569" customHeight="1" spans="6:17">
      <c r="F1569" s="593"/>
      <c r="G1569" s="593"/>
      <c r="H1569" s="593"/>
      <c r="I1569" s="593"/>
      <c r="J1569" s="593"/>
      <c r="K1569" s="593"/>
      <c r="L1569" s="593"/>
      <c r="N1569" s="593"/>
      <c r="O1569" s="593"/>
      <c r="P1569" s="593"/>
      <c r="Q1569" s="593"/>
    </row>
    <row r="1570" customHeight="1" spans="6:17">
      <c r="F1570" s="593"/>
      <c r="G1570" s="593"/>
      <c r="H1570" s="593"/>
      <c r="I1570" s="593"/>
      <c r="J1570" s="593"/>
      <c r="K1570" s="593"/>
      <c r="L1570" s="593"/>
      <c r="N1570" s="593"/>
      <c r="O1570" s="593"/>
      <c r="P1570" s="593"/>
      <c r="Q1570" s="593"/>
    </row>
    <row r="1571" customHeight="1" spans="6:17">
      <c r="F1571" s="593"/>
      <c r="G1571" s="593"/>
      <c r="H1571" s="593"/>
      <c r="I1571" s="593"/>
      <c r="J1571" s="593"/>
      <c r="K1571" s="593"/>
      <c r="L1571" s="593"/>
      <c r="N1571" s="593"/>
      <c r="O1571" s="593"/>
      <c r="P1571" s="593"/>
      <c r="Q1571" s="593"/>
    </row>
    <row r="1572" customHeight="1" spans="6:17">
      <c r="F1572" s="593"/>
      <c r="G1572" s="593"/>
      <c r="H1572" s="593"/>
      <c r="I1572" s="593"/>
      <c r="J1572" s="593"/>
      <c r="K1572" s="593"/>
      <c r="L1572" s="593"/>
      <c r="N1572" s="593"/>
      <c r="O1572" s="593"/>
      <c r="P1572" s="593"/>
      <c r="Q1572" s="593"/>
    </row>
    <row r="1573" customHeight="1" spans="6:17">
      <c r="F1573" s="593"/>
      <c r="G1573" s="593"/>
      <c r="H1573" s="593"/>
      <c r="I1573" s="593"/>
      <c r="J1573" s="593"/>
      <c r="K1573" s="593"/>
      <c r="L1573" s="593"/>
      <c r="N1573" s="593"/>
      <c r="O1573" s="593"/>
      <c r="P1573" s="593"/>
      <c r="Q1573" s="593"/>
    </row>
    <row r="1574" customHeight="1" spans="6:17">
      <c r="F1574" s="593"/>
      <c r="G1574" s="593"/>
      <c r="H1574" s="593"/>
      <c r="I1574" s="593"/>
      <c r="J1574" s="593"/>
      <c r="K1574" s="593"/>
      <c r="L1574" s="593"/>
      <c r="N1574" s="593"/>
      <c r="O1574" s="593"/>
      <c r="P1574" s="593"/>
      <c r="Q1574" s="593"/>
    </row>
    <row r="1575" customHeight="1" spans="6:17">
      <c r="F1575" s="593"/>
      <c r="G1575" s="593"/>
      <c r="H1575" s="593"/>
      <c r="I1575" s="593"/>
      <c r="J1575" s="593"/>
      <c r="K1575" s="593"/>
      <c r="L1575" s="593"/>
      <c r="N1575" s="593"/>
      <c r="O1575" s="593"/>
      <c r="P1575" s="593"/>
      <c r="Q1575" s="593"/>
    </row>
    <row r="1576" customHeight="1" spans="6:17">
      <c r="F1576" s="593"/>
      <c r="G1576" s="593"/>
      <c r="H1576" s="593"/>
      <c r="I1576" s="593"/>
      <c r="J1576" s="593"/>
      <c r="K1576" s="593"/>
      <c r="L1576" s="593"/>
      <c r="N1576" s="593"/>
      <c r="O1576" s="593"/>
      <c r="P1576" s="593"/>
      <c r="Q1576" s="593"/>
    </row>
    <row r="1577" customHeight="1" spans="6:17">
      <c r="F1577" s="593"/>
      <c r="G1577" s="593"/>
      <c r="H1577" s="593"/>
      <c r="I1577" s="593"/>
      <c r="J1577" s="593"/>
      <c r="K1577" s="593"/>
      <c r="L1577" s="593"/>
      <c r="N1577" s="593"/>
      <c r="O1577" s="593"/>
      <c r="P1577" s="593"/>
      <c r="Q1577" s="593"/>
    </row>
    <row r="1578" customHeight="1" spans="6:17">
      <c r="F1578" s="593"/>
      <c r="G1578" s="593"/>
      <c r="H1578" s="593"/>
      <c r="I1578" s="593"/>
      <c r="J1578" s="593"/>
      <c r="K1578" s="593"/>
      <c r="L1578" s="593"/>
      <c r="N1578" s="593"/>
      <c r="O1578" s="593"/>
      <c r="P1578" s="593"/>
      <c r="Q1578" s="593"/>
    </row>
    <row r="1579" customHeight="1" spans="6:17">
      <c r="F1579" s="593"/>
      <c r="G1579" s="593"/>
      <c r="H1579" s="593"/>
      <c r="I1579" s="593"/>
      <c r="J1579" s="593"/>
      <c r="K1579" s="593"/>
      <c r="L1579" s="593"/>
      <c r="N1579" s="593"/>
      <c r="O1579" s="593"/>
      <c r="P1579" s="593"/>
      <c r="Q1579" s="593"/>
    </row>
    <row r="1580" customHeight="1" spans="6:17">
      <c r="F1580" s="593"/>
      <c r="G1580" s="593"/>
      <c r="H1580" s="593"/>
      <c r="I1580" s="593"/>
      <c r="J1580" s="593"/>
      <c r="K1580" s="593"/>
      <c r="L1580" s="593"/>
      <c r="N1580" s="593"/>
      <c r="O1580" s="593"/>
      <c r="P1580" s="593"/>
      <c r="Q1580" s="593"/>
    </row>
    <row r="1581" customHeight="1" spans="6:17">
      <c r="F1581" s="593"/>
      <c r="G1581" s="593"/>
      <c r="H1581" s="593"/>
      <c r="I1581" s="593"/>
      <c r="J1581" s="593"/>
      <c r="K1581" s="593"/>
      <c r="L1581" s="593"/>
      <c r="N1581" s="593"/>
      <c r="O1581" s="593"/>
      <c r="P1581" s="593"/>
      <c r="Q1581" s="593"/>
    </row>
    <row r="1582" customHeight="1" spans="6:17">
      <c r="F1582" s="593"/>
      <c r="G1582" s="593"/>
      <c r="H1582" s="593"/>
      <c r="I1582" s="593"/>
      <c r="J1582" s="593"/>
      <c r="K1582" s="593"/>
      <c r="L1582" s="593"/>
      <c r="N1582" s="593"/>
      <c r="O1582" s="593"/>
      <c r="P1582" s="593"/>
      <c r="Q1582" s="593"/>
    </row>
    <row r="1583" customHeight="1" spans="6:17">
      <c r="F1583" s="593"/>
      <c r="G1583" s="593"/>
      <c r="H1583" s="593"/>
      <c r="I1583" s="593"/>
      <c r="J1583" s="593"/>
      <c r="K1583" s="593"/>
      <c r="L1583" s="593"/>
      <c r="N1583" s="593"/>
      <c r="O1583" s="593"/>
      <c r="P1583" s="593"/>
      <c r="Q1583" s="593"/>
    </row>
    <row r="1584" customHeight="1" spans="6:17">
      <c r="F1584" s="593"/>
      <c r="G1584" s="593"/>
      <c r="H1584" s="593"/>
      <c r="I1584" s="593"/>
      <c r="J1584" s="593"/>
      <c r="K1584" s="593"/>
      <c r="L1584" s="593"/>
      <c r="N1584" s="593"/>
      <c r="O1584" s="593"/>
      <c r="P1584" s="593"/>
      <c r="Q1584" s="593"/>
    </row>
    <row r="1585" customHeight="1" spans="6:17">
      <c r="F1585" s="593"/>
      <c r="G1585" s="593"/>
      <c r="H1585" s="593"/>
      <c r="I1585" s="593"/>
      <c r="J1585" s="593"/>
      <c r="K1585" s="593"/>
      <c r="L1585" s="593"/>
      <c r="N1585" s="593"/>
      <c r="O1585" s="593"/>
      <c r="P1585" s="593"/>
      <c r="Q1585" s="593"/>
    </row>
    <row r="1586" customHeight="1" spans="6:17">
      <c r="F1586" s="593"/>
      <c r="G1586" s="593"/>
      <c r="H1586" s="593"/>
      <c r="I1586" s="593"/>
      <c r="J1586" s="593"/>
      <c r="K1586" s="593"/>
      <c r="L1586" s="593"/>
      <c r="N1586" s="593"/>
      <c r="O1586" s="593"/>
      <c r="P1586" s="593"/>
      <c r="Q1586" s="593"/>
    </row>
    <row r="1587" customHeight="1" spans="6:17">
      <c r="F1587" s="593"/>
      <c r="G1587" s="593"/>
      <c r="H1587" s="593"/>
      <c r="I1587" s="593"/>
      <c r="J1587" s="593"/>
      <c r="K1587" s="593"/>
      <c r="L1587" s="593"/>
      <c r="N1587" s="593"/>
      <c r="O1587" s="593"/>
      <c r="P1587" s="593"/>
      <c r="Q1587" s="593"/>
    </row>
    <row r="1588" customHeight="1" spans="6:17">
      <c r="F1588" s="593"/>
      <c r="G1588" s="593"/>
      <c r="H1588" s="593"/>
      <c r="I1588" s="593"/>
      <c r="J1588" s="593"/>
      <c r="K1588" s="593"/>
      <c r="L1588" s="593"/>
      <c r="N1588" s="593"/>
      <c r="O1588" s="593"/>
      <c r="P1588" s="593"/>
      <c r="Q1588" s="593"/>
    </row>
    <row r="1589" customHeight="1" spans="6:17">
      <c r="F1589" s="593"/>
      <c r="G1589" s="593"/>
      <c r="H1589" s="593"/>
      <c r="I1589" s="593"/>
      <c r="J1589" s="593"/>
      <c r="K1589" s="593"/>
      <c r="L1589" s="593"/>
      <c r="N1589" s="593"/>
      <c r="O1589" s="593"/>
      <c r="P1589" s="593"/>
      <c r="Q1589" s="593"/>
    </row>
    <row r="1590" customHeight="1" spans="6:17">
      <c r="F1590" s="593"/>
      <c r="G1590" s="593"/>
      <c r="H1590" s="593"/>
      <c r="I1590" s="593"/>
      <c r="J1590" s="593"/>
      <c r="K1590" s="593"/>
      <c r="L1590" s="593"/>
      <c r="N1590" s="593"/>
      <c r="O1590" s="593"/>
      <c r="P1590" s="593"/>
      <c r="Q1590" s="593"/>
    </row>
    <row r="1591" customHeight="1" spans="6:17">
      <c r="F1591" s="593"/>
      <c r="G1591" s="593"/>
      <c r="H1591" s="593"/>
      <c r="I1591" s="593"/>
      <c r="J1591" s="593"/>
      <c r="K1591" s="593"/>
      <c r="L1591" s="593"/>
      <c r="N1591" s="593"/>
      <c r="O1591" s="593"/>
      <c r="P1591" s="593"/>
      <c r="Q1591" s="593"/>
    </row>
    <row r="1592" customHeight="1" spans="6:17">
      <c r="F1592" s="593"/>
      <c r="G1592" s="593"/>
      <c r="H1592" s="593"/>
      <c r="I1592" s="593"/>
      <c r="J1592" s="593"/>
      <c r="K1592" s="593"/>
      <c r="L1592" s="593"/>
      <c r="N1592" s="593"/>
      <c r="O1592" s="593"/>
      <c r="P1592" s="593"/>
      <c r="Q1592" s="593"/>
    </row>
    <row r="1593" customHeight="1" spans="6:17">
      <c r="F1593" s="593"/>
      <c r="G1593" s="593"/>
      <c r="H1593" s="593"/>
      <c r="I1593" s="593"/>
      <c r="J1593" s="593"/>
      <c r="K1593" s="593"/>
      <c r="L1593" s="593"/>
      <c r="N1593" s="593"/>
      <c r="O1593" s="593"/>
      <c r="P1593" s="593"/>
      <c r="Q1593" s="593"/>
    </row>
    <row r="1594" customHeight="1" spans="6:17">
      <c r="F1594" s="593"/>
      <c r="G1594" s="593"/>
      <c r="H1594" s="593"/>
      <c r="I1594" s="593"/>
      <c r="J1594" s="593"/>
      <c r="K1594" s="593"/>
      <c r="L1594" s="593"/>
      <c r="N1594" s="593"/>
      <c r="O1594" s="593"/>
      <c r="P1594" s="593"/>
      <c r="Q1594" s="593"/>
    </row>
    <row r="1595" customHeight="1" spans="6:17">
      <c r="F1595" s="593"/>
      <c r="G1595" s="593"/>
      <c r="H1595" s="593"/>
      <c r="I1595" s="593"/>
      <c r="J1595" s="593"/>
      <c r="K1595" s="593"/>
      <c r="L1595" s="593"/>
      <c r="N1595" s="593"/>
      <c r="O1595" s="593"/>
      <c r="P1595" s="593"/>
      <c r="Q1595" s="593"/>
    </row>
    <row r="1596" customHeight="1" spans="6:17">
      <c r="F1596" s="593"/>
      <c r="G1596" s="593"/>
      <c r="H1596" s="593"/>
      <c r="I1596" s="593"/>
      <c r="J1596" s="593"/>
      <c r="K1596" s="593"/>
      <c r="L1596" s="593"/>
      <c r="N1596" s="593"/>
      <c r="O1596" s="593"/>
      <c r="P1596" s="593"/>
      <c r="Q1596" s="593"/>
    </row>
    <row r="1597" customHeight="1" spans="6:17">
      <c r="F1597" s="593"/>
      <c r="G1597" s="593"/>
      <c r="H1597" s="593"/>
      <c r="I1597" s="593"/>
      <c r="J1597" s="593"/>
      <c r="K1597" s="593"/>
      <c r="L1597" s="593"/>
      <c r="N1597" s="593"/>
      <c r="O1597" s="593"/>
      <c r="P1597" s="593"/>
      <c r="Q1597" s="593"/>
    </row>
    <row r="1598" customHeight="1" spans="6:17">
      <c r="F1598" s="593"/>
      <c r="G1598" s="593"/>
      <c r="H1598" s="593"/>
      <c r="I1598" s="593"/>
      <c r="J1598" s="593"/>
      <c r="K1598" s="593"/>
      <c r="L1598" s="593"/>
      <c r="N1598" s="593"/>
      <c r="O1598" s="593"/>
      <c r="P1598" s="593"/>
      <c r="Q1598" s="593"/>
    </row>
    <row r="1599" customHeight="1" spans="6:17">
      <c r="F1599" s="593"/>
      <c r="G1599" s="593"/>
      <c r="H1599" s="593"/>
      <c r="I1599" s="593"/>
      <c r="J1599" s="593"/>
      <c r="K1599" s="593"/>
      <c r="L1599" s="593"/>
      <c r="N1599" s="593"/>
      <c r="O1599" s="593"/>
      <c r="P1599" s="593"/>
      <c r="Q1599" s="593"/>
    </row>
    <row r="1600" customHeight="1" spans="6:17">
      <c r="F1600" s="593"/>
      <c r="G1600" s="593"/>
      <c r="H1600" s="593"/>
      <c r="I1600" s="593"/>
      <c r="J1600" s="593"/>
      <c r="K1600" s="593"/>
      <c r="L1600" s="593"/>
      <c r="N1600" s="593"/>
      <c r="O1600" s="593"/>
      <c r="P1600" s="593"/>
      <c r="Q1600" s="593"/>
    </row>
    <row r="1601" customHeight="1" spans="6:17">
      <c r="F1601" s="593"/>
      <c r="G1601" s="593"/>
      <c r="H1601" s="593"/>
      <c r="I1601" s="593"/>
      <c r="J1601" s="593"/>
      <c r="K1601" s="593"/>
      <c r="L1601" s="593"/>
      <c r="N1601" s="593"/>
      <c r="O1601" s="593"/>
      <c r="P1601" s="593"/>
      <c r="Q1601" s="593"/>
    </row>
    <row r="1602" customHeight="1" spans="6:17">
      <c r="F1602" s="593"/>
      <c r="G1602" s="593"/>
      <c r="H1602" s="593"/>
      <c r="I1602" s="593"/>
      <c r="J1602" s="593"/>
      <c r="K1602" s="593"/>
      <c r="L1602" s="593"/>
      <c r="N1602" s="593"/>
      <c r="O1602" s="593"/>
      <c r="P1602" s="593"/>
      <c r="Q1602" s="593"/>
    </row>
    <row r="1603" customHeight="1" spans="6:17">
      <c r="F1603" s="593"/>
      <c r="G1603" s="593"/>
      <c r="H1603" s="593"/>
      <c r="I1603" s="593"/>
      <c r="J1603" s="593"/>
      <c r="K1603" s="593"/>
      <c r="L1603" s="593"/>
      <c r="N1603" s="593"/>
      <c r="O1603" s="593"/>
      <c r="P1603" s="593"/>
      <c r="Q1603" s="593"/>
    </row>
    <row r="1604" customHeight="1" spans="6:17">
      <c r="F1604" s="593"/>
      <c r="G1604" s="593"/>
      <c r="H1604" s="593"/>
      <c r="I1604" s="593"/>
      <c r="J1604" s="593"/>
      <c r="K1604" s="593"/>
      <c r="L1604" s="593"/>
      <c r="N1604" s="593"/>
      <c r="O1604" s="593"/>
      <c r="P1604" s="593"/>
      <c r="Q1604" s="593"/>
    </row>
    <row r="1605" customHeight="1" spans="6:17">
      <c r="F1605" s="593"/>
      <c r="G1605" s="593"/>
      <c r="H1605" s="593"/>
      <c r="I1605" s="593"/>
      <c r="J1605" s="593"/>
      <c r="K1605" s="593"/>
      <c r="L1605" s="593"/>
      <c r="N1605" s="593"/>
      <c r="O1605" s="593"/>
      <c r="P1605" s="593"/>
      <c r="Q1605" s="593"/>
    </row>
    <row r="1606" customHeight="1" spans="6:17">
      <c r="F1606" s="593"/>
      <c r="G1606" s="593"/>
      <c r="H1606" s="593"/>
      <c r="I1606" s="593"/>
      <c r="J1606" s="593"/>
      <c r="K1606" s="593"/>
      <c r="L1606" s="593"/>
      <c r="N1606" s="593"/>
      <c r="O1606" s="593"/>
      <c r="P1606" s="593"/>
      <c r="Q1606" s="593"/>
    </row>
    <row r="1607" customHeight="1" spans="6:17">
      <c r="F1607" s="593"/>
      <c r="G1607" s="593"/>
      <c r="H1607" s="593"/>
      <c r="I1607" s="593"/>
      <c r="J1607" s="593"/>
      <c r="K1607" s="593"/>
      <c r="L1607" s="593"/>
      <c r="N1607" s="593"/>
      <c r="O1607" s="593"/>
      <c r="P1607" s="593"/>
      <c r="Q1607" s="593"/>
    </row>
    <row r="1608" customHeight="1" spans="6:17">
      <c r="F1608" s="593"/>
      <c r="G1608" s="593"/>
      <c r="H1608" s="593"/>
      <c r="I1608" s="593"/>
      <c r="J1608" s="593"/>
      <c r="K1608" s="593"/>
      <c r="L1608" s="593"/>
      <c r="N1608" s="593"/>
      <c r="O1608" s="593"/>
      <c r="P1608" s="593"/>
      <c r="Q1608" s="593"/>
    </row>
    <row r="1609" customHeight="1" spans="6:17">
      <c r="F1609" s="593"/>
      <c r="G1609" s="593"/>
      <c r="H1609" s="593"/>
      <c r="I1609" s="593"/>
      <c r="J1609" s="593"/>
      <c r="K1609" s="593"/>
      <c r="L1609" s="593"/>
      <c r="N1609" s="593"/>
      <c r="O1609" s="593"/>
      <c r="P1609" s="593"/>
      <c r="Q1609" s="593"/>
    </row>
    <row r="1610" customHeight="1" spans="6:17">
      <c r="F1610" s="593"/>
      <c r="G1610" s="593"/>
      <c r="H1610" s="593"/>
      <c r="I1610" s="593"/>
      <c r="J1610" s="593"/>
      <c r="K1610" s="593"/>
      <c r="L1610" s="593"/>
      <c r="N1610" s="593"/>
      <c r="O1610" s="593"/>
      <c r="P1610" s="593"/>
      <c r="Q1610" s="593"/>
    </row>
    <row r="1611" customHeight="1" spans="6:17">
      <c r="F1611" s="593"/>
      <c r="G1611" s="593"/>
      <c r="H1611" s="593"/>
      <c r="I1611" s="593"/>
      <c r="J1611" s="593"/>
      <c r="K1611" s="593"/>
      <c r="L1611" s="593"/>
      <c r="N1611" s="593"/>
      <c r="O1611" s="593"/>
      <c r="P1611" s="593"/>
      <c r="Q1611" s="593"/>
    </row>
    <row r="1612" customHeight="1" spans="6:17">
      <c r="F1612" s="593"/>
      <c r="G1612" s="593"/>
      <c r="H1612" s="593"/>
      <c r="I1612" s="593"/>
      <c r="J1612" s="593"/>
      <c r="K1612" s="593"/>
      <c r="L1612" s="593"/>
      <c r="N1612" s="593"/>
      <c r="O1612" s="593"/>
      <c r="P1612" s="593"/>
      <c r="Q1612" s="593"/>
    </row>
    <row r="1613" customHeight="1" spans="6:17">
      <c r="F1613" s="593"/>
      <c r="G1613" s="593"/>
      <c r="H1613" s="593"/>
      <c r="I1613" s="593"/>
      <c r="J1613" s="593"/>
      <c r="K1613" s="593"/>
      <c r="L1613" s="593"/>
      <c r="N1613" s="593"/>
      <c r="O1613" s="593"/>
      <c r="P1613" s="593"/>
      <c r="Q1613" s="593"/>
    </row>
    <row r="1614" customHeight="1" spans="6:17">
      <c r="F1614" s="593"/>
      <c r="G1614" s="593"/>
      <c r="H1614" s="593"/>
      <c r="I1614" s="593"/>
      <c r="J1614" s="593"/>
      <c r="K1614" s="593"/>
      <c r="L1614" s="593"/>
      <c r="N1614" s="593"/>
      <c r="O1614" s="593"/>
      <c r="P1614" s="593"/>
      <c r="Q1614" s="593"/>
    </row>
    <row r="1615" customHeight="1" spans="6:17">
      <c r="F1615" s="593"/>
      <c r="G1615" s="593"/>
      <c r="H1615" s="593"/>
      <c r="I1615" s="593"/>
      <c r="J1615" s="593"/>
      <c r="K1615" s="593"/>
      <c r="L1615" s="593"/>
      <c r="N1615" s="593"/>
      <c r="O1615" s="593"/>
      <c r="P1615" s="593"/>
      <c r="Q1615" s="593"/>
    </row>
    <row r="1616" customHeight="1" spans="6:17">
      <c r="F1616" s="593"/>
      <c r="G1616" s="593"/>
      <c r="H1616" s="593"/>
      <c r="I1616" s="593"/>
      <c r="J1616" s="593"/>
      <c r="K1616" s="593"/>
      <c r="L1616" s="593"/>
      <c r="N1616" s="593"/>
      <c r="O1616" s="593"/>
      <c r="P1616" s="593"/>
      <c r="Q1616" s="593"/>
    </row>
    <row r="1617" customHeight="1" spans="6:17">
      <c r="F1617" s="593"/>
      <c r="G1617" s="593"/>
      <c r="H1617" s="593"/>
      <c r="I1617" s="593"/>
      <c r="J1617" s="593"/>
      <c r="K1617" s="593"/>
      <c r="L1617" s="593"/>
      <c r="N1617" s="593"/>
      <c r="O1617" s="593"/>
      <c r="P1617" s="593"/>
      <c r="Q1617" s="593"/>
    </row>
    <row r="1618" customHeight="1" spans="6:17">
      <c r="F1618" s="593"/>
      <c r="G1618" s="593"/>
      <c r="H1618" s="593"/>
      <c r="I1618" s="593"/>
      <c r="J1618" s="593"/>
      <c r="K1618" s="593"/>
      <c r="L1618" s="593"/>
      <c r="N1618" s="593"/>
      <c r="O1618" s="593"/>
      <c r="P1618" s="593"/>
      <c r="Q1618" s="593"/>
    </row>
    <row r="1619" customHeight="1" spans="6:17">
      <c r="F1619" s="593"/>
      <c r="G1619" s="593"/>
      <c r="H1619" s="593"/>
      <c r="I1619" s="593"/>
      <c r="J1619" s="593"/>
      <c r="K1619" s="593"/>
      <c r="L1619" s="593"/>
      <c r="N1619" s="593"/>
      <c r="O1619" s="593"/>
      <c r="P1619" s="593"/>
      <c r="Q1619" s="593"/>
    </row>
    <row r="1620" customHeight="1" spans="6:17">
      <c r="F1620" s="593"/>
      <c r="G1620" s="593"/>
      <c r="H1620" s="593"/>
      <c r="I1620" s="593"/>
      <c r="J1620" s="593"/>
      <c r="K1620" s="593"/>
      <c r="L1620" s="593"/>
      <c r="N1620" s="593"/>
      <c r="O1620" s="593"/>
      <c r="P1620" s="593"/>
      <c r="Q1620" s="593"/>
    </row>
    <row r="1621" customHeight="1" spans="6:17">
      <c r="F1621" s="593"/>
      <c r="G1621" s="593"/>
      <c r="H1621" s="593"/>
      <c r="I1621" s="593"/>
      <c r="J1621" s="593"/>
      <c r="K1621" s="593"/>
      <c r="L1621" s="593"/>
      <c r="N1621" s="593"/>
      <c r="O1621" s="593"/>
      <c r="P1621" s="593"/>
      <c r="Q1621" s="593"/>
    </row>
    <row r="1622" customHeight="1" spans="6:17">
      <c r="F1622" s="593"/>
      <c r="G1622" s="593"/>
      <c r="H1622" s="593"/>
      <c r="I1622" s="593"/>
      <c r="J1622" s="593"/>
      <c r="K1622" s="593"/>
      <c r="L1622" s="593"/>
      <c r="N1622" s="593"/>
      <c r="O1622" s="593"/>
      <c r="P1622" s="593"/>
      <c r="Q1622" s="593"/>
    </row>
    <row r="1623" customHeight="1" spans="6:17">
      <c r="F1623" s="593"/>
      <c r="G1623" s="593"/>
      <c r="H1623" s="593"/>
      <c r="I1623" s="593"/>
      <c r="J1623" s="593"/>
      <c r="K1623" s="593"/>
      <c r="L1623" s="593"/>
      <c r="N1623" s="593"/>
      <c r="O1623" s="593"/>
      <c r="P1623" s="593"/>
      <c r="Q1623" s="593"/>
    </row>
    <row r="1624" customHeight="1" spans="6:17">
      <c r="F1624" s="593"/>
      <c r="G1624" s="593"/>
      <c r="H1624" s="593"/>
      <c r="I1624" s="593"/>
      <c r="J1624" s="593"/>
      <c r="K1624" s="593"/>
      <c r="L1624" s="593"/>
      <c r="N1624" s="593"/>
      <c r="O1624" s="593"/>
      <c r="P1624" s="593"/>
      <c r="Q1624" s="593"/>
    </row>
    <row r="1625" customHeight="1" spans="6:17">
      <c r="F1625" s="593"/>
      <c r="G1625" s="593"/>
      <c r="H1625" s="593"/>
      <c r="I1625" s="593"/>
      <c r="J1625" s="593"/>
      <c r="K1625" s="593"/>
      <c r="L1625" s="593"/>
      <c r="N1625" s="593"/>
      <c r="O1625" s="593"/>
      <c r="P1625" s="593"/>
      <c r="Q1625" s="593"/>
    </row>
    <row r="1626" customHeight="1" spans="6:17">
      <c r="F1626" s="593"/>
      <c r="G1626" s="593"/>
      <c r="H1626" s="593"/>
      <c r="I1626" s="593"/>
      <c r="J1626" s="593"/>
      <c r="K1626" s="593"/>
      <c r="L1626" s="593"/>
      <c r="N1626" s="593"/>
      <c r="O1626" s="593"/>
      <c r="P1626" s="593"/>
      <c r="Q1626" s="593"/>
    </row>
    <row r="1627" customHeight="1" spans="6:17">
      <c r="F1627" s="593"/>
      <c r="G1627" s="593"/>
      <c r="H1627" s="593"/>
      <c r="I1627" s="593"/>
      <c r="J1627" s="593"/>
      <c r="K1627" s="593"/>
      <c r="L1627" s="593"/>
      <c r="N1627" s="593"/>
      <c r="O1627" s="593"/>
      <c r="P1627" s="593"/>
      <c r="Q1627" s="593"/>
    </row>
    <row r="1628" customHeight="1" spans="6:17">
      <c r="F1628" s="593"/>
      <c r="G1628" s="593"/>
      <c r="H1628" s="593"/>
      <c r="I1628" s="593"/>
      <c r="J1628" s="593"/>
      <c r="K1628" s="593"/>
      <c r="L1628" s="593"/>
      <c r="N1628" s="593"/>
      <c r="O1628" s="593"/>
      <c r="P1628" s="593"/>
      <c r="Q1628" s="593"/>
    </row>
    <row r="1629" customHeight="1" spans="6:17">
      <c r="F1629" s="593"/>
      <c r="G1629" s="593"/>
      <c r="H1629" s="593"/>
      <c r="I1629" s="593"/>
      <c r="J1629" s="593"/>
      <c r="K1629" s="593"/>
      <c r="L1629" s="593"/>
      <c r="N1629" s="593"/>
      <c r="O1629" s="593"/>
      <c r="P1629" s="593"/>
      <c r="Q1629" s="593"/>
    </row>
    <row r="1630" customHeight="1" spans="6:17">
      <c r="F1630" s="593"/>
      <c r="G1630" s="593"/>
      <c r="H1630" s="593"/>
      <c r="I1630" s="593"/>
      <c r="J1630" s="593"/>
      <c r="K1630" s="593"/>
      <c r="L1630" s="593"/>
      <c r="N1630" s="593"/>
      <c r="O1630" s="593"/>
      <c r="P1630" s="593"/>
      <c r="Q1630" s="593"/>
    </row>
    <row r="1631" customHeight="1" spans="6:17">
      <c r="F1631" s="593"/>
      <c r="G1631" s="593"/>
      <c r="H1631" s="593"/>
      <c r="I1631" s="593"/>
      <c r="J1631" s="593"/>
      <c r="K1631" s="593"/>
      <c r="L1631" s="593"/>
      <c r="N1631" s="593"/>
      <c r="O1631" s="593"/>
      <c r="P1631" s="593"/>
      <c r="Q1631" s="593"/>
    </row>
    <row r="1632" customHeight="1" spans="6:17">
      <c r="F1632" s="593"/>
      <c r="G1632" s="593"/>
      <c r="H1632" s="593"/>
      <c r="I1632" s="593"/>
      <c r="J1632" s="593"/>
      <c r="K1632" s="593"/>
      <c r="L1632" s="593"/>
      <c r="N1632" s="593"/>
      <c r="O1632" s="593"/>
      <c r="P1632" s="593"/>
      <c r="Q1632" s="593"/>
    </row>
    <row r="1633" customHeight="1" spans="6:17">
      <c r="F1633" s="593"/>
      <c r="G1633" s="593"/>
      <c r="H1633" s="593"/>
      <c r="I1633" s="593"/>
      <c r="J1633" s="593"/>
      <c r="K1633" s="593"/>
      <c r="L1633" s="593"/>
      <c r="N1633" s="593"/>
      <c r="O1633" s="593"/>
      <c r="P1633" s="593"/>
      <c r="Q1633" s="593"/>
    </row>
    <row r="1634" customHeight="1" spans="6:17">
      <c r="F1634" s="593"/>
      <c r="G1634" s="593"/>
      <c r="H1634" s="593"/>
      <c r="I1634" s="593"/>
      <c r="J1634" s="593"/>
      <c r="K1634" s="593"/>
      <c r="L1634" s="593"/>
      <c r="N1634" s="593"/>
      <c r="O1634" s="593"/>
      <c r="P1634" s="593"/>
      <c r="Q1634" s="593"/>
    </row>
    <row r="1635" customHeight="1" spans="6:17">
      <c r="F1635" s="593"/>
      <c r="G1635" s="593"/>
      <c r="H1635" s="593"/>
      <c r="I1635" s="593"/>
      <c r="J1635" s="593"/>
      <c r="K1635" s="593"/>
      <c r="L1635" s="593"/>
      <c r="N1635" s="593"/>
      <c r="O1635" s="593"/>
      <c r="P1635" s="593"/>
      <c r="Q1635" s="593"/>
    </row>
    <row r="1636" customHeight="1" spans="6:17">
      <c r="F1636" s="593"/>
      <c r="G1636" s="593"/>
      <c r="H1636" s="593"/>
      <c r="I1636" s="593"/>
      <c r="J1636" s="593"/>
      <c r="K1636" s="593"/>
      <c r="L1636" s="593"/>
      <c r="N1636" s="593"/>
      <c r="O1636" s="593"/>
      <c r="P1636" s="593"/>
      <c r="Q1636" s="593"/>
    </row>
    <row r="1637" customHeight="1" spans="6:17">
      <c r="F1637" s="593"/>
      <c r="G1637" s="593"/>
      <c r="H1637" s="593"/>
      <c r="I1637" s="593"/>
      <c r="J1637" s="593"/>
      <c r="K1637" s="593"/>
      <c r="L1637" s="593"/>
      <c r="N1637" s="593"/>
      <c r="O1637" s="593"/>
      <c r="P1637" s="593"/>
      <c r="Q1637" s="593"/>
    </row>
    <row r="1638" customHeight="1" spans="6:17">
      <c r="F1638" s="593"/>
      <c r="G1638" s="593"/>
      <c r="H1638" s="593"/>
      <c r="I1638" s="593"/>
      <c r="J1638" s="593"/>
      <c r="K1638" s="593"/>
      <c r="L1638" s="593"/>
      <c r="N1638" s="593"/>
      <c r="O1638" s="593"/>
      <c r="P1638" s="593"/>
      <c r="Q1638" s="593"/>
    </row>
    <row r="1639" customHeight="1" spans="6:17">
      <c r="F1639" s="593"/>
      <c r="G1639" s="593"/>
      <c r="H1639" s="593"/>
      <c r="I1639" s="593"/>
      <c r="J1639" s="593"/>
      <c r="K1639" s="593"/>
      <c r="L1639" s="593"/>
      <c r="N1639" s="593"/>
      <c r="O1639" s="593"/>
      <c r="P1639" s="593"/>
      <c r="Q1639" s="593"/>
    </row>
    <row r="1640" customHeight="1" spans="6:17">
      <c r="F1640" s="593"/>
      <c r="G1640" s="593"/>
      <c r="H1640" s="593"/>
      <c r="I1640" s="593"/>
      <c r="J1640" s="593"/>
      <c r="K1640" s="593"/>
      <c r="L1640" s="593"/>
      <c r="N1640" s="593"/>
      <c r="O1640" s="593"/>
      <c r="P1640" s="593"/>
      <c r="Q1640" s="593"/>
    </row>
    <row r="1641" customHeight="1" spans="6:17">
      <c r="F1641" s="593"/>
      <c r="G1641" s="593"/>
      <c r="H1641" s="593"/>
      <c r="I1641" s="593"/>
      <c r="J1641" s="593"/>
      <c r="K1641" s="593"/>
      <c r="L1641" s="593"/>
      <c r="N1641" s="593"/>
      <c r="O1641" s="593"/>
      <c r="P1641" s="593"/>
      <c r="Q1641" s="593"/>
    </row>
    <row r="1642" customHeight="1" spans="6:17">
      <c r="F1642" s="593"/>
      <c r="G1642" s="593"/>
      <c r="H1642" s="593"/>
      <c r="I1642" s="593"/>
      <c r="J1642" s="593"/>
      <c r="K1642" s="593"/>
      <c r="L1642" s="593"/>
      <c r="N1642" s="593"/>
      <c r="O1642" s="593"/>
      <c r="P1642" s="593"/>
      <c r="Q1642" s="593"/>
    </row>
    <row r="1643" customHeight="1" spans="6:17">
      <c r="F1643" s="593"/>
      <c r="G1643" s="593"/>
      <c r="H1643" s="593"/>
      <c r="I1643" s="593"/>
      <c r="J1643" s="593"/>
      <c r="K1643" s="593"/>
      <c r="L1643" s="593"/>
      <c r="N1643" s="593"/>
      <c r="O1643" s="593"/>
      <c r="P1643" s="593"/>
      <c r="Q1643" s="593"/>
    </row>
    <row r="1644" customHeight="1" spans="6:17">
      <c r="F1644" s="593"/>
      <c r="G1644" s="593"/>
      <c r="H1644" s="593"/>
      <c r="I1644" s="593"/>
      <c r="J1644" s="593"/>
      <c r="K1644" s="593"/>
      <c r="L1644" s="593"/>
      <c r="N1644" s="593"/>
      <c r="O1644" s="593"/>
      <c r="P1644" s="593"/>
      <c r="Q1644" s="593"/>
    </row>
    <row r="1645" customHeight="1" spans="6:17">
      <c r="F1645" s="593"/>
      <c r="G1645" s="593"/>
      <c r="H1645" s="593"/>
      <c r="I1645" s="593"/>
      <c r="J1645" s="593"/>
      <c r="K1645" s="593"/>
      <c r="L1645" s="593"/>
      <c r="N1645" s="593"/>
      <c r="O1645" s="593"/>
      <c r="P1645" s="593"/>
      <c r="Q1645" s="593"/>
    </row>
    <row r="1646" customHeight="1" spans="6:17">
      <c r="F1646" s="593"/>
      <c r="G1646" s="593"/>
      <c r="H1646" s="593"/>
      <c r="I1646" s="593"/>
      <c r="J1646" s="593"/>
      <c r="K1646" s="593"/>
      <c r="L1646" s="593"/>
      <c r="N1646" s="593"/>
      <c r="O1646" s="593"/>
      <c r="P1646" s="593"/>
      <c r="Q1646" s="593"/>
    </row>
    <row r="1647" customHeight="1" spans="6:17">
      <c r="F1647" s="593"/>
      <c r="G1647" s="593"/>
      <c r="H1647" s="593"/>
      <c r="I1647" s="593"/>
      <c r="J1647" s="593"/>
      <c r="K1647" s="593"/>
      <c r="L1647" s="593"/>
      <c r="N1647" s="593"/>
      <c r="O1647" s="593"/>
      <c r="P1647" s="593"/>
      <c r="Q1647" s="593"/>
    </row>
    <row r="1648" customHeight="1" spans="6:17">
      <c r="F1648" s="593"/>
      <c r="G1648" s="593"/>
      <c r="H1648" s="593"/>
      <c r="I1648" s="593"/>
      <c r="J1648" s="593"/>
      <c r="K1648" s="593"/>
      <c r="L1648" s="593"/>
      <c r="N1648" s="593"/>
      <c r="O1648" s="593"/>
      <c r="P1648" s="593"/>
      <c r="Q1648" s="593"/>
    </row>
    <row r="1649" customHeight="1" spans="6:17">
      <c r="F1649" s="593"/>
      <c r="G1649" s="593"/>
      <c r="H1649" s="593"/>
      <c r="I1649" s="593"/>
      <c r="J1649" s="593"/>
      <c r="K1649" s="593"/>
      <c r="L1649" s="593"/>
      <c r="N1649" s="593"/>
      <c r="O1649" s="593"/>
      <c r="P1649" s="593"/>
      <c r="Q1649" s="593"/>
    </row>
    <row r="1650" customHeight="1" spans="6:17">
      <c r="F1650" s="593"/>
      <c r="G1650" s="593"/>
      <c r="H1650" s="593"/>
      <c r="I1650" s="593"/>
      <c r="J1650" s="593"/>
      <c r="K1650" s="593"/>
      <c r="L1650" s="593"/>
      <c r="N1650" s="593"/>
      <c r="O1650" s="593"/>
      <c r="P1650" s="593"/>
      <c r="Q1650" s="593"/>
    </row>
    <row r="1651" customHeight="1" spans="6:17">
      <c r="F1651" s="593"/>
      <c r="G1651" s="593"/>
      <c r="H1651" s="593"/>
      <c r="I1651" s="593"/>
      <c r="J1651" s="593"/>
      <c r="K1651" s="593"/>
      <c r="L1651" s="593"/>
      <c r="N1651" s="593"/>
      <c r="O1651" s="593"/>
      <c r="P1651" s="593"/>
      <c r="Q1651" s="593"/>
    </row>
    <row r="1652" customHeight="1" spans="6:17">
      <c r="F1652" s="593"/>
      <c r="G1652" s="593"/>
      <c r="H1652" s="593"/>
      <c r="I1652" s="593"/>
      <c r="J1652" s="593"/>
      <c r="K1652" s="593"/>
      <c r="L1652" s="593"/>
      <c r="N1652" s="593"/>
      <c r="O1652" s="593"/>
      <c r="P1652" s="593"/>
      <c r="Q1652" s="593"/>
    </row>
    <row r="1653" customHeight="1" spans="6:17">
      <c r="F1653" s="593"/>
      <c r="G1653" s="593"/>
      <c r="H1653" s="593"/>
      <c r="I1653" s="593"/>
      <c r="J1653" s="593"/>
      <c r="K1653" s="593"/>
      <c r="L1653" s="593"/>
      <c r="N1653" s="593"/>
      <c r="O1653" s="593"/>
      <c r="P1653" s="593"/>
      <c r="Q1653" s="593"/>
    </row>
    <row r="1654" customHeight="1" spans="6:17">
      <c r="F1654" s="593"/>
      <c r="G1654" s="593"/>
      <c r="H1654" s="593"/>
      <c r="I1654" s="593"/>
      <c r="J1654" s="593"/>
      <c r="K1654" s="593"/>
      <c r="L1654" s="593"/>
      <c r="N1654" s="593"/>
      <c r="O1654" s="593"/>
      <c r="P1654" s="593"/>
      <c r="Q1654" s="593"/>
    </row>
    <row r="1655" customHeight="1" spans="6:17">
      <c r="F1655" s="593"/>
      <c r="G1655" s="593"/>
      <c r="H1655" s="593"/>
      <c r="I1655" s="593"/>
      <c r="J1655" s="593"/>
      <c r="K1655" s="593"/>
      <c r="L1655" s="593"/>
      <c r="N1655" s="593"/>
      <c r="O1655" s="593"/>
      <c r="P1655" s="593"/>
      <c r="Q1655" s="593"/>
    </row>
    <row r="1656" customHeight="1" spans="6:17">
      <c r="F1656" s="593"/>
      <c r="G1656" s="593"/>
      <c r="H1656" s="593"/>
      <c r="I1656" s="593"/>
      <c r="J1656" s="593"/>
      <c r="K1656" s="593"/>
      <c r="L1656" s="593"/>
      <c r="N1656" s="593"/>
      <c r="O1656" s="593"/>
      <c r="P1656" s="593"/>
      <c r="Q1656" s="593"/>
    </row>
    <row r="1657" customHeight="1" spans="6:17">
      <c r="F1657" s="593"/>
      <c r="G1657" s="593"/>
      <c r="H1657" s="593"/>
      <c r="I1657" s="593"/>
      <c r="J1657" s="593"/>
      <c r="K1657" s="593"/>
      <c r="L1657" s="593"/>
      <c r="N1657" s="593"/>
      <c r="O1657" s="593"/>
      <c r="P1657" s="593"/>
      <c r="Q1657" s="593"/>
    </row>
    <row r="1658" customHeight="1" spans="6:17">
      <c r="F1658" s="593"/>
      <c r="G1658" s="593"/>
      <c r="H1658" s="593"/>
      <c r="I1658" s="593"/>
      <c r="J1658" s="593"/>
      <c r="K1658" s="593"/>
      <c r="L1658" s="593"/>
      <c r="N1658" s="593"/>
      <c r="O1658" s="593"/>
      <c r="P1658" s="593"/>
      <c r="Q1658" s="593"/>
    </row>
    <row r="1659" customHeight="1" spans="6:17">
      <c r="F1659" s="593"/>
      <c r="G1659" s="593"/>
      <c r="H1659" s="593"/>
      <c r="I1659" s="593"/>
      <c r="J1659" s="593"/>
      <c r="K1659" s="593"/>
      <c r="L1659" s="593"/>
      <c r="N1659" s="593"/>
      <c r="O1659" s="593"/>
      <c r="P1659" s="593"/>
      <c r="Q1659" s="593"/>
    </row>
    <row r="1660" customHeight="1" spans="6:17">
      <c r="F1660" s="593"/>
      <c r="G1660" s="593"/>
      <c r="H1660" s="593"/>
      <c r="I1660" s="593"/>
      <c r="J1660" s="593"/>
      <c r="K1660" s="593"/>
      <c r="L1660" s="593"/>
      <c r="N1660" s="593"/>
      <c r="O1660" s="593"/>
      <c r="P1660" s="593"/>
      <c r="Q1660" s="593"/>
    </row>
    <row r="1661" customHeight="1" spans="6:17">
      <c r="F1661" s="593"/>
      <c r="G1661" s="593"/>
      <c r="H1661" s="593"/>
      <c r="I1661" s="593"/>
      <c r="J1661" s="593"/>
      <c r="K1661" s="593"/>
      <c r="L1661" s="593"/>
      <c r="N1661" s="593"/>
      <c r="O1661" s="593"/>
      <c r="P1661" s="593"/>
      <c r="Q1661" s="593"/>
    </row>
    <row r="1662" customHeight="1" spans="6:17">
      <c r="F1662" s="593"/>
      <c r="G1662" s="593"/>
      <c r="H1662" s="593"/>
      <c r="I1662" s="593"/>
      <c r="J1662" s="593"/>
      <c r="K1662" s="593"/>
      <c r="L1662" s="593"/>
      <c r="N1662" s="593"/>
      <c r="O1662" s="593"/>
      <c r="P1662" s="593"/>
      <c r="Q1662" s="593"/>
    </row>
    <row r="1663" customHeight="1" spans="6:17">
      <c r="F1663" s="593"/>
      <c r="G1663" s="593"/>
      <c r="H1663" s="593"/>
      <c r="I1663" s="593"/>
      <c r="J1663" s="593"/>
      <c r="K1663" s="593"/>
      <c r="L1663" s="593"/>
      <c r="N1663" s="593"/>
      <c r="O1663" s="593"/>
      <c r="P1663" s="593"/>
      <c r="Q1663" s="593"/>
    </row>
    <row r="1664" customHeight="1" spans="6:17">
      <c r="F1664" s="593"/>
      <c r="G1664" s="593"/>
      <c r="H1664" s="593"/>
      <c r="I1664" s="593"/>
      <c r="J1664" s="593"/>
      <c r="K1664" s="593"/>
      <c r="L1664" s="593"/>
      <c r="N1664" s="593"/>
      <c r="O1664" s="593"/>
      <c r="P1664" s="593"/>
      <c r="Q1664" s="593"/>
    </row>
    <row r="1665" customHeight="1" spans="6:17">
      <c r="F1665" s="593"/>
      <c r="G1665" s="593"/>
      <c r="H1665" s="593"/>
      <c r="I1665" s="593"/>
      <c r="J1665" s="593"/>
      <c r="K1665" s="593"/>
      <c r="L1665" s="593"/>
      <c r="N1665" s="593"/>
      <c r="O1665" s="593"/>
      <c r="P1665" s="593"/>
      <c r="Q1665" s="593"/>
    </row>
    <row r="1666" customHeight="1" spans="6:17">
      <c r="F1666" s="593"/>
      <c r="G1666" s="593"/>
      <c r="H1666" s="593"/>
      <c r="I1666" s="593"/>
      <c r="J1666" s="593"/>
      <c r="K1666" s="593"/>
      <c r="L1666" s="593"/>
      <c r="N1666" s="593"/>
      <c r="O1666" s="593"/>
      <c r="P1666" s="593"/>
      <c r="Q1666" s="593"/>
    </row>
    <row r="1667" customHeight="1" spans="6:17">
      <c r="F1667" s="593"/>
      <c r="G1667" s="593"/>
      <c r="H1667" s="593"/>
      <c r="I1667" s="593"/>
      <c r="J1667" s="593"/>
      <c r="K1667" s="593"/>
      <c r="L1667" s="593"/>
      <c r="N1667" s="593"/>
      <c r="O1667" s="593"/>
      <c r="P1667" s="593"/>
      <c r="Q1667" s="593"/>
    </row>
    <row r="1668" customHeight="1" spans="6:17">
      <c r="F1668" s="593"/>
      <c r="G1668" s="593"/>
      <c r="H1668" s="593"/>
      <c r="I1668" s="593"/>
      <c r="J1668" s="593"/>
      <c r="K1668" s="593"/>
      <c r="L1668" s="593"/>
      <c r="N1668" s="593"/>
      <c r="O1668" s="593"/>
      <c r="P1668" s="593"/>
      <c r="Q1668" s="593"/>
    </row>
    <row r="1669" customHeight="1" spans="6:17">
      <c r="F1669" s="593"/>
      <c r="G1669" s="593"/>
      <c r="H1669" s="593"/>
      <c r="I1669" s="593"/>
      <c r="J1669" s="593"/>
      <c r="K1669" s="593"/>
      <c r="L1669" s="593"/>
      <c r="N1669" s="593"/>
      <c r="O1669" s="593"/>
      <c r="P1669" s="593"/>
      <c r="Q1669" s="593"/>
    </row>
    <row r="1670" customHeight="1" spans="6:17">
      <c r="F1670" s="593"/>
      <c r="G1670" s="593"/>
      <c r="H1670" s="593"/>
      <c r="I1670" s="593"/>
      <c r="J1670" s="593"/>
      <c r="K1670" s="593"/>
      <c r="L1670" s="593"/>
      <c r="N1670" s="593"/>
      <c r="O1670" s="593"/>
      <c r="P1670" s="593"/>
      <c r="Q1670" s="593"/>
    </row>
    <row r="1671" customHeight="1" spans="6:17">
      <c r="F1671" s="593"/>
      <c r="G1671" s="593"/>
      <c r="H1671" s="593"/>
      <c r="I1671" s="593"/>
      <c r="J1671" s="593"/>
      <c r="K1671" s="593"/>
      <c r="L1671" s="593"/>
      <c r="N1671" s="593"/>
      <c r="O1671" s="593"/>
      <c r="P1671" s="593"/>
      <c r="Q1671" s="593"/>
    </row>
    <row r="1672" customHeight="1" spans="6:17">
      <c r="F1672" s="593"/>
      <c r="G1672" s="593"/>
      <c r="H1672" s="593"/>
      <c r="I1672" s="593"/>
      <c r="J1672" s="593"/>
      <c r="K1672" s="593"/>
      <c r="L1672" s="593"/>
      <c r="N1672" s="593"/>
      <c r="O1672" s="593"/>
      <c r="P1672" s="593"/>
      <c r="Q1672" s="593"/>
    </row>
    <row r="1673" customHeight="1" spans="6:17">
      <c r="F1673" s="593"/>
      <c r="G1673" s="593"/>
      <c r="H1673" s="593"/>
      <c r="I1673" s="593"/>
      <c r="J1673" s="593"/>
      <c r="K1673" s="593"/>
      <c r="L1673" s="593"/>
      <c r="N1673" s="593"/>
      <c r="O1673" s="593"/>
      <c r="P1673" s="593"/>
      <c r="Q1673" s="593"/>
    </row>
    <row r="1674" customHeight="1" spans="6:17">
      <c r="F1674" s="593"/>
      <c r="G1674" s="593"/>
      <c r="H1674" s="593"/>
      <c r="I1674" s="593"/>
      <c r="J1674" s="593"/>
      <c r="K1674" s="593"/>
      <c r="L1674" s="593"/>
      <c r="N1674" s="593"/>
      <c r="O1674" s="593"/>
      <c r="P1674" s="593"/>
      <c r="Q1674" s="593"/>
    </row>
    <row r="1675" customHeight="1" spans="6:17">
      <c r="F1675" s="593"/>
      <c r="G1675" s="593"/>
      <c r="H1675" s="593"/>
      <c r="I1675" s="593"/>
      <c r="J1675" s="593"/>
      <c r="K1675" s="593"/>
      <c r="L1675" s="593"/>
      <c r="N1675" s="593"/>
      <c r="O1675" s="593"/>
      <c r="P1675" s="593"/>
      <c r="Q1675" s="593"/>
    </row>
    <row r="1676" customHeight="1" spans="6:17">
      <c r="F1676" s="593"/>
      <c r="G1676" s="593"/>
      <c r="H1676" s="593"/>
      <c r="I1676" s="593"/>
      <c r="J1676" s="593"/>
      <c r="K1676" s="593"/>
      <c r="L1676" s="593"/>
      <c r="N1676" s="593"/>
      <c r="O1676" s="593"/>
      <c r="P1676" s="593"/>
      <c r="Q1676" s="593"/>
    </row>
    <row r="1677" customHeight="1" spans="6:17">
      <c r="F1677" s="593"/>
      <c r="G1677" s="593"/>
      <c r="H1677" s="593"/>
      <c r="I1677" s="593"/>
      <c r="J1677" s="593"/>
      <c r="K1677" s="593"/>
      <c r="L1677" s="593"/>
      <c r="N1677" s="593"/>
      <c r="O1677" s="593"/>
      <c r="P1677" s="593"/>
      <c r="Q1677" s="593"/>
    </row>
    <row r="1678" customHeight="1" spans="6:17">
      <c r="F1678" s="593"/>
      <c r="G1678" s="593"/>
      <c r="H1678" s="593"/>
      <c r="I1678" s="593"/>
      <c r="J1678" s="593"/>
      <c r="K1678" s="593"/>
      <c r="L1678" s="593"/>
      <c r="N1678" s="593"/>
      <c r="O1678" s="593"/>
      <c r="P1678" s="593"/>
      <c r="Q1678" s="593"/>
    </row>
    <row r="1679" customHeight="1" spans="6:17">
      <c r="F1679" s="593"/>
      <c r="G1679" s="593"/>
      <c r="H1679" s="593"/>
      <c r="I1679" s="593"/>
      <c r="J1679" s="593"/>
      <c r="K1679" s="593"/>
      <c r="L1679" s="593"/>
      <c r="N1679" s="593"/>
      <c r="O1679" s="593"/>
      <c r="P1679" s="593"/>
      <c r="Q1679" s="593"/>
    </row>
    <row r="1680" customHeight="1" spans="6:17">
      <c r="F1680" s="593"/>
      <c r="G1680" s="593"/>
      <c r="H1680" s="593"/>
      <c r="I1680" s="593"/>
      <c r="J1680" s="593"/>
      <c r="K1680" s="593"/>
      <c r="L1680" s="593"/>
      <c r="N1680" s="593"/>
      <c r="O1680" s="593"/>
      <c r="P1680" s="593"/>
      <c r="Q1680" s="593"/>
    </row>
    <row r="1681" customHeight="1" spans="6:17">
      <c r="F1681" s="593"/>
      <c r="G1681" s="593"/>
      <c r="H1681" s="593"/>
      <c r="I1681" s="593"/>
      <c r="J1681" s="593"/>
      <c r="K1681" s="593"/>
      <c r="L1681" s="593"/>
      <c r="N1681" s="593"/>
      <c r="O1681" s="593"/>
      <c r="P1681" s="593"/>
      <c r="Q1681" s="593"/>
    </row>
    <row r="1682" customHeight="1" spans="6:17">
      <c r="F1682" s="593"/>
      <c r="G1682" s="593"/>
      <c r="H1682" s="593"/>
      <c r="I1682" s="593"/>
      <c r="J1682" s="593"/>
      <c r="K1682" s="593"/>
      <c r="L1682" s="593"/>
      <c r="N1682" s="593"/>
      <c r="O1682" s="593"/>
      <c r="P1682" s="593"/>
      <c r="Q1682" s="593"/>
    </row>
    <row r="1683" customHeight="1" spans="6:17">
      <c r="F1683" s="593"/>
      <c r="G1683" s="593"/>
      <c r="H1683" s="593"/>
      <c r="I1683" s="593"/>
      <c r="J1683" s="593"/>
      <c r="K1683" s="593"/>
      <c r="L1683" s="593"/>
      <c r="N1683" s="593"/>
      <c r="O1683" s="593"/>
      <c r="P1683" s="593"/>
      <c r="Q1683" s="593"/>
    </row>
    <row r="1684" customHeight="1" spans="6:17">
      <c r="F1684" s="593"/>
      <c r="G1684" s="593"/>
      <c r="H1684" s="593"/>
      <c r="I1684" s="593"/>
      <c r="J1684" s="593"/>
      <c r="K1684" s="593"/>
      <c r="L1684" s="593"/>
      <c r="N1684" s="593"/>
      <c r="O1684" s="593"/>
      <c r="P1684" s="593"/>
      <c r="Q1684" s="593"/>
    </row>
    <row r="1685" customHeight="1" spans="6:17">
      <c r="F1685" s="593"/>
      <c r="G1685" s="593"/>
      <c r="H1685" s="593"/>
      <c r="I1685" s="593"/>
      <c r="J1685" s="593"/>
      <c r="K1685" s="593"/>
      <c r="L1685" s="593"/>
      <c r="N1685" s="593"/>
      <c r="O1685" s="593"/>
      <c r="P1685" s="593"/>
      <c r="Q1685" s="593"/>
    </row>
    <row r="1686" customHeight="1" spans="6:17">
      <c r="F1686" s="593"/>
      <c r="G1686" s="593"/>
      <c r="H1686" s="593"/>
      <c r="I1686" s="593"/>
      <c r="J1686" s="593"/>
      <c r="K1686" s="593"/>
      <c r="L1686" s="593"/>
      <c r="N1686" s="593"/>
      <c r="O1686" s="593"/>
      <c r="P1686" s="593"/>
      <c r="Q1686" s="593"/>
    </row>
    <row r="1687" customHeight="1" spans="6:17">
      <c r="F1687" s="593"/>
      <c r="G1687" s="593"/>
      <c r="H1687" s="593"/>
      <c r="I1687" s="593"/>
      <c r="J1687" s="593"/>
      <c r="K1687" s="593"/>
      <c r="L1687" s="593"/>
      <c r="N1687" s="593"/>
      <c r="O1687" s="593"/>
      <c r="P1687" s="593"/>
      <c r="Q1687" s="593"/>
    </row>
    <row r="1688" customHeight="1" spans="6:17">
      <c r="F1688" s="593"/>
      <c r="G1688" s="593"/>
      <c r="H1688" s="593"/>
      <c r="I1688" s="593"/>
      <c r="J1688" s="593"/>
      <c r="K1688" s="593"/>
      <c r="L1688" s="593"/>
      <c r="N1688" s="593"/>
      <c r="O1688" s="593"/>
      <c r="P1688" s="593"/>
      <c r="Q1688" s="593"/>
    </row>
    <row r="1689" customHeight="1" spans="6:17">
      <c r="F1689" s="593"/>
      <c r="G1689" s="593"/>
      <c r="H1689" s="593"/>
      <c r="I1689" s="593"/>
      <c r="J1689" s="593"/>
      <c r="K1689" s="593"/>
      <c r="L1689" s="593"/>
      <c r="N1689" s="593"/>
      <c r="O1689" s="593"/>
      <c r="P1689" s="593"/>
      <c r="Q1689" s="593"/>
    </row>
    <row r="1690" customHeight="1" spans="6:17">
      <c r="F1690" s="593"/>
      <c r="G1690" s="593"/>
      <c r="H1690" s="593"/>
      <c r="I1690" s="593"/>
      <c r="J1690" s="593"/>
      <c r="K1690" s="593"/>
      <c r="L1690" s="593"/>
      <c r="N1690" s="593"/>
      <c r="O1690" s="593"/>
      <c r="P1690" s="593"/>
      <c r="Q1690" s="593"/>
    </row>
    <row r="1691" customHeight="1" spans="6:17">
      <c r="F1691" s="593"/>
      <c r="G1691" s="593"/>
      <c r="H1691" s="593"/>
      <c r="I1691" s="593"/>
      <c r="J1691" s="593"/>
      <c r="K1691" s="593"/>
      <c r="L1691" s="593"/>
      <c r="N1691" s="593"/>
      <c r="O1691" s="593"/>
      <c r="P1691" s="593"/>
      <c r="Q1691" s="593"/>
    </row>
    <row r="1692" customHeight="1" spans="6:17">
      <c r="F1692" s="593"/>
      <c r="G1692" s="593"/>
      <c r="H1692" s="593"/>
      <c r="I1692" s="593"/>
      <c r="J1692" s="593"/>
      <c r="K1692" s="593"/>
      <c r="L1692" s="593"/>
      <c r="N1692" s="593"/>
      <c r="O1692" s="593"/>
      <c r="P1692" s="593"/>
      <c r="Q1692" s="593"/>
    </row>
    <row r="1693" customHeight="1" spans="6:17">
      <c r="F1693" s="593"/>
      <c r="G1693" s="593"/>
      <c r="H1693" s="593"/>
      <c r="I1693" s="593"/>
      <c r="J1693" s="593"/>
      <c r="K1693" s="593"/>
      <c r="L1693" s="593"/>
      <c r="N1693" s="593"/>
      <c r="O1693" s="593"/>
      <c r="P1693" s="593"/>
      <c r="Q1693" s="593"/>
    </row>
    <row r="1694" customHeight="1" spans="6:17">
      <c r="F1694" s="593"/>
      <c r="G1694" s="593"/>
      <c r="H1694" s="593"/>
      <c r="I1694" s="593"/>
      <c r="J1694" s="593"/>
      <c r="K1694" s="593"/>
      <c r="L1694" s="593"/>
      <c r="N1694" s="593"/>
      <c r="O1694" s="593"/>
      <c r="P1694" s="593"/>
      <c r="Q1694" s="593"/>
    </row>
    <row r="1695" customHeight="1" spans="6:17">
      <c r="F1695" s="593"/>
      <c r="G1695" s="593"/>
      <c r="H1695" s="593"/>
      <c r="I1695" s="593"/>
      <c r="J1695" s="593"/>
      <c r="K1695" s="593"/>
      <c r="L1695" s="593"/>
      <c r="N1695" s="593"/>
      <c r="O1695" s="593"/>
      <c r="P1695" s="593"/>
      <c r="Q1695" s="593"/>
    </row>
    <row r="1696" customHeight="1" spans="6:17">
      <c r="F1696" s="593"/>
      <c r="G1696" s="593"/>
      <c r="H1696" s="593"/>
      <c r="I1696" s="593"/>
      <c r="J1696" s="593"/>
      <c r="K1696" s="593"/>
      <c r="L1696" s="593"/>
      <c r="N1696" s="593"/>
      <c r="O1696" s="593"/>
      <c r="P1696" s="593"/>
      <c r="Q1696" s="593"/>
    </row>
    <row r="1697" customHeight="1" spans="6:17">
      <c r="F1697" s="593"/>
      <c r="G1697" s="593"/>
      <c r="H1697" s="593"/>
      <c r="I1697" s="593"/>
      <c r="J1697" s="593"/>
      <c r="K1697" s="593"/>
      <c r="L1697" s="593"/>
      <c r="N1697" s="593"/>
      <c r="O1697" s="593"/>
      <c r="P1697" s="593"/>
      <c r="Q1697" s="593"/>
    </row>
    <row r="1698" customHeight="1" spans="6:17">
      <c r="F1698" s="593"/>
      <c r="G1698" s="593"/>
      <c r="H1698" s="593"/>
      <c r="I1698" s="593"/>
      <c r="J1698" s="593"/>
      <c r="K1698" s="593"/>
      <c r="L1698" s="593"/>
      <c r="N1698" s="593"/>
      <c r="O1698" s="593"/>
      <c r="P1698" s="593"/>
      <c r="Q1698" s="593"/>
    </row>
    <row r="1699" customHeight="1" spans="6:17">
      <c r="F1699" s="593"/>
      <c r="G1699" s="593"/>
      <c r="H1699" s="593"/>
      <c r="I1699" s="593"/>
      <c r="J1699" s="593"/>
      <c r="K1699" s="593"/>
      <c r="L1699" s="593"/>
      <c r="N1699" s="593"/>
      <c r="O1699" s="593"/>
      <c r="P1699" s="593"/>
      <c r="Q1699" s="593"/>
    </row>
    <row r="1700" customHeight="1" spans="6:17">
      <c r="F1700" s="593"/>
      <c r="G1700" s="593"/>
      <c r="H1700" s="593"/>
      <c r="I1700" s="593"/>
      <c r="J1700" s="593"/>
      <c r="K1700" s="593"/>
      <c r="L1700" s="593"/>
      <c r="N1700" s="593"/>
      <c r="O1700" s="593"/>
      <c r="P1700" s="593"/>
      <c r="Q1700" s="593"/>
    </row>
    <row r="1701" customHeight="1" spans="6:17">
      <c r="F1701" s="593"/>
      <c r="G1701" s="593"/>
      <c r="H1701" s="593"/>
      <c r="I1701" s="593"/>
      <c r="J1701" s="593"/>
      <c r="K1701" s="593"/>
      <c r="L1701" s="593"/>
      <c r="N1701" s="593"/>
      <c r="O1701" s="593"/>
      <c r="P1701" s="593"/>
      <c r="Q1701" s="593"/>
    </row>
    <row r="1702" customHeight="1" spans="6:17">
      <c r="F1702" s="593"/>
      <c r="G1702" s="593"/>
      <c r="H1702" s="593"/>
      <c r="I1702" s="593"/>
      <c r="J1702" s="593"/>
      <c r="K1702" s="593"/>
      <c r="L1702" s="593"/>
      <c r="N1702" s="593"/>
      <c r="O1702" s="593"/>
      <c r="P1702" s="593"/>
      <c r="Q1702" s="593"/>
    </row>
    <row r="1703" customHeight="1" spans="6:17">
      <c r="F1703" s="593"/>
      <c r="G1703" s="593"/>
      <c r="H1703" s="593"/>
      <c r="I1703" s="593"/>
      <c r="J1703" s="593"/>
      <c r="K1703" s="593"/>
      <c r="L1703" s="593"/>
      <c r="N1703" s="593"/>
      <c r="O1703" s="593"/>
      <c r="P1703" s="593"/>
      <c r="Q1703" s="593"/>
    </row>
    <row r="1704" customHeight="1" spans="6:17">
      <c r="F1704" s="593"/>
      <c r="G1704" s="593"/>
      <c r="H1704" s="593"/>
      <c r="I1704" s="593"/>
      <c r="J1704" s="593"/>
      <c r="K1704" s="593"/>
      <c r="L1704" s="593"/>
      <c r="N1704" s="593"/>
      <c r="O1704" s="593"/>
      <c r="P1704" s="593"/>
      <c r="Q1704" s="593"/>
    </row>
    <row r="1705" customHeight="1" spans="6:17">
      <c r="F1705" s="593"/>
      <c r="G1705" s="593"/>
      <c r="H1705" s="593"/>
      <c r="I1705" s="593"/>
      <c r="J1705" s="593"/>
      <c r="K1705" s="593"/>
      <c r="L1705" s="593"/>
      <c r="N1705" s="593"/>
      <c r="O1705" s="593"/>
      <c r="P1705" s="593"/>
      <c r="Q1705" s="593"/>
    </row>
    <row r="1706" customHeight="1" spans="6:17">
      <c r="F1706" s="593"/>
      <c r="G1706" s="593"/>
      <c r="H1706" s="593"/>
      <c r="I1706" s="593"/>
      <c r="J1706" s="593"/>
      <c r="K1706" s="593"/>
      <c r="L1706" s="593"/>
      <c r="N1706" s="593"/>
      <c r="O1706" s="593"/>
      <c r="P1706" s="593"/>
      <c r="Q1706" s="593"/>
    </row>
    <row r="1707" customHeight="1" spans="6:17">
      <c r="F1707" s="593"/>
      <c r="G1707" s="593"/>
      <c r="H1707" s="593"/>
      <c r="I1707" s="593"/>
      <c r="J1707" s="593"/>
      <c r="K1707" s="593"/>
      <c r="L1707" s="593"/>
      <c r="N1707" s="593"/>
      <c r="O1707" s="593"/>
      <c r="P1707" s="593"/>
      <c r="Q1707" s="593"/>
    </row>
    <row r="1708" customHeight="1" spans="6:17">
      <c r="F1708" s="593"/>
      <c r="G1708" s="593"/>
      <c r="H1708" s="593"/>
      <c r="I1708" s="593"/>
      <c r="J1708" s="593"/>
      <c r="K1708" s="593"/>
      <c r="L1708" s="593"/>
      <c r="N1708" s="593"/>
      <c r="O1708" s="593"/>
      <c r="P1708" s="593"/>
      <c r="Q1708" s="593"/>
    </row>
    <row r="1709" customHeight="1" spans="6:17">
      <c r="F1709" s="593"/>
      <c r="G1709" s="593"/>
      <c r="H1709" s="593"/>
      <c r="I1709" s="593"/>
      <c r="J1709" s="593"/>
      <c r="K1709" s="593"/>
      <c r="L1709" s="593"/>
      <c r="N1709" s="593"/>
      <c r="O1709" s="593"/>
      <c r="P1709" s="593"/>
      <c r="Q1709" s="593"/>
    </row>
    <row r="1710" customHeight="1" spans="6:17">
      <c r="F1710" s="593"/>
      <c r="G1710" s="593"/>
      <c r="H1710" s="593"/>
      <c r="I1710" s="593"/>
      <c r="J1710" s="593"/>
      <c r="K1710" s="593"/>
      <c r="L1710" s="593"/>
      <c r="N1710" s="593"/>
      <c r="O1710" s="593"/>
      <c r="P1710" s="593"/>
      <c r="Q1710" s="593"/>
    </row>
    <row r="1711" customHeight="1" spans="6:17">
      <c r="F1711" s="593"/>
      <c r="G1711" s="593"/>
      <c r="H1711" s="593"/>
      <c r="I1711" s="593"/>
      <c r="J1711" s="593"/>
      <c r="K1711" s="593"/>
      <c r="L1711" s="593"/>
      <c r="N1711" s="593"/>
      <c r="O1711" s="593"/>
      <c r="P1711" s="593"/>
      <c r="Q1711" s="593"/>
    </row>
    <row r="1712" customHeight="1" spans="6:17">
      <c r="F1712" s="593"/>
      <c r="G1712" s="593"/>
      <c r="H1712" s="593"/>
      <c r="I1712" s="593"/>
      <c r="J1712" s="593"/>
      <c r="K1712" s="593"/>
      <c r="L1712" s="593"/>
      <c r="N1712" s="593"/>
      <c r="O1712" s="593"/>
      <c r="P1712" s="593"/>
      <c r="Q1712" s="593"/>
    </row>
    <row r="1713" customHeight="1" spans="6:17">
      <c r="F1713" s="593"/>
      <c r="G1713" s="593"/>
      <c r="H1713" s="593"/>
      <c r="I1713" s="593"/>
      <c r="J1713" s="593"/>
      <c r="K1713" s="593"/>
      <c r="L1713" s="593"/>
      <c r="N1713" s="593"/>
      <c r="O1713" s="593"/>
      <c r="P1713" s="593"/>
      <c r="Q1713" s="593"/>
    </row>
    <row r="1714" customHeight="1" spans="6:17">
      <c r="F1714" s="593"/>
      <c r="G1714" s="593"/>
      <c r="H1714" s="593"/>
      <c r="I1714" s="593"/>
      <c r="J1714" s="593"/>
      <c r="K1714" s="593"/>
      <c r="L1714" s="593"/>
      <c r="N1714" s="593"/>
      <c r="O1714" s="593"/>
      <c r="P1714" s="593"/>
      <c r="Q1714" s="593"/>
    </row>
    <row r="1715" customHeight="1" spans="6:17">
      <c r="F1715" s="593"/>
      <c r="G1715" s="593"/>
      <c r="H1715" s="593"/>
      <c r="I1715" s="593"/>
      <c r="J1715" s="593"/>
      <c r="K1715" s="593"/>
      <c r="L1715" s="593"/>
      <c r="N1715" s="593"/>
      <c r="O1715" s="593"/>
      <c r="P1715" s="593"/>
      <c r="Q1715" s="593"/>
    </row>
    <row r="1716" customHeight="1" spans="6:17">
      <c r="F1716" s="593"/>
      <c r="G1716" s="593"/>
      <c r="H1716" s="593"/>
      <c r="I1716" s="593"/>
      <c r="J1716" s="593"/>
      <c r="K1716" s="593"/>
      <c r="L1716" s="593"/>
      <c r="N1716" s="593"/>
      <c r="O1716" s="593"/>
      <c r="P1716" s="593"/>
      <c r="Q1716" s="593"/>
    </row>
    <row r="1717" customHeight="1" spans="6:17">
      <c r="F1717" s="593"/>
      <c r="G1717" s="593"/>
      <c r="H1717" s="593"/>
      <c r="I1717" s="593"/>
      <c r="J1717" s="593"/>
      <c r="K1717" s="593"/>
      <c r="L1717" s="593"/>
      <c r="N1717" s="593"/>
      <c r="O1717" s="593"/>
      <c r="P1717" s="593"/>
      <c r="Q1717" s="593"/>
    </row>
    <row r="1718" customHeight="1" spans="6:17">
      <c r="F1718" s="593"/>
      <c r="G1718" s="593"/>
      <c r="H1718" s="593"/>
      <c r="I1718" s="593"/>
      <c r="J1718" s="593"/>
      <c r="K1718" s="593"/>
      <c r="L1718" s="593"/>
      <c r="N1718" s="593"/>
      <c r="O1718" s="593"/>
      <c r="P1718" s="593"/>
      <c r="Q1718" s="593"/>
    </row>
    <row r="1719" customHeight="1" spans="6:17">
      <c r="F1719" s="593"/>
      <c r="G1719" s="593"/>
      <c r="H1719" s="593"/>
      <c r="I1719" s="593"/>
      <c r="J1719" s="593"/>
      <c r="K1719" s="593"/>
      <c r="L1719" s="593"/>
      <c r="N1719" s="593"/>
      <c r="O1719" s="593"/>
      <c r="P1719" s="593"/>
      <c r="Q1719" s="593"/>
    </row>
    <row r="1720" customHeight="1" spans="6:17">
      <c r="F1720" s="593"/>
      <c r="G1720" s="593"/>
      <c r="H1720" s="593"/>
      <c r="I1720" s="593"/>
      <c r="J1720" s="593"/>
      <c r="K1720" s="593"/>
      <c r="L1720" s="593"/>
      <c r="N1720" s="593"/>
      <c r="O1720" s="593"/>
      <c r="P1720" s="593"/>
      <c r="Q1720" s="593"/>
    </row>
    <row r="1721" customHeight="1" spans="6:17">
      <c r="F1721" s="593"/>
      <c r="G1721" s="593"/>
      <c r="H1721" s="593"/>
      <c r="I1721" s="593"/>
      <c r="J1721" s="593"/>
      <c r="K1721" s="593"/>
      <c r="L1721" s="593"/>
      <c r="N1721" s="593"/>
      <c r="O1721" s="593"/>
      <c r="P1721" s="593"/>
      <c r="Q1721" s="593"/>
    </row>
    <row r="1722" customHeight="1" spans="6:17">
      <c r="F1722" s="593"/>
      <c r="G1722" s="593"/>
      <c r="H1722" s="593"/>
      <c r="I1722" s="593"/>
      <c r="J1722" s="593"/>
      <c r="K1722" s="593"/>
      <c r="L1722" s="593"/>
      <c r="N1722" s="593"/>
      <c r="O1722" s="593"/>
      <c r="P1722" s="593"/>
      <c r="Q1722" s="593"/>
    </row>
    <row r="1723" customHeight="1" spans="6:17">
      <c r="F1723" s="593"/>
      <c r="G1723" s="593"/>
      <c r="H1723" s="593"/>
      <c r="I1723" s="593"/>
      <c r="J1723" s="593"/>
      <c r="K1723" s="593"/>
      <c r="L1723" s="593"/>
      <c r="N1723" s="593"/>
      <c r="O1723" s="593"/>
      <c r="P1723" s="593"/>
      <c r="Q1723" s="593"/>
    </row>
    <row r="1724" customHeight="1" spans="6:17">
      <c r="F1724" s="593"/>
      <c r="G1724" s="593"/>
      <c r="H1724" s="593"/>
      <c r="I1724" s="593"/>
      <c r="J1724" s="593"/>
      <c r="K1724" s="593"/>
      <c r="L1724" s="593"/>
      <c r="N1724" s="593"/>
      <c r="O1724" s="593"/>
      <c r="P1724" s="593"/>
      <c r="Q1724" s="593"/>
    </row>
    <row r="1725" customHeight="1" spans="6:17">
      <c r="F1725" s="593"/>
      <c r="G1725" s="593"/>
      <c r="H1725" s="593"/>
      <c r="I1725" s="593"/>
      <c r="J1725" s="593"/>
      <c r="K1725" s="593"/>
      <c r="L1725" s="593"/>
      <c r="N1725" s="593"/>
      <c r="O1725" s="593"/>
      <c r="P1725" s="593"/>
      <c r="Q1725" s="593"/>
    </row>
    <row r="1726" customHeight="1" spans="6:17">
      <c r="F1726" s="593"/>
      <c r="G1726" s="593"/>
      <c r="H1726" s="593"/>
      <c r="I1726" s="593"/>
      <c r="J1726" s="593"/>
      <c r="K1726" s="593"/>
      <c r="L1726" s="593"/>
      <c r="N1726" s="593"/>
      <c r="O1726" s="593"/>
      <c r="P1726" s="593"/>
      <c r="Q1726" s="593"/>
    </row>
    <row r="1727" customHeight="1" spans="6:17">
      <c r="F1727" s="593"/>
      <c r="G1727" s="593"/>
      <c r="H1727" s="593"/>
      <c r="I1727" s="593"/>
      <c r="J1727" s="593"/>
      <c r="K1727" s="593"/>
      <c r="L1727" s="593"/>
      <c r="N1727" s="593"/>
      <c r="O1727" s="593"/>
      <c r="P1727" s="593"/>
      <c r="Q1727" s="593"/>
    </row>
    <row r="1728" customHeight="1" spans="6:17">
      <c r="F1728" s="593"/>
      <c r="G1728" s="593"/>
      <c r="H1728" s="593"/>
      <c r="I1728" s="593"/>
      <c r="J1728" s="593"/>
      <c r="K1728" s="593"/>
      <c r="L1728" s="593"/>
      <c r="N1728" s="593"/>
      <c r="O1728" s="593"/>
      <c r="P1728" s="593"/>
      <c r="Q1728" s="593"/>
    </row>
    <row r="1729" customHeight="1" spans="6:17">
      <c r="F1729" s="593"/>
      <c r="G1729" s="593"/>
      <c r="H1729" s="593"/>
      <c r="I1729" s="593"/>
      <c r="J1729" s="593"/>
      <c r="K1729" s="593"/>
      <c r="L1729" s="593"/>
      <c r="N1729" s="593"/>
      <c r="O1729" s="593"/>
      <c r="P1729" s="593"/>
      <c r="Q1729" s="593"/>
    </row>
    <row r="1730" customHeight="1" spans="6:17">
      <c r="F1730" s="593"/>
      <c r="G1730" s="593"/>
      <c r="H1730" s="593"/>
      <c r="I1730" s="593"/>
      <c r="J1730" s="593"/>
      <c r="K1730" s="593"/>
      <c r="L1730" s="593"/>
      <c r="N1730" s="593"/>
      <c r="O1730" s="593"/>
      <c r="P1730" s="593"/>
      <c r="Q1730" s="593"/>
    </row>
    <row r="1731" customHeight="1" spans="6:17">
      <c r="F1731" s="593"/>
      <c r="G1731" s="593"/>
      <c r="H1731" s="593"/>
      <c r="I1731" s="593"/>
      <c r="J1731" s="593"/>
      <c r="K1731" s="593"/>
      <c r="L1731" s="593"/>
      <c r="N1731" s="593"/>
      <c r="O1731" s="593"/>
      <c r="P1731" s="593"/>
      <c r="Q1731" s="593"/>
    </row>
    <row r="1732" customHeight="1" spans="6:17">
      <c r="F1732" s="593"/>
      <c r="G1732" s="593"/>
      <c r="H1732" s="593"/>
      <c r="I1732" s="593"/>
      <c r="J1732" s="593"/>
      <c r="K1732" s="593"/>
      <c r="L1732" s="593"/>
      <c r="N1732" s="593"/>
      <c r="O1732" s="593"/>
      <c r="P1732" s="593"/>
      <c r="Q1732" s="593"/>
    </row>
    <row r="1733" customHeight="1" spans="6:17">
      <c r="F1733" s="593"/>
      <c r="G1733" s="593"/>
      <c r="H1733" s="593"/>
      <c r="I1733" s="593"/>
      <c r="J1733" s="593"/>
      <c r="K1733" s="593"/>
      <c r="L1733" s="593"/>
      <c r="N1733" s="593"/>
      <c r="O1733" s="593"/>
      <c r="P1733" s="593"/>
      <c r="Q1733" s="593"/>
    </row>
    <row r="1734" customHeight="1" spans="6:17">
      <c r="F1734" s="593"/>
      <c r="G1734" s="593"/>
      <c r="H1734" s="593"/>
      <c r="I1734" s="593"/>
      <c r="J1734" s="593"/>
      <c r="K1734" s="593"/>
      <c r="L1734" s="593"/>
      <c r="N1734" s="593"/>
      <c r="O1734" s="593"/>
      <c r="P1734" s="593"/>
      <c r="Q1734" s="593"/>
    </row>
    <row r="1735" customHeight="1" spans="6:17">
      <c r="F1735" s="593"/>
      <c r="G1735" s="593"/>
      <c r="H1735" s="593"/>
      <c r="I1735" s="593"/>
      <c r="J1735" s="593"/>
      <c r="K1735" s="593"/>
      <c r="L1735" s="593"/>
      <c r="N1735" s="593"/>
      <c r="O1735" s="593"/>
      <c r="P1735" s="593"/>
      <c r="Q1735" s="593"/>
    </row>
    <row r="1736" customHeight="1" spans="6:17">
      <c r="F1736" s="593"/>
      <c r="G1736" s="593"/>
      <c r="H1736" s="593"/>
      <c r="I1736" s="593"/>
      <c r="J1736" s="593"/>
      <c r="K1736" s="593"/>
      <c r="L1736" s="593"/>
      <c r="N1736" s="593"/>
      <c r="O1736" s="593"/>
      <c r="P1736" s="593"/>
      <c r="Q1736" s="593"/>
    </row>
    <row r="1737" customHeight="1" spans="6:17">
      <c r="F1737" s="593"/>
      <c r="G1737" s="593"/>
      <c r="H1737" s="593"/>
      <c r="I1737" s="593"/>
      <c r="J1737" s="593"/>
      <c r="K1737" s="593"/>
      <c r="L1737" s="593"/>
      <c r="N1737" s="593"/>
      <c r="O1737" s="593"/>
      <c r="P1737" s="593"/>
      <c r="Q1737" s="593"/>
    </row>
    <row r="1738" customHeight="1" spans="6:17">
      <c r="F1738" s="593"/>
      <c r="G1738" s="593"/>
      <c r="H1738" s="593"/>
      <c r="I1738" s="593"/>
      <c r="J1738" s="593"/>
      <c r="K1738" s="593"/>
      <c r="L1738" s="593"/>
      <c r="N1738" s="593"/>
      <c r="O1738" s="593"/>
      <c r="P1738" s="593"/>
      <c r="Q1738" s="593"/>
    </row>
    <row r="1739" customHeight="1" spans="6:17">
      <c r="F1739" s="593"/>
      <c r="G1739" s="593"/>
      <c r="H1739" s="593"/>
      <c r="I1739" s="593"/>
      <c r="J1739" s="593"/>
      <c r="K1739" s="593"/>
      <c r="L1739" s="593"/>
      <c r="N1739" s="593"/>
      <c r="O1739" s="593"/>
      <c r="P1739" s="593"/>
      <c r="Q1739" s="593"/>
    </row>
    <row r="1740" customHeight="1" spans="6:17">
      <c r="F1740" s="593"/>
      <c r="G1740" s="593"/>
      <c r="H1740" s="593"/>
      <c r="I1740" s="593"/>
      <c r="J1740" s="593"/>
      <c r="K1740" s="593"/>
      <c r="L1740" s="593"/>
      <c r="N1740" s="593"/>
      <c r="O1740" s="593"/>
      <c r="P1740" s="593"/>
      <c r="Q1740" s="593"/>
    </row>
    <row r="1741" customHeight="1" spans="6:17">
      <c r="F1741" s="593"/>
      <c r="G1741" s="593"/>
      <c r="H1741" s="593"/>
      <c r="I1741" s="593"/>
      <c r="J1741" s="593"/>
      <c r="K1741" s="593"/>
      <c r="L1741" s="593"/>
      <c r="N1741" s="593"/>
      <c r="O1741" s="593"/>
      <c r="P1741" s="593"/>
      <c r="Q1741" s="593"/>
    </row>
    <row r="1742" customHeight="1" spans="6:17">
      <c r="F1742" s="593"/>
      <c r="G1742" s="593"/>
      <c r="H1742" s="593"/>
      <c r="I1742" s="593"/>
      <c r="J1742" s="593"/>
      <c r="K1742" s="593"/>
      <c r="L1742" s="593"/>
      <c r="N1742" s="593"/>
      <c r="O1742" s="593"/>
      <c r="P1742" s="593"/>
      <c r="Q1742" s="593"/>
    </row>
    <row r="1743" customHeight="1" spans="6:17">
      <c r="F1743" s="593"/>
      <c r="G1743" s="593"/>
      <c r="H1743" s="593"/>
      <c r="I1743" s="593"/>
      <c r="J1743" s="593"/>
      <c r="K1743" s="593"/>
      <c r="L1743" s="593"/>
      <c r="N1743" s="593"/>
      <c r="O1743" s="593"/>
      <c r="P1743" s="593"/>
      <c r="Q1743" s="593"/>
    </row>
    <row r="1744" customHeight="1" spans="6:17">
      <c r="F1744" s="593"/>
      <c r="G1744" s="593"/>
      <c r="H1744" s="593"/>
      <c r="I1744" s="593"/>
      <c r="J1744" s="593"/>
      <c r="K1744" s="593"/>
      <c r="L1744" s="593"/>
      <c r="N1744" s="593"/>
      <c r="O1744" s="593"/>
      <c r="P1744" s="593"/>
      <c r="Q1744" s="593"/>
    </row>
    <row r="1745" customHeight="1" spans="6:17">
      <c r="F1745" s="593"/>
      <c r="G1745" s="593"/>
      <c r="H1745" s="593"/>
      <c r="I1745" s="593"/>
      <c r="J1745" s="593"/>
      <c r="K1745" s="593"/>
      <c r="L1745" s="593"/>
      <c r="N1745" s="593"/>
      <c r="O1745" s="593"/>
      <c r="P1745" s="593"/>
      <c r="Q1745" s="593"/>
    </row>
    <row r="1746" customHeight="1" spans="6:17">
      <c r="F1746" s="593"/>
      <c r="G1746" s="593"/>
      <c r="H1746" s="593"/>
      <c r="I1746" s="593"/>
      <c r="J1746" s="593"/>
      <c r="K1746" s="593"/>
      <c r="L1746" s="593"/>
      <c r="N1746" s="593"/>
      <c r="O1746" s="593"/>
      <c r="P1746" s="593"/>
      <c r="Q1746" s="593"/>
    </row>
    <row r="1747" customHeight="1" spans="6:17">
      <c r="F1747" s="593"/>
      <c r="G1747" s="593"/>
      <c r="H1747" s="593"/>
      <c r="I1747" s="593"/>
      <c r="J1747" s="593"/>
      <c r="K1747" s="593"/>
      <c r="L1747" s="593"/>
      <c r="N1747" s="593"/>
      <c r="O1747" s="593"/>
      <c r="P1747" s="593"/>
      <c r="Q1747" s="593"/>
    </row>
    <row r="1748" customHeight="1" spans="6:17">
      <c r="F1748" s="593"/>
      <c r="G1748" s="593"/>
      <c r="H1748" s="593"/>
      <c r="I1748" s="593"/>
      <c r="J1748" s="593"/>
      <c r="K1748" s="593"/>
      <c r="L1748" s="593"/>
      <c r="N1748" s="593"/>
      <c r="O1748" s="593"/>
      <c r="P1748" s="593"/>
      <c r="Q1748" s="593"/>
    </row>
    <row r="1749" customHeight="1" spans="6:17">
      <c r="F1749" s="593"/>
      <c r="G1749" s="593"/>
      <c r="H1749" s="593"/>
      <c r="I1749" s="593"/>
      <c r="J1749" s="593"/>
      <c r="K1749" s="593"/>
      <c r="L1749" s="593"/>
      <c r="N1749" s="593"/>
      <c r="O1749" s="593"/>
      <c r="P1749" s="593"/>
      <c r="Q1749" s="593"/>
    </row>
    <row r="1750" customHeight="1" spans="6:17">
      <c r="F1750" s="593"/>
      <c r="G1750" s="593"/>
      <c r="H1750" s="593"/>
      <c r="I1750" s="593"/>
      <c r="J1750" s="593"/>
      <c r="K1750" s="593"/>
      <c r="L1750" s="593"/>
      <c r="N1750" s="593"/>
      <c r="O1750" s="593"/>
      <c r="P1750" s="593"/>
      <c r="Q1750" s="593"/>
    </row>
    <row r="1751" customHeight="1" spans="6:17">
      <c r="F1751" s="593"/>
      <c r="G1751" s="593"/>
      <c r="H1751" s="593"/>
      <c r="I1751" s="593"/>
      <c r="J1751" s="593"/>
      <c r="K1751" s="593"/>
      <c r="L1751" s="593"/>
      <c r="N1751" s="593"/>
      <c r="O1751" s="593"/>
      <c r="P1751" s="593"/>
      <c r="Q1751" s="593"/>
    </row>
    <row r="1752" customHeight="1" spans="6:17">
      <c r="F1752" s="593"/>
      <c r="G1752" s="593"/>
      <c r="H1752" s="593"/>
      <c r="I1752" s="593"/>
      <c r="J1752" s="593"/>
      <c r="K1752" s="593"/>
      <c r="L1752" s="593"/>
      <c r="N1752" s="593"/>
      <c r="O1752" s="593"/>
      <c r="P1752" s="593"/>
      <c r="Q1752" s="593"/>
    </row>
    <row r="1753" customHeight="1" spans="6:17">
      <c r="F1753" s="593"/>
      <c r="G1753" s="593"/>
      <c r="H1753" s="593"/>
      <c r="I1753" s="593"/>
      <c r="J1753" s="593"/>
      <c r="K1753" s="593"/>
      <c r="L1753" s="593"/>
      <c r="N1753" s="593"/>
      <c r="O1753" s="593"/>
      <c r="P1753" s="593"/>
      <c r="Q1753" s="593"/>
    </row>
    <row r="1754" customHeight="1" spans="6:17">
      <c r="F1754" s="593"/>
      <c r="G1754" s="593"/>
      <c r="H1754" s="593"/>
      <c r="I1754" s="593"/>
      <c r="J1754" s="593"/>
      <c r="K1754" s="593"/>
      <c r="L1754" s="593"/>
      <c r="N1754" s="593"/>
      <c r="O1754" s="593"/>
      <c r="P1754" s="593"/>
      <c r="Q1754" s="593"/>
    </row>
    <row r="1755" customHeight="1" spans="6:17">
      <c r="F1755" s="593"/>
      <c r="G1755" s="593"/>
      <c r="H1755" s="593"/>
      <c r="I1755" s="593"/>
      <c r="J1755" s="593"/>
      <c r="K1755" s="593"/>
      <c r="L1755" s="593"/>
      <c r="N1755" s="593"/>
      <c r="O1755" s="593"/>
      <c r="P1755" s="593"/>
      <c r="Q1755" s="593"/>
    </row>
    <row r="1756" customHeight="1" spans="6:17">
      <c r="F1756" s="593"/>
      <c r="G1756" s="593"/>
      <c r="H1756" s="593"/>
      <c r="I1756" s="593"/>
      <c r="J1756" s="593"/>
      <c r="K1756" s="593"/>
      <c r="L1756" s="593"/>
      <c r="N1756" s="593"/>
      <c r="O1756" s="593"/>
      <c r="P1756" s="593"/>
      <c r="Q1756" s="593"/>
    </row>
    <row r="1757" customHeight="1" spans="6:17">
      <c r="F1757" s="593"/>
      <c r="G1757" s="593"/>
      <c r="H1757" s="593"/>
      <c r="I1757" s="593"/>
      <c r="J1757" s="593"/>
      <c r="K1757" s="593"/>
      <c r="L1757" s="593"/>
      <c r="N1757" s="593"/>
      <c r="O1757" s="593"/>
      <c r="P1757" s="593"/>
      <c r="Q1757" s="593"/>
    </row>
    <row r="1758" customHeight="1" spans="6:17">
      <c r="F1758" s="593"/>
      <c r="G1758" s="593"/>
      <c r="H1758" s="593"/>
      <c r="I1758" s="593"/>
      <c r="J1758" s="593"/>
      <c r="K1758" s="593"/>
      <c r="L1758" s="593"/>
      <c r="N1758" s="593"/>
      <c r="O1758" s="593"/>
      <c r="P1758" s="593"/>
      <c r="Q1758" s="593"/>
    </row>
    <row r="1759" customHeight="1" spans="6:17">
      <c r="F1759" s="593"/>
      <c r="G1759" s="593"/>
      <c r="H1759" s="593"/>
      <c r="I1759" s="593"/>
      <c r="J1759" s="593"/>
      <c r="K1759" s="593"/>
      <c r="L1759" s="593"/>
      <c r="N1759" s="593"/>
      <c r="O1759" s="593"/>
      <c r="P1759" s="593"/>
      <c r="Q1759" s="593"/>
    </row>
    <row r="1760" customHeight="1" spans="6:17">
      <c r="F1760" s="593"/>
      <c r="G1760" s="593"/>
      <c r="H1760" s="593"/>
      <c r="I1760" s="593"/>
      <c r="J1760" s="593"/>
      <c r="K1760" s="593"/>
      <c r="L1760" s="593"/>
      <c r="N1760" s="593"/>
      <c r="O1760" s="593"/>
      <c r="P1760" s="593"/>
      <c r="Q1760" s="593"/>
    </row>
    <row r="1761" customHeight="1" spans="6:17">
      <c r="F1761" s="593"/>
      <c r="G1761" s="593"/>
      <c r="H1761" s="593"/>
      <c r="I1761" s="593"/>
      <c r="J1761" s="593"/>
      <c r="K1761" s="593"/>
      <c r="L1761" s="593"/>
      <c r="N1761" s="593"/>
      <c r="O1761" s="593"/>
      <c r="P1761" s="593"/>
      <c r="Q1761" s="593"/>
    </row>
    <row r="1762" customHeight="1" spans="6:17">
      <c r="F1762" s="593"/>
      <c r="G1762" s="593"/>
      <c r="H1762" s="593"/>
      <c r="I1762" s="593"/>
      <c r="J1762" s="593"/>
      <c r="K1762" s="593"/>
      <c r="L1762" s="593"/>
      <c r="N1762" s="593"/>
      <c r="O1762" s="593"/>
      <c r="P1762" s="593"/>
      <c r="Q1762" s="593"/>
    </row>
    <row r="1763" customHeight="1" spans="6:17">
      <c r="F1763" s="593"/>
      <c r="G1763" s="593"/>
      <c r="H1763" s="593"/>
      <c r="I1763" s="593"/>
      <c r="J1763" s="593"/>
      <c r="K1763" s="593"/>
      <c r="L1763" s="593"/>
      <c r="N1763" s="593"/>
      <c r="O1763" s="593"/>
      <c r="P1763" s="593"/>
      <c r="Q1763" s="593"/>
    </row>
    <row r="1764" customHeight="1" spans="6:17">
      <c r="F1764" s="593"/>
      <c r="G1764" s="593"/>
      <c r="H1764" s="593"/>
      <c r="I1764" s="593"/>
      <c r="J1764" s="593"/>
      <c r="K1764" s="593"/>
      <c r="L1764" s="593"/>
      <c r="N1764" s="593"/>
      <c r="O1764" s="593"/>
      <c r="P1764" s="593"/>
      <c r="Q1764" s="593"/>
    </row>
    <row r="1765" customHeight="1" spans="6:17">
      <c r="F1765" s="593"/>
      <c r="G1765" s="593"/>
      <c r="H1765" s="593"/>
      <c r="I1765" s="593"/>
      <c r="J1765" s="593"/>
      <c r="K1765" s="593"/>
      <c r="L1765" s="593"/>
      <c r="N1765" s="593"/>
      <c r="O1765" s="593"/>
      <c r="P1765" s="593"/>
      <c r="Q1765" s="593"/>
    </row>
    <row r="1766" customHeight="1" spans="6:17">
      <c r="F1766" s="593"/>
      <c r="G1766" s="593"/>
      <c r="H1766" s="593"/>
      <c r="I1766" s="593"/>
      <c r="J1766" s="593"/>
      <c r="K1766" s="593"/>
      <c r="L1766" s="593"/>
      <c r="N1766" s="593"/>
      <c r="O1766" s="593"/>
      <c r="P1766" s="593"/>
      <c r="Q1766" s="593"/>
    </row>
    <row r="1767" customHeight="1" spans="6:17">
      <c r="F1767" s="593"/>
      <c r="G1767" s="593"/>
      <c r="H1767" s="593"/>
      <c r="I1767" s="593"/>
      <c r="J1767" s="593"/>
      <c r="K1767" s="593"/>
      <c r="L1767" s="593"/>
      <c r="N1767" s="593"/>
      <c r="O1767" s="593"/>
      <c r="P1767" s="593"/>
      <c r="Q1767" s="593"/>
    </row>
    <row r="1768" customHeight="1" spans="6:17">
      <c r="F1768" s="593"/>
      <c r="G1768" s="593"/>
      <c r="H1768" s="593"/>
      <c r="I1768" s="593"/>
      <c r="J1768" s="593"/>
      <c r="K1768" s="593"/>
      <c r="L1768" s="593"/>
      <c r="N1768" s="593"/>
      <c r="O1768" s="593"/>
      <c r="P1768" s="593"/>
      <c r="Q1768" s="593"/>
    </row>
    <row r="1769" customHeight="1" spans="6:17">
      <c r="F1769" s="593"/>
      <c r="G1769" s="593"/>
      <c r="H1769" s="593"/>
      <c r="I1769" s="593"/>
      <c r="J1769" s="593"/>
      <c r="K1769" s="593"/>
      <c r="L1769" s="593"/>
      <c r="N1769" s="593"/>
      <c r="O1769" s="593"/>
      <c r="P1769" s="593"/>
      <c r="Q1769" s="593"/>
    </row>
    <row r="1770" customHeight="1" spans="6:17">
      <c r="F1770" s="593"/>
      <c r="G1770" s="593"/>
      <c r="H1770" s="593"/>
      <c r="I1770" s="593"/>
      <c r="J1770" s="593"/>
      <c r="K1770" s="593"/>
      <c r="L1770" s="593"/>
      <c r="N1770" s="593"/>
      <c r="O1770" s="593"/>
      <c r="P1770" s="593"/>
      <c r="Q1770" s="593"/>
    </row>
    <row r="1771" customHeight="1" spans="6:17">
      <c r="F1771" s="593"/>
      <c r="G1771" s="593"/>
      <c r="H1771" s="593"/>
      <c r="I1771" s="593"/>
      <c r="J1771" s="593"/>
      <c r="K1771" s="593"/>
      <c r="L1771" s="593"/>
      <c r="N1771" s="593"/>
      <c r="O1771" s="593"/>
      <c r="P1771" s="593"/>
      <c r="Q1771" s="593"/>
    </row>
    <row r="1772" customHeight="1" spans="6:17">
      <c r="F1772" s="593"/>
      <c r="G1772" s="593"/>
      <c r="H1772" s="593"/>
      <c r="I1772" s="593"/>
      <c r="J1772" s="593"/>
      <c r="K1772" s="593"/>
      <c r="L1772" s="593"/>
      <c r="N1772" s="593"/>
      <c r="O1772" s="593"/>
      <c r="P1772" s="593"/>
      <c r="Q1772" s="593"/>
    </row>
    <row r="1773" customHeight="1" spans="6:17">
      <c r="F1773" s="593"/>
      <c r="G1773" s="593"/>
      <c r="H1773" s="593"/>
      <c r="I1773" s="593"/>
      <c r="J1773" s="593"/>
      <c r="K1773" s="593"/>
      <c r="L1773" s="593"/>
      <c r="N1773" s="593"/>
      <c r="O1773" s="593"/>
      <c r="P1773" s="593"/>
      <c r="Q1773" s="593"/>
    </row>
    <row r="1774" customHeight="1" spans="6:17">
      <c r="F1774" s="593"/>
      <c r="G1774" s="593"/>
      <c r="H1774" s="593"/>
      <c r="I1774" s="593"/>
      <c r="J1774" s="593"/>
      <c r="K1774" s="593"/>
      <c r="L1774" s="593"/>
      <c r="N1774" s="593"/>
      <c r="O1774" s="593"/>
      <c r="P1774" s="593"/>
      <c r="Q1774" s="593"/>
    </row>
    <row r="1775" customHeight="1" spans="6:17">
      <c r="F1775" s="593"/>
      <c r="G1775" s="593"/>
      <c r="H1775" s="593"/>
      <c r="I1775" s="593"/>
      <c r="J1775" s="593"/>
      <c r="K1775" s="593"/>
      <c r="L1775" s="593"/>
      <c r="N1775" s="593"/>
      <c r="O1775" s="593"/>
      <c r="P1775" s="593"/>
      <c r="Q1775" s="593"/>
    </row>
    <row r="1776" customHeight="1" spans="6:17">
      <c r="F1776" s="593"/>
      <c r="G1776" s="593"/>
      <c r="H1776" s="593"/>
      <c r="I1776" s="593"/>
      <c r="J1776" s="593"/>
      <c r="K1776" s="593"/>
      <c r="L1776" s="593"/>
      <c r="N1776" s="593"/>
      <c r="O1776" s="593"/>
      <c r="P1776" s="593"/>
      <c r="Q1776" s="593"/>
    </row>
    <row r="1777" customHeight="1" spans="6:17">
      <c r="F1777" s="593"/>
      <c r="G1777" s="593"/>
      <c r="H1777" s="593"/>
      <c r="I1777" s="593"/>
      <c r="J1777" s="593"/>
      <c r="K1777" s="593"/>
      <c r="L1777" s="593"/>
      <c r="N1777" s="593"/>
      <c r="O1777" s="593"/>
      <c r="P1777" s="593"/>
      <c r="Q1777" s="593"/>
    </row>
    <row r="1778" customHeight="1" spans="6:17">
      <c r="F1778" s="593"/>
      <c r="G1778" s="593"/>
      <c r="H1778" s="593"/>
      <c r="I1778" s="593"/>
      <c r="J1778" s="593"/>
      <c r="K1778" s="593"/>
      <c r="L1778" s="593"/>
      <c r="N1778" s="593"/>
      <c r="O1778" s="593"/>
      <c r="P1778" s="593"/>
      <c r="Q1778" s="593"/>
    </row>
    <row r="1779" customHeight="1" spans="6:17">
      <c r="F1779" s="593"/>
      <c r="G1779" s="593"/>
      <c r="H1779" s="593"/>
      <c r="I1779" s="593"/>
      <c r="J1779" s="593"/>
      <c r="K1779" s="593"/>
      <c r="L1779" s="593"/>
      <c r="N1779" s="593"/>
      <c r="O1779" s="593"/>
      <c r="P1779" s="593"/>
      <c r="Q1779" s="593"/>
    </row>
    <row r="1780" customHeight="1" spans="6:17">
      <c r="F1780" s="593"/>
      <c r="G1780" s="593"/>
      <c r="H1780" s="593"/>
      <c r="I1780" s="593"/>
      <c r="J1780" s="593"/>
      <c r="K1780" s="593"/>
      <c r="L1780" s="593"/>
      <c r="N1780" s="593"/>
      <c r="O1780" s="593"/>
      <c r="P1780" s="593"/>
      <c r="Q1780" s="593"/>
    </row>
    <row r="1781" customHeight="1" spans="6:17">
      <c r="F1781" s="593"/>
      <c r="G1781" s="593"/>
      <c r="H1781" s="593"/>
      <c r="I1781" s="593"/>
      <c r="J1781" s="593"/>
      <c r="K1781" s="593"/>
      <c r="L1781" s="593"/>
      <c r="N1781" s="593"/>
      <c r="O1781" s="593"/>
      <c r="P1781" s="593"/>
      <c r="Q1781" s="593"/>
    </row>
    <row r="1782" customHeight="1" spans="6:17">
      <c r="F1782" s="593"/>
      <c r="G1782" s="593"/>
      <c r="H1782" s="593"/>
      <c r="I1782" s="593"/>
      <c r="J1782" s="593"/>
      <c r="K1782" s="593"/>
      <c r="L1782" s="593"/>
      <c r="N1782" s="593"/>
      <c r="O1782" s="593"/>
      <c r="P1782" s="593"/>
      <c r="Q1782" s="593"/>
    </row>
    <row r="1783" customHeight="1" spans="6:17">
      <c r="F1783" s="593"/>
      <c r="G1783" s="593"/>
      <c r="H1783" s="593"/>
      <c r="I1783" s="593"/>
      <c r="J1783" s="593"/>
      <c r="K1783" s="593"/>
      <c r="L1783" s="593"/>
      <c r="N1783" s="593"/>
      <c r="O1783" s="593"/>
      <c r="P1783" s="593"/>
      <c r="Q1783" s="593"/>
    </row>
    <row r="1784" customHeight="1" spans="6:17">
      <c r="F1784" s="593"/>
      <c r="G1784" s="593"/>
      <c r="H1784" s="593"/>
      <c r="I1784" s="593"/>
      <c r="J1784" s="593"/>
      <c r="K1784" s="593"/>
      <c r="L1784" s="593"/>
      <c r="N1784" s="593"/>
      <c r="O1784" s="593"/>
      <c r="P1784" s="593"/>
      <c r="Q1784" s="593"/>
    </row>
    <row r="1785" customHeight="1" spans="6:17">
      <c r="F1785" s="593"/>
      <c r="G1785" s="593"/>
      <c r="H1785" s="593"/>
      <c r="I1785" s="593"/>
      <c r="J1785" s="593"/>
      <c r="K1785" s="593"/>
      <c r="L1785" s="593"/>
      <c r="N1785" s="593"/>
      <c r="O1785" s="593"/>
      <c r="P1785" s="593"/>
      <c r="Q1785" s="593"/>
    </row>
    <row r="1786" customHeight="1" spans="6:17">
      <c r="F1786" s="593"/>
      <c r="G1786" s="593"/>
      <c r="H1786" s="593"/>
      <c r="I1786" s="593"/>
      <c r="J1786" s="593"/>
      <c r="K1786" s="593"/>
      <c r="L1786" s="593"/>
      <c r="N1786" s="593"/>
      <c r="O1786" s="593"/>
      <c r="P1786" s="593"/>
      <c r="Q1786" s="593"/>
    </row>
    <row r="1787" customHeight="1" spans="6:17">
      <c r="F1787" s="593"/>
      <c r="G1787" s="593"/>
      <c r="H1787" s="593"/>
      <c r="I1787" s="593"/>
      <c r="J1787" s="593"/>
      <c r="K1787" s="593"/>
      <c r="L1787" s="593"/>
      <c r="N1787" s="593"/>
      <c r="O1787" s="593"/>
      <c r="P1787" s="593"/>
      <c r="Q1787" s="593"/>
    </row>
    <row r="1788" customHeight="1" spans="6:17">
      <c r="F1788" s="593"/>
      <c r="G1788" s="593"/>
      <c r="H1788" s="593"/>
      <c r="I1788" s="593"/>
      <c r="J1788" s="593"/>
      <c r="K1788" s="593"/>
      <c r="L1788" s="593"/>
      <c r="N1788" s="593"/>
      <c r="O1788" s="593"/>
      <c r="P1788" s="593"/>
      <c r="Q1788" s="593"/>
    </row>
    <row r="1789" customHeight="1" spans="6:17">
      <c r="F1789" s="593"/>
      <c r="G1789" s="593"/>
      <c r="H1789" s="593"/>
      <c r="I1789" s="593"/>
      <c r="J1789" s="593"/>
      <c r="K1789" s="593"/>
      <c r="L1789" s="593"/>
      <c r="N1789" s="593"/>
      <c r="O1789" s="593"/>
      <c r="P1789" s="593"/>
      <c r="Q1789" s="593"/>
    </row>
    <row r="1790" customHeight="1" spans="6:17">
      <c r="F1790" s="593"/>
      <c r="G1790" s="593"/>
      <c r="H1790" s="593"/>
      <c r="I1790" s="593"/>
      <c r="J1790" s="593"/>
      <c r="K1790" s="593"/>
      <c r="L1790" s="593"/>
      <c r="N1790" s="593"/>
      <c r="O1790" s="593"/>
      <c r="P1790" s="593"/>
      <c r="Q1790" s="593"/>
    </row>
    <row r="1791" customHeight="1" spans="6:17">
      <c r="F1791" s="593"/>
      <c r="G1791" s="593"/>
      <c r="H1791" s="593"/>
      <c r="I1791" s="593"/>
      <c r="J1791" s="593"/>
      <c r="K1791" s="593"/>
      <c r="L1791" s="593"/>
      <c r="N1791" s="593"/>
      <c r="O1791" s="593"/>
      <c r="P1791" s="593"/>
      <c r="Q1791" s="593"/>
    </row>
    <row r="1792" customHeight="1" spans="6:17">
      <c r="F1792" s="593"/>
      <c r="G1792" s="593"/>
      <c r="H1792" s="593"/>
      <c r="I1792" s="593"/>
      <c r="J1792" s="593"/>
      <c r="K1792" s="593"/>
      <c r="L1792" s="593"/>
      <c r="N1792" s="593"/>
      <c r="O1792" s="593"/>
      <c r="P1792" s="593"/>
      <c r="Q1792" s="593"/>
    </row>
    <row r="1793" customHeight="1" spans="6:17">
      <c r="F1793" s="593"/>
      <c r="G1793" s="593"/>
      <c r="H1793" s="593"/>
      <c r="I1793" s="593"/>
      <c r="J1793" s="593"/>
      <c r="K1793" s="593"/>
      <c r="L1793" s="593"/>
      <c r="N1793" s="593"/>
      <c r="O1793" s="593"/>
      <c r="P1793" s="593"/>
      <c r="Q1793" s="593"/>
    </row>
    <row r="1794" customHeight="1" spans="6:17">
      <c r="F1794" s="593"/>
      <c r="G1794" s="593"/>
      <c r="H1794" s="593"/>
      <c r="I1794" s="593"/>
      <c r="J1794" s="593"/>
      <c r="K1794" s="593"/>
      <c r="L1794" s="593"/>
      <c r="N1794" s="593"/>
      <c r="O1794" s="593"/>
      <c r="P1794" s="593"/>
      <c r="Q1794" s="593"/>
    </row>
    <row r="1795" customHeight="1" spans="6:17">
      <c r="F1795" s="593"/>
      <c r="G1795" s="593"/>
      <c r="H1795" s="593"/>
      <c r="I1795" s="593"/>
      <c r="J1795" s="593"/>
      <c r="K1795" s="593"/>
      <c r="L1795" s="593"/>
      <c r="N1795" s="593"/>
      <c r="O1795" s="593"/>
      <c r="P1795" s="593"/>
      <c r="Q1795" s="593"/>
    </row>
    <row r="1796" customHeight="1" spans="6:17">
      <c r="F1796" s="593"/>
      <c r="G1796" s="593"/>
      <c r="H1796" s="593"/>
      <c r="I1796" s="593"/>
      <c r="J1796" s="593"/>
      <c r="K1796" s="593"/>
      <c r="L1796" s="593"/>
      <c r="N1796" s="593"/>
      <c r="O1796" s="593"/>
      <c r="P1796" s="593"/>
      <c r="Q1796" s="593"/>
    </row>
    <row r="1797" customHeight="1" spans="6:17">
      <c r="F1797" s="593"/>
      <c r="G1797" s="593"/>
      <c r="H1797" s="593"/>
      <c r="I1797" s="593"/>
      <c r="J1797" s="593"/>
      <c r="K1797" s="593"/>
      <c r="L1797" s="593"/>
      <c r="N1797" s="593"/>
      <c r="O1797" s="593"/>
      <c r="P1797" s="593"/>
      <c r="Q1797" s="593"/>
    </row>
    <row r="1798" customHeight="1" spans="6:17">
      <c r="F1798" s="593"/>
      <c r="G1798" s="593"/>
      <c r="H1798" s="593"/>
      <c r="I1798" s="593"/>
      <c r="J1798" s="593"/>
      <c r="K1798" s="593"/>
      <c r="L1798" s="593"/>
      <c r="N1798" s="593"/>
      <c r="O1798" s="593"/>
      <c r="P1798" s="593"/>
      <c r="Q1798" s="593"/>
    </row>
    <row r="1799" customHeight="1" spans="6:17">
      <c r="F1799" s="593"/>
      <c r="G1799" s="593"/>
      <c r="H1799" s="593"/>
      <c r="I1799" s="593"/>
      <c r="J1799" s="593"/>
      <c r="K1799" s="593"/>
      <c r="L1799" s="593"/>
      <c r="N1799" s="593"/>
      <c r="O1799" s="593"/>
      <c r="P1799" s="593"/>
      <c r="Q1799" s="593"/>
    </row>
    <row r="1800" customHeight="1" spans="6:17">
      <c r="F1800" s="593"/>
      <c r="G1800" s="593"/>
      <c r="H1800" s="593"/>
      <c r="I1800" s="593"/>
      <c r="J1800" s="593"/>
      <c r="K1800" s="593"/>
      <c r="L1800" s="593"/>
      <c r="N1800" s="593"/>
      <c r="O1800" s="593"/>
      <c r="P1800" s="593"/>
      <c r="Q1800" s="593"/>
    </row>
    <row r="1801" customHeight="1" spans="6:17">
      <c r="F1801" s="593"/>
      <c r="G1801" s="593"/>
      <c r="H1801" s="593"/>
      <c r="I1801" s="593"/>
      <c r="J1801" s="593"/>
      <c r="K1801" s="593"/>
      <c r="L1801" s="593"/>
      <c r="N1801" s="593"/>
      <c r="O1801" s="593"/>
      <c r="P1801" s="593"/>
      <c r="Q1801" s="593"/>
    </row>
    <row r="1802" customHeight="1" spans="6:17">
      <c r="F1802" s="593"/>
      <c r="G1802" s="593"/>
      <c r="H1802" s="593"/>
      <c r="I1802" s="593"/>
      <c r="J1802" s="593"/>
      <c r="K1802" s="593"/>
      <c r="L1802" s="593"/>
      <c r="N1802" s="593"/>
      <c r="O1802" s="593"/>
      <c r="P1802" s="593"/>
      <c r="Q1802" s="593"/>
    </row>
    <row r="1803" customHeight="1" spans="6:17">
      <c r="F1803" s="593"/>
      <c r="G1803" s="593"/>
      <c r="H1803" s="593"/>
      <c r="I1803" s="593"/>
      <c r="J1803" s="593"/>
      <c r="K1803" s="593"/>
      <c r="L1803" s="593"/>
      <c r="N1803" s="593"/>
      <c r="O1803" s="593"/>
      <c r="P1803" s="593"/>
      <c r="Q1803" s="593"/>
    </row>
    <row r="1804" customHeight="1" spans="6:17">
      <c r="F1804" s="593"/>
      <c r="G1804" s="593"/>
      <c r="H1804" s="593"/>
      <c r="I1804" s="593"/>
      <c r="J1804" s="593"/>
      <c r="K1804" s="593"/>
      <c r="L1804" s="593"/>
      <c r="N1804" s="593"/>
      <c r="O1804" s="593"/>
      <c r="P1804" s="593"/>
      <c r="Q1804" s="593"/>
    </row>
    <row r="1805" customHeight="1" spans="6:17">
      <c r="F1805" s="593"/>
      <c r="G1805" s="593"/>
      <c r="H1805" s="593"/>
      <c r="I1805" s="593"/>
      <c r="J1805" s="593"/>
      <c r="K1805" s="593"/>
      <c r="L1805" s="593"/>
      <c r="N1805" s="593"/>
      <c r="O1805" s="593"/>
      <c r="P1805" s="593"/>
      <c r="Q1805" s="593"/>
    </row>
    <row r="1806" customHeight="1" spans="6:17">
      <c r="F1806" s="593"/>
      <c r="G1806" s="593"/>
      <c r="H1806" s="593"/>
      <c r="I1806" s="593"/>
      <c r="J1806" s="593"/>
      <c r="K1806" s="593"/>
      <c r="L1806" s="593"/>
      <c r="N1806" s="593"/>
      <c r="O1806" s="593"/>
      <c r="P1806" s="593"/>
      <c r="Q1806" s="593"/>
    </row>
    <row r="1807" customHeight="1" spans="6:17">
      <c r="F1807" s="593"/>
      <c r="G1807" s="593"/>
      <c r="H1807" s="593"/>
      <c r="I1807" s="593"/>
      <c r="J1807" s="593"/>
      <c r="K1807" s="593"/>
      <c r="L1807" s="593"/>
      <c r="N1807" s="593"/>
      <c r="O1807" s="593"/>
      <c r="P1807" s="593"/>
      <c r="Q1807" s="593"/>
    </row>
    <row r="1808" customHeight="1" spans="6:17">
      <c r="F1808" s="593"/>
      <c r="G1808" s="593"/>
      <c r="H1808" s="593"/>
      <c r="I1808" s="593"/>
      <c r="J1808" s="593"/>
      <c r="K1808" s="593"/>
      <c r="L1808" s="593"/>
      <c r="N1808" s="593"/>
      <c r="O1808" s="593"/>
      <c r="P1808" s="593"/>
      <c r="Q1808" s="593"/>
    </row>
    <row r="1809" customHeight="1" spans="6:17">
      <c r="F1809" s="593"/>
      <c r="G1809" s="593"/>
      <c r="H1809" s="593"/>
      <c r="I1809" s="593"/>
      <c r="J1809" s="593"/>
      <c r="K1809" s="593"/>
      <c r="L1809" s="593"/>
      <c r="N1809" s="593"/>
      <c r="O1809" s="593"/>
      <c r="P1809" s="593"/>
      <c r="Q1809" s="593"/>
    </row>
    <row r="1810" customHeight="1" spans="6:17">
      <c r="F1810" s="593"/>
      <c r="G1810" s="593"/>
      <c r="H1810" s="593"/>
      <c r="I1810" s="593"/>
      <c r="J1810" s="593"/>
      <c r="K1810" s="593"/>
      <c r="L1810" s="593"/>
      <c r="N1810" s="593"/>
      <c r="O1810" s="593"/>
      <c r="P1810" s="593"/>
      <c r="Q1810" s="593"/>
    </row>
    <row r="1811" customHeight="1" spans="6:17">
      <c r="F1811" s="593"/>
      <c r="G1811" s="593"/>
      <c r="H1811" s="593"/>
      <c r="I1811" s="593"/>
      <c r="J1811" s="593"/>
      <c r="K1811" s="593"/>
      <c r="L1811" s="593"/>
      <c r="N1811" s="593"/>
      <c r="O1811" s="593"/>
      <c r="P1811" s="593"/>
      <c r="Q1811" s="593"/>
    </row>
    <row r="1812" customHeight="1" spans="6:17">
      <c r="F1812" s="593"/>
      <c r="G1812" s="593"/>
      <c r="H1812" s="593"/>
      <c r="I1812" s="593"/>
      <c r="J1812" s="593"/>
      <c r="K1812" s="593"/>
      <c r="L1812" s="593"/>
      <c r="N1812" s="593"/>
      <c r="O1812" s="593"/>
      <c r="P1812" s="593"/>
      <c r="Q1812" s="593"/>
    </row>
    <row r="1813" customHeight="1" spans="6:17">
      <c r="F1813" s="593"/>
      <c r="G1813" s="593"/>
      <c r="H1813" s="593"/>
      <c r="I1813" s="593"/>
      <c r="J1813" s="593"/>
      <c r="K1813" s="593"/>
      <c r="L1813" s="593"/>
      <c r="N1813" s="593"/>
      <c r="O1813" s="593"/>
      <c r="P1813" s="593"/>
      <c r="Q1813" s="593"/>
    </row>
    <row r="1814" customHeight="1" spans="6:17">
      <c r="F1814" s="593"/>
      <c r="G1814" s="593"/>
      <c r="H1814" s="593"/>
      <c r="I1814" s="593"/>
      <c r="J1814" s="593"/>
      <c r="K1814" s="593"/>
      <c r="L1814" s="593"/>
      <c r="N1814" s="593"/>
      <c r="O1814" s="593"/>
      <c r="P1814" s="593"/>
      <c r="Q1814" s="593"/>
    </row>
    <row r="1815" customHeight="1" spans="6:17">
      <c r="F1815" s="593"/>
      <c r="G1815" s="593"/>
      <c r="H1815" s="593"/>
      <c r="I1815" s="593"/>
      <c r="J1815" s="593"/>
      <c r="K1815" s="593"/>
      <c r="L1815" s="593"/>
      <c r="N1815" s="593"/>
      <c r="O1815" s="593"/>
      <c r="P1815" s="593"/>
      <c r="Q1815" s="593"/>
    </row>
    <row r="1816" customHeight="1" spans="6:17">
      <c r="F1816" s="593"/>
      <c r="G1816" s="593"/>
      <c r="H1816" s="593"/>
      <c r="I1816" s="593"/>
      <c r="J1816" s="593"/>
      <c r="K1816" s="593"/>
      <c r="L1816" s="593"/>
      <c r="N1816" s="593"/>
      <c r="O1816" s="593"/>
      <c r="P1816" s="593"/>
      <c r="Q1816" s="593"/>
    </row>
    <row r="1817" customHeight="1" spans="6:17">
      <c r="F1817" s="593"/>
      <c r="G1817" s="593"/>
      <c r="H1817" s="593"/>
      <c r="I1817" s="593"/>
      <c r="J1817" s="593"/>
      <c r="K1817" s="593"/>
      <c r="L1817" s="593"/>
      <c r="N1817" s="593"/>
      <c r="O1817" s="593"/>
      <c r="P1817" s="593"/>
      <c r="Q1817" s="593"/>
    </row>
    <row r="1818" customHeight="1" spans="6:17">
      <c r="F1818" s="593"/>
      <c r="G1818" s="593"/>
      <c r="H1818" s="593"/>
      <c r="I1818" s="593"/>
      <c r="J1818" s="593"/>
      <c r="K1818" s="593"/>
      <c r="L1818" s="593"/>
      <c r="N1818" s="593"/>
      <c r="O1818" s="593"/>
      <c r="P1818" s="593"/>
      <c r="Q1818" s="593"/>
    </row>
    <row r="1819" customHeight="1" spans="6:17">
      <c r="F1819" s="593"/>
      <c r="G1819" s="593"/>
      <c r="H1819" s="593"/>
      <c r="I1819" s="593"/>
      <c r="J1819" s="593"/>
      <c r="K1819" s="593"/>
      <c r="L1819" s="593"/>
      <c r="N1819" s="593"/>
      <c r="O1819" s="593"/>
      <c r="P1819" s="593"/>
      <c r="Q1819" s="593"/>
    </row>
    <row r="1820" customHeight="1" spans="6:17">
      <c r="F1820" s="593"/>
      <c r="G1820" s="593"/>
      <c r="H1820" s="593"/>
      <c r="I1820" s="593"/>
      <c r="J1820" s="593"/>
      <c r="K1820" s="593"/>
      <c r="L1820" s="593"/>
      <c r="N1820" s="593"/>
      <c r="O1820" s="593"/>
      <c r="P1820" s="593"/>
      <c r="Q1820" s="593"/>
    </row>
    <row r="1821" customHeight="1" spans="6:17">
      <c r="F1821" s="593"/>
      <c r="G1821" s="593"/>
      <c r="H1821" s="593"/>
      <c r="I1821" s="593"/>
      <c r="J1821" s="593"/>
      <c r="K1821" s="593"/>
      <c r="L1821" s="593"/>
      <c r="N1821" s="593"/>
      <c r="O1821" s="593"/>
      <c r="P1821" s="593"/>
      <c r="Q1821" s="593"/>
    </row>
    <row r="1822" customHeight="1" spans="6:17">
      <c r="F1822" s="593"/>
      <c r="G1822" s="593"/>
      <c r="H1822" s="593"/>
      <c r="I1822" s="593"/>
      <c r="J1822" s="593"/>
      <c r="K1822" s="593"/>
      <c r="L1822" s="593"/>
      <c r="N1822" s="593"/>
      <c r="O1822" s="593"/>
      <c r="P1822" s="593"/>
      <c r="Q1822" s="593"/>
    </row>
    <row r="1823" customHeight="1" spans="6:17">
      <c r="F1823" s="593"/>
      <c r="G1823" s="593"/>
      <c r="H1823" s="593"/>
      <c r="I1823" s="593"/>
      <c r="J1823" s="593"/>
      <c r="K1823" s="593"/>
      <c r="L1823" s="593"/>
      <c r="N1823" s="593"/>
      <c r="O1823" s="593"/>
      <c r="P1823" s="593"/>
      <c r="Q1823" s="593"/>
    </row>
    <row r="1824" customHeight="1" spans="6:17">
      <c r="F1824" s="593"/>
      <c r="G1824" s="593"/>
      <c r="H1824" s="593"/>
      <c r="I1824" s="593"/>
      <c r="J1824" s="593"/>
      <c r="K1824" s="593"/>
      <c r="L1824" s="593"/>
      <c r="N1824" s="593"/>
      <c r="O1824" s="593"/>
      <c r="P1824" s="593"/>
      <c r="Q1824" s="593"/>
    </row>
    <row r="1825" customHeight="1" spans="6:17">
      <c r="F1825" s="593"/>
      <c r="G1825" s="593"/>
      <c r="H1825" s="593"/>
      <c r="I1825" s="593"/>
      <c r="J1825" s="593"/>
      <c r="K1825" s="593"/>
      <c r="L1825" s="593"/>
      <c r="N1825" s="593"/>
      <c r="O1825" s="593"/>
      <c r="P1825" s="593"/>
      <c r="Q1825" s="593"/>
    </row>
    <row r="1826" customHeight="1" spans="6:17">
      <c r="F1826" s="593"/>
      <c r="G1826" s="593"/>
      <c r="H1826" s="593"/>
      <c r="I1826" s="593"/>
      <c r="J1826" s="593"/>
      <c r="K1826" s="593"/>
      <c r="L1826" s="593"/>
      <c r="N1826" s="593"/>
      <c r="O1826" s="593"/>
      <c r="P1826" s="593"/>
      <c r="Q1826" s="593"/>
    </row>
    <row r="1827" customHeight="1" spans="6:17">
      <c r="F1827" s="593"/>
      <c r="G1827" s="593"/>
      <c r="H1827" s="593"/>
      <c r="I1827" s="593"/>
      <c r="J1827" s="593"/>
      <c r="K1827" s="593"/>
      <c r="L1827" s="593"/>
      <c r="N1827" s="593"/>
      <c r="O1827" s="593"/>
      <c r="P1827" s="593"/>
      <c r="Q1827" s="593"/>
    </row>
    <row r="1828" customHeight="1" spans="6:17">
      <c r="F1828" s="593"/>
      <c r="G1828" s="593"/>
      <c r="H1828" s="593"/>
      <c r="I1828" s="593"/>
      <c r="J1828" s="593"/>
      <c r="K1828" s="593"/>
      <c r="L1828" s="593"/>
      <c r="N1828" s="593"/>
      <c r="O1828" s="593"/>
      <c r="P1828" s="593"/>
      <c r="Q1828" s="593"/>
    </row>
    <row r="1829" customHeight="1" spans="6:17">
      <c r="F1829" s="593"/>
      <c r="G1829" s="593"/>
      <c r="H1829" s="593"/>
      <c r="I1829" s="593"/>
      <c r="J1829" s="593"/>
      <c r="K1829" s="593"/>
      <c r="L1829" s="593"/>
      <c r="N1829" s="593"/>
      <c r="O1829" s="593"/>
      <c r="P1829" s="593"/>
      <c r="Q1829" s="593"/>
    </row>
    <row r="1830" customHeight="1" spans="6:17">
      <c r="F1830" s="593"/>
      <c r="G1830" s="593"/>
      <c r="H1830" s="593"/>
      <c r="I1830" s="593"/>
      <c r="J1830" s="593"/>
      <c r="K1830" s="593"/>
      <c r="L1830" s="593"/>
      <c r="N1830" s="593"/>
      <c r="O1830" s="593"/>
      <c r="P1830" s="593"/>
      <c r="Q1830" s="593"/>
    </row>
    <row r="1831" customHeight="1" spans="6:17">
      <c r="F1831" s="593"/>
      <c r="G1831" s="593"/>
      <c r="H1831" s="593"/>
      <c r="I1831" s="593"/>
      <c r="J1831" s="593"/>
      <c r="K1831" s="593"/>
      <c r="L1831" s="593"/>
      <c r="N1831" s="593"/>
      <c r="O1831" s="593"/>
      <c r="P1831" s="593"/>
      <c r="Q1831" s="593"/>
    </row>
    <row r="1832" customHeight="1" spans="6:17">
      <c r="F1832" s="593"/>
      <c r="G1832" s="593"/>
      <c r="H1832" s="593"/>
      <c r="I1832" s="593"/>
      <c r="J1832" s="593"/>
      <c r="K1832" s="593"/>
      <c r="L1832" s="593"/>
      <c r="N1832" s="593"/>
      <c r="O1832" s="593"/>
      <c r="P1832" s="593"/>
      <c r="Q1832" s="593"/>
    </row>
    <row r="1833" customHeight="1" spans="6:17">
      <c r="F1833" s="593"/>
      <c r="G1833" s="593"/>
      <c r="H1833" s="593"/>
      <c r="I1833" s="593"/>
      <c r="J1833" s="593"/>
      <c r="K1833" s="593"/>
      <c r="L1833" s="593"/>
      <c r="N1833" s="593"/>
      <c r="O1833" s="593"/>
      <c r="P1833" s="593"/>
      <c r="Q1833" s="593"/>
    </row>
    <row r="1834" customHeight="1" spans="6:17">
      <c r="F1834" s="593"/>
      <c r="G1834" s="593"/>
      <c r="H1834" s="593"/>
      <c r="I1834" s="593"/>
      <c r="J1834" s="593"/>
      <c r="K1834" s="593"/>
      <c r="L1834" s="593"/>
      <c r="N1834" s="593"/>
      <c r="O1834" s="593"/>
      <c r="P1834" s="593"/>
      <c r="Q1834" s="593"/>
    </row>
    <row r="1835" customHeight="1" spans="6:17">
      <c r="F1835" s="593"/>
      <c r="G1835" s="593"/>
      <c r="H1835" s="593"/>
      <c r="I1835" s="593"/>
      <c r="J1835" s="593"/>
      <c r="K1835" s="593"/>
      <c r="L1835" s="593"/>
      <c r="N1835" s="593"/>
      <c r="O1835" s="593"/>
      <c r="P1835" s="593"/>
      <c r="Q1835" s="593"/>
    </row>
    <row r="1836" customHeight="1" spans="6:17">
      <c r="F1836" s="593"/>
      <c r="G1836" s="593"/>
      <c r="H1836" s="593"/>
      <c r="I1836" s="593"/>
      <c r="J1836" s="593"/>
      <c r="K1836" s="593"/>
      <c r="L1836" s="593"/>
      <c r="N1836" s="593"/>
      <c r="O1836" s="593"/>
      <c r="P1836" s="593"/>
      <c r="Q1836" s="593"/>
    </row>
    <row r="1837" customHeight="1" spans="6:17">
      <c r="F1837" s="593"/>
      <c r="G1837" s="593"/>
      <c r="H1837" s="593"/>
      <c r="I1837" s="593"/>
      <c r="J1837" s="593"/>
      <c r="K1837" s="593"/>
      <c r="L1837" s="593"/>
      <c r="N1837" s="593"/>
      <c r="O1837" s="593"/>
      <c r="P1837" s="593"/>
      <c r="Q1837" s="593"/>
    </row>
    <row r="1838" customHeight="1" spans="6:17">
      <c r="F1838" s="593"/>
      <c r="G1838" s="593"/>
      <c r="H1838" s="593"/>
      <c r="I1838" s="593"/>
      <c r="J1838" s="593"/>
      <c r="K1838" s="593"/>
      <c r="L1838" s="593"/>
      <c r="N1838" s="593"/>
      <c r="O1838" s="593"/>
      <c r="P1838" s="593"/>
      <c r="Q1838" s="593"/>
    </row>
    <row r="1839" customHeight="1" spans="6:17">
      <c r="F1839" s="593"/>
      <c r="G1839" s="593"/>
      <c r="H1839" s="593"/>
      <c r="I1839" s="593"/>
      <c r="J1839" s="593"/>
      <c r="K1839" s="593"/>
      <c r="L1839" s="593"/>
      <c r="N1839" s="593"/>
      <c r="O1839" s="593"/>
      <c r="P1839" s="593"/>
      <c r="Q1839" s="593"/>
    </row>
    <row r="1840" customHeight="1" spans="6:17">
      <c r="F1840" s="593"/>
      <c r="G1840" s="593"/>
      <c r="H1840" s="593"/>
      <c r="I1840" s="593"/>
      <c r="J1840" s="593"/>
      <c r="K1840" s="593"/>
      <c r="L1840" s="593"/>
      <c r="N1840" s="593"/>
      <c r="O1840" s="593"/>
      <c r="P1840" s="593"/>
      <c r="Q1840" s="593"/>
    </row>
    <row r="1841" customHeight="1" spans="6:17">
      <c r="F1841" s="593"/>
      <c r="G1841" s="593"/>
      <c r="H1841" s="593"/>
      <c r="I1841" s="593"/>
      <c r="J1841" s="593"/>
      <c r="K1841" s="593"/>
      <c r="L1841" s="593"/>
      <c r="N1841" s="593"/>
      <c r="O1841" s="593"/>
      <c r="P1841" s="593"/>
      <c r="Q1841" s="593"/>
    </row>
    <row r="1842" customHeight="1" spans="6:17">
      <c r="F1842" s="593"/>
      <c r="G1842" s="593"/>
      <c r="H1842" s="593"/>
      <c r="I1842" s="593"/>
      <c r="J1842" s="593"/>
      <c r="K1842" s="593"/>
      <c r="L1842" s="593"/>
      <c r="N1842" s="593"/>
      <c r="O1842" s="593"/>
      <c r="P1842" s="593"/>
      <c r="Q1842" s="593"/>
    </row>
    <row r="1843" customHeight="1" spans="6:17">
      <c r="F1843" s="593"/>
      <c r="G1843" s="593"/>
      <c r="H1843" s="593"/>
      <c r="I1843" s="593"/>
      <c r="J1843" s="593"/>
      <c r="K1843" s="593"/>
      <c r="L1843" s="593"/>
      <c r="N1843" s="593"/>
      <c r="O1843" s="593"/>
      <c r="P1843" s="593"/>
      <c r="Q1843" s="593"/>
    </row>
    <row r="1844" customHeight="1" spans="6:17">
      <c r="F1844" s="593"/>
      <c r="G1844" s="593"/>
      <c r="H1844" s="593"/>
      <c r="I1844" s="593"/>
      <c r="J1844" s="593"/>
      <c r="K1844" s="593"/>
      <c r="L1844" s="593"/>
      <c r="N1844" s="593"/>
      <c r="O1844" s="593"/>
      <c r="P1844" s="593"/>
      <c r="Q1844" s="593"/>
    </row>
    <row r="1845" customHeight="1" spans="6:17">
      <c r="F1845" s="593"/>
      <c r="G1845" s="593"/>
      <c r="H1845" s="593"/>
      <c r="I1845" s="593"/>
      <c r="J1845" s="593"/>
      <c r="K1845" s="593"/>
      <c r="L1845" s="593"/>
      <c r="N1845" s="593"/>
      <c r="O1845" s="593"/>
      <c r="P1845" s="593"/>
      <c r="Q1845" s="593"/>
    </row>
    <row r="1846" customHeight="1" spans="6:17">
      <c r="F1846" s="593"/>
      <c r="G1846" s="593"/>
      <c r="H1846" s="593"/>
      <c r="I1846" s="593"/>
      <c r="J1846" s="593"/>
      <c r="K1846" s="593"/>
      <c r="L1846" s="593"/>
      <c r="N1846" s="593"/>
      <c r="O1846" s="593"/>
      <c r="P1846" s="593"/>
      <c r="Q1846" s="593"/>
    </row>
    <row r="1847" customHeight="1" spans="6:17">
      <c r="F1847" s="593"/>
      <c r="G1847" s="593"/>
      <c r="H1847" s="593"/>
      <c r="I1847" s="593"/>
      <c r="J1847" s="593"/>
      <c r="K1847" s="593"/>
      <c r="L1847" s="593"/>
      <c r="N1847" s="593"/>
      <c r="O1847" s="593"/>
      <c r="P1847" s="593"/>
      <c r="Q1847" s="593"/>
    </row>
    <row r="1848" customHeight="1" spans="6:17">
      <c r="F1848" s="593"/>
      <c r="G1848" s="593"/>
      <c r="H1848" s="593"/>
      <c r="I1848" s="593"/>
      <c r="J1848" s="593"/>
      <c r="K1848" s="593"/>
      <c r="L1848" s="593"/>
      <c r="N1848" s="593"/>
      <c r="O1848" s="593"/>
      <c r="P1848" s="593"/>
      <c r="Q1848" s="593"/>
    </row>
    <row r="1849" customHeight="1" spans="6:17">
      <c r="F1849" s="593"/>
      <c r="G1849" s="593"/>
      <c r="H1849" s="593"/>
      <c r="I1849" s="593"/>
      <c r="J1849" s="593"/>
      <c r="K1849" s="593"/>
      <c r="L1849" s="593"/>
      <c r="N1849" s="593"/>
      <c r="O1849" s="593"/>
      <c r="P1849" s="593"/>
      <c r="Q1849" s="593"/>
    </row>
    <row r="1850" customHeight="1" spans="6:17">
      <c r="F1850" s="593"/>
      <c r="G1850" s="593"/>
      <c r="H1850" s="593"/>
      <c r="I1850" s="593"/>
      <c r="J1850" s="593"/>
      <c r="K1850" s="593"/>
      <c r="L1850" s="593"/>
      <c r="N1850" s="593"/>
      <c r="O1850" s="593"/>
      <c r="P1850" s="593"/>
      <c r="Q1850" s="593"/>
    </row>
    <row r="1851" customHeight="1" spans="6:17">
      <c r="F1851" s="593"/>
      <c r="G1851" s="593"/>
      <c r="H1851" s="593"/>
      <c r="I1851" s="593"/>
      <c r="J1851" s="593"/>
      <c r="K1851" s="593"/>
      <c r="L1851" s="593"/>
      <c r="N1851" s="593"/>
      <c r="O1851" s="593"/>
      <c r="P1851" s="593"/>
      <c r="Q1851" s="593"/>
    </row>
    <row r="1852" customHeight="1" spans="6:17">
      <c r="F1852" s="593"/>
      <c r="G1852" s="593"/>
      <c r="H1852" s="593"/>
      <c r="I1852" s="593"/>
      <c r="J1852" s="593"/>
      <c r="K1852" s="593"/>
      <c r="L1852" s="593"/>
      <c r="N1852" s="593"/>
      <c r="O1852" s="593"/>
      <c r="P1852" s="593"/>
      <c r="Q1852" s="593"/>
    </row>
    <row r="1853" customHeight="1" spans="6:17">
      <c r="F1853" s="593"/>
      <c r="G1853" s="593"/>
      <c r="H1853" s="593"/>
      <c r="I1853" s="593"/>
      <c r="J1853" s="593"/>
      <c r="K1853" s="593"/>
      <c r="L1853" s="593"/>
      <c r="N1853" s="593"/>
      <c r="O1853" s="593"/>
      <c r="P1853" s="593"/>
      <c r="Q1853" s="593"/>
    </row>
    <row r="1854" customHeight="1" spans="6:17">
      <c r="F1854" s="593"/>
      <c r="G1854" s="593"/>
      <c r="H1854" s="593"/>
      <c r="I1854" s="593"/>
      <c r="J1854" s="593"/>
      <c r="K1854" s="593"/>
      <c r="L1854" s="593"/>
      <c r="N1854" s="593"/>
      <c r="O1854" s="593"/>
      <c r="P1854" s="593"/>
      <c r="Q1854" s="593"/>
    </row>
    <row r="1855" customHeight="1" spans="6:17">
      <c r="F1855" s="593"/>
      <c r="G1855" s="593"/>
      <c r="H1855" s="593"/>
      <c r="I1855" s="593"/>
      <c r="J1855" s="593"/>
      <c r="K1855" s="593"/>
      <c r="L1855" s="593"/>
      <c r="N1855" s="593"/>
      <c r="O1855" s="593"/>
      <c r="P1855" s="593"/>
      <c r="Q1855" s="593"/>
    </row>
    <row r="1856" customHeight="1" spans="6:17">
      <c r="F1856" s="593"/>
      <c r="G1856" s="593"/>
      <c r="H1856" s="593"/>
      <c r="I1856" s="593"/>
      <c r="J1856" s="593"/>
      <c r="K1856" s="593"/>
      <c r="L1856" s="593"/>
      <c r="N1856" s="593"/>
      <c r="O1856" s="593"/>
      <c r="P1856" s="593"/>
      <c r="Q1856" s="593"/>
    </row>
    <row r="1857" customHeight="1" spans="6:17">
      <c r="F1857" s="593"/>
      <c r="G1857" s="593"/>
      <c r="H1857" s="593"/>
      <c r="I1857" s="593"/>
      <c r="J1857" s="593"/>
      <c r="K1857" s="593"/>
      <c r="L1857" s="593"/>
      <c r="N1857" s="593"/>
      <c r="O1857" s="593"/>
      <c r="P1857" s="593"/>
      <c r="Q1857" s="593"/>
    </row>
    <row r="1858" customHeight="1" spans="6:17">
      <c r="F1858" s="593"/>
      <c r="G1858" s="593"/>
      <c r="H1858" s="593"/>
      <c r="I1858" s="593"/>
      <c r="J1858" s="593"/>
      <c r="K1858" s="593"/>
      <c r="L1858" s="593"/>
      <c r="N1858" s="593"/>
      <c r="O1858" s="593"/>
      <c r="P1858" s="593"/>
      <c r="Q1858" s="593"/>
    </row>
    <row r="1859" customHeight="1" spans="6:17">
      <c r="F1859" s="593"/>
      <c r="G1859" s="593"/>
      <c r="H1859" s="593"/>
      <c r="I1859" s="593"/>
      <c r="J1859" s="593"/>
      <c r="K1859" s="593"/>
      <c r="L1859" s="593"/>
      <c r="N1859" s="593"/>
      <c r="O1859" s="593"/>
      <c r="P1859" s="593"/>
      <c r="Q1859" s="593"/>
    </row>
    <row r="1860" customHeight="1" spans="6:17">
      <c r="F1860" s="593"/>
      <c r="G1860" s="593"/>
      <c r="H1860" s="593"/>
      <c r="I1860" s="593"/>
      <c r="J1860" s="593"/>
      <c r="K1860" s="593"/>
      <c r="L1860" s="593"/>
      <c r="N1860" s="593"/>
      <c r="O1860" s="593"/>
      <c r="P1860" s="593"/>
      <c r="Q1860" s="593"/>
    </row>
    <row r="1861" customHeight="1" spans="6:17">
      <c r="F1861" s="593"/>
      <c r="G1861" s="593"/>
      <c r="H1861" s="593"/>
      <c r="I1861" s="593"/>
      <c r="J1861" s="593"/>
      <c r="K1861" s="593"/>
      <c r="L1861" s="593"/>
      <c r="N1861" s="593"/>
      <c r="O1861" s="593"/>
      <c r="P1861" s="593"/>
      <c r="Q1861" s="593"/>
    </row>
    <row r="1862" customHeight="1" spans="6:17">
      <c r="F1862" s="593"/>
      <c r="G1862" s="593"/>
      <c r="H1862" s="593"/>
      <c r="I1862" s="593"/>
      <c r="J1862" s="593"/>
      <c r="K1862" s="593"/>
      <c r="L1862" s="593"/>
      <c r="N1862" s="593"/>
      <c r="O1862" s="593"/>
      <c r="P1862" s="593"/>
      <c r="Q1862" s="593"/>
    </row>
    <row r="1863" customHeight="1" spans="6:17">
      <c r="F1863" s="593"/>
      <c r="G1863" s="593"/>
      <c r="H1863" s="593"/>
      <c r="I1863" s="593"/>
      <c r="J1863" s="593"/>
      <c r="K1863" s="593"/>
      <c r="L1863" s="593"/>
      <c r="N1863" s="593"/>
      <c r="O1863" s="593"/>
      <c r="P1863" s="593"/>
      <c r="Q1863" s="593"/>
    </row>
    <row r="1864" customHeight="1" spans="6:17">
      <c r="F1864" s="593"/>
      <c r="G1864" s="593"/>
      <c r="H1864" s="593"/>
      <c r="I1864" s="593"/>
      <c r="J1864" s="593"/>
      <c r="K1864" s="593"/>
      <c r="L1864" s="593"/>
      <c r="N1864" s="593"/>
      <c r="O1864" s="593"/>
      <c r="P1864" s="593"/>
      <c r="Q1864" s="593"/>
    </row>
    <row r="1865" customHeight="1" spans="6:17">
      <c r="F1865" s="593"/>
      <c r="G1865" s="593"/>
      <c r="H1865" s="593"/>
      <c r="I1865" s="593"/>
      <c r="J1865" s="593"/>
      <c r="K1865" s="593"/>
      <c r="L1865" s="593"/>
      <c r="N1865" s="593"/>
      <c r="O1865" s="593"/>
      <c r="P1865" s="593"/>
      <c r="Q1865" s="593"/>
    </row>
    <row r="1866" customHeight="1" spans="6:17">
      <c r="F1866" s="593"/>
      <c r="G1866" s="593"/>
      <c r="H1866" s="593"/>
      <c r="I1866" s="593"/>
      <c r="J1866" s="593"/>
      <c r="K1866" s="593"/>
      <c r="L1866" s="593"/>
      <c r="N1866" s="593"/>
      <c r="O1866" s="593"/>
      <c r="P1866" s="593"/>
      <c r="Q1866" s="593"/>
    </row>
    <row r="1867" customHeight="1" spans="6:17">
      <c r="F1867" s="593"/>
      <c r="G1867" s="593"/>
      <c r="H1867" s="593"/>
      <c r="I1867" s="593"/>
      <c r="J1867" s="593"/>
      <c r="K1867" s="593"/>
      <c r="L1867" s="593"/>
      <c r="N1867" s="593"/>
      <c r="O1867" s="593"/>
      <c r="P1867" s="593"/>
      <c r="Q1867" s="593"/>
    </row>
    <row r="1868" customHeight="1" spans="6:17">
      <c r="F1868" s="593"/>
      <c r="G1868" s="593"/>
      <c r="H1868" s="593"/>
      <c r="I1868" s="593"/>
      <c r="J1868" s="593"/>
      <c r="K1868" s="593"/>
      <c r="L1868" s="593"/>
      <c r="N1868" s="593"/>
      <c r="O1868" s="593"/>
      <c r="P1868" s="593"/>
      <c r="Q1868" s="593"/>
    </row>
    <row r="1869" customHeight="1" spans="6:17">
      <c r="F1869" s="593"/>
      <c r="G1869" s="593"/>
      <c r="H1869" s="593"/>
      <c r="I1869" s="593"/>
      <c r="J1869" s="593"/>
      <c r="K1869" s="593"/>
      <c r="L1869" s="593"/>
      <c r="N1869" s="593"/>
      <c r="O1869" s="593"/>
      <c r="P1869" s="593"/>
      <c r="Q1869" s="593"/>
    </row>
    <row r="1870" customHeight="1" spans="6:17">
      <c r="F1870" s="593"/>
      <c r="G1870" s="593"/>
      <c r="H1870" s="593"/>
      <c r="I1870" s="593"/>
      <c r="J1870" s="593"/>
      <c r="K1870" s="593"/>
      <c r="L1870" s="593"/>
      <c r="N1870" s="593"/>
      <c r="O1870" s="593"/>
      <c r="P1870" s="593"/>
      <c r="Q1870" s="593"/>
    </row>
    <row r="1871" customHeight="1" spans="6:17">
      <c r="F1871" s="593"/>
      <c r="G1871" s="593"/>
      <c r="H1871" s="593"/>
      <c r="I1871" s="593"/>
      <c r="J1871" s="593"/>
      <c r="K1871" s="593"/>
      <c r="L1871" s="593"/>
      <c r="N1871" s="593"/>
      <c r="O1871" s="593"/>
      <c r="P1871" s="593"/>
      <c r="Q1871" s="593"/>
    </row>
    <row r="1872" customHeight="1" spans="6:17">
      <c r="F1872" s="593"/>
      <c r="G1872" s="593"/>
      <c r="H1872" s="593"/>
      <c r="I1872" s="593"/>
      <c r="J1872" s="593"/>
      <c r="K1872" s="593"/>
      <c r="L1872" s="593"/>
      <c r="N1872" s="593"/>
      <c r="O1872" s="593"/>
      <c r="P1872" s="593"/>
      <c r="Q1872" s="593"/>
    </row>
    <row r="1873" customHeight="1" spans="6:17">
      <c r="F1873" s="593"/>
      <c r="G1873" s="593"/>
      <c r="H1873" s="593"/>
      <c r="I1873" s="593"/>
      <c r="J1873" s="593"/>
      <c r="K1873" s="593"/>
      <c r="L1873" s="593"/>
      <c r="N1873" s="593"/>
      <c r="O1873" s="593"/>
      <c r="P1873" s="593"/>
      <c r="Q1873" s="593"/>
    </row>
    <row r="1874" customHeight="1" spans="6:17">
      <c r="F1874" s="593"/>
      <c r="G1874" s="593"/>
      <c r="H1874" s="593"/>
      <c r="I1874" s="593"/>
      <c r="J1874" s="593"/>
      <c r="K1874" s="593"/>
      <c r="L1874" s="593"/>
      <c r="N1874" s="593"/>
      <c r="O1874" s="593"/>
      <c r="P1874" s="593"/>
      <c r="Q1874" s="593"/>
    </row>
    <row r="1875" customHeight="1" spans="6:17">
      <c r="F1875" s="593"/>
      <c r="G1875" s="593"/>
      <c r="H1875" s="593"/>
      <c r="I1875" s="593"/>
      <c r="J1875" s="593"/>
      <c r="K1875" s="593"/>
      <c r="L1875" s="593"/>
      <c r="N1875" s="593"/>
      <c r="O1875" s="593"/>
      <c r="P1875" s="593"/>
      <c r="Q1875" s="593"/>
    </row>
    <row r="1876" customHeight="1" spans="6:17">
      <c r="F1876" s="593"/>
      <c r="G1876" s="593"/>
      <c r="H1876" s="593"/>
      <c r="I1876" s="593"/>
      <c r="J1876" s="593"/>
      <c r="K1876" s="593"/>
      <c r="L1876" s="593"/>
      <c r="N1876" s="593"/>
      <c r="O1876" s="593"/>
      <c r="P1876" s="593"/>
      <c r="Q1876" s="593"/>
    </row>
    <row r="1877" customHeight="1" spans="6:17">
      <c r="F1877" s="593"/>
      <c r="G1877" s="593"/>
      <c r="H1877" s="593"/>
      <c r="I1877" s="593"/>
      <c r="J1877" s="593"/>
      <c r="K1877" s="593"/>
      <c r="L1877" s="593"/>
      <c r="N1877" s="593"/>
      <c r="O1877" s="593"/>
      <c r="P1877" s="593"/>
      <c r="Q1877" s="593"/>
    </row>
    <row r="1878" customHeight="1" spans="6:17">
      <c r="F1878" s="593"/>
      <c r="G1878" s="593"/>
      <c r="H1878" s="593"/>
      <c r="I1878" s="593"/>
      <c r="J1878" s="593"/>
      <c r="K1878" s="593"/>
      <c r="L1878" s="593"/>
      <c r="N1878" s="593"/>
      <c r="O1878" s="593"/>
      <c r="P1878" s="593"/>
      <c r="Q1878" s="593"/>
    </row>
    <row r="1879" customHeight="1" spans="6:17">
      <c r="F1879" s="593"/>
      <c r="G1879" s="593"/>
      <c r="H1879" s="593"/>
      <c r="I1879" s="593"/>
      <c r="J1879" s="593"/>
      <c r="K1879" s="593"/>
      <c r="L1879" s="593"/>
      <c r="N1879" s="593"/>
      <c r="O1879" s="593"/>
      <c r="P1879" s="593"/>
      <c r="Q1879" s="593"/>
    </row>
    <row r="1880" customHeight="1" spans="6:17">
      <c r="F1880" s="593"/>
      <c r="G1880" s="593"/>
      <c r="H1880" s="593"/>
      <c r="I1880" s="593"/>
      <c r="J1880" s="593"/>
      <c r="K1880" s="593"/>
      <c r="L1880" s="593"/>
      <c r="N1880" s="593"/>
      <c r="O1880" s="593"/>
      <c r="P1880" s="593"/>
      <c r="Q1880" s="593"/>
    </row>
    <row r="1881" customHeight="1" spans="6:17">
      <c r="F1881" s="593"/>
      <c r="G1881" s="593"/>
      <c r="H1881" s="593"/>
      <c r="I1881" s="593"/>
      <c r="J1881" s="593"/>
      <c r="K1881" s="593"/>
      <c r="L1881" s="593"/>
      <c r="N1881" s="593"/>
      <c r="O1881" s="593"/>
      <c r="P1881" s="593"/>
      <c r="Q1881" s="593"/>
    </row>
    <row r="1882" customHeight="1" spans="6:17">
      <c r="F1882" s="593"/>
      <c r="G1882" s="593"/>
      <c r="H1882" s="593"/>
      <c r="I1882" s="593"/>
      <c r="J1882" s="593"/>
      <c r="K1882" s="593"/>
      <c r="L1882" s="593"/>
      <c r="N1882" s="593"/>
      <c r="O1882" s="593"/>
      <c r="P1882" s="593"/>
      <c r="Q1882" s="593"/>
    </row>
    <row r="1883" customHeight="1" spans="6:17">
      <c r="F1883" s="593"/>
      <c r="G1883" s="593"/>
      <c r="H1883" s="593"/>
      <c r="I1883" s="593"/>
      <c r="J1883" s="593"/>
      <c r="K1883" s="593"/>
      <c r="L1883" s="593"/>
      <c r="N1883" s="593"/>
      <c r="O1883" s="593"/>
      <c r="P1883" s="593"/>
      <c r="Q1883" s="593"/>
    </row>
    <row r="1884" customHeight="1" spans="6:17">
      <c r="F1884" s="593"/>
      <c r="G1884" s="593"/>
      <c r="H1884" s="593"/>
      <c r="I1884" s="593"/>
      <c r="J1884" s="593"/>
      <c r="K1884" s="593"/>
      <c r="L1884" s="593"/>
      <c r="N1884" s="593"/>
      <c r="O1884" s="593"/>
      <c r="P1884" s="593"/>
      <c r="Q1884" s="593"/>
    </row>
    <row r="1885" customHeight="1" spans="6:17">
      <c r="F1885" s="593"/>
      <c r="G1885" s="593"/>
      <c r="H1885" s="593"/>
      <c r="I1885" s="593"/>
      <c r="J1885" s="593"/>
      <c r="K1885" s="593"/>
      <c r="L1885" s="593"/>
      <c r="N1885" s="593"/>
      <c r="O1885" s="593"/>
      <c r="P1885" s="593"/>
      <c r="Q1885" s="593"/>
    </row>
    <row r="1886" customHeight="1" spans="6:17">
      <c r="F1886" s="593"/>
      <c r="G1886" s="593"/>
      <c r="H1886" s="593"/>
      <c r="I1886" s="593"/>
      <c r="J1886" s="593"/>
      <c r="K1886" s="593"/>
      <c r="L1886" s="593"/>
      <c r="N1886" s="593"/>
      <c r="O1886" s="593"/>
      <c r="P1886" s="593"/>
      <c r="Q1886" s="593"/>
    </row>
    <row r="1887" customHeight="1" spans="6:17">
      <c r="F1887" s="593"/>
      <c r="G1887" s="593"/>
      <c r="H1887" s="593"/>
      <c r="I1887" s="593"/>
      <c r="J1887" s="593"/>
      <c r="K1887" s="593"/>
      <c r="L1887" s="593"/>
      <c r="N1887" s="593"/>
      <c r="O1887" s="593"/>
      <c r="P1887" s="593"/>
      <c r="Q1887" s="593"/>
    </row>
    <row r="1888" customHeight="1" spans="6:17">
      <c r="F1888" s="593"/>
      <c r="G1888" s="593"/>
      <c r="H1888" s="593"/>
      <c r="I1888" s="593"/>
      <c r="J1888" s="593"/>
      <c r="K1888" s="593"/>
      <c r="L1888" s="593"/>
      <c r="N1888" s="593"/>
      <c r="O1888" s="593"/>
      <c r="P1888" s="593"/>
      <c r="Q1888" s="593"/>
    </row>
    <row r="1889" customHeight="1" spans="6:17">
      <c r="F1889" s="593"/>
      <c r="G1889" s="593"/>
      <c r="H1889" s="593"/>
      <c r="I1889" s="593"/>
      <c r="J1889" s="593"/>
      <c r="K1889" s="593"/>
      <c r="L1889" s="593"/>
      <c r="N1889" s="593"/>
      <c r="O1889" s="593"/>
      <c r="P1889" s="593"/>
      <c r="Q1889" s="593"/>
    </row>
    <row r="1890" customHeight="1" spans="6:17">
      <c r="F1890" s="593"/>
      <c r="G1890" s="593"/>
      <c r="H1890" s="593"/>
      <c r="I1890" s="593"/>
      <c r="J1890" s="593"/>
      <c r="K1890" s="593"/>
      <c r="L1890" s="593"/>
      <c r="N1890" s="593"/>
      <c r="O1890" s="593"/>
      <c r="P1890" s="593"/>
      <c r="Q1890" s="593"/>
    </row>
    <row r="1891" customHeight="1" spans="6:17">
      <c r="F1891" s="593"/>
      <c r="G1891" s="593"/>
      <c r="H1891" s="593"/>
      <c r="I1891" s="593"/>
      <c r="J1891" s="593"/>
      <c r="K1891" s="593"/>
      <c r="L1891" s="593"/>
      <c r="N1891" s="593"/>
      <c r="O1891" s="593"/>
      <c r="P1891" s="593"/>
      <c r="Q1891" s="593"/>
    </row>
    <row r="1892" customHeight="1" spans="6:17">
      <c r="F1892" s="593"/>
      <c r="G1892" s="593"/>
      <c r="H1892" s="593"/>
      <c r="I1892" s="593"/>
      <c r="J1892" s="593"/>
      <c r="K1892" s="593"/>
      <c r="L1892" s="593"/>
      <c r="N1892" s="593"/>
      <c r="O1892" s="593"/>
      <c r="P1892" s="593"/>
      <c r="Q1892" s="593"/>
    </row>
    <row r="1893" customHeight="1" spans="6:17">
      <c r="F1893" s="593"/>
      <c r="G1893" s="593"/>
      <c r="H1893" s="593"/>
      <c r="I1893" s="593"/>
      <c r="J1893" s="593"/>
      <c r="K1893" s="593"/>
      <c r="L1893" s="593"/>
      <c r="N1893" s="593"/>
      <c r="O1893" s="593"/>
      <c r="P1893" s="593"/>
      <c r="Q1893" s="593"/>
    </row>
    <row r="1894" customHeight="1" spans="6:17">
      <c r="F1894" s="593"/>
      <c r="G1894" s="593"/>
      <c r="H1894" s="593"/>
      <c r="I1894" s="593"/>
      <c r="J1894" s="593"/>
      <c r="K1894" s="593"/>
      <c r="L1894" s="593"/>
      <c r="N1894" s="593"/>
      <c r="O1894" s="593"/>
      <c r="P1894" s="593"/>
      <c r="Q1894" s="593"/>
    </row>
    <row r="1895" customHeight="1" spans="6:17">
      <c r="F1895" s="593"/>
      <c r="G1895" s="593"/>
      <c r="H1895" s="593"/>
      <c r="I1895" s="593"/>
      <c r="J1895" s="593"/>
      <c r="K1895" s="593"/>
      <c r="L1895" s="593"/>
      <c r="N1895" s="593"/>
      <c r="O1895" s="593"/>
      <c r="P1895" s="593"/>
      <c r="Q1895" s="593"/>
    </row>
    <row r="1896" customHeight="1" spans="6:17">
      <c r="F1896" s="593"/>
      <c r="G1896" s="593"/>
      <c r="H1896" s="593"/>
      <c r="I1896" s="593"/>
      <c r="J1896" s="593"/>
      <c r="K1896" s="593"/>
      <c r="L1896" s="593"/>
      <c r="N1896" s="593"/>
      <c r="O1896" s="593"/>
      <c r="P1896" s="593"/>
      <c r="Q1896" s="593"/>
    </row>
    <row r="1897" customHeight="1" spans="6:17">
      <c r="F1897" s="593"/>
      <c r="G1897" s="593"/>
      <c r="H1897" s="593"/>
      <c r="I1897" s="593"/>
      <c r="J1897" s="593"/>
      <c r="K1897" s="593"/>
      <c r="L1897" s="593"/>
      <c r="N1897" s="593"/>
      <c r="O1897" s="593"/>
      <c r="P1897" s="593"/>
      <c r="Q1897" s="593"/>
    </row>
    <row r="1898" customHeight="1" spans="6:17">
      <c r="F1898" s="593"/>
      <c r="G1898" s="593"/>
      <c r="H1898" s="593"/>
      <c r="I1898" s="593"/>
      <c r="J1898" s="593"/>
      <c r="K1898" s="593"/>
      <c r="L1898" s="593"/>
      <c r="N1898" s="593"/>
      <c r="O1898" s="593"/>
      <c r="P1898" s="593"/>
      <c r="Q1898" s="593"/>
    </row>
    <row r="1899" customHeight="1" spans="6:17">
      <c r="F1899" s="593"/>
      <c r="G1899" s="593"/>
      <c r="H1899" s="593"/>
      <c r="I1899" s="593"/>
      <c r="J1899" s="593"/>
      <c r="K1899" s="593"/>
      <c r="L1899" s="593"/>
      <c r="N1899" s="593"/>
      <c r="O1899" s="593"/>
      <c r="P1899" s="593"/>
      <c r="Q1899" s="593"/>
    </row>
    <row r="1900" customHeight="1" spans="6:17">
      <c r="F1900" s="593"/>
      <c r="G1900" s="593"/>
      <c r="H1900" s="593"/>
      <c r="I1900" s="593"/>
      <c r="J1900" s="593"/>
      <c r="K1900" s="593"/>
      <c r="L1900" s="593"/>
      <c r="N1900" s="593"/>
      <c r="O1900" s="593"/>
      <c r="P1900" s="593"/>
      <c r="Q1900" s="593"/>
    </row>
    <row r="1901" customHeight="1" spans="6:17">
      <c r="F1901" s="593"/>
      <c r="G1901" s="593"/>
      <c r="H1901" s="593"/>
      <c r="I1901" s="593"/>
      <c r="J1901" s="593"/>
      <c r="K1901" s="593"/>
      <c r="L1901" s="593"/>
      <c r="N1901" s="593"/>
      <c r="O1901" s="593"/>
      <c r="P1901" s="593"/>
      <c r="Q1901" s="593"/>
    </row>
    <row r="1902" customHeight="1" spans="6:17">
      <c r="F1902" s="593"/>
      <c r="G1902" s="593"/>
      <c r="H1902" s="593"/>
      <c r="I1902" s="593"/>
      <c r="J1902" s="593"/>
      <c r="K1902" s="593"/>
      <c r="L1902" s="593"/>
      <c r="N1902" s="593"/>
      <c r="O1902" s="593"/>
      <c r="P1902" s="593"/>
      <c r="Q1902" s="593"/>
    </row>
    <row r="1903" customHeight="1" spans="6:17">
      <c r="F1903" s="593"/>
      <c r="G1903" s="593"/>
      <c r="H1903" s="593"/>
      <c r="I1903" s="593"/>
      <c r="J1903" s="593"/>
      <c r="K1903" s="593"/>
      <c r="L1903" s="593"/>
      <c r="N1903" s="593"/>
      <c r="O1903" s="593"/>
      <c r="P1903" s="593"/>
      <c r="Q1903" s="593"/>
    </row>
    <row r="1904" customHeight="1" spans="6:17">
      <c r="F1904" s="593"/>
      <c r="G1904" s="593"/>
      <c r="H1904" s="593"/>
      <c r="I1904" s="593"/>
      <c r="J1904" s="593"/>
      <c r="K1904" s="593"/>
      <c r="L1904" s="593"/>
      <c r="N1904" s="593"/>
      <c r="O1904" s="593"/>
      <c r="P1904" s="593"/>
      <c r="Q1904" s="593"/>
    </row>
    <row r="1905" customHeight="1" spans="6:17">
      <c r="F1905" s="593"/>
      <c r="G1905" s="593"/>
      <c r="H1905" s="593"/>
      <c r="I1905" s="593"/>
      <c r="J1905" s="593"/>
      <c r="K1905" s="593"/>
      <c r="L1905" s="593"/>
      <c r="N1905" s="593"/>
      <c r="O1905" s="593"/>
      <c r="P1905" s="593"/>
      <c r="Q1905" s="593"/>
    </row>
    <row r="1906" customHeight="1" spans="6:17">
      <c r="F1906" s="593"/>
      <c r="G1906" s="593"/>
      <c r="H1906" s="593"/>
      <c r="I1906" s="593"/>
      <c r="J1906" s="593"/>
      <c r="K1906" s="593"/>
      <c r="L1906" s="593"/>
      <c r="N1906" s="593"/>
      <c r="O1906" s="593"/>
      <c r="P1906" s="593"/>
      <c r="Q1906" s="593"/>
    </row>
    <row r="1907" customHeight="1" spans="6:17">
      <c r="F1907" s="593"/>
      <c r="G1907" s="593"/>
      <c r="H1907" s="593"/>
      <c r="I1907" s="593"/>
      <c r="J1907" s="593"/>
      <c r="K1907" s="593"/>
      <c r="L1907" s="593"/>
      <c r="N1907" s="593"/>
      <c r="O1907" s="593"/>
      <c r="P1907" s="593"/>
      <c r="Q1907" s="593"/>
    </row>
    <row r="1908" customHeight="1" spans="6:17">
      <c r="F1908" s="593"/>
      <c r="G1908" s="593"/>
      <c r="H1908" s="593"/>
      <c r="I1908" s="593"/>
      <c r="J1908" s="593"/>
      <c r="K1908" s="593"/>
      <c r="L1908" s="593"/>
      <c r="N1908" s="593"/>
      <c r="O1908" s="593"/>
      <c r="P1908" s="593"/>
      <c r="Q1908" s="593"/>
    </row>
    <row r="1909" customHeight="1" spans="6:17">
      <c r="F1909" s="593"/>
      <c r="G1909" s="593"/>
      <c r="H1909" s="593"/>
      <c r="I1909" s="593"/>
      <c r="J1909" s="593"/>
      <c r="K1909" s="593"/>
      <c r="L1909" s="593"/>
      <c r="N1909" s="593"/>
      <c r="O1909" s="593"/>
      <c r="P1909" s="593"/>
      <c r="Q1909" s="593"/>
    </row>
    <row r="1910" customHeight="1" spans="6:17">
      <c r="F1910" s="593"/>
      <c r="G1910" s="593"/>
      <c r="H1910" s="593"/>
      <c r="I1910" s="593"/>
      <c r="J1910" s="593"/>
      <c r="K1910" s="593"/>
      <c r="L1910" s="593"/>
      <c r="N1910" s="593"/>
      <c r="O1910" s="593"/>
      <c r="P1910" s="593"/>
      <c r="Q1910" s="593"/>
    </row>
    <row r="1911" customHeight="1" spans="6:17">
      <c r="F1911" s="593"/>
      <c r="G1911" s="593"/>
      <c r="H1911" s="593"/>
      <c r="I1911" s="593"/>
      <c r="J1911" s="593"/>
      <c r="K1911" s="593"/>
      <c r="L1911" s="593"/>
      <c r="N1911" s="593"/>
      <c r="O1911" s="593"/>
      <c r="P1911" s="593"/>
      <c r="Q1911" s="593"/>
    </row>
    <row r="1912" customHeight="1" spans="6:17">
      <c r="F1912" s="593"/>
      <c r="G1912" s="593"/>
      <c r="H1912" s="593"/>
      <c r="I1912" s="593"/>
      <c r="J1912" s="593"/>
      <c r="K1912" s="593"/>
      <c r="L1912" s="593"/>
      <c r="N1912" s="593"/>
      <c r="O1912" s="593"/>
      <c r="P1912" s="593"/>
      <c r="Q1912" s="593"/>
    </row>
    <row r="1913" customHeight="1" spans="6:17">
      <c r="F1913" s="593"/>
      <c r="G1913" s="593"/>
      <c r="H1913" s="593"/>
      <c r="I1913" s="593"/>
      <c r="J1913" s="593"/>
      <c r="K1913" s="593"/>
      <c r="L1913" s="593"/>
      <c r="N1913" s="593"/>
      <c r="O1913" s="593"/>
      <c r="P1913" s="593"/>
      <c r="Q1913" s="593"/>
    </row>
    <row r="1914" customHeight="1" spans="6:17">
      <c r="F1914" s="593"/>
      <c r="G1914" s="593"/>
      <c r="H1914" s="593"/>
      <c r="I1914" s="593"/>
      <c r="J1914" s="593"/>
      <c r="K1914" s="593"/>
      <c r="L1914" s="593"/>
      <c r="N1914" s="593"/>
      <c r="O1914" s="593"/>
      <c r="P1914" s="593"/>
      <c r="Q1914" s="593"/>
    </row>
    <row r="1915" customHeight="1" spans="6:17">
      <c r="F1915" s="593"/>
      <c r="G1915" s="593"/>
      <c r="H1915" s="593"/>
      <c r="I1915" s="593"/>
      <c r="J1915" s="593"/>
      <c r="K1915" s="593"/>
      <c r="L1915" s="593"/>
      <c r="N1915" s="593"/>
      <c r="O1915" s="593"/>
      <c r="P1915" s="593"/>
      <c r="Q1915" s="593"/>
    </row>
    <row r="1916" customHeight="1" spans="6:17">
      <c r="F1916" s="593"/>
      <c r="G1916" s="593"/>
      <c r="H1916" s="593"/>
      <c r="I1916" s="593"/>
      <c r="J1916" s="593"/>
      <c r="K1916" s="593"/>
      <c r="L1916" s="593"/>
      <c r="N1916" s="593"/>
      <c r="O1916" s="593"/>
      <c r="P1916" s="593"/>
      <c r="Q1916" s="593"/>
    </row>
    <row r="1917" customHeight="1" spans="6:17">
      <c r="F1917" s="593"/>
      <c r="G1917" s="593"/>
      <c r="H1917" s="593"/>
      <c r="I1917" s="593"/>
      <c r="J1917" s="593"/>
      <c r="K1917" s="593"/>
      <c r="L1917" s="593"/>
      <c r="N1917" s="593"/>
      <c r="O1917" s="593"/>
      <c r="P1917" s="593"/>
      <c r="Q1917" s="593"/>
    </row>
    <row r="1918" customHeight="1" spans="6:17">
      <c r="F1918" s="593"/>
      <c r="G1918" s="593"/>
      <c r="H1918" s="593"/>
      <c r="I1918" s="593"/>
      <c r="J1918" s="593"/>
      <c r="K1918" s="593"/>
      <c r="L1918" s="593"/>
      <c r="N1918" s="593"/>
      <c r="O1918" s="593"/>
      <c r="P1918" s="593"/>
      <c r="Q1918" s="593"/>
    </row>
    <row r="1919" customHeight="1" spans="6:17">
      <c r="F1919" s="593"/>
      <c r="G1919" s="593"/>
      <c r="H1919" s="593"/>
      <c r="I1919" s="593"/>
      <c r="J1919" s="593"/>
      <c r="K1919" s="593"/>
      <c r="L1919" s="593"/>
      <c r="N1919" s="593"/>
      <c r="O1919" s="593"/>
      <c r="P1919" s="593"/>
      <c r="Q1919" s="593"/>
    </row>
    <row r="1920" customHeight="1" spans="6:17">
      <c r="F1920" s="593"/>
      <c r="G1920" s="593"/>
      <c r="H1920" s="593"/>
      <c r="I1920" s="593"/>
      <c r="J1920" s="593"/>
      <c r="K1920" s="593"/>
      <c r="L1920" s="593"/>
      <c r="N1920" s="593"/>
      <c r="O1920" s="593"/>
      <c r="P1920" s="593"/>
      <c r="Q1920" s="593"/>
    </row>
    <row r="1921" customHeight="1" spans="6:17">
      <c r="F1921" s="593"/>
      <c r="G1921" s="593"/>
      <c r="H1921" s="593"/>
      <c r="I1921" s="593"/>
      <c r="J1921" s="593"/>
      <c r="K1921" s="593"/>
      <c r="L1921" s="593"/>
      <c r="N1921" s="593"/>
      <c r="O1921" s="593"/>
      <c r="P1921" s="593"/>
      <c r="Q1921" s="593"/>
    </row>
    <row r="1922" customHeight="1" spans="6:17">
      <c r="F1922" s="593"/>
      <c r="G1922" s="593"/>
      <c r="H1922" s="593"/>
      <c r="I1922" s="593"/>
      <c r="J1922" s="593"/>
      <c r="K1922" s="593"/>
      <c r="L1922" s="593"/>
      <c r="N1922" s="593"/>
      <c r="O1922" s="593"/>
      <c r="P1922" s="593"/>
      <c r="Q1922" s="593"/>
    </row>
    <row r="1923" customHeight="1" spans="6:17">
      <c r="F1923" s="593"/>
      <c r="G1923" s="593"/>
      <c r="H1923" s="593"/>
      <c r="I1923" s="593"/>
      <c r="J1923" s="593"/>
      <c r="K1923" s="593"/>
      <c r="L1923" s="593"/>
      <c r="N1923" s="593"/>
      <c r="O1923" s="593"/>
      <c r="P1923" s="593"/>
      <c r="Q1923" s="593"/>
    </row>
    <row r="1924" customHeight="1" spans="6:17">
      <c r="F1924" s="593"/>
      <c r="G1924" s="593"/>
      <c r="H1924" s="593"/>
      <c r="I1924" s="593"/>
      <c r="J1924" s="593"/>
      <c r="K1924" s="593"/>
      <c r="L1924" s="593"/>
      <c r="N1924" s="593"/>
      <c r="O1924" s="593"/>
      <c r="P1924" s="593"/>
      <c r="Q1924" s="593"/>
    </row>
    <row r="1925" customHeight="1" spans="6:17">
      <c r="F1925" s="593"/>
      <c r="G1925" s="593"/>
      <c r="H1925" s="593"/>
      <c r="I1925" s="593"/>
      <c r="J1925" s="593"/>
      <c r="K1925" s="593"/>
      <c r="L1925" s="593"/>
      <c r="N1925" s="593"/>
      <c r="O1925" s="593"/>
      <c r="P1925" s="593"/>
      <c r="Q1925" s="593"/>
    </row>
    <row r="1926" customHeight="1" spans="6:17">
      <c r="F1926" s="593"/>
      <c r="G1926" s="593"/>
      <c r="H1926" s="593"/>
      <c r="I1926" s="593"/>
      <c r="J1926" s="593"/>
      <c r="K1926" s="593"/>
      <c r="L1926" s="593"/>
      <c r="N1926" s="593"/>
      <c r="O1926" s="593"/>
      <c r="P1926" s="593"/>
      <c r="Q1926" s="593"/>
    </row>
    <row r="1927" customHeight="1" spans="6:17">
      <c r="F1927" s="593"/>
      <c r="G1927" s="593"/>
      <c r="H1927" s="593"/>
      <c r="I1927" s="593"/>
      <c r="J1927" s="593"/>
      <c r="K1927" s="593"/>
      <c r="L1927" s="593"/>
      <c r="N1927" s="593"/>
      <c r="O1927" s="593"/>
      <c r="P1927" s="593"/>
      <c r="Q1927" s="593"/>
    </row>
    <row r="1928" customHeight="1" spans="6:17">
      <c r="F1928" s="593"/>
      <c r="G1928" s="593"/>
      <c r="H1928" s="593"/>
      <c r="I1928" s="593"/>
      <c r="J1928" s="593"/>
      <c r="K1928" s="593"/>
      <c r="L1928" s="593"/>
      <c r="N1928" s="593"/>
      <c r="O1928" s="593"/>
      <c r="P1928" s="593"/>
      <c r="Q1928" s="593"/>
    </row>
    <row r="1929" customHeight="1" spans="6:17">
      <c r="F1929" s="593"/>
      <c r="G1929" s="593"/>
      <c r="H1929" s="593"/>
      <c r="I1929" s="593"/>
      <c r="J1929" s="593"/>
      <c r="K1929" s="593"/>
      <c r="L1929" s="593"/>
      <c r="N1929" s="593"/>
      <c r="O1929" s="593"/>
      <c r="P1929" s="593"/>
      <c r="Q1929" s="593"/>
    </row>
    <row r="1930" customHeight="1" spans="6:17">
      <c r="F1930" s="593"/>
      <c r="G1930" s="593"/>
      <c r="H1930" s="593"/>
      <c r="I1930" s="593"/>
      <c r="J1930" s="593"/>
      <c r="K1930" s="593"/>
      <c r="L1930" s="593"/>
      <c r="N1930" s="593"/>
      <c r="O1930" s="593"/>
      <c r="P1930" s="593"/>
      <c r="Q1930" s="593"/>
    </row>
    <row r="1931" customHeight="1" spans="6:17">
      <c r="F1931" s="593"/>
      <c r="G1931" s="593"/>
      <c r="H1931" s="593"/>
      <c r="I1931" s="593"/>
      <c r="J1931" s="593"/>
      <c r="K1931" s="593"/>
      <c r="L1931" s="593"/>
      <c r="N1931" s="593"/>
      <c r="O1931" s="593"/>
      <c r="P1931" s="593"/>
      <c r="Q1931" s="593"/>
    </row>
    <row r="1932" customHeight="1" spans="6:17">
      <c r="F1932" s="593"/>
      <c r="G1932" s="593"/>
      <c r="H1932" s="593"/>
      <c r="I1932" s="593"/>
      <c r="J1932" s="593"/>
      <c r="K1932" s="593"/>
      <c r="L1932" s="593"/>
      <c r="N1932" s="593"/>
      <c r="O1932" s="593"/>
      <c r="P1932" s="593"/>
      <c r="Q1932" s="593"/>
    </row>
    <row r="1933" customHeight="1" spans="6:17">
      <c r="F1933" s="593"/>
      <c r="G1933" s="593"/>
      <c r="H1933" s="593"/>
      <c r="I1933" s="593"/>
      <c r="J1933" s="593"/>
      <c r="K1933" s="593"/>
      <c r="L1933" s="593"/>
      <c r="N1933" s="593"/>
      <c r="O1933" s="593"/>
      <c r="P1933" s="593"/>
      <c r="Q1933" s="593"/>
    </row>
    <row r="1934" customHeight="1" spans="6:17">
      <c r="F1934" s="593"/>
      <c r="G1934" s="593"/>
      <c r="H1934" s="593"/>
      <c r="I1934" s="593"/>
      <c r="J1934" s="593"/>
      <c r="K1934" s="593"/>
      <c r="L1934" s="593"/>
      <c r="N1934" s="593"/>
      <c r="O1934" s="593"/>
      <c r="P1934" s="593"/>
      <c r="Q1934" s="593"/>
    </row>
    <row r="1935" customHeight="1" spans="6:17">
      <c r="F1935" s="593"/>
      <c r="G1935" s="593"/>
      <c r="H1935" s="593"/>
      <c r="I1935" s="593"/>
      <c r="J1935" s="593"/>
      <c r="K1935" s="593"/>
      <c r="L1935" s="593"/>
      <c r="N1935" s="593"/>
      <c r="O1935" s="593"/>
      <c r="P1935" s="593"/>
      <c r="Q1935" s="593"/>
    </row>
    <row r="1936" customHeight="1" spans="6:17">
      <c r="F1936" s="593"/>
      <c r="G1936" s="593"/>
      <c r="H1936" s="593"/>
      <c r="I1936" s="593"/>
      <c r="J1936" s="593"/>
      <c r="K1936" s="593"/>
      <c r="L1936" s="593"/>
      <c r="N1936" s="593"/>
      <c r="O1936" s="593"/>
      <c r="P1936" s="593"/>
      <c r="Q1936" s="593"/>
    </row>
    <row r="1937" customHeight="1" spans="6:17">
      <c r="F1937" s="593"/>
      <c r="G1937" s="593"/>
      <c r="H1937" s="593"/>
      <c r="I1937" s="593"/>
      <c r="J1937" s="593"/>
      <c r="K1937" s="593"/>
      <c r="L1937" s="593"/>
      <c r="N1937" s="593"/>
      <c r="O1937" s="593"/>
      <c r="P1937" s="593"/>
      <c r="Q1937" s="593"/>
    </row>
    <row r="1938" customHeight="1" spans="6:17">
      <c r="F1938" s="593"/>
      <c r="G1938" s="593"/>
      <c r="H1938" s="593"/>
      <c r="I1938" s="593"/>
      <c r="J1938" s="593"/>
      <c r="K1938" s="593"/>
      <c r="L1938" s="593"/>
      <c r="N1938" s="593"/>
      <c r="O1938" s="593"/>
      <c r="P1938" s="593"/>
      <c r="Q1938" s="593"/>
    </row>
    <row r="1939" customHeight="1" spans="6:17">
      <c r="F1939" s="593"/>
      <c r="G1939" s="593"/>
      <c r="H1939" s="593"/>
      <c r="I1939" s="593"/>
      <c r="J1939" s="593"/>
      <c r="K1939" s="593"/>
      <c r="L1939" s="593"/>
      <c r="N1939" s="593"/>
      <c r="O1939" s="593"/>
      <c r="P1939" s="593"/>
      <c r="Q1939" s="593"/>
    </row>
    <row r="1940" customHeight="1" spans="6:17">
      <c r="F1940" s="593"/>
      <c r="G1940" s="593"/>
      <c r="H1940" s="593"/>
      <c r="I1940" s="593"/>
      <c r="J1940" s="593"/>
      <c r="K1940" s="593"/>
      <c r="L1940" s="593"/>
      <c r="N1940" s="593"/>
      <c r="O1940" s="593"/>
      <c r="P1940" s="593"/>
      <c r="Q1940" s="593"/>
    </row>
    <row r="1941" customHeight="1" spans="6:17">
      <c r="F1941" s="593"/>
      <c r="G1941" s="593"/>
      <c r="H1941" s="593"/>
      <c r="I1941" s="593"/>
      <c r="J1941" s="593"/>
      <c r="K1941" s="593"/>
      <c r="L1941" s="593"/>
      <c r="N1941" s="593"/>
      <c r="O1941" s="593"/>
      <c r="P1941" s="593"/>
      <c r="Q1941" s="593"/>
    </row>
    <row r="1942" customHeight="1" spans="6:17">
      <c r="F1942" s="593"/>
      <c r="G1942" s="593"/>
      <c r="H1942" s="593"/>
      <c r="I1942" s="593"/>
      <c r="J1942" s="593"/>
      <c r="K1942" s="593"/>
      <c r="L1942" s="593"/>
      <c r="N1942" s="593"/>
      <c r="O1942" s="593"/>
      <c r="P1942" s="593"/>
      <c r="Q1942" s="593"/>
    </row>
    <row r="1943" customHeight="1" spans="6:17">
      <c r="F1943" s="593"/>
      <c r="G1943" s="593"/>
      <c r="H1943" s="593"/>
      <c r="I1943" s="593"/>
      <c r="J1943" s="593"/>
      <c r="K1943" s="593"/>
      <c r="L1943" s="593"/>
      <c r="N1943" s="593"/>
      <c r="O1943" s="593"/>
      <c r="P1943" s="593"/>
      <c r="Q1943" s="593"/>
    </row>
    <row r="1944" customHeight="1" spans="6:17">
      <c r="F1944" s="593"/>
      <c r="G1944" s="593"/>
      <c r="H1944" s="593"/>
      <c r="I1944" s="593"/>
      <c r="J1944" s="593"/>
      <c r="K1944" s="593"/>
      <c r="L1944" s="593"/>
      <c r="N1944" s="593"/>
      <c r="O1944" s="593"/>
      <c r="P1944" s="593"/>
      <c r="Q1944" s="593"/>
    </row>
    <row r="1945" customHeight="1" spans="6:17">
      <c r="F1945" s="593"/>
      <c r="G1945" s="593"/>
      <c r="H1945" s="593"/>
      <c r="I1945" s="593"/>
      <c r="J1945" s="593"/>
      <c r="K1945" s="593"/>
      <c r="L1945" s="593"/>
      <c r="N1945" s="593"/>
      <c r="O1945" s="593"/>
      <c r="P1945" s="593"/>
      <c r="Q1945" s="593"/>
    </row>
    <row r="1946" customHeight="1" spans="6:17">
      <c r="F1946" s="593"/>
      <c r="G1946" s="593"/>
      <c r="H1946" s="593"/>
      <c r="I1946" s="593"/>
      <c r="J1946" s="593"/>
      <c r="K1946" s="593"/>
      <c r="L1946" s="593"/>
      <c r="N1946" s="593"/>
      <c r="O1946" s="593"/>
      <c r="P1946" s="593"/>
      <c r="Q1946" s="593"/>
    </row>
    <row r="1947" customHeight="1" spans="6:17">
      <c r="F1947" s="593"/>
      <c r="G1947" s="593"/>
      <c r="H1947" s="593"/>
      <c r="I1947" s="593"/>
      <c r="J1947" s="593"/>
      <c r="K1947" s="593"/>
      <c r="L1947" s="593"/>
      <c r="N1947" s="593"/>
      <c r="O1947" s="593"/>
      <c r="P1947" s="593"/>
      <c r="Q1947" s="593"/>
    </row>
    <row r="1948" customHeight="1" spans="6:17">
      <c r="F1948" s="593"/>
      <c r="G1948" s="593"/>
      <c r="H1948" s="593"/>
      <c r="I1948" s="593"/>
      <c r="J1948" s="593"/>
      <c r="K1948" s="593"/>
      <c r="L1948" s="593"/>
      <c r="N1948" s="593"/>
      <c r="O1948" s="593"/>
      <c r="P1948" s="593"/>
      <c r="Q1948" s="593"/>
    </row>
    <row r="1949" customHeight="1" spans="6:17">
      <c r="F1949" s="593"/>
      <c r="G1949" s="593"/>
      <c r="H1949" s="593"/>
      <c r="I1949" s="593"/>
      <c r="J1949" s="593"/>
      <c r="K1949" s="593"/>
      <c r="L1949" s="593"/>
      <c r="N1949" s="593"/>
      <c r="O1949" s="593"/>
      <c r="P1949" s="593"/>
      <c r="Q1949" s="593"/>
    </row>
    <row r="1950" customHeight="1" spans="6:17">
      <c r="F1950" s="593"/>
      <c r="G1950" s="593"/>
      <c r="H1950" s="593"/>
      <c r="I1950" s="593"/>
      <c r="J1950" s="593"/>
      <c r="K1950" s="593"/>
      <c r="L1950" s="593"/>
      <c r="N1950" s="593"/>
      <c r="O1950" s="593"/>
      <c r="P1950" s="593"/>
      <c r="Q1950" s="593"/>
    </row>
    <row r="1951" customHeight="1" spans="6:17">
      <c r="F1951" s="593"/>
      <c r="G1951" s="593"/>
      <c r="H1951" s="593"/>
      <c r="I1951" s="593"/>
      <c r="J1951" s="593"/>
      <c r="K1951" s="593"/>
      <c r="L1951" s="593"/>
      <c r="N1951" s="593"/>
      <c r="O1951" s="593"/>
      <c r="P1951" s="593"/>
      <c r="Q1951" s="593"/>
    </row>
    <row r="1952" customHeight="1" spans="6:17">
      <c r="F1952" s="593"/>
      <c r="G1952" s="593"/>
      <c r="H1952" s="593"/>
      <c r="I1952" s="593"/>
      <c r="J1952" s="593"/>
      <c r="K1952" s="593"/>
      <c r="L1952" s="593"/>
      <c r="N1952" s="593"/>
      <c r="O1952" s="593"/>
      <c r="P1952" s="593"/>
      <c r="Q1952" s="593"/>
    </row>
    <row r="1953" customHeight="1" spans="6:17">
      <c r="F1953" s="593"/>
      <c r="G1953" s="593"/>
      <c r="H1953" s="593"/>
      <c r="I1953" s="593"/>
      <c r="J1953" s="593"/>
      <c r="K1953" s="593"/>
      <c r="L1953" s="593"/>
      <c r="N1953" s="593"/>
      <c r="O1953" s="593"/>
      <c r="P1953" s="593"/>
      <c r="Q1953" s="593"/>
    </row>
    <row r="1954" customHeight="1" spans="6:17">
      <c r="F1954" s="593"/>
      <c r="G1954" s="593"/>
      <c r="H1954" s="593"/>
      <c r="I1954" s="593"/>
      <c r="J1954" s="593"/>
      <c r="K1954" s="593"/>
      <c r="L1954" s="593"/>
      <c r="N1954" s="593"/>
      <c r="O1954" s="593"/>
      <c r="P1954" s="593"/>
      <c r="Q1954" s="593"/>
    </row>
    <row r="1955" customHeight="1" spans="6:17">
      <c r="F1955" s="593"/>
      <c r="G1955" s="593"/>
      <c r="H1955" s="593"/>
      <c r="I1955" s="593"/>
      <c r="J1955" s="593"/>
      <c r="K1955" s="593"/>
      <c r="L1955" s="593"/>
      <c r="N1955" s="593"/>
      <c r="O1955" s="593"/>
      <c r="P1955" s="593"/>
      <c r="Q1955" s="593"/>
    </row>
    <row r="1956" customHeight="1" spans="6:17">
      <c r="F1956" s="593"/>
      <c r="G1956" s="593"/>
      <c r="H1956" s="593"/>
      <c r="I1956" s="593"/>
      <c r="J1956" s="593"/>
      <c r="K1956" s="593"/>
      <c r="L1956" s="593"/>
      <c r="N1956" s="593"/>
      <c r="O1956" s="593"/>
      <c r="P1956" s="593"/>
      <c r="Q1956" s="593"/>
    </row>
    <row r="1957" customHeight="1" spans="6:17">
      <c r="F1957" s="593"/>
      <c r="G1957" s="593"/>
      <c r="H1957" s="593"/>
      <c r="I1957" s="593"/>
      <c r="J1957" s="593"/>
      <c r="K1957" s="593"/>
      <c r="L1957" s="593"/>
      <c r="N1957" s="593"/>
      <c r="O1957" s="593"/>
      <c r="P1957" s="593"/>
      <c r="Q1957" s="593"/>
    </row>
    <row r="1958" customHeight="1" spans="6:17">
      <c r="F1958" s="593"/>
      <c r="G1958" s="593"/>
      <c r="H1958" s="593"/>
      <c r="I1958" s="593"/>
      <c r="J1958" s="593"/>
      <c r="K1958" s="593"/>
      <c r="L1958" s="593"/>
      <c r="N1958" s="593"/>
      <c r="O1958" s="593"/>
      <c r="P1958" s="593"/>
      <c r="Q1958" s="593"/>
    </row>
    <row r="1959" customHeight="1" spans="6:17">
      <c r="F1959" s="593"/>
      <c r="G1959" s="593"/>
      <c r="H1959" s="593"/>
      <c r="I1959" s="593"/>
      <c r="J1959" s="593"/>
      <c r="K1959" s="593"/>
      <c r="L1959" s="593"/>
      <c r="N1959" s="593"/>
      <c r="O1959" s="593"/>
      <c r="P1959" s="593"/>
      <c r="Q1959" s="593"/>
    </row>
    <row r="1960" customHeight="1" spans="6:17">
      <c r="F1960" s="593"/>
      <c r="G1960" s="593"/>
      <c r="H1960" s="593"/>
      <c r="I1960" s="593"/>
      <c r="J1960" s="593"/>
      <c r="K1960" s="593"/>
      <c r="L1960" s="593"/>
      <c r="N1960" s="593"/>
      <c r="O1960" s="593"/>
      <c r="P1960" s="593"/>
      <c r="Q1960" s="593"/>
    </row>
    <row r="1961" customHeight="1" spans="6:17">
      <c r="F1961" s="593"/>
      <c r="G1961" s="593"/>
      <c r="H1961" s="593"/>
      <c r="I1961" s="593"/>
      <c r="J1961" s="593"/>
      <c r="K1961" s="593"/>
      <c r="L1961" s="593"/>
      <c r="N1961" s="593"/>
      <c r="O1961" s="593"/>
      <c r="P1961" s="593"/>
      <c r="Q1961" s="593"/>
    </row>
    <row r="1962" customHeight="1" spans="6:17">
      <c r="F1962" s="593"/>
      <c r="G1962" s="593"/>
      <c r="H1962" s="593"/>
      <c r="I1962" s="593"/>
      <c r="J1962" s="593"/>
      <c r="K1962" s="593"/>
      <c r="L1962" s="593"/>
      <c r="N1962" s="593"/>
      <c r="O1962" s="593"/>
      <c r="P1962" s="593"/>
      <c r="Q1962" s="593"/>
    </row>
    <row r="1963" customHeight="1" spans="6:17">
      <c r="F1963" s="593"/>
      <c r="G1963" s="593"/>
      <c r="H1963" s="593"/>
      <c r="I1963" s="593"/>
      <c r="J1963" s="593"/>
      <c r="K1963" s="593"/>
      <c r="L1963" s="593"/>
      <c r="N1963" s="593"/>
      <c r="O1963" s="593"/>
      <c r="P1963" s="593"/>
      <c r="Q1963" s="593"/>
    </row>
    <row r="1964" customHeight="1" spans="6:17">
      <c r="F1964" s="593"/>
      <c r="G1964" s="593"/>
      <c r="H1964" s="593"/>
      <c r="I1964" s="593"/>
      <c r="J1964" s="593"/>
      <c r="K1964" s="593"/>
      <c r="L1964" s="593"/>
      <c r="N1964" s="593"/>
      <c r="O1964" s="593"/>
      <c r="P1964" s="593"/>
      <c r="Q1964" s="593"/>
    </row>
    <row r="1965" customHeight="1" spans="6:17">
      <c r="F1965" s="593"/>
      <c r="G1965" s="593"/>
      <c r="H1965" s="593"/>
      <c r="I1965" s="593"/>
      <c r="J1965" s="593"/>
      <c r="K1965" s="593"/>
      <c r="L1965" s="593"/>
      <c r="N1965" s="593"/>
      <c r="O1965" s="593"/>
      <c r="P1965" s="593"/>
      <c r="Q1965" s="593"/>
    </row>
    <row r="1966" customHeight="1" spans="6:17">
      <c r="F1966" s="593"/>
      <c r="G1966" s="593"/>
      <c r="H1966" s="593"/>
      <c r="I1966" s="593"/>
      <c r="J1966" s="593"/>
      <c r="K1966" s="593"/>
      <c r="L1966" s="593"/>
      <c r="N1966" s="593"/>
      <c r="O1966" s="593"/>
      <c r="P1966" s="593"/>
      <c r="Q1966" s="593"/>
    </row>
    <row r="1967" customHeight="1" spans="6:17">
      <c r="F1967" s="593"/>
      <c r="G1967" s="593"/>
      <c r="H1967" s="593"/>
      <c r="I1967" s="593"/>
      <c r="J1967" s="593"/>
      <c r="K1967" s="593"/>
      <c r="L1967" s="593"/>
      <c r="N1967" s="593"/>
      <c r="O1967" s="593"/>
      <c r="P1967" s="593"/>
      <c r="Q1967" s="593"/>
    </row>
    <row r="1968" customHeight="1" spans="6:17">
      <c r="F1968" s="593"/>
      <c r="G1968" s="593"/>
      <c r="H1968" s="593"/>
      <c r="I1968" s="593"/>
      <c r="J1968" s="593"/>
      <c r="K1968" s="593"/>
      <c r="L1968" s="593"/>
      <c r="N1968" s="593"/>
      <c r="O1968" s="593"/>
      <c r="P1968" s="593"/>
      <c r="Q1968" s="593"/>
    </row>
    <row r="1969" customHeight="1" spans="6:17">
      <c r="F1969" s="593"/>
      <c r="G1969" s="593"/>
      <c r="H1969" s="593"/>
      <c r="I1969" s="593"/>
      <c r="J1969" s="593"/>
      <c r="K1969" s="593"/>
      <c r="L1969" s="593"/>
      <c r="N1969" s="593"/>
      <c r="O1969" s="593"/>
      <c r="P1969" s="593"/>
      <c r="Q1969" s="593"/>
    </row>
    <row r="1970" customHeight="1" spans="6:17">
      <c r="F1970" s="593"/>
      <c r="G1970" s="593"/>
      <c r="H1970" s="593"/>
      <c r="I1970" s="593"/>
      <c r="J1970" s="593"/>
      <c r="K1970" s="593"/>
      <c r="L1970" s="593"/>
      <c r="N1970" s="593"/>
      <c r="O1970" s="593"/>
      <c r="P1970" s="593"/>
      <c r="Q1970" s="593"/>
    </row>
    <row r="1971" customHeight="1" spans="6:17">
      <c r="F1971" s="593"/>
      <c r="G1971" s="593"/>
      <c r="H1971" s="593"/>
      <c r="I1971" s="593"/>
      <c r="J1971" s="593"/>
      <c r="K1971" s="593"/>
      <c r="L1971" s="593"/>
      <c r="N1971" s="593"/>
      <c r="O1971" s="593"/>
      <c r="P1971" s="593"/>
      <c r="Q1971" s="593"/>
    </row>
    <row r="1972" customHeight="1" spans="6:17">
      <c r="F1972" s="593"/>
      <c r="G1972" s="593"/>
      <c r="H1972" s="593"/>
      <c r="I1972" s="593"/>
      <c r="J1972" s="593"/>
      <c r="K1972" s="593"/>
      <c r="L1972" s="593"/>
      <c r="N1972" s="593"/>
      <c r="O1972" s="593"/>
      <c r="P1972" s="593"/>
      <c r="Q1972" s="593"/>
    </row>
    <row r="1973" customHeight="1" spans="6:17">
      <c r="F1973" s="593"/>
      <c r="G1973" s="593"/>
      <c r="H1973" s="593"/>
      <c r="I1973" s="593"/>
      <c r="J1973" s="593"/>
      <c r="K1973" s="593"/>
      <c r="L1973" s="593"/>
      <c r="N1973" s="593"/>
      <c r="O1973" s="593"/>
      <c r="P1973" s="593"/>
      <c r="Q1973" s="593"/>
    </row>
    <row r="1974" customHeight="1" spans="6:17">
      <c r="F1974" s="593"/>
      <c r="G1974" s="593"/>
      <c r="H1974" s="593"/>
      <c r="I1974" s="593"/>
      <c r="J1974" s="593"/>
      <c r="K1974" s="593"/>
      <c r="L1974" s="593"/>
      <c r="N1974" s="593"/>
      <c r="O1974" s="593"/>
      <c r="P1974" s="593"/>
      <c r="Q1974" s="593"/>
    </row>
    <row r="1975" customHeight="1" spans="6:17">
      <c r="F1975" s="593"/>
      <c r="G1975" s="593"/>
      <c r="H1975" s="593"/>
      <c r="I1975" s="593"/>
      <c r="J1975" s="593"/>
      <c r="K1975" s="593"/>
      <c r="L1975" s="593"/>
      <c r="N1975" s="593"/>
      <c r="O1975" s="593"/>
      <c r="P1975" s="593"/>
      <c r="Q1975" s="593"/>
    </row>
    <row r="1976" customHeight="1" spans="6:17">
      <c r="F1976" s="593"/>
      <c r="G1976" s="593"/>
      <c r="H1976" s="593"/>
      <c r="I1976" s="593"/>
      <c r="J1976" s="593"/>
      <c r="K1976" s="593"/>
      <c r="L1976" s="593"/>
      <c r="N1976" s="593"/>
      <c r="O1976" s="593"/>
      <c r="P1976" s="593"/>
      <c r="Q1976" s="593"/>
    </row>
    <row r="1977" customHeight="1" spans="6:17">
      <c r="F1977" s="593"/>
      <c r="G1977" s="593"/>
      <c r="H1977" s="593"/>
      <c r="I1977" s="593"/>
      <c r="J1977" s="593"/>
      <c r="K1977" s="593"/>
      <c r="L1977" s="593"/>
      <c r="N1977" s="593"/>
      <c r="O1977" s="593"/>
      <c r="P1977" s="593"/>
      <c r="Q1977" s="593"/>
    </row>
    <row r="1978" customHeight="1" spans="6:17">
      <c r="F1978" s="593"/>
      <c r="G1978" s="593"/>
      <c r="H1978" s="593"/>
      <c r="I1978" s="593"/>
      <c r="J1978" s="593"/>
      <c r="K1978" s="593"/>
      <c r="L1978" s="593"/>
      <c r="N1978" s="593"/>
      <c r="O1978" s="593"/>
      <c r="P1978" s="593"/>
      <c r="Q1978" s="593"/>
    </row>
    <row r="1979" customHeight="1" spans="6:17">
      <c r="F1979" s="593"/>
      <c r="G1979" s="593"/>
      <c r="H1979" s="593"/>
      <c r="I1979" s="593"/>
      <c r="J1979" s="593"/>
      <c r="K1979" s="593"/>
      <c r="L1979" s="593"/>
      <c r="N1979" s="593"/>
      <c r="O1979" s="593"/>
      <c r="P1979" s="593"/>
      <c r="Q1979" s="593"/>
    </row>
    <row r="1980" customHeight="1" spans="6:17">
      <c r="F1980" s="593"/>
      <c r="G1980" s="593"/>
      <c r="H1980" s="593"/>
      <c r="I1980" s="593"/>
      <c r="J1980" s="593"/>
      <c r="K1980" s="593"/>
      <c r="L1980" s="593"/>
      <c r="N1980" s="593"/>
      <c r="O1980" s="593"/>
      <c r="P1980" s="593"/>
      <c r="Q1980" s="593"/>
    </row>
    <row r="1981" customHeight="1" spans="6:17">
      <c r="F1981" s="593"/>
      <c r="G1981" s="593"/>
      <c r="H1981" s="593"/>
      <c r="I1981" s="593"/>
      <c r="J1981" s="593"/>
      <c r="K1981" s="593"/>
      <c r="L1981" s="593"/>
      <c r="N1981" s="593"/>
      <c r="O1981" s="593"/>
      <c r="P1981" s="593"/>
      <c r="Q1981" s="593"/>
    </row>
    <row r="1982" customHeight="1" spans="6:17">
      <c r="F1982" s="593"/>
      <c r="G1982" s="593"/>
      <c r="H1982" s="593"/>
      <c r="I1982" s="593"/>
      <c r="J1982" s="593"/>
      <c r="K1982" s="593"/>
      <c r="L1982" s="593"/>
      <c r="N1982" s="593"/>
      <c r="O1982" s="593"/>
      <c r="P1982" s="593"/>
      <c r="Q1982" s="593"/>
    </row>
    <row r="1983" customHeight="1" spans="6:17">
      <c r="F1983" s="593"/>
      <c r="G1983" s="593"/>
      <c r="H1983" s="593"/>
      <c r="I1983" s="593"/>
      <c r="J1983" s="593"/>
      <c r="K1983" s="593"/>
      <c r="L1983" s="593"/>
      <c r="N1983" s="593"/>
      <c r="O1983" s="593"/>
      <c r="P1983" s="593"/>
      <c r="Q1983" s="593"/>
    </row>
    <row r="1984" customHeight="1" spans="6:17">
      <c r="F1984" s="593"/>
      <c r="G1984" s="593"/>
      <c r="H1984" s="593"/>
      <c r="I1984" s="593"/>
      <c r="J1984" s="593"/>
      <c r="K1984" s="593"/>
      <c r="L1984" s="593"/>
      <c r="N1984" s="593"/>
      <c r="O1984" s="593"/>
      <c r="P1984" s="593"/>
      <c r="Q1984" s="593"/>
    </row>
    <row r="1985" customHeight="1" spans="6:17">
      <c r="F1985" s="593"/>
      <c r="G1985" s="593"/>
      <c r="H1985" s="593"/>
      <c r="I1985" s="593"/>
      <c r="J1985" s="593"/>
      <c r="K1985" s="593"/>
      <c r="L1985" s="593"/>
      <c r="N1985" s="593"/>
      <c r="O1985" s="593"/>
      <c r="P1985" s="593"/>
      <c r="Q1985" s="593"/>
    </row>
    <row r="1986" customHeight="1" spans="6:17">
      <c r="F1986" s="593"/>
      <c r="G1986" s="593"/>
      <c r="H1986" s="593"/>
      <c r="I1986" s="593"/>
      <c r="J1986" s="593"/>
      <c r="K1986" s="593"/>
      <c r="L1986" s="593"/>
      <c r="N1986" s="593"/>
      <c r="O1986" s="593"/>
      <c r="P1986" s="593"/>
      <c r="Q1986" s="593"/>
    </row>
    <row r="1987" customHeight="1" spans="6:17">
      <c r="F1987" s="593"/>
      <c r="G1987" s="593"/>
      <c r="H1987" s="593"/>
      <c r="I1987" s="593"/>
      <c r="J1987" s="593"/>
      <c r="K1987" s="593"/>
      <c r="L1987" s="593"/>
      <c r="N1987" s="593"/>
      <c r="O1987" s="593"/>
      <c r="P1987" s="593"/>
      <c r="Q1987" s="593"/>
    </row>
    <row r="1988" customHeight="1" spans="6:17">
      <c r="F1988" s="593"/>
      <c r="G1988" s="593"/>
      <c r="H1988" s="593"/>
      <c r="I1988" s="593"/>
      <c r="J1988" s="593"/>
      <c r="K1988" s="593"/>
      <c r="L1988" s="593"/>
      <c r="N1988" s="593"/>
      <c r="O1988" s="593"/>
      <c r="P1988" s="593"/>
      <c r="Q1988" s="593"/>
    </row>
    <row r="1989" customHeight="1" spans="6:17">
      <c r="F1989" s="593"/>
      <c r="G1989" s="593"/>
      <c r="H1989" s="593"/>
      <c r="I1989" s="593"/>
      <c r="J1989" s="593"/>
      <c r="K1989" s="593"/>
      <c r="L1989" s="593"/>
      <c r="N1989" s="593"/>
      <c r="O1989" s="593"/>
      <c r="P1989" s="593"/>
      <c r="Q1989" s="593"/>
    </row>
    <row r="1990" customHeight="1" spans="6:17">
      <c r="F1990" s="593"/>
      <c r="G1990" s="593"/>
      <c r="H1990" s="593"/>
      <c r="I1990" s="593"/>
      <c r="J1990" s="593"/>
      <c r="K1990" s="593"/>
      <c r="L1990" s="593"/>
      <c r="N1990" s="593"/>
      <c r="O1990" s="593"/>
      <c r="P1990" s="593"/>
      <c r="Q1990" s="593"/>
    </row>
    <row r="1991" customHeight="1" spans="6:17">
      <c r="F1991" s="593"/>
      <c r="G1991" s="593"/>
      <c r="H1991" s="593"/>
      <c r="I1991" s="593"/>
      <c r="J1991" s="593"/>
      <c r="K1991" s="593"/>
      <c r="L1991" s="593"/>
      <c r="N1991" s="593"/>
      <c r="O1991" s="593"/>
      <c r="P1991" s="593"/>
      <c r="Q1991" s="593"/>
    </row>
    <row r="1992" customHeight="1" spans="6:17">
      <c r="F1992" s="593"/>
      <c r="G1992" s="593"/>
      <c r="H1992" s="593"/>
      <c r="I1992" s="593"/>
      <c r="J1992" s="593"/>
      <c r="K1992" s="593"/>
      <c r="L1992" s="593"/>
      <c r="N1992" s="593"/>
      <c r="O1992" s="593"/>
      <c r="P1992" s="593"/>
      <c r="Q1992" s="593"/>
    </row>
    <row r="1993" customHeight="1" spans="6:17">
      <c r="F1993" s="593"/>
      <c r="G1993" s="593"/>
      <c r="H1993" s="593"/>
      <c r="I1993" s="593"/>
      <c r="J1993" s="593"/>
      <c r="K1993" s="593"/>
      <c r="L1993" s="593"/>
      <c r="N1993" s="593"/>
      <c r="O1993" s="593"/>
      <c r="P1993" s="593"/>
      <c r="Q1993" s="593"/>
    </row>
    <row r="1994" customHeight="1" spans="6:17">
      <c r="F1994" s="593"/>
      <c r="G1994" s="593"/>
      <c r="H1994" s="593"/>
      <c r="I1994" s="593"/>
      <c r="J1994" s="593"/>
      <c r="K1994" s="593"/>
      <c r="L1994" s="593"/>
      <c r="N1994" s="593"/>
      <c r="O1994" s="593"/>
      <c r="P1994" s="593"/>
      <c r="Q1994" s="593"/>
    </row>
    <row r="1995" customHeight="1" spans="6:17">
      <c r="F1995" s="593"/>
      <c r="G1995" s="593"/>
      <c r="H1995" s="593"/>
      <c r="I1995" s="593"/>
      <c r="J1995" s="593"/>
      <c r="K1995" s="593"/>
      <c r="L1995" s="593"/>
      <c r="N1995" s="593"/>
      <c r="O1995" s="593"/>
      <c r="P1995" s="593"/>
      <c r="Q1995" s="593"/>
    </row>
    <row r="1996" customHeight="1" spans="6:17">
      <c r="F1996" s="593"/>
      <c r="G1996" s="593"/>
      <c r="H1996" s="593"/>
      <c r="I1996" s="593"/>
      <c r="J1996" s="593"/>
      <c r="K1996" s="593"/>
      <c r="L1996" s="593"/>
      <c r="N1996" s="593"/>
      <c r="O1996" s="593"/>
      <c r="P1996" s="593"/>
      <c r="Q1996" s="593"/>
    </row>
    <row r="1997" customHeight="1" spans="6:17">
      <c r="F1997" s="593"/>
      <c r="G1997" s="593"/>
      <c r="H1997" s="593"/>
      <c r="I1997" s="593"/>
      <c r="J1997" s="593"/>
      <c r="K1997" s="593"/>
      <c r="L1997" s="593"/>
      <c r="N1997" s="593"/>
      <c r="O1997" s="593"/>
      <c r="P1997" s="593"/>
      <c r="Q1997" s="593"/>
    </row>
    <row r="1998" customHeight="1" spans="6:17">
      <c r="F1998" s="593"/>
      <c r="G1998" s="593"/>
      <c r="H1998" s="593"/>
      <c r="I1998" s="593"/>
      <c r="J1998" s="593"/>
      <c r="K1998" s="593"/>
      <c r="L1998" s="593"/>
      <c r="N1998" s="593"/>
      <c r="O1998" s="593"/>
      <c r="P1998" s="593"/>
      <c r="Q1998" s="593"/>
    </row>
    <row r="1999" customHeight="1" spans="6:17">
      <c r="F1999" s="593"/>
      <c r="G1999" s="593"/>
      <c r="H1999" s="593"/>
      <c r="I1999" s="593"/>
      <c r="J1999" s="593"/>
      <c r="K1999" s="593"/>
      <c r="L1999" s="593"/>
      <c r="N1999" s="593"/>
      <c r="O1999" s="593"/>
      <c r="P1999" s="593"/>
      <c r="Q1999" s="593"/>
    </row>
    <row r="2000" customHeight="1" spans="6:17">
      <c r="F2000" s="593"/>
      <c r="G2000" s="593"/>
      <c r="H2000" s="593"/>
      <c r="I2000" s="593"/>
      <c r="J2000" s="593"/>
      <c r="K2000" s="593"/>
      <c r="L2000" s="593"/>
      <c r="N2000" s="593"/>
      <c r="O2000" s="593"/>
      <c r="P2000" s="593"/>
      <c r="Q2000" s="593"/>
    </row>
    <row r="2001" customHeight="1" spans="6:17">
      <c r="F2001" s="593"/>
      <c r="G2001" s="593"/>
      <c r="H2001" s="593"/>
      <c r="I2001" s="593"/>
      <c r="J2001" s="593"/>
      <c r="K2001" s="593"/>
      <c r="L2001" s="593"/>
      <c r="N2001" s="593"/>
      <c r="O2001" s="593"/>
      <c r="P2001" s="593"/>
      <c r="Q2001" s="593"/>
    </row>
    <row r="2002" customHeight="1" spans="6:17">
      <c r="F2002" s="593"/>
      <c r="G2002" s="593"/>
      <c r="H2002" s="593"/>
      <c r="I2002" s="593"/>
      <c r="J2002" s="593"/>
      <c r="K2002" s="593"/>
      <c r="L2002" s="593"/>
      <c r="N2002" s="593"/>
      <c r="O2002" s="593"/>
      <c r="P2002" s="593"/>
      <c r="Q2002" s="593"/>
    </row>
    <row r="2003" customHeight="1" spans="6:17">
      <c r="F2003" s="593"/>
      <c r="G2003" s="593"/>
      <c r="H2003" s="593"/>
      <c r="I2003" s="593"/>
      <c r="J2003" s="593"/>
      <c r="K2003" s="593"/>
      <c r="L2003" s="593"/>
      <c r="N2003" s="593"/>
      <c r="O2003" s="593"/>
      <c r="P2003" s="593"/>
      <c r="Q2003" s="593"/>
    </row>
    <row r="2004" customHeight="1" spans="6:17">
      <c r="F2004" s="593"/>
      <c r="G2004" s="593"/>
      <c r="H2004" s="593"/>
      <c r="I2004" s="593"/>
      <c r="J2004" s="593"/>
      <c r="K2004" s="593"/>
      <c r="L2004" s="593"/>
      <c r="N2004" s="593"/>
      <c r="O2004" s="593"/>
      <c r="P2004" s="593"/>
      <c r="Q2004" s="593"/>
    </row>
    <row r="2005" customHeight="1" spans="6:17">
      <c r="F2005" s="593"/>
      <c r="G2005" s="593"/>
      <c r="H2005" s="593"/>
      <c r="I2005" s="593"/>
      <c r="J2005" s="593"/>
      <c r="K2005" s="593"/>
      <c r="L2005" s="593"/>
      <c r="N2005" s="593"/>
      <c r="O2005" s="593"/>
      <c r="P2005" s="593"/>
      <c r="Q2005" s="593"/>
    </row>
    <row r="2006" customHeight="1" spans="6:17">
      <c r="F2006" s="593"/>
      <c r="G2006" s="593"/>
      <c r="H2006" s="593"/>
      <c r="I2006" s="593"/>
      <c r="J2006" s="593"/>
      <c r="K2006" s="593"/>
      <c r="L2006" s="593"/>
      <c r="N2006" s="593"/>
      <c r="O2006" s="593"/>
      <c r="P2006" s="593"/>
      <c r="Q2006" s="593"/>
    </row>
    <row r="2007" customHeight="1" spans="6:17">
      <c r="F2007" s="593"/>
      <c r="G2007" s="593"/>
      <c r="H2007" s="593"/>
      <c r="I2007" s="593"/>
      <c r="J2007" s="593"/>
      <c r="K2007" s="593"/>
      <c r="L2007" s="593"/>
      <c r="N2007" s="593"/>
      <c r="O2007" s="593"/>
      <c r="P2007" s="593"/>
      <c r="Q2007" s="593"/>
    </row>
    <row r="2008" customHeight="1" spans="6:17">
      <c r="F2008" s="593"/>
      <c r="G2008" s="593"/>
      <c r="H2008" s="593"/>
      <c r="I2008" s="593"/>
      <c r="J2008" s="593"/>
      <c r="K2008" s="593"/>
      <c r="L2008" s="593"/>
      <c r="N2008" s="593"/>
      <c r="O2008" s="593"/>
      <c r="P2008" s="593"/>
      <c r="Q2008" s="593"/>
    </row>
    <row r="2009" customHeight="1" spans="6:17">
      <c r="F2009" s="593"/>
      <c r="G2009" s="593"/>
      <c r="H2009" s="593"/>
      <c r="I2009" s="593"/>
      <c r="J2009" s="593"/>
      <c r="K2009" s="593"/>
      <c r="L2009" s="593"/>
      <c r="N2009" s="593"/>
      <c r="O2009" s="593"/>
      <c r="P2009" s="593"/>
      <c r="Q2009" s="593"/>
    </row>
    <row r="2010" customHeight="1" spans="6:17">
      <c r="F2010" s="593"/>
      <c r="G2010" s="593"/>
      <c r="H2010" s="593"/>
      <c r="I2010" s="593"/>
      <c r="J2010" s="593"/>
      <c r="K2010" s="593"/>
      <c r="L2010" s="593"/>
      <c r="N2010" s="593"/>
      <c r="O2010" s="593"/>
      <c r="P2010" s="593"/>
      <c r="Q2010" s="593"/>
    </row>
    <row r="2011" customHeight="1" spans="6:17">
      <c r="F2011" s="593"/>
      <c r="G2011" s="593"/>
      <c r="H2011" s="593"/>
      <c r="I2011" s="593"/>
      <c r="J2011" s="593"/>
      <c r="K2011" s="593"/>
      <c r="L2011" s="593"/>
      <c r="N2011" s="593"/>
      <c r="O2011" s="593"/>
      <c r="P2011" s="593"/>
      <c r="Q2011" s="593"/>
    </row>
    <row r="2012" customHeight="1" spans="6:17">
      <c r="F2012" s="593"/>
      <c r="G2012" s="593"/>
      <c r="H2012" s="593"/>
      <c r="I2012" s="593"/>
      <c r="J2012" s="593"/>
      <c r="K2012" s="593"/>
      <c r="L2012" s="593"/>
      <c r="N2012" s="593"/>
      <c r="O2012" s="593"/>
      <c r="P2012" s="593"/>
      <c r="Q2012" s="593"/>
    </row>
    <row r="2013" customHeight="1" spans="6:17">
      <c r="F2013" s="593"/>
      <c r="G2013" s="593"/>
      <c r="H2013" s="593"/>
      <c r="I2013" s="593"/>
      <c r="J2013" s="593"/>
      <c r="K2013" s="593"/>
      <c r="L2013" s="593"/>
      <c r="N2013" s="593"/>
      <c r="O2013" s="593"/>
      <c r="P2013" s="593"/>
      <c r="Q2013" s="593"/>
    </row>
    <row r="2014" customHeight="1" spans="6:17">
      <c r="F2014" s="593"/>
      <c r="G2014" s="593"/>
      <c r="H2014" s="593"/>
      <c r="I2014" s="593"/>
      <c r="J2014" s="593"/>
      <c r="K2014" s="593"/>
      <c r="L2014" s="593"/>
      <c r="N2014" s="593"/>
      <c r="O2014" s="593"/>
      <c r="P2014" s="593"/>
      <c r="Q2014" s="593"/>
    </row>
    <row r="2015" customHeight="1" spans="6:17">
      <c r="F2015" s="593"/>
      <c r="G2015" s="593"/>
      <c r="H2015" s="593"/>
      <c r="I2015" s="593"/>
      <c r="J2015" s="593"/>
      <c r="K2015" s="593"/>
      <c r="L2015" s="593"/>
      <c r="N2015" s="593"/>
      <c r="O2015" s="593"/>
      <c r="P2015" s="593"/>
      <c r="Q2015" s="593"/>
    </row>
    <row r="2016" customHeight="1" spans="6:17">
      <c r="F2016" s="593"/>
      <c r="G2016" s="593"/>
      <c r="H2016" s="593"/>
      <c r="I2016" s="593"/>
      <c r="J2016" s="593"/>
      <c r="K2016" s="593"/>
      <c r="L2016" s="593"/>
      <c r="N2016" s="593"/>
      <c r="O2016" s="593"/>
      <c r="P2016" s="593"/>
      <c r="Q2016" s="593"/>
    </row>
    <row r="2017" customHeight="1" spans="6:17">
      <c r="F2017" s="593"/>
      <c r="G2017" s="593"/>
      <c r="H2017" s="593"/>
      <c r="I2017" s="593"/>
      <c r="J2017" s="593"/>
      <c r="K2017" s="593"/>
      <c r="L2017" s="593"/>
      <c r="N2017" s="593"/>
      <c r="O2017" s="593"/>
      <c r="P2017" s="593"/>
      <c r="Q2017" s="593"/>
    </row>
    <row r="2018" customHeight="1" spans="6:17">
      <c r="F2018" s="593"/>
      <c r="G2018" s="593"/>
      <c r="H2018" s="593"/>
      <c r="I2018" s="593"/>
      <c r="J2018" s="593"/>
      <c r="K2018" s="593"/>
      <c r="L2018" s="593"/>
      <c r="N2018" s="593"/>
      <c r="O2018" s="593"/>
      <c r="P2018" s="593"/>
      <c r="Q2018" s="593"/>
    </row>
    <row r="2019" customHeight="1" spans="6:17">
      <c r="F2019" s="593"/>
      <c r="G2019" s="593"/>
      <c r="H2019" s="593"/>
      <c r="I2019" s="593"/>
      <c r="J2019" s="593"/>
      <c r="K2019" s="593"/>
      <c r="L2019" s="593"/>
      <c r="N2019" s="593"/>
      <c r="O2019" s="593"/>
      <c r="P2019" s="593"/>
      <c r="Q2019" s="593"/>
    </row>
    <row r="2020" customHeight="1" spans="6:17">
      <c r="F2020" s="593"/>
      <c r="G2020" s="593"/>
      <c r="H2020" s="593"/>
      <c r="I2020" s="593"/>
      <c r="J2020" s="593"/>
      <c r="K2020" s="593"/>
      <c r="L2020" s="593"/>
      <c r="N2020" s="593"/>
      <c r="O2020" s="593"/>
      <c r="P2020" s="593"/>
      <c r="Q2020" s="593"/>
    </row>
    <row r="2021" customHeight="1" spans="6:17">
      <c r="F2021" s="593"/>
      <c r="G2021" s="593"/>
      <c r="H2021" s="593"/>
      <c r="I2021" s="593"/>
      <c r="J2021" s="593"/>
      <c r="K2021" s="593"/>
      <c r="L2021" s="593"/>
      <c r="N2021" s="593"/>
      <c r="O2021" s="593"/>
      <c r="P2021" s="593"/>
      <c r="Q2021" s="593"/>
    </row>
    <row r="2022" customHeight="1" spans="6:17">
      <c r="F2022" s="593"/>
      <c r="G2022" s="593"/>
      <c r="H2022" s="593"/>
      <c r="I2022" s="593"/>
      <c r="J2022" s="593"/>
      <c r="K2022" s="593"/>
      <c r="L2022" s="593"/>
      <c r="N2022" s="593"/>
      <c r="O2022" s="593"/>
      <c r="P2022" s="593"/>
      <c r="Q2022" s="593"/>
    </row>
    <row r="2023" customHeight="1" spans="6:17">
      <c r="F2023" s="593"/>
      <c r="G2023" s="593"/>
      <c r="H2023" s="593"/>
      <c r="I2023" s="593"/>
      <c r="J2023" s="593"/>
      <c r="K2023" s="593"/>
      <c r="L2023" s="593"/>
      <c r="N2023" s="593"/>
      <c r="O2023" s="593"/>
      <c r="P2023" s="593"/>
      <c r="Q2023" s="593"/>
    </row>
    <row r="2024" customHeight="1" spans="6:17">
      <c r="F2024" s="593"/>
      <c r="G2024" s="593"/>
      <c r="H2024" s="593"/>
      <c r="I2024" s="593"/>
      <c r="J2024" s="593"/>
      <c r="K2024" s="593"/>
      <c r="L2024" s="593"/>
      <c r="N2024" s="593"/>
      <c r="O2024" s="593"/>
      <c r="P2024" s="593"/>
      <c r="Q2024" s="593"/>
    </row>
    <row r="2025" customHeight="1" spans="6:17">
      <c r="F2025" s="593"/>
      <c r="G2025" s="593"/>
      <c r="H2025" s="593"/>
      <c r="I2025" s="593"/>
      <c r="J2025" s="593"/>
      <c r="K2025" s="593"/>
      <c r="L2025" s="593"/>
      <c r="N2025" s="593"/>
      <c r="O2025" s="593"/>
      <c r="P2025" s="593"/>
      <c r="Q2025" s="593"/>
    </row>
    <row r="2026" customHeight="1" spans="6:17">
      <c r="F2026" s="593"/>
      <c r="G2026" s="593"/>
      <c r="H2026" s="593"/>
      <c r="I2026" s="593"/>
      <c r="J2026" s="593"/>
      <c r="K2026" s="593"/>
      <c r="L2026" s="593"/>
      <c r="N2026" s="593"/>
      <c r="O2026" s="593"/>
      <c r="P2026" s="593"/>
      <c r="Q2026" s="593"/>
    </row>
    <row r="2027" customHeight="1" spans="6:17">
      <c r="F2027" s="593"/>
      <c r="G2027" s="593"/>
      <c r="H2027" s="593"/>
      <c r="I2027" s="593"/>
      <c r="J2027" s="593"/>
      <c r="K2027" s="593"/>
      <c r="L2027" s="593"/>
      <c r="N2027" s="593"/>
      <c r="O2027" s="593"/>
      <c r="P2027" s="593"/>
      <c r="Q2027" s="593"/>
    </row>
    <row r="2028" customHeight="1" spans="6:17">
      <c r="F2028" s="593"/>
      <c r="G2028" s="593"/>
      <c r="H2028" s="593"/>
      <c r="I2028" s="593"/>
      <c r="J2028" s="593"/>
      <c r="K2028" s="593"/>
      <c r="L2028" s="593"/>
      <c r="N2028" s="593"/>
      <c r="O2028" s="593"/>
      <c r="P2028" s="593"/>
      <c r="Q2028" s="593"/>
    </row>
    <row r="2029" customHeight="1" spans="6:17">
      <c r="F2029" s="593"/>
      <c r="G2029" s="593"/>
      <c r="H2029" s="593"/>
      <c r="I2029" s="593"/>
      <c r="J2029" s="593"/>
      <c r="K2029" s="593"/>
      <c r="L2029" s="593"/>
      <c r="N2029" s="593"/>
      <c r="O2029" s="593"/>
      <c r="P2029" s="593"/>
      <c r="Q2029" s="593"/>
    </row>
    <row r="2030" customHeight="1" spans="6:17">
      <c r="F2030" s="593"/>
      <c r="G2030" s="593"/>
      <c r="H2030" s="593"/>
      <c r="I2030" s="593"/>
      <c r="J2030" s="593"/>
      <c r="K2030" s="593"/>
      <c r="L2030" s="593"/>
      <c r="N2030" s="593"/>
      <c r="O2030" s="593"/>
      <c r="P2030" s="593"/>
      <c r="Q2030" s="593"/>
    </row>
    <row r="2031" customHeight="1" spans="6:17">
      <c r="F2031" s="593"/>
      <c r="G2031" s="593"/>
      <c r="H2031" s="593"/>
      <c r="I2031" s="593"/>
      <c r="J2031" s="593"/>
      <c r="K2031" s="593"/>
      <c r="L2031" s="593"/>
      <c r="N2031" s="593"/>
      <c r="O2031" s="593"/>
      <c r="P2031" s="593"/>
      <c r="Q2031" s="593"/>
    </row>
    <row r="2032" customHeight="1" spans="6:17">
      <c r="F2032" s="593"/>
      <c r="G2032" s="593"/>
      <c r="H2032" s="593"/>
      <c r="I2032" s="593"/>
      <c r="J2032" s="593"/>
      <c r="K2032" s="593"/>
      <c r="L2032" s="593"/>
      <c r="N2032" s="593"/>
      <c r="O2032" s="593"/>
      <c r="P2032" s="593"/>
      <c r="Q2032" s="593"/>
    </row>
    <row r="2033" customHeight="1" spans="6:17">
      <c r="F2033" s="593"/>
      <c r="G2033" s="593"/>
      <c r="H2033" s="593"/>
      <c r="I2033" s="593"/>
      <c r="J2033" s="593"/>
      <c r="K2033" s="593"/>
      <c r="L2033" s="593"/>
      <c r="N2033" s="593"/>
      <c r="O2033" s="593"/>
      <c r="P2033" s="593"/>
      <c r="Q2033" s="593"/>
    </row>
    <row r="2034" customHeight="1" spans="6:17">
      <c r="F2034" s="593"/>
      <c r="G2034" s="593"/>
      <c r="H2034" s="593"/>
      <c r="I2034" s="593"/>
      <c r="J2034" s="593"/>
      <c r="K2034" s="593"/>
      <c r="L2034" s="593"/>
      <c r="N2034" s="593"/>
      <c r="O2034" s="593"/>
      <c r="P2034" s="593"/>
      <c r="Q2034" s="593"/>
    </row>
    <row r="2035" customHeight="1" spans="6:17">
      <c r="F2035" s="593"/>
      <c r="G2035" s="593"/>
      <c r="H2035" s="593"/>
      <c r="I2035" s="593"/>
      <c r="J2035" s="593"/>
      <c r="K2035" s="593"/>
      <c r="L2035" s="593"/>
      <c r="N2035" s="593"/>
      <c r="O2035" s="593"/>
      <c r="P2035" s="593"/>
      <c r="Q2035" s="593"/>
    </row>
    <row r="2036" customHeight="1" spans="6:17">
      <c r="F2036" s="593"/>
      <c r="G2036" s="593"/>
      <c r="H2036" s="593"/>
      <c r="I2036" s="593"/>
      <c r="J2036" s="593"/>
      <c r="K2036" s="593"/>
      <c r="L2036" s="593"/>
      <c r="N2036" s="593"/>
      <c r="O2036" s="593"/>
      <c r="P2036" s="593"/>
      <c r="Q2036" s="593"/>
    </row>
    <row r="2037" customHeight="1" spans="6:17">
      <c r="F2037" s="593"/>
      <c r="G2037" s="593"/>
      <c r="H2037" s="593"/>
      <c r="I2037" s="593"/>
      <c r="J2037" s="593"/>
      <c r="K2037" s="593"/>
      <c r="L2037" s="593"/>
      <c r="N2037" s="593"/>
      <c r="O2037" s="593"/>
      <c r="P2037" s="593"/>
      <c r="Q2037" s="593"/>
    </row>
    <row r="2038" customHeight="1" spans="6:17">
      <c r="F2038" s="593"/>
      <c r="G2038" s="593"/>
      <c r="H2038" s="593"/>
      <c r="I2038" s="593"/>
      <c r="J2038" s="593"/>
      <c r="K2038" s="593"/>
      <c r="L2038" s="593"/>
      <c r="N2038" s="593"/>
      <c r="O2038" s="593"/>
      <c r="P2038" s="593"/>
      <c r="Q2038" s="593"/>
    </row>
    <row r="2039" customHeight="1" spans="6:17">
      <c r="F2039" s="593"/>
      <c r="G2039" s="593"/>
      <c r="H2039" s="593"/>
      <c r="I2039" s="593"/>
      <c r="J2039" s="593"/>
      <c r="K2039" s="593"/>
      <c r="L2039" s="593"/>
      <c r="N2039" s="593"/>
      <c r="O2039" s="593"/>
      <c r="P2039" s="593"/>
      <c r="Q2039" s="593"/>
    </row>
    <row r="2040" customHeight="1" spans="6:17">
      <c r="F2040" s="593"/>
      <c r="G2040" s="593"/>
      <c r="H2040" s="593"/>
      <c r="I2040" s="593"/>
      <c r="J2040" s="593"/>
      <c r="K2040" s="593"/>
      <c r="L2040" s="593"/>
      <c r="N2040" s="593"/>
      <c r="O2040" s="593"/>
      <c r="P2040" s="593"/>
      <c r="Q2040" s="593"/>
    </row>
    <row r="2041" customHeight="1" spans="6:17">
      <c r="F2041" s="593"/>
      <c r="G2041" s="593"/>
      <c r="H2041" s="593"/>
      <c r="I2041" s="593"/>
      <c r="J2041" s="593"/>
      <c r="K2041" s="593"/>
      <c r="L2041" s="593"/>
      <c r="N2041" s="593"/>
      <c r="O2041" s="593"/>
      <c r="P2041" s="593"/>
      <c r="Q2041" s="593"/>
    </row>
    <row r="2042" customHeight="1" spans="6:17">
      <c r="F2042" s="593"/>
      <c r="G2042" s="593"/>
      <c r="H2042" s="593"/>
      <c r="I2042" s="593"/>
      <c r="J2042" s="593"/>
      <c r="K2042" s="593"/>
      <c r="L2042" s="593"/>
      <c r="N2042" s="593"/>
      <c r="O2042" s="593"/>
      <c r="P2042" s="593"/>
      <c r="Q2042" s="593"/>
    </row>
    <row r="2043" customHeight="1" spans="6:17">
      <c r="F2043" s="593"/>
      <c r="G2043" s="593"/>
      <c r="H2043" s="593"/>
      <c r="I2043" s="593"/>
      <c r="J2043" s="593"/>
      <c r="K2043" s="593"/>
      <c r="L2043" s="593"/>
      <c r="N2043" s="593"/>
      <c r="O2043" s="593"/>
      <c r="P2043" s="593"/>
      <c r="Q2043" s="593"/>
    </row>
    <row r="2044" customHeight="1" spans="6:17">
      <c r="F2044" s="593"/>
      <c r="G2044" s="593"/>
      <c r="H2044" s="593"/>
      <c r="I2044" s="593"/>
      <c r="J2044" s="593"/>
      <c r="K2044" s="593"/>
      <c r="L2044" s="593"/>
      <c r="N2044" s="593"/>
      <c r="O2044" s="593"/>
      <c r="P2044" s="593"/>
      <c r="Q2044" s="593"/>
    </row>
    <row r="2045" customHeight="1" spans="6:17">
      <c r="F2045" s="593"/>
      <c r="G2045" s="593"/>
      <c r="H2045" s="593"/>
      <c r="I2045" s="593"/>
      <c r="J2045" s="593"/>
      <c r="K2045" s="593"/>
      <c r="L2045" s="593"/>
      <c r="N2045" s="593"/>
      <c r="O2045" s="593"/>
      <c r="P2045" s="593"/>
      <c r="Q2045" s="593"/>
    </row>
    <row r="2046" customHeight="1" spans="6:17">
      <c r="F2046" s="593"/>
      <c r="G2046" s="593"/>
      <c r="H2046" s="593"/>
      <c r="I2046" s="593"/>
      <c r="J2046" s="593"/>
      <c r="K2046" s="593"/>
      <c r="L2046" s="593"/>
      <c r="N2046" s="593"/>
      <c r="O2046" s="593"/>
      <c r="P2046" s="593"/>
      <c r="Q2046" s="593"/>
    </row>
    <row r="2047" customHeight="1" spans="6:17">
      <c r="F2047" s="593"/>
      <c r="G2047" s="593"/>
      <c r="H2047" s="593"/>
      <c r="I2047" s="593"/>
      <c r="J2047" s="593"/>
      <c r="K2047" s="593"/>
      <c r="L2047" s="593"/>
      <c r="N2047" s="593"/>
      <c r="O2047" s="593"/>
      <c r="P2047" s="593"/>
      <c r="Q2047" s="593"/>
    </row>
    <row r="2048" customHeight="1" spans="6:17">
      <c r="F2048" s="593"/>
      <c r="G2048" s="593"/>
      <c r="H2048" s="593"/>
      <c r="I2048" s="593"/>
      <c r="J2048" s="593"/>
      <c r="K2048" s="593"/>
      <c r="L2048" s="593"/>
      <c r="N2048" s="593"/>
      <c r="O2048" s="593"/>
      <c r="P2048" s="593"/>
      <c r="Q2048" s="593"/>
    </row>
    <row r="2049" customHeight="1" spans="6:17">
      <c r="F2049" s="593"/>
      <c r="G2049" s="593"/>
      <c r="H2049" s="593"/>
      <c r="I2049" s="593"/>
      <c r="J2049" s="593"/>
      <c r="K2049" s="593"/>
      <c r="L2049" s="593"/>
      <c r="N2049" s="593"/>
      <c r="O2049" s="593"/>
      <c r="P2049" s="593"/>
      <c r="Q2049" s="593"/>
    </row>
    <row r="2050" customHeight="1" spans="6:17">
      <c r="F2050" s="593"/>
      <c r="G2050" s="593"/>
      <c r="H2050" s="593"/>
      <c r="I2050" s="593"/>
      <c r="J2050" s="593"/>
      <c r="K2050" s="593"/>
      <c r="L2050" s="593"/>
      <c r="N2050" s="593"/>
      <c r="O2050" s="593"/>
      <c r="P2050" s="593"/>
      <c r="Q2050" s="593"/>
    </row>
    <row r="2051" customHeight="1" spans="6:17">
      <c r="F2051" s="593"/>
      <c r="G2051" s="593"/>
      <c r="H2051" s="593"/>
      <c r="I2051" s="593"/>
      <c r="J2051" s="593"/>
      <c r="K2051" s="593"/>
      <c r="L2051" s="593"/>
      <c r="N2051" s="593"/>
      <c r="O2051" s="593"/>
      <c r="P2051" s="593"/>
      <c r="Q2051" s="593"/>
    </row>
    <row r="2052" customHeight="1" spans="6:17">
      <c r="F2052" s="593"/>
      <c r="G2052" s="593"/>
      <c r="H2052" s="593"/>
      <c r="I2052" s="593"/>
      <c r="J2052" s="593"/>
      <c r="K2052" s="593"/>
      <c r="L2052" s="593"/>
      <c r="N2052" s="593"/>
      <c r="O2052" s="593"/>
      <c r="P2052" s="593"/>
      <c r="Q2052" s="593"/>
    </row>
    <row r="2053" customHeight="1" spans="6:17">
      <c r="F2053" s="593"/>
      <c r="G2053" s="593"/>
      <c r="H2053" s="593"/>
      <c r="I2053" s="593"/>
      <c r="J2053" s="593"/>
      <c r="K2053" s="593"/>
      <c r="L2053" s="593"/>
      <c r="N2053" s="593"/>
      <c r="O2053" s="593"/>
      <c r="P2053" s="593"/>
      <c r="Q2053" s="593"/>
    </row>
    <row r="2054" customHeight="1" spans="6:17">
      <c r="F2054" s="593"/>
      <c r="G2054" s="593"/>
      <c r="H2054" s="593"/>
      <c r="I2054" s="593"/>
      <c r="J2054" s="593"/>
      <c r="K2054" s="593"/>
      <c r="L2054" s="593"/>
      <c r="N2054" s="593"/>
      <c r="O2054" s="593"/>
      <c r="P2054" s="593"/>
      <c r="Q2054" s="593"/>
    </row>
    <row r="2055" customHeight="1" spans="6:17">
      <c r="F2055" s="593"/>
      <c r="G2055" s="593"/>
      <c r="H2055" s="593"/>
      <c r="I2055" s="593"/>
      <c r="J2055" s="593"/>
      <c r="K2055" s="593"/>
      <c r="L2055" s="593"/>
      <c r="N2055" s="593"/>
      <c r="O2055" s="593"/>
      <c r="P2055" s="593"/>
      <c r="Q2055" s="593"/>
    </row>
    <row r="2056" customHeight="1" spans="6:17">
      <c r="F2056" s="593"/>
      <c r="G2056" s="593"/>
      <c r="H2056" s="593"/>
      <c r="I2056" s="593"/>
      <c r="J2056" s="593"/>
      <c r="K2056" s="593"/>
      <c r="L2056" s="593"/>
      <c r="N2056" s="593"/>
      <c r="O2056" s="593"/>
      <c r="P2056" s="593"/>
      <c r="Q2056" s="593"/>
    </row>
    <row r="2057" customHeight="1" spans="6:17">
      <c r="F2057" s="593"/>
      <c r="G2057" s="593"/>
      <c r="H2057" s="593"/>
      <c r="I2057" s="593"/>
      <c r="J2057" s="593"/>
      <c r="K2057" s="593"/>
      <c r="L2057" s="593"/>
      <c r="N2057" s="593"/>
      <c r="O2057" s="593"/>
      <c r="P2057" s="593"/>
      <c r="Q2057" s="593"/>
    </row>
    <row r="2058" customHeight="1" spans="6:17">
      <c r="F2058" s="593"/>
      <c r="G2058" s="593"/>
      <c r="H2058" s="593"/>
      <c r="I2058" s="593"/>
      <c r="J2058" s="593"/>
      <c r="K2058" s="593"/>
      <c r="L2058" s="593"/>
      <c r="N2058" s="593"/>
      <c r="O2058" s="593"/>
      <c r="P2058" s="593"/>
      <c r="Q2058" s="593"/>
    </row>
    <row r="2059" customHeight="1" spans="6:17">
      <c r="F2059" s="593"/>
      <c r="G2059" s="593"/>
      <c r="H2059" s="593"/>
      <c r="I2059" s="593"/>
      <c r="J2059" s="593"/>
      <c r="K2059" s="593"/>
      <c r="L2059" s="593"/>
      <c r="N2059" s="593"/>
      <c r="O2059" s="593"/>
      <c r="P2059" s="593"/>
      <c r="Q2059" s="593"/>
    </row>
    <row r="2060" customHeight="1" spans="6:17">
      <c r="F2060" s="593"/>
      <c r="G2060" s="593"/>
      <c r="H2060" s="593"/>
      <c r="I2060" s="593"/>
      <c r="J2060" s="593"/>
      <c r="K2060" s="593"/>
      <c r="L2060" s="593"/>
      <c r="N2060" s="593"/>
      <c r="O2060" s="593"/>
      <c r="P2060" s="593"/>
      <c r="Q2060" s="593"/>
    </row>
    <row r="2061" customHeight="1" spans="6:17">
      <c r="F2061" s="593"/>
      <c r="G2061" s="593"/>
      <c r="H2061" s="593"/>
      <c r="I2061" s="593"/>
      <c r="J2061" s="593"/>
      <c r="K2061" s="593"/>
      <c r="L2061" s="593"/>
      <c r="N2061" s="593"/>
      <c r="O2061" s="593"/>
      <c r="P2061" s="593"/>
      <c r="Q2061" s="593"/>
    </row>
    <row r="2062" customHeight="1" spans="6:17">
      <c r="F2062" s="593"/>
      <c r="G2062" s="593"/>
      <c r="H2062" s="593"/>
      <c r="I2062" s="593"/>
      <c r="J2062" s="593"/>
      <c r="K2062" s="593"/>
      <c r="L2062" s="593"/>
      <c r="N2062" s="593"/>
      <c r="O2062" s="593"/>
      <c r="P2062" s="593"/>
      <c r="Q2062" s="593"/>
    </row>
    <row r="2063" customHeight="1" spans="6:17">
      <c r="F2063" s="593"/>
      <c r="G2063" s="593"/>
      <c r="H2063" s="593"/>
      <c r="I2063" s="593"/>
      <c r="J2063" s="593"/>
      <c r="K2063" s="593"/>
      <c r="L2063" s="593"/>
      <c r="N2063" s="593"/>
      <c r="O2063" s="593"/>
      <c r="P2063" s="593"/>
      <c r="Q2063" s="593"/>
    </row>
    <row r="2064" customHeight="1" spans="6:17">
      <c r="F2064" s="593"/>
      <c r="G2064" s="593"/>
      <c r="H2064" s="593"/>
      <c r="I2064" s="593"/>
      <c r="J2064" s="593"/>
      <c r="K2064" s="593"/>
      <c r="L2064" s="593"/>
      <c r="N2064" s="593"/>
      <c r="O2064" s="593"/>
      <c r="P2064" s="593"/>
      <c r="Q2064" s="593"/>
    </row>
    <row r="2065" customHeight="1" spans="6:17">
      <c r="F2065" s="593"/>
      <c r="G2065" s="593"/>
      <c r="H2065" s="593"/>
      <c r="I2065" s="593"/>
      <c r="J2065" s="593"/>
      <c r="K2065" s="593"/>
      <c r="L2065" s="593"/>
      <c r="N2065" s="593"/>
      <c r="O2065" s="593"/>
      <c r="P2065" s="593"/>
      <c r="Q2065" s="593"/>
    </row>
    <row r="2066" customHeight="1" spans="6:17">
      <c r="F2066" s="593"/>
      <c r="G2066" s="593"/>
      <c r="H2066" s="593"/>
      <c r="I2066" s="593"/>
      <c r="J2066" s="593"/>
      <c r="K2066" s="593"/>
      <c r="L2066" s="593"/>
      <c r="N2066" s="593"/>
      <c r="O2066" s="593"/>
      <c r="P2066" s="593"/>
      <c r="Q2066" s="593"/>
    </row>
    <row r="2067" customHeight="1" spans="6:17">
      <c r="F2067" s="593"/>
      <c r="G2067" s="593"/>
      <c r="H2067" s="593"/>
      <c r="I2067" s="593"/>
      <c r="J2067" s="593"/>
      <c r="K2067" s="593"/>
      <c r="L2067" s="593"/>
      <c r="N2067" s="593"/>
      <c r="O2067" s="593"/>
      <c r="P2067" s="593"/>
      <c r="Q2067" s="593"/>
    </row>
    <row r="2068" customHeight="1" spans="6:17">
      <c r="F2068" s="593"/>
      <c r="G2068" s="593"/>
      <c r="H2068" s="593"/>
      <c r="I2068" s="593"/>
      <c r="J2068" s="593"/>
      <c r="K2068" s="593"/>
      <c r="L2068" s="593"/>
      <c r="N2068" s="593"/>
      <c r="O2068" s="593"/>
      <c r="P2068" s="593"/>
      <c r="Q2068" s="593"/>
    </row>
    <row r="2069" customHeight="1" spans="6:17">
      <c r="F2069" s="593"/>
      <c r="G2069" s="593"/>
      <c r="H2069" s="593"/>
      <c r="I2069" s="593"/>
      <c r="J2069" s="593"/>
      <c r="K2069" s="593"/>
      <c r="L2069" s="593"/>
      <c r="N2069" s="593"/>
      <c r="O2069" s="593"/>
      <c r="P2069" s="593"/>
      <c r="Q2069" s="593"/>
    </row>
    <row r="2070" customHeight="1" spans="6:17">
      <c r="F2070" s="593"/>
      <c r="G2070" s="593"/>
      <c r="H2070" s="593"/>
      <c r="I2070" s="593"/>
      <c r="J2070" s="593"/>
      <c r="K2070" s="593"/>
      <c r="L2070" s="593"/>
      <c r="N2070" s="593"/>
      <c r="O2070" s="593"/>
      <c r="P2070" s="593"/>
      <c r="Q2070" s="593"/>
    </row>
    <row r="2071" customHeight="1" spans="6:17">
      <c r="F2071" s="593"/>
      <c r="G2071" s="593"/>
      <c r="H2071" s="593"/>
      <c r="I2071" s="593"/>
      <c r="J2071" s="593"/>
      <c r="K2071" s="593"/>
      <c r="L2071" s="593"/>
      <c r="N2071" s="593"/>
      <c r="O2071" s="593"/>
      <c r="P2071" s="593"/>
      <c r="Q2071" s="593"/>
    </row>
    <row r="2072" customHeight="1" spans="6:17">
      <c r="F2072" s="593"/>
      <c r="G2072" s="593"/>
      <c r="H2072" s="593"/>
      <c r="I2072" s="593"/>
      <c r="J2072" s="593"/>
      <c r="K2072" s="593"/>
      <c r="L2072" s="593"/>
      <c r="N2072" s="593"/>
      <c r="O2072" s="593"/>
      <c r="P2072" s="593"/>
      <c r="Q2072" s="593"/>
    </row>
    <row r="2073" customHeight="1" spans="6:17">
      <c r="F2073" s="593"/>
      <c r="G2073" s="593"/>
      <c r="H2073" s="593"/>
      <c r="I2073" s="593"/>
      <c r="J2073" s="593"/>
      <c r="K2073" s="593"/>
      <c r="L2073" s="593"/>
      <c r="N2073" s="593"/>
      <c r="O2073" s="593"/>
      <c r="P2073" s="593"/>
      <c r="Q2073" s="593"/>
    </row>
    <row r="2074" customHeight="1" spans="6:17">
      <c r="F2074" s="593"/>
      <c r="G2074" s="593"/>
      <c r="H2074" s="593"/>
      <c r="I2074" s="593"/>
      <c r="J2074" s="593"/>
      <c r="K2074" s="593"/>
      <c r="L2074" s="593"/>
      <c r="N2074" s="593"/>
      <c r="O2074" s="593"/>
      <c r="P2074" s="593"/>
      <c r="Q2074" s="593"/>
    </row>
    <row r="2075" customHeight="1" spans="6:17">
      <c r="F2075" s="593"/>
      <c r="G2075" s="593"/>
      <c r="H2075" s="593"/>
      <c r="I2075" s="593"/>
      <c r="J2075" s="593"/>
      <c r="K2075" s="593"/>
      <c r="L2075" s="593"/>
      <c r="N2075" s="593"/>
      <c r="O2075" s="593"/>
      <c r="P2075" s="593"/>
      <c r="Q2075" s="593"/>
    </row>
    <row r="2076" customHeight="1" spans="6:17">
      <c r="F2076" s="593"/>
      <c r="G2076" s="593"/>
      <c r="H2076" s="593"/>
      <c r="I2076" s="593"/>
      <c r="J2076" s="593"/>
      <c r="K2076" s="593"/>
      <c r="L2076" s="593"/>
      <c r="N2076" s="593"/>
      <c r="O2076" s="593"/>
      <c r="P2076" s="593"/>
      <c r="Q2076" s="593"/>
    </row>
    <row r="2077" customHeight="1" spans="6:17">
      <c r="F2077" s="593"/>
      <c r="G2077" s="593"/>
      <c r="H2077" s="593"/>
      <c r="I2077" s="593"/>
      <c r="J2077" s="593"/>
      <c r="K2077" s="593"/>
      <c r="L2077" s="593"/>
      <c r="N2077" s="593"/>
      <c r="O2077" s="593"/>
      <c r="P2077" s="593"/>
      <c r="Q2077" s="593"/>
    </row>
    <row r="2078" customHeight="1" spans="6:17">
      <c r="F2078" s="593"/>
      <c r="G2078" s="593"/>
      <c r="H2078" s="593"/>
      <c r="I2078" s="593"/>
      <c r="J2078" s="593"/>
      <c r="K2078" s="593"/>
      <c r="L2078" s="593"/>
      <c r="N2078" s="593"/>
      <c r="O2078" s="593"/>
      <c r="P2078" s="593"/>
      <c r="Q2078" s="593"/>
    </row>
    <row r="2079" customHeight="1" spans="6:17">
      <c r="F2079" s="593"/>
      <c r="G2079" s="593"/>
      <c r="H2079" s="593"/>
      <c r="I2079" s="593"/>
      <c r="J2079" s="593"/>
      <c r="K2079" s="593"/>
      <c r="L2079" s="593"/>
      <c r="N2079" s="593"/>
      <c r="O2079" s="593"/>
      <c r="P2079" s="593"/>
      <c r="Q2079" s="593"/>
    </row>
    <row r="2080" customHeight="1" spans="6:17">
      <c r="F2080" s="593"/>
      <c r="G2080" s="593"/>
      <c r="H2080" s="593"/>
      <c r="I2080" s="593"/>
      <c r="J2080" s="593"/>
      <c r="K2080" s="593"/>
      <c r="L2080" s="593"/>
      <c r="N2080" s="593"/>
      <c r="O2080" s="593"/>
      <c r="P2080" s="593"/>
      <c r="Q2080" s="593"/>
    </row>
    <row r="2081" customHeight="1" spans="6:17">
      <c r="F2081" s="593"/>
      <c r="G2081" s="593"/>
      <c r="H2081" s="593"/>
      <c r="I2081" s="593"/>
      <c r="J2081" s="593"/>
      <c r="K2081" s="593"/>
      <c r="L2081" s="593"/>
      <c r="N2081" s="593"/>
      <c r="O2081" s="593"/>
      <c r="P2081" s="593"/>
      <c r="Q2081" s="593"/>
    </row>
    <row r="2082" customHeight="1" spans="6:17">
      <c r="F2082" s="593"/>
      <c r="G2082" s="593"/>
      <c r="H2082" s="593"/>
      <c r="I2082" s="593"/>
      <c r="J2082" s="593"/>
      <c r="K2082" s="593"/>
      <c r="L2082" s="593"/>
      <c r="N2082" s="593"/>
      <c r="O2082" s="593"/>
      <c r="P2082" s="593"/>
      <c r="Q2082" s="593"/>
    </row>
    <row r="2083" customHeight="1" spans="6:17">
      <c r="F2083" s="593"/>
      <c r="G2083" s="593"/>
      <c r="H2083" s="593"/>
      <c r="I2083" s="593"/>
      <c r="J2083" s="593"/>
      <c r="K2083" s="593"/>
      <c r="L2083" s="593"/>
      <c r="N2083" s="593"/>
      <c r="O2083" s="593"/>
      <c r="P2083" s="593"/>
      <c r="Q2083" s="593"/>
    </row>
    <row r="2084" customHeight="1" spans="6:17">
      <c r="F2084" s="593"/>
      <c r="G2084" s="593"/>
      <c r="H2084" s="593"/>
      <c r="I2084" s="593"/>
      <c r="J2084" s="593"/>
      <c r="K2084" s="593"/>
      <c r="L2084" s="593"/>
      <c r="N2084" s="593"/>
      <c r="O2084" s="593"/>
      <c r="P2084" s="593"/>
      <c r="Q2084" s="593"/>
    </row>
    <row r="2085" customHeight="1" spans="6:17">
      <c r="F2085" s="593"/>
      <c r="G2085" s="593"/>
      <c r="H2085" s="593"/>
      <c r="I2085" s="593"/>
      <c r="J2085" s="593"/>
      <c r="K2085" s="593"/>
      <c r="L2085" s="593"/>
      <c r="N2085" s="593"/>
      <c r="O2085" s="593"/>
      <c r="P2085" s="593"/>
      <c r="Q2085" s="593"/>
    </row>
    <row r="2086" customHeight="1" spans="6:17">
      <c r="F2086" s="593"/>
      <c r="G2086" s="593"/>
      <c r="H2086" s="593"/>
      <c r="I2086" s="593"/>
      <c r="J2086" s="593"/>
      <c r="K2086" s="593"/>
      <c r="L2086" s="593"/>
      <c r="N2086" s="593"/>
      <c r="O2086" s="593"/>
      <c r="P2086" s="593"/>
      <c r="Q2086" s="593"/>
    </row>
    <row r="2087" customHeight="1" spans="6:17">
      <c r="F2087" s="593"/>
      <c r="G2087" s="593"/>
      <c r="H2087" s="593"/>
      <c r="I2087" s="593"/>
      <c r="J2087" s="593"/>
      <c r="K2087" s="593"/>
      <c r="L2087" s="593"/>
      <c r="N2087" s="593"/>
      <c r="O2087" s="593"/>
      <c r="P2087" s="593"/>
      <c r="Q2087" s="593"/>
    </row>
    <row r="2088" customHeight="1" spans="6:17">
      <c r="F2088" s="593"/>
      <c r="G2088" s="593"/>
      <c r="H2088" s="593"/>
      <c r="I2088" s="593"/>
      <c r="J2088" s="593"/>
      <c r="K2088" s="593"/>
      <c r="L2088" s="593"/>
      <c r="N2088" s="593"/>
      <c r="O2088" s="593"/>
      <c r="P2088" s="593"/>
      <c r="Q2088" s="593"/>
    </row>
    <row r="2089" customHeight="1" spans="6:17">
      <c r="F2089" s="593"/>
      <c r="G2089" s="593"/>
      <c r="H2089" s="593"/>
      <c r="I2089" s="593"/>
      <c r="J2089" s="593"/>
      <c r="K2089" s="593"/>
      <c r="L2089" s="593"/>
      <c r="N2089" s="593"/>
      <c r="O2089" s="593"/>
      <c r="P2089" s="593"/>
      <c r="Q2089" s="593"/>
    </row>
    <row r="2090" customHeight="1" spans="6:17">
      <c r="F2090" s="593"/>
      <c r="G2090" s="593"/>
      <c r="H2090" s="593"/>
      <c r="I2090" s="593"/>
      <c r="J2090" s="593"/>
      <c r="K2090" s="593"/>
      <c r="L2090" s="593"/>
      <c r="N2090" s="593"/>
      <c r="O2090" s="593"/>
      <c r="P2090" s="593"/>
      <c r="Q2090" s="593"/>
    </row>
    <row r="2091" customHeight="1" spans="6:17">
      <c r="F2091" s="593"/>
      <c r="G2091" s="593"/>
      <c r="H2091" s="593"/>
      <c r="I2091" s="593"/>
      <c r="J2091" s="593"/>
      <c r="K2091" s="593"/>
      <c r="L2091" s="593"/>
      <c r="N2091" s="593"/>
      <c r="O2091" s="593"/>
      <c r="P2091" s="593"/>
      <c r="Q2091" s="593"/>
    </row>
    <row r="2092" customHeight="1" spans="6:17">
      <c r="F2092" s="593"/>
      <c r="G2092" s="593"/>
      <c r="H2092" s="593"/>
      <c r="I2092" s="593"/>
      <c r="J2092" s="593"/>
      <c r="K2092" s="593"/>
      <c r="L2092" s="593"/>
      <c r="N2092" s="593"/>
      <c r="O2092" s="593"/>
      <c r="P2092" s="593"/>
      <c r="Q2092" s="593"/>
    </row>
    <row r="2093" customHeight="1" spans="6:17">
      <c r="F2093" s="593"/>
      <c r="G2093" s="593"/>
      <c r="H2093" s="593"/>
      <c r="I2093" s="593"/>
      <c r="J2093" s="593"/>
      <c r="K2093" s="593"/>
      <c r="L2093" s="593"/>
      <c r="N2093" s="593"/>
      <c r="O2093" s="593"/>
      <c r="P2093" s="593"/>
      <c r="Q2093" s="593"/>
    </row>
    <row r="2094" customHeight="1" spans="6:17">
      <c r="F2094" s="593"/>
      <c r="G2094" s="593"/>
      <c r="H2094" s="593"/>
      <c r="I2094" s="593"/>
      <c r="J2094" s="593"/>
      <c r="K2094" s="593"/>
      <c r="L2094" s="593"/>
      <c r="N2094" s="593"/>
      <c r="O2094" s="593"/>
      <c r="P2094" s="593"/>
      <c r="Q2094" s="593"/>
    </row>
    <row r="2095" customHeight="1" spans="6:17">
      <c r="F2095" s="593"/>
      <c r="G2095" s="593"/>
      <c r="H2095" s="593"/>
      <c r="I2095" s="593"/>
      <c r="J2095" s="593"/>
      <c r="K2095" s="593"/>
      <c r="L2095" s="593"/>
      <c r="N2095" s="593"/>
      <c r="O2095" s="593"/>
      <c r="P2095" s="593"/>
      <c r="Q2095" s="593"/>
    </row>
    <row r="2096" customHeight="1" spans="6:17">
      <c r="F2096" s="593"/>
      <c r="G2096" s="593"/>
      <c r="H2096" s="593"/>
      <c r="I2096" s="593"/>
      <c r="J2096" s="593"/>
      <c r="K2096" s="593"/>
      <c r="L2096" s="593"/>
      <c r="N2096" s="593"/>
      <c r="O2096" s="593"/>
      <c r="P2096" s="593"/>
      <c r="Q2096" s="593"/>
    </row>
    <row r="2097" customHeight="1" spans="6:17">
      <c r="F2097" s="593"/>
      <c r="G2097" s="593"/>
      <c r="H2097" s="593"/>
      <c r="I2097" s="593"/>
      <c r="J2097" s="593"/>
      <c r="K2097" s="593"/>
      <c r="L2097" s="593"/>
      <c r="N2097" s="593"/>
      <c r="O2097" s="593"/>
      <c r="P2097" s="593"/>
      <c r="Q2097" s="593"/>
    </row>
    <row r="2098" customHeight="1" spans="6:17">
      <c r="F2098" s="593"/>
      <c r="G2098" s="593"/>
      <c r="H2098" s="593"/>
      <c r="I2098" s="593"/>
      <c r="J2098" s="593"/>
      <c r="K2098" s="593"/>
      <c r="L2098" s="593"/>
      <c r="N2098" s="593"/>
      <c r="O2098" s="593"/>
      <c r="P2098" s="593"/>
      <c r="Q2098" s="593"/>
    </row>
    <row r="2099" customHeight="1" spans="6:17">
      <c r="F2099" s="593"/>
      <c r="G2099" s="593"/>
      <c r="H2099" s="593"/>
      <c r="I2099" s="593"/>
      <c r="J2099" s="593"/>
      <c r="K2099" s="593"/>
      <c r="L2099" s="593"/>
      <c r="N2099" s="593"/>
      <c r="O2099" s="593"/>
      <c r="P2099" s="593"/>
      <c r="Q2099" s="593"/>
    </row>
    <row r="2100" customHeight="1" spans="6:17">
      <c r="F2100" s="593"/>
      <c r="G2100" s="593"/>
      <c r="H2100" s="593"/>
      <c r="I2100" s="593"/>
      <c r="J2100" s="593"/>
      <c r="K2100" s="593"/>
      <c r="L2100" s="593"/>
      <c r="N2100" s="593"/>
      <c r="O2100" s="593"/>
      <c r="P2100" s="593"/>
      <c r="Q2100" s="593"/>
    </row>
    <row r="2101" customHeight="1" spans="6:17">
      <c r="F2101" s="593"/>
      <c r="G2101" s="593"/>
      <c r="H2101" s="593"/>
      <c r="I2101" s="593"/>
      <c r="J2101" s="593"/>
      <c r="K2101" s="593"/>
      <c r="L2101" s="593"/>
      <c r="N2101" s="593"/>
      <c r="O2101" s="593"/>
      <c r="P2101" s="593"/>
      <c r="Q2101" s="593"/>
    </row>
    <row r="2102" customHeight="1" spans="6:17">
      <c r="F2102" s="593"/>
      <c r="G2102" s="593"/>
      <c r="H2102" s="593"/>
      <c r="I2102" s="593"/>
      <c r="J2102" s="593"/>
      <c r="K2102" s="593"/>
      <c r="L2102" s="593"/>
      <c r="N2102" s="593"/>
      <c r="O2102" s="593"/>
      <c r="P2102" s="593"/>
      <c r="Q2102" s="593"/>
    </row>
    <row r="2103" customHeight="1" spans="6:17">
      <c r="F2103" s="593"/>
      <c r="G2103" s="593"/>
      <c r="H2103" s="593"/>
      <c r="I2103" s="593"/>
      <c r="J2103" s="593"/>
      <c r="K2103" s="593"/>
      <c r="L2103" s="593"/>
      <c r="N2103" s="593"/>
      <c r="O2103" s="593"/>
      <c r="P2103" s="593"/>
      <c r="Q2103" s="593"/>
    </row>
    <row r="2104" customHeight="1" spans="6:17">
      <c r="F2104" s="593"/>
      <c r="G2104" s="593"/>
      <c r="H2104" s="593"/>
      <c r="I2104" s="593"/>
      <c r="J2104" s="593"/>
      <c r="K2104" s="593"/>
      <c r="L2104" s="593"/>
      <c r="N2104" s="593"/>
      <c r="O2104" s="593"/>
      <c r="P2104" s="593"/>
      <c r="Q2104" s="593"/>
    </row>
    <row r="2105" customHeight="1" spans="6:17">
      <c r="F2105" s="593"/>
      <c r="G2105" s="593"/>
      <c r="H2105" s="593"/>
      <c r="I2105" s="593"/>
      <c r="J2105" s="593"/>
      <c r="K2105" s="593"/>
      <c r="L2105" s="593"/>
      <c r="N2105" s="593"/>
      <c r="O2105" s="593"/>
      <c r="P2105" s="593"/>
      <c r="Q2105" s="593"/>
    </row>
    <row r="2106" customHeight="1" spans="6:17">
      <c r="F2106" s="593"/>
      <c r="G2106" s="593"/>
      <c r="H2106" s="593"/>
      <c r="I2106" s="593"/>
      <c r="J2106" s="593"/>
      <c r="K2106" s="593"/>
      <c r="L2106" s="593"/>
      <c r="N2106" s="593"/>
      <c r="O2106" s="593"/>
      <c r="P2106" s="593"/>
      <c r="Q2106" s="593"/>
    </row>
    <row r="2107" customHeight="1" spans="6:17">
      <c r="F2107" s="593"/>
      <c r="G2107" s="593"/>
      <c r="H2107" s="593"/>
      <c r="I2107" s="593"/>
      <c r="J2107" s="593"/>
      <c r="K2107" s="593"/>
      <c r="L2107" s="593"/>
      <c r="N2107" s="593"/>
      <c r="O2107" s="593"/>
      <c r="P2107" s="593"/>
      <c r="Q2107" s="593"/>
    </row>
    <row r="2108" customHeight="1" spans="6:17">
      <c r="F2108" s="593"/>
      <c r="G2108" s="593"/>
      <c r="H2108" s="593"/>
      <c r="I2108" s="593"/>
      <c r="J2108" s="593"/>
      <c r="K2108" s="593"/>
      <c r="L2108" s="593"/>
      <c r="N2108" s="593"/>
      <c r="O2108" s="593"/>
      <c r="P2108" s="593"/>
      <c r="Q2108" s="593"/>
    </row>
    <row r="2109" customHeight="1" spans="6:17">
      <c r="F2109" s="593"/>
      <c r="G2109" s="593"/>
      <c r="H2109" s="593"/>
      <c r="I2109" s="593"/>
      <c r="J2109" s="593"/>
      <c r="K2109" s="593"/>
      <c r="L2109" s="593"/>
      <c r="N2109" s="593"/>
      <c r="O2109" s="593"/>
      <c r="P2109" s="593"/>
      <c r="Q2109" s="593"/>
    </row>
    <row r="2110" customHeight="1" spans="6:17">
      <c r="F2110" s="593"/>
      <c r="G2110" s="593"/>
      <c r="H2110" s="593"/>
      <c r="I2110" s="593"/>
      <c r="J2110" s="593"/>
      <c r="K2110" s="593"/>
      <c r="L2110" s="593"/>
      <c r="N2110" s="593"/>
      <c r="O2110" s="593"/>
      <c r="P2110" s="593"/>
      <c r="Q2110" s="593"/>
    </row>
    <row r="2111" customHeight="1" spans="6:17">
      <c r="F2111" s="593"/>
      <c r="G2111" s="593"/>
      <c r="H2111" s="593"/>
      <c r="I2111" s="593"/>
      <c r="J2111" s="593"/>
      <c r="K2111" s="593"/>
      <c r="L2111" s="593"/>
      <c r="N2111" s="593"/>
      <c r="O2111" s="593"/>
      <c r="P2111" s="593"/>
      <c r="Q2111" s="593"/>
    </row>
    <row r="2112" customHeight="1" spans="6:17">
      <c r="F2112" s="593"/>
      <c r="G2112" s="593"/>
      <c r="H2112" s="593"/>
      <c r="I2112" s="593"/>
      <c r="J2112" s="593"/>
      <c r="K2112" s="593"/>
      <c r="L2112" s="593"/>
      <c r="N2112" s="593"/>
      <c r="O2112" s="593"/>
      <c r="P2112" s="593"/>
      <c r="Q2112" s="593"/>
    </row>
    <row r="2113" customHeight="1" spans="6:17">
      <c r="F2113" s="593"/>
      <c r="G2113" s="593"/>
      <c r="H2113" s="593"/>
      <c r="I2113" s="593"/>
      <c r="J2113" s="593"/>
      <c r="K2113" s="593"/>
      <c r="L2113" s="593"/>
      <c r="N2113" s="593"/>
      <c r="O2113" s="593"/>
      <c r="P2113" s="593"/>
      <c r="Q2113" s="593"/>
    </row>
    <row r="2114" customHeight="1" spans="6:17">
      <c r="F2114" s="593"/>
      <c r="G2114" s="593"/>
      <c r="H2114" s="593"/>
      <c r="I2114" s="593"/>
      <c r="J2114" s="593"/>
      <c r="K2114" s="593"/>
      <c r="L2114" s="593"/>
      <c r="N2114" s="593"/>
      <c r="O2114" s="593"/>
      <c r="P2114" s="593"/>
      <c r="Q2114" s="593"/>
    </row>
    <row r="2115" customHeight="1" spans="6:17">
      <c r="F2115" s="593"/>
      <c r="G2115" s="593"/>
      <c r="H2115" s="593"/>
      <c r="I2115" s="593"/>
      <c r="J2115" s="593"/>
      <c r="K2115" s="593"/>
      <c r="L2115" s="593"/>
      <c r="N2115" s="593"/>
      <c r="O2115" s="593"/>
      <c r="P2115" s="593"/>
      <c r="Q2115" s="593"/>
    </row>
    <row r="2116" customHeight="1" spans="6:17">
      <c r="F2116" s="593"/>
      <c r="G2116" s="593"/>
      <c r="H2116" s="593"/>
      <c r="I2116" s="593"/>
      <c r="J2116" s="593"/>
      <c r="K2116" s="593"/>
      <c r="L2116" s="593"/>
      <c r="N2116" s="593"/>
      <c r="O2116" s="593"/>
      <c r="P2116" s="593"/>
      <c r="Q2116" s="593"/>
    </row>
    <row r="2117" customHeight="1" spans="6:17">
      <c r="F2117" s="593"/>
      <c r="G2117" s="593"/>
      <c r="H2117" s="593"/>
      <c r="I2117" s="593"/>
      <c r="J2117" s="593"/>
      <c r="K2117" s="593"/>
      <c r="L2117" s="593"/>
      <c r="N2117" s="593"/>
      <c r="O2117" s="593"/>
      <c r="P2117" s="593"/>
      <c r="Q2117" s="593"/>
    </row>
    <row r="2118" customHeight="1" spans="6:17">
      <c r="F2118" s="593"/>
      <c r="G2118" s="593"/>
      <c r="H2118" s="593"/>
      <c r="I2118" s="593"/>
      <c r="J2118" s="593"/>
      <c r="K2118" s="593"/>
      <c r="L2118" s="593"/>
      <c r="N2118" s="593"/>
      <c r="O2118" s="593"/>
      <c r="P2118" s="593"/>
      <c r="Q2118" s="593"/>
    </row>
    <row r="2119" customHeight="1" spans="6:17">
      <c r="F2119" s="593"/>
      <c r="G2119" s="593"/>
      <c r="H2119" s="593"/>
      <c r="I2119" s="593"/>
      <c r="J2119" s="593"/>
      <c r="K2119" s="593"/>
      <c r="L2119" s="593"/>
      <c r="N2119" s="593"/>
      <c r="O2119" s="593"/>
      <c r="P2119" s="593"/>
      <c r="Q2119" s="593"/>
    </row>
    <row r="2120" customHeight="1" spans="6:17">
      <c r="F2120" s="593"/>
      <c r="G2120" s="593"/>
      <c r="H2120" s="593"/>
      <c r="I2120" s="593"/>
      <c r="J2120" s="593"/>
      <c r="K2120" s="593"/>
      <c r="L2120" s="593"/>
      <c r="N2120" s="593"/>
      <c r="O2120" s="593"/>
      <c r="P2120" s="593"/>
      <c r="Q2120" s="593"/>
    </row>
    <row r="2121" customHeight="1" spans="6:17">
      <c r="F2121" s="593"/>
      <c r="G2121" s="593"/>
      <c r="H2121" s="593"/>
      <c r="I2121" s="593"/>
      <c r="J2121" s="593"/>
      <c r="K2121" s="593"/>
      <c r="L2121" s="593"/>
      <c r="N2121" s="593"/>
      <c r="O2121" s="593"/>
      <c r="P2121" s="593"/>
      <c r="Q2121" s="593"/>
    </row>
    <row r="2122" customHeight="1" spans="6:17">
      <c r="F2122" s="593"/>
      <c r="G2122" s="593"/>
      <c r="H2122" s="593"/>
      <c r="I2122" s="593"/>
      <c r="J2122" s="593"/>
      <c r="K2122" s="593"/>
      <c r="L2122" s="593"/>
      <c r="N2122" s="593"/>
      <c r="O2122" s="593"/>
      <c r="P2122" s="593"/>
      <c r="Q2122" s="593"/>
    </row>
    <row r="2123" customHeight="1" spans="6:17">
      <c r="F2123" s="593"/>
      <c r="G2123" s="593"/>
      <c r="H2123" s="593"/>
      <c r="I2123" s="593"/>
      <c r="J2123" s="593"/>
      <c r="K2123" s="593"/>
      <c r="L2123" s="593"/>
      <c r="N2123" s="593"/>
      <c r="O2123" s="593"/>
      <c r="P2123" s="593"/>
      <c r="Q2123" s="593"/>
    </row>
    <row r="2124" customHeight="1" spans="6:17">
      <c r="F2124" s="593"/>
      <c r="G2124" s="593"/>
      <c r="H2124" s="593"/>
      <c r="I2124" s="593"/>
      <c r="J2124" s="593"/>
      <c r="K2124" s="593"/>
      <c r="L2124" s="593"/>
      <c r="N2124" s="593"/>
      <c r="O2124" s="593"/>
      <c r="P2124" s="593"/>
      <c r="Q2124" s="593"/>
    </row>
    <row r="2125" customHeight="1" spans="6:17">
      <c r="F2125" s="593"/>
      <c r="G2125" s="593"/>
      <c r="H2125" s="593"/>
      <c r="I2125" s="593"/>
      <c r="J2125" s="593"/>
      <c r="K2125" s="593"/>
      <c r="L2125" s="593"/>
      <c r="N2125" s="593"/>
      <c r="O2125" s="593"/>
      <c r="P2125" s="593"/>
      <c r="Q2125" s="593"/>
    </row>
    <row r="2126" customHeight="1" spans="6:17">
      <c r="F2126" s="593"/>
      <c r="G2126" s="593"/>
      <c r="H2126" s="593"/>
      <c r="I2126" s="593"/>
      <c r="J2126" s="593"/>
      <c r="K2126" s="593"/>
      <c r="L2126" s="593"/>
      <c r="N2126" s="593"/>
      <c r="O2126" s="593"/>
      <c r="P2126" s="593"/>
      <c r="Q2126" s="593"/>
    </row>
    <row r="2127" customHeight="1" spans="6:17">
      <c r="F2127" s="593"/>
      <c r="G2127" s="593"/>
      <c r="H2127" s="593"/>
      <c r="I2127" s="593"/>
      <c r="J2127" s="593"/>
      <c r="K2127" s="593"/>
      <c r="L2127" s="593"/>
      <c r="N2127" s="593"/>
      <c r="O2127" s="593"/>
      <c r="P2127" s="593"/>
      <c r="Q2127" s="593"/>
    </row>
    <row r="2128" customHeight="1" spans="6:17">
      <c r="F2128" s="593"/>
      <c r="G2128" s="593"/>
      <c r="H2128" s="593"/>
      <c r="I2128" s="593"/>
      <c r="J2128" s="593"/>
      <c r="K2128" s="593"/>
      <c r="L2128" s="593"/>
      <c r="N2128" s="593"/>
      <c r="O2128" s="593"/>
      <c r="P2128" s="593"/>
      <c r="Q2128" s="593"/>
    </row>
    <row r="2129" customHeight="1" spans="6:17">
      <c r="F2129" s="593"/>
      <c r="G2129" s="593"/>
      <c r="H2129" s="593"/>
      <c r="I2129" s="593"/>
      <c r="J2129" s="593"/>
      <c r="K2129" s="593"/>
      <c r="L2129" s="593"/>
      <c r="N2129" s="593"/>
      <c r="O2129" s="593"/>
      <c r="P2129" s="593"/>
      <c r="Q2129" s="593"/>
    </row>
    <row r="2130" customHeight="1" spans="6:17">
      <c r="F2130" s="593"/>
      <c r="G2130" s="593"/>
      <c r="H2130" s="593"/>
      <c r="I2130" s="593"/>
      <c r="J2130" s="593"/>
      <c r="K2130" s="593"/>
      <c r="L2130" s="593"/>
      <c r="N2130" s="593"/>
      <c r="O2130" s="593"/>
      <c r="P2130" s="593"/>
      <c r="Q2130" s="593"/>
    </row>
    <row r="2131" customHeight="1" spans="6:17">
      <c r="F2131" s="593"/>
      <c r="G2131" s="593"/>
      <c r="H2131" s="593"/>
      <c r="I2131" s="593"/>
      <c r="J2131" s="593"/>
      <c r="K2131" s="593"/>
      <c r="L2131" s="593"/>
      <c r="N2131" s="593"/>
      <c r="O2131" s="593"/>
      <c r="P2131" s="593"/>
      <c r="Q2131" s="593"/>
    </row>
    <row r="2132" customHeight="1" spans="6:17">
      <c r="F2132" s="593"/>
      <c r="G2132" s="593"/>
      <c r="H2132" s="593"/>
      <c r="I2132" s="593"/>
      <c r="J2132" s="593"/>
      <c r="K2132" s="593"/>
      <c r="L2132" s="593"/>
      <c r="N2132" s="593"/>
      <c r="O2132" s="593"/>
      <c r="P2132" s="593"/>
      <c r="Q2132" s="593"/>
    </row>
    <row r="2133" customHeight="1" spans="6:17">
      <c r="F2133" s="593"/>
      <c r="G2133" s="593"/>
      <c r="H2133" s="593"/>
      <c r="I2133" s="593"/>
      <c r="J2133" s="593"/>
      <c r="K2133" s="593"/>
      <c r="L2133" s="593"/>
      <c r="N2133" s="593"/>
      <c r="O2133" s="593"/>
      <c r="P2133" s="593"/>
      <c r="Q2133" s="593"/>
    </row>
    <row r="2134" customHeight="1" spans="6:17">
      <c r="F2134" s="593"/>
      <c r="G2134" s="593"/>
      <c r="H2134" s="593"/>
      <c r="I2134" s="593"/>
      <c r="J2134" s="593"/>
      <c r="K2134" s="593"/>
      <c r="L2134" s="593"/>
      <c r="N2134" s="593"/>
      <c r="O2134" s="593"/>
      <c r="P2134" s="593"/>
      <c r="Q2134" s="593"/>
    </row>
    <row r="2135" customHeight="1" spans="6:17">
      <c r="F2135" s="593"/>
      <c r="G2135" s="593"/>
      <c r="H2135" s="593"/>
      <c r="I2135" s="593"/>
      <c r="J2135" s="593"/>
      <c r="K2135" s="593"/>
      <c r="L2135" s="593"/>
      <c r="N2135" s="593"/>
      <c r="O2135" s="593"/>
      <c r="P2135" s="593"/>
      <c r="Q2135" s="593"/>
    </row>
    <row r="2136" customHeight="1" spans="6:17">
      <c r="F2136" s="593"/>
      <c r="G2136" s="593"/>
      <c r="H2136" s="593"/>
      <c r="I2136" s="593"/>
      <c r="J2136" s="593"/>
      <c r="K2136" s="593"/>
      <c r="L2136" s="593"/>
      <c r="N2136" s="593"/>
      <c r="O2136" s="593"/>
      <c r="P2136" s="593"/>
      <c r="Q2136" s="593"/>
    </row>
    <row r="2137" customHeight="1" spans="6:17">
      <c r="F2137" s="593"/>
      <c r="G2137" s="593"/>
      <c r="H2137" s="593"/>
      <c r="I2137" s="593"/>
      <c r="J2137" s="593"/>
      <c r="K2137" s="593"/>
      <c r="L2137" s="593"/>
      <c r="N2137" s="593"/>
      <c r="O2137" s="593"/>
      <c r="P2137" s="593"/>
      <c r="Q2137" s="593"/>
    </row>
    <row r="2138" customHeight="1" spans="6:17">
      <c r="F2138" s="593"/>
      <c r="G2138" s="593"/>
      <c r="H2138" s="593"/>
      <c r="I2138" s="593"/>
      <c r="J2138" s="593"/>
      <c r="K2138" s="593"/>
      <c r="L2138" s="593"/>
      <c r="N2138" s="593"/>
      <c r="O2138" s="593"/>
      <c r="P2138" s="593"/>
      <c r="Q2138" s="593"/>
    </row>
    <row r="2139" customHeight="1" spans="6:17">
      <c r="F2139" s="593"/>
      <c r="G2139" s="593"/>
      <c r="H2139" s="593"/>
      <c r="I2139" s="593"/>
      <c r="J2139" s="593"/>
      <c r="K2139" s="593"/>
      <c r="L2139" s="593"/>
      <c r="N2139" s="593"/>
      <c r="O2139" s="593"/>
      <c r="P2139" s="593"/>
      <c r="Q2139" s="593"/>
    </row>
    <row r="2140" customHeight="1" spans="6:17">
      <c r="F2140" s="593"/>
      <c r="G2140" s="593"/>
      <c r="H2140" s="593"/>
      <c r="I2140" s="593"/>
      <c r="J2140" s="593"/>
      <c r="K2140" s="593"/>
      <c r="L2140" s="593"/>
      <c r="N2140" s="593"/>
      <c r="O2140" s="593"/>
      <c r="P2140" s="593"/>
      <c r="Q2140" s="593"/>
    </row>
    <row r="2141" customHeight="1" spans="6:17">
      <c r="F2141" s="593"/>
      <c r="G2141" s="593"/>
      <c r="H2141" s="593"/>
      <c r="I2141" s="593"/>
      <c r="J2141" s="593"/>
      <c r="K2141" s="593"/>
      <c r="L2141" s="593"/>
      <c r="N2141" s="593"/>
      <c r="O2141" s="593"/>
      <c r="P2141" s="593"/>
      <c r="Q2141" s="593"/>
    </row>
    <row r="2142" customHeight="1" spans="6:17">
      <c r="F2142" s="593"/>
      <c r="G2142" s="593"/>
      <c r="H2142" s="593"/>
      <c r="I2142" s="593"/>
      <c r="J2142" s="593"/>
      <c r="K2142" s="593"/>
      <c r="L2142" s="593"/>
      <c r="N2142" s="593"/>
      <c r="O2142" s="593"/>
      <c r="P2142" s="593"/>
      <c r="Q2142" s="593"/>
    </row>
    <row r="2143" customHeight="1" spans="6:17">
      <c r="F2143" s="593"/>
      <c r="G2143" s="593"/>
      <c r="H2143" s="593"/>
      <c r="I2143" s="593"/>
      <c r="J2143" s="593"/>
      <c r="K2143" s="593"/>
      <c r="L2143" s="593"/>
      <c r="N2143" s="593"/>
      <c r="O2143" s="593"/>
      <c r="P2143" s="593"/>
      <c r="Q2143" s="593"/>
    </row>
    <row r="2144" customHeight="1" spans="6:17">
      <c r="F2144" s="593"/>
      <c r="G2144" s="593"/>
      <c r="H2144" s="593"/>
      <c r="I2144" s="593"/>
      <c r="J2144" s="593"/>
      <c r="K2144" s="593"/>
      <c r="L2144" s="593"/>
      <c r="N2144" s="593"/>
      <c r="O2144" s="593"/>
      <c r="P2144" s="593"/>
      <c r="Q2144" s="593"/>
    </row>
    <row r="2145" customHeight="1" spans="6:17">
      <c r="F2145" s="593"/>
      <c r="G2145" s="593"/>
      <c r="H2145" s="593"/>
      <c r="I2145" s="593"/>
      <c r="J2145" s="593"/>
      <c r="K2145" s="593"/>
      <c r="L2145" s="593"/>
      <c r="N2145" s="593"/>
      <c r="O2145" s="593"/>
      <c r="P2145" s="593"/>
      <c r="Q2145" s="593"/>
    </row>
    <row r="2146" customHeight="1" spans="6:17">
      <c r="F2146" s="593"/>
      <c r="G2146" s="593"/>
      <c r="H2146" s="593"/>
      <c r="I2146" s="593"/>
      <c r="J2146" s="593"/>
      <c r="K2146" s="593"/>
      <c r="L2146" s="593"/>
      <c r="N2146" s="593"/>
      <c r="O2146" s="593"/>
      <c r="P2146" s="593"/>
      <c r="Q2146" s="593"/>
    </row>
    <row r="2147" customHeight="1" spans="6:17">
      <c r="F2147" s="593"/>
      <c r="G2147" s="593"/>
      <c r="H2147" s="593"/>
      <c r="I2147" s="593"/>
      <c r="J2147" s="593"/>
      <c r="K2147" s="593"/>
      <c r="L2147" s="593"/>
      <c r="N2147" s="593"/>
      <c r="O2147" s="593"/>
      <c r="P2147" s="593"/>
      <c r="Q2147" s="593"/>
    </row>
    <row r="2148" customHeight="1" spans="6:17">
      <c r="F2148" s="593"/>
      <c r="G2148" s="593"/>
      <c r="H2148" s="593"/>
      <c r="I2148" s="593"/>
      <c r="J2148" s="593"/>
      <c r="K2148" s="593"/>
      <c r="L2148" s="593"/>
      <c r="N2148" s="593"/>
      <c r="O2148" s="593"/>
      <c r="P2148" s="593"/>
      <c r="Q2148" s="593"/>
    </row>
    <row r="2149" customHeight="1" spans="6:17">
      <c r="F2149" s="593"/>
      <c r="G2149" s="593"/>
      <c r="H2149" s="593"/>
      <c r="I2149" s="593"/>
      <c r="J2149" s="593"/>
      <c r="K2149" s="593"/>
      <c r="L2149" s="593"/>
      <c r="N2149" s="593"/>
      <c r="O2149" s="593"/>
      <c r="P2149" s="593"/>
      <c r="Q2149" s="593"/>
    </row>
    <row r="2150" customHeight="1" spans="6:17">
      <c r="F2150" s="593"/>
      <c r="G2150" s="593"/>
      <c r="H2150" s="593"/>
      <c r="I2150" s="593"/>
      <c r="J2150" s="593"/>
      <c r="K2150" s="593"/>
      <c r="L2150" s="593"/>
      <c r="N2150" s="593"/>
      <c r="O2150" s="593"/>
      <c r="P2150" s="593"/>
      <c r="Q2150" s="593"/>
    </row>
    <row r="2151" customHeight="1" spans="6:17">
      <c r="F2151" s="593"/>
      <c r="G2151" s="593"/>
      <c r="H2151" s="593"/>
      <c r="I2151" s="593"/>
      <c r="J2151" s="593"/>
      <c r="K2151" s="593"/>
      <c r="L2151" s="593"/>
      <c r="N2151" s="593"/>
      <c r="O2151" s="593"/>
      <c r="P2151" s="593"/>
      <c r="Q2151" s="593"/>
    </row>
    <row r="2152" customHeight="1" spans="6:17">
      <c r="F2152" s="593"/>
      <c r="G2152" s="593"/>
      <c r="H2152" s="593"/>
      <c r="I2152" s="593"/>
      <c r="J2152" s="593"/>
      <c r="K2152" s="593"/>
      <c r="L2152" s="593"/>
      <c r="N2152" s="593"/>
      <c r="O2152" s="593"/>
      <c r="P2152" s="593"/>
      <c r="Q2152" s="593"/>
    </row>
    <row r="2153" customHeight="1" spans="6:17">
      <c r="F2153" s="593"/>
      <c r="G2153" s="593"/>
      <c r="H2153" s="593"/>
      <c r="I2153" s="593"/>
      <c r="J2153" s="593"/>
      <c r="K2153" s="593"/>
      <c r="L2153" s="593"/>
      <c r="N2153" s="593"/>
      <c r="O2153" s="593"/>
      <c r="P2153" s="593"/>
      <c r="Q2153" s="593"/>
    </row>
    <row r="2154" customHeight="1" spans="6:17">
      <c r="F2154" s="593"/>
      <c r="G2154" s="593"/>
      <c r="H2154" s="593"/>
      <c r="I2154" s="593"/>
      <c r="J2154" s="593"/>
      <c r="K2154" s="593"/>
      <c r="L2154" s="593"/>
      <c r="N2154" s="593"/>
      <c r="O2154" s="593"/>
      <c r="P2154" s="593"/>
      <c r="Q2154" s="593"/>
    </row>
    <row r="2155" customHeight="1" spans="6:17">
      <c r="F2155" s="593"/>
      <c r="G2155" s="593"/>
      <c r="H2155" s="593"/>
      <c r="I2155" s="593"/>
      <c r="J2155" s="593"/>
      <c r="K2155" s="593"/>
      <c r="L2155" s="593"/>
      <c r="N2155" s="593"/>
      <c r="O2155" s="593"/>
      <c r="P2155" s="593"/>
      <c r="Q2155" s="593"/>
    </row>
    <row r="2156" customHeight="1" spans="6:17">
      <c r="F2156" s="593"/>
      <c r="G2156" s="593"/>
      <c r="H2156" s="593"/>
      <c r="I2156" s="593"/>
      <c r="J2156" s="593"/>
      <c r="K2156" s="593"/>
      <c r="L2156" s="593"/>
      <c r="N2156" s="593"/>
      <c r="O2156" s="593"/>
      <c r="P2156" s="593"/>
      <c r="Q2156" s="593"/>
    </row>
    <row r="2157" customHeight="1" spans="6:17">
      <c r="F2157" s="593"/>
      <c r="G2157" s="593"/>
      <c r="H2157" s="593"/>
      <c r="I2157" s="593"/>
      <c r="J2157" s="593"/>
      <c r="K2157" s="593"/>
      <c r="L2157" s="593"/>
      <c r="N2157" s="593"/>
      <c r="O2157" s="593"/>
      <c r="P2157" s="593"/>
      <c r="Q2157" s="593"/>
    </row>
    <row r="2158" customHeight="1" spans="6:17">
      <c r="F2158" s="593"/>
      <c r="G2158" s="593"/>
      <c r="H2158" s="593"/>
      <c r="I2158" s="593"/>
      <c r="J2158" s="593"/>
      <c r="K2158" s="593"/>
      <c r="L2158" s="593"/>
      <c r="N2158" s="593"/>
      <c r="O2158" s="593"/>
      <c r="P2158" s="593"/>
      <c r="Q2158" s="593"/>
    </row>
    <row r="2159" customHeight="1" spans="6:17">
      <c r="F2159" s="593"/>
      <c r="G2159" s="593"/>
      <c r="H2159" s="593"/>
      <c r="I2159" s="593"/>
      <c r="J2159" s="593"/>
      <c r="K2159" s="593"/>
      <c r="L2159" s="593"/>
      <c r="N2159" s="593"/>
      <c r="O2159" s="593"/>
      <c r="P2159" s="593"/>
      <c r="Q2159" s="593"/>
    </row>
    <row r="2160" customHeight="1" spans="6:17">
      <c r="F2160" s="593"/>
      <c r="G2160" s="593"/>
      <c r="H2160" s="593"/>
      <c r="I2160" s="593"/>
      <c r="J2160" s="593"/>
      <c r="K2160" s="593"/>
      <c r="L2160" s="593"/>
      <c r="N2160" s="593"/>
      <c r="O2160" s="593"/>
      <c r="P2160" s="593"/>
      <c r="Q2160" s="593"/>
    </row>
    <row r="2161" customHeight="1" spans="6:17">
      <c r="F2161" s="593"/>
      <c r="G2161" s="593"/>
      <c r="H2161" s="593"/>
      <c r="I2161" s="593"/>
      <c r="J2161" s="593"/>
      <c r="K2161" s="593"/>
      <c r="L2161" s="593"/>
      <c r="N2161" s="593"/>
      <c r="O2161" s="593"/>
      <c r="P2161" s="593"/>
      <c r="Q2161" s="593"/>
    </row>
    <row r="2162" customHeight="1" spans="6:17">
      <c r="F2162" s="593"/>
      <c r="G2162" s="593"/>
      <c r="H2162" s="593"/>
      <c r="I2162" s="593"/>
      <c r="J2162" s="593"/>
      <c r="K2162" s="593"/>
      <c r="L2162" s="593"/>
      <c r="N2162" s="593"/>
      <c r="O2162" s="593"/>
      <c r="P2162" s="593"/>
      <c r="Q2162" s="593"/>
    </row>
    <row r="2163" customHeight="1" spans="6:17">
      <c r="F2163" s="593"/>
      <c r="G2163" s="593"/>
      <c r="H2163" s="593"/>
      <c r="I2163" s="593"/>
      <c r="J2163" s="593"/>
      <c r="K2163" s="593"/>
      <c r="L2163" s="593"/>
      <c r="N2163" s="593"/>
      <c r="O2163" s="593"/>
      <c r="P2163" s="593"/>
      <c r="Q2163" s="593"/>
    </row>
    <row r="2164" customHeight="1" spans="6:17">
      <c r="F2164" s="593"/>
      <c r="G2164" s="593"/>
      <c r="H2164" s="593"/>
      <c r="I2164" s="593"/>
      <c r="J2164" s="593"/>
      <c r="K2164" s="593"/>
      <c r="L2164" s="593"/>
      <c r="N2164" s="593"/>
      <c r="O2164" s="593"/>
      <c r="P2164" s="593"/>
      <c r="Q2164" s="593"/>
    </row>
    <row r="2165" customHeight="1" spans="6:17">
      <c r="F2165" s="593"/>
      <c r="G2165" s="593"/>
      <c r="H2165" s="593"/>
      <c r="I2165" s="593"/>
      <c r="J2165" s="593"/>
      <c r="K2165" s="593"/>
      <c r="L2165" s="593"/>
      <c r="N2165" s="593"/>
      <c r="O2165" s="593"/>
      <c r="P2165" s="593"/>
      <c r="Q2165" s="593"/>
    </row>
    <row r="2166" customHeight="1" spans="6:17">
      <c r="F2166" s="593"/>
      <c r="G2166" s="593"/>
      <c r="H2166" s="593"/>
      <c r="I2166" s="593"/>
      <c r="J2166" s="593"/>
      <c r="K2166" s="593"/>
      <c r="L2166" s="593"/>
      <c r="N2166" s="593"/>
      <c r="O2166" s="593"/>
      <c r="P2166" s="593"/>
      <c r="Q2166" s="593"/>
    </row>
    <row r="2167" customHeight="1" spans="6:17">
      <c r="F2167" s="593"/>
      <c r="G2167" s="593"/>
      <c r="H2167" s="593"/>
      <c r="I2167" s="593"/>
      <c r="J2167" s="593"/>
      <c r="K2167" s="593"/>
      <c r="L2167" s="593"/>
      <c r="N2167" s="593"/>
      <c r="O2167" s="593"/>
      <c r="P2167" s="593"/>
      <c r="Q2167" s="593"/>
    </row>
    <row r="2168" customHeight="1" spans="6:17">
      <c r="F2168" s="593"/>
      <c r="G2168" s="593"/>
      <c r="H2168" s="593"/>
      <c r="I2168" s="593"/>
      <c r="J2168" s="593"/>
      <c r="K2168" s="593"/>
      <c r="L2168" s="593"/>
      <c r="N2168" s="593"/>
      <c r="O2168" s="593"/>
      <c r="P2168" s="593"/>
      <c r="Q2168" s="593"/>
    </row>
    <row r="2169" customHeight="1" spans="6:17">
      <c r="F2169" s="593"/>
      <c r="G2169" s="593"/>
      <c r="H2169" s="593"/>
      <c r="I2169" s="593"/>
      <c r="J2169" s="593"/>
      <c r="K2169" s="593"/>
      <c r="L2169" s="593"/>
      <c r="N2169" s="593"/>
      <c r="O2169" s="593"/>
      <c r="P2169" s="593"/>
      <c r="Q2169" s="593"/>
    </row>
    <row r="2170" customHeight="1" spans="6:17">
      <c r="F2170" s="593"/>
      <c r="G2170" s="593"/>
      <c r="H2170" s="593"/>
      <c r="I2170" s="593"/>
      <c r="J2170" s="593"/>
      <c r="K2170" s="593"/>
      <c r="L2170" s="593"/>
      <c r="N2170" s="593"/>
      <c r="O2170" s="593"/>
      <c r="P2170" s="593"/>
      <c r="Q2170" s="593"/>
    </row>
    <row r="2171" customHeight="1" spans="6:17">
      <c r="F2171" s="593"/>
      <c r="G2171" s="593"/>
      <c r="H2171" s="593"/>
      <c r="I2171" s="593"/>
      <c r="J2171" s="593"/>
      <c r="K2171" s="593"/>
      <c r="L2171" s="593"/>
      <c r="N2171" s="593"/>
      <c r="O2171" s="593"/>
      <c r="P2171" s="593"/>
      <c r="Q2171" s="593"/>
    </row>
    <row r="2172" customHeight="1" spans="6:17">
      <c r="F2172" s="593"/>
      <c r="G2172" s="593"/>
      <c r="H2172" s="593"/>
      <c r="I2172" s="593"/>
      <c r="J2172" s="593"/>
      <c r="K2172" s="593"/>
      <c r="L2172" s="593"/>
      <c r="N2172" s="593"/>
      <c r="O2172" s="593"/>
      <c r="P2172" s="593"/>
      <c r="Q2172" s="593"/>
    </row>
    <row r="2173" customHeight="1" spans="6:17">
      <c r="F2173" s="593"/>
      <c r="G2173" s="593"/>
      <c r="H2173" s="593"/>
      <c r="I2173" s="593"/>
      <c r="J2173" s="593"/>
      <c r="K2173" s="593"/>
      <c r="L2173" s="593"/>
      <c r="N2173" s="593"/>
      <c r="O2173" s="593"/>
      <c r="P2173" s="593"/>
      <c r="Q2173" s="593"/>
    </row>
    <row r="2174" customHeight="1" spans="6:17">
      <c r="F2174" s="593"/>
      <c r="G2174" s="593"/>
      <c r="H2174" s="593"/>
      <c r="I2174" s="593"/>
      <c r="J2174" s="593"/>
      <c r="K2174" s="593"/>
      <c r="L2174" s="593"/>
      <c r="N2174" s="593"/>
      <c r="O2174" s="593"/>
      <c r="P2174" s="593"/>
      <c r="Q2174" s="593"/>
    </row>
    <row r="2175" customHeight="1" spans="6:17">
      <c r="F2175" s="593"/>
      <c r="G2175" s="593"/>
      <c r="H2175" s="593"/>
      <c r="I2175" s="593"/>
      <c r="J2175" s="593"/>
      <c r="K2175" s="593"/>
      <c r="L2175" s="593"/>
      <c r="N2175" s="593"/>
      <c r="O2175" s="593"/>
      <c r="P2175" s="593"/>
      <c r="Q2175" s="593"/>
    </row>
    <row r="2176" customHeight="1" spans="6:17">
      <c r="F2176" s="593"/>
      <c r="G2176" s="593"/>
      <c r="H2176" s="593"/>
      <c r="I2176" s="593"/>
      <c r="J2176" s="593"/>
      <c r="K2176" s="593"/>
      <c r="L2176" s="593"/>
      <c r="N2176" s="593"/>
      <c r="O2176" s="593"/>
      <c r="P2176" s="593"/>
      <c r="Q2176" s="593"/>
    </row>
    <row r="2177" customHeight="1" spans="6:17">
      <c r="F2177" s="593"/>
      <c r="G2177" s="593"/>
      <c r="H2177" s="593"/>
      <c r="I2177" s="593"/>
      <c r="J2177" s="593"/>
      <c r="K2177" s="593"/>
      <c r="L2177" s="593"/>
      <c r="N2177" s="593"/>
      <c r="O2177" s="593"/>
      <c r="P2177" s="593"/>
      <c r="Q2177" s="593"/>
    </row>
    <row r="2178" customHeight="1" spans="6:17">
      <c r="F2178" s="593"/>
      <c r="G2178" s="593"/>
      <c r="H2178" s="593"/>
      <c r="I2178" s="593"/>
      <c r="J2178" s="593"/>
      <c r="K2178" s="593"/>
      <c r="L2178" s="593"/>
      <c r="N2178" s="593"/>
      <c r="O2178" s="593"/>
      <c r="P2178" s="593"/>
      <c r="Q2178" s="593"/>
    </row>
    <row r="2179" customHeight="1" spans="6:17">
      <c r="F2179" s="593"/>
      <c r="G2179" s="593"/>
      <c r="H2179" s="593"/>
      <c r="I2179" s="593"/>
      <c r="J2179" s="593"/>
      <c r="K2179" s="593"/>
      <c r="L2179" s="593"/>
      <c r="N2179" s="593"/>
      <c r="O2179" s="593"/>
      <c r="P2179" s="593"/>
      <c r="Q2179" s="593"/>
    </row>
    <row r="2180" customHeight="1" spans="6:17">
      <c r="F2180" s="593"/>
      <c r="G2180" s="593"/>
      <c r="H2180" s="593"/>
      <c r="I2180" s="593"/>
      <c r="J2180" s="593"/>
      <c r="K2180" s="593"/>
      <c r="L2180" s="593"/>
      <c r="N2180" s="593"/>
      <c r="O2180" s="593"/>
      <c r="P2180" s="593"/>
      <c r="Q2180" s="593"/>
    </row>
    <row r="2181" customHeight="1" spans="6:17">
      <c r="F2181" s="593"/>
      <c r="G2181" s="593"/>
      <c r="H2181" s="593"/>
      <c r="I2181" s="593"/>
      <c r="J2181" s="593"/>
      <c r="K2181" s="593"/>
      <c r="L2181" s="593"/>
      <c r="N2181" s="593"/>
      <c r="O2181" s="593"/>
      <c r="P2181" s="593"/>
      <c r="Q2181" s="593"/>
    </row>
    <row r="2182" customHeight="1" spans="6:17">
      <c r="F2182" s="593"/>
      <c r="G2182" s="593"/>
      <c r="H2182" s="593"/>
      <c r="I2182" s="593"/>
      <c r="J2182" s="593"/>
      <c r="K2182" s="593"/>
      <c r="L2182" s="593"/>
      <c r="N2182" s="593"/>
      <c r="O2182" s="593"/>
      <c r="P2182" s="593"/>
      <c r="Q2182" s="593"/>
    </row>
    <row r="2183" customHeight="1" spans="6:17">
      <c r="F2183" s="593"/>
      <c r="G2183" s="593"/>
      <c r="H2183" s="593"/>
      <c r="I2183" s="593"/>
      <c r="J2183" s="593"/>
      <c r="K2183" s="593"/>
      <c r="L2183" s="593"/>
      <c r="N2183" s="593"/>
      <c r="O2183" s="593"/>
      <c r="P2183" s="593"/>
      <c r="Q2183" s="593"/>
    </row>
    <row r="2184" customHeight="1" spans="6:17">
      <c r="F2184" s="593"/>
      <c r="G2184" s="593"/>
      <c r="H2184" s="593"/>
      <c r="I2184" s="593"/>
      <c r="J2184" s="593"/>
      <c r="K2184" s="593"/>
      <c r="L2184" s="593"/>
      <c r="N2184" s="593"/>
      <c r="O2184" s="593"/>
      <c r="P2184" s="593"/>
      <c r="Q2184" s="593"/>
    </row>
    <row r="2185" customHeight="1" spans="6:17">
      <c r="F2185" s="593"/>
      <c r="G2185" s="593"/>
      <c r="H2185" s="593"/>
      <c r="I2185" s="593"/>
      <c r="J2185" s="593"/>
      <c r="K2185" s="593"/>
      <c r="L2185" s="593"/>
      <c r="N2185" s="593"/>
      <c r="O2185" s="593"/>
      <c r="P2185" s="593"/>
      <c r="Q2185" s="593"/>
    </row>
    <row r="2186" customHeight="1" spans="6:17">
      <c r="F2186" s="593"/>
      <c r="G2186" s="593"/>
      <c r="H2186" s="593"/>
      <c r="I2186" s="593"/>
      <c r="J2186" s="593"/>
      <c r="K2186" s="593"/>
      <c r="L2186" s="593"/>
      <c r="N2186" s="593"/>
      <c r="O2186" s="593"/>
      <c r="P2186" s="593"/>
      <c r="Q2186" s="593"/>
    </row>
    <row r="2187" customHeight="1" spans="6:17">
      <c r="F2187" s="593"/>
      <c r="G2187" s="593"/>
      <c r="H2187" s="593"/>
      <c r="I2187" s="593"/>
      <c r="J2187" s="593"/>
      <c r="K2187" s="593"/>
      <c r="L2187" s="593"/>
      <c r="N2187" s="593"/>
      <c r="O2187" s="593"/>
      <c r="P2187" s="593"/>
      <c r="Q2187" s="593"/>
    </row>
    <row r="2188" customHeight="1" spans="6:17">
      <c r="F2188" s="593"/>
      <c r="G2188" s="593"/>
      <c r="H2188" s="593"/>
      <c r="I2188" s="593"/>
      <c r="J2188" s="593"/>
      <c r="K2188" s="593"/>
      <c r="L2188" s="593"/>
      <c r="N2188" s="593"/>
      <c r="O2188" s="593"/>
      <c r="P2188" s="593"/>
      <c r="Q2188" s="593"/>
    </row>
    <row r="2189" customHeight="1" spans="6:17">
      <c r="F2189" s="593"/>
      <c r="G2189" s="593"/>
      <c r="H2189" s="593"/>
      <c r="I2189" s="593"/>
      <c r="J2189" s="593"/>
      <c r="K2189" s="593"/>
      <c r="L2189" s="593"/>
      <c r="N2189" s="593"/>
      <c r="O2189" s="593"/>
      <c r="P2189" s="593"/>
      <c r="Q2189" s="593"/>
    </row>
    <row r="2190" customHeight="1" spans="6:17">
      <c r="F2190" s="593"/>
      <c r="G2190" s="593"/>
      <c r="H2190" s="593"/>
      <c r="I2190" s="593"/>
      <c r="J2190" s="593"/>
      <c r="K2190" s="593"/>
      <c r="L2190" s="593"/>
      <c r="N2190" s="593"/>
      <c r="O2190" s="593"/>
      <c r="P2190" s="593"/>
      <c r="Q2190" s="593"/>
    </row>
    <row r="2191" customHeight="1" spans="6:17">
      <c r="F2191" s="593"/>
      <c r="G2191" s="593"/>
      <c r="H2191" s="593"/>
      <c r="I2191" s="593"/>
      <c r="J2191" s="593"/>
      <c r="K2191" s="593"/>
      <c r="L2191" s="593"/>
      <c r="N2191" s="593"/>
      <c r="O2191" s="593"/>
      <c r="P2191" s="593"/>
      <c r="Q2191" s="593"/>
    </row>
    <row r="2192" customHeight="1" spans="6:17">
      <c r="F2192" s="593"/>
      <c r="G2192" s="593"/>
      <c r="H2192" s="593"/>
      <c r="I2192" s="593"/>
      <c r="J2192" s="593"/>
      <c r="K2192" s="593"/>
      <c r="L2192" s="593"/>
      <c r="N2192" s="593"/>
      <c r="O2192" s="593"/>
      <c r="P2192" s="593"/>
      <c r="Q2192" s="593"/>
    </row>
    <row r="2193" customHeight="1" spans="6:17">
      <c r="F2193" s="593"/>
      <c r="G2193" s="593"/>
      <c r="H2193" s="593"/>
      <c r="I2193" s="593"/>
      <c r="J2193" s="593"/>
      <c r="K2193" s="593"/>
      <c r="L2193" s="593"/>
      <c r="N2193" s="593"/>
      <c r="O2193" s="593"/>
      <c r="P2193" s="593"/>
      <c r="Q2193" s="593"/>
    </row>
    <row r="2194" customHeight="1" spans="6:17">
      <c r="F2194" s="593"/>
      <c r="G2194" s="593"/>
      <c r="H2194" s="593"/>
      <c r="I2194" s="593"/>
      <c r="J2194" s="593"/>
      <c r="K2194" s="593"/>
      <c r="L2194" s="593"/>
      <c r="N2194" s="593"/>
      <c r="O2194" s="593"/>
      <c r="P2194" s="593"/>
      <c r="Q2194" s="593"/>
    </row>
    <row r="2195" customHeight="1" spans="6:17">
      <c r="F2195" s="593"/>
      <c r="G2195" s="593"/>
      <c r="H2195" s="593"/>
      <c r="I2195" s="593"/>
      <c r="J2195" s="593"/>
      <c r="K2195" s="593"/>
      <c r="L2195" s="593"/>
      <c r="N2195" s="593"/>
      <c r="O2195" s="593"/>
      <c r="P2195" s="593"/>
      <c r="Q2195" s="593"/>
    </row>
    <row r="2196" customHeight="1" spans="6:17">
      <c r="F2196" s="593"/>
      <c r="G2196" s="593"/>
      <c r="H2196" s="593"/>
      <c r="I2196" s="593"/>
      <c r="J2196" s="593"/>
      <c r="K2196" s="593"/>
      <c r="L2196" s="593"/>
      <c r="N2196" s="593"/>
      <c r="O2196" s="593"/>
      <c r="P2196" s="593"/>
      <c r="Q2196" s="593"/>
    </row>
    <row r="2197" customHeight="1" spans="6:17">
      <c r="F2197" s="593"/>
      <c r="G2197" s="593"/>
      <c r="H2197" s="593"/>
      <c r="I2197" s="593"/>
      <c r="J2197" s="593"/>
      <c r="K2197" s="593"/>
      <c r="L2197" s="593"/>
      <c r="N2197" s="593"/>
      <c r="O2197" s="593"/>
      <c r="P2197" s="593"/>
      <c r="Q2197" s="593"/>
    </row>
    <row r="2198" customHeight="1" spans="6:17">
      <c r="F2198" s="593"/>
      <c r="G2198" s="593"/>
      <c r="H2198" s="593"/>
      <c r="I2198" s="593"/>
      <c r="J2198" s="593"/>
      <c r="K2198" s="593"/>
      <c r="L2198" s="593"/>
      <c r="N2198" s="593"/>
      <c r="O2198" s="593"/>
      <c r="P2198" s="593"/>
      <c r="Q2198" s="593"/>
    </row>
    <row r="2199" customHeight="1" spans="6:17">
      <c r="F2199" s="593"/>
      <c r="G2199" s="593"/>
      <c r="H2199" s="593"/>
      <c r="I2199" s="593"/>
      <c r="J2199" s="593"/>
      <c r="K2199" s="593"/>
      <c r="L2199" s="593"/>
      <c r="N2199" s="593"/>
      <c r="O2199" s="593"/>
      <c r="P2199" s="593"/>
      <c r="Q2199" s="593"/>
    </row>
    <row r="2200" customHeight="1" spans="6:17">
      <c r="F2200" s="593"/>
      <c r="G2200" s="593"/>
      <c r="H2200" s="593"/>
      <c r="I2200" s="593"/>
      <c r="J2200" s="593"/>
      <c r="K2200" s="593"/>
      <c r="L2200" s="593"/>
      <c r="N2200" s="593"/>
      <c r="O2200" s="593"/>
      <c r="P2200" s="593"/>
      <c r="Q2200" s="593"/>
    </row>
    <row r="2201" customHeight="1" spans="6:17">
      <c r="F2201" s="593"/>
      <c r="G2201" s="593"/>
      <c r="H2201" s="593"/>
      <c r="I2201" s="593"/>
      <c r="J2201" s="593"/>
      <c r="K2201" s="593"/>
      <c r="L2201" s="593"/>
      <c r="N2201" s="593"/>
      <c r="O2201" s="593"/>
      <c r="P2201" s="593"/>
      <c r="Q2201" s="593"/>
    </row>
    <row r="2202" customHeight="1" spans="6:17">
      <c r="F2202" s="593"/>
      <c r="G2202" s="593"/>
      <c r="H2202" s="593"/>
      <c r="I2202" s="593"/>
      <c r="J2202" s="593"/>
      <c r="K2202" s="593"/>
      <c r="L2202" s="593"/>
      <c r="N2202" s="593"/>
      <c r="O2202" s="593"/>
      <c r="P2202" s="593"/>
      <c r="Q2202" s="593"/>
    </row>
    <row r="2203" customHeight="1" spans="6:17">
      <c r="F2203" s="593"/>
      <c r="G2203" s="593"/>
      <c r="H2203" s="593"/>
      <c r="I2203" s="593"/>
      <c r="J2203" s="593"/>
      <c r="K2203" s="593"/>
      <c r="L2203" s="593"/>
      <c r="N2203" s="593"/>
      <c r="O2203" s="593"/>
      <c r="P2203" s="593"/>
      <c r="Q2203" s="593"/>
    </row>
    <row r="2204" customHeight="1" spans="6:17">
      <c r="F2204" s="593"/>
      <c r="G2204" s="593"/>
      <c r="H2204" s="593"/>
      <c r="I2204" s="593"/>
      <c r="J2204" s="593"/>
      <c r="K2204" s="593"/>
      <c r="L2204" s="593"/>
      <c r="N2204" s="593"/>
      <c r="O2204" s="593"/>
      <c r="P2204" s="593"/>
      <c r="Q2204" s="593"/>
    </row>
    <row r="2205" customHeight="1" spans="6:17">
      <c r="F2205" s="593"/>
      <c r="G2205" s="593"/>
      <c r="H2205" s="593"/>
      <c r="I2205" s="593"/>
      <c r="J2205" s="593"/>
      <c r="K2205" s="593"/>
      <c r="L2205" s="593"/>
      <c r="N2205" s="593"/>
      <c r="O2205" s="593"/>
      <c r="P2205" s="593"/>
      <c r="Q2205" s="593"/>
    </row>
    <row r="2206" customHeight="1" spans="6:17">
      <c r="F2206" s="593"/>
      <c r="G2206" s="593"/>
      <c r="H2206" s="593"/>
      <c r="I2206" s="593"/>
      <c r="J2206" s="593"/>
      <c r="K2206" s="593"/>
      <c r="L2206" s="593"/>
      <c r="N2206" s="593"/>
      <c r="O2206" s="593"/>
      <c r="P2206" s="593"/>
      <c r="Q2206" s="593"/>
    </row>
    <row r="2207" customHeight="1" spans="6:17">
      <c r="F2207" s="593"/>
      <c r="G2207" s="593"/>
      <c r="H2207" s="593"/>
      <c r="I2207" s="593"/>
      <c r="J2207" s="593"/>
      <c r="K2207" s="593"/>
      <c r="L2207" s="593"/>
      <c r="N2207" s="593"/>
      <c r="O2207" s="593"/>
      <c r="P2207" s="593"/>
      <c r="Q2207" s="593"/>
    </row>
    <row r="2208" customHeight="1" spans="6:17">
      <c r="F2208" s="593"/>
      <c r="G2208" s="593"/>
      <c r="H2208" s="593"/>
      <c r="I2208" s="593"/>
      <c r="J2208" s="593"/>
      <c r="K2208" s="593"/>
      <c r="L2208" s="593"/>
      <c r="N2208" s="593"/>
      <c r="O2208" s="593"/>
      <c r="P2208" s="593"/>
      <c r="Q2208" s="593"/>
    </row>
    <row r="2209" customHeight="1" spans="6:17">
      <c r="F2209" s="593"/>
      <c r="G2209" s="593"/>
      <c r="H2209" s="593"/>
      <c r="I2209" s="593"/>
      <c r="J2209" s="593"/>
      <c r="K2209" s="593"/>
      <c r="L2209" s="593"/>
      <c r="N2209" s="593"/>
      <c r="O2209" s="593"/>
      <c r="P2209" s="593"/>
      <c r="Q2209" s="593"/>
    </row>
    <row r="2210" customHeight="1" spans="6:17">
      <c r="F2210" s="593"/>
      <c r="G2210" s="593"/>
      <c r="H2210" s="593"/>
      <c r="I2210" s="593"/>
      <c r="J2210" s="593"/>
      <c r="K2210" s="593"/>
      <c r="L2210" s="593"/>
      <c r="N2210" s="593"/>
      <c r="O2210" s="593"/>
      <c r="P2210" s="593"/>
      <c r="Q2210" s="593"/>
    </row>
    <row r="2211" customHeight="1" spans="6:17">
      <c r="F2211" s="593"/>
      <c r="G2211" s="593"/>
      <c r="H2211" s="593"/>
      <c r="I2211" s="593"/>
      <c r="J2211" s="593"/>
      <c r="K2211" s="593"/>
      <c r="L2211" s="593"/>
      <c r="N2211" s="593"/>
      <c r="O2211" s="593"/>
      <c r="P2211" s="593"/>
      <c r="Q2211" s="593"/>
    </row>
    <row r="2212" customHeight="1" spans="6:17">
      <c r="F2212" s="593"/>
      <c r="G2212" s="593"/>
      <c r="H2212" s="593"/>
      <c r="I2212" s="593"/>
      <c r="J2212" s="593"/>
      <c r="K2212" s="593"/>
      <c r="L2212" s="593"/>
      <c r="N2212" s="593"/>
      <c r="O2212" s="593"/>
      <c r="P2212" s="593"/>
      <c r="Q2212" s="593"/>
    </row>
    <row r="2213" customHeight="1" spans="6:17">
      <c r="F2213" s="593"/>
      <c r="G2213" s="593"/>
      <c r="H2213" s="593"/>
      <c r="I2213" s="593"/>
      <c r="J2213" s="593"/>
      <c r="K2213" s="593"/>
      <c r="L2213" s="593"/>
      <c r="N2213" s="593"/>
      <c r="O2213" s="593"/>
      <c r="P2213" s="593"/>
      <c r="Q2213" s="593"/>
    </row>
    <row r="2214" customHeight="1" spans="6:17">
      <c r="F2214" s="593"/>
      <c r="G2214" s="593"/>
      <c r="H2214" s="593"/>
      <c r="I2214" s="593"/>
      <c r="J2214" s="593"/>
      <c r="K2214" s="593"/>
      <c r="L2214" s="593"/>
      <c r="N2214" s="593"/>
      <c r="O2214" s="593"/>
      <c r="P2214" s="593"/>
      <c r="Q2214" s="593"/>
    </row>
    <row r="2215" customHeight="1" spans="6:17">
      <c r="F2215" s="593"/>
      <c r="G2215" s="593"/>
      <c r="H2215" s="593"/>
      <c r="I2215" s="593"/>
      <c r="J2215" s="593"/>
      <c r="K2215" s="593"/>
      <c r="L2215" s="593"/>
      <c r="N2215" s="593"/>
      <c r="O2215" s="593"/>
      <c r="P2215" s="593"/>
      <c r="Q2215" s="593"/>
    </row>
    <row r="2216" customHeight="1" spans="6:17">
      <c r="F2216" s="593"/>
      <c r="G2216" s="593"/>
      <c r="H2216" s="593"/>
      <c r="I2216" s="593"/>
      <c r="J2216" s="593"/>
      <c r="K2216" s="593"/>
      <c r="L2216" s="593"/>
      <c r="N2216" s="593"/>
      <c r="O2216" s="593"/>
      <c r="P2216" s="593"/>
      <c r="Q2216" s="593"/>
    </row>
    <row r="2217" customHeight="1" spans="6:17">
      <c r="F2217" s="593"/>
      <c r="G2217" s="593"/>
      <c r="H2217" s="593"/>
      <c r="I2217" s="593"/>
      <c r="J2217" s="593"/>
      <c r="K2217" s="593"/>
      <c r="L2217" s="593"/>
      <c r="N2217" s="593"/>
      <c r="O2217" s="593"/>
      <c r="P2217" s="593"/>
      <c r="Q2217" s="593"/>
    </row>
    <row r="2218" customHeight="1" spans="6:17">
      <c r="F2218" s="593"/>
      <c r="G2218" s="593"/>
      <c r="H2218" s="593"/>
      <c r="I2218" s="593"/>
      <c r="J2218" s="593"/>
      <c r="K2218" s="593"/>
      <c r="L2218" s="593"/>
      <c r="N2218" s="593"/>
      <c r="O2218" s="593"/>
      <c r="P2218" s="593"/>
      <c r="Q2218" s="593"/>
    </row>
    <row r="2219" customHeight="1" spans="6:17">
      <c r="F2219" s="593"/>
      <c r="G2219" s="593"/>
      <c r="H2219" s="593"/>
      <c r="I2219" s="593"/>
      <c r="J2219" s="593"/>
      <c r="K2219" s="593"/>
      <c r="L2219" s="593"/>
      <c r="N2219" s="593"/>
      <c r="O2219" s="593"/>
      <c r="P2219" s="593"/>
      <c r="Q2219" s="593"/>
    </row>
    <row r="2220" customHeight="1" spans="6:17">
      <c r="F2220" s="593"/>
      <c r="G2220" s="593"/>
      <c r="H2220" s="593"/>
      <c r="I2220" s="593"/>
      <c r="J2220" s="593"/>
      <c r="K2220" s="593"/>
      <c r="L2220" s="593"/>
      <c r="N2220" s="593"/>
      <c r="O2220" s="593"/>
      <c r="P2220" s="593"/>
      <c r="Q2220" s="593"/>
    </row>
    <row r="2221" customHeight="1" spans="6:17">
      <c r="F2221" s="593"/>
      <c r="G2221" s="593"/>
      <c r="H2221" s="593"/>
      <c r="I2221" s="593"/>
      <c r="J2221" s="593"/>
      <c r="K2221" s="593"/>
      <c r="L2221" s="593"/>
      <c r="N2221" s="593"/>
      <c r="O2221" s="593"/>
      <c r="P2221" s="593"/>
      <c r="Q2221" s="593"/>
    </row>
    <row r="2222" customHeight="1" spans="6:17">
      <c r="F2222" s="593"/>
      <c r="G2222" s="593"/>
      <c r="H2222" s="593"/>
      <c r="I2222" s="593"/>
      <c r="J2222" s="593"/>
      <c r="K2222" s="593"/>
      <c r="L2222" s="593"/>
      <c r="N2222" s="593"/>
      <c r="O2222" s="593"/>
      <c r="P2222" s="593"/>
      <c r="Q2222" s="593"/>
    </row>
    <row r="2223" customHeight="1" spans="6:17">
      <c r="F2223" s="593"/>
      <c r="G2223" s="593"/>
      <c r="H2223" s="593"/>
      <c r="I2223" s="593"/>
      <c r="J2223" s="593"/>
      <c r="K2223" s="593"/>
      <c r="L2223" s="593"/>
      <c r="N2223" s="593"/>
      <c r="O2223" s="593"/>
      <c r="P2223" s="593"/>
      <c r="Q2223" s="593"/>
    </row>
    <row r="2224" customHeight="1" spans="6:17">
      <c r="F2224" s="593"/>
      <c r="G2224" s="593"/>
      <c r="H2224" s="593"/>
      <c r="I2224" s="593"/>
      <c r="J2224" s="593"/>
      <c r="K2224" s="593"/>
      <c r="L2224" s="593"/>
      <c r="N2224" s="593"/>
      <c r="O2224" s="593"/>
      <c r="P2224" s="593"/>
      <c r="Q2224" s="593"/>
    </row>
    <row r="2225" customHeight="1" spans="6:17">
      <c r="F2225" s="593"/>
      <c r="G2225" s="593"/>
      <c r="H2225" s="593"/>
      <c r="I2225" s="593"/>
      <c r="J2225" s="593"/>
      <c r="K2225" s="593"/>
      <c r="L2225" s="593"/>
      <c r="N2225" s="593"/>
      <c r="O2225" s="593"/>
      <c r="P2225" s="593"/>
      <c r="Q2225" s="593"/>
    </row>
    <row r="2226" customHeight="1" spans="6:17">
      <c r="F2226" s="593"/>
      <c r="G2226" s="593"/>
      <c r="H2226" s="593"/>
      <c r="I2226" s="593"/>
      <c r="J2226" s="593"/>
      <c r="K2226" s="593"/>
      <c r="L2226" s="593"/>
      <c r="N2226" s="593"/>
      <c r="O2226" s="593"/>
      <c r="P2226" s="593"/>
      <c r="Q2226" s="593"/>
    </row>
    <row r="2227" customHeight="1" spans="6:17">
      <c r="F2227" s="593"/>
      <c r="G2227" s="593"/>
      <c r="H2227" s="593"/>
      <c r="I2227" s="593"/>
      <c r="J2227" s="593"/>
      <c r="K2227" s="593"/>
      <c r="L2227" s="593"/>
      <c r="N2227" s="593"/>
      <c r="O2227" s="593"/>
      <c r="P2227" s="593"/>
      <c r="Q2227" s="593"/>
    </row>
    <row r="2228" customHeight="1" spans="6:17">
      <c r="F2228" s="593"/>
      <c r="G2228" s="593"/>
      <c r="H2228" s="593"/>
      <c r="I2228" s="593"/>
      <c r="J2228" s="593"/>
      <c r="K2228" s="593"/>
      <c r="L2228" s="593"/>
      <c r="N2228" s="593"/>
      <c r="O2228" s="593"/>
      <c r="P2228" s="593"/>
      <c r="Q2228" s="593"/>
    </row>
    <row r="2229" customHeight="1" spans="6:17">
      <c r="F2229" s="593"/>
      <c r="G2229" s="593"/>
      <c r="H2229" s="593"/>
      <c r="I2229" s="593"/>
      <c r="J2229" s="593"/>
      <c r="K2229" s="593"/>
      <c r="L2229" s="593"/>
      <c r="N2229" s="593"/>
      <c r="O2229" s="593"/>
      <c r="P2229" s="593"/>
      <c r="Q2229" s="593"/>
    </row>
    <row r="2230" customHeight="1" spans="6:17">
      <c r="F2230" s="593"/>
      <c r="G2230" s="593"/>
      <c r="H2230" s="593"/>
      <c r="I2230" s="593"/>
      <c r="J2230" s="593"/>
      <c r="K2230" s="593"/>
      <c r="L2230" s="593"/>
      <c r="N2230" s="593"/>
      <c r="O2230" s="593"/>
      <c r="P2230" s="593"/>
      <c r="Q2230" s="593"/>
    </row>
    <row r="2231" customHeight="1" spans="6:17">
      <c r="F2231" s="593"/>
      <c r="G2231" s="593"/>
      <c r="H2231" s="593"/>
      <c r="I2231" s="593"/>
      <c r="J2231" s="593"/>
      <c r="K2231" s="593"/>
      <c r="L2231" s="593"/>
      <c r="N2231" s="593"/>
      <c r="O2231" s="593"/>
      <c r="P2231" s="593"/>
      <c r="Q2231" s="593"/>
    </row>
    <row r="2232" customHeight="1" spans="6:17">
      <c r="F2232" s="593"/>
      <c r="G2232" s="593"/>
      <c r="H2232" s="593"/>
      <c r="I2232" s="593"/>
      <c r="J2232" s="593"/>
      <c r="K2232" s="593"/>
      <c r="L2232" s="593"/>
      <c r="N2232" s="593"/>
      <c r="O2232" s="593"/>
      <c r="P2232" s="593"/>
      <c r="Q2232" s="593"/>
    </row>
    <row r="2233" customHeight="1" spans="6:17">
      <c r="F2233" s="593"/>
      <c r="G2233" s="593"/>
      <c r="H2233" s="593"/>
      <c r="I2233" s="593"/>
      <c r="J2233" s="593"/>
      <c r="K2233" s="593"/>
      <c r="L2233" s="593"/>
      <c r="N2233" s="593"/>
      <c r="O2233" s="593"/>
      <c r="P2233" s="593"/>
      <c r="Q2233" s="593"/>
    </row>
    <row r="2234" customHeight="1" spans="6:17">
      <c r="F2234" s="593"/>
      <c r="G2234" s="593"/>
      <c r="H2234" s="593"/>
      <c r="I2234" s="593"/>
      <c r="J2234" s="593"/>
      <c r="K2234" s="593"/>
      <c r="L2234" s="593"/>
      <c r="N2234" s="593"/>
      <c r="O2234" s="593"/>
      <c r="P2234" s="593"/>
      <c r="Q2234" s="593"/>
    </row>
    <row r="2235" customHeight="1" spans="6:17">
      <c r="F2235" s="593"/>
      <c r="G2235" s="593"/>
      <c r="H2235" s="593"/>
      <c r="I2235" s="593"/>
      <c r="J2235" s="593"/>
      <c r="K2235" s="593"/>
      <c r="L2235" s="593"/>
      <c r="N2235" s="593"/>
      <c r="O2235" s="593"/>
      <c r="P2235" s="593"/>
      <c r="Q2235" s="593"/>
    </row>
    <row r="2236" customHeight="1" spans="6:17">
      <c r="F2236" s="593"/>
      <c r="G2236" s="593"/>
      <c r="H2236" s="593"/>
      <c r="I2236" s="593"/>
      <c r="J2236" s="593"/>
      <c r="K2236" s="593"/>
      <c r="L2236" s="593"/>
      <c r="N2236" s="593"/>
      <c r="O2236" s="593"/>
      <c r="P2236" s="593"/>
      <c r="Q2236" s="593"/>
    </row>
    <row r="2237" customHeight="1" spans="6:17">
      <c r="F2237" s="593"/>
      <c r="G2237" s="593"/>
      <c r="H2237" s="593"/>
      <c r="I2237" s="593"/>
      <c r="J2237" s="593"/>
      <c r="K2237" s="593"/>
      <c r="L2237" s="593"/>
      <c r="N2237" s="593"/>
      <c r="O2237" s="593"/>
      <c r="P2237" s="593"/>
      <c r="Q2237" s="593"/>
    </row>
    <row r="2238" customHeight="1" spans="6:17">
      <c r="F2238" s="593"/>
      <c r="G2238" s="593"/>
      <c r="H2238" s="593"/>
      <c r="I2238" s="593"/>
      <c r="J2238" s="593"/>
      <c r="K2238" s="593"/>
      <c r="L2238" s="593"/>
      <c r="N2238" s="593"/>
      <c r="O2238" s="593"/>
      <c r="P2238" s="593"/>
      <c r="Q2238" s="593"/>
    </row>
    <row r="2239" customHeight="1" spans="6:17">
      <c r="F2239" s="593"/>
      <c r="G2239" s="593"/>
      <c r="H2239" s="593"/>
      <c r="I2239" s="593"/>
      <c r="J2239" s="593"/>
      <c r="K2239" s="593"/>
      <c r="L2239" s="593"/>
      <c r="N2239" s="593"/>
      <c r="O2239" s="593"/>
      <c r="P2239" s="593"/>
      <c r="Q2239" s="593"/>
    </row>
    <row r="2240" customHeight="1" spans="6:17">
      <c r="F2240" s="593"/>
      <c r="G2240" s="593"/>
      <c r="H2240" s="593"/>
      <c r="I2240" s="593"/>
      <c r="J2240" s="593"/>
      <c r="K2240" s="593"/>
      <c r="L2240" s="593"/>
      <c r="N2240" s="593"/>
      <c r="O2240" s="593"/>
      <c r="P2240" s="593"/>
      <c r="Q2240" s="593"/>
    </row>
    <row r="2241" customHeight="1" spans="6:17">
      <c r="F2241" s="593"/>
      <c r="G2241" s="593"/>
      <c r="H2241" s="593"/>
      <c r="I2241" s="593"/>
      <c r="J2241" s="593"/>
      <c r="K2241" s="593"/>
      <c r="L2241" s="593"/>
      <c r="N2241" s="593"/>
      <c r="O2241" s="593"/>
      <c r="P2241" s="593"/>
      <c r="Q2241" s="593"/>
    </row>
    <row r="2242" customHeight="1" spans="6:17">
      <c r="F2242" s="593"/>
      <c r="G2242" s="593"/>
      <c r="H2242" s="593"/>
      <c r="I2242" s="593"/>
      <c r="J2242" s="593"/>
      <c r="K2242" s="593"/>
      <c r="L2242" s="593"/>
      <c r="N2242" s="593"/>
      <c r="O2242" s="593"/>
      <c r="P2242" s="593"/>
      <c r="Q2242" s="593"/>
    </row>
    <row r="2243" customHeight="1" spans="6:17">
      <c r="F2243" s="593"/>
      <c r="G2243" s="593"/>
      <c r="H2243" s="593"/>
      <c r="I2243" s="593"/>
      <c r="J2243" s="593"/>
      <c r="K2243" s="593"/>
      <c r="L2243" s="593"/>
      <c r="N2243" s="593"/>
      <c r="O2243" s="593"/>
      <c r="P2243" s="593"/>
      <c r="Q2243" s="593"/>
    </row>
    <row r="2244" customHeight="1" spans="6:17">
      <c r="F2244" s="593"/>
      <c r="G2244" s="593"/>
      <c r="H2244" s="593"/>
      <c r="I2244" s="593"/>
      <c r="J2244" s="593"/>
      <c r="K2244" s="593"/>
      <c r="L2244" s="593"/>
      <c r="N2244" s="593"/>
      <c r="O2244" s="593"/>
      <c r="P2244" s="593"/>
      <c r="Q2244" s="593"/>
    </row>
    <row r="2245" customHeight="1" spans="6:17">
      <c r="F2245" s="593"/>
      <c r="G2245" s="593"/>
      <c r="H2245" s="593"/>
      <c r="I2245" s="593"/>
      <c r="J2245" s="593"/>
      <c r="K2245" s="593"/>
      <c r="L2245" s="593"/>
      <c r="N2245" s="593"/>
      <c r="O2245" s="593"/>
      <c r="P2245" s="593"/>
      <c r="Q2245" s="593"/>
    </row>
    <row r="2246" customHeight="1" spans="6:17">
      <c r="F2246" s="593"/>
      <c r="G2246" s="593"/>
      <c r="H2246" s="593"/>
      <c r="I2246" s="593"/>
      <c r="J2246" s="593"/>
      <c r="K2246" s="593"/>
      <c r="L2246" s="593"/>
      <c r="N2246" s="593"/>
      <c r="O2246" s="593"/>
      <c r="P2246" s="593"/>
      <c r="Q2246" s="593"/>
    </row>
    <row r="2247" customHeight="1" spans="6:17">
      <c r="F2247" s="593"/>
      <c r="G2247" s="593"/>
      <c r="H2247" s="593"/>
      <c r="I2247" s="593"/>
      <c r="J2247" s="593"/>
      <c r="K2247" s="593"/>
      <c r="L2247" s="593"/>
      <c r="N2247" s="593"/>
      <c r="O2247" s="593"/>
      <c r="P2247" s="593"/>
      <c r="Q2247" s="593"/>
    </row>
    <row r="2248" customHeight="1" spans="6:17">
      <c r="F2248" s="593"/>
      <c r="G2248" s="593"/>
      <c r="H2248" s="593"/>
      <c r="I2248" s="593"/>
      <c r="J2248" s="593"/>
      <c r="K2248" s="593"/>
      <c r="L2248" s="593"/>
      <c r="N2248" s="593"/>
      <c r="O2248" s="593"/>
      <c r="P2248" s="593"/>
      <c r="Q2248" s="593"/>
    </row>
    <row r="2249" customHeight="1" spans="6:17">
      <c r="F2249" s="593"/>
      <c r="G2249" s="593"/>
      <c r="H2249" s="593"/>
      <c r="I2249" s="593"/>
      <c r="J2249" s="593"/>
      <c r="K2249" s="593"/>
      <c r="L2249" s="593"/>
      <c r="N2249" s="593"/>
      <c r="O2249" s="593"/>
      <c r="P2249" s="593"/>
      <c r="Q2249" s="593"/>
    </row>
    <row r="2250" customHeight="1" spans="6:17">
      <c r="F2250" s="593"/>
      <c r="G2250" s="593"/>
      <c r="H2250" s="593"/>
      <c r="I2250" s="593"/>
      <c r="J2250" s="593"/>
      <c r="K2250" s="593"/>
      <c r="L2250" s="593"/>
      <c r="N2250" s="593"/>
      <c r="O2250" s="593"/>
      <c r="P2250" s="593"/>
      <c r="Q2250" s="593"/>
    </row>
    <row r="2251" customHeight="1" spans="6:17">
      <c r="F2251" s="593"/>
      <c r="G2251" s="593"/>
      <c r="H2251" s="593"/>
      <c r="I2251" s="593"/>
      <c r="J2251" s="593"/>
      <c r="K2251" s="593"/>
      <c r="L2251" s="593"/>
      <c r="N2251" s="593"/>
      <c r="O2251" s="593"/>
      <c r="P2251" s="593"/>
      <c r="Q2251" s="593"/>
    </row>
    <row r="2252" customHeight="1" spans="6:17">
      <c r="F2252" s="593"/>
      <c r="G2252" s="593"/>
      <c r="H2252" s="593"/>
      <c r="I2252" s="593"/>
      <c r="J2252" s="593"/>
      <c r="K2252" s="593"/>
      <c r="L2252" s="593"/>
      <c r="N2252" s="593"/>
      <c r="O2252" s="593"/>
      <c r="P2252" s="593"/>
      <c r="Q2252" s="593"/>
    </row>
    <row r="2253" customHeight="1" spans="6:17">
      <c r="F2253" s="593"/>
      <c r="G2253" s="593"/>
      <c r="H2253" s="593"/>
      <c r="I2253" s="593"/>
      <c r="J2253" s="593"/>
      <c r="K2253" s="593"/>
      <c r="L2253" s="593"/>
      <c r="N2253" s="593"/>
      <c r="O2253" s="593"/>
      <c r="P2253" s="593"/>
      <c r="Q2253" s="593"/>
    </row>
    <row r="2254" customHeight="1" spans="6:17">
      <c r="F2254" s="593"/>
      <c r="G2254" s="593"/>
      <c r="H2254" s="593"/>
      <c r="I2254" s="593"/>
      <c r="J2254" s="593"/>
      <c r="K2254" s="593"/>
      <c r="L2254" s="593"/>
      <c r="N2254" s="593"/>
      <c r="O2254" s="593"/>
      <c r="P2254" s="593"/>
      <c r="Q2254" s="593"/>
    </row>
    <row r="2255" customHeight="1" spans="6:17">
      <c r="F2255" s="593"/>
      <c r="G2255" s="593"/>
      <c r="H2255" s="593"/>
      <c r="I2255" s="593"/>
      <c r="J2255" s="593"/>
      <c r="K2255" s="593"/>
      <c r="L2255" s="593"/>
      <c r="N2255" s="593"/>
      <c r="O2255" s="593"/>
      <c r="P2255" s="593"/>
      <c r="Q2255" s="593"/>
    </row>
    <row r="2256" customHeight="1" spans="6:17">
      <c r="F2256" s="593"/>
      <c r="G2256" s="593"/>
      <c r="H2256" s="593"/>
      <c r="I2256" s="593"/>
      <c r="J2256" s="593"/>
      <c r="K2256" s="593"/>
      <c r="L2256" s="593"/>
      <c r="N2256" s="593"/>
      <c r="O2256" s="593"/>
      <c r="P2256" s="593"/>
      <c r="Q2256" s="593"/>
    </row>
    <row r="2257" customHeight="1" spans="6:17">
      <c r="F2257" s="593"/>
      <c r="G2257" s="593"/>
      <c r="H2257" s="593"/>
      <c r="I2257" s="593"/>
      <c r="J2257" s="593"/>
      <c r="K2257" s="593"/>
      <c r="L2257" s="593"/>
      <c r="N2257" s="593"/>
      <c r="O2257" s="593"/>
      <c r="P2257" s="593"/>
      <c r="Q2257" s="593"/>
    </row>
    <row r="2258" customHeight="1" spans="6:17">
      <c r="F2258" s="593"/>
      <c r="G2258" s="593"/>
      <c r="H2258" s="593"/>
      <c r="I2258" s="593"/>
      <c r="J2258" s="593"/>
      <c r="K2258" s="593"/>
      <c r="L2258" s="593"/>
      <c r="N2258" s="593"/>
      <c r="O2258" s="593"/>
      <c r="P2258" s="593"/>
      <c r="Q2258" s="593"/>
    </row>
    <row r="2259" customHeight="1" spans="6:17">
      <c r="F2259" s="593"/>
      <c r="G2259" s="593"/>
      <c r="H2259" s="593"/>
      <c r="I2259" s="593"/>
      <c r="J2259" s="593"/>
      <c r="K2259" s="593"/>
      <c r="L2259" s="593"/>
      <c r="N2259" s="593"/>
      <c r="O2259" s="593"/>
      <c r="P2259" s="593"/>
      <c r="Q2259" s="593"/>
    </row>
    <row r="2260" customHeight="1" spans="6:17">
      <c r="F2260" s="593"/>
      <c r="G2260" s="593"/>
      <c r="H2260" s="593"/>
      <c r="I2260" s="593"/>
      <c r="J2260" s="593"/>
      <c r="K2260" s="593"/>
      <c r="L2260" s="593"/>
      <c r="N2260" s="593"/>
      <c r="O2260" s="593"/>
      <c r="P2260" s="593"/>
      <c r="Q2260" s="593"/>
    </row>
    <row r="2261" customHeight="1" spans="6:17">
      <c r="F2261" s="593"/>
      <c r="G2261" s="593"/>
      <c r="H2261" s="593"/>
      <c r="I2261" s="593"/>
      <c r="J2261" s="593"/>
      <c r="K2261" s="593"/>
      <c r="L2261" s="593"/>
      <c r="N2261" s="593"/>
      <c r="O2261" s="593"/>
      <c r="P2261" s="593"/>
      <c r="Q2261" s="593"/>
    </row>
    <row r="2262" customHeight="1" spans="6:17">
      <c r="F2262" s="593"/>
      <c r="G2262" s="593"/>
      <c r="H2262" s="593"/>
      <c r="I2262" s="593"/>
      <c r="J2262" s="593"/>
      <c r="K2262" s="593"/>
      <c r="L2262" s="593"/>
      <c r="N2262" s="593"/>
      <c r="O2262" s="593"/>
      <c r="P2262" s="593"/>
      <c r="Q2262" s="593"/>
    </row>
    <row r="2263" customHeight="1" spans="6:17">
      <c r="F2263" s="593"/>
      <c r="G2263" s="593"/>
      <c r="H2263" s="593"/>
      <c r="I2263" s="593"/>
      <c r="J2263" s="593"/>
      <c r="K2263" s="593"/>
      <c r="L2263" s="593"/>
      <c r="N2263" s="593"/>
      <c r="O2263" s="593"/>
      <c r="P2263" s="593"/>
      <c r="Q2263" s="593"/>
    </row>
    <row r="2264" customHeight="1" spans="6:17">
      <c r="F2264" s="593"/>
      <c r="G2264" s="593"/>
      <c r="H2264" s="593"/>
      <c r="I2264" s="593"/>
      <c r="J2264" s="593"/>
      <c r="K2264" s="593"/>
      <c r="L2264" s="593"/>
      <c r="N2264" s="593"/>
      <c r="O2264" s="593"/>
      <c r="P2264" s="593"/>
      <c r="Q2264" s="593"/>
    </row>
    <row r="2265" customHeight="1" spans="6:17">
      <c r="F2265" s="593"/>
      <c r="G2265" s="593"/>
      <c r="H2265" s="593"/>
      <c r="I2265" s="593"/>
      <c r="J2265" s="593"/>
      <c r="K2265" s="593"/>
      <c r="L2265" s="593"/>
      <c r="N2265" s="593"/>
      <c r="O2265" s="593"/>
      <c r="P2265" s="593"/>
      <c r="Q2265" s="593"/>
    </row>
    <row r="2266" customHeight="1" spans="6:17">
      <c r="F2266" s="593"/>
      <c r="G2266" s="593"/>
      <c r="H2266" s="593"/>
      <c r="I2266" s="593"/>
      <c r="J2266" s="593"/>
      <c r="K2266" s="593"/>
      <c r="L2266" s="593"/>
      <c r="N2266" s="593"/>
      <c r="O2266" s="593"/>
      <c r="P2266" s="593"/>
      <c r="Q2266" s="593"/>
    </row>
    <row r="2267" customHeight="1" spans="6:17">
      <c r="F2267" s="593"/>
      <c r="G2267" s="593"/>
      <c r="H2267" s="593"/>
      <c r="I2267" s="593"/>
      <c r="J2267" s="593"/>
      <c r="K2267" s="593"/>
      <c r="L2267" s="593"/>
      <c r="N2267" s="593"/>
      <c r="O2267" s="593"/>
      <c r="P2267" s="593"/>
      <c r="Q2267" s="593"/>
    </row>
    <row r="2268" customHeight="1" spans="6:17">
      <c r="F2268" s="593"/>
      <c r="G2268" s="593"/>
      <c r="H2268" s="593"/>
      <c r="I2268" s="593"/>
      <c r="J2268" s="593"/>
      <c r="K2268" s="593"/>
      <c r="L2268" s="593"/>
      <c r="N2268" s="593"/>
      <c r="O2268" s="593"/>
      <c r="P2268" s="593"/>
      <c r="Q2268" s="593"/>
    </row>
    <row r="2269" customHeight="1" spans="6:17">
      <c r="F2269" s="593"/>
      <c r="G2269" s="593"/>
      <c r="H2269" s="593"/>
      <c r="I2269" s="593"/>
      <c r="J2269" s="593"/>
      <c r="K2269" s="593"/>
      <c r="L2269" s="593"/>
      <c r="N2269" s="593"/>
      <c r="O2269" s="593"/>
      <c r="P2269" s="593"/>
      <c r="Q2269" s="593"/>
    </row>
    <row r="2270" customHeight="1" spans="6:17">
      <c r="F2270" s="593"/>
      <c r="G2270" s="593"/>
      <c r="H2270" s="593"/>
      <c r="I2270" s="593"/>
      <c r="J2270" s="593"/>
      <c r="K2270" s="593"/>
      <c r="L2270" s="593"/>
      <c r="N2270" s="593"/>
      <c r="O2270" s="593"/>
      <c r="P2270" s="593"/>
      <c r="Q2270" s="593"/>
    </row>
    <row r="2271" customHeight="1" spans="6:17">
      <c r="F2271" s="593"/>
      <c r="G2271" s="593"/>
      <c r="H2271" s="593"/>
      <c r="I2271" s="593"/>
      <c r="J2271" s="593"/>
      <c r="K2271" s="593"/>
      <c r="L2271" s="593"/>
      <c r="N2271" s="593"/>
      <c r="O2271" s="593"/>
      <c r="P2271" s="593"/>
      <c r="Q2271" s="593"/>
    </row>
    <row r="2272" customHeight="1" spans="6:17">
      <c r="F2272" s="593"/>
      <c r="G2272" s="593"/>
      <c r="H2272" s="593"/>
      <c r="I2272" s="593"/>
      <c r="J2272" s="593"/>
      <c r="K2272" s="593"/>
      <c r="L2272" s="593"/>
      <c r="N2272" s="593"/>
      <c r="O2272" s="593"/>
      <c r="P2272" s="593"/>
      <c r="Q2272" s="593"/>
    </row>
    <row r="2273" customHeight="1" spans="6:17">
      <c r="F2273" s="593"/>
      <c r="G2273" s="593"/>
      <c r="H2273" s="593"/>
      <c r="I2273" s="593"/>
      <c r="J2273" s="593"/>
      <c r="K2273" s="593"/>
      <c r="L2273" s="593"/>
      <c r="N2273" s="593"/>
      <c r="O2273" s="593"/>
      <c r="P2273" s="593"/>
      <c r="Q2273" s="593"/>
    </row>
    <row r="2274" customHeight="1" spans="6:17">
      <c r="F2274" s="593"/>
      <c r="G2274" s="593"/>
      <c r="H2274" s="593"/>
      <c r="I2274" s="593"/>
      <c r="J2274" s="593"/>
      <c r="K2274" s="593"/>
      <c r="L2274" s="593"/>
      <c r="N2274" s="593"/>
      <c r="O2274" s="593"/>
      <c r="P2274" s="593"/>
      <c r="Q2274" s="593"/>
    </row>
    <row r="2275" customHeight="1" spans="6:17">
      <c r="F2275" s="593"/>
      <c r="G2275" s="593"/>
      <c r="H2275" s="593"/>
      <c r="I2275" s="593"/>
      <c r="J2275" s="593"/>
      <c r="K2275" s="593"/>
      <c r="L2275" s="593"/>
      <c r="N2275" s="593"/>
      <c r="O2275" s="593"/>
      <c r="P2275" s="593"/>
      <c r="Q2275" s="593"/>
    </row>
    <row r="2276" customHeight="1" spans="6:17">
      <c r="F2276" s="593"/>
      <c r="G2276" s="593"/>
      <c r="H2276" s="593"/>
      <c r="I2276" s="593"/>
      <c r="J2276" s="593"/>
      <c r="K2276" s="593"/>
      <c r="L2276" s="593"/>
      <c r="N2276" s="593"/>
      <c r="O2276" s="593"/>
      <c r="P2276" s="593"/>
      <c r="Q2276" s="593"/>
    </row>
    <row r="2277" customHeight="1" spans="6:17">
      <c r="F2277" s="593"/>
      <c r="G2277" s="593"/>
      <c r="H2277" s="593"/>
      <c r="I2277" s="593"/>
      <c r="J2277" s="593"/>
      <c r="K2277" s="593"/>
      <c r="L2277" s="593"/>
      <c r="N2277" s="593"/>
      <c r="O2277" s="593"/>
      <c r="P2277" s="593"/>
      <c r="Q2277" s="593"/>
    </row>
    <row r="2278" customHeight="1" spans="6:17">
      <c r="F2278" s="593"/>
      <c r="G2278" s="593"/>
      <c r="H2278" s="593"/>
      <c r="I2278" s="593"/>
      <c r="J2278" s="593"/>
      <c r="K2278" s="593"/>
      <c r="L2278" s="593"/>
      <c r="N2278" s="593"/>
      <c r="O2278" s="593"/>
      <c r="P2278" s="593"/>
      <c r="Q2278" s="593"/>
    </row>
    <row r="2279" customHeight="1" spans="6:17">
      <c r="F2279" s="593"/>
      <c r="G2279" s="593"/>
      <c r="H2279" s="593"/>
      <c r="I2279" s="593"/>
      <c r="J2279" s="593"/>
      <c r="K2279" s="593"/>
      <c r="L2279" s="593"/>
      <c r="N2279" s="593"/>
      <c r="O2279" s="593"/>
      <c r="P2279" s="593"/>
      <c r="Q2279" s="593"/>
    </row>
    <row r="2280" customHeight="1" spans="6:17">
      <c r="F2280" s="593"/>
      <c r="G2280" s="593"/>
      <c r="H2280" s="593"/>
      <c r="I2280" s="593"/>
      <c r="J2280" s="593"/>
      <c r="K2280" s="593"/>
      <c r="L2280" s="593"/>
      <c r="N2280" s="593"/>
      <c r="O2280" s="593"/>
      <c r="P2280" s="593"/>
      <c r="Q2280" s="593"/>
    </row>
    <row r="2281" customHeight="1" spans="6:17">
      <c r="F2281" s="593"/>
      <c r="G2281" s="593"/>
      <c r="H2281" s="593"/>
      <c r="I2281" s="593"/>
      <c r="J2281" s="593"/>
      <c r="K2281" s="593"/>
      <c r="L2281" s="593"/>
      <c r="N2281" s="593"/>
      <c r="O2281" s="593"/>
      <c r="P2281" s="593"/>
      <c r="Q2281" s="593"/>
    </row>
    <row r="2282" customHeight="1" spans="6:17">
      <c r="F2282" s="593"/>
      <c r="G2282" s="593"/>
      <c r="H2282" s="593"/>
      <c r="I2282" s="593"/>
      <c r="J2282" s="593"/>
      <c r="K2282" s="593"/>
      <c r="L2282" s="593"/>
      <c r="N2282" s="593"/>
      <c r="O2282" s="593"/>
      <c r="P2282" s="593"/>
      <c r="Q2282" s="593"/>
    </row>
    <row r="2283" customHeight="1" spans="6:17">
      <c r="F2283" s="593"/>
      <c r="G2283" s="593"/>
      <c r="H2283" s="593"/>
      <c r="I2283" s="593"/>
      <c r="J2283" s="593"/>
      <c r="K2283" s="593"/>
      <c r="L2283" s="593"/>
      <c r="N2283" s="593"/>
      <c r="O2283" s="593"/>
      <c r="P2283" s="593"/>
      <c r="Q2283" s="593"/>
    </row>
    <row r="2284" customHeight="1" spans="6:17">
      <c r="F2284" s="593"/>
      <c r="G2284" s="593"/>
      <c r="H2284" s="593"/>
      <c r="I2284" s="593"/>
      <c r="J2284" s="593"/>
      <c r="K2284" s="593"/>
      <c r="L2284" s="593"/>
      <c r="N2284" s="593"/>
      <c r="O2284" s="593"/>
      <c r="P2284" s="593"/>
      <c r="Q2284" s="593"/>
    </row>
    <row r="2285" customHeight="1" spans="6:17">
      <c r="F2285" s="593"/>
      <c r="G2285" s="593"/>
      <c r="H2285" s="593"/>
      <c r="I2285" s="593"/>
      <c r="J2285" s="593"/>
      <c r="K2285" s="593"/>
      <c r="L2285" s="593"/>
      <c r="N2285" s="593"/>
      <c r="O2285" s="593"/>
      <c r="P2285" s="593"/>
      <c r="Q2285" s="593"/>
    </row>
    <row r="2286" customHeight="1" spans="6:17">
      <c r="F2286" s="593"/>
      <c r="G2286" s="593"/>
      <c r="H2286" s="593"/>
      <c r="I2286" s="593"/>
      <c r="J2286" s="593"/>
      <c r="K2286" s="593"/>
      <c r="L2286" s="593"/>
      <c r="N2286" s="593"/>
      <c r="O2286" s="593"/>
      <c r="P2286" s="593"/>
      <c r="Q2286" s="593"/>
    </row>
    <row r="2287" customHeight="1" spans="6:17">
      <c r="F2287" s="593"/>
      <c r="G2287" s="593"/>
      <c r="H2287" s="593"/>
      <c r="I2287" s="593"/>
      <c r="J2287" s="593"/>
      <c r="K2287" s="593"/>
      <c r="L2287" s="593"/>
      <c r="N2287" s="593"/>
      <c r="O2287" s="593"/>
      <c r="P2287" s="593"/>
      <c r="Q2287" s="593"/>
    </row>
    <row r="2288" customHeight="1" spans="6:17">
      <c r="F2288" s="593"/>
      <c r="G2288" s="593"/>
      <c r="H2288" s="593"/>
      <c r="I2288" s="593"/>
      <c r="J2288" s="593"/>
      <c r="K2288" s="593"/>
      <c r="L2288" s="593"/>
      <c r="N2288" s="593"/>
      <c r="O2288" s="593"/>
      <c r="P2288" s="593"/>
      <c r="Q2288" s="593"/>
    </row>
    <row r="2289" customHeight="1" spans="6:17">
      <c r="F2289" s="593"/>
      <c r="G2289" s="593"/>
      <c r="H2289" s="593"/>
      <c r="I2289" s="593"/>
      <c r="J2289" s="593"/>
      <c r="K2289" s="593"/>
      <c r="L2289" s="593"/>
      <c r="N2289" s="593"/>
      <c r="O2289" s="593"/>
      <c r="P2289" s="593"/>
      <c r="Q2289" s="593"/>
    </row>
    <row r="2290" customHeight="1" spans="6:17">
      <c r="F2290" s="593"/>
      <c r="G2290" s="593"/>
      <c r="H2290" s="593"/>
      <c r="I2290" s="593"/>
      <c r="J2290" s="593"/>
      <c r="K2290" s="593"/>
      <c r="L2290" s="593"/>
      <c r="N2290" s="593"/>
      <c r="O2290" s="593"/>
      <c r="P2290" s="593"/>
      <c r="Q2290" s="593"/>
    </row>
    <row r="2291" customHeight="1" spans="6:17">
      <c r="F2291" s="593"/>
      <c r="G2291" s="593"/>
      <c r="H2291" s="593"/>
      <c r="I2291" s="593"/>
      <c r="J2291" s="593"/>
      <c r="K2291" s="593"/>
      <c r="L2291" s="593"/>
      <c r="N2291" s="593"/>
      <c r="O2291" s="593"/>
      <c r="P2291" s="593"/>
      <c r="Q2291" s="593"/>
    </row>
    <row r="2292" customHeight="1" spans="6:17">
      <c r="F2292" s="593"/>
      <c r="G2292" s="593"/>
      <c r="H2292" s="593"/>
      <c r="I2292" s="593"/>
      <c r="J2292" s="593"/>
      <c r="K2292" s="593"/>
      <c r="L2292" s="593"/>
      <c r="N2292" s="593"/>
      <c r="O2292" s="593"/>
      <c r="P2292" s="593"/>
      <c r="Q2292" s="593"/>
    </row>
    <row r="2293" customHeight="1" spans="6:17">
      <c r="F2293" s="593"/>
      <c r="G2293" s="593"/>
      <c r="H2293" s="593"/>
      <c r="I2293" s="593"/>
      <c r="J2293" s="593"/>
      <c r="K2293" s="593"/>
      <c r="L2293" s="593"/>
      <c r="N2293" s="593"/>
      <c r="O2293" s="593"/>
      <c r="P2293" s="593"/>
      <c r="Q2293" s="593"/>
    </row>
    <row r="2294" customHeight="1" spans="6:17">
      <c r="F2294" s="593"/>
      <c r="G2294" s="593"/>
      <c r="H2294" s="593"/>
      <c r="I2294" s="593"/>
      <c r="J2294" s="593"/>
      <c r="K2294" s="593"/>
      <c r="L2294" s="593"/>
      <c r="N2294" s="593"/>
      <c r="O2294" s="593"/>
      <c r="P2294" s="593"/>
      <c r="Q2294" s="593"/>
    </row>
    <row r="2295" customHeight="1" spans="6:17">
      <c r="F2295" s="593"/>
      <c r="G2295" s="593"/>
      <c r="H2295" s="593"/>
      <c r="I2295" s="593"/>
      <c r="J2295" s="593"/>
      <c r="K2295" s="593"/>
      <c r="L2295" s="593"/>
      <c r="N2295" s="593"/>
      <c r="O2295" s="593"/>
      <c r="P2295" s="593"/>
      <c r="Q2295" s="593"/>
    </row>
    <row r="2296" customHeight="1" spans="6:17">
      <c r="F2296" s="593"/>
      <c r="G2296" s="593"/>
      <c r="H2296" s="593"/>
      <c r="I2296" s="593"/>
      <c r="J2296" s="593"/>
      <c r="K2296" s="593"/>
      <c r="L2296" s="593"/>
      <c r="N2296" s="593"/>
      <c r="O2296" s="593"/>
      <c r="P2296" s="593"/>
      <c r="Q2296" s="593"/>
    </row>
    <row r="2297" customHeight="1" spans="6:17">
      <c r="F2297" s="593"/>
      <c r="G2297" s="593"/>
      <c r="H2297" s="593"/>
      <c r="I2297" s="593"/>
      <c r="J2297" s="593"/>
      <c r="K2297" s="593"/>
      <c r="L2297" s="593"/>
      <c r="N2297" s="593"/>
      <c r="O2297" s="593"/>
      <c r="P2297" s="593"/>
      <c r="Q2297" s="593"/>
    </row>
    <row r="2298" customHeight="1" spans="6:17">
      <c r="F2298" s="593"/>
      <c r="G2298" s="593"/>
      <c r="H2298" s="593"/>
      <c r="I2298" s="593"/>
      <c r="J2298" s="593"/>
      <c r="K2298" s="593"/>
      <c r="L2298" s="593"/>
      <c r="N2298" s="593"/>
      <c r="O2298" s="593"/>
      <c r="P2298" s="593"/>
      <c r="Q2298" s="593"/>
    </row>
    <row r="2299" customHeight="1" spans="6:17">
      <c r="F2299" s="593"/>
      <c r="G2299" s="593"/>
      <c r="H2299" s="593"/>
      <c r="I2299" s="593"/>
      <c r="J2299" s="593"/>
      <c r="K2299" s="593"/>
      <c r="L2299" s="593"/>
      <c r="N2299" s="593"/>
      <c r="O2299" s="593"/>
      <c r="P2299" s="593"/>
      <c r="Q2299" s="593"/>
    </row>
    <row r="2300" customHeight="1" spans="6:17">
      <c r="F2300" s="593"/>
      <c r="G2300" s="593"/>
      <c r="H2300" s="593"/>
      <c r="I2300" s="593"/>
      <c r="J2300" s="593"/>
      <c r="K2300" s="593"/>
      <c r="L2300" s="593"/>
      <c r="N2300" s="593"/>
      <c r="O2300" s="593"/>
      <c r="P2300" s="593"/>
      <c r="Q2300" s="593"/>
    </row>
    <row r="2301" customHeight="1" spans="6:17">
      <c r="F2301" s="593"/>
      <c r="G2301" s="593"/>
      <c r="H2301" s="593"/>
      <c r="I2301" s="593"/>
      <c r="J2301" s="593"/>
      <c r="K2301" s="593"/>
      <c r="L2301" s="593"/>
      <c r="N2301" s="593"/>
      <c r="O2301" s="593"/>
      <c r="P2301" s="593"/>
      <c r="Q2301" s="593"/>
    </row>
    <row r="2302" customHeight="1" spans="6:17">
      <c r="F2302" s="593"/>
      <c r="G2302" s="593"/>
      <c r="H2302" s="593"/>
      <c r="I2302" s="593"/>
      <c r="J2302" s="593"/>
      <c r="K2302" s="593"/>
      <c r="L2302" s="593"/>
      <c r="N2302" s="593"/>
      <c r="O2302" s="593"/>
      <c r="P2302" s="593"/>
      <c r="Q2302" s="593"/>
    </row>
    <row r="2303" customHeight="1" spans="6:17">
      <c r="F2303" s="593"/>
      <c r="G2303" s="593"/>
      <c r="H2303" s="593"/>
      <c r="I2303" s="593"/>
      <c r="J2303" s="593"/>
      <c r="K2303" s="593"/>
      <c r="L2303" s="593"/>
      <c r="N2303" s="593"/>
      <c r="O2303" s="593"/>
      <c r="P2303" s="593"/>
      <c r="Q2303" s="593"/>
    </row>
    <row r="2304" customHeight="1" spans="6:17">
      <c r="F2304" s="593"/>
      <c r="G2304" s="593"/>
      <c r="H2304" s="593"/>
      <c r="I2304" s="593"/>
      <c r="J2304" s="593"/>
      <c r="K2304" s="593"/>
      <c r="L2304" s="593"/>
      <c r="N2304" s="593"/>
      <c r="O2304" s="593"/>
      <c r="P2304" s="593"/>
      <c r="Q2304" s="593"/>
    </row>
    <row r="2305" customHeight="1" spans="6:17">
      <c r="F2305" s="593"/>
      <c r="G2305" s="593"/>
      <c r="H2305" s="593"/>
      <c r="I2305" s="593"/>
      <c r="J2305" s="593"/>
      <c r="K2305" s="593"/>
      <c r="L2305" s="593"/>
      <c r="N2305" s="593"/>
      <c r="O2305" s="593"/>
      <c r="P2305" s="593"/>
      <c r="Q2305" s="593"/>
    </row>
    <row r="2306" customHeight="1" spans="6:17">
      <c r="F2306" s="593"/>
      <c r="G2306" s="593"/>
      <c r="H2306" s="593"/>
      <c r="I2306" s="593"/>
      <c r="J2306" s="593"/>
      <c r="K2306" s="593"/>
      <c r="L2306" s="593"/>
      <c r="N2306" s="593"/>
      <c r="O2306" s="593"/>
      <c r="P2306" s="593"/>
      <c r="Q2306" s="593"/>
    </row>
    <row r="2307" customHeight="1" spans="6:17">
      <c r="F2307" s="593"/>
      <c r="G2307" s="593"/>
      <c r="H2307" s="593"/>
      <c r="I2307" s="593"/>
      <c r="J2307" s="593"/>
      <c r="K2307" s="593"/>
      <c r="L2307" s="593"/>
      <c r="N2307" s="593"/>
      <c r="O2307" s="593"/>
      <c r="P2307" s="593"/>
      <c r="Q2307" s="593"/>
    </row>
    <row r="2308" customHeight="1" spans="6:17">
      <c r="F2308" s="593"/>
      <c r="G2308" s="593"/>
      <c r="H2308" s="593"/>
      <c r="I2308" s="593"/>
      <c r="J2308" s="593"/>
      <c r="K2308" s="593"/>
      <c r="L2308" s="593"/>
      <c r="N2308" s="593"/>
      <c r="O2308" s="593"/>
      <c r="P2308" s="593"/>
      <c r="Q2308" s="593"/>
    </row>
    <row r="2309" customHeight="1" spans="6:17">
      <c r="F2309" s="593"/>
      <c r="G2309" s="593"/>
      <c r="H2309" s="593"/>
      <c r="I2309" s="593"/>
      <c r="J2309" s="593"/>
      <c r="K2309" s="593"/>
      <c r="L2309" s="593"/>
      <c r="N2309" s="593"/>
      <c r="O2309" s="593"/>
      <c r="P2309" s="593"/>
      <c r="Q2309" s="593"/>
    </row>
    <row r="2310" customHeight="1" spans="6:17">
      <c r="F2310" s="593"/>
      <c r="G2310" s="593"/>
      <c r="H2310" s="593"/>
      <c r="I2310" s="593"/>
      <c r="J2310" s="593"/>
      <c r="K2310" s="593"/>
      <c r="L2310" s="593"/>
      <c r="N2310" s="593"/>
      <c r="O2310" s="593"/>
      <c r="P2310" s="593"/>
      <c r="Q2310" s="593"/>
    </row>
    <row r="2311" customHeight="1" spans="6:17">
      <c r="F2311" s="593"/>
      <c r="G2311" s="593"/>
      <c r="H2311" s="593"/>
      <c r="I2311" s="593"/>
      <c r="J2311" s="593"/>
      <c r="K2311" s="593"/>
      <c r="L2311" s="593"/>
      <c r="N2311" s="593"/>
      <c r="O2311" s="593"/>
      <c r="P2311" s="593"/>
      <c r="Q2311" s="593"/>
    </row>
    <row r="2312" customHeight="1" spans="6:17">
      <c r="F2312" s="593"/>
      <c r="G2312" s="593"/>
      <c r="H2312" s="593"/>
      <c r="I2312" s="593"/>
      <c r="J2312" s="593"/>
      <c r="K2312" s="593"/>
      <c r="L2312" s="593"/>
      <c r="N2312" s="593"/>
      <c r="O2312" s="593"/>
      <c r="P2312" s="593"/>
      <c r="Q2312" s="593"/>
    </row>
    <row r="2313" customHeight="1" spans="6:17">
      <c r="F2313" s="593"/>
      <c r="G2313" s="593"/>
      <c r="H2313" s="593"/>
      <c r="I2313" s="593"/>
      <c r="J2313" s="593"/>
      <c r="K2313" s="593"/>
      <c r="L2313" s="593"/>
      <c r="N2313" s="593"/>
      <c r="O2313" s="593"/>
      <c r="P2313" s="593"/>
      <c r="Q2313" s="593"/>
    </row>
    <row r="2314" customHeight="1" spans="6:17">
      <c r="F2314" s="593"/>
      <c r="G2314" s="593"/>
      <c r="H2314" s="593"/>
      <c r="I2314" s="593"/>
      <c r="J2314" s="593"/>
      <c r="K2314" s="593"/>
      <c r="L2314" s="593"/>
      <c r="N2314" s="593"/>
      <c r="O2314" s="593"/>
      <c r="P2314" s="593"/>
      <c r="Q2314" s="593"/>
    </row>
    <row r="2315" customHeight="1" spans="6:17">
      <c r="F2315" s="593"/>
      <c r="G2315" s="593"/>
      <c r="H2315" s="593"/>
      <c r="I2315" s="593"/>
      <c r="J2315" s="593"/>
      <c r="K2315" s="593"/>
      <c r="L2315" s="593"/>
      <c r="N2315" s="593"/>
      <c r="O2315" s="593"/>
      <c r="P2315" s="593"/>
      <c r="Q2315" s="593"/>
    </row>
    <row r="2316" customHeight="1" spans="6:17">
      <c r="F2316" s="593"/>
      <c r="G2316" s="593"/>
      <c r="H2316" s="593"/>
      <c r="I2316" s="593"/>
      <c r="J2316" s="593"/>
      <c r="K2316" s="593"/>
      <c r="L2316" s="593"/>
      <c r="N2316" s="593"/>
      <c r="O2316" s="593"/>
      <c r="P2316" s="593"/>
      <c r="Q2316" s="593"/>
    </row>
    <row r="2317" customHeight="1" spans="6:17">
      <c r="F2317" s="593"/>
      <c r="G2317" s="593"/>
      <c r="H2317" s="593"/>
      <c r="I2317" s="593"/>
      <c r="J2317" s="593"/>
      <c r="K2317" s="593"/>
      <c r="L2317" s="593"/>
      <c r="N2317" s="593"/>
      <c r="O2317" s="593"/>
      <c r="P2317" s="593"/>
      <c r="Q2317" s="593"/>
    </row>
    <row r="2318" customHeight="1" spans="6:17">
      <c r="F2318" s="593"/>
      <c r="G2318" s="593"/>
      <c r="H2318" s="593"/>
      <c r="I2318" s="593"/>
      <c r="J2318" s="593"/>
      <c r="K2318" s="593"/>
      <c r="L2318" s="593"/>
      <c r="N2318" s="593"/>
      <c r="O2318" s="593"/>
      <c r="P2318" s="593"/>
      <c r="Q2318" s="593"/>
    </row>
    <row r="2319" customHeight="1" spans="6:17">
      <c r="F2319" s="593"/>
      <c r="G2319" s="593"/>
      <c r="H2319" s="593"/>
      <c r="I2319" s="593"/>
      <c r="J2319" s="593"/>
      <c r="K2319" s="593"/>
      <c r="L2319" s="593"/>
      <c r="N2319" s="593"/>
      <c r="O2319" s="593"/>
      <c r="P2319" s="593"/>
      <c r="Q2319" s="593"/>
    </row>
    <row r="2320" customHeight="1" spans="6:17">
      <c r="F2320" s="593"/>
      <c r="G2320" s="593"/>
      <c r="H2320" s="593"/>
      <c r="I2320" s="593"/>
      <c r="J2320" s="593"/>
      <c r="K2320" s="593"/>
      <c r="L2320" s="593"/>
      <c r="N2320" s="593"/>
      <c r="O2320" s="593"/>
      <c r="P2320" s="593"/>
      <c r="Q2320" s="593"/>
    </row>
    <row r="2321" customHeight="1" spans="6:17">
      <c r="F2321" s="593"/>
      <c r="G2321" s="593"/>
      <c r="H2321" s="593"/>
      <c r="I2321" s="593"/>
      <c r="J2321" s="593"/>
      <c r="K2321" s="593"/>
      <c r="L2321" s="593"/>
      <c r="N2321" s="593"/>
      <c r="O2321" s="593"/>
      <c r="P2321" s="593"/>
      <c r="Q2321" s="593"/>
    </row>
    <row r="2322" customHeight="1" spans="6:17">
      <c r="F2322" s="593"/>
      <c r="G2322" s="593"/>
      <c r="H2322" s="593"/>
      <c r="I2322" s="593"/>
      <c r="J2322" s="593"/>
      <c r="K2322" s="593"/>
      <c r="L2322" s="593"/>
      <c r="N2322" s="593"/>
      <c r="O2322" s="593"/>
      <c r="P2322" s="593"/>
      <c r="Q2322" s="593"/>
    </row>
    <row r="2323" customHeight="1" spans="6:17">
      <c r="F2323" s="593"/>
      <c r="G2323" s="593"/>
      <c r="H2323" s="593"/>
      <c r="I2323" s="593"/>
      <c r="J2323" s="593"/>
      <c r="K2323" s="593"/>
      <c r="L2323" s="593"/>
      <c r="N2323" s="593"/>
      <c r="O2323" s="593"/>
      <c r="P2323" s="593"/>
      <c r="Q2323" s="593"/>
    </row>
    <row r="2324" customHeight="1" spans="6:17">
      <c r="F2324" s="593"/>
      <c r="G2324" s="593"/>
      <c r="H2324" s="593"/>
      <c r="I2324" s="593"/>
      <c r="J2324" s="593"/>
      <c r="K2324" s="593"/>
      <c r="L2324" s="593"/>
      <c r="N2324" s="593"/>
      <c r="O2324" s="593"/>
      <c r="P2324" s="593"/>
      <c r="Q2324" s="593"/>
    </row>
    <row r="2325" customHeight="1" spans="6:17">
      <c r="F2325" s="593"/>
      <c r="G2325" s="593"/>
      <c r="H2325" s="593"/>
      <c r="I2325" s="593"/>
      <c r="J2325" s="593"/>
      <c r="K2325" s="593"/>
      <c r="L2325" s="593"/>
      <c r="N2325" s="593"/>
      <c r="O2325" s="593"/>
      <c r="P2325" s="593"/>
      <c r="Q2325" s="593"/>
    </row>
    <row r="2326" customHeight="1" spans="6:17">
      <c r="F2326" s="593"/>
      <c r="G2326" s="593"/>
      <c r="H2326" s="593"/>
      <c r="I2326" s="593"/>
      <c r="J2326" s="593"/>
      <c r="K2326" s="593"/>
      <c r="L2326" s="593"/>
      <c r="N2326" s="593"/>
      <c r="O2326" s="593"/>
      <c r="P2326" s="593"/>
      <c r="Q2326" s="593"/>
    </row>
    <row r="2327" customHeight="1" spans="6:17">
      <c r="F2327" s="593"/>
      <c r="G2327" s="593"/>
      <c r="H2327" s="593"/>
      <c r="I2327" s="593"/>
      <c r="J2327" s="593"/>
      <c r="K2327" s="593"/>
      <c r="L2327" s="593"/>
      <c r="N2327" s="593"/>
      <c r="O2327" s="593"/>
      <c r="P2327" s="593"/>
      <c r="Q2327" s="593"/>
    </row>
    <row r="2328" customHeight="1" spans="6:17">
      <c r="F2328" s="593"/>
      <c r="G2328" s="593"/>
      <c r="H2328" s="593"/>
      <c r="I2328" s="593"/>
      <c r="J2328" s="593"/>
      <c r="K2328" s="593"/>
      <c r="L2328" s="593"/>
      <c r="N2328" s="593"/>
      <c r="O2328" s="593"/>
      <c r="P2328" s="593"/>
      <c r="Q2328" s="593"/>
    </row>
    <row r="2329" customHeight="1" spans="6:17">
      <c r="F2329" s="593"/>
      <c r="G2329" s="593"/>
      <c r="H2329" s="593"/>
      <c r="I2329" s="593"/>
      <c r="J2329" s="593"/>
      <c r="K2329" s="593"/>
      <c r="L2329" s="593"/>
      <c r="N2329" s="593"/>
      <c r="O2329" s="593"/>
      <c r="P2329" s="593"/>
      <c r="Q2329" s="593"/>
    </row>
    <row r="2330" customHeight="1" spans="6:17">
      <c r="F2330" s="593"/>
      <c r="G2330" s="593"/>
      <c r="H2330" s="593"/>
      <c r="I2330" s="593"/>
      <c r="J2330" s="593"/>
      <c r="K2330" s="593"/>
      <c r="L2330" s="593"/>
      <c r="N2330" s="593"/>
      <c r="O2330" s="593"/>
      <c r="P2330" s="593"/>
      <c r="Q2330" s="593"/>
    </row>
    <row r="2331" customHeight="1" spans="6:17">
      <c r="F2331" s="593"/>
      <c r="G2331" s="593"/>
      <c r="H2331" s="593"/>
      <c r="I2331" s="593"/>
      <c r="J2331" s="593"/>
      <c r="K2331" s="593"/>
      <c r="L2331" s="593"/>
      <c r="N2331" s="593"/>
      <c r="O2331" s="593"/>
      <c r="P2331" s="593"/>
      <c r="Q2331" s="593"/>
    </row>
    <row r="2332" customHeight="1" spans="6:17">
      <c r="F2332" s="593"/>
      <c r="G2332" s="593"/>
      <c r="H2332" s="593"/>
      <c r="I2332" s="593"/>
      <c r="J2332" s="593"/>
      <c r="K2332" s="593"/>
      <c r="L2332" s="593"/>
      <c r="N2332" s="593"/>
      <c r="O2332" s="593"/>
      <c r="P2332" s="593"/>
      <c r="Q2332" s="593"/>
    </row>
    <row r="2333" customHeight="1" spans="6:17">
      <c r="F2333" s="593"/>
      <c r="G2333" s="593"/>
      <c r="H2333" s="593"/>
      <c r="I2333" s="593"/>
      <c r="J2333" s="593"/>
      <c r="K2333" s="593"/>
      <c r="L2333" s="593"/>
      <c r="N2333" s="593"/>
      <c r="O2333" s="593"/>
      <c r="P2333" s="593"/>
      <c r="Q2333" s="593"/>
    </row>
    <row r="2334" customHeight="1" spans="6:17">
      <c r="F2334" s="593"/>
      <c r="G2334" s="593"/>
      <c r="H2334" s="593"/>
      <c r="I2334" s="593"/>
      <c r="J2334" s="593"/>
      <c r="K2334" s="593"/>
      <c r="L2334" s="593"/>
      <c r="N2334" s="593"/>
      <c r="O2334" s="593"/>
      <c r="P2334" s="593"/>
      <c r="Q2334" s="593"/>
    </row>
    <row r="2335" customHeight="1" spans="6:17">
      <c r="F2335" s="593"/>
      <c r="G2335" s="593"/>
      <c r="H2335" s="593"/>
      <c r="I2335" s="593"/>
      <c r="J2335" s="593"/>
      <c r="K2335" s="593"/>
      <c r="L2335" s="593"/>
      <c r="N2335" s="593"/>
      <c r="O2335" s="593"/>
      <c r="P2335" s="593"/>
      <c r="Q2335" s="593"/>
    </row>
    <row r="2336" customHeight="1" spans="6:17">
      <c r="F2336" s="593"/>
      <c r="G2336" s="593"/>
      <c r="H2336" s="593"/>
      <c r="I2336" s="593"/>
      <c r="J2336" s="593"/>
      <c r="K2336" s="593"/>
      <c r="L2336" s="593"/>
      <c r="N2336" s="593"/>
      <c r="O2336" s="593"/>
      <c r="P2336" s="593"/>
      <c r="Q2336" s="593"/>
    </row>
    <row r="2337" customHeight="1" spans="6:17">
      <c r="F2337" s="593"/>
      <c r="G2337" s="593"/>
      <c r="H2337" s="593"/>
      <c r="I2337" s="593"/>
      <c r="J2337" s="593"/>
      <c r="K2337" s="593"/>
      <c r="L2337" s="593"/>
      <c r="N2337" s="593"/>
      <c r="O2337" s="593"/>
      <c r="P2337" s="593"/>
      <c r="Q2337" s="593"/>
    </row>
    <row r="2338" customHeight="1" spans="6:17">
      <c r="F2338" s="593"/>
      <c r="G2338" s="593"/>
      <c r="H2338" s="593"/>
      <c r="I2338" s="593"/>
      <c r="J2338" s="593"/>
      <c r="K2338" s="593"/>
      <c r="L2338" s="593"/>
      <c r="N2338" s="593"/>
      <c r="O2338" s="593"/>
      <c r="P2338" s="593"/>
      <c r="Q2338" s="593"/>
    </row>
    <row r="2339" customHeight="1" spans="6:17">
      <c r="F2339" s="593"/>
      <c r="G2339" s="593"/>
      <c r="H2339" s="593"/>
      <c r="I2339" s="593"/>
      <c r="J2339" s="593"/>
      <c r="K2339" s="593"/>
      <c r="L2339" s="593"/>
      <c r="N2339" s="593"/>
      <c r="O2339" s="593"/>
      <c r="P2339" s="593"/>
      <c r="Q2339" s="593"/>
    </row>
    <row r="2340" customHeight="1" spans="6:17">
      <c r="F2340" s="593"/>
      <c r="G2340" s="593"/>
      <c r="H2340" s="593"/>
      <c r="I2340" s="593"/>
      <c r="J2340" s="593"/>
      <c r="K2340" s="593"/>
      <c r="L2340" s="593"/>
      <c r="N2340" s="593"/>
      <c r="O2340" s="593"/>
      <c r="P2340" s="593"/>
      <c r="Q2340" s="593"/>
    </row>
    <row r="2341" customHeight="1" spans="6:17">
      <c r="F2341" s="593"/>
      <c r="G2341" s="593"/>
      <c r="H2341" s="593"/>
      <c r="I2341" s="593"/>
      <c r="J2341" s="593"/>
      <c r="K2341" s="593"/>
      <c r="L2341" s="593"/>
      <c r="N2341" s="593"/>
      <c r="O2341" s="593"/>
      <c r="P2341" s="593"/>
      <c r="Q2341" s="593"/>
    </row>
    <row r="2342" customHeight="1" spans="6:17">
      <c r="F2342" s="593"/>
      <c r="G2342" s="593"/>
      <c r="H2342" s="593"/>
      <c r="I2342" s="593"/>
      <c r="J2342" s="593"/>
      <c r="K2342" s="593"/>
      <c r="L2342" s="593"/>
      <c r="N2342" s="593"/>
      <c r="O2342" s="593"/>
      <c r="P2342" s="593"/>
      <c r="Q2342" s="593"/>
    </row>
    <row r="2343" customHeight="1" spans="6:17">
      <c r="F2343" s="593"/>
      <c r="G2343" s="593"/>
      <c r="H2343" s="593"/>
      <c r="I2343" s="593"/>
      <c r="J2343" s="593"/>
      <c r="K2343" s="593"/>
      <c r="L2343" s="593"/>
      <c r="N2343" s="593"/>
      <c r="O2343" s="593"/>
      <c r="P2343" s="593"/>
      <c r="Q2343" s="593"/>
    </row>
    <row r="2344" customHeight="1" spans="6:17">
      <c r="F2344" s="593"/>
      <c r="G2344" s="593"/>
      <c r="H2344" s="593"/>
      <c r="I2344" s="593"/>
      <c r="J2344" s="593"/>
      <c r="K2344" s="593"/>
      <c r="L2344" s="593"/>
      <c r="N2344" s="593"/>
      <c r="O2344" s="593"/>
      <c r="P2344" s="593"/>
      <c r="Q2344" s="593"/>
    </row>
    <row r="2345" customHeight="1" spans="6:17">
      <c r="F2345" s="593"/>
      <c r="G2345" s="593"/>
      <c r="H2345" s="593"/>
      <c r="I2345" s="593"/>
      <c r="J2345" s="593"/>
      <c r="K2345" s="593"/>
      <c r="L2345" s="593"/>
      <c r="N2345" s="593"/>
      <c r="O2345" s="593"/>
      <c r="P2345" s="593"/>
      <c r="Q2345" s="593"/>
    </row>
    <row r="2346" customHeight="1" spans="6:17">
      <c r="F2346" s="593"/>
      <c r="G2346" s="593"/>
      <c r="H2346" s="593"/>
      <c r="I2346" s="593"/>
      <c r="J2346" s="593"/>
      <c r="K2346" s="593"/>
      <c r="L2346" s="593"/>
      <c r="N2346" s="593"/>
      <c r="O2346" s="593"/>
      <c r="P2346" s="593"/>
      <c r="Q2346" s="593"/>
    </row>
    <row r="2347" customHeight="1" spans="6:17">
      <c r="F2347" s="593"/>
      <c r="G2347" s="593"/>
      <c r="H2347" s="593"/>
      <c r="I2347" s="593"/>
      <c r="J2347" s="593"/>
      <c r="K2347" s="593"/>
      <c r="L2347" s="593"/>
      <c r="N2347" s="593"/>
      <c r="O2347" s="593"/>
      <c r="P2347" s="593"/>
      <c r="Q2347" s="593"/>
    </row>
    <row r="2348" customHeight="1" spans="6:17">
      <c r="F2348" s="593"/>
      <c r="G2348" s="593"/>
      <c r="H2348" s="593"/>
      <c r="I2348" s="593"/>
      <c r="J2348" s="593"/>
      <c r="K2348" s="593"/>
      <c r="L2348" s="593"/>
      <c r="N2348" s="593"/>
      <c r="O2348" s="593"/>
      <c r="P2348" s="593"/>
      <c r="Q2348" s="593"/>
    </row>
    <row r="2349" customHeight="1" spans="6:17">
      <c r="F2349" s="593"/>
      <c r="G2349" s="593"/>
      <c r="H2349" s="593"/>
      <c r="I2349" s="593"/>
      <c r="J2349" s="593"/>
      <c r="K2349" s="593"/>
      <c r="L2349" s="593"/>
      <c r="N2349" s="593"/>
      <c r="O2349" s="593"/>
      <c r="P2349" s="593"/>
      <c r="Q2349" s="593"/>
    </row>
    <row r="2350" customHeight="1" spans="6:17">
      <c r="F2350" s="593"/>
      <c r="G2350" s="593"/>
      <c r="H2350" s="593"/>
      <c r="I2350" s="593"/>
      <c r="J2350" s="593"/>
      <c r="K2350" s="593"/>
      <c r="L2350" s="593"/>
      <c r="N2350" s="593"/>
      <c r="O2350" s="593"/>
      <c r="P2350" s="593"/>
      <c r="Q2350" s="593"/>
    </row>
    <row r="2351" customHeight="1" spans="6:17">
      <c r="F2351" s="593"/>
      <c r="G2351" s="593"/>
      <c r="H2351" s="593"/>
      <c r="I2351" s="593"/>
      <c r="J2351" s="593"/>
      <c r="K2351" s="593"/>
      <c r="L2351" s="593"/>
      <c r="N2351" s="593"/>
      <c r="O2351" s="593"/>
      <c r="P2351" s="593"/>
      <c r="Q2351" s="593"/>
    </row>
    <row r="2352" customHeight="1" spans="6:17">
      <c r="F2352" s="593"/>
      <c r="G2352" s="593"/>
      <c r="H2352" s="593"/>
      <c r="I2352" s="593"/>
      <c r="J2352" s="593"/>
      <c r="K2352" s="593"/>
      <c r="L2352" s="593"/>
      <c r="N2352" s="593"/>
      <c r="O2352" s="593"/>
      <c r="P2352" s="593"/>
      <c r="Q2352" s="593"/>
    </row>
    <row r="2353" customHeight="1" spans="6:17">
      <c r="F2353" s="593"/>
      <c r="G2353" s="593"/>
      <c r="H2353" s="593"/>
      <c r="I2353" s="593"/>
      <c r="J2353" s="593"/>
      <c r="K2353" s="593"/>
      <c r="L2353" s="593"/>
      <c r="N2353" s="593"/>
      <c r="O2353" s="593"/>
      <c r="P2353" s="593"/>
      <c r="Q2353" s="593"/>
    </row>
    <row r="2354" customHeight="1" spans="6:17">
      <c r="F2354" s="593"/>
      <c r="G2354" s="593"/>
      <c r="H2354" s="593"/>
      <c r="I2354" s="593"/>
      <c r="J2354" s="593"/>
      <c r="K2354" s="593"/>
      <c r="L2354" s="593"/>
      <c r="N2354" s="593"/>
      <c r="O2354" s="593"/>
      <c r="P2354" s="593"/>
      <c r="Q2354" s="593"/>
    </row>
    <row r="2355" customHeight="1" spans="6:17">
      <c r="F2355" s="593"/>
      <c r="G2355" s="593"/>
      <c r="H2355" s="593"/>
      <c r="I2355" s="593"/>
      <c r="J2355" s="593"/>
      <c r="K2355" s="593"/>
      <c r="L2355" s="593"/>
      <c r="N2355" s="593"/>
      <c r="O2355" s="593"/>
      <c r="P2355" s="593"/>
      <c r="Q2355" s="593"/>
    </row>
    <row r="2356" customHeight="1" spans="6:17">
      <c r="F2356" s="593"/>
      <c r="G2356" s="593"/>
      <c r="H2356" s="593"/>
      <c r="I2356" s="593"/>
      <c r="J2356" s="593"/>
      <c r="K2356" s="593"/>
      <c r="L2356" s="593"/>
      <c r="N2356" s="593"/>
      <c r="O2356" s="593"/>
      <c r="P2356" s="593"/>
      <c r="Q2356" s="593"/>
    </row>
    <row r="2357" customHeight="1" spans="6:17">
      <c r="F2357" s="593"/>
      <c r="G2357" s="593"/>
      <c r="H2357" s="593"/>
      <c r="I2357" s="593"/>
      <c r="J2357" s="593"/>
      <c r="K2357" s="593"/>
      <c r="L2357" s="593"/>
      <c r="N2357" s="593"/>
      <c r="O2357" s="593"/>
      <c r="P2357" s="593"/>
      <c r="Q2357" s="593"/>
    </row>
    <row r="2358" customHeight="1" spans="6:17">
      <c r="F2358" s="593"/>
      <c r="G2358" s="593"/>
      <c r="H2358" s="593"/>
      <c r="I2358" s="593"/>
      <c r="J2358" s="593"/>
      <c r="K2358" s="593"/>
      <c r="L2358" s="593"/>
      <c r="N2358" s="593"/>
      <c r="O2358" s="593"/>
      <c r="P2358" s="593"/>
      <c r="Q2358" s="593"/>
    </row>
    <row r="2359" customHeight="1" spans="6:17">
      <c r="F2359" s="593"/>
      <c r="G2359" s="593"/>
      <c r="H2359" s="593"/>
      <c r="I2359" s="593"/>
      <c r="J2359" s="593"/>
      <c r="K2359" s="593"/>
      <c r="L2359" s="593"/>
      <c r="N2359" s="593"/>
      <c r="O2359" s="593"/>
      <c r="P2359" s="593"/>
      <c r="Q2359" s="593"/>
    </row>
    <row r="2360" customHeight="1" spans="6:17">
      <c r="F2360" s="593"/>
      <c r="G2360" s="593"/>
      <c r="H2360" s="593"/>
      <c r="I2360" s="593"/>
      <c r="J2360" s="593"/>
      <c r="K2360" s="593"/>
      <c r="L2360" s="593"/>
      <c r="N2360" s="593"/>
      <c r="O2360" s="593"/>
      <c r="P2360" s="593"/>
      <c r="Q2360" s="593"/>
    </row>
    <row r="2361" customHeight="1" spans="6:17">
      <c r="F2361" s="593"/>
      <c r="G2361" s="593"/>
      <c r="H2361" s="593"/>
      <c r="I2361" s="593"/>
      <c r="J2361" s="593"/>
      <c r="K2361" s="593"/>
      <c r="L2361" s="593"/>
      <c r="N2361" s="593"/>
      <c r="O2361" s="593"/>
      <c r="P2361" s="593"/>
      <c r="Q2361" s="593"/>
    </row>
    <row r="2362" customHeight="1" spans="6:17">
      <c r="F2362" s="593"/>
      <c r="G2362" s="593"/>
      <c r="H2362" s="593"/>
      <c r="I2362" s="593"/>
      <c r="J2362" s="593"/>
      <c r="K2362" s="593"/>
      <c r="L2362" s="593"/>
      <c r="N2362" s="593"/>
      <c r="O2362" s="593"/>
      <c r="P2362" s="593"/>
      <c r="Q2362" s="593"/>
    </row>
    <row r="2363" customHeight="1" spans="6:17">
      <c r="F2363" s="593"/>
      <c r="G2363" s="593"/>
      <c r="H2363" s="593"/>
      <c r="I2363" s="593"/>
      <c r="J2363" s="593"/>
      <c r="K2363" s="593"/>
      <c r="L2363" s="593"/>
      <c r="N2363" s="593"/>
      <c r="O2363" s="593"/>
      <c r="P2363" s="593"/>
      <c r="Q2363" s="593"/>
    </row>
    <row r="2364" customHeight="1" spans="6:17">
      <c r="F2364" s="593"/>
      <c r="G2364" s="593"/>
      <c r="H2364" s="593"/>
      <c r="I2364" s="593"/>
      <c r="J2364" s="593"/>
      <c r="K2364" s="593"/>
      <c r="L2364" s="593"/>
      <c r="N2364" s="593"/>
      <c r="O2364" s="593"/>
      <c r="P2364" s="593"/>
      <c r="Q2364" s="593"/>
    </row>
    <row r="2365" customHeight="1" spans="6:17">
      <c r="F2365" s="593"/>
      <c r="G2365" s="593"/>
      <c r="H2365" s="593"/>
      <c r="I2365" s="593"/>
      <c r="J2365" s="593"/>
      <c r="K2365" s="593"/>
      <c r="L2365" s="593"/>
      <c r="N2365" s="593"/>
      <c r="O2365" s="593"/>
      <c r="P2365" s="593"/>
      <c r="Q2365" s="593"/>
    </row>
    <row r="2366" customHeight="1" spans="6:17">
      <c r="F2366" s="593"/>
      <c r="G2366" s="593"/>
      <c r="H2366" s="593"/>
      <c r="I2366" s="593"/>
      <c r="J2366" s="593"/>
      <c r="K2366" s="593"/>
      <c r="L2366" s="593"/>
      <c r="N2366" s="593"/>
      <c r="O2366" s="593"/>
      <c r="P2366" s="593"/>
      <c r="Q2366" s="593"/>
    </row>
    <row r="2367" customHeight="1" spans="6:17">
      <c r="F2367" s="593"/>
      <c r="G2367" s="593"/>
      <c r="H2367" s="593"/>
      <c r="I2367" s="593"/>
      <c r="J2367" s="593"/>
      <c r="K2367" s="593"/>
      <c r="L2367" s="593"/>
      <c r="N2367" s="593"/>
      <c r="O2367" s="593"/>
      <c r="P2367" s="593"/>
      <c r="Q2367" s="593"/>
    </row>
    <row r="2368" customHeight="1" spans="6:17">
      <c r="F2368" s="593"/>
      <c r="G2368" s="593"/>
      <c r="H2368" s="593"/>
      <c r="I2368" s="593"/>
      <c r="J2368" s="593"/>
      <c r="K2368" s="593"/>
      <c r="L2368" s="593"/>
      <c r="N2368" s="593"/>
      <c r="O2368" s="593"/>
      <c r="P2368" s="593"/>
      <c r="Q2368" s="593"/>
    </row>
    <row r="2369" customHeight="1" spans="6:17">
      <c r="F2369" s="593"/>
      <c r="G2369" s="593"/>
      <c r="H2369" s="593"/>
      <c r="I2369" s="593"/>
      <c r="J2369" s="593"/>
      <c r="K2369" s="593"/>
      <c r="L2369" s="593"/>
      <c r="N2369" s="593"/>
      <c r="O2369" s="593"/>
      <c r="P2369" s="593"/>
      <c r="Q2369" s="593"/>
    </row>
    <row r="2370" customHeight="1" spans="6:17">
      <c r="F2370" s="593"/>
      <c r="G2370" s="593"/>
      <c r="H2370" s="593"/>
      <c r="I2370" s="593"/>
      <c r="J2370" s="593"/>
      <c r="K2370" s="593"/>
      <c r="L2370" s="593"/>
      <c r="N2370" s="593"/>
      <c r="O2370" s="593"/>
      <c r="P2370" s="593"/>
      <c r="Q2370" s="593"/>
    </row>
    <row r="2371" customHeight="1" spans="6:17">
      <c r="F2371" s="593"/>
      <c r="G2371" s="593"/>
      <c r="H2371" s="593"/>
      <c r="I2371" s="593"/>
      <c r="J2371" s="593"/>
      <c r="K2371" s="593"/>
      <c r="L2371" s="593"/>
      <c r="N2371" s="593"/>
      <c r="O2371" s="593"/>
      <c r="P2371" s="593"/>
      <c r="Q2371" s="593"/>
    </row>
    <row r="2372" customHeight="1" spans="6:17">
      <c r="F2372" s="593"/>
      <c r="G2372" s="593"/>
      <c r="H2372" s="593"/>
      <c r="I2372" s="593"/>
      <c r="J2372" s="593"/>
      <c r="K2372" s="593"/>
      <c r="L2372" s="593"/>
      <c r="N2372" s="593"/>
      <c r="O2372" s="593"/>
      <c r="P2372" s="593"/>
      <c r="Q2372" s="593"/>
    </row>
    <row r="2373" customHeight="1" spans="6:17">
      <c r="F2373" s="593"/>
      <c r="G2373" s="593"/>
      <c r="H2373" s="593"/>
      <c r="I2373" s="593"/>
      <c r="J2373" s="593"/>
      <c r="K2373" s="593"/>
      <c r="L2373" s="593"/>
      <c r="N2373" s="593"/>
      <c r="O2373" s="593"/>
      <c r="P2373" s="593"/>
      <c r="Q2373" s="593"/>
    </row>
    <row r="2374" customHeight="1" spans="6:17">
      <c r="F2374" s="593"/>
      <c r="G2374" s="593"/>
      <c r="H2374" s="593"/>
      <c r="I2374" s="593"/>
      <c r="J2374" s="593"/>
      <c r="K2374" s="593"/>
      <c r="L2374" s="593"/>
      <c r="N2374" s="593"/>
      <c r="O2374" s="593"/>
      <c r="P2374" s="593"/>
      <c r="Q2374" s="593"/>
    </row>
    <row r="2375" customHeight="1" spans="6:17">
      <c r="F2375" s="593"/>
      <c r="G2375" s="593"/>
      <c r="H2375" s="593"/>
      <c r="I2375" s="593"/>
      <c r="J2375" s="593"/>
      <c r="K2375" s="593"/>
      <c r="L2375" s="593"/>
      <c r="N2375" s="593"/>
      <c r="O2375" s="593"/>
      <c r="P2375" s="593"/>
      <c r="Q2375" s="593"/>
    </row>
    <row r="2376" customHeight="1" spans="6:17">
      <c r="F2376" s="593"/>
      <c r="G2376" s="593"/>
      <c r="H2376" s="593"/>
      <c r="I2376" s="593"/>
      <c r="J2376" s="593"/>
      <c r="K2376" s="593"/>
      <c r="L2376" s="593"/>
      <c r="N2376" s="593"/>
      <c r="O2376" s="593"/>
      <c r="P2376" s="593"/>
      <c r="Q2376" s="593"/>
    </row>
    <row r="2377" customHeight="1" spans="6:17">
      <c r="F2377" s="593"/>
      <c r="G2377" s="593"/>
      <c r="H2377" s="593"/>
      <c r="I2377" s="593"/>
      <c r="J2377" s="593"/>
      <c r="K2377" s="593"/>
      <c r="L2377" s="593"/>
      <c r="N2377" s="593"/>
      <c r="O2377" s="593"/>
      <c r="P2377" s="593"/>
      <c r="Q2377" s="593"/>
    </row>
    <row r="2378" customHeight="1" spans="6:17">
      <c r="F2378" s="593"/>
      <c r="G2378" s="593"/>
      <c r="H2378" s="593"/>
      <c r="I2378" s="593"/>
      <c r="J2378" s="593"/>
      <c r="K2378" s="593"/>
      <c r="L2378" s="593"/>
      <c r="N2378" s="593"/>
      <c r="O2378" s="593"/>
      <c r="P2378" s="593"/>
      <c r="Q2378" s="593"/>
    </row>
    <row r="2379" customHeight="1" spans="6:17">
      <c r="F2379" s="593"/>
      <c r="G2379" s="593"/>
      <c r="H2379" s="593"/>
      <c r="I2379" s="593"/>
      <c r="J2379" s="593"/>
      <c r="K2379" s="593"/>
      <c r="L2379" s="593"/>
      <c r="N2379" s="593"/>
      <c r="O2379" s="593"/>
      <c r="P2379" s="593"/>
      <c r="Q2379" s="593"/>
    </row>
    <row r="2380" customHeight="1" spans="6:17">
      <c r="F2380" s="593"/>
      <c r="G2380" s="593"/>
      <c r="H2380" s="593"/>
      <c r="I2380" s="593"/>
      <c r="J2380" s="593"/>
      <c r="K2380" s="593"/>
      <c r="L2380" s="593"/>
      <c r="N2380" s="593"/>
      <c r="O2380" s="593"/>
      <c r="P2380" s="593"/>
      <c r="Q2380" s="593"/>
    </row>
    <row r="2381" customHeight="1" spans="6:17">
      <c r="F2381" s="593"/>
      <c r="G2381" s="593"/>
      <c r="H2381" s="593"/>
      <c r="I2381" s="593"/>
      <c r="J2381" s="593"/>
      <c r="K2381" s="593"/>
      <c r="L2381" s="593"/>
      <c r="N2381" s="593"/>
      <c r="O2381" s="593"/>
      <c r="P2381" s="593"/>
      <c r="Q2381" s="593"/>
    </row>
    <row r="2382" customHeight="1" spans="6:17">
      <c r="F2382" s="593"/>
      <c r="G2382" s="593"/>
      <c r="H2382" s="593"/>
      <c r="I2382" s="593"/>
      <c r="J2382" s="593"/>
      <c r="K2382" s="593"/>
      <c r="L2382" s="593"/>
      <c r="N2382" s="593"/>
      <c r="O2382" s="593"/>
      <c r="P2382" s="593"/>
      <c r="Q2382" s="593"/>
    </row>
    <row r="2383" customHeight="1" spans="6:17">
      <c r="F2383" s="593"/>
      <c r="G2383" s="593"/>
      <c r="H2383" s="593"/>
      <c r="I2383" s="593"/>
      <c r="J2383" s="593"/>
      <c r="K2383" s="593"/>
      <c r="L2383" s="593"/>
      <c r="N2383" s="593"/>
      <c r="O2383" s="593"/>
      <c r="P2383" s="593"/>
      <c r="Q2383" s="593"/>
    </row>
    <row r="2384" customHeight="1" spans="6:17">
      <c r="F2384" s="593"/>
      <c r="G2384" s="593"/>
      <c r="H2384" s="593"/>
      <c r="I2384" s="593"/>
      <c r="J2384" s="593"/>
      <c r="K2384" s="593"/>
      <c r="L2384" s="593"/>
      <c r="N2384" s="593"/>
      <c r="O2384" s="593"/>
      <c r="P2384" s="593"/>
      <c r="Q2384" s="593"/>
    </row>
    <row r="2385" customHeight="1" spans="6:17">
      <c r="F2385" s="593"/>
      <c r="G2385" s="593"/>
      <c r="H2385" s="593"/>
      <c r="I2385" s="593"/>
      <c r="J2385" s="593"/>
      <c r="K2385" s="593"/>
      <c r="L2385" s="593"/>
      <c r="N2385" s="593"/>
      <c r="O2385" s="593"/>
      <c r="P2385" s="593"/>
      <c r="Q2385" s="593"/>
    </row>
    <row r="2386" customHeight="1" spans="6:17">
      <c r="F2386" s="593"/>
      <c r="G2386" s="593"/>
      <c r="H2386" s="593"/>
      <c r="I2386" s="593"/>
      <c r="J2386" s="593"/>
      <c r="K2386" s="593"/>
      <c r="L2386" s="593"/>
      <c r="N2386" s="593"/>
      <c r="O2386" s="593"/>
      <c r="P2386" s="593"/>
      <c r="Q2386" s="593"/>
    </row>
    <row r="2387" customHeight="1" spans="6:17">
      <c r="F2387" s="593"/>
      <c r="G2387" s="593"/>
      <c r="H2387" s="593"/>
      <c r="I2387" s="593"/>
      <c r="J2387" s="593"/>
      <c r="K2387" s="593"/>
      <c r="L2387" s="593"/>
      <c r="N2387" s="593"/>
      <c r="O2387" s="593"/>
      <c r="P2387" s="593"/>
      <c r="Q2387" s="593"/>
    </row>
    <row r="2388" customHeight="1" spans="6:17">
      <c r="F2388" s="593"/>
      <c r="G2388" s="593"/>
      <c r="H2388" s="593"/>
      <c r="I2388" s="593"/>
      <c r="J2388" s="593"/>
      <c r="K2388" s="593"/>
      <c r="L2388" s="593"/>
      <c r="N2388" s="593"/>
      <c r="O2388" s="593"/>
      <c r="P2388" s="593"/>
      <c r="Q2388" s="593"/>
    </row>
    <row r="2389" customHeight="1" spans="6:17">
      <c r="F2389" s="593"/>
      <c r="G2389" s="593"/>
      <c r="H2389" s="593"/>
      <c r="I2389" s="593"/>
      <c r="J2389" s="593"/>
      <c r="K2389" s="593"/>
      <c r="L2389" s="593"/>
      <c r="N2389" s="593"/>
      <c r="O2389" s="593"/>
      <c r="P2389" s="593"/>
      <c r="Q2389" s="593"/>
    </row>
    <row r="2390" customHeight="1" spans="6:17">
      <c r="F2390" s="593"/>
      <c r="G2390" s="593"/>
      <c r="H2390" s="593"/>
      <c r="I2390" s="593"/>
      <c r="J2390" s="593"/>
      <c r="K2390" s="593"/>
      <c r="L2390" s="593"/>
      <c r="N2390" s="593"/>
      <c r="O2390" s="593"/>
      <c r="P2390" s="593"/>
      <c r="Q2390" s="593"/>
    </row>
    <row r="2391" customHeight="1" spans="6:17">
      <c r="F2391" s="593"/>
      <c r="G2391" s="593"/>
      <c r="H2391" s="593"/>
      <c r="I2391" s="593"/>
      <c r="J2391" s="593"/>
      <c r="K2391" s="593"/>
      <c r="L2391" s="593"/>
      <c r="N2391" s="593"/>
      <c r="O2391" s="593"/>
      <c r="P2391" s="593"/>
      <c r="Q2391" s="593"/>
    </row>
    <row r="2392" customHeight="1" spans="6:17">
      <c r="F2392" s="593"/>
      <c r="G2392" s="593"/>
      <c r="H2392" s="593"/>
      <c r="I2392" s="593"/>
      <c r="J2392" s="593"/>
      <c r="K2392" s="593"/>
      <c r="L2392" s="593"/>
      <c r="N2392" s="593"/>
      <c r="O2392" s="593"/>
      <c r="P2392" s="593"/>
      <c r="Q2392" s="593"/>
    </row>
    <row r="2393" customHeight="1" spans="6:17">
      <c r="F2393" s="593"/>
      <c r="G2393" s="593"/>
      <c r="H2393" s="593"/>
      <c r="I2393" s="593"/>
      <c r="J2393" s="593"/>
      <c r="K2393" s="593"/>
      <c r="L2393" s="593"/>
      <c r="N2393" s="593"/>
      <c r="O2393" s="593"/>
      <c r="P2393" s="593"/>
      <c r="Q2393" s="593"/>
    </row>
    <row r="2394" customHeight="1" spans="6:17">
      <c r="F2394" s="593"/>
      <c r="G2394" s="593"/>
      <c r="H2394" s="593"/>
      <c r="I2394" s="593"/>
      <c r="J2394" s="593"/>
      <c r="K2394" s="593"/>
      <c r="L2394" s="593"/>
      <c r="N2394" s="593"/>
      <c r="O2394" s="593"/>
      <c r="P2394" s="593"/>
      <c r="Q2394" s="593"/>
    </row>
    <row r="2395" customHeight="1" spans="6:17">
      <c r="F2395" s="593"/>
      <c r="G2395" s="593"/>
      <c r="H2395" s="593"/>
      <c r="I2395" s="593"/>
      <c r="J2395" s="593"/>
      <c r="K2395" s="593"/>
      <c r="L2395" s="593"/>
      <c r="N2395" s="593"/>
      <c r="O2395" s="593"/>
      <c r="P2395" s="593"/>
      <c r="Q2395" s="593"/>
    </row>
    <row r="2396" customHeight="1" spans="6:17">
      <c r="F2396" s="593"/>
      <c r="G2396" s="593"/>
      <c r="H2396" s="593"/>
      <c r="I2396" s="593"/>
      <c r="J2396" s="593"/>
      <c r="K2396" s="593"/>
      <c r="L2396" s="593"/>
      <c r="N2396" s="593"/>
      <c r="O2396" s="593"/>
      <c r="P2396" s="593"/>
      <c r="Q2396" s="593"/>
    </row>
    <row r="2397" customHeight="1" spans="6:17">
      <c r="F2397" s="593"/>
      <c r="G2397" s="593"/>
      <c r="H2397" s="593"/>
      <c r="I2397" s="593"/>
      <c r="J2397" s="593"/>
      <c r="K2397" s="593"/>
      <c r="L2397" s="593"/>
      <c r="N2397" s="593"/>
      <c r="O2397" s="593"/>
      <c r="P2397" s="593"/>
      <c r="Q2397" s="593"/>
    </row>
    <row r="2398" customHeight="1" spans="6:17">
      <c r="F2398" s="593"/>
      <c r="G2398" s="593"/>
      <c r="H2398" s="593"/>
      <c r="I2398" s="593"/>
      <c r="J2398" s="593"/>
      <c r="K2398" s="593"/>
      <c r="L2398" s="593"/>
      <c r="N2398" s="593"/>
      <c r="O2398" s="593"/>
      <c r="P2398" s="593"/>
      <c r="Q2398" s="593"/>
    </row>
    <row r="2399" customHeight="1" spans="6:17">
      <c r="F2399" s="593"/>
      <c r="G2399" s="593"/>
      <c r="H2399" s="593"/>
      <c r="I2399" s="593"/>
      <c r="J2399" s="593"/>
      <c r="K2399" s="593"/>
      <c r="L2399" s="593"/>
      <c r="N2399" s="593"/>
      <c r="O2399" s="593"/>
      <c r="P2399" s="593"/>
      <c r="Q2399" s="593"/>
    </row>
    <row r="2400" customHeight="1" spans="6:17">
      <c r="F2400" s="593"/>
      <c r="G2400" s="593"/>
      <c r="H2400" s="593"/>
      <c r="I2400" s="593"/>
      <c r="J2400" s="593"/>
      <c r="K2400" s="593"/>
      <c r="L2400" s="593"/>
      <c r="N2400" s="593"/>
      <c r="O2400" s="593"/>
      <c r="P2400" s="593"/>
      <c r="Q2400" s="593"/>
    </row>
    <row r="2401" customHeight="1" spans="6:17">
      <c r="F2401" s="593"/>
      <c r="G2401" s="593"/>
      <c r="H2401" s="593"/>
      <c r="I2401" s="593"/>
      <c r="J2401" s="593"/>
      <c r="K2401" s="593"/>
      <c r="L2401" s="593"/>
      <c r="N2401" s="593"/>
      <c r="O2401" s="593"/>
      <c r="P2401" s="593"/>
      <c r="Q2401" s="593"/>
    </row>
    <row r="2402" customHeight="1" spans="6:17">
      <c r="F2402" s="593"/>
      <c r="G2402" s="593"/>
      <c r="H2402" s="593"/>
      <c r="I2402" s="593"/>
      <c r="J2402" s="593"/>
      <c r="K2402" s="593"/>
      <c r="L2402" s="593"/>
      <c r="N2402" s="593"/>
      <c r="O2402" s="593"/>
      <c r="P2402" s="593"/>
      <c r="Q2402" s="593"/>
    </row>
    <row r="2403" customHeight="1" spans="6:17">
      <c r="F2403" s="593"/>
      <c r="G2403" s="593"/>
      <c r="H2403" s="593"/>
      <c r="I2403" s="593"/>
      <c r="J2403" s="593"/>
      <c r="K2403" s="593"/>
      <c r="L2403" s="593"/>
      <c r="N2403" s="593"/>
      <c r="O2403" s="593"/>
      <c r="P2403" s="593"/>
      <c r="Q2403" s="593"/>
    </row>
    <row r="2404" customHeight="1" spans="6:17">
      <c r="F2404" s="593"/>
      <c r="G2404" s="593"/>
      <c r="H2404" s="593"/>
      <c r="I2404" s="593"/>
      <c r="J2404" s="593"/>
      <c r="K2404" s="593"/>
      <c r="L2404" s="593"/>
      <c r="N2404" s="593"/>
      <c r="O2404" s="593"/>
      <c r="P2404" s="593"/>
      <c r="Q2404" s="593"/>
    </row>
    <row r="2405" customHeight="1" spans="6:17">
      <c r="F2405" s="593"/>
      <c r="G2405" s="593"/>
      <c r="H2405" s="593"/>
      <c r="I2405" s="593"/>
      <c r="J2405" s="593"/>
      <c r="K2405" s="593"/>
      <c r="L2405" s="593"/>
      <c r="N2405" s="593"/>
      <c r="O2405" s="593"/>
      <c r="P2405" s="593"/>
      <c r="Q2405" s="593"/>
    </row>
    <row r="2406" customHeight="1" spans="6:17">
      <c r="F2406" s="593"/>
      <c r="G2406" s="593"/>
      <c r="H2406" s="593"/>
      <c r="I2406" s="593"/>
      <c r="J2406" s="593"/>
      <c r="K2406" s="593"/>
      <c r="L2406" s="593"/>
      <c r="N2406" s="593"/>
      <c r="O2406" s="593"/>
      <c r="P2406" s="593"/>
      <c r="Q2406" s="593"/>
    </row>
    <row r="2407" customHeight="1" spans="6:17">
      <c r="F2407" s="593"/>
      <c r="G2407" s="593"/>
      <c r="H2407" s="593"/>
      <c r="I2407" s="593"/>
      <c r="J2407" s="593"/>
      <c r="K2407" s="593"/>
      <c r="L2407" s="593"/>
      <c r="N2407" s="593"/>
      <c r="O2407" s="593"/>
      <c r="P2407" s="593"/>
      <c r="Q2407" s="593"/>
    </row>
    <row r="2408" customHeight="1" spans="6:17">
      <c r="F2408" s="593"/>
      <c r="G2408" s="593"/>
      <c r="H2408" s="593"/>
      <c r="I2408" s="593"/>
      <c r="J2408" s="593"/>
      <c r="K2408" s="593"/>
      <c r="L2408" s="593"/>
      <c r="N2408" s="593"/>
      <c r="O2408" s="593"/>
      <c r="P2408" s="593"/>
      <c r="Q2408" s="593"/>
    </row>
    <row r="2409" customHeight="1" spans="6:17">
      <c r="F2409" s="593"/>
      <c r="G2409" s="593"/>
      <c r="H2409" s="593"/>
      <c r="I2409" s="593"/>
      <c r="J2409" s="593"/>
      <c r="K2409" s="593"/>
      <c r="L2409" s="593"/>
      <c r="N2409" s="593"/>
      <c r="O2409" s="593"/>
      <c r="P2409" s="593"/>
      <c r="Q2409" s="593"/>
    </row>
    <row r="2410" customHeight="1" spans="6:17">
      <c r="F2410" s="593"/>
      <c r="G2410" s="593"/>
      <c r="H2410" s="593"/>
      <c r="I2410" s="593"/>
      <c r="J2410" s="593"/>
      <c r="K2410" s="593"/>
      <c r="L2410" s="593"/>
      <c r="N2410" s="593"/>
      <c r="O2410" s="593"/>
      <c r="P2410" s="593"/>
      <c r="Q2410" s="593"/>
    </row>
    <row r="2411" customHeight="1" spans="6:17">
      <c r="F2411" s="593"/>
      <c r="G2411" s="593"/>
      <c r="H2411" s="593"/>
      <c r="I2411" s="593"/>
      <c r="J2411" s="593"/>
      <c r="K2411" s="593"/>
      <c r="L2411" s="593"/>
      <c r="N2411" s="593"/>
      <c r="O2411" s="593"/>
      <c r="P2411" s="593"/>
      <c r="Q2411" s="593"/>
    </row>
    <row r="2412" customHeight="1" spans="6:17">
      <c r="F2412" s="593"/>
      <c r="G2412" s="593"/>
      <c r="H2412" s="593"/>
      <c r="I2412" s="593"/>
      <c r="J2412" s="593"/>
      <c r="K2412" s="593"/>
      <c r="L2412" s="593"/>
      <c r="N2412" s="593"/>
      <c r="O2412" s="593"/>
      <c r="P2412" s="593"/>
      <c r="Q2412" s="593"/>
    </row>
    <row r="2413" customHeight="1" spans="6:17">
      <c r="F2413" s="593"/>
      <c r="G2413" s="593"/>
      <c r="H2413" s="593"/>
      <c r="I2413" s="593"/>
      <c r="J2413" s="593"/>
      <c r="K2413" s="593"/>
      <c r="L2413" s="593"/>
      <c r="N2413" s="593"/>
      <c r="O2413" s="593"/>
      <c r="P2413" s="593"/>
      <c r="Q2413" s="593"/>
    </row>
    <row r="2414" customHeight="1" spans="6:17">
      <c r="F2414" s="593"/>
      <c r="G2414" s="593"/>
      <c r="H2414" s="593"/>
      <c r="I2414" s="593"/>
      <c r="J2414" s="593"/>
      <c r="K2414" s="593"/>
      <c r="L2414" s="593"/>
      <c r="N2414" s="593"/>
      <c r="O2414" s="593"/>
      <c r="P2414" s="593"/>
      <c r="Q2414" s="593"/>
    </row>
    <row r="2415" customHeight="1" spans="6:17">
      <c r="F2415" s="593"/>
      <c r="G2415" s="593"/>
      <c r="H2415" s="593"/>
      <c r="I2415" s="593"/>
      <c r="J2415" s="593"/>
      <c r="K2415" s="593"/>
      <c r="L2415" s="593"/>
      <c r="N2415" s="593"/>
      <c r="O2415" s="593"/>
      <c r="P2415" s="593"/>
      <c r="Q2415" s="593"/>
    </row>
    <row r="2416" customHeight="1" spans="6:17">
      <c r="F2416" s="593"/>
      <c r="G2416" s="593"/>
      <c r="H2416" s="593"/>
      <c r="I2416" s="593"/>
      <c r="J2416" s="593"/>
      <c r="K2416" s="593"/>
      <c r="L2416" s="593"/>
      <c r="N2416" s="593"/>
      <c r="O2416" s="593"/>
      <c r="P2416" s="593"/>
      <c r="Q2416" s="593"/>
    </row>
    <row r="2417" customHeight="1" spans="6:17">
      <c r="F2417" s="593"/>
      <c r="G2417" s="593"/>
      <c r="H2417" s="593"/>
      <c r="I2417" s="593"/>
      <c r="J2417" s="593"/>
      <c r="K2417" s="593"/>
      <c r="L2417" s="593"/>
      <c r="N2417" s="593"/>
      <c r="O2417" s="593"/>
      <c r="P2417" s="593"/>
      <c r="Q2417" s="593"/>
    </row>
    <row r="2418" customHeight="1" spans="6:17">
      <c r="F2418" s="593"/>
      <c r="G2418" s="593"/>
      <c r="H2418" s="593"/>
      <c r="I2418" s="593"/>
      <c r="J2418" s="593"/>
      <c r="K2418" s="593"/>
      <c r="L2418" s="593"/>
      <c r="N2418" s="593"/>
      <c r="O2418" s="593"/>
      <c r="P2418" s="593"/>
      <c r="Q2418" s="593"/>
    </row>
    <row r="2419" customHeight="1" spans="6:17">
      <c r="F2419" s="593"/>
      <c r="G2419" s="593"/>
      <c r="H2419" s="593"/>
      <c r="I2419" s="593"/>
      <c r="J2419" s="593"/>
      <c r="K2419" s="593"/>
      <c r="L2419" s="593"/>
      <c r="N2419" s="593"/>
      <c r="O2419" s="593"/>
      <c r="P2419" s="593"/>
      <c r="Q2419" s="593"/>
    </row>
    <row r="2420" customHeight="1" spans="6:17">
      <c r="F2420" s="593"/>
      <c r="G2420" s="593"/>
      <c r="H2420" s="593"/>
      <c r="I2420" s="593"/>
      <c r="J2420" s="593"/>
      <c r="K2420" s="593"/>
      <c r="L2420" s="593"/>
      <c r="N2420" s="593"/>
      <c r="O2420" s="593"/>
      <c r="P2420" s="593"/>
      <c r="Q2420" s="593"/>
    </row>
    <row r="2421" customHeight="1" spans="6:17">
      <c r="F2421" s="593"/>
      <c r="G2421" s="593"/>
      <c r="H2421" s="593"/>
      <c r="I2421" s="593"/>
      <c r="J2421" s="593"/>
      <c r="K2421" s="593"/>
      <c r="L2421" s="593"/>
      <c r="N2421" s="593"/>
      <c r="O2421" s="593"/>
      <c r="P2421" s="593"/>
      <c r="Q2421" s="593"/>
    </row>
    <row r="2422" customHeight="1" spans="6:17">
      <c r="F2422" s="593"/>
      <c r="G2422" s="593"/>
      <c r="H2422" s="593"/>
      <c r="I2422" s="593"/>
      <c r="J2422" s="593"/>
      <c r="K2422" s="593"/>
      <c r="L2422" s="593"/>
      <c r="N2422" s="593"/>
      <c r="O2422" s="593"/>
      <c r="P2422" s="593"/>
      <c r="Q2422" s="593"/>
    </row>
    <row r="2423" customHeight="1" spans="6:17">
      <c r="F2423" s="593"/>
      <c r="G2423" s="593"/>
      <c r="H2423" s="593"/>
      <c r="I2423" s="593"/>
      <c r="J2423" s="593"/>
      <c r="K2423" s="593"/>
      <c r="L2423" s="593"/>
      <c r="N2423" s="593"/>
      <c r="O2423" s="593"/>
      <c r="P2423" s="593"/>
      <c r="Q2423" s="593"/>
    </row>
    <row r="2424" customHeight="1" spans="6:17">
      <c r="F2424" s="593"/>
      <c r="G2424" s="593"/>
      <c r="H2424" s="593"/>
      <c r="I2424" s="593"/>
      <c r="J2424" s="593"/>
      <c r="K2424" s="593"/>
      <c r="L2424" s="593"/>
      <c r="N2424" s="593"/>
      <c r="O2424" s="593"/>
      <c r="P2424" s="593"/>
      <c r="Q2424" s="593"/>
    </row>
    <row r="2425" customHeight="1" spans="6:17">
      <c r="F2425" s="593"/>
      <c r="G2425" s="593"/>
      <c r="H2425" s="593"/>
      <c r="I2425" s="593"/>
      <c r="J2425" s="593"/>
      <c r="K2425" s="593"/>
      <c r="L2425" s="593"/>
      <c r="N2425" s="593"/>
      <c r="O2425" s="593"/>
      <c r="P2425" s="593"/>
      <c r="Q2425" s="593"/>
    </row>
    <row r="2426" customHeight="1" spans="6:17">
      <c r="F2426" s="593"/>
      <c r="G2426" s="593"/>
      <c r="H2426" s="593"/>
      <c r="I2426" s="593"/>
      <c r="J2426" s="593"/>
      <c r="K2426" s="593"/>
      <c r="L2426" s="593"/>
      <c r="N2426" s="593"/>
      <c r="O2426" s="593"/>
      <c r="P2426" s="593"/>
      <c r="Q2426" s="593"/>
    </row>
    <row r="2427" customHeight="1" spans="6:17">
      <c r="F2427" s="593"/>
      <c r="G2427" s="593"/>
      <c r="H2427" s="593"/>
      <c r="I2427" s="593"/>
      <c r="J2427" s="593"/>
      <c r="K2427" s="593"/>
      <c r="L2427" s="593"/>
      <c r="N2427" s="593"/>
      <c r="O2427" s="593"/>
      <c r="P2427" s="593"/>
      <c r="Q2427" s="593"/>
    </row>
    <row r="2428" customHeight="1" spans="6:17">
      <c r="F2428" s="593"/>
      <c r="G2428" s="593"/>
      <c r="H2428" s="593"/>
      <c r="I2428" s="593"/>
      <c r="J2428" s="593"/>
      <c r="K2428" s="593"/>
      <c r="L2428" s="593"/>
      <c r="N2428" s="593"/>
      <c r="O2428" s="593"/>
      <c r="P2428" s="593"/>
      <c r="Q2428" s="593"/>
    </row>
    <row r="2429" customHeight="1" spans="6:17">
      <c r="F2429" s="593"/>
      <c r="G2429" s="593"/>
      <c r="H2429" s="593"/>
      <c r="I2429" s="593"/>
      <c r="J2429" s="593"/>
      <c r="K2429" s="593"/>
      <c r="L2429" s="593"/>
      <c r="N2429" s="593"/>
      <c r="O2429" s="593"/>
      <c r="P2429" s="593"/>
      <c r="Q2429" s="593"/>
    </row>
    <row r="2430" customHeight="1" spans="6:17">
      <c r="F2430" s="593"/>
      <c r="G2430" s="593"/>
      <c r="H2430" s="593"/>
      <c r="I2430" s="593"/>
      <c r="J2430" s="593"/>
      <c r="K2430" s="593"/>
      <c r="L2430" s="593"/>
      <c r="N2430" s="593"/>
      <c r="O2430" s="593"/>
      <c r="P2430" s="593"/>
      <c r="Q2430" s="593"/>
    </row>
    <row r="2431" customHeight="1" spans="6:17">
      <c r="F2431" s="593"/>
      <c r="G2431" s="593"/>
      <c r="H2431" s="593"/>
      <c r="I2431" s="593"/>
      <c r="J2431" s="593"/>
      <c r="K2431" s="593"/>
      <c r="L2431" s="593"/>
      <c r="N2431" s="593"/>
      <c r="O2431" s="593"/>
      <c r="P2431" s="593"/>
      <c r="Q2431" s="593"/>
    </row>
    <row r="2432" customHeight="1" spans="6:17">
      <c r="F2432" s="593"/>
      <c r="G2432" s="593"/>
      <c r="H2432" s="593"/>
      <c r="I2432" s="593"/>
      <c r="J2432" s="593"/>
      <c r="K2432" s="593"/>
      <c r="L2432" s="593"/>
      <c r="N2432" s="593"/>
      <c r="O2432" s="593"/>
      <c r="P2432" s="593"/>
      <c r="Q2432" s="593"/>
    </row>
    <row r="2433" customHeight="1" spans="6:17">
      <c r="F2433" s="593"/>
      <c r="G2433" s="593"/>
      <c r="H2433" s="593"/>
      <c r="I2433" s="593"/>
      <c r="J2433" s="593"/>
      <c r="K2433" s="593"/>
      <c r="L2433" s="593"/>
      <c r="N2433" s="593"/>
      <c r="O2433" s="593"/>
      <c r="P2433" s="593"/>
      <c r="Q2433" s="593"/>
    </row>
    <row r="2434" customHeight="1" spans="6:17">
      <c r="F2434" s="593"/>
      <c r="G2434" s="593"/>
      <c r="H2434" s="593"/>
      <c r="I2434" s="593"/>
      <c r="J2434" s="593"/>
      <c r="K2434" s="593"/>
      <c r="L2434" s="593"/>
      <c r="N2434" s="593"/>
      <c r="O2434" s="593"/>
      <c r="P2434" s="593"/>
      <c r="Q2434" s="593"/>
    </row>
    <row r="2435" customHeight="1" spans="6:17">
      <c r="F2435" s="593"/>
      <c r="G2435" s="593"/>
      <c r="H2435" s="593"/>
      <c r="I2435" s="593"/>
      <c r="J2435" s="593"/>
      <c r="K2435" s="593"/>
      <c r="L2435" s="593"/>
      <c r="N2435" s="593"/>
      <c r="O2435" s="593"/>
      <c r="P2435" s="593"/>
      <c r="Q2435" s="593"/>
    </row>
    <row r="2436" customHeight="1" spans="6:17">
      <c r="F2436" s="593"/>
      <c r="G2436" s="593"/>
      <c r="H2436" s="593"/>
      <c r="I2436" s="593"/>
      <c r="J2436" s="593"/>
      <c r="K2436" s="593"/>
      <c r="L2436" s="593"/>
      <c r="N2436" s="593"/>
      <c r="O2436" s="593"/>
      <c r="P2436" s="593"/>
      <c r="Q2436" s="593"/>
    </row>
    <row r="2437" customHeight="1" spans="6:17">
      <c r="F2437" s="593"/>
      <c r="G2437" s="593"/>
      <c r="H2437" s="593"/>
      <c r="I2437" s="593"/>
      <c r="J2437" s="593"/>
      <c r="K2437" s="593"/>
      <c r="L2437" s="593"/>
      <c r="N2437" s="593"/>
      <c r="O2437" s="593"/>
      <c r="P2437" s="593"/>
      <c r="Q2437" s="593"/>
    </row>
    <row r="2438" customHeight="1" spans="6:17">
      <c r="F2438" s="593"/>
      <c r="G2438" s="593"/>
      <c r="H2438" s="593"/>
      <c r="I2438" s="593"/>
      <c r="J2438" s="593"/>
      <c r="K2438" s="593"/>
      <c r="L2438" s="593"/>
      <c r="N2438" s="593"/>
      <c r="O2438" s="593"/>
      <c r="P2438" s="593"/>
      <c r="Q2438" s="593"/>
    </row>
    <row r="2439" customHeight="1" spans="6:17">
      <c r="F2439" s="593"/>
      <c r="G2439" s="593"/>
      <c r="H2439" s="593"/>
      <c r="I2439" s="593"/>
      <c r="J2439" s="593"/>
      <c r="K2439" s="593"/>
      <c r="L2439" s="593"/>
      <c r="N2439" s="593"/>
      <c r="O2439" s="593"/>
      <c r="P2439" s="593"/>
      <c r="Q2439" s="593"/>
    </row>
    <row r="2440" customHeight="1" spans="6:17">
      <c r="F2440" s="593"/>
      <c r="G2440" s="593"/>
      <c r="H2440" s="593"/>
      <c r="I2440" s="593"/>
      <c r="J2440" s="593"/>
      <c r="K2440" s="593"/>
      <c r="L2440" s="593"/>
      <c r="N2440" s="593"/>
      <c r="O2440" s="593"/>
      <c r="P2440" s="593"/>
      <c r="Q2440" s="593"/>
    </row>
    <row r="2441" customHeight="1" spans="6:17">
      <c r="F2441" s="593"/>
      <c r="G2441" s="593"/>
      <c r="H2441" s="593"/>
      <c r="I2441" s="593"/>
      <c r="J2441" s="593"/>
      <c r="K2441" s="593"/>
      <c r="L2441" s="593"/>
      <c r="N2441" s="593"/>
      <c r="O2441" s="593"/>
      <c r="P2441" s="593"/>
      <c r="Q2441" s="593"/>
    </row>
    <row r="2442" customHeight="1" spans="6:17">
      <c r="F2442" s="593"/>
      <c r="G2442" s="593"/>
      <c r="H2442" s="593"/>
      <c r="I2442" s="593"/>
      <c r="J2442" s="593"/>
      <c r="K2442" s="593"/>
      <c r="L2442" s="593"/>
      <c r="N2442" s="593"/>
      <c r="O2442" s="593"/>
      <c r="P2442" s="593"/>
      <c r="Q2442" s="593"/>
    </row>
    <row r="2443" customHeight="1" spans="6:17">
      <c r="F2443" s="593"/>
      <c r="G2443" s="593"/>
      <c r="H2443" s="593"/>
      <c r="I2443" s="593"/>
      <c r="J2443" s="593"/>
      <c r="K2443" s="593"/>
      <c r="L2443" s="593"/>
      <c r="N2443" s="593"/>
      <c r="O2443" s="593"/>
      <c r="P2443" s="593"/>
      <c r="Q2443" s="593"/>
    </row>
    <row r="2444" customHeight="1" spans="6:17">
      <c r="F2444" s="593"/>
      <c r="G2444" s="593"/>
      <c r="H2444" s="593"/>
      <c r="I2444" s="593"/>
      <c r="J2444" s="593"/>
      <c r="K2444" s="593"/>
      <c r="L2444" s="593"/>
      <c r="N2444" s="593"/>
      <c r="O2444" s="593"/>
      <c r="P2444" s="593"/>
      <c r="Q2444" s="593"/>
    </row>
    <row r="2445" customHeight="1" spans="6:17">
      <c r="F2445" s="593"/>
      <c r="G2445" s="593"/>
      <c r="H2445" s="593"/>
      <c r="I2445" s="593"/>
      <c r="J2445" s="593"/>
      <c r="K2445" s="593"/>
      <c r="L2445" s="593"/>
      <c r="N2445" s="593"/>
      <c r="O2445" s="593"/>
      <c r="P2445" s="593"/>
      <c r="Q2445" s="593"/>
    </row>
    <row r="2446" customHeight="1" spans="6:17">
      <c r="F2446" s="593"/>
      <c r="G2446" s="593"/>
      <c r="H2446" s="593"/>
      <c r="I2446" s="593"/>
      <c r="J2446" s="593"/>
      <c r="K2446" s="593"/>
      <c r="L2446" s="593"/>
      <c r="N2446" s="593"/>
      <c r="O2446" s="593"/>
      <c r="P2446" s="593"/>
      <c r="Q2446" s="593"/>
    </row>
    <row r="2447" customHeight="1" spans="6:17">
      <c r="F2447" s="593"/>
      <c r="G2447" s="593"/>
      <c r="H2447" s="593"/>
      <c r="I2447" s="593"/>
      <c r="J2447" s="593"/>
      <c r="K2447" s="593"/>
      <c r="L2447" s="593"/>
      <c r="N2447" s="593"/>
      <c r="O2447" s="593"/>
      <c r="P2447" s="593"/>
      <c r="Q2447" s="593"/>
    </row>
    <row r="2448" customHeight="1" spans="6:17">
      <c r="F2448" s="593"/>
      <c r="G2448" s="593"/>
      <c r="H2448" s="593"/>
      <c r="I2448" s="593"/>
      <c r="J2448" s="593"/>
      <c r="K2448" s="593"/>
      <c r="L2448" s="593"/>
      <c r="N2448" s="593"/>
      <c r="O2448" s="593"/>
      <c r="P2448" s="593"/>
      <c r="Q2448" s="593"/>
    </row>
    <row r="2449" customHeight="1" spans="6:17">
      <c r="F2449" s="593"/>
      <c r="G2449" s="593"/>
      <c r="H2449" s="593"/>
      <c r="I2449" s="593"/>
      <c r="J2449" s="593"/>
      <c r="K2449" s="593"/>
      <c r="L2449" s="593"/>
      <c r="N2449" s="593"/>
      <c r="O2449" s="593"/>
      <c r="P2449" s="593"/>
      <c r="Q2449" s="593"/>
    </row>
    <row r="2450" customHeight="1" spans="6:17">
      <c r="F2450" s="593"/>
      <c r="G2450" s="593"/>
      <c r="H2450" s="593"/>
      <c r="I2450" s="593"/>
      <c r="J2450" s="593"/>
      <c r="K2450" s="593"/>
      <c r="L2450" s="593"/>
      <c r="N2450" s="593"/>
      <c r="O2450" s="593"/>
      <c r="P2450" s="593"/>
      <c r="Q2450" s="593"/>
    </row>
    <row r="2451" customHeight="1" spans="6:17">
      <c r="F2451" s="593"/>
      <c r="G2451" s="593"/>
      <c r="H2451" s="593"/>
      <c r="I2451" s="593"/>
      <c r="J2451" s="593"/>
      <c r="K2451" s="593"/>
      <c r="L2451" s="593"/>
      <c r="N2451" s="593"/>
      <c r="O2451" s="593"/>
      <c r="P2451" s="593"/>
      <c r="Q2451" s="593"/>
    </row>
    <row r="2452" customHeight="1" spans="6:17">
      <c r="F2452" s="593"/>
      <c r="G2452" s="593"/>
      <c r="H2452" s="593"/>
      <c r="I2452" s="593"/>
      <c r="J2452" s="593"/>
      <c r="K2452" s="593"/>
      <c r="L2452" s="593"/>
      <c r="N2452" s="593"/>
      <c r="O2452" s="593"/>
      <c r="P2452" s="593"/>
      <c r="Q2452" s="593"/>
    </row>
    <row r="2453" customHeight="1" spans="6:17">
      <c r="F2453" s="593"/>
      <c r="G2453" s="593"/>
      <c r="H2453" s="593"/>
      <c r="I2453" s="593"/>
      <c r="J2453" s="593"/>
      <c r="K2453" s="593"/>
      <c r="L2453" s="593"/>
      <c r="N2453" s="593"/>
      <c r="O2453" s="593"/>
      <c r="P2453" s="593"/>
      <c r="Q2453" s="593"/>
    </row>
    <row r="2454" customHeight="1" spans="6:17">
      <c r="F2454" s="593"/>
      <c r="G2454" s="593"/>
      <c r="H2454" s="593"/>
      <c r="I2454" s="593"/>
      <c r="J2454" s="593"/>
      <c r="K2454" s="593"/>
      <c r="L2454" s="593"/>
      <c r="N2454" s="593"/>
      <c r="O2454" s="593"/>
      <c r="P2454" s="593"/>
      <c r="Q2454" s="593"/>
    </row>
    <row r="2455" customHeight="1" spans="6:17">
      <c r="F2455" s="593"/>
      <c r="G2455" s="593"/>
      <c r="H2455" s="593"/>
      <c r="I2455" s="593"/>
      <c r="J2455" s="593"/>
      <c r="K2455" s="593"/>
      <c r="L2455" s="593"/>
      <c r="N2455" s="593"/>
      <c r="O2455" s="593"/>
      <c r="P2455" s="593"/>
      <c r="Q2455" s="593"/>
    </row>
    <row r="2456" customHeight="1" spans="6:17">
      <c r="F2456" s="593"/>
      <c r="G2456" s="593"/>
      <c r="H2456" s="593"/>
      <c r="I2456" s="593"/>
      <c r="J2456" s="593"/>
      <c r="K2456" s="593"/>
      <c r="L2456" s="593"/>
      <c r="N2456" s="593"/>
      <c r="O2456" s="593"/>
      <c r="P2456" s="593"/>
      <c r="Q2456" s="593"/>
    </row>
    <row r="2457" customHeight="1" spans="6:17">
      <c r="F2457" s="593"/>
      <c r="G2457" s="593"/>
      <c r="H2457" s="593"/>
      <c r="I2457" s="593"/>
      <c r="J2457" s="593"/>
      <c r="K2457" s="593"/>
      <c r="L2457" s="593"/>
      <c r="N2457" s="593"/>
      <c r="O2457" s="593"/>
      <c r="P2457" s="593"/>
      <c r="Q2457" s="593"/>
    </row>
    <row r="2458" customHeight="1" spans="6:17">
      <c r="F2458" s="593"/>
      <c r="G2458" s="593"/>
      <c r="H2458" s="593"/>
      <c r="I2458" s="593"/>
      <c r="J2458" s="593"/>
      <c r="K2458" s="593"/>
      <c r="L2458" s="593"/>
      <c r="N2458" s="593"/>
      <c r="O2458" s="593"/>
      <c r="P2458" s="593"/>
      <c r="Q2458" s="593"/>
    </row>
    <row r="2459" customHeight="1" spans="6:17">
      <c r="F2459" s="593"/>
      <c r="G2459" s="593"/>
      <c r="H2459" s="593"/>
      <c r="I2459" s="593"/>
      <c r="J2459" s="593"/>
      <c r="K2459" s="593"/>
      <c r="L2459" s="593"/>
      <c r="N2459" s="593"/>
      <c r="O2459" s="593"/>
      <c r="P2459" s="593"/>
      <c r="Q2459" s="593"/>
    </row>
    <row r="2460" customHeight="1" spans="6:17">
      <c r="F2460" s="593"/>
      <c r="G2460" s="593"/>
      <c r="H2460" s="593"/>
      <c r="I2460" s="593"/>
      <c r="J2460" s="593"/>
      <c r="K2460" s="593"/>
      <c r="L2460" s="593"/>
      <c r="N2460" s="593"/>
      <c r="O2460" s="593"/>
      <c r="P2460" s="593"/>
      <c r="Q2460" s="593"/>
    </row>
    <row r="2461" customHeight="1" spans="6:17">
      <c r="F2461" s="593"/>
      <c r="G2461" s="593"/>
      <c r="H2461" s="593"/>
      <c r="I2461" s="593"/>
      <c r="J2461" s="593"/>
      <c r="K2461" s="593"/>
      <c r="L2461" s="593"/>
      <c r="N2461" s="593"/>
      <c r="O2461" s="593"/>
      <c r="P2461" s="593"/>
      <c r="Q2461" s="593"/>
    </row>
    <row r="2462" customHeight="1" spans="6:17">
      <c r="F2462" s="593"/>
      <c r="G2462" s="593"/>
      <c r="H2462" s="593"/>
      <c r="I2462" s="593"/>
      <c r="J2462" s="593"/>
      <c r="K2462" s="593"/>
      <c r="L2462" s="593"/>
      <c r="N2462" s="593"/>
      <c r="O2462" s="593"/>
      <c r="P2462" s="593"/>
      <c r="Q2462" s="593"/>
    </row>
    <row r="2463" customHeight="1" spans="6:17">
      <c r="F2463" s="593"/>
      <c r="G2463" s="593"/>
      <c r="H2463" s="593"/>
      <c r="I2463" s="593"/>
      <c r="J2463" s="593"/>
      <c r="K2463" s="593"/>
      <c r="L2463" s="593"/>
      <c r="N2463" s="593"/>
      <c r="O2463" s="593"/>
      <c r="P2463" s="593"/>
      <c r="Q2463" s="593"/>
    </row>
    <row r="2464" customHeight="1" spans="6:17">
      <c r="F2464" s="593"/>
      <c r="G2464" s="593"/>
      <c r="H2464" s="593"/>
      <c r="I2464" s="593"/>
      <c r="J2464" s="593"/>
      <c r="K2464" s="593"/>
      <c r="L2464" s="593"/>
      <c r="N2464" s="593"/>
      <c r="O2464" s="593"/>
      <c r="P2464" s="593"/>
      <c r="Q2464" s="593"/>
    </row>
    <row r="2465" customHeight="1" spans="6:17">
      <c r="F2465" s="593"/>
      <c r="G2465" s="593"/>
      <c r="H2465" s="593"/>
      <c r="I2465" s="593"/>
      <c r="J2465" s="593"/>
      <c r="K2465" s="593"/>
      <c r="L2465" s="593"/>
      <c r="N2465" s="593"/>
      <c r="O2465" s="593"/>
      <c r="P2465" s="593"/>
      <c r="Q2465" s="593"/>
    </row>
    <row r="2466" customHeight="1" spans="6:17">
      <c r="F2466" s="593"/>
      <c r="G2466" s="593"/>
      <c r="H2466" s="593"/>
      <c r="I2466" s="593"/>
      <c r="J2466" s="593"/>
      <c r="K2466" s="593"/>
      <c r="L2466" s="593"/>
      <c r="N2466" s="593"/>
      <c r="O2466" s="593"/>
      <c r="P2466" s="593"/>
      <c r="Q2466" s="593"/>
    </row>
    <row r="2467" customHeight="1" spans="6:17">
      <c r="F2467" s="593"/>
      <c r="G2467" s="593"/>
      <c r="H2467" s="593"/>
      <c r="I2467" s="593"/>
      <c r="J2467" s="593"/>
      <c r="K2467" s="593"/>
      <c r="L2467" s="593"/>
      <c r="N2467" s="593"/>
      <c r="O2467" s="593"/>
      <c r="P2467" s="593"/>
      <c r="Q2467" s="593"/>
    </row>
    <row r="2468" customHeight="1" spans="6:17">
      <c r="F2468" s="593"/>
      <c r="G2468" s="593"/>
      <c r="H2468" s="593"/>
      <c r="I2468" s="593"/>
      <c r="J2468" s="593"/>
      <c r="K2468" s="593"/>
      <c r="L2468" s="593"/>
      <c r="N2468" s="593"/>
      <c r="O2468" s="593"/>
      <c r="P2468" s="593"/>
      <c r="Q2468" s="593"/>
    </row>
    <row r="2469" customHeight="1" spans="6:17">
      <c r="F2469" s="593"/>
      <c r="G2469" s="593"/>
      <c r="H2469" s="593"/>
      <c r="I2469" s="593"/>
      <c r="J2469" s="593"/>
      <c r="K2469" s="593"/>
      <c r="L2469" s="593"/>
      <c r="N2469" s="593"/>
      <c r="O2469" s="593"/>
      <c r="P2469" s="593"/>
      <c r="Q2469" s="593"/>
    </row>
    <row r="2470" customHeight="1" spans="6:17">
      <c r="F2470" s="593"/>
      <c r="G2470" s="593"/>
      <c r="H2470" s="593"/>
      <c r="I2470" s="593"/>
      <c r="J2470" s="593"/>
      <c r="K2470" s="593"/>
      <c r="L2470" s="593"/>
      <c r="N2470" s="593"/>
      <c r="O2470" s="593"/>
      <c r="P2470" s="593"/>
      <c r="Q2470" s="593"/>
    </row>
    <row r="2471" customHeight="1" spans="6:17">
      <c r="F2471" s="593"/>
      <c r="G2471" s="593"/>
      <c r="H2471" s="593"/>
      <c r="I2471" s="593"/>
      <c r="J2471" s="593"/>
      <c r="K2471" s="593"/>
      <c r="L2471" s="593"/>
      <c r="N2471" s="593"/>
      <c r="O2471" s="593"/>
      <c r="P2471" s="593"/>
      <c r="Q2471" s="593"/>
    </row>
    <row r="2472" customHeight="1" spans="6:17">
      <c r="F2472" s="593"/>
      <c r="G2472" s="593"/>
      <c r="H2472" s="593"/>
      <c r="I2472" s="593"/>
      <c r="J2472" s="593"/>
      <c r="K2472" s="593"/>
      <c r="L2472" s="593"/>
      <c r="N2472" s="593"/>
      <c r="O2472" s="593"/>
      <c r="P2472" s="593"/>
      <c r="Q2472" s="593"/>
    </row>
    <row r="2473" customHeight="1" spans="6:17">
      <c r="F2473" s="593"/>
      <c r="G2473" s="593"/>
      <c r="H2473" s="593"/>
      <c r="I2473" s="593"/>
      <c r="J2473" s="593"/>
      <c r="K2473" s="593"/>
      <c r="L2473" s="593"/>
      <c r="N2473" s="593"/>
      <c r="O2473" s="593"/>
      <c r="P2473" s="593"/>
      <c r="Q2473" s="593"/>
    </row>
    <row r="2474" customHeight="1" spans="6:17">
      <c r="F2474" s="593"/>
      <c r="G2474" s="593"/>
      <c r="H2474" s="593"/>
      <c r="I2474" s="593"/>
      <c r="J2474" s="593"/>
      <c r="K2474" s="593"/>
      <c r="L2474" s="593"/>
      <c r="N2474" s="593"/>
      <c r="O2474" s="593"/>
      <c r="P2474" s="593"/>
      <c r="Q2474" s="593"/>
    </row>
    <row r="2475" customHeight="1" spans="6:17">
      <c r="F2475" s="593"/>
      <c r="G2475" s="593"/>
      <c r="H2475" s="593"/>
      <c r="I2475" s="593"/>
      <c r="J2475" s="593"/>
      <c r="K2475" s="593"/>
      <c r="L2475" s="593"/>
      <c r="N2475" s="593"/>
      <c r="O2475" s="593"/>
      <c r="P2475" s="593"/>
      <c r="Q2475" s="593"/>
    </row>
    <row r="2476" customHeight="1" spans="6:17">
      <c r="F2476" s="593"/>
      <c r="G2476" s="593"/>
      <c r="H2476" s="593"/>
      <c r="I2476" s="593"/>
      <c r="J2476" s="593"/>
      <c r="K2476" s="593"/>
      <c r="L2476" s="593"/>
      <c r="N2476" s="593"/>
      <c r="O2476" s="593"/>
      <c r="P2476" s="593"/>
      <c r="Q2476" s="593"/>
    </row>
    <row r="2477" customHeight="1" spans="6:17">
      <c r="F2477" s="593"/>
      <c r="G2477" s="593"/>
      <c r="H2477" s="593"/>
      <c r="I2477" s="593"/>
      <c r="J2477" s="593"/>
      <c r="K2477" s="593"/>
      <c r="L2477" s="593"/>
      <c r="N2477" s="593"/>
      <c r="O2477" s="593"/>
      <c r="P2477" s="593"/>
      <c r="Q2477" s="593"/>
    </row>
    <row r="2478" customHeight="1" spans="6:17">
      <c r="F2478" s="593"/>
      <c r="G2478" s="593"/>
      <c r="H2478" s="593"/>
      <c r="I2478" s="593"/>
      <c r="J2478" s="593"/>
      <c r="K2478" s="593"/>
      <c r="L2478" s="593"/>
      <c r="N2478" s="593"/>
      <c r="O2478" s="593"/>
      <c r="P2478" s="593"/>
      <c r="Q2478" s="593"/>
    </row>
    <row r="2479" customHeight="1" spans="6:17">
      <c r="F2479" s="593"/>
      <c r="G2479" s="593"/>
      <c r="H2479" s="593"/>
      <c r="I2479" s="593"/>
      <c r="J2479" s="593"/>
      <c r="K2479" s="593"/>
      <c r="L2479" s="593"/>
      <c r="N2479" s="593"/>
      <c r="O2479" s="593"/>
      <c r="P2479" s="593"/>
      <c r="Q2479" s="593"/>
    </row>
    <row r="2480" customHeight="1" spans="6:17">
      <c r="F2480" s="593"/>
      <c r="G2480" s="593"/>
      <c r="H2480" s="593"/>
      <c r="I2480" s="593"/>
      <c r="J2480" s="593"/>
      <c r="K2480" s="593"/>
      <c r="L2480" s="593"/>
      <c r="N2480" s="593"/>
      <c r="O2480" s="593"/>
      <c r="P2480" s="593"/>
      <c r="Q2480" s="593"/>
    </row>
    <row r="2481" customHeight="1" spans="6:17">
      <c r="F2481" s="593"/>
      <c r="G2481" s="593"/>
      <c r="H2481" s="593"/>
      <c r="I2481" s="593"/>
      <c r="J2481" s="593"/>
      <c r="K2481" s="593"/>
      <c r="L2481" s="593"/>
      <c r="N2481" s="593"/>
      <c r="O2481" s="593"/>
      <c r="P2481" s="593"/>
      <c r="Q2481" s="593"/>
    </row>
    <row r="2482" customHeight="1" spans="6:17">
      <c r="F2482" s="593"/>
      <c r="G2482" s="593"/>
      <c r="H2482" s="593"/>
      <c r="I2482" s="593"/>
      <c r="J2482" s="593"/>
      <c r="K2482" s="593"/>
      <c r="L2482" s="593"/>
      <c r="N2482" s="593"/>
      <c r="O2482" s="593"/>
      <c r="P2482" s="593"/>
      <c r="Q2482" s="593"/>
    </row>
    <row r="2483" customHeight="1" spans="6:17">
      <c r="F2483" s="593"/>
      <c r="G2483" s="593"/>
      <c r="H2483" s="593"/>
      <c r="I2483" s="593"/>
      <c r="J2483" s="593"/>
      <c r="K2483" s="593"/>
      <c r="L2483" s="593"/>
      <c r="N2483" s="593"/>
      <c r="O2483" s="593"/>
      <c r="P2483" s="593"/>
      <c r="Q2483" s="593"/>
    </row>
    <row r="2484" customHeight="1" spans="6:17">
      <c r="F2484" s="593"/>
      <c r="G2484" s="593"/>
      <c r="H2484" s="593"/>
      <c r="I2484" s="593"/>
      <c r="J2484" s="593"/>
      <c r="K2484" s="593"/>
      <c r="L2484" s="593"/>
      <c r="N2484" s="593"/>
      <c r="O2484" s="593"/>
      <c r="P2484" s="593"/>
      <c r="Q2484" s="593"/>
    </row>
    <row r="2485" customHeight="1" spans="6:17">
      <c r="F2485" s="593"/>
      <c r="G2485" s="593"/>
      <c r="H2485" s="593"/>
      <c r="I2485" s="593"/>
      <c r="J2485" s="593"/>
      <c r="K2485" s="593"/>
      <c r="L2485" s="593"/>
      <c r="N2485" s="593"/>
      <c r="O2485" s="593"/>
      <c r="P2485" s="593"/>
      <c r="Q2485" s="593"/>
    </row>
    <row r="2486" customHeight="1" spans="6:17">
      <c r="F2486" s="593"/>
      <c r="G2486" s="593"/>
      <c r="H2486" s="593"/>
      <c r="I2486" s="593"/>
      <c r="J2486" s="593"/>
      <c r="K2486" s="593"/>
      <c r="L2486" s="593"/>
      <c r="N2486" s="593"/>
      <c r="O2486" s="593"/>
      <c r="P2486" s="593"/>
      <c r="Q2486" s="593"/>
    </row>
    <row r="2487" customHeight="1" spans="6:17">
      <c r="F2487" s="593"/>
      <c r="G2487" s="593"/>
      <c r="H2487" s="593"/>
      <c r="I2487" s="593"/>
      <c r="J2487" s="593"/>
      <c r="K2487" s="593"/>
      <c r="L2487" s="593"/>
      <c r="N2487" s="593"/>
      <c r="O2487" s="593"/>
      <c r="P2487" s="593"/>
      <c r="Q2487" s="593"/>
    </row>
    <row r="2488" customHeight="1" spans="6:17">
      <c r="F2488" s="593"/>
      <c r="G2488" s="593"/>
      <c r="H2488" s="593"/>
      <c r="I2488" s="593"/>
      <c r="J2488" s="593"/>
      <c r="K2488" s="593"/>
      <c r="L2488" s="593"/>
      <c r="N2488" s="593"/>
      <c r="O2488" s="593"/>
      <c r="P2488" s="593"/>
      <c r="Q2488" s="593"/>
    </row>
    <row r="2489" customHeight="1" spans="6:17">
      <c r="F2489" s="593"/>
      <c r="G2489" s="593"/>
      <c r="H2489" s="593"/>
      <c r="I2489" s="593"/>
      <c r="J2489" s="593"/>
      <c r="K2489" s="593"/>
      <c r="L2489" s="593"/>
      <c r="N2489" s="593"/>
      <c r="O2489" s="593"/>
      <c r="P2489" s="593"/>
      <c r="Q2489" s="593"/>
    </row>
    <row r="2490" customHeight="1" spans="6:17">
      <c r="F2490" s="593"/>
      <c r="G2490" s="593"/>
      <c r="H2490" s="593"/>
      <c r="I2490" s="593"/>
      <c r="J2490" s="593"/>
      <c r="K2490" s="593"/>
      <c r="L2490" s="593"/>
      <c r="N2490" s="593"/>
      <c r="O2490" s="593"/>
      <c r="P2490" s="593"/>
      <c r="Q2490" s="593"/>
    </row>
    <row r="2491" customHeight="1" spans="6:17">
      <c r="F2491" s="593"/>
      <c r="G2491" s="593"/>
      <c r="H2491" s="593"/>
      <c r="I2491" s="593"/>
      <c r="J2491" s="593"/>
      <c r="K2491" s="593"/>
      <c r="L2491" s="593"/>
      <c r="N2491" s="593"/>
      <c r="O2491" s="593"/>
      <c r="P2491" s="593"/>
      <c r="Q2491" s="593"/>
    </row>
    <row r="2492" customHeight="1" spans="6:17">
      <c r="F2492" s="593"/>
      <c r="G2492" s="593"/>
      <c r="H2492" s="593"/>
      <c r="I2492" s="593"/>
      <c r="J2492" s="593"/>
      <c r="K2492" s="593"/>
      <c r="L2492" s="593"/>
      <c r="N2492" s="593"/>
      <c r="O2492" s="593"/>
      <c r="P2492" s="593"/>
      <c r="Q2492" s="593"/>
    </row>
    <row r="2493" customHeight="1" spans="6:17">
      <c r="F2493" s="593"/>
      <c r="G2493" s="593"/>
      <c r="H2493" s="593"/>
      <c r="I2493" s="593"/>
      <c r="J2493" s="593"/>
      <c r="K2493" s="593"/>
      <c r="L2493" s="593"/>
      <c r="N2493" s="593"/>
      <c r="O2493" s="593"/>
      <c r="P2493" s="593"/>
      <c r="Q2493" s="593"/>
    </row>
    <row r="2494" customHeight="1" spans="6:17">
      <c r="F2494" s="593"/>
      <c r="G2494" s="593"/>
      <c r="H2494" s="593"/>
      <c r="I2494" s="593"/>
      <c r="J2494" s="593"/>
      <c r="K2494" s="593"/>
      <c r="L2494" s="593"/>
      <c r="N2494" s="593"/>
      <c r="O2494" s="593"/>
      <c r="P2494" s="593"/>
      <c r="Q2494" s="593"/>
    </row>
    <row r="2495" customHeight="1" spans="6:17">
      <c r="F2495" s="593"/>
      <c r="G2495" s="593"/>
      <c r="H2495" s="593"/>
      <c r="I2495" s="593"/>
      <c r="J2495" s="593"/>
      <c r="K2495" s="593"/>
      <c r="L2495" s="593"/>
      <c r="N2495" s="593"/>
      <c r="O2495" s="593"/>
      <c r="P2495" s="593"/>
      <c r="Q2495" s="593"/>
    </row>
    <row r="2496" customHeight="1" spans="6:17">
      <c r="F2496" s="593"/>
      <c r="G2496" s="593"/>
      <c r="H2496" s="593"/>
      <c r="I2496" s="593"/>
      <c r="J2496" s="593"/>
      <c r="K2496" s="593"/>
      <c r="L2496" s="593"/>
      <c r="N2496" s="593"/>
      <c r="O2496" s="593"/>
      <c r="P2496" s="593"/>
      <c r="Q2496" s="593"/>
    </row>
    <row r="2497" customHeight="1" spans="6:17">
      <c r="F2497" s="593"/>
      <c r="G2497" s="593"/>
      <c r="H2497" s="593"/>
      <c r="I2497" s="593"/>
      <c r="J2497" s="593"/>
      <c r="K2497" s="593"/>
      <c r="L2497" s="593"/>
      <c r="N2497" s="593"/>
      <c r="O2497" s="593"/>
      <c r="P2497" s="593"/>
      <c r="Q2497" s="593"/>
    </row>
    <row r="2498" customHeight="1" spans="6:17">
      <c r="F2498" s="593"/>
      <c r="G2498" s="593"/>
      <c r="H2498" s="593"/>
      <c r="I2498" s="593"/>
      <c r="J2498" s="593"/>
      <c r="K2498" s="593"/>
      <c r="L2498" s="593"/>
      <c r="N2498" s="593"/>
      <c r="O2498" s="593"/>
      <c r="P2498" s="593"/>
      <c r="Q2498" s="593"/>
    </row>
    <row r="2499" customHeight="1" spans="6:17">
      <c r="F2499" s="593"/>
      <c r="G2499" s="593"/>
      <c r="H2499" s="593"/>
      <c r="I2499" s="593"/>
      <c r="J2499" s="593"/>
      <c r="K2499" s="593"/>
      <c r="L2499" s="593"/>
      <c r="N2499" s="593"/>
      <c r="O2499" s="593"/>
      <c r="P2499" s="593"/>
      <c r="Q2499" s="593"/>
    </row>
    <row r="2500" customHeight="1" spans="6:17">
      <c r="F2500" s="593"/>
      <c r="G2500" s="593"/>
      <c r="H2500" s="593"/>
      <c r="I2500" s="593"/>
      <c r="J2500" s="593"/>
      <c r="K2500" s="593"/>
      <c r="L2500" s="593"/>
      <c r="N2500" s="593"/>
      <c r="O2500" s="593"/>
      <c r="P2500" s="593"/>
      <c r="Q2500" s="593"/>
    </row>
    <row r="2501" customHeight="1" spans="6:17">
      <c r="F2501" s="593"/>
      <c r="G2501" s="593"/>
      <c r="H2501" s="593"/>
      <c r="I2501" s="593"/>
      <c r="J2501" s="593"/>
      <c r="K2501" s="593"/>
      <c r="L2501" s="593"/>
      <c r="N2501" s="593"/>
      <c r="O2501" s="593"/>
      <c r="P2501" s="593"/>
      <c r="Q2501" s="593"/>
    </row>
    <row r="2502" customHeight="1" spans="6:17">
      <c r="F2502" s="593"/>
      <c r="G2502" s="593"/>
      <c r="H2502" s="593"/>
      <c r="I2502" s="593"/>
      <c r="J2502" s="593"/>
      <c r="K2502" s="593"/>
      <c r="L2502" s="593"/>
      <c r="N2502" s="593"/>
      <c r="O2502" s="593"/>
      <c r="P2502" s="593"/>
      <c r="Q2502" s="593"/>
    </row>
    <row r="2503" customHeight="1" spans="6:17">
      <c r="F2503" s="593"/>
      <c r="G2503" s="593"/>
      <c r="H2503" s="593"/>
      <c r="I2503" s="593"/>
      <c r="J2503" s="593"/>
      <c r="K2503" s="593"/>
      <c r="L2503" s="593"/>
      <c r="N2503" s="593"/>
      <c r="O2503" s="593"/>
      <c r="P2503" s="593"/>
      <c r="Q2503" s="593"/>
    </row>
    <row r="2504" customHeight="1" spans="6:17">
      <c r="F2504" s="593"/>
      <c r="G2504" s="593"/>
      <c r="H2504" s="593"/>
      <c r="I2504" s="593"/>
      <c r="J2504" s="593"/>
      <c r="K2504" s="593"/>
      <c r="L2504" s="593"/>
      <c r="N2504" s="593"/>
      <c r="O2504" s="593"/>
      <c r="P2504" s="593"/>
      <c r="Q2504" s="593"/>
    </row>
    <row r="2505" customHeight="1" spans="6:17">
      <c r="F2505" s="593"/>
      <c r="G2505" s="593"/>
      <c r="H2505" s="593"/>
      <c r="I2505" s="593"/>
      <c r="J2505" s="593"/>
      <c r="K2505" s="593"/>
      <c r="L2505" s="593"/>
      <c r="N2505" s="593"/>
      <c r="O2505" s="593"/>
      <c r="P2505" s="593"/>
      <c r="Q2505" s="593"/>
    </row>
    <row r="2506" customHeight="1" spans="6:17">
      <c r="F2506" s="593"/>
      <c r="G2506" s="593"/>
      <c r="H2506" s="593"/>
      <c r="I2506" s="593"/>
      <c r="J2506" s="593"/>
      <c r="K2506" s="593"/>
      <c r="L2506" s="593"/>
      <c r="N2506" s="593"/>
      <c r="O2506" s="593"/>
      <c r="P2506" s="593"/>
      <c r="Q2506" s="593"/>
    </row>
    <row r="2507" customHeight="1" spans="6:17">
      <c r="F2507" s="593"/>
      <c r="G2507" s="593"/>
      <c r="H2507" s="593"/>
      <c r="I2507" s="593"/>
      <c r="J2507" s="593"/>
      <c r="K2507" s="593"/>
      <c r="L2507" s="593"/>
      <c r="N2507" s="593"/>
      <c r="O2507" s="593"/>
      <c r="P2507" s="593"/>
      <c r="Q2507" s="593"/>
    </row>
    <row r="2508" customHeight="1" spans="6:17">
      <c r="F2508" s="593"/>
      <c r="G2508" s="593"/>
      <c r="H2508" s="593"/>
      <c r="I2508" s="593"/>
      <c r="J2508" s="593"/>
      <c r="K2508" s="593"/>
      <c r="L2508" s="593"/>
      <c r="N2508" s="593"/>
      <c r="O2508" s="593"/>
      <c r="P2508" s="593"/>
      <c r="Q2508" s="593"/>
    </row>
    <row r="2509" customHeight="1" spans="6:17">
      <c r="F2509" s="593"/>
      <c r="G2509" s="593"/>
      <c r="H2509" s="593"/>
      <c r="I2509" s="593"/>
      <c r="J2509" s="593"/>
      <c r="K2509" s="593"/>
      <c r="L2509" s="593"/>
      <c r="N2509" s="593"/>
      <c r="O2509" s="593"/>
      <c r="P2509" s="593"/>
      <c r="Q2509" s="593"/>
    </row>
    <row r="2510" customHeight="1" spans="6:17">
      <c r="F2510" s="593"/>
      <c r="G2510" s="593"/>
      <c r="H2510" s="593"/>
      <c r="I2510" s="593"/>
      <c r="J2510" s="593"/>
      <c r="K2510" s="593"/>
      <c r="L2510" s="593"/>
      <c r="N2510" s="593"/>
      <c r="O2510" s="593"/>
      <c r="P2510" s="593"/>
      <c r="Q2510" s="593"/>
    </row>
    <row r="2511" customHeight="1" spans="6:17">
      <c r="F2511" s="593"/>
      <c r="G2511" s="593"/>
      <c r="H2511" s="593"/>
      <c r="I2511" s="593"/>
      <c r="J2511" s="593"/>
      <c r="K2511" s="593"/>
      <c r="L2511" s="593"/>
      <c r="N2511" s="593"/>
      <c r="O2511" s="593"/>
      <c r="P2511" s="593"/>
      <c r="Q2511" s="593"/>
    </row>
    <row r="2512" customHeight="1" spans="6:17">
      <c r="F2512" s="593"/>
      <c r="G2512" s="593"/>
      <c r="H2512" s="593"/>
      <c r="I2512" s="593"/>
      <c r="J2512" s="593"/>
      <c r="K2512" s="593"/>
      <c r="L2512" s="593"/>
      <c r="N2512" s="593"/>
      <c r="O2512" s="593"/>
      <c r="P2512" s="593"/>
      <c r="Q2512" s="593"/>
    </row>
    <row r="2513" customHeight="1" spans="6:17">
      <c r="F2513" s="593"/>
      <c r="G2513" s="593"/>
      <c r="H2513" s="593"/>
      <c r="I2513" s="593"/>
      <c r="J2513" s="593"/>
      <c r="K2513" s="593"/>
      <c r="L2513" s="593"/>
      <c r="N2513" s="593"/>
      <c r="O2513" s="593"/>
      <c r="P2513" s="593"/>
      <c r="Q2513" s="593"/>
    </row>
    <row r="2514" customHeight="1" spans="6:17">
      <c r="F2514" s="593"/>
      <c r="G2514" s="593"/>
      <c r="H2514" s="593"/>
      <c r="I2514" s="593"/>
      <c r="J2514" s="593"/>
      <c r="K2514" s="593"/>
      <c r="L2514" s="593"/>
      <c r="N2514" s="593"/>
      <c r="O2514" s="593"/>
      <c r="P2514" s="593"/>
      <c r="Q2514" s="593"/>
    </row>
    <row r="2515" customHeight="1" spans="6:17">
      <c r="F2515" s="593"/>
      <c r="G2515" s="593"/>
      <c r="H2515" s="593"/>
      <c r="I2515" s="593"/>
      <c r="J2515" s="593"/>
      <c r="K2515" s="593"/>
      <c r="L2515" s="593"/>
      <c r="N2515" s="593"/>
      <c r="O2515" s="593"/>
      <c r="P2515" s="593"/>
      <c r="Q2515" s="593"/>
    </row>
    <row r="2516" customHeight="1" spans="6:17">
      <c r="F2516" s="593"/>
      <c r="G2516" s="593"/>
      <c r="H2516" s="593"/>
      <c r="I2516" s="593"/>
      <c r="J2516" s="593"/>
      <c r="K2516" s="593"/>
      <c r="L2516" s="593"/>
      <c r="N2516" s="593"/>
      <c r="O2516" s="593"/>
      <c r="P2516" s="593"/>
      <c r="Q2516" s="593"/>
    </row>
    <row r="2517" customHeight="1" spans="6:17">
      <c r="F2517" s="593"/>
      <c r="G2517" s="593"/>
      <c r="H2517" s="593"/>
      <c r="I2517" s="593"/>
      <c r="J2517" s="593"/>
      <c r="K2517" s="593"/>
      <c r="L2517" s="593"/>
      <c r="N2517" s="593"/>
      <c r="O2517" s="593"/>
      <c r="P2517" s="593"/>
      <c r="Q2517" s="593"/>
    </row>
    <row r="2518" customHeight="1" spans="6:17">
      <c r="F2518" s="593"/>
      <c r="G2518" s="593"/>
      <c r="H2518" s="593"/>
      <c r="I2518" s="593"/>
      <c r="J2518" s="593"/>
      <c r="K2518" s="593"/>
      <c r="L2518" s="593"/>
      <c r="N2518" s="593"/>
      <c r="O2518" s="593"/>
      <c r="P2518" s="593"/>
      <c r="Q2518" s="593"/>
    </row>
    <row r="2519" customHeight="1" spans="6:17">
      <c r="F2519" s="593"/>
      <c r="G2519" s="593"/>
      <c r="H2519" s="593"/>
      <c r="I2519" s="593"/>
      <c r="J2519" s="593"/>
      <c r="K2519" s="593"/>
      <c r="L2519" s="593"/>
      <c r="N2519" s="593"/>
      <c r="O2519" s="593"/>
      <c r="P2519" s="593"/>
      <c r="Q2519" s="593"/>
    </row>
    <row r="2520" customHeight="1" spans="6:17">
      <c r="F2520" s="593"/>
      <c r="G2520" s="593"/>
      <c r="H2520" s="593"/>
      <c r="I2520" s="593"/>
      <c r="J2520" s="593"/>
      <c r="K2520" s="593"/>
      <c r="L2520" s="593"/>
      <c r="N2520" s="593"/>
      <c r="O2520" s="593"/>
      <c r="P2520" s="593"/>
      <c r="Q2520" s="593"/>
    </row>
    <row r="2521" customHeight="1" spans="6:17">
      <c r="F2521" s="593"/>
      <c r="G2521" s="593"/>
      <c r="H2521" s="593"/>
      <c r="I2521" s="593"/>
      <c r="J2521" s="593"/>
      <c r="K2521" s="593"/>
      <c r="L2521" s="593"/>
      <c r="N2521" s="593"/>
      <c r="O2521" s="593"/>
      <c r="P2521" s="593"/>
      <c r="Q2521" s="593"/>
    </row>
    <row r="2522" customHeight="1" spans="6:17">
      <c r="F2522" s="593"/>
      <c r="G2522" s="593"/>
      <c r="H2522" s="593"/>
      <c r="I2522" s="593"/>
      <c r="J2522" s="593"/>
      <c r="K2522" s="593"/>
      <c r="L2522" s="593"/>
      <c r="N2522" s="593"/>
      <c r="O2522" s="593"/>
      <c r="P2522" s="593"/>
      <c r="Q2522" s="593"/>
    </row>
    <row r="2523" customHeight="1" spans="6:17">
      <c r="F2523" s="593"/>
      <c r="G2523" s="593"/>
      <c r="H2523" s="593"/>
      <c r="I2523" s="593"/>
      <c r="J2523" s="593"/>
      <c r="K2523" s="593"/>
      <c r="L2523" s="593"/>
      <c r="N2523" s="593"/>
      <c r="O2523" s="593"/>
      <c r="P2523" s="593"/>
      <c r="Q2523" s="593"/>
    </row>
    <row r="2524" customHeight="1" spans="6:17">
      <c r="F2524" s="593"/>
      <c r="G2524" s="593"/>
      <c r="H2524" s="593"/>
      <c r="I2524" s="593"/>
      <c r="J2524" s="593"/>
      <c r="K2524" s="593"/>
      <c r="L2524" s="593"/>
      <c r="N2524" s="593"/>
      <c r="O2524" s="593"/>
      <c r="P2524" s="593"/>
      <c r="Q2524" s="593"/>
    </row>
    <row r="2525" customHeight="1" spans="6:17">
      <c r="F2525" s="593"/>
      <c r="G2525" s="593"/>
      <c r="H2525" s="593"/>
      <c r="I2525" s="593"/>
      <c r="J2525" s="593"/>
      <c r="K2525" s="593"/>
      <c r="L2525" s="593"/>
      <c r="N2525" s="593"/>
      <c r="O2525" s="593"/>
      <c r="P2525" s="593"/>
      <c r="Q2525" s="593"/>
    </row>
    <row r="2526" customHeight="1" spans="6:17">
      <c r="F2526" s="593"/>
      <c r="G2526" s="593"/>
      <c r="H2526" s="593"/>
      <c r="I2526" s="593"/>
      <c r="J2526" s="593"/>
      <c r="K2526" s="593"/>
      <c r="L2526" s="593"/>
      <c r="N2526" s="593"/>
      <c r="O2526" s="593"/>
      <c r="P2526" s="593"/>
      <c r="Q2526" s="593"/>
    </row>
    <row r="2527" customHeight="1" spans="6:17">
      <c r="F2527" s="593"/>
      <c r="G2527" s="593"/>
      <c r="H2527" s="593"/>
      <c r="I2527" s="593"/>
      <c r="J2527" s="593"/>
      <c r="K2527" s="593"/>
      <c r="L2527" s="593"/>
      <c r="N2527" s="593"/>
      <c r="O2527" s="593"/>
      <c r="P2527" s="593"/>
      <c r="Q2527" s="593"/>
    </row>
    <row r="2528" customHeight="1" spans="6:17">
      <c r="F2528" s="593"/>
      <c r="G2528" s="593"/>
      <c r="H2528" s="593"/>
      <c r="I2528" s="593"/>
      <c r="J2528" s="593"/>
      <c r="K2528" s="593"/>
      <c r="L2528" s="593"/>
      <c r="N2528" s="593"/>
      <c r="O2528" s="593"/>
      <c r="P2528" s="593"/>
      <c r="Q2528" s="593"/>
    </row>
    <row r="2529" customHeight="1" spans="6:17">
      <c r="F2529" s="593"/>
      <c r="G2529" s="593"/>
      <c r="H2529" s="593"/>
      <c r="I2529" s="593"/>
      <c r="J2529" s="593"/>
      <c r="K2529" s="593"/>
      <c r="L2529" s="593"/>
      <c r="N2529" s="593"/>
      <c r="O2529" s="593"/>
      <c r="P2529" s="593"/>
      <c r="Q2529" s="593"/>
    </row>
    <row r="2530" customHeight="1" spans="6:17">
      <c r="F2530" s="593"/>
      <c r="G2530" s="593"/>
      <c r="H2530" s="593"/>
      <c r="I2530" s="593"/>
      <c r="J2530" s="593"/>
      <c r="K2530" s="593"/>
      <c r="L2530" s="593"/>
      <c r="N2530" s="593"/>
      <c r="O2530" s="593"/>
      <c r="P2530" s="593"/>
      <c r="Q2530" s="593"/>
    </row>
    <row r="2531" customHeight="1" spans="6:17">
      <c r="F2531" s="593"/>
      <c r="G2531" s="593"/>
      <c r="H2531" s="593"/>
      <c r="I2531" s="593"/>
      <c r="J2531" s="593"/>
      <c r="K2531" s="593"/>
      <c r="L2531" s="593"/>
      <c r="N2531" s="593"/>
      <c r="O2531" s="593"/>
      <c r="P2531" s="593"/>
      <c r="Q2531" s="593"/>
    </row>
    <row r="2532" customHeight="1" spans="6:17">
      <c r="F2532" s="593"/>
      <c r="G2532" s="593"/>
      <c r="H2532" s="593"/>
      <c r="I2532" s="593"/>
      <c r="J2532" s="593"/>
      <c r="K2532" s="593"/>
      <c r="L2532" s="593"/>
      <c r="N2532" s="593"/>
      <c r="O2532" s="593"/>
      <c r="P2532" s="593"/>
      <c r="Q2532" s="593"/>
    </row>
    <row r="2533" customHeight="1" spans="6:17">
      <c r="F2533" s="593"/>
      <c r="G2533" s="593"/>
      <c r="H2533" s="593"/>
      <c r="I2533" s="593"/>
      <c r="J2533" s="593"/>
      <c r="K2533" s="593"/>
      <c r="L2533" s="593"/>
      <c r="N2533" s="593"/>
      <c r="O2533" s="593"/>
      <c r="P2533" s="593"/>
      <c r="Q2533" s="593"/>
    </row>
    <row r="2534" customHeight="1" spans="6:17">
      <c r="F2534" s="593"/>
      <c r="G2534" s="593"/>
      <c r="H2534" s="593"/>
      <c r="I2534" s="593"/>
      <c r="J2534" s="593"/>
      <c r="K2534" s="593"/>
      <c r="L2534" s="593"/>
      <c r="N2534" s="593"/>
      <c r="O2534" s="593"/>
      <c r="P2534" s="593"/>
      <c r="Q2534" s="593"/>
    </row>
    <row r="2535" customHeight="1" spans="6:17">
      <c r="F2535" s="593"/>
      <c r="G2535" s="593"/>
      <c r="H2535" s="593"/>
      <c r="I2535" s="593"/>
      <c r="J2535" s="593"/>
      <c r="K2535" s="593"/>
      <c r="L2535" s="593"/>
      <c r="N2535" s="593"/>
      <c r="O2535" s="593"/>
      <c r="P2535" s="593"/>
      <c r="Q2535" s="593"/>
    </row>
    <row r="2536" customHeight="1" spans="6:17">
      <c r="F2536" s="593"/>
      <c r="G2536" s="593"/>
      <c r="H2536" s="593"/>
      <c r="I2536" s="593"/>
      <c r="J2536" s="593"/>
      <c r="K2536" s="593"/>
      <c r="L2536" s="593"/>
      <c r="N2536" s="593"/>
      <c r="O2536" s="593"/>
      <c r="P2536" s="593"/>
      <c r="Q2536" s="593"/>
    </row>
    <row r="2537" customHeight="1" spans="6:17">
      <c r="F2537" s="593"/>
      <c r="G2537" s="593"/>
      <c r="H2537" s="593"/>
      <c r="I2537" s="593"/>
      <c r="J2537" s="593"/>
      <c r="K2537" s="593"/>
      <c r="L2537" s="593"/>
      <c r="N2537" s="593"/>
      <c r="O2537" s="593"/>
      <c r="P2537" s="593"/>
      <c r="Q2537" s="593"/>
    </row>
    <row r="2538" customHeight="1" spans="6:17">
      <c r="F2538" s="593"/>
      <c r="G2538" s="593"/>
      <c r="H2538" s="593"/>
      <c r="I2538" s="593"/>
      <c r="J2538" s="593"/>
      <c r="K2538" s="593"/>
      <c r="L2538" s="593"/>
      <c r="N2538" s="593"/>
      <c r="O2538" s="593"/>
      <c r="P2538" s="593"/>
      <c r="Q2538" s="593"/>
    </row>
    <row r="2539" customHeight="1" spans="6:17">
      <c r="F2539" s="593"/>
      <c r="G2539" s="593"/>
      <c r="H2539" s="593"/>
      <c r="I2539" s="593"/>
      <c r="J2539" s="593"/>
      <c r="K2539" s="593"/>
      <c r="L2539" s="593"/>
      <c r="N2539" s="593"/>
      <c r="O2539" s="593"/>
      <c r="P2539" s="593"/>
      <c r="Q2539" s="593"/>
    </row>
    <row r="2540" customHeight="1" spans="6:17">
      <c r="F2540" s="593"/>
      <c r="G2540" s="593"/>
      <c r="H2540" s="593"/>
      <c r="I2540" s="593"/>
      <c r="J2540" s="593"/>
      <c r="K2540" s="593"/>
      <c r="L2540" s="593"/>
      <c r="N2540" s="593"/>
      <c r="O2540" s="593"/>
      <c r="P2540" s="593"/>
      <c r="Q2540" s="593"/>
    </row>
    <row r="2541" customHeight="1" spans="6:17">
      <c r="F2541" s="593"/>
      <c r="G2541" s="593"/>
      <c r="H2541" s="593"/>
      <c r="I2541" s="593"/>
      <c r="J2541" s="593"/>
      <c r="K2541" s="593"/>
      <c r="L2541" s="593"/>
      <c r="N2541" s="593"/>
      <c r="O2541" s="593"/>
      <c r="P2541" s="593"/>
      <c r="Q2541" s="593"/>
    </row>
    <row r="2542" customHeight="1" spans="6:17">
      <c r="F2542" s="593"/>
      <c r="G2542" s="593"/>
      <c r="H2542" s="593"/>
      <c r="I2542" s="593"/>
      <c r="J2542" s="593"/>
      <c r="K2542" s="593"/>
      <c r="L2542" s="593"/>
      <c r="N2542" s="593"/>
      <c r="O2542" s="593"/>
      <c r="P2542" s="593"/>
      <c r="Q2542" s="593"/>
    </row>
    <row r="2543" customHeight="1" spans="6:17">
      <c r="F2543" s="593"/>
      <c r="G2543" s="593"/>
      <c r="H2543" s="593"/>
      <c r="I2543" s="593"/>
      <c r="J2543" s="593"/>
      <c r="K2543" s="593"/>
      <c r="L2543" s="593"/>
      <c r="N2543" s="593"/>
      <c r="O2543" s="593"/>
      <c r="P2543" s="593"/>
      <c r="Q2543" s="593"/>
    </row>
    <row r="2544" customHeight="1" spans="6:17">
      <c r="F2544" s="593"/>
      <c r="G2544" s="593"/>
      <c r="H2544" s="593"/>
      <c r="I2544" s="593"/>
      <c r="J2544" s="593"/>
      <c r="K2544" s="593"/>
      <c r="L2544" s="593"/>
      <c r="N2544" s="593"/>
      <c r="O2544" s="593"/>
      <c r="P2544" s="593"/>
      <c r="Q2544" s="593"/>
    </row>
    <row r="2545" customHeight="1" spans="6:17">
      <c r="F2545" s="593"/>
      <c r="G2545" s="593"/>
      <c r="H2545" s="593"/>
      <c r="I2545" s="593"/>
      <c r="J2545" s="593"/>
      <c r="K2545" s="593"/>
      <c r="L2545" s="593"/>
      <c r="N2545" s="593"/>
      <c r="O2545" s="593"/>
      <c r="P2545" s="593"/>
      <c r="Q2545" s="593"/>
    </row>
    <row r="2546" customHeight="1" spans="6:17">
      <c r="F2546" s="593"/>
      <c r="G2546" s="593"/>
      <c r="H2546" s="593"/>
      <c r="I2546" s="593"/>
      <c r="J2546" s="593"/>
      <c r="K2546" s="593"/>
      <c r="L2546" s="593"/>
      <c r="N2546" s="593"/>
      <c r="O2546" s="593"/>
      <c r="P2546" s="593"/>
      <c r="Q2546" s="593"/>
    </row>
    <row r="2547" customHeight="1" spans="6:17">
      <c r="F2547" s="593"/>
      <c r="G2547" s="593"/>
      <c r="H2547" s="593"/>
      <c r="I2547" s="593"/>
      <c r="J2547" s="593"/>
      <c r="K2547" s="593"/>
      <c r="L2547" s="593"/>
      <c r="N2547" s="593"/>
      <c r="O2547" s="593"/>
      <c r="P2547" s="593"/>
      <c r="Q2547" s="593"/>
    </row>
    <row r="2548" customHeight="1" spans="6:17">
      <c r="F2548" s="593"/>
      <c r="G2548" s="593"/>
      <c r="H2548" s="593"/>
      <c r="I2548" s="593"/>
      <c r="J2548" s="593"/>
      <c r="K2548" s="593"/>
      <c r="L2548" s="593"/>
      <c r="N2548" s="593"/>
      <c r="O2548" s="593"/>
      <c r="P2548" s="593"/>
      <c r="Q2548" s="593"/>
    </row>
    <row r="2549" customHeight="1" spans="6:17">
      <c r="F2549" s="593"/>
      <c r="G2549" s="593"/>
      <c r="H2549" s="593"/>
      <c r="I2549" s="593"/>
      <c r="J2549" s="593"/>
      <c r="K2549" s="593"/>
      <c r="L2549" s="593"/>
      <c r="N2549" s="593"/>
      <c r="O2549" s="593"/>
      <c r="P2549" s="593"/>
      <c r="Q2549" s="593"/>
    </row>
    <row r="2550" customHeight="1" spans="6:17">
      <c r="F2550" s="593"/>
      <c r="G2550" s="593"/>
      <c r="H2550" s="593"/>
      <c r="I2550" s="593"/>
      <c r="J2550" s="593"/>
      <c r="K2550" s="593"/>
      <c r="L2550" s="593"/>
      <c r="N2550" s="593"/>
      <c r="O2550" s="593"/>
      <c r="P2550" s="593"/>
      <c r="Q2550" s="593"/>
    </row>
    <row r="2551" customHeight="1" spans="6:17">
      <c r="F2551" s="593"/>
      <c r="G2551" s="593"/>
      <c r="H2551" s="593"/>
      <c r="I2551" s="593"/>
      <c r="J2551" s="593"/>
      <c r="K2551" s="593"/>
      <c r="L2551" s="593"/>
      <c r="N2551" s="593"/>
      <c r="O2551" s="593"/>
      <c r="P2551" s="593"/>
      <c r="Q2551" s="593"/>
    </row>
    <row r="2552" customHeight="1" spans="6:17">
      <c r="F2552" s="593"/>
      <c r="G2552" s="593"/>
      <c r="H2552" s="593"/>
      <c r="I2552" s="593"/>
      <c r="J2552" s="593"/>
      <c r="K2552" s="593"/>
      <c r="L2552" s="593"/>
      <c r="N2552" s="593"/>
      <c r="O2552" s="593"/>
      <c r="P2552" s="593"/>
      <c r="Q2552" s="593"/>
    </row>
    <row r="2553" customHeight="1" spans="6:17">
      <c r="F2553" s="593"/>
      <c r="G2553" s="593"/>
      <c r="H2553" s="593"/>
      <c r="I2553" s="593"/>
      <c r="J2553" s="593"/>
      <c r="K2553" s="593"/>
      <c r="L2553" s="593"/>
      <c r="N2553" s="593"/>
      <c r="O2553" s="593"/>
      <c r="P2553" s="593"/>
      <c r="Q2553" s="593"/>
    </row>
    <row r="2554" customHeight="1" spans="6:17">
      <c r="F2554" s="593"/>
      <c r="G2554" s="593"/>
      <c r="H2554" s="593"/>
      <c r="I2554" s="593"/>
      <c r="J2554" s="593"/>
      <c r="K2554" s="593"/>
      <c r="L2554" s="593"/>
      <c r="N2554" s="593"/>
      <c r="O2554" s="593"/>
      <c r="P2554" s="593"/>
      <c r="Q2554" s="593"/>
    </row>
    <row r="2555" customHeight="1" spans="6:17">
      <c r="F2555" s="593"/>
      <c r="G2555" s="593"/>
      <c r="H2555" s="593"/>
      <c r="I2555" s="593"/>
      <c r="J2555" s="593"/>
      <c r="K2555" s="593"/>
      <c r="L2555" s="593"/>
      <c r="N2555" s="593"/>
      <c r="O2555" s="593"/>
      <c r="P2555" s="593"/>
      <c r="Q2555" s="593"/>
    </row>
    <row r="2556" customHeight="1" spans="6:17">
      <c r="F2556" s="593"/>
      <c r="G2556" s="593"/>
      <c r="H2556" s="593"/>
      <c r="I2556" s="593"/>
      <c r="J2556" s="593"/>
      <c r="K2556" s="593"/>
      <c r="L2556" s="593"/>
      <c r="N2556" s="593"/>
      <c r="O2556" s="593"/>
      <c r="P2556" s="593"/>
      <c r="Q2556" s="593"/>
    </row>
    <row r="2557" customHeight="1" spans="6:17">
      <c r="F2557" s="593"/>
      <c r="G2557" s="593"/>
      <c r="H2557" s="593"/>
      <c r="I2557" s="593"/>
      <c r="J2557" s="593"/>
      <c r="K2557" s="593"/>
      <c r="L2557" s="593"/>
      <c r="N2557" s="593"/>
      <c r="O2557" s="593"/>
      <c r="P2557" s="593"/>
      <c r="Q2557" s="593"/>
    </row>
    <row r="2558" customHeight="1" spans="6:17">
      <c r="F2558" s="593"/>
      <c r="G2558" s="593"/>
      <c r="H2558" s="593"/>
      <c r="I2558" s="593"/>
      <c r="J2558" s="593"/>
      <c r="K2558" s="593"/>
      <c r="L2558" s="593"/>
      <c r="N2558" s="593"/>
      <c r="O2558" s="593"/>
      <c r="P2558" s="593"/>
      <c r="Q2558" s="593"/>
    </row>
    <row r="2559" customHeight="1" spans="6:17">
      <c r="F2559" s="593"/>
      <c r="G2559" s="593"/>
      <c r="H2559" s="593"/>
      <c r="I2559" s="593"/>
      <c r="J2559" s="593"/>
      <c r="K2559" s="593"/>
      <c r="L2559" s="593"/>
      <c r="N2559" s="593"/>
      <c r="O2559" s="593"/>
      <c r="P2559" s="593"/>
      <c r="Q2559" s="593"/>
    </row>
    <row r="2560" customHeight="1" spans="6:17">
      <c r="F2560" s="593"/>
      <c r="G2560" s="593"/>
      <c r="H2560" s="593"/>
      <c r="I2560" s="593"/>
      <c r="J2560" s="593"/>
      <c r="K2560" s="593"/>
      <c r="L2560" s="593"/>
      <c r="N2560" s="593"/>
      <c r="O2560" s="593"/>
      <c r="P2560" s="593"/>
      <c r="Q2560" s="593"/>
    </row>
    <row r="2561" customHeight="1" spans="6:17">
      <c r="F2561" s="593"/>
      <c r="G2561" s="593"/>
      <c r="H2561" s="593"/>
      <c r="I2561" s="593"/>
      <c r="J2561" s="593"/>
      <c r="K2561" s="593"/>
      <c r="L2561" s="593"/>
      <c r="N2561" s="593"/>
      <c r="O2561" s="593"/>
      <c r="P2561" s="593"/>
      <c r="Q2561" s="593"/>
    </row>
    <row r="2562" customHeight="1" spans="6:17">
      <c r="F2562" s="593"/>
      <c r="G2562" s="593"/>
      <c r="H2562" s="593"/>
      <c r="I2562" s="593"/>
      <c r="J2562" s="593"/>
      <c r="K2562" s="593"/>
      <c r="L2562" s="593"/>
      <c r="N2562" s="593"/>
      <c r="O2562" s="593"/>
      <c r="P2562" s="593"/>
      <c r="Q2562" s="593"/>
    </row>
    <row r="2563" customHeight="1" spans="6:17">
      <c r="F2563" s="593"/>
      <c r="G2563" s="593"/>
      <c r="H2563" s="593"/>
      <c r="I2563" s="593"/>
      <c r="J2563" s="593"/>
      <c r="K2563" s="593"/>
      <c r="L2563" s="593"/>
      <c r="N2563" s="593"/>
      <c r="O2563" s="593"/>
      <c r="P2563" s="593"/>
      <c r="Q2563" s="593"/>
    </row>
    <row r="2564" customHeight="1" spans="6:17">
      <c r="F2564" s="593"/>
      <c r="G2564" s="593"/>
      <c r="H2564" s="593"/>
      <c r="I2564" s="593"/>
      <c r="J2564" s="593"/>
      <c r="K2564" s="593"/>
      <c r="L2564" s="593"/>
      <c r="N2564" s="593"/>
      <c r="O2564" s="593"/>
      <c r="P2564" s="593"/>
      <c r="Q2564" s="593"/>
    </row>
    <row r="2565" customHeight="1" spans="6:17">
      <c r="F2565" s="593"/>
      <c r="G2565" s="593"/>
      <c r="H2565" s="593"/>
      <c r="I2565" s="593"/>
      <c r="J2565" s="593"/>
      <c r="K2565" s="593"/>
      <c r="L2565" s="593"/>
      <c r="N2565" s="593"/>
      <c r="O2565" s="593"/>
      <c r="P2565" s="593"/>
      <c r="Q2565" s="593"/>
    </row>
    <row r="2566" customHeight="1" spans="6:17">
      <c r="F2566" s="593"/>
      <c r="G2566" s="593"/>
      <c r="H2566" s="593"/>
      <c r="I2566" s="593"/>
      <c r="J2566" s="593"/>
      <c r="K2566" s="593"/>
      <c r="L2566" s="593"/>
      <c r="N2566" s="593"/>
      <c r="O2566" s="593"/>
      <c r="P2566" s="593"/>
      <c r="Q2566" s="593"/>
    </row>
    <row r="2567" customHeight="1" spans="6:17">
      <c r="F2567" s="593"/>
      <c r="G2567" s="593"/>
      <c r="H2567" s="593"/>
      <c r="I2567" s="593"/>
      <c r="J2567" s="593"/>
      <c r="K2567" s="593"/>
      <c r="L2567" s="593"/>
      <c r="N2567" s="593"/>
      <c r="O2567" s="593"/>
      <c r="P2567" s="593"/>
      <c r="Q2567" s="593"/>
    </row>
    <row r="2568" customHeight="1" spans="6:17">
      <c r="F2568" s="593"/>
      <c r="G2568" s="593"/>
      <c r="H2568" s="593"/>
      <c r="I2568" s="593"/>
      <c r="J2568" s="593"/>
      <c r="K2568" s="593"/>
      <c r="L2568" s="593"/>
      <c r="N2568" s="593"/>
      <c r="O2568" s="593"/>
      <c r="P2568" s="593"/>
      <c r="Q2568" s="593"/>
    </row>
    <row r="2569" customHeight="1" spans="6:17">
      <c r="F2569" s="593"/>
      <c r="G2569" s="593"/>
      <c r="H2569" s="593"/>
      <c r="I2569" s="593"/>
      <c r="J2569" s="593"/>
      <c r="K2569" s="593"/>
      <c r="L2569" s="593"/>
      <c r="N2569" s="593"/>
      <c r="O2569" s="593"/>
      <c r="P2569" s="593"/>
      <c r="Q2569" s="593"/>
    </row>
    <row r="2570" customHeight="1" spans="6:17">
      <c r="F2570" s="593"/>
      <c r="G2570" s="593"/>
      <c r="H2570" s="593"/>
      <c r="I2570" s="593"/>
      <c r="J2570" s="593"/>
      <c r="K2570" s="593"/>
      <c r="L2570" s="593"/>
      <c r="N2570" s="593"/>
      <c r="O2570" s="593"/>
      <c r="P2570" s="593"/>
      <c r="Q2570" s="593"/>
    </row>
    <row r="2571" customHeight="1" spans="6:17">
      <c r="F2571" s="593"/>
      <c r="G2571" s="593"/>
      <c r="H2571" s="593"/>
      <c r="I2571" s="593"/>
      <c r="J2571" s="593"/>
      <c r="K2571" s="593"/>
      <c r="L2571" s="593"/>
      <c r="N2571" s="593"/>
      <c r="O2571" s="593"/>
      <c r="P2571" s="593"/>
      <c r="Q2571" s="593"/>
    </row>
    <row r="2572" customHeight="1" spans="6:17">
      <c r="F2572" s="593"/>
      <c r="G2572" s="593"/>
      <c r="H2572" s="593"/>
      <c r="I2572" s="593"/>
      <c r="J2572" s="593"/>
      <c r="K2572" s="593"/>
      <c r="L2572" s="593"/>
      <c r="N2572" s="593"/>
      <c r="O2572" s="593"/>
      <c r="P2572" s="593"/>
      <c r="Q2572" s="593"/>
    </row>
    <row r="2573" customHeight="1" spans="6:17">
      <c r="F2573" s="593"/>
      <c r="G2573" s="593"/>
      <c r="H2573" s="593"/>
      <c r="I2573" s="593"/>
      <c r="J2573" s="593"/>
      <c r="K2573" s="593"/>
      <c r="L2573" s="593"/>
      <c r="N2573" s="593"/>
      <c r="O2573" s="593"/>
      <c r="P2573" s="593"/>
      <c r="Q2573" s="593"/>
    </row>
    <row r="2574" customHeight="1" spans="6:17">
      <c r="F2574" s="593"/>
      <c r="G2574" s="593"/>
      <c r="H2574" s="593"/>
      <c r="I2574" s="593"/>
      <c r="J2574" s="593"/>
      <c r="K2574" s="593"/>
      <c r="L2574" s="593"/>
      <c r="N2574" s="593"/>
      <c r="O2574" s="593"/>
      <c r="P2574" s="593"/>
      <c r="Q2574" s="593"/>
    </row>
    <row r="2575" customHeight="1" spans="6:17">
      <c r="F2575" s="593"/>
      <c r="G2575" s="593"/>
      <c r="H2575" s="593"/>
      <c r="I2575" s="593"/>
      <c r="J2575" s="593"/>
      <c r="K2575" s="593"/>
      <c r="L2575" s="593"/>
      <c r="N2575" s="593"/>
      <c r="O2575" s="593"/>
      <c r="P2575" s="593"/>
      <c r="Q2575" s="593"/>
    </row>
    <row r="2576" customHeight="1" spans="6:17">
      <c r="F2576" s="593"/>
      <c r="G2576" s="593"/>
      <c r="H2576" s="593"/>
      <c r="I2576" s="593"/>
      <c r="J2576" s="593"/>
      <c r="K2576" s="593"/>
      <c r="L2576" s="593"/>
      <c r="N2576" s="593"/>
      <c r="O2576" s="593"/>
      <c r="P2576" s="593"/>
      <c r="Q2576" s="593"/>
    </row>
    <row r="2577" customHeight="1" spans="6:17">
      <c r="F2577" s="593"/>
      <c r="G2577" s="593"/>
      <c r="H2577" s="593"/>
      <c r="I2577" s="593"/>
      <c r="J2577" s="593"/>
      <c r="K2577" s="593"/>
      <c r="L2577" s="593"/>
      <c r="N2577" s="593"/>
      <c r="O2577" s="593"/>
      <c r="P2577" s="593"/>
      <c r="Q2577" s="593"/>
    </row>
    <row r="2578" customHeight="1" spans="6:17">
      <c r="F2578" s="593"/>
      <c r="G2578" s="593"/>
      <c r="H2578" s="593"/>
      <c r="I2578" s="593"/>
      <c r="J2578" s="593"/>
      <c r="K2578" s="593"/>
      <c r="L2578" s="593"/>
      <c r="N2578" s="593"/>
      <c r="O2578" s="593"/>
      <c r="P2578" s="593"/>
      <c r="Q2578" s="593"/>
    </row>
    <row r="2579" customHeight="1" spans="6:17">
      <c r="F2579" s="593"/>
      <c r="G2579" s="593"/>
      <c r="H2579" s="593"/>
      <c r="I2579" s="593"/>
      <c r="J2579" s="593"/>
      <c r="K2579" s="593"/>
      <c r="L2579" s="593"/>
      <c r="N2579" s="593"/>
      <c r="O2579" s="593"/>
      <c r="P2579" s="593"/>
      <c r="Q2579" s="593"/>
    </row>
    <row r="2580" customHeight="1" spans="6:17">
      <c r="F2580" s="593"/>
      <c r="G2580" s="593"/>
      <c r="H2580" s="593"/>
      <c r="I2580" s="593"/>
      <c r="J2580" s="593"/>
      <c r="K2580" s="593"/>
      <c r="L2580" s="593"/>
      <c r="N2580" s="593"/>
      <c r="O2580" s="593"/>
      <c r="P2580" s="593"/>
      <c r="Q2580" s="593"/>
    </row>
    <row r="2581" customHeight="1" spans="6:17">
      <c r="F2581" s="593"/>
      <c r="G2581" s="593"/>
      <c r="H2581" s="593"/>
      <c r="I2581" s="593"/>
      <c r="J2581" s="593"/>
      <c r="K2581" s="593"/>
      <c r="L2581" s="593"/>
      <c r="N2581" s="593"/>
      <c r="O2581" s="593"/>
      <c r="P2581" s="593"/>
      <c r="Q2581" s="593"/>
    </row>
    <row r="2582" customHeight="1" spans="6:17">
      <c r="F2582" s="593"/>
      <c r="G2582" s="593"/>
      <c r="H2582" s="593"/>
      <c r="I2582" s="593"/>
      <c r="J2582" s="593"/>
      <c r="K2582" s="593"/>
      <c r="L2582" s="593"/>
      <c r="N2582" s="593"/>
      <c r="O2582" s="593"/>
      <c r="P2582" s="593"/>
      <c r="Q2582" s="593"/>
    </row>
    <row r="2583" customHeight="1" spans="6:17">
      <c r="F2583" s="593"/>
      <c r="G2583" s="593"/>
      <c r="H2583" s="593"/>
      <c r="I2583" s="593"/>
      <c r="J2583" s="593"/>
      <c r="K2583" s="593"/>
      <c r="L2583" s="593"/>
      <c r="N2583" s="593"/>
      <c r="O2583" s="593"/>
      <c r="P2583" s="593"/>
      <c r="Q2583" s="593"/>
    </row>
    <row r="2584" customHeight="1" spans="6:17">
      <c r="F2584" s="593"/>
      <c r="G2584" s="593"/>
      <c r="H2584" s="593"/>
      <c r="I2584" s="593"/>
      <c r="J2584" s="593"/>
      <c r="K2584" s="593"/>
      <c r="L2584" s="593"/>
      <c r="N2584" s="593"/>
      <c r="O2584" s="593"/>
      <c r="P2584" s="593"/>
      <c r="Q2584" s="593"/>
    </row>
    <row r="2585" customHeight="1" spans="6:17">
      <c r="F2585" s="593"/>
      <c r="G2585" s="593"/>
      <c r="H2585" s="593"/>
      <c r="I2585" s="593"/>
      <c r="J2585" s="593"/>
      <c r="K2585" s="593"/>
      <c r="L2585" s="593"/>
      <c r="N2585" s="593"/>
      <c r="O2585" s="593"/>
      <c r="P2585" s="593"/>
      <c r="Q2585" s="593"/>
    </row>
    <row r="2586" customHeight="1" spans="6:17">
      <c r="F2586" s="593"/>
      <c r="G2586" s="593"/>
      <c r="H2586" s="593"/>
      <c r="I2586" s="593"/>
      <c r="J2586" s="593"/>
      <c r="K2586" s="593"/>
      <c r="L2586" s="593"/>
      <c r="N2586" s="593"/>
      <c r="O2586" s="593"/>
      <c r="P2586" s="593"/>
      <c r="Q2586" s="593"/>
    </row>
    <row r="2587" customHeight="1" spans="6:17">
      <c r="F2587" s="593"/>
      <c r="G2587" s="593"/>
      <c r="H2587" s="593"/>
      <c r="I2587" s="593"/>
      <c r="J2587" s="593"/>
      <c r="K2587" s="593"/>
      <c r="L2587" s="593"/>
      <c r="N2587" s="593"/>
      <c r="O2587" s="593"/>
      <c r="P2587" s="593"/>
      <c r="Q2587" s="593"/>
    </row>
    <row r="2588" customHeight="1" spans="6:17">
      <c r="F2588" s="593"/>
      <c r="G2588" s="593"/>
      <c r="H2588" s="593"/>
      <c r="I2588" s="593"/>
      <c r="J2588" s="593"/>
      <c r="K2588" s="593"/>
      <c r="L2588" s="593"/>
      <c r="N2588" s="593"/>
      <c r="O2588" s="593"/>
      <c r="P2588" s="593"/>
      <c r="Q2588" s="593"/>
    </row>
    <row r="2589" customHeight="1" spans="6:17">
      <c r="F2589" s="593"/>
      <c r="G2589" s="593"/>
      <c r="H2589" s="593"/>
      <c r="I2589" s="593"/>
      <c r="J2589" s="593"/>
      <c r="K2589" s="593"/>
      <c r="L2589" s="593"/>
      <c r="N2589" s="593"/>
      <c r="O2589" s="593"/>
      <c r="P2589" s="593"/>
      <c r="Q2589" s="593"/>
    </row>
    <row r="2590" customHeight="1" spans="6:17">
      <c r="F2590" s="593"/>
      <c r="G2590" s="593"/>
      <c r="H2590" s="593"/>
      <c r="I2590" s="593"/>
      <c r="J2590" s="593"/>
      <c r="K2590" s="593"/>
      <c r="L2590" s="593"/>
      <c r="N2590" s="593"/>
      <c r="O2590" s="593"/>
      <c r="P2590" s="593"/>
      <c r="Q2590" s="593"/>
    </row>
    <row r="2591" customHeight="1" spans="6:17">
      <c r="F2591" s="593"/>
      <c r="G2591" s="593"/>
      <c r="H2591" s="593"/>
      <c r="I2591" s="593"/>
      <c r="J2591" s="593"/>
      <c r="K2591" s="593"/>
      <c r="L2591" s="593"/>
      <c r="N2591" s="593"/>
      <c r="O2591" s="593"/>
      <c r="P2591" s="593"/>
      <c r="Q2591" s="593"/>
    </row>
    <row r="2592" customHeight="1" spans="6:17">
      <c r="F2592" s="593"/>
      <c r="G2592" s="593"/>
      <c r="H2592" s="593"/>
      <c r="I2592" s="593"/>
      <c r="J2592" s="593"/>
      <c r="K2592" s="593"/>
      <c r="L2592" s="593"/>
      <c r="N2592" s="593"/>
      <c r="O2592" s="593"/>
      <c r="P2592" s="593"/>
      <c r="Q2592" s="593"/>
    </row>
    <row r="2593" customHeight="1" spans="6:17">
      <c r="F2593" s="593"/>
      <c r="G2593" s="593"/>
      <c r="H2593" s="593"/>
      <c r="I2593" s="593"/>
      <c r="J2593" s="593"/>
      <c r="K2593" s="593"/>
      <c r="L2593" s="593"/>
      <c r="N2593" s="593"/>
      <c r="O2593" s="593"/>
      <c r="P2593" s="593"/>
      <c r="Q2593" s="593"/>
    </row>
    <row r="2594" customHeight="1" spans="6:17">
      <c r="F2594" s="593"/>
      <c r="G2594" s="593"/>
      <c r="H2594" s="593"/>
      <c r="I2594" s="593"/>
      <c r="J2594" s="593"/>
      <c r="K2594" s="593"/>
      <c r="L2594" s="593"/>
      <c r="N2594" s="593"/>
      <c r="O2594" s="593"/>
      <c r="P2594" s="593"/>
      <c r="Q2594" s="593"/>
    </row>
    <row r="2595" customHeight="1" spans="6:17">
      <c r="F2595" s="593"/>
      <c r="G2595" s="593"/>
      <c r="H2595" s="593"/>
      <c r="I2595" s="593"/>
      <c r="J2595" s="593"/>
      <c r="K2595" s="593"/>
      <c r="L2595" s="593"/>
      <c r="N2595" s="593"/>
      <c r="O2595" s="593"/>
      <c r="P2595" s="593"/>
      <c r="Q2595" s="593"/>
    </row>
    <row r="2596" customHeight="1" spans="6:17">
      <c r="F2596" s="593"/>
      <c r="G2596" s="593"/>
      <c r="H2596" s="593"/>
      <c r="I2596" s="593"/>
      <c r="J2596" s="593"/>
      <c r="K2596" s="593"/>
      <c r="L2596" s="593"/>
      <c r="N2596" s="593"/>
      <c r="O2596" s="593"/>
      <c r="P2596" s="593"/>
      <c r="Q2596" s="593"/>
    </row>
    <row r="2597" customHeight="1" spans="6:17">
      <c r="F2597" s="593"/>
      <c r="G2597" s="593"/>
      <c r="H2597" s="593"/>
      <c r="I2597" s="593"/>
      <c r="J2597" s="593"/>
      <c r="K2597" s="593"/>
      <c r="L2597" s="593"/>
      <c r="N2597" s="593"/>
      <c r="O2597" s="593"/>
      <c r="P2597" s="593"/>
      <c r="Q2597" s="593"/>
    </row>
    <row r="2598" customHeight="1" spans="6:17">
      <c r="F2598" s="593"/>
      <c r="G2598" s="593"/>
      <c r="H2598" s="593"/>
      <c r="I2598" s="593"/>
      <c r="J2598" s="593"/>
      <c r="K2598" s="593"/>
      <c r="L2598" s="593"/>
      <c r="N2598" s="593"/>
      <c r="O2598" s="593"/>
      <c r="P2598" s="593"/>
      <c r="Q2598" s="593"/>
    </row>
    <row r="2599" customHeight="1" spans="6:17">
      <c r="F2599" s="593"/>
      <c r="G2599" s="593"/>
      <c r="H2599" s="593"/>
      <c r="I2599" s="593"/>
      <c r="J2599" s="593"/>
      <c r="K2599" s="593"/>
      <c r="L2599" s="593"/>
      <c r="N2599" s="593"/>
      <c r="O2599" s="593"/>
      <c r="P2599" s="593"/>
      <c r="Q2599" s="593"/>
    </row>
    <row r="2600" customHeight="1" spans="6:17">
      <c r="F2600" s="593"/>
      <c r="G2600" s="593"/>
      <c r="H2600" s="593"/>
      <c r="I2600" s="593"/>
      <c r="J2600" s="593"/>
      <c r="K2600" s="593"/>
      <c r="L2600" s="593"/>
      <c r="N2600" s="593"/>
      <c r="O2600" s="593"/>
      <c r="P2600" s="593"/>
      <c r="Q2600" s="593"/>
    </row>
    <row r="2601" customHeight="1" spans="6:17">
      <c r="F2601" s="593"/>
      <c r="G2601" s="593"/>
      <c r="H2601" s="593"/>
      <c r="I2601" s="593"/>
      <c r="J2601" s="593"/>
      <c r="K2601" s="593"/>
      <c r="L2601" s="593"/>
      <c r="N2601" s="593"/>
      <c r="O2601" s="593"/>
      <c r="P2601" s="593"/>
      <c r="Q2601" s="593"/>
    </row>
    <row r="2602" customHeight="1" spans="6:17">
      <c r="F2602" s="593"/>
      <c r="G2602" s="593"/>
      <c r="H2602" s="593"/>
      <c r="I2602" s="593"/>
      <c r="J2602" s="593"/>
      <c r="K2602" s="593"/>
      <c r="L2602" s="593"/>
      <c r="N2602" s="593"/>
      <c r="O2602" s="593"/>
      <c r="P2602" s="593"/>
      <c r="Q2602" s="593"/>
    </row>
    <row r="2603" customHeight="1" spans="6:17">
      <c r="F2603" s="593"/>
      <c r="G2603" s="593"/>
      <c r="H2603" s="593"/>
      <c r="I2603" s="593"/>
      <c r="J2603" s="593"/>
      <c r="K2603" s="593"/>
      <c r="L2603" s="593"/>
      <c r="N2603" s="593"/>
      <c r="O2603" s="593"/>
      <c r="P2603" s="593"/>
      <c r="Q2603" s="593"/>
    </row>
    <row r="2604" customHeight="1" spans="6:17">
      <c r="F2604" s="593"/>
      <c r="G2604" s="593"/>
      <c r="H2604" s="593"/>
      <c r="I2604" s="593"/>
      <c r="J2604" s="593"/>
      <c r="K2604" s="593"/>
      <c r="L2604" s="593"/>
      <c r="N2604" s="593"/>
      <c r="O2604" s="593"/>
      <c r="P2604" s="593"/>
      <c r="Q2604" s="593"/>
    </row>
    <row r="2605" customHeight="1" spans="6:17">
      <c r="F2605" s="593"/>
      <c r="G2605" s="593"/>
      <c r="H2605" s="593"/>
      <c r="I2605" s="593"/>
      <c r="J2605" s="593"/>
      <c r="K2605" s="593"/>
      <c r="L2605" s="593"/>
      <c r="N2605" s="593"/>
      <c r="O2605" s="593"/>
      <c r="P2605" s="593"/>
      <c r="Q2605" s="593"/>
    </row>
    <row r="2606" customHeight="1" spans="6:17">
      <c r="F2606" s="593"/>
      <c r="G2606" s="593"/>
      <c r="H2606" s="593"/>
      <c r="I2606" s="593"/>
      <c r="J2606" s="593"/>
      <c r="K2606" s="593"/>
      <c r="L2606" s="593"/>
      <c r="N2606" s="593"/>
      <c r="O2606" s="593"/>
      <c r="P2606" s="593"/>
      <c r="Q2606" s="593"/>
    </row>
    <row r="2607" customHeight="1" spans="6:17">
      <c r="F2607" s="593"/>
      <c r="G2607" s="593"/>
      <c r="H2607" s="593"/>
      <c r="I2607" s="593"/>
      <c r="J2607" s="593"/>
      <c r="K2607" s="593"/>
      <c r="L2607" s="593"/>
      <c r="N2607" s="593"/>
      <c r="O2607" s="593"/>
      <c r="P2607" s="593"/>
      <c r="Q2607" s="593"/>
    </row>
    <row r="2608" customHeight="1" spans="6:17">
      <c r="F2608" s="593"/>
      <c r="G2608" s="593"/>
      <c r="H2608" s="593"/>
      <c r="I2608" s="593"/>
      <c r="J2608" s="593"/>
      <c r="K2608" s="593"/>
      <c r="L2608" s="593"/>
      <c r="N2608" s="593"/>
      <c r="O2608" s="593"/>
      <c r="P2608" s="593"/>
      <c r="Q2608" s="593"/>
    </row>
    <row r="2609" customHeight="1" spans="6:17">
      <c r="F2609" s="593"/>
      <c r="G2609" s="593"/>
      <c r="H2609" s="593"/>
      <c r="I2609" s="593"/>
      <c r="J2609" s="593"/>
      <c r="K2609" s="593"/>
      <c r="L2609" s="593"/>
      <c r="N2609" s="593"/>
      <c r="O2609" s="593"/>
      <c r="P2609" s="593"/>
      <c r="Q2609" s="593"/>
    </row>
    <row r="2610" customHeight="1" spans="6:17">
      <c r="F2610" s="593"/>
      <c r="G2610" s="593"/>
      <c r="H2610" s="593"/>
      <c r="I2610" s="593"/>
      <c r="J2610" s="593"/>
      <c r="K2610" s="593"/>
      <c r="L2610" s="593"/>
      <c r="N2610" s="593"/>
      <c r="O2610" s="593"/>
      <c r="P2610" s="593"/>
      <c r="Q2610" s="593"/>
    </row>
    <row r="2611" customHeight="1" spans="6:17">
      <c r="F2611" s="593"/>
      <c r="G2611" s="593"/>
      <c r="H2611" s="593"/>
      <c r="I2611" s="593"/>
      <c r="J2611" s="593"/>
      <c r="K2611" s="593"/>
      <c r="L2611" s="593"/>
      <c r="N2611" s="593"/>
      <c r="O2611" s="593"/>
      <c r="P2611" s="593"/>
      <c r="Q2611" s="593"/>
    </row>
    <row r="2612" customHeight="1" spans="6:17">
      <c r="F2612" s="593"/>
      <c r="G2612" s="593"/>
      <c r="H2612" s="593"/>
      <c r="I2612" s="593"/>
      <c r="J2612" s="593"/>
      <c r="K2612" s="593"/>
      <c r="L2612" s="593"/>
      <c r="N2612" s="593"/>
      <c r="O2612" s="593"/>
      <c r="P2612" s="593"/>
      <c r="Q2612" s="593"/>
    </row>
    <row r="2613" customHeight="1" spans="6:17">
      <c r="F2613" s="593"/>
      <c r="G2613" s="593"/>
      <c r="H2613" s="593"/>
      <c r="I2613" s="593"/>
      <c r="J2613" s="593"/>
      <c r="K2613" s="593"/>
      <c r="L2613" s="593"/>
      <c r="N2613" s="593"/>
      <c r="O2613" s="593"/>
      <c r="P2613" s="593"/>
      <c r="Q2613" s="593"/>
    </row>
    <row r="2614" customHeight="1" spans="6:17">
      <c r="F2614" s="593"/>
      <c r="G2614" s="593"/>
      <c r="H2614" s="593"/>
      <c r="I2614" s="593"/>
      <c r="J2614" s="593"/>
      <c r="K2614" s="593"/>
      <c r="L2614" s="593"/>
      <c r="N2614" s="593"/>
      <c r="O2614" s="593"/>
      <c r="P2614" s="593"/>
      <c r="Q2614" s="593"/>
    </row>
    <row r="2615" customHeight="1" spans="6:17">
      <c r="F2615" s="593"/>
      <c r="G2615" s="593"/>
      <c r="H2615" s="593"/>
      <c r="I2615" s="593"/>
      <c r="J2615" s="593"/>
      <c r="K2615" s="593"/>
      <c r="L2615" s="593"/>
      <c r="N2615" s="593"/>
      <c r="O2615" s="593"/>
      <c r="P2615" s="593"/>
      <c r="Q2615" s="593"/>
    </row>
    <row r="2616" customHeight="1" spans="6:17">
      <c r="F2616" s="593"/>
      <c r="G2616" s="593"/>
      <c r="H2616" s="593"/>
      <c r="I2616" s="593"/>
      <c r="J2616" s="593"/>
      <c r="K2616" s="593"/>
      <c r="L2616" s="593"/>
      <c r="N2616" s="593"/>
      <c r="O2616" s="593"/>
      <c r="P2616" s="593"/>
      <c r="Q2616" s="593"/>
    </row>
    <row r="2617" customHeight="1" spans="6:17">
      <c r="F2617" s="593"/>
      <c r="G2617" s="593"/>
      <c r="H2617" s="593"/>
      <c r="I2617" s="593"/>
      <c r="J2617" s="593"/>
      <c r="K2617" s="593"/>
      <c r="L2617" s="593"/>
      <c r="N2617" s="593"/>
      <c r="O2617" s="593"/>
      <c r="P2617" s="593"/>
      <c r="Q2617" s="593"/>
    </row>
    <row r="2618" customHeight="1" spans="6:17">
      <c r="F2618" s="593"/>
      <c r="G2618" s="593"/>
      <c r="H2618" s="593"/>
      <c r="I2618" s="593"/>
      <c r="J2618" s="593"/>
      <c r="K2618" s="593"/>
      <c r="L2618" s="593"/>
      <c r="N2618" s="593"/>
      <c r="O2618" s="593"/>
      <c r="P2618" s="593"/>
      <c r="Q2618" s="593"/>
    </row>
    <row r="2619" customHeight="1" spans="6:17">
      <c r="F2619" s="593"/>
      <c r="G2619" s="593"/>
      <c r="H2619" s="593"/>
      <c r="I2619" s="593"/>
      <c r="J2619" s="593"/>
      <c r="K2619" s="593"/>
      <c r="L2619" s="593"/>
      <c r="N2619" s="593"/>
      <c r="O2619" s="593"/>
      <c r="P2619" s="593"/>
      <c r="Q2619" s="593"/>
    </row>
    <row r="2620" customHeight="1" spans="6:17">
      <c r="F2620" s="593"/>
      <c r="G2620" s="593"/>
      <c r="H2620" s="593"/>
      <c r="I2620" s="593"/>
      <c r="J2620" s="593"/>
      <c r="K2620" s="593"/>
      <c r="L2620" s="593"/>
      <c r="N2620" s="593"/>
      <c r="O2620" s="593"/>
      <c r="P2620" s="593"/>
      <c r="Q2620" s="593"/>
    </row>
    <row r="2621" customHeight="1" spans="6:17">
      <c r="F2621" s="593"/>
      <c r="G2621" s="593"/>
      <c r="H2621" s="593"/>
      <c r="I2621" s="593"/>
      <c r="J2621" s="593"/>
      <c r="K2621" s="593"/>
      <c r="L2621" s="593"/>
      <c r="N2621" s="593"/>
      <c r="O2621" s="593"/>
      <c r="P2621" s="593"/>
      <c r="Q2621" s="593"/>
    </row>
    <row r="2622" customHeight="1" spans="6:17">
      <c r="F2622" s="593"/>
      <c r="G2622" s="593"/>
      <c r="H2622" s="593"/>
      <c r="I2622" s="593"/>
      <c r="J2622" s="593"/>
      <c r="K2622" s="593"/>
      <c r="L2622" s="593"/>
      <c r="N2622" s="593"/>
      <c r="O2622" s="593"/>
      <c r="P2622" s="593"/>
      <c r="Q2622" s="593"/>
    </row>
    <row r="2623" customHeight="1" spans="6:17">
      <c r="F2623" s="593"/>
      <c r="G2623" s="593"/>
      <c r="H2623" s="593"/>
      <c r="I2623" s="593"/>
      <c r="J2623" s="593"/>
      <c r="K2623" s="593"/>
      <c r="L2623" s="593"/>
      <c r="N2623" s="593"/>
      <c r="O2623" s="593"/>
      <c r="P2623" s="593"/>
      <c r="Q2623" s="593"/>
    </row>
    <row r="2624" customHeight="1" spans="6:17">
      <c r="F2624" s="593"/>
      <c r="G2624" s="593"/>
      <c r="H2624" s="593"/>
      <c r="I2624" s="593"/>
      <c r="J2624" s="593"/>
      <c r="K2624" s="593"/>
      <c r="L2624" s="593"/>
      <c r="N2624" s="593"/>
      <c r="O2624" s="593"/>
      <c r="P2624" s="593"/>
      <c r="Q2624" s="593"/>
    </row>
    <row r="2625" customHeight="1" spans="6:17">
      <c r="F2625" s="593"/>
      <c r="G2625" s="593"/>
      <c r="H2625" s="593"/>
      <c r="I2625" s="593"/>
      <c r="J2625" s="593"/>
      <c r="K2625" s="593"/>
      <c r="L2625" s="593"/>
      <c r="N2625" s="593"/>
      <c r="O2625" s="593"/>
      <c r="P2625" s="593"/>
      <c r="Q2625" s="593"/>
    </row>
    <row r="2626" customHeight="1" spans="6:17">
      <c r="F2626" s="593"/>
      <c r="G2626" s="593"/>
      <c r="H2626" s="593"/>
      <c r="I2626" s="593"/>
      <c r="J2626" s="593"/>
      <c r="K2626" s="593"/>
      <c r="L2626" s="593"/>
      <c r="N2626" s="593"/>
      <c r="O2626" s="593"/>
      <c r="P2626" s="593"/>
      <c r="Q2626" s="593"/>
    </row>
    <row r="2627" customHeight="1" spans="6:17">
      <c r="F2627" s="593"/>
      <c r="G2627" s="593"/>
      <c r="H2627" s="593"/>
      <c r="I2627" s="593"/>
      <c r="J2627" s="593"/>
      <c r="K2627" s="593"/>
      <c r="L2627" s="593"/>
      <c r="N2627" s="593"/>
      <c r="O2627" s="593"/>
      <c r="P2627" s="593"/>
      <c r="Q2627" s="593"/>
    </row>
    <row r="2628" customHeight="1" spans="6:17">
      <c r="F2628" s="593"/>
      <c r="G2628" s="593"/>
      <c r="H2628" s="593"/>
      <c r="I2628" s="593"/>
      <c r="J2628" s="593"/>
      <c r="K2628" s="593"/>
      <c r="L2628" s="593"/>
      <c r="N2628" s="593"/>
      <c r="O2628" s="593"/>
      <c r="P2628" s="593"/>
      <c r="Q2628" s="593"/>
    </row>
    <row r="2629" customHeight="1" spans="6:17">
      <c r="F2629" s="593"/>
      <c r="G2629" s="593"/>
      <c r="H2629" s="593"/>
      <c r="I2629" s="593"/>
      <c r="J2629" s="593"/>
      <c r="K2629" s="593"/>
      <c r="L2629" s="593"/>
      <c r="N2629" s="593"/>
      <c r="O2629" s="593"/>
      <c r="P2629" s="593"/>
      <c r="Q2629" s="593"/>
    </row>
    <row r="2630" customHeight="1" spans="6:17">
      <c r="F2630" s="593"/>
      <c r="G2630" s="593"/>
      <c r="H2630" s="593"/>
      <c r="I2630" s="593"/>
      <c r="J2630" s="593"/>
      <c r="K2630" s="593"/>
      <c r="L2630" s="593"/>
      <c r="N2630" s="593"/>
      <c r="O2630" s="593"/>
      <c r="P2630" s="593"/>
      <c r="Q2630" s="593"/>
    </row>
    <row r="2631" customHeight="1" spans="6:17">
      <c r="F2631" s="593"/>
      <c r="G2631" s="593"/>
      <c r="H2631" s="593"/>
      <c r="I2631" s="593"/>
      <c r="J2631" s="593"/>
      <c r="K2631" s="593"/>
      <c r="L2631" s="593"/>
      <c r="N2631" s="593"/>
      <c r="O2631" s="593"/>
      <c r="P2631" s="593"/>
      <c r="Q2631" s="593"/>
    </row>
    <row r="2632" customHeight="1" spans="6:17">
      <c r="F2632" s="593"/>
      <c r="G2632" s="593"/>
      <c r="H2632" s="593"/>
      <c r="I2632" s="593"/>
      <c r="J2632" s="593"/>
      <c r="K2632" s="593"/>
      <c r="L2632" s="593"/>
      <c r="N2632" s="593"/>
      <c r="O2632" s="593"/>
      <c r="P2632" s="593"/>
      <c r="Q2632" s="593"/>
    </row>
    <row r="2633" customHeight="1" spans="6:17">
      <c r="F2633" s="593"/>
      <c r="G2633" s="593"/>
      <c r="H2633" s="593"/>
      <c r="I2633" s="593"/>
      <c r="J2633" s="593"/>
      <c r="K2633" s="593"/>
      <c r="L2633" s="593"/>
      <c r="N2633" s="593"/>
      <c r="O2633" s="593"/>
      <c r="P2633" s="593"/>
      <c r="Q2633" s="593"/>
    </row>
    <row r="2634" customHeight="1" spans="6:17">
      <c r="F2634" s="593"/>
      <c r="G2634" s="593"/>
      <c r="H2634" s="593"/>
      <c r="I2634" s="593"/>
      <c r="J2634" s="593"/>
      <c r="K2634" s="593"/>
      <c r="L2634" s="593"/>
      <c r="N2634" s="593"/>
      <c r="O2634" s="593"/>
      <c r="P2634" s="593"/>
      <c r="Q2634" s="593"/>
    </row>
    <row r="2635" customHeight="1" spans="6:17">
      <c r="F2635" s="593"/>
      <c r="G2635" s="593"/>
      <c r="H2635" s="593"/>
      <c r="I2635" s="593"/>
      <c r="J2635" s="593"/>
      <c r="K2635" s="593"/>
      <c r="L2635" s="593"/>
      <c r="N2635" s="593"/>
      <c r="O2635" s="593"/>
      <c r="P2635" s="593"/>
      <c r="Q2635" s="593"/>
    </row>
    <row r="2636" customHeight="1" spans="6:17">
      <c r="F2636" s="593"/>
      <c r="G2636" s="593"/>
      <c r="H2636" s="593"/>
      <c r="I2636" s="593"/>
      <c r="J2636" s="593"/>
      <c r="K2636" s="593"/>
      <c r="L2636" s="593"/>
      <c r="N2636" s="593"/>
      <c r="O2636" s="593"/>
      <c r="P2636" s="593"/>
      <c r="Q2636" s="593"/>
    </row>
    <row r="2637" customHeight="1" spans="6:17">
      <c r="F2637" s="593"/>
      <c r="G2637" s="593"/>
      <c r="H2637" s="593"/>
      <c r="I2637" s="593"/>
      <c r="J2637" s="593"/>
      <c r="K2637" s="593"/>
      <c r="L2637" s="593"/>
      <c r="N2637" s="593"/>
      <c r="O2637" s="593"/>
      <c r="P2637" s="593"/>
      <c r="Q2637" s="593"/>
    </row>
    <row r="2638" customHeight="1" spans="6:17">
      <c r="F2638" s="593"/>
      <c r="G2638" s="593"/>
      <c r="H2638" s="593"/>
      <c r="I2638" s="593"/>
      <c r="J2638" s="593"/>
      <c r="K2638" s="593"/>
      <c r="L2638" s="593"/>
      <c r="N2638" s="593"/>
      <c r="O2638" s="593"/>
      <c r="P2638" s="593"/>
      <c r="Q2638" s="593"/>
    </row>
    <row r="2639" customHeight="1" spans="6:17">
      <c r="F2639" s="593"/>
      <c r="G2639" s="593"/>
      <c r="H2639" s="593"/>
      <c r="I2639" s="593"/>
      <c r="J2639" s="593"/>
      <c r="K2639" s="593"/>
      <c r="L2639" s="593"/>
      <c r="N2639" s="593"/>
      <c r="O2639" s="593"/>
      <c r="P2639" s="593"/>
      <c r="Q2639" s="593"/>
    </row>
    <row r="2640" customHeight="1" spans="6:17">
      <c r="F2640" s="593"/>
      <c r="G2640" s="593"/>
      <c r="H2640" s="593"/>
      <c r="I2640" s="593"/>
      <c r="J2640" s="593"/>
      <c r="K2640" s="593"/>
      <c r="L2640" s="593"/>
      <c r="N2640" s="593"/>
      <c r="O2640" s="593"/>
      <c r="P2640" s="593"/>
      <c r="Q2640" s="593"/>
    </row>
    <row r="2641" customHeight="1" spans="6:17">
      <c r="F2641" s="593"/>
      <c r="G2641" s="593"/>
      <c r="H2641" s="593"/>
      <c r="I2641" s="593"/>
      <c r="J2641" s="593"/>
      <c r="K2641" s="593"/>
      <c r="L2641" s="593"/>
      <c r="N2641" s="593"/>
      <c r="O2641" s="593"/>
      <c r="P2641" s="593"/>
      <c r="Q2641" s="593"/>
    </row>
    <row r="2642" customHeight="1" spans="6:17">
      <c r="F2642" s="593"/>
      <c r="G2642" s="593"/>
      <c r="H2642" s="593"/>
      <c r="I2642" s="593"/>
      <c r="J2642" s="593"/>
      <c r="K2642" s="593"/>
      <c r="L2642" s="593"/>
      <c r="N2642" s="593"/>
      <c r="O2642" s="593"/>
      <c r="P2642" s="593"/>
      <c r="Q2642" s="593"/>
    </row>
    <row r="2643" customHeight="1" spans="6:17">
      <c r="F2643" s="593"/>
      <c r="G2643" s="593"/>
      <c r="H2643" s="593"/>
      <c r="I2643" s="593"/>
      <c r="J2643" s="593"/>
      <c r="K2643" s="593"/>
      <c r="L2643" s="593"/>
      <c r="N2643" s="593"/>
      <c r="O2643" s="593"/>
      <c r="P2643" s="593"/>
      <c r="Q2643" s="593"/>
    </row>
    <row r="2644" customHeight="1" spans="6:17">
      <c r="F2644" s="593"/>
      <c r="G2644" s="593"/>
      <c r="H2644" s="593"/>
      <c r="I2644" s="593"/>
      <c r="J2644" s="593"/>
      <c r="K2644" s="593"/>
      <c r="L2644" s="593"/>
      <c r="N2644" s="593"/>
      <c r="O2644" s="593"/>
      <c r="P2644" s="593"/>
      <c r="Q2644" s="593"/>
    </row>
    <row r="2645" customHeight="1" spans="6:17">
      <c r="F2645" s="593"/>
      <c r="G2645" s="593"/>
      <c r="H2645" s="593"/>
      <c r="I2645" s="593"/>
      <c r="J2645" s="593"/>
      <c r="K2645" s="593"/>
      <c r="L2645" s="593"/>
      <c r="N2645" s="593"/>
      <c r="O2645" s="593"/>
      <c r="P2645" s="593"/>
      <c r="Q2645" s="593"/>
    </row>
    <row r="2646" customHeight="1" spans="6:17">
      <c r="F2646" s="593"/>
      <c r="G2646" s="593"/>
      <c r="H2646" s="593"/>
      <c r="I2646" s="593"/>
      <c r="J2646" s="593"/>
      <c r="K2646" s="593"/>
      <c r="L2646" s="593"/>
      <c r="N2646" s="593"/>
      <c r="O2646" s="593"/>
      <c r="P2646" s="593"/>
      <c r="Q2646" s="593"/>
    </row>
    <row r="2647" customHeight="1" spans="6:17">
      <c r="F2647" s="593"/>
      <c r="G2647" s="593"/>
      <c r="H2647" s="593"/>
      <c r="I2647" s="593"/>
      <c r="J2647" s="593"/>
      <c r="K2647" s="593"/>
      <c r="L2647" s="593"/>
      <c r="N2647" s="593"/>
      <c r="O2647" s="593"/>
      <c r="P2647" s="593"/>
      <c r="Q2647" s="593"/>
    </row>
    <row r="2648" customHeight="1" spans="6:17">
      <c r="F2648" s="593"/>
      <c r="G2648" s="593"/>
      <c r="H2648" s="593"/>
      <c r="I2648" s="593"/>
      <c r="J2648" s="593"/>
      <c r="K2648" s="593"/>
      <c r="L2648" s="593"/>
      <c r="N2648" s="593"/>
      <c r="O2648" s="593"/>
      <c r="P2648" s="593"/>
      <c r="Q2648" s="593"/>
    </row>
    <row r="2649" customHeight="1" spans="6:17">
      <c r="F2649" s="593"/>
      <c r="G2649" s="593"/>
      <c r="H2649" s="593"/>
      <c r="I2649" s="593"/>
      <c r="J2649" s="593"/>
      <c r="K2649" s="593"/>
      <c r="L2649" s="593"/>
      <c r="N2649" s="593"/>
      <c r="O2649" s="593"/>
      <c r="P2649" s="593"/>
      <c r="Q2649" s="593"/>
    </row>
    <row r="2650" customHeight="1" spans="6:17">
      <c r="F2650" s="593"/>
      <c r="G2650" s="593"/>
      <c r="H2650" s="593"/>
      <c r="I2650" s="593"/>
      <c r="J2650" s="593"/>
      <c r="K2650" s="593"/>
      <c r="L2650" s="593"/>
      <c r="N2650" s="593"/>
      <c r="O2650" s="593"/>
      <c r="P2650" s="593"/>
      <c r="Q2650" s="593"/>
    </row>
    <row r="2651" customHeight="1" spans="6:17">
      <c r="F2651" s="593"/>
      <c r="G2651" s="593"/>
      <c r="H2651" s="593"/>
      <c r="I2651" s="593"/>
      <c r="J2651" s="593"/>
      <c r="K2651" s="593"/>
      <c r="L2651" s="593"/>
      <c r="N2651" s="593"/>
      <c r="O2651" s="593"/>
      <c r="P2651" s="593"/>
      <c r="Q2651" s="593"/>
    </row>
    <row r="2652" customHeight="1" spans="6:17">
      <c r="F2652" s="593"/>
      <c r="G2652" s="593"/>
      <c r="H2652" s="593"/>
      <c r="I2652" s="593"/>
      <c r="J2652" s="593"/>
      <c r="K2652" s="593"/>
      <c r="L2652" s="593"/>
      <c r="N2652" s="593"/>
      <c r="O2652" s="593"/>
      <c r="P2652" s="593"/>
      <c r="Q2652" s="593"/>
    </row>
    <row r="2653" customHeight="1" spans="6:17">
      <c r="F2653" s="593"/>
      <c r="G2653" s="593"/>
      <c r="H2653" s="593"/>
      <c r="I2653" s="593"/>
      <c r="J2653" s="593"/>
      <c r="K2653" s="593"/>
      <c r="L2653" s="593"/>
      <c r="N2653" s="593"/>
      <c r="O2653" s="593"/>
      <c r="P2653" s="593"/>
      <c r="Q2653" s="593"/>
    </row>
    <row r="2654" customHeight="1" spans="6:17">
      <c r="F2654" s="593"/>
      <c r="G2654" s="593"/>
      <c r="H2654" s="593"/>
      <c r="I2654" s="593"/>
      <c r="J2654" s="593"/>
      <c r="K2654" s="593"/>
      <c r="L2654" s="593"/>
      <c r="N2654" s="593"/>
      <c r="O2654" s="593"/>
      <c r="P2654" s="593"/>
      <c r="Q2654" s="593"/>
    </row>
    <row r="2655" customHeight="1" spans="6:17">
      <c r="F2655" s="593"/>
      <c r="G2655" s="593"/>
      <c r="H2655" s="593"/>
      <c r="I2655" s="593"/>
      <c r="J2655" s="593"/>
      <c r="K2655" s="593"/>
      <c r="L2655" s="593"/>
      <c r="N2655" s="593"/>
      <c r="O2655" s="593"/>
      <c r="P2655" s="593"/>
      <c r="Q2655" s="593"/>
    </row>
    <row r="2656" customHeight="1" spans="6:17">
      <c r="F2656" s="593"/>
      <c r="G2656" s="593"/>
      <c r="H2656" s="593"/>
      <c r="I2656" s="593"/>
      <c r="J2656" s="593"/>
      <c r="K2656" s="593"/>
      <c r="L2656" s="593"/>
      <c r="N2656" s="593"/>
      <c r="O2656" s="593"/>
      <c r="P2656" s="593"/>
      <c r="Q2656" s="593"/>
    </row>
    <row r="2657" customHeight="1" spans="6:17">
      <c r="F2657" s="593"/>
      <c r="G2657" s="593"/>
      <c r="H2657" s="593"/>
      <c r="I2657" s="593"/>
      <c r="J2657" s="593"/>
      <c r="K2657" s="593"/>
      <c r="L2657" s="593"/>
      <c r="N2657" s="593"/>
      <c r="O2657" s="593"/>
      <c r="P2657" s="593"/>
      <c r="Q2657" s="593"/>
    </row>
    <row r="2658" customHeight="1" spans="6:17">
      <c r="F2658" s="593"/>
      <c r="G2658" s="593"/>
      <c r="H2658" s="593"/>
      <c r="I2658" s="593"/>
      <c r="J2658" s="593"/>
      <c r="K2658" s="593"/>
      <c r="L2658" s="593"/>
      <c r="N2658" s="593"/>
      <c r="O2658" s="593"/>
      <c r="P2658" s="593"/>
      <c r="Q2658" s="593"/>
    </row>
    <row r="2659" customHeight="1" spans="6:17">
      <c r="F2659" s="593"/>
      <c r="G2659" s="593"/>
      <c r="H2659" s="593"/>
      <c r="I2659" s="593"/>
      <c r="J2659" s="593"/>
      <c r="K2659" s="593"/>
      <c r="L2659" s="593"/>
      <c r="N2659" s="593"/>
      <c r="O2659" s="593"/>
      <c r="P2659" s="593"/>
      <c r="Q2659" s="593"/>
    </row>
    <row r="2660" customHeight="1" spans="6:17">
      <c r="F2660" s="593"/>
      <c r="G2660" s="593"/>
      <c r="H2660" s="593"/>
      <c r="I2660" s="593"/>
      <c r="J2660" s="593"/>
      <c r="K2660" s="593"/>
      <c r="L2660" s="593"/>
      <c r="N2660" s="593"/>
      <c r="O2660" s="593"/>
      <c r="P2660" s="593"/>
      <c r="Q2660" s="593"/>
    </row>
    <row r="2661" customHeight="1" spans="6:17">
      <c r="F2661" s="593"/>
      <c r="G2661" s="593"/>
      <c r="H2661" s="593"/>
      <c r="I2661" s="593"/>
      <c r="J2661" s="593"/>
      <c r="K2661" s="593"/>
      <c r="L2661" s="593"/>
      <c r="N2661" s="593"/>
      <c r="O2661" s="593"/>
      <c r="P2661" s="593"/>
      <c r="Q2661" s="593"/>
    </row>
    <row r="2662" customHeight="1" spans="6:17">
      <c r="F2662" s="593"/>
      <c r="G2662" s="593"/>
      <c r="H2662" s="593"/>
      <c r="I2662" s="593"/>
      <c r="J2662" s="593"/>
      <c r="K2662" s="593"/>
      <c r="L2662" s="593"/>
      <c r="N2662" s="593"/>
      <c r="O2662" s="593"/>
      <c r="P2662" s="593"/>
      <c r="Q2662" s="593"/>
    </row>
    <row r="2663" customHeight="1" spans="6:17">
      <c r="F2663" s="593"/>
      <c r="G2663" s="593"/>
      <c r="H2663" s="593"/>
      <c r="I2663" s="593"/>
      <c r="J2663" s="593"/>
      <c r="K2663" s="593"/>
      <c r="L2663" s="593"/>
      <c r="N2663" s="593"/>
      <c r="O2663" s="593"/>
      <c r="P2663" s="593"/>
      <c r="Q2663" s="593"/>
    </row>
    <row r="2664" customHeight="1" spans="6:17">
      <c r="F2664" s="593"/>
      <c r="G2664" s="593"/>
      <c r="H2664" s="593"/>
      <c r="I2664" s="593"/>
      <c r="J2664" s="593"/>
      <c r="K2664" s="593"/>
      <c r="L2664" s="593"/>
      <c r="N2664" s="593"/>
      <c r="O2664" s="593"/>
      <c r="P2664" s="593"/>
      <c r="Q2664" s="593"/>
    </row>
    <row r="2665" customHeight="1" spans="6:17">
      <c r="F2665" s="593"/>
      <c r="G2665" s="593"/>
      <c r="H2665" s="593"/>
      <c r="I2665" s="593"/>
      <c r="J2665" s="593"/>
      <c r="K2665" s="593"/>
      <c r="L2665" s="593"/>
      <c r="N2665" s="593"/>
      <c r="O2665" s="593"/>
      <c r="P2665" s="593"/>
      <c r="Q2665" s="593"/>
    </row>
    <row r="2666" customHeight="1" spans="6:17">
      <c r="F2666" s="593"/>
      <c r="G2666" s="593"/>
      <c r="H2666" s="593"/>
      <c r="I2666" s="593"/>
      <c r="J2666" s="593"/>
      <c r="K2666" s="593"/>
      <c r="L2666" s="593"/>
      <c r="N2666" s="593"/>
      <c r="O2666" s="593"/>
      <c r="P2666" s="593"/>
      <c r="Q2666" s="593"/>
    </row>
    <row r="2667" customHeight="1" spans="6:17">
      <c r="F2667" s="593"/>
      <c r="G2667" s="593"/>
      <c r="H2667" s="593"/>
      <c r="I2667" s="593"/>
      <c r="J2667" s="593"/>
      <c r="K2667" s="593"/>
      <c r="L2667" s="593"/>
      <c r="N2667" s="593"/>
      <c r="O2667" s="593"/>
      <c r="P2667" s="593"/>
      <c r="Q2667" s="593"/>
    </row>
    <row r="2668" customHeight="1" spans="6:17">
      <c r="F2668" s="593"/>
      <c r="G2668" s="593"/>
      <c r="H2668" s="593"/>
      <c r="I2668" s="593"/>
      <c r="J2668" s="593"/>
      <c r="K2668" s="593"/>
      <c r="L2668" s="593"/>
      <c r="N2668" s="593"/>
      <c r="O2668" s="593"/>
      <c r="P2668" s="593"/>
      <c r="Q2668" s="593"/>
    </row>
    <row r="2669" customHeight="1" spans="6:17">
      <c r="F2669" s="593"/>
      <c r="G2669" s="593"/>
      <c r="H2669" s="593"/>
      <c r="I2669" s="593"/>
      <c r="J2669" s="593"/>
      <c r="K2669" s="593"/>
      <c r="L2669" s="593"/>
      <c r="N2669" s="593"/>
      <c r="O2669" s="593"/>
      <c r="P2669" s="593"/>
      <c r="Q2669" s="593"/>
    </row>
    <row r="2670" customHeight="1" spans="6:17">
      <c r="F2670" s="593"/>
      <c r="G2670" s="593"/>
      <c r="H2670" s="593"/>
      <c r="I2670" s="593"/>
      <c r="J2670" s="593"/>
      <c r="K2670" s="593"/>
      <c r="L2670" s="593"/>
      <c r="N2670" s="593"/>
      <c r="O2670" s="593"/>
      <c r="P2670" s="593"/>
      <c r="Q2670" s="593"/>
    </row>
    <row r="2671" customHeight="1" spans="6:17">
      <c r="F2671" s="593"/>
      <c r="G2671" s="593"/>
      <c r="H2671" s="593"/>
      <c r="I2671" s="593"/>
      <c r="J2671" s="593"/>
      <c r="K2671" s="593"/>
      <c r="L2671" s="593"/>
      <c r="N2671" s="593"/>
      <c r="O2671" s="593"/>
      <c r="P2671" s="593"/>
      <c r="Q2671" s="593"/>
    </row>
    <row r="2672" customHeight="1" spans="6:17">
      <c r="F2672" s="593"/>
      <c r="G2672" s="593"/>
      <c r="H2672" s="593"/>
      <c r="I2672" s="593"/>
      <c r="J2672" s="593"/>
      <c r="K2672" s="593"/>
      <c r="L2672" s="593"/>
      <c r="N2672" s="593"/>
      <c r="O2672" s="593"/>
      <c r="P2672" s="593"/>
      <c r="Q2672" s="593"/>
    </row>
    <row r="2673" customHeight="1" spans="6:17">
      <c r="F2673" s="593"/>
      <c r="G2673" s="593"/>
      <c r="H2673" s="593"/>
      <c r="I2673" s="593"/>
      <c r="J2673" s="593"/>
      <c r="K2673" s="593"/>
      <c r="L2673" s="593"/>
      <c r="N2673" s="593"/>
      <c r="O2673" s="593"/>
      <c r="P2673" s="593"/>
      <c r="Q2673" s="593"/>
    </row>
    <row r="2674" customHeight="1" spans="6:17">
      <c r="F2674" s="593"/>
      <c r="G2674" s="593"/>
      <c r="H2674" s="593"/>
      <c r="I2674" s="593"/>
      <c r="J2674" s="593"/>
      <c r="K2674" s="593"/>
      <c r="L2674" s="593"/>
      <c r="N2674" s="593"/>
      <c r="O2674" s="593"/>
      <c r="P2674" s="593"/>
      <c r="Q2674" s="593"/>
    </row>
    <row r="2675" customHeight="1" spans="6:17">
      <c r="F2675" s="593"/>
      <c r="G2675" s="593"/>
      <c r="H2675" s="593"/>
      <c r="I2675" s="593"/>
      <c r="J2675" s="593"/>
      <c r="K2675" s="593"/>
      <c r="L2675" s="593"/>
      <c r="N2675" s="593"/>
      <c r="O2675" s="593"/>
      <c r="P2675" s="593"/>
      <c r="Q2675" s="593"/>
    </row>
    <row r="2676" customHeight="1" spans="6:17">
      <c r="F2676" s="593"/>
      <c r="G2676" s="593"/>
      <c r="H2676" s="593"/>
      <c r="I2676" s="593"/>
      <c r="J2676" s="593"/>
      <c r="K2676" s="593"/>
      <c r="L2676" s="593"/>
      <c r="N2676" s="593"/>
      <c r="O2676" s="593"/>
      <c r="P2676" s="593"/>
      <c r="Q2676" s="593"/>
    </row>
    <row r="2677" customHeight="1" spans="6:17">
      <c r="F2677" s="593"/>
      <c r="G2677" s="593"/>
      <c r="H2677" s="593"/>
      <c r="I2677" s="593"/>
      <c r="J2677" s="593"/>
      <c r="K2677" s="593"/>
      <c r="L2677" s="593"/>
      <c r="N2677" s="593"/>
      <c r="O2677" s="593"/>
      <c r="P2677" s="593"/>
      <c r="Q2677" s="593"/>
    </row>
    <row r="2678" customHeight="1" spans="6:17">
      <c r="F2678" s="593"/>
      <c r="G2678" s="593"/>
      <c r="H2678" s="593"/>
      <c r="I2678" s="593"/>
      <c r="J2678" s="593"/>
      <c r="K2678" s="593"/>
      <c r="L2678" s="593"/>
      <c r="N2678" s="593"/>
      <c r="O2678" s="593"/>
      <c r="P2678" s="593"/>
      <c r="Q2678" s="593"/>
    </row>
    <row r="2679" customHeight="1" spans="6:17">
      <c r="F2679" s="593"/>
      <c r="G2679" s="593"/>
      <c r="H2679" s="593"/>
      <c r="I2679" s="593"/>
      <c r="J2679" s="593"/>
      <c r="K2679" s="593"/>
      <c r="L2679" s="593"/>
      <c r="N2679" s="593"/>
      <c r="O2679" s="593"/>
      <c r="P2679" s="593"/>
      <c r="Q2679" s="593"/>
    </row>
    <row r="2680" customHeight="1" spans="6:17">
      <c r="F2680" s="593"/>
      <c r="G2680" s="593"/>
      <c r="H2680" s="593"/>
      <c r="I2680" s="593"/>
      <c r="J2680" s="593"/>
      <c r="K2680" s="593"/>
      <c r="L2680" s="593"/>
      <c r="N2680" s="593"/>
      <c r="O2680" s="593"/>
      <c r="P2680" s="593"/>
      <c r="Q2680" s="593"/>
    </row>
    <row r="2681" customHeight="1" spans="6:17">
      <c r="F2681" s="593"/>
      <c r="G2681" s="593"/>
      <c r="H2681" s="593"/>
      <c r="I2681" s="593"/>
      <c r="J2681" s="593"/>
      <c r="K2681" s="593"/>
      <c r="L2681" s="593"/>
      <c r="N2681" s="593"/>
      <c r="O2681" s="593"/>
      <c r="P2681" s="593"/>
      <c r="Q2681" s="593"/>
    </row>
    <row r="2682" customHeight="1" spans="6:17">
      <c r="F2682" s="593"/>
      <c r="G2682" s="593"/>
      <c r="H2682" s="593"/>
      <c r="I2682" s="593"/>
      <c r="J2682" s="593"/>
      <c r="K2682" s="593"/>
      <c r="L2682" s="593"/>
      <c r="N2682" s="593"/>
      <c r="O2682" s="593"/>
      <c r="P2682" s="593"/>
      <c r="Q2682" s="593"/>
    </row>
    <row r="2683" customHeight="1" spans="6:17">
      <c r="F2683" s="593"/>
      <c r="G2683" s="593"/>
      <c r="H2683" s="593"/>
      <c r="I2683" s="593"/>
      <c r="J2683" s="593"/>
      <c r="K2683" s="593"/>
      <c r="L2683" s="593"/>
      <c r="N2683" s="593"/>
      <c r="O2683" s="593"/>
      <c r="P2683" s="593"/>
      <c r="Q2683" s="593"/>
    </row>
    <row r="2684" customHeight="1" spans="6:17">
      <c r="F2684" s="593"/>
      <c r="G2684" s="593"/>
      <c r="H2684" s="593"/>
      <c r="I2684" s="593"/>
      <c r="J2684" s="593"/>
      <c r="K2684" s="593"/>
      <c r="L2684" s="593"/>
      <c r="N2684" s="593"/>
      <c r="O2684" s="593"/>
      <c r="P2684" s="593"/>
      <c r="Q2684" s="593"/>
    </row>
    <row r="2685" customHeight="1" spans="6:17">
      <c r="F2685" s="593"/>
      <c r="G2685" s="593"/>
      <c r="H2685" s="593"/>
      <c r="I2685" s="593"/>
      <c r="J2685" s="593"/>
      <c r="K2685" s="593"/>
      <c r="L2685" s="593"/>
      <c r="N2685" s="593"/>
      <c r="O2685" s="593"/>
      <c r="P2685" s="593"/>
      <c r="Q2685" s="593"/>
    </row>
    <row r="2686" customHeight="1" spans="6:17">
      <c r="F2686" s="593"/>
      <c r="G2686" s="593"/>
      <c r="H2686" s="593"/>
      <c r="I2686" s="593"/>
      <c r="J2686" s="593"/>
      <c r="K2686" s="593"/>
      <c r="L2686" s="593"/>
      <c r="N2686" s="593"/>
      <c r="O2686" s="593"/>
      <c r="P2686" s="593"/>
      <c r="Q2686" s="593"/>
    </row>
    <row r="2687" customHeight="1" spans="6:17">
      <c r="F2687" s="593"/>
      <c r="G2687" s="593"/>
      <c r="H2687" s="593"/>
      <c r="I2687" s="593"/>
      <c r="J2687" s="593"/>
      <c r="K2687" s="593"/>
      <c r="L2687" s="593"/>
      <c r="N2687" s="593"/>
      <c r="O2687" s="593"/>
      <c r="P2687" s="593"/>
      <c r="Q2687" s="593"/>
    </row>
    <row r="2688" customHeight="1" spans="6:17">
      <c r="F2688" s="593"/>
      <c r="G2688" s="593"/>
      <c r="H2688" s="593"/>
      <c r="I2688" s="593"/>
      <c r="J2688" s="593"/>
      <c r="K2688" s="593"/>
      <c r="L2688" s="593"/>
      <c r="N2688" s="593"/>
      <c r="O2688" s="593"/>
      <c r="P2688" s="593"/>
      <c r="Q2688" s="593"/>
    </row>
    <row r="2689" customHeight="1" spans="6:17">
      <c r="F2689" s="593"/>
      <c r="G2689" s="593"/>
      <c r="H2689" s="593"/>
      <c r="I2689" s="593"/>
      <c r="J2689" s="593"/>
      <c r="K2689" s="593"/>
      <c r="L2689" s="593"/>
      <c r="N2689" s="593"/>
      <c r="O2689" s="593"/>
      <c r="P2689" s="593"/>
      <c r="Q2689" s="593"/>
    </row>
    <row r="2690" customHeight="1" spans="6:17">
      <c r="F2690" s="593"/>
      <c r="G2690" s="593"/>
      <c r="H2690" s="593"/>
      <c r="I2690" s="593"/>
      <c r="J2690" s="593"/>
      <c r="K2690" s="593"/>
      <c r="L2690" s="593"/>
      <c r="N2690" s="593"/>
      <c r="O2690" s="593"/>
      <c r="P2690" s="593"/>
      <c r="Q2690" s="593"/>
    </row>
    <row r="2691" customHeight="1" spans="6:17">
      <c r="F2691" s="593"/>
      <c r="G2691" s="593"/>
      <c r="H2691" s="593"/>
      <c r="I2691" s="593"/>
      <c r="J2691" s="593"/>
      <c r="K2691" s="593"/>
      <c r="L2691" s="593"/>
      <c r="N2691" s="593"/>
      <c r="O2691" s="593"/>
      <c r="P2691" s="593"/>
      <c r="Q2691" s="593"/>
    </row>
    <row r="2692" customHeight="1" spans="6:17">
      <c r="F2692" s="593"/>
      <c r="G2692" s="593"/>
      <c r="H2692" s="593"/>
      <c r="I2692" s="593"/>
      <c r="J2692" s="593"/>
      <c r="K2692" s="593"/>
      <c r="L2692" s="593"/>
      <c r="N2692" s="593"/>
      <c r="O2692" s="593"/>
      <c r="P2692" s="593"/>
      <c r="Q2692" s="593"/>
    </row>
    <row r="2693" customHeight="1" spans="6:17">
      <c r="F2693" s="593"/>
      <c r="G2693" s="593"/>
      <c r="H2693" s="593"/>
      <c r="I2693" s="593"/>
      <c r="J2693" s="593"/>
      <c r="K2693" s="593"/>
      <c r="L2693" s="593"/>
      <c r="N2693" s="593"/>
      <c r="O2693" s="593"/>
      <c r="P2693" s="593"/>
      <c r="Q2693" s="593"/>
    </row>
    <row r="2694" customHeight="1" spans="6:17">
      <c r="F2694" s="593"/>
      <c r="G2694" s="593"/>
      <c r="H2694" s="593"/>
      <c r="I2694" s="593"/>
      <c r="J2694" s="593"/>
      <c r="K2694" s="593"/>
      <c r="L2694" s="593"/>
      <c r="N2694" s="593"/>
      <c r="O2694" s="593"/>
      <c r="P2694" s="593"/>
      <c r="Q2694" s="593"/>
    </row>
    <row r="2695" customHeight="1" spans="6:17">
      <c r="F2695" s="593"/>
      <c r="G2695" s="593"/>
      <c r="H2695" s="593"/>
      <c r="I2695" s="593"/>
      <c r="J2695" s="593"/>
      <c r="K2695" s="593"/>
      <c r="L2695" s="593"/>
      <c r="N2695" s="593"/>
      <c r="O2695" s="593"/>
      <c r="P2695" s="593"/>
      <c r="Q2695" s="593"/>
    </row>
    <row r="2696" customHeight="1" spans="6:17">
      <c r="F2696" s="593"/>
      <c r="G2696" s="593"/>
      <c r="H2696" s="593"/>
      <c r="I2696" s="593"/>
      <c r="J2696" s="593"/>
      <c r="K2696" s="593"/>
      <c r="L2696" s="593"/>
      <c r="N2696" s="593"/>
      <c r="O2696" s="593"/>
      <c r="P2696" s="593"/>
      <c r="Q2696" s="593"/>
    </row>
    <row r="2697" customHeight="1" spans="6:17">
      <c r="F2697" s="593"/>
      <c r="G2697" s="593"/>
      <c r="H2697" s="593"/>
      <c r="I2697" s="593"/>
      <c r="J2697" s="593"/>
      <c r="K2697" s="593"/>
      <c r="L2697" s="593"/>
      <c r="N2697" s="593"/>
      <c r="O2697" s="593"/>
      <c r="P2697" s="593"/>
      <c r="Q2697" s="593"/>
    </row>
    <row r="2698" customHeight="1" spans="6:17">
      <c r="F2698" s="593"/>
      <c r="G2698" s="593"/>
      <c r="H2698" s="593"/>
      <c r="I2698" s="593"/>
      <c r="J2698" s="593"/>
      <c r="K2698" s="593"/>
      <c r="L2698" s="593"/>
      <c r="N2698" s="593"/>
      <c r="O2698" s="593"/>
      <c r="P2698" s="593"/>
      <c r="Q2698" s="593"/>
    </row>
    <row r="2699" customHeight="1" spans="6:17">
      <c r="F2699" s="593"/>
      <c r="G2699" s="593"/>
      <c r="H2699" s="593"/>
      <c r="I2699" s="593"/>
      <c r="J2699" s="593"/>
      <c r="K2699" s="593"/>
      <c r="L2699" s="593"/>
      <c r="N2699" s="593"/>
      <c r="O2699" s="593"/>
      <c r="P2699" s="593"/>
      <c r="Q2699" s="593"/>
    </row>
    <row r="2700" customHeight="1" spans="6:17">
      <c r="F2700" s="593"/>
      <c r="G2700" s="593"/>
      <c r="H2700" s="593"/>
      <c r="I2700" s="593"/>
      <c r="J2700" s="593"/>
      <c r="K2700" s="593"/>
      <c r="L2700" s="593"/>
      <c r="N2700" s="593"/>
      <c r="O2700" s="593"/>
      <c r="P2700" s="593"/>
      <c r="Q2700" s="593"/>
    </row>
    <row r="2701" customHeight="1" spans="6:17">
      <c r="F2701" s="593"/>
      <c r="G2701" s="593"/>
      <c r="H2701" s="593"/>
      <c r="I2701" s="593"/>
      <c r="J2701" s="593"/>
      <c r="K2701" s="593"/>
      <c r="L2701" s="593"/>
      <c r="N2701" s="593"/>
      <c r="O2701" s="593"/>
      <c r="P2701" s="593"/>
      <c r="Q2701" s="593"/>
    </row>
    <row r="2702" customHeight="1" spans="6:17">
      <c r="F2702" s="593"/>
      <c r="G2702" s="593"/>
      <c r="H2702" s="593"/>
      <c r="I2702" s="593"/>
      <c r="J2702" s="593"/>
      <c r="K2702" s="593"/>
      <c r="L2702" s="593"/>
      <c r="N2702" s="593"/>
      <c r="O2702" s="593"/>
      <c r="P2702" s="593"/>
      <c r="Q2702" s="593"/>
    </row>
    <row r="2703" customHeight="1" spans="6:17">
      <c r="F2703" s="593"/>
      <c r="G2703" s="593"/>
      <c r="H2703" s="593"/>
      <c r="I2703" s="593"/>
      <c r="J2703" s="593"/>
      <c r="K2703" s="593"/>
      <c r="L2703" s="593"/>
      <c r="N2703" s="593"/>
      <c r="O2703" s="593"/>
      <c r="P2703" s="593"/>
      <c r="Q2703" s="593"/>
    </row>
    <row r="2704" customHeight="1" spans="6:17">
      <c r="F2704" s="593"/>
      <c r="G2704" s="593"/>
      <c r="H2704" s="593"/>
      <c r="I2704" s="593"/>
      <c r="J2704" s="593"/>
      <c r="K2704" s="593"/>
      <c r="L2704" s="593"/>
      <c r="N2704" s="593"/>
      <c r="O2704" s="593"/>
      <c r="P2704" s="593"/>
      <c r="Q2704" s="593"/>
    </row>
    <row r="2705" customHeight="1" spans="6:17">
      <c r="F2705" s="593"/>
      <c r="G2705" s="593"/>
      <c r="H2705" s="593"/>
      <c r="I2705" s="593"/>
      <c r="J2705" s="593"/>
      <c r="K2705" s="593"/>
      <c r="L2705" s="593"/>
      <c r="N2705" s="593"/>
      <c r="O2705" s="593"/>
      <c r="P2705" s="593"/>
      <c r="Q2705" s="593"/>
    </row>
    <row r="2706" customHeight="1" spans="6:17">
      <c r="F2706" s="593"/>
      <c r="G2706" s="593"/>
      <c r="H2706" s="593"/>
      <c r="I2706" s="593"/>
      <c r="J2706" s="593"/>
      <c r="K2706" s="593"/>
      <c r="L2706" s="593"/>
      <c r="N2706" s="593"/>
      <c r="O2706" s="593"/>
      <c r="P2706" s="593"/>
      <c r="Q2706" s="593"/>
    </row>
    <row r="2707" customHeight="1" spans="6:17">
      <c r="F2707" s="593"/>
      <c r="G2707" s="593"/>
      <c r="H2707" s="593"/>
      <c r="I2707" s="593"/>
      <c r="J2707" s="593"/>
      <c r="K2707" s="593"/>
      <c r="L2707" s="593"/>
      <c r="N2707" s="593"/>
      <c r="O2707" s="593"/>
      <c r="P2707" s="593"/>
      <c r="Q2707" s="593"/>
    </row>
    <row r="2708" customHeight="1" spans="6:17">
      <c r="F2708" s="593"/>
      <c r="G2708" s="593"/>
      <c r="H2708" s="593"/>
      <c r="I2708" s="593"/>
      <c r="J2708" s="593"/>
      <c r="K2708" s="593"/>
      <c r="L2708" s="593"/>
      <c r="N2708" s="593"/>
      <c r="O2708" s="593"/>
      <c r="P2708" s="593"/>
      <c r="Q2708" s="593"/>
    </row>
    <row r="2709" customHeight="1" spans="6:17">
      <c r="F2709" s="593"/>
      <c r="G2709" s="593"/>
      <c r="H2709" s="593"/>
      <c r="I2709" s="593"/>
      <c r="J2709" s="593"/>
      <c r="K2709" s="593"/>
      <c r="L2709" s="593"/>
      <c r="N2709" s="593"/>
      <c r="O2709" s="593"/>
      <c r="P2709" s="593"/>
      <c r="Q2709" s="593"/>
    </row>
    <row r="2710" customHeight="1" spans="6:17">
      <c r="F2710" s="593"/>
      <c r="G2710" s="593"/>
      <c r="H2710" s="593"/>
      <c r="I2710" s="593"/>
      <c r="J2710" s="593"/>
      <c r="K2710" s="593"/>
      <c r="L2710" s="593"/>
      <c r="N2710" s="593"/>
      <c r="O2710" s="593"/>
      <c r="P2710" s="593"/>
      <c r="Q2710" s="593"/>
    </row>
    <row r="2711" customHeight="1" spans="6:17">
      <c r="F2711" s="593"/>
      <c r="G2711" s="593"/>
      <c r="H2711" s="593"/>
      <c r="I2711" s="593"/>
      <c r="J2711" s="593"/>
      <c r="K2711" s="593"/>
      <c r="L2711" s="593"/>
      <c r="N2711" s="593"/>
      <c r="O2711" s="593"/>
      <c r="P2711" s="593"/>
      <c r="Q2711" s="593"/>
    </row>
    <row r="2712" customHeight="1" spans="6:17">
      <c r="F2712" s="593"/>
      <c r="G2712" s="593"/>
      <c r="H2712" s="593"/>
      <c r="I2712" s="593"/>
      <c r="J2712" s="593"/>
      <c r="K2712" s="593"/>
      <c r="L2712" s="593"/>
      <c r="N2712" s="593"/>
      <c r="O2712" s="593"/>
      <c r="P2712" s="593"/>
      <c r="Q2712" s="593"/>
    </row>
    <row r="2713" customHeight="1" spans="6:17">
      <c r="F2713" s="593"/>
      <c r="G2713" s="593"/>
      <c r="H2713" s="593"/>
      <c r="I2713" s="593"/>
      <c r="J2713" s="593"/>
      <c r="K2713" s="593"/>
      <c r="L2713" s="593"/>
      <c r="N2713" s="593"/>
      <c r="O2713" s="593"/>
      <c r="P2713" s="593"/>
      <c r="Q2713" s="593"/>
    </row>
    <row r="2714" customHeight="1" spans="6:17">
      <c r="F2714" s="593"/>
      <c r="G2714" s="593"/>
      <c r="H2714" s="593"/>
      <c r="I2714" s="593"/>
      <c r="J2714" s="593"/>
      <c r="K2714" s="593"/>
      <c r="L2714" s="593"/>
      <c r="N2714" s="593"/>
      <c r="O2714" s="593"/>
      <c r="P2714" s="593"/>
      <c r="Q2714" s="593"/>
    </row>
    <row r="2715" customHeight="1" spans="6:17">
      <c r="F2715" s="593"/>
      <c r="G2715" s="593"/>
      <c r="H2715" s="593"/>
      <c r="I2715" s="593"/>
      <c r="J2715" s="593"/>
      <c r="K2715" s="593"/>
      <c r="L2715" s="593"/>
      <c r="N2715" s="593"/>
      <c r="O2715" s="593"/>
      <c r="P2715" s="593"/>
      <c r="Q2715" s="593"/>
    </row>
    <row r="2716" customHeight="1" spans="6:17">
      <c r="F2716" s="593"/>
      <c r="G2716" s="593"/>
      <c r="H2716" s="593"/>
      <c r="I2716" s="593"/>
      <c r="J2716" s="593"/>
      <c r="K2716" s="593"/>
      <c r="L2716" s="593"/>
      <c r="N2716" s="593"/>
      <c r="O2716" s="593"/>
      <c r="P2716" s="593"/>
      <c r="Q2716" s="593"/>
    </row>
    <row r="2717" customHeight="1" spans="6:17">
      <c r="F2717" s="593"/>
      <c r="G2717" s="593"/>
      <c r="H2717" s="593"/>
      <c r="I2717" s="593"/>
      <c r="J2717" s="593"/>
      <c r="K2717" s="593"/>
      <c r="L2717" s="593"/>
      <c r="N2717" s="593"/>
      <c r="O2717" s="593"/>
      <c r="P2717" s="593"/>
      <c r="Q2717" s="593"/>
    </row>
    <row r="2718" customHeight="1" spans="6:17">
      <c r="F2718" s="593"/>
      <c r="G2718" s="593"/>
      <c r="H2718" s="593"/>
      <c r="I2718" s="593"/>
      <c r="J2718" s="593"/>
      <c r="K2718" s="593"/>
      <c r="L2718" s="593"/>
      <c r="N2718" s="593"/>
      <c r="O2718" s="593"/>
      <c r="P2718" s="593"/>
      <c r="Q2718" s="593"/>
    </row>
    <row r="2719" customHeight="1" spans="6:17">
      <c r="F2719" s="593"/>
      <c r="G2719" s="593"/>
      <c r="H2719" s="593"/>
      <c r="I2719" s="593"/>
      <c r="J2719" s="593"/>
      <c r="K2719" s="593"/>
      <c r="L2719" s="593"/>
      <c r="N2719" s="593"/>
      <c r="O2719" s="593"/>
      <c r="P2719" s="593"/>
      <c r="Q2719" s="593"/>
    </row>
    <row r="2720" customHeight="1" spans="6:17">
      <c r="F2720" s="593"/>
      <c r="G2720" s="593"/>
      <c r="H2720" s="593"/>
      <c r="I2720" s="593"/>
      <c r="J2720" s="593"/>
      <c r="K2720" s="593"/>
      <c r="L2720" s="593"/>
      <c r="N2720" s="593"/>
      <c r="O2720" s="593"/>
      <c r="P2720" s="593"/>
      <c r="Q2720" s="593"/>
    </row>
    <row r="2721" customHeight="1" spans="6:17">
      <c r="F2721" s="593"/>
      <c r="G2721" s="593"/>
      <c r="H2721" s="593"/>
      <c r="I2721" s="593"/>
      <c r="J2721" s="593"/>
      <c r="K2721" s="593"/>
      <c r="L2721" s="593"/>
      <c r="N2721" s="593"/>
      <c r="O2721" s="593"/>
      <c r="P2721" s="593"/>
      <c r="Q2721" s="593"/>
    </row>
    <row r="2722" customHeight="1" spans="6:17">
      <c r="F2722" s="593"/>
      <c r="G2722" s="593"/>
      <c r="H2722" s="593"/>
      <c r="I2722" s="593"/>
      <c r="J2722" s="593"/>
      <c r="K2722" s="593"/>
      <c r="L2722" s="593"/>
      <c r="N2722" s="593"/>
      <c r="O2722" s="593"/>
      <c r="P2722" s="593"/>
      <c r="Q2722" s="593"/>
    </row>
    <row r="2723" customHeight="1" spans="6:17">
      <c r="F2723" s="593"/>
      <c r="G2723" s="593"/>
      <c r="H2723" s="593"/>
      <c r="I2723" s="593"/>
      <c r="J2723" s="593"/>
      <c r="K2723" s="593"/>
      <c r="L2723" s="593"/>
      <c r="N2723" s="593"/>
      <c r="O2723" s="593"/>
      <c r="P2723" s="593"/>
      <c r="Q2723" s="593"/>
    </row>
    <row r="2724" customHeight="1" spans="6:17">
      <c r="F2724" s="593"/>
      <c r="G2724" s="593"/>
      <c r="H2724" s="593"/>
      <c r="I2724" s="593"/>
      <c r="J2724" s="593"/>
      <c r="K2724" s="593"/>
      <c r="L2724" s="593"/>
      <c r="N2724" s="593"/>
      <c r="O2724" s="593"/>
      <c r="P2724" s="593"/>
      <c r="Q2724" s="593"/>
    </row>
    <row r="2725" customHeight="1" spans="6:17">
      <c r="F2725" s="593"/>
      <c r="G2725" s="593"/>
      <c r="H2725" s="593"/>
      <c r="I2725" s="593"/>
      <c r="J2725" s="593"/>
      <c r="K2725" s="593"/>
      <c r="L2725" s="593"/>
      <c r="N2725" s="593"/>
      <c r="O2725" s="593"/>
      <c r="P2725" s="593"/>
      <c r="Q2725" s="593"/>
    </row>
    <row r="2726" customHeight="1" spans="6:17">
      <c r="F2726" s="593"/>
      <c r="G2726" s="593"/>
      <c r="H2726" s="593"/>
      <c r="I2726" s="593"/>
      <c r="J2726" s="593"/>
      <c r="K2726" s="593"/>
      <c r="L2726" s="593"/>
      <c r="N2726" s="593"/>
      <c r="O2726" s="593"/>
      <c r="P2726" s="593"/>
      <c r="Q2726" s="593"/>
    </row>
    <row r="2727" customHeight="1" spans="6:17">
      <c r="F2727" s="593"/>
      <c r="G2727" s="593"/>
      <c r="H2727" s="593"/>
      <c r="I2727" s="593"/>
      <c r="J2727" s="593"/>
      <c r="K2727" s="593"/>
      <c r="L2727" s="593"/>
      <c r="N2727" s="593"/>
      <c r="O2727" s="593"/>
      <c r="P2727" s="593"/>
      <c r="Q2727" s="593"/>
    </row>
    <row r="2728" customHeight="1" spans="6:17">
      <c r="F2728" s="593"/>
      <c r="G2728" s="593"/>
      <c r="H2728" s="593"/>
      <c r="I2728" s="593"/>
      <c r="J2728" s="593"/>
      <c r="K2728" s="593"/>
      <c r="L2728" s="593"/>
      <c r="N2728" s="593"/>
      <c r="O2728" s="593"/>
      <c r="P2728" s="593"/>
      <c r="Q2728" s="593"/>
    </row>
    <row r="2729" customHeight="1" spans="6:17">
      <c r="F2729" s="593"/>
      <c r="G2729" s="593"/>
      <c r="H2729" s="593"/>
      <c r="I2729" s="593"/>
      <c r="J2729" s="593"/>
      <c r="K2729" s="593"/>
      <c r="L2729" s="593"/>
      <c r="N2729" s="593"/>
      <c r="O2729" s="593"/>
      <c r="P2729" s="593"/>
      <c r="Q2729" s="593"/>
    </row>
    <row r="2730" customHeight="1" spans="6:17">
      <c r="F2730" s="593"/>
      <c r="G2730" s="593"/>
      <c r="H2730" s="593"/>
      <c r="I2730" s="593"/>
      <c r="J2730" s="593"/>
      <c r="K2730" s="593"/>
      <c r="L2730" s="593"/>
      <c r="N2730" s="593"/>
      <c r="O2730" s="593"/>
      <c r="P2730" s="593"/>
      <c r="Q2730" s="593"/>
    </row>
    <row r="2731" customHeight="1" spans="6:17">
      <c r="F2731" s="593"/>
      <c r="G2731" s="593"/>
      <c r="H2731" s="593"/>
      <c r="I2731" s="593"/>
      <c r="J2731" s="593"/>
      <c r="K2731" s="593"/>
      <c r="L2731" s="593"/>
      <c r="N2731" s="593"/>
      <c r="O2731" s="593"/>
      <c r="P2731" s="593"/>
      <c r="Q2731" s="593"/>
    </row>
    <row r="2732" customHeight="1" spans="6:17">
      <c r="F2732" s="593"/>
      <c r="G2732" s="593"/>
      <c r="H2732" s="593"/>
      <c r="I2732" s="593"/>
      <c r="J2732" s="593"/>
      <c r="K2732" s="593"/>
      <c r="L2732" s="593"/>
      <c r="N2732" s="593"/>
      <c r="O2732" s="593"/>
      <c r="P2732" s="593"/>
      <c r="Q2732" s="593"/>
    </row>
    <row r="2733" customHeight="1" spans="6:17">
      <c r="F2733" s="593"/>
      <c r="G2733" s="593"/>
      <c r="H2733" s="593"/>
      <c r="I2733" s="593"/>
      <c r="J2733" s="593"/>
      <c r="K2733" s="593"/>
      <c r="L2733" s="593"/>
      <c r="N2733" s="593"/>
      <c r="O2733" s="593"/>
      <c r="P2733" s="593"/>
      <c r="Q2733" s="593"/>
    </row>
    <row r="2734" customHeight="1" spans="6:17">
      <c r="F2734" s="593"/>
      <c r="G2734" s="593"/>
      <c r="H2734" s="593"/>
      <c r="I2734" s="593"/>
      <c r="J2734" s="593"/>
      <c r="K2734" s="593"/>
      <c r="L2734" s="593"/>
      <c r="N2734" s="593"/>
      <c r="O2734" s="593"/>
      <c r="P2734" s="593"/>
      <c r="Q2734" s="593"/>
    </row>
    <row r="2735" customHeight="1" spans="6:17">
      <c r="F2735" s="593"/>
      <c r="G2735" s="593"/>
      <c r="H2735" s="593"/>
      <c r="I2735" s="593"/>
      <c r="J2735" s="593"/>
      <c r="K2735" s="593"/>
      <c r="L2735" s="593"/>
      <c r="N2735" s="593"/>
      <c r="O2735" s="593"/>
      <c r="P2735" s="593"/>
      <c r="Q2735" s="593"/>
    </row>
    <row r="2736" customHeight="1" spans="6:17">
      <c r="F2736" s="593"/>
      <c r="G2736" s="593"/>
      <c r="H2736" s="593"/>
      <c r="I2736" s="593"/>
      <c r="J2736" s="593"/>
      <c r="K2736" s="593"/>
      <c r="L2736" s="593"/>
      <c r="N2736" s="593"/>
      <c r="O2736" s="593"/>
      <c r="P2736" s="593"/>
      <c r="Q2736" s="593"/>
    </row>
    <row r="2737" customHeight="1" spans="6:17">
      <c r="F2737" s="593"/>
      <c r="G2737" s="593"/>
      <c r="H2737" s="593"/>
      <c r="I2737" s="593"/>
      <c r="J2737" s="593"/>
      <c r="K2737" s="593"/>
      <c r="L2737" s="593"/>
      <c r="N2737" s="593"/>
      <c r="O2737" s="593"/>
      <c r="P2737" s="593"/>
      <c r="Q2737" s="593"/>
    </row>
    <row r="2738" customHeight="1" spans="6:17">
      <c r="F2738" s="593"/>
      <c r="G2738" s="593"/>
      <c r="H2738" s="593"/>
      <c r="I2738" s="593"/>
      <c r="J2738" s="593"/>
      <c r="K2738" s="593"/>
      <c r="L2738" s="593"/>
      <c r="N2738" s="593"/>
      <c r="O2738" s="593"/>
      <c r="P2738" s="593"/>
      <c r="Q2738" s="593"/>
    </row>
    <row r="2739" customHeight="1" spans="6:17">
      <c r="F2739" s="593"/>
      <c r="G2739" s="593"/>
      <c r="H2739" s="593"/>
      <c r="I2739" s="593"/>
      <c r="J2739" s="593"/>
      <c r="K2739" s="593"/>
      <c r="L2739" s="593"/>
      <c r="N2739" s="593"/>
      <c r="O2739" s="593"/>
      <c r="P2739" s="593"/>
      <c r="Q2739" s="593"/>
    </row>
    <row r="2740" customHeight="1" spans="6:17">
      <c r="F2740" s="593"/>
      <c r="G2740" s="593"/>
      <c r="H2740" s="593"/>
      <c r="I2740" s="593"/>
      <c r="J2740" s="593"/>
      <c r="K2740" s="593"/>
      <c r="L2740" s="593"/>
      <c r="N2740" s="593"/>
      <c r="O2740" s="593"/>
      <c r="P2740" s="593"/>
      <c r="Q2740" s="593"/>
    </row>
    <row r="2741" customHeight="1" spans="6:17">
      <c r="F2741" s="593"/>
      <c r="G2741" s="593"/>
      <c r="H2741" s="593"/>
      <c r="I2741" s="593"/>
      <c r="J2741" s="593"/>
      <c r="K2741" s="593"/>
      <c r="L2741" s="593"/>
      <c r="N2741" s="593"/>
      <c r="O2741" s="593"/>
      <c r="P2741" s="593"/>
      <c r="Q2741" s="593"/>
    </row>
    <row r="2742" customHeight="1" spans="6:17">
      <c r="F2742" s="593"/>
      <c r="G2742" s="593"/>
      <c r="H2742" s="593"/>
      <c r="I2742" s="593"/>
      <c r="J2742" s="593"/>
      <c r="K2742" s="593"/>
      <c r="L2742" s="593"/>
      <c r="N2742" s="593"/>
      <c r="O2742" s="593"/>
      <c r="P2742" s="593"/>
      <c r="Q2742" s="593"/>
    </row>
    <row r="2743" customHeight="1" spans="6:17">
      <c r="F2743" s="593"/>
      <c r="G2743" s="593"/>
      <c r="H2743" s="593"/>
      <c r="I2743" s="593"/>
      <c r="J2743" s="593"/>
      <c r="K2743" s="593"/>
      <c r="L2743" s="593"/>
      <c r="N2743" s="593"/>
      <c r="O2743" s="593"/>
      <c r="P2743" s="593"/>
      <c r="Q2743" s="593"/>
    </row>
    <row r="2744" customHeight="1" spans="6:17">
      <c r="F2744" s="593"/>
      <c r="G2744" s="593"/>
      <c r="H2744" s="593"/>
      <c r="I2744" s="593"/>
      <c r="J2744" s="593"/>
      <c r="K2744" s="593"/>
      <c r="L2744" s="593"/>
      <c r="N2744" s="593"/>
      <c r="O2744" s="593"/>
      <c r="P2744" s="593"/>
      <c r="Q2744" s="593"/>
    </row>
    <row r="2745" customHeight="1" spans="6:17">
      <c r="F2745" s="593"/>
      <c r="G2745" s="593"/>
      <c r="H2745" s="593"/>
      <c r="I2745" s="593"/>
      <c r="J2745" s="593"/>
      <c r="K2745" s="593"/>
      <c r="L2745" s="593"/>
      <c r="N2745" s="593"/>
      <c r="O2745" s="593"/>
      <c r="P2745" s="593"/>
      <c r="Q2745" s="593"/>
    </row>
    <row r="2746" customHeight="1" spans="6:17">
      <c r="F2746" s="593"/>
      <c r="G2746" s="593"/>
      <c r="H2746" s="593"/>
      <c r="I2746" s="593"/>
      <c r="J2746" s="593"/>
      <c r="K2746" s="593"/>
      <c r="L2746" s="593"/>
      <c r="N2746" s="593"/>
      <c r="O2746" s="593"/>
      <c r="P2746" s="593"/>
      <c r="Q2746" s="593"/>
    </row>
    <row r="2747" customHeight="1" spans="6:17">
      <c r="F2747" s="593"/>
      <c r="G2747" s="593"/>
      <c r="H2747" s="593"/>
      <c r="I2747" s="593"/>
      <c r="J2747" s="593"/>
      <c r="K2747" s="593"/>
      <c r="L2747" s="593"/>
      <c r="N2747" s="593"/>
      <c r="O2747" s="593"/>
      <c r="P2747" s="593"/>
      <c r="Q2747" s="593"/>
    </row>
    <row r="2748" customHeight="1" spans="6:17">
      <c r="F2748" s="593"/>
      <c r="G2748" s="593"/>
      <c r="H2748" s="593"/>
      <c r="I2748" s="593"/>
      <c r="J2748" s="593"/>
      <c r="K2748" s="593"/>
      <c r="L2748" s="593"/>
      <c r="N2748" s="593"/>
      <c r="O2748" s="593"/>
      <c r="P2748" s="593"/>
      <c r="Q2748" s="593"/>
    </row>
    <row r="2749" customHeight="1" spans="6:17">
      <c r="F2749" s="593"/>
      <c r="G2749" s="593"/>
      <c r="H2749" s="593"/>
      <c r="I2749" s="593"/>
      <c r="J2749" s="593"/>
      <c r="K2749" s="593"/>
      <c r="L2749" s="593"/>
      <c r="N2749" s="593"/>
      <c r="O2749" s="593"/>
      <c r="P2749" s="593"/>
      <c r="Q2749" s="593"/>
    </row>
    <row r="2750" customHeight="1" spans="6:17">
      <c r="F2750" s="593"/>
      <c r="G2750" s="593"/>
      <c r="H2750" s="593"/>
      <c r="I2750" s="593"/>
      <c r="J2750" s="593"/>
      <c r="K2750" s="593"/>
      <c r="L2750" s="593"/>
      <c r="N2750" s="593"/>
      <c r="O2750" s="593"/>
      <c r="P2750" s="593"/>
      <c r="Q2750" s="593"/>
    </row>
    <row r="2751" customHeight="1" spans="6:17">
      <c r="F2751" s="593"/>
      <c r="G2751" s="593"/>
      <c r="H2751" s="593"/>
      <c r="I2751" s="593"/>
      <c r="J2751" s="593"/>
      <c r="K2751" s="593"/>
      <c r="L2751" s="593"/>
      <c r="N2751" s="593"/>
      <c r="O2751" s="593"/>
      <c r="P2751" s="593"/>
      <c r="Q2751" s="593"/>
    </row>
    <row r="2752" customHeight="1" spans="6:17">
      <c r="F2752" s="593"/>
      <c r="G2752" s="593"/>
      <c r="H2752" s="593"/>
      <c r="I2752" s="593"/>
      <c r="J2752" s="593"/>
      <c r="K2752" s="593"/>
      <c r="L2752" s="593"/>
      <c r="N2752" s="593"/>
      <c r="O2752" s="593"/>
      <c r="P2752" s="593"/>
      <c r="Q2752" s="593"/>
    </row>
    <row r="2753" customHeight="1" spans="6:17">
      <c r="F2753" s="593"/>
      <c r="G2753" s="593"/>
      <c r="H2753" s="593"/>
      <c r="I2753" s="593"/>
      <c r="J2753" s="593"/>
      <c r="K2753" s="593"/>
      <c r="L2753" s="593"/>
      <c r="N2753" s="593"/>
      <c r="O2753" s="593"/>
      <c r="P2753" s="593"/>
      <c r="Q2753" s="593"/>
    </row>
    <row r="2754" customHeight="1" spans="6:17">
      <c r="F2754" s="593"/>
      <c r="G2754" s="593"/>
      <c r="H2754" s="593"/>
      <c r="I2754" s="593"/>
      <c r="J2754" s="593"/>
      <c r="K2754" s="593"/>
      <c r="L2754" s="593"/>
      <c r="N2754" s="593"/>
      <c r="O2754" s="593"/>
      <c r="P2754" s="593"/>
      <c r="Q2754" s="593"/>
    </row>
    <row r="2755" customHeight="1" spans="6:17">
      <c r="F2755" s="593"/>
      <c r="G2755" s="593"/>
      <c r="H2755" s="593"/>
      <c r="I2755" s="593"/>
      <c r="J2755" s="593"/>
      <c r="K2755" s="593"/>
      <c r="L2755" s="593"/>
      <c r="N2755" s="593"/>
      <c r="O2755" s="593"/>
      <c r="P2755" s="593"/>
      <c r="Q2755" s="593"/>
    </row>
    <row r="2756" customHeight="1" spans="6:17">
      <c r="F2756" s="593"/>
      <c r="G2756" s="593"/>
      <c r="H2756" s="593"/>
      <c r="I2756" s="593"/>
      <c r="J2756" s="593"/>
      <c r="K2756" s="593"/>
      <c r="L2756" s="593"/>
      <c r="N2756" s="593"/>
      <c r="O2756" s="593"/>
      <c r="P2756" s="593"/>
      <c r="Q2756" s="593"/>
    </row>
    <row r="2757" customHeight="1" spans="6:17">
      <c r="F2757" s="593"/>
      <c r="G2757" s="593"/>
      <c r="H2757" s="593"/>
      <c r="I2757" s="593"/>
      <c r="J2757" s="593"/>
      <c r="K2757" s="593"/>
      <c r="L2757" s="593"/>
      <c r="N2757" s="593"/>
      <c r="O2757" s="593"/>
      <c r="P2757" s="593"/>
      <c r="Q2757" s="593"/>
    </row>
    <row r="2758" customHeight="1" spans="6:17">
      <c r="F2758" s="593"/>
      <c r="G2758" s="593"/>
      <c r="H2758" s="593"/>
      <c r="I2758" s="593"/>
      <c r="J2758" s="593"/>
      <c r="K2758" s="593"/>
      <c r="L2758" s="593"/>
      <c r="N2758" s="593"/>
      <c r="O2758" s="593"/>
      <c r="P2758" s="593"/>
      <c r="Q2758" s="593"/>
    </row>
    <row r="2759" customHeight="1" spans="6:17">
      <c r="F2759" s="593"/>
      <c r="G2759" s="593"/>
      <c r="H2759" s="593"/>
      <c r="I2759" s="593"/>
      <c r="J2759" s="593"/>
      <c r="K2759" s="593"/>
      <c r="L2759" s="593"/>
      <c r="N2759" s="593"/>
      <c r="O2759" s="593"/>
      <c r="P2759" s="593"/>
      <c r="Q2759" s="593"/>
    </row>
    <row r="2760" customHeight="1" spans="6:17">
      <c r="F2760" s="593"/>
      <c r="G2760" s="593"/>
      <c r="H2760" s="593"/>
      <c r="I2760" s="593"/>
      <c r="J2760" s="593"/>
      <c r="K2760" s="593"/>
      <c r="L2760" s="593"/>
      <c r="N2760" s="593"/>
      <c r="O2760" s="593"/>
      <c r="P2760" s="593"/>
      <c r="Q2760" s="593"/>
    </row>
    <row r="2761" customHeight="1" spans="6:17">
      <c r="F2761" s="593"/>
      <c r="G2761" s="593"/>
      <c r="H2761" s="593"/>
      <c r="I2761" s="593"/>
      <c r="J2761" s="593"/>
      <c r="K2761" s="593"/>
      <c r="L2761" s="593"/>
      <c r="N2761" s="593"/>
      <c r="O2761" s="593"/>
      <c r="P2761" s="593"/>
      <c r="Q2761" s="593"/>
    </row>
    <row r="2762" customHeight="1" spans="6:17">
      <c r="F2762" s="593"/>
      <c r="G2762" s="593"/>
      <c r="H2762" s="593"/>
      <c r="I2762" s="593"/>
      <c r="J2762" s="593"/>
      <c r="K2762" s="593"/>
      <c r="L2762" s="593"/>
      <c r="N2762" s="593"/>
      <c r="O2762" s="593"/>
      <c r="P2762" s="593"/>
      <c r="Q2762" s="593"/>
    </row>
    <row r="2763" customHeight="1" spans="6:17">
      <c r="F2763" s="593"/>
      <c r="G2763" s="593"/>
      <c r="H2763" s="593"/>
      <c r="I2763" s="593"/>
      <c r="J2763" s="593"/>
      <c r="K2763" s="593"/>
      <c r="L2763" s="593"/>
      <c r="N2763" s="593"/>
      <c r="O2763" s="593"/>
      <c r="P2763" s="593"/>
      <c r="Q2763" s="593"/>
    </row>
    <row r="2764" customHeight="1" spans="6:17">
      <c r="F2764" s="593"/>
      <c r="G2764" s="593"/>
      <c r="H2764" s="593"/>
      <c r="I2764" s="593"/>
      <c r="J2764" s="593"/>
      <c r="K2764" s="593"/>
      <c r="L2764" s="593"/>
      <c r="N2764" s="593"/>
      <c r="O2764" s="593"/>
      <c r="P2764" s="593"/>
      <c r="Q2764" s="593"/>
    </row>
    <row r="2765" customHeight="1" spans="6:17">
      <c r="F2765" s="593"/>
      <c r="G2765" s="593"/>
      <c r="H2765" s="593"/>
      <c r="I2765" s="593"/>
      <c r="J2765" s="593"/>
      <c r="K2765" s="593"/>
      <c r="L2765" s="593"/>
      <c r="N2765" s="593"/>
      <c r="O2765" s="593"/>
      <c r="P2765" s="593"/>
      <c r="Q2765" s="593"/>
    </row>
    <row r="2766" customHeight="1" spans="6:17">
      <c r="F2766" s="593"/>
      <c r="G2766" s="593"/>
      <c r="H2766" s="593"/>
      <c r="I2766" s="593"/>
      <c r="J2766" s="593"/>
      <c r="K2766" s="593"/>
      <c r="L2766" s="593"/>
      <c r="N2766" s="593"/>
      <c r="O2766" s="593"/>
      <c r="P2766" s="593"/>
      <c r="Q2766" s="593"/>
    </row>
    <row r="2767" customHeight="1" spans="6:17">
      <c r="F2767" s="593"/>
      <c r="G2767" s="593"/>
      <c r="H2767" s="593"/>
      <c r="I2767" s="593"/>
      <c r="J2767" s="593"/>
      <c r="K2767" s="593"/>
      <c r="L2767" s="593"/>
      <c r="N2767" s="593"/>
      <c r="O2767" s="593"/>
      <c r="P2767" s="593"/>
      <c r="Q2767" s="593"/>
    </row>
    <row r="2768" customHeight="1" spans="6:17">
      <c r="F2768" s="593"/>
      <c r="G2768" s="593"/>
      <c r="H2768" s="593"/>
      <c r="I2768" s="593"/>
      <c r="J2768" s="593"/>
      <c r="K2768" s="593"/>
      <c r="L2768" s="593"/>
      <c r="N2768" s="593"/>
      <c r="O2768" s="593"/>
      <c r="P2768" s="593"/>
      <c r="Q2768" s="593"/>
    </row>
    <row r="2769" customHeight="1" spans="6:17">
      <c r="F2769" s="593"/>
      <c r="G2769" s="593"/>
      <c r="H2769" s="593"/>
      <c r="I2769" s="593"/>
      <c r="J2769" s="593"/>
      <c r="K2769" s="593"/>
      <c r="L2769" s="593"/>
      <c r="N2769" s="593"/>
      <c r="O2769" s="593"/>
      <c r="P2769" s="593"/>
      <c r="Q2769" s="593"/>
    </row>
    <row r="2770" customHeight="1" spans="6:17">
      <c r="F2770" s="593"/>
      <c r="G2770" s="593"/>
      <c r="H2770" s="593"/>
      <c r="I2770" s="593"/>
      <c r="J2770" s="593"/>
      <c r="K2770" s="593"/>
      <c r="L2770" s="593"/>
      <c r="N2770" s="593"/>
      <c r="O2770" s="593"/>
      <c r="P2770" s="593"/>
      <c r="Q2770" s="593"/>
    </row>
    <row r="2771" customHeight="1" spans="6:17">
      <c r="F2771" s="593"/>
      <c r="G2771" s="593"/>
      <c r="H2771" s="593"/>
      <c r="I2771" s="593"/>
      <c r="J2771" s="593"/>
      <c r="K2771" s="593"/>
      <c r="L2771" s="593"/>
      <c r="N2771" s="593"/>
      <c r="O2771" s="593"/>
      <c r="P2771" s="593"/>
      <c r="Q2771" s="593"/>
    </row>
    <row r="2772" customHeight="1" spans="6:17">
      <c r="F2772" s="593"/>
      <c r="G2772" s="593"/>
      <c r="H2772" s="593"/>
      <c r="I2772" s="593"/>
      <c r="J2772" s="593"/>
      <c r="K2772" s="593"/>
      <c r="L2772" s="593"/>
      <c r="N2772" s="593"/>
      <c r="O2772" s="593"/>
      <c r="P2772" s="593"/>
      <c r="Q2772" s="593"/>
    </row>
    <row r="2773" customHeight="1" spans="6:17">
      <c r="F2773" s="593"/>
      <c r="G2773" s="593"/>
      <c r="H2773" s="593"/>
      <c r="I2773" s="593"/>
      <c r="J2773" s="593"/>
      <c r="K2773" s="593"/>
      <c r="L2773" s="593"/>
      <c r="N2773" s="593"/>
      <c r="O2773" s="593"/>
      <c r="P2773" s="593"/>
      <c r="Q2773" s="593"/>
    </row>
    <row r="2774" customHeight="1" spans="6:17">
      <c r="F2774" s="593"/>
      <c r="G2774" s="593"/>
      <c r="H2774" s="593"/>
      <c r="I2774" s="593"/>
      <c r="J2774" s="593"/>
      <c r="K2774" s="593"/>
      <c r="L2774" s="593"/>
      <c r="N2774" s="593"/>
      <c r="O2774" s="593"/>
      <c r="P2774" s="593"/>
      <c r="Q2774" s="593"/>
    </row>
    <row r="2775" customHeight="1" spans="6:17">
      <c r="F2775" s="593"/>
      <c r="G2775" s="593"/>
      <c r="H2775" s="593"/>
      <c r="I2775" s="593"/>
      <c r="J2775" s="593"/>
      <c r="K2775" s="593"/>
      <c r="L2775" s="593"/>
      <c r="N2775" s="593"/>
      <c r="O2775" s="593"/>
      <c r="P2775" s="593"/>
      <c r="Q2775" s="593"/>
    </row>
    <row r="2776" customHeight="1" spans="6:17">
      <c r="F2776" s="593"/>
      <c r="G2776" s="593"/>
      <c r="H2776" s="593"/>
      <c r="I2776" s="593"/>
      <c r="J2776" s="593"/>
      <c r="K2776" s="593"/>
      <c r="L2776" s="593"/>
      <c r="N2776" s="593"/>
      <c r="O2776" s="593"/>
      <c r="P2776" s="593"/>
      <c r="Q2776" s="593"/>
    </row>
    <row r="2777" customHeight="1" spans="6:17">
      <c r="F2777" s="593"/>
      <c r="G2777" s="593"/>
      <c r="H2777" s="593"/>
      <c r="I2777" s="593"/>
      <c r="J2777" s="593"/>
      <c r="K2777" s="593"/>
      <c r="L2777" s="593"/>
      <c r="N2777" s="593"/>
      <c r="O2777" s="593"/>
      <c r="P2777" s="593"/>
      <c r="Q2777" s="593"/>
    </row>
    <row r="2778" customHeight="1" spans="6:17">
      <c r="F2778" s="593"/>
      <c r="G2778" s="593"/>
      <c r="H2778" s="593"/>
      <c r="I2778" s="593"/>
      <c r="J2778" s="593"/>
      <c r="K2778" s="593"/>
      <c r="L2778" s="593"/>
      <c r="N2778" s="593"/>
      <c r="O2778" s="593"/>
      <c r="P2778" s="593"/>
      <c r="Q2778" s="593"/>
    </row>
    <row r="2779" customHeight="1" spans="6:17">
      <c r="F2779" s="593"/>
      <c r="G2779" s="593"/>
      <c r="H2779" s="593"/>
      <c r="I2779" s="593"/>
      <c r="J2779" s="593"/>
      <c r="K2779" s="593"/>
      <c r="L2779" s="593"/>
      <c r="N2779" s="593"/>
      <c r="O2779" s="593"/>
      <c r="P2779" s="593"/>
      <c r="Q2779" s="593"/>
    </row>
    <row r="2780" customHeight="1" spans="6:17">
      <c r="F2780" s="593"/>
      <c r="G2780" s="593"/>
      <c r="H2780" s="593"/>
      <c r="I2780" s="593"/>
      <c r="J2780" s="593"/>
      <c r="K2780" s="593"/>
      <c r="L2780" s="593"/>
      <c r="N2780" s="593"/>
      <c r="O2780" s="593"/>
      <c r="P2780" s="593"/>
      <c r="Q2780" s="593"/>
    </row>
    <row r="2781" customHeight="1" spans="6:17">
      <c r="F2781" s="593"/>
      <c r="G2781" s="593"/>
      <c r="H2781" s="593"/>
      <c r="I2781" s="593"/>
      <c r="J2781" s="593"/>
      <c r="K2781" s="593"/>
      <c r="L2781" s="593"/>
      <c r="N2781" s="593"/>
      <c r="O2781" s="593"/>
      <c r="P2781" s="593"/>
      <c r="Q2781" s="593"/>
    </row>
    <row r="2782" customHeight="1" spans="6:17">
      <c r="F2782" s="593"/>
      <c r="G2782" s="593"/>
      <c r="H2782" s="593"/>
      <c r="I2782" s="593"/>
      <c r="J2782" s="593"/>
      <c r="K2782" s="593"/>
      <c r="L2782" s="593"/>
      <c r="N2782" s="593"/>
      <c r="O2782" s="593"/>
      <c r="P2782" s="593"/>
      <c r="Q2782" s="593"/>
    </row>
    <row r="2783" customHeight="1" spans="6:17">
      <c r="F2783" s="593"/>
      <c r="G2783" s="593"/>
      <c r="H2783" s="593"/>
      <c r="I2783" s="593"/>
      <c r="J2783" s="593"/>
      <c r="K2783" s="593"/>
      <c r="L2783" s="593"/>
      <c r="N2783" s="593"/>
      <c r="O2783" s="593"/>
      <c r="P2783" s="593"/>
      <c r="Q2783" s="593"/>
    </row>
    <row r="2784" customHeight="1" spans="6:17">
      <c r="F2784" s="593"/>
      <c r="G2784" s="593"/>
      <c r="H2784" s="593"/>
      <c r="I2784" s="593"/>
      <c r="J2784" s="593"/>
      <c r="K2784" s="593"/>
      <c r="L2784" s="593"/>
      <c r="N2784" s="593"/>
      <c r="O2784" s="593"/>
      <c r="P2784" s="593"/>
      <c r="Q2784" s="593"/>
    </row>
    <row r="2785" customHeight="1" spans="6:17">
      <c r="F2785" s="593"/>
      <c r="G2785" s="593"/>
      <c r="H2785" s="593"/>
      <c r="I2785" s="593"/>
      <c r="J2785" s="593"/>
      <c r="K2785" s="593"/>
      <c r="L2785" s="593"/>
      <c r="N2785" s="593"/>
      <c r="O2785" s="593"/>
      <c r="P2785" s="593"/>
      <c r="Q2785" s="593"/>
    </row>
    <row r="2786" customHeight="1" spans="6:17">
      <c r="F2786" s="593"/>
      <c r="G2786" s="593"/>
      <c r="H2786" s="593"/>
      <c r="I2786" s="593"/>
      <c r="J2786" s="593"/>
      <c r="K2786" s="593"/>
      <c r="L2786" s="593"/>
      <c r="N2786" s="593"/>
      <c r="O2786" s="593"/>
      <c r="P2786" s="593"/>
      <c r="Q2786" s="593"/>
    </row>
    <row r="2787" customHeight="1" spans="6:17">
      <c r="F2787" s="593"/>
      <c r="G2787" s="593"/>
      <c r="H2787" s="593"/>
      <c r="I2787" s="593"/>
      <c r="J2787" s="593"/>
      <c r="K2787" s="593"/>
      <c r="L2787" s="593"/>
      <c r="N2787" s="593"/>
      <c r="O2787" s="593"/>
      <c r="P2787" s="593"/>
      <c r="Q2787" s="593"/>
    </row>
    <row r="2788" customHeight="1" spans="6:17">
      <c r="F2788" s="593"/>
      <c r="G2788" s="593"/>
      <c r="H2788" s="593"/>
      <c r="I2788" s="593"/>
      <c r="J2788" s="593"/>
      <c r="K2788" s="593"/>
      <c r="L2788" s="593"/>
      <c r="N2788" s="593"/>
      <c r="O2788" s="593"/>
      <c r="P2788" s="593"/>
      <c r="Q2788" s="593"/>
    </row>
    <row r="2789" customHeight="1" spans="6:17">
      <c r="F2789" s="593"/>
      <c r="G2789" s="593"/>
      <c r="H2789" s="593"/>
      <c r="I2789" s="593"/>
      <c r="J2789" s="593"/>
      <c r="K2789" s="593"/>
      <c r="L2789" s="593"/>
      <c r="N2789" s="593"/>
      <c r="O2789" s="593"/>
      <c r="P2789" s="593"/>
      <c r="Q2789" s="593"/>
    </row>
    <row r="2790" customHeight="1" spans="6:17">
      <c r="F2790" s="593"/>
      <c r="G2790" s="593"/>
      <c r="H2790" s="593"/>
      <c r="I2790" s="593"/>
      <c r="J2790" s="593"/>
      <c r="K2790" s="593"/>
      <c r="L2790" s="593"/>
      <c r="N2790" s="593"/>
      <c r="O2790" s="593"/>
      <c r="P2790" s="593"/>
      <c r="Q2790" s="593"/>
    </row>
    <row r="2791" customHeight="1" spans="6:17">
      <c r="F2791" s="593"/>
      <c r="G2791" s="593"/>
      <c r="H2791" s="593"/>
      <c r="I2791" s="593"/>
      <c r="J2791" s="593"/>
      <c r="K2791" s="593"/>
      <c r="L2791" s="593"/>
      <c r="N2791" s="593"/>
      <c r="O2791" s="593"/>
      <c r="P2791" s="593"/>
      <c r="Q2791" s="593"/>
    </row>
    <row r="2792" customHeight="1" spans="6:17">
      <c r="F2792" s="593"/>
      <c r="G2792" s="593"/>
      <c r="H2792" s="593"/>
      <c r="I2792" s="593"/>
      <c r="J2792" s="593"/>
      <c r="K2792" s="593"/>
      <c r="L2792" s="593"/>
      <c r="N2792" s="593"/>
      <c r="O2792" s="593"/>
      <c r="P2792" s="593"/>
      <c r="Q2792" s="593"/>
    </row>
    <row r="2793" customHeight="1" spans="6:17">
      <c r="F2793" s="593"/>
      <c r="G2793" s="593"/>
      <c r="H2793" s="593"/>
      <c r="I2793" s="593"/>
      <c r="J2793" s="593"/>
      <c r="K2793" s="593"/>
      <c r="L2793" s="593"/>
      <c r="N2793" s="593"/>
      <c r="O2793" s="593"/>
      <c r="P2793" s="593"/>
      <c r="Q2793" s="593"/>
    </row>
    <row r="2794" customHeight="1" spans="6:17">
      <c r="F2794" s="593"/>
      <c r="G2794" s="593"/>
      <c r="H2794" s="593"/>
      <c r="I2794" s="593"/>
      <c r="J2794" s="593"/>
      <c r="K2794" s="593"/>
      <c r="L2794" s="593"/>
      <c r="N2794" s="593"/>
      <c r="O2794" s="593"/>
      <c r="P2794" s="593"/>
      <c r="Q2794" s="593"/>
    </row>
    <row r="2795" customHeight="1" spans="6:17">
      <c r="F2795" s="593"/>
      <c r="G2795" s="593"/>
      <c r="H2795" s="593"/>
      <c r="I2795" s="593"/>
      <c r="J2795" s="593"/>
      <c r="K2795" s="593"/>
      <c r="L2795" s="593"/>
      <c r="N2795" s="593"/>
      <c r="O2795" s="593"/>
      <c r="P2795" s="593"/>
      <c r="Q2795" s="593"/>
    </row>
    <row r="2796" customHeight="1" spans="6:17">
      <c r="F2796" s="593"/>
      <c r="G2796" s="593"/>
      <c r="H2796" s="593"/>
      <c r="I2796" s="593"/>
      <c r="J2796" s="593"/>
      <c r="K2796" s="593"/>
      <c r="L2796" s="593"/>
      <c r="N2796" s="593"/>
      <c r="O2796" s="593"/>
      <c r="P2796" s="593"/>
      <c r="Q2796" s="593"/>
    </row>
    <row r="2797" customHeight="1" spans="6:17">
      <c r="F2797" s="593"/>
      <c r="G2797" s="593"/>
      <c r="H2797" s="593"/>
      <c r="I2797" s="593"/>
      <c r="J2797" s="593"/>
      <c r="K2797" s="593"/>
      <c r="L2797" s="593"/>
      <c r="N2797" s="593"/>
      <c r="O2797" s="593"/>
      <c r="P2797" s="593"/>
      <c r="Q2797" s="593"/>
    </row>
    <row r="2798" customHeight="1" spans="6:17">
      <c r="F2798" s="593"/>
      <c r="G2798" s="593"/>
      <c r="H2798" s="593"/>
      <c r="I2798" s="593"/>
      <c r="J2798" s="593"/>
      <c r="K2798" s="593"/>
      <c r="L2798" s="593"/>
      <c r="N2798" s="593"/>
      <c r="O2798" s="593"/>
      <c r="P2798" s="593"/>
      <c r="Q2798" s="593"/>
    </row>
    <row r="2799" customHeight="1" spans="6:17">
      <c r="F2799" s="593"/>
      <c r="G2799" s="593"/>
      <c r="H2799" s="593"/>
      <c r="I2799" s="593"/>
      <c r="J2799" s="593"/>
      <c r="K2799" s="593"/>
      <c r="L2799" s="593"/>
      <c r="N2799" s="593"/>
      <c r="O2799" s="593"/>
      <c r="P2799" s="593"/>
      <c r="Q2799" s="593"/>
    </row>
    <row r="2800" customHeight="1" spans="6:17">
      <c r="F2800" s="593"/>
      <c r="G2800" s="593"/>
      <c r="H2800" s="593"/>
      <c r="I2800" s="593"/>
      <c r="J2800" s="593"/>
      <c r="K2800" s="593"/>
      <c r="L2800" s="593"/>
      <c r="N2800" s="593"/>
      <c r="O2800" s="593"/>
      <c r="P2800" s="593"/>
      <c r="Q2800" s="593"/>
    </row>
    <row r="2801" customHeight="1" spans="6:17">
      <c r="F2801" s="593"/>
      <c r="G2801" s="593"/>
      <c r="H2801" s="593"/>
      <c r="I2801" s="593"/>
      <c r="J2801" s="593"/>
      <c r="K2801" s="593"/>
      <c r="L2801" s="593"/>
      <c r="N2801" s="593"/>
      <c r="O2801" s="593"/>
      <c r="P2801" s="593"/>
      <c r="Q2801" s="593"/>
    </row>
    <row r="2802" customHeight="1" spans="6:17">
      <c r="F2802" s="593"/>
      <c r="G2802" s="593"/>
      <c r="H2802" s="593"/>
      <c r="I2802" s="593"/>
      <c r="J2802" s="593"/>
      <c r="K2802" s="593"/>
      <c r="L2802" s="593"/>
      <c r="N2802" s="593"/>
      <c r="O2802" s="593"/>
      <c r="P2802" s="593"/>
      <c r="Q2802" s="593"/>
    </row>
    <row r="2803" customHeight="1" spans="6:17">
      <c r="F2803" s="593"/>
      <c r="G2803" s="593"/>
      <c r="H2803" s="593"/>
      <c r="I2803" s="593"/>
      <c r="J2803" s="593"/>
      <c r="K2803" s="593"/>
      <c r="L2803" s="593"/>
      <c r="N2803" s="593"/>
      <c r="O2803" s="593"/>
      <c r="P2803" s="593"/>
      <c r="Q2803" s="593"/>
    </row>
    <row r="2804" customHeight="1" spans="6:17">
      <c r="F2804" s="593"/>
      <c r="G2804" s="593"/>
      <c r="H2804" s="593"/>
      <c r="I2804" s="593"/>
      <c r="J2804" s="593"/>
      <c r="K2804" s="593"/>
      <c r="L2804" s="593"/>
      <c r="N2804" s="593"/>
      <c r="O2804" s="593"/>
      <c r="P2804" s="593"/>
      <c r="Q2804" s="593"/>
    </row>
    <row r="2805" customHeight="1" spans="6:17">
      <c r="F2805" s="593"/>
      <c r="G2805" s="593"/>
      <c r="H2805" s="593"/>
      <c r="I2805" s="593"/>
      <c r="J2805" s="593"/>
      <c r="K2805" s="593"/>
      <c r="L2805" s="593"/>
      <c r="N2805" s="593"/>
      <c r="O2805" s="593"/>
      <c r="P2805" s="593"/>
      <c r="Q2805" s="593"/>
    </row>
    <row r="2806" customHeight="1" spans="6:17">
      <c r="F2806" s="593"/>
      <c r="G2806" s="593"/>
      <c r="H2806" s="593"/>
      <c r="I2806" s="593"/>
      <c r="J2806" s="593"/>
      <c r="K2806" s="593"/>
      <c r="L2806" s="593"/>
      <c r="N2806" s="593"/>
      <c r="O2806" s="593"/>
      <c r="P2806" s="593"/>
      <c r="Q2806" s="593"/>
    </row>
    <row r="2807" customHeight="1" spans="6:17">
      <c r="F2807" s="593"/>
      <c r="G2807" s="593"/>
      <c r="H2807" s="593"/>
      <c r="I2807" s="593"/>
      <c r="J2807" s="593"/>
      <c r="K2807" s="593"/>
      <c r="L2807" s="593"/>
      <c r="N2807" s="593"/>
      <c r="O2807" s="593"/>
      <c r="P2807" s="593"/>
      <c r="Q2807" s="593"/>
    </row>
    <row r="2808" customHeight="1" spans="6:17">
      <c r="F2808" s="593"/>
      <c r="G2808" s="593"/>
      <c r="H2808" s="593"/>
      <c r="I2808" s="593"/>
      <c r="J2808" s="593"/>
      <c r="K2808" s="593"/>
      <c r="L2808" s="593"/>
      <c r="N2808" s="593"/>
      <c r="O2808" s="593"/>
      <c r="P2808" s="593"/>
      <c r="Q2808" s="593"/>
    </row>
    <row r="2809" customHeight="1" spans="6:17">
      <c r="F2809" s="593"/>
      <c r="G2809" s="593"/>
      <c r="H2809" s="593"/>
      <c r="I2809" s="593"/>
      <c r="J2809" s="593"/>
      <c r="K2809" s="593"/>
      <c r="L2809" s="593"/>
      <c r="N2809" s="593"/>
      <c r="O2809" s="593"/>
      <c r="P2809" s="593"/>
      <c r="Q2809" s="593"/>
    </row>
    <row r="2810" customHeight="1" spans="6:17">
      <c r="F2810" s="593"/>
      <c r="G2810" s="593"/>
      <c r="H2810" s="593"/>
      <c r="I2810" s="593"/>
      <c r="J2810" s="593"/>
      <c r="K2810" s="593"/>
      <c r="L2810" s="593"/>
      <c r="N2810" s="593"/>
      <c r="O2810" s="593"/>
      <c r="P2810" s="593"/>
      <c r="Q2810" s="593"/>
    </row>
    <row r="2811" customHeight="1" spans="6:17">
      <c r="F2811" s="593"/>
      <c r="G2811" s="593"/>
      <c r="H2811" s="593"/>
      <c r="I2811" s="593"/>
      <c r="J2811" s="593"/>
      <c r="K2811" s="593"/>
      <c r="L2811" s="593"/>
      <c r="N2811" s="593"/>
      <c r="O2811" s="593"/>
      <c r="P2811" s="593"/>
      <c r="Q2811" s="593"/>
    </row>
    <row r="2812" customHeight="1" spans="6:17">
      <c r="F2812" s="593"/>
      <c r="G2812" s="593"/>
      <c r="H2812" s="593"/>
      <c r="I2812" s="593"/>
      <c r="J2812" s="593"/>
      <c r="K2812" s="593"/>
      <c r="L2812" s="593"/>
      <c r="N2812" s="593"/>
      <c r="O2812" s="593"/>
      <c r="P2812" s="593"/>
      <c r="Q2812" s="593"/>
    </row>
    <row r="2813" customHeight="1" spans="6:17">
      <c r="F2813" s="593"/>
      <c r="G2813" s="593"/>
      <c r="H2813" s="593"/>
      <c r="I2813" s="593"/>
      <c r="J2813" s="593"/>
      <c r="K2813" s="593"/>
      <c r="L2813" s="593"/>
      <c r="N2813" s="593"/>
      <c r="O2813" s="593"/>
      <c r="P2813" s="593"/>
      <c r="Q2813" s="593"/>
    </row>
    <row r="2814" customHeight="1" spans="6:17">
      <c r="F2814" s="593"/>
      <c r="G2814" s="593"/>
      <c r="H2814" s="593"/>
      <c r="I2814" s="593"/>
      <c r="J2814" s="593"/>
      <c r="K2814" s="593"/>
      <c r="L2814" s="593"/>
      <c r="N2814" s="593"/>
      <c r="O2814" s="593"/>
      <c r="P2814" s="593"/>
      <c r="Q2814" s="593"/>
    </row>
    <row r="2815" customHeight="1" spans="6:17">
      <c r="F2815" s="593"/>
      <c r="G2815" s="593"/>
      <c r="H2815" s="593"/>
      <c r="I2815" s="593"/>
      <c r="J2815" s="593"/>
      <c r="K2815" s="593"/>
      <c r="L2815" s="593"/>
      <c r="N2815" s="593"/>
      <c r="O2815" s="593"/>
      <c r="P2815" s="593"/>
      <c r="Q2815" s="593"/>
    </row>
    <row r="2816" customHeight="1" spans="6:17">
      <c r="F2816" s="593"/>
      <c r="G2816" s="593"/>
      <c r="H2816" s="593"/>
      <c r="I2816" s="593"/>
      <c r="J2816" s="593"/>
      <c r="K2816" s="593"/>
      <c r="L2816" s="593"/>
      <c r="N2816" s="593"/>
      <c r="O2816" s="593"/>
      <c r="P2816" s="593"/>
      <c r="Q2816" s="593"/>
    </row>
    <row r="2817" customHeight="1" spans="6:17">
      <c r="F2817" s="593"/>
      <c r="G2817" s="593"/>
      <c r="H2817" s="593"/>
      <c r="I2817" s="593"/>
      <c r="J2817" s="593"/>
      <c r="K2817" s="593"/>
      <c r="L2817" s="593"/>
      <c r="N2817" s="593"/>
      <c r="O2817" s="593"/>
      <c r="P2817" s="593"/>
      <c r="Q2817" s="593"/>
    </row>
    <row r="2818" customHeight="1" spans="6:17">
      <c r="F2818" s="593"/>
      <c r="G2818" s="593"/>
      <c r="H2818" s="593"/>
      <c r="I2818" s="593"/>
      <c r="J2818" s="593"/>
      <c r="K2818" s="593"/>
      <c r="L2818" s="593"/>
      <c r="N2818" s="593"/>
      <c r="O2818" s="593"/>
      <c r="P2818" s="593"/>
      <c r="Q2818" s="593"/>
    </row>
    <row r="2819" customHeight="1" spans="6:17">
      <c r="F2819" s="593"/>
      <c r="G2819" s="593"/>
      <c r="H2819" s="593"/>
      <c r="I2819" s="593"/>
      <c r="J2819" s="593"/>
      <c r="K2819" s="593"/>
      <c r="L2819" s="593"/>
      <c r="N2819" s="593"/>
      <c r="O2819" s="593"/>
      <c r="P2819" s="593"/>
      <c r="Q2819" s="593"/>
    </row>
    <row r="2820" customHeight="1" spans="6:17">
      <c r="F2820" s="593"/>
      <c r="G2820" s="593"/>
      <c r="H2820" s="593"/>
      <c r="I2820" s="593"/>
      <c r="J2820" s="593"/>
      <c r="K2820" s="593"/>
      <c r="L2820" s="593"/>
      <c r="N2820" s="593"/>
      <c r="O2820" s="593"/>
      <c r="P2820" s="593"/>
      <c r="Q2820" s="593"/>
    </row>
    <row r="2821" customHeight="1" spans="6:17">
      <c r="F2821" s="593"/>
      <c r="G2821" s="593"/>
      <c r="H2821" s="593"/>
      <c r="I2821" s="593"/>
      <c r="J2821" s="593"/>
      <c r="K2821" s="593"/>
      <c r="L2821" s="593"/>
      <c r="N2821" s="593"/>
      <c r="O2821" s="593"/>
      <c r="P2821" s="593"/>
      <c r="Q2821" s="593"/>
    </row>
    <row r="2822" customHeight="1" spans="6:17">
      <c r="F2822" s="593"/>
      <c r="G2822" s="593"/>
      <c r="H2822" s="593"/>
      <c r="I2822" s="593"/>
      <c r="J2822" s="593"/>
      <c r="K2822" s="593"/>
      <c r="L2822" s="593"/>
      <c r="N2822" s="593"/>
      <c r="O2822" s="593"/>
      <c r="P2822" s="593"/>
      <c r="Q2822" s="593"/>
    </row>
    <row r="2823" customHeight="1" spans="6:17">
      <c r="F2823" s="593"/>
      <c r="G2823" s="593"/>
      <c r="H2823" s="593"/>
      <c r="I2823" s="593"/>
      <c r="J2823" s="593"/>
      <c r="K2823" s="593"/>
      <c r="L2823" s="593"/>
      <c r="N2823" s="593"/>
      <c r="O2823" s="593"/>
      <c r="P2823" s="593"/>
      <c r="Q2823" s="593"/>
    </row>
    <row r="2824" customHeight="1" spans="6:17">
      <c r="F2824" s="593"/>
      <c r="G2824" s="593"/>
      <c r="H2824" s="593"/>
      <c r="I2824" s="593"/>
      <c r="J2824" s="593"/>
      <c r="K2824" s="593"/>
      <c r="L2824" s="593"/>
      <c r="N2824" s="593"/>
      <c r="O2824" s="593"/>
      <c r="P2824" s="593"/>
      <c r="Q2824" s="593"/>
    </row>
    <row r="2825" customHeight="1" spans="6:17">
      <c r="F2825" s="593"/>
      <c r="G2825" s="593"/>
      <c r="H2825" s="593"/>
      <c r="I2825" s="593"/>
      <c r="J2825" s="593"/>
      <c r="K2825" s="593"/>
      <c r="L2825" s="593"/>
      <c r="N2825" s="593"/>
      <c r="O2825" s="593"/>
      <c r="P2825" s="593"/>
      <c r="Q2825" s="593"/>
    </row>
    <row r="2826" customHeight="1" spans="6:17">
      <c r="F2826" s="593"/>
      <c r="G2826" s="593"/>
      <c r="H2826" s="593"/>
      <c r="I2826" s="593"/>
      <c r="J2826" s="593"/>
      <c r="K2826" s="593"/>
      <c r="L2826" s="593"/>
      <c r="N2826" s="593"/>
      <c r="O2826" s="593"/>
      <c r="P2826" s="593"/>
      <c r="Q2826" s="593"/>
    </row>
    <row r="2827" customHeight="1" spans="6:17">
      <c r="F2827" s="593"/>
      <c r="G2827" s="593"/>
      <c r="H2827" s="593"/>
      <c r="I2827" s="593"/>
      <c r="J2827" s="593"/>
      <c r="K2827" s="593"/>
      <c r="L2827" s="593"/>
      <c r="N2827" s="593"/>
      <c r="O2827" s="593"/>
      <c r="P2827" s="593"/>
      <c r="Q2827" s="593"/>
    </row>
    <row r="2828" customHeight="1" spans="6:17">
      <c r="F2828" s="593"/>
      <c r="G2828" s="593"/>
      <c r="H2828" s="593"/>
      <c r="I2828" s="593"/>
      <c r="J2828" s="593"/>
      <c r="K2828" s="593"/>
      <c r="L2828" s="593"/>
      <c r="N2828" s="593"/>
      <c r="O2828" s="593"/>
      <c r="P2828" s="593"/>
      <c r="Q2828" s="593"/>
    </row>
    <row r="2829" customHeight="1" spans="6:17">
      <c r="F2829" s="593"/>
      <c r="G2829" s="593"/>
      <c r="H2829" s="593"/>
      <c r="I2829" s="593"/>
      <c r="J2829" s="593"/>
      <c r="K2829" s="593"/>
      <c r="L2829" s="593"/>
      <c r="N2829" s="593"/>
      <c r="O2829" s="593"/>
      <c r="P2829" s="593"/>
      <c r="Q2829" s="593"/>
    </row>
    <row r="2830" customHeight="1" spans="6:17">
      <c r="F2830" s="593"/>
      <c r="G2830" s="593"/>
      <c r="H2830" s="593"/>
      <c r="I2830" s="593"/>
      <c r="J2830" s="593"/>
      <c r="K2830" s="593"/>
      <c r="L2830" s="593"/>
      <c r="N2830" s="593"/>
      <c r="O2830" s="593"/>
      <c r="P2830" s="593"/>
      <c r="Q2830" s="593"/>
    </row>
    <row r="2831" customHeight="1" spans="6:17">
      <c r="F2831" s="593"/>
      <c r="G2831" s="593"/>
      <c r="H2831" s="593"/>
      <c r="I2831" s="593"/>
      <c r="J2831" s="593"/>
      <c r="K2831" s="593"/>
      <c r="L2831" s="593"/>
      <c r="N2831" s="593"/>
      <c r="O2831" s="593"/>
      <c r="P2831" s="593"/>
      <c r="Q2831" s="593"/>
    </row>
    <row r="2832" customHeight="1" spans="6:17">
      <c r="F2832" s="593"/>
      <c r="G2832" s="593"/>
      <c r="H2832" s="593"/>
      <c r="I2832" s="593"/>
      <c r="J2832" s="593"/>
      <c r="K2832" s="593"/>
      <c r="L2832" s="593"/>
      <c r="N2832" s="593"/>
      <c r="O2832" s="593"/>
      <c r="P2832" s="593"/>
      <c r="Q2832" s="593"/>
    </row>
    <row r="2833" customHeight="1" spans="6:17">
      <c r="F2833" s="593"/>
      <c r="G2833" s="593"/>
      <c r="H2833" s="593"/>
      <c r="I2833" s="593"/>
      <c r="J2833" s="593"/>
      <c r="K2833" s="593"/>
      <c r="L2833" s="593"/>
      <c r="N2833" s="593"/>
      <c r="O2833" s="593"/>
      <c r="P2833" s="593"/>
      <c r="Q2833" s="593"/>
    </row>
    <row r="2834" customHeight="1" spans="6:17">
      <c r="F2834" s="593"/>
      <c r="G2834" s="593"/>
      <c r="H2834" s="593"/>
      <c r="I2834" s="593"/>
      <c r="J2834" s="593"/>
      <c r="K2834" s="593"/>
      <c r="L2834" s="593"/>
      <c r="N2834" s="593"/>
      <c r="O2834" s="593"/>
      <c r="P2834" s="593"/>
      <c r="Q2834" s="593"/>
    </row>
    <row r="2835" customHeight="1" spans="6:17">
      <c r="F2835" s="593"/>
      <c r="G2835" s="593"/>
      <c r="H2835" s="593"/>
      <c r="I2835" s="593"/>
      <c r="J2835" s="593"/>
      <c r="K2835" s="593"/>
      <c r="L2835" s="593"/>
      <c r="N2835" s="593"/>
      <c r="O2835" s="593"/>
      <c r="P2835" s="593"/>
      <c r="Q2835" s="593"/>
    </row>
    <row r="2836" customHeight="1" spans="6:17">
      <c r="F2836" s="593"/>
      <c r="G2836" s="593"/>
      <c r="H2836" s="593"/>
      <c r="I2836" s="593"/>
      <c r="J2836" s="593"/>
      <c r="K2836" s="593"/>
      <c r="L2836" s="593"/>
      <c r="N2836" s="593"/>
      <c r="O2836" s="593"/>
      <c r="P2836" s="593"/>
      <c r="Q2836" s="593"/>
    </row>
    <row r="2837" customHeight="1" spans="6:17">
      <c r="F2837" s="593"/>
      <c r="G2837" s="593"/>
      <c r="H2837" s="593"/>
      <c r="I2837" s="593"/>
      <c r="J2837" s="593"/>
      <c r="K2837" s="593"/>
      <c r="L2837" s="593"/>
      <c r="N2837" s="593"/>
      <c r="O2837" s="593"/>
      <c r="P2837" s="593"/>
      <c r="Q2837" s="593"/>
    </row>
    <row r="2838" customHeight="1" spans="6:17">
      <c r="F2838" s="593"/>
      <c r="G2838" s="593"/>
      <c r="H2838" s="593"/>
      <c r="I2838" s="593"/>
      <c r="J2838" s="593"/>
      <c r="K2838" s="593"/>
      <c r="L2838" s="593"/>
      <c r="N2838" s="593"/>
      <c r="O2838" s="593"/>
      <c r="P2838" s="593"/>
      <c r="Q2838" s="593"/>
    </row>
    <row r="2839" customHeight="1" spans="6:17">
      <c r="F2839" s="593"/>
      <c r="G2839" s="593"/>
      <c r="H2839" s="593"/>
      <c r="I2839" s="593"/>
      <c r="J2839" s="593"/>
      <c r="K2839" s="593"/>
      <c r="L2839" s="593"/>
      <c r="N2839" s="593"/>
      <c r="O2839" s="593"/>
      <c r="P2839" s="593"/>
      <c r="Q2839" s="593"/>
    </row>
    <row r="2840" customHeight="1" spans="6:17">
      <c r="F2840" s="593"/>
      <c r="G2840" s="593"/>
      <c r="H2840" s="593"/>
      <c r="I2840" s="593"/>
      <c r="J2840" s="593"/>
      <c r="K2840" s="593"/>
      <c r="L2840" s="593"/>
      <c r="N2840" s="593"/>
      <c r="O2840" s="593"/>
      <c r="P2840" s="593"/>
      <c r="Q2840" s="593"/>
    </row>
    <row r="2841" customHeight="1" spans="6:17">
      <c r="F2841" s="593"/>
      <c r="G2841" s="593"/>
      <c r="H2841" s="593"/>
      <c r="I2841" s="593"/>
      <c r="J2841" s="593"/>
      <c r="K2841" s="593"/>
      <c r="L2841" s="593"/>
      <c r="N2841" s="593"/>
      <c r="O2841" s="593"/>
      <c r="P2841" s="593"/>
      <c r="Q2841" s="593"/>
    </row>
    <row r="2842" customHeight="1" spans="6:17">
      <c r="F2842" s="593"/>
      <c r="G2842" s="593"/>
      <c r="H2842" s="593"/>
      <c r="I2842" s="593"/>
      <c r="J2842" s="593"/>
      <c r="K2842" s="593"/>
      <c r="L2842" s="593"/>
      <c r="N2842" s="593"/>
      <c r="O2842" s="593"/>
      <c r="P2842" s="593"/>
      <c r="Q2842" s="593"/>
    </row>
    <row r="2843" customHeight="1" spans="6:17">
      <c r="F2843" s="593"/>
      <c r="G2843" s="593"/>
      <c r="H2843" s="593"/>
      <c r="I2843" s="593"/>
      <c r="J2843" s="593"/>
      <c r="K2843" s="593"/>
      <c r="L2843" s="593"/>
      <c r="N2843" s="593"/>
      <c r="O2843" s="593"/>
      <c r="P2843" s="593"/>
      <c r="Q2843" s="593"/>
    </row>
    <row r="2844" customHeight="1" spans="6:17">
      <c r="F2844" s="593"/>
      <c r="G2844" s="593"/>
      <c r="H2844" s="593"/>
      <c r="I2844" s="593"/>
      <c r="J2844" s="593"/>
      <c r="K2844" s="593"/>
      <c r="L2844" s="593"/>
      <c r="N2844" s="593"/>
      <c r="O2844" s="593"/>
      <c r="P2844" s="593"/>
      <c r="Q2844" s="593"/>
    </row>
    <row r="2845" customHeight="1" spans="6:17">
      <c r="F2845" s="593"/>
      <c r="G2845" s="593"/>
      <c r="H2845" s="593"/>
      <c r="I2845" s="593"/>
      <c r="J2845" s="593"/>
      <c r="K2845" s="593"/>
      <c r="L2845" s="593"/>
      <c r="N2845" s="593"/>
      <c r="O2845" s="593"/>
      <c r="P2845" s="593"/>
      <c r="Q2845" s="593"/>
    </row>
    <row r="2846" customHeight="1" spans="6:17">
      <c r="F2846" s="593"/>
      <c r="G2846" s="593"/>
      <c r="H2846" s="593"/>
      <c r="I2846" s="593"/>
      <c r="J2846" s="593"/>
      <c r="K2846" s="593"/>
      <c r="L2846" s="593"/>
      <c r="N2846" s="593"/>
      <c r="O2846" s="593"/>
      <c r="P2846" s="593"/>
      <c r="Q2846" s="593"/>
    </row>
    <row r="2847" customHeight="1" spans="6:17">
      <c r="F2847" s="593"/>
      <c r="G2847" s="593"/>
      <c r="H2847" s="593"/>
      <c r="I2847" s="593"/>
      <c r="J2847" s="593"/>
      <c r="K2847" s="593"/>
      <c r="L2847" s="593"/>
      <c r="N2847" s="593"/>
      <c r="O2847" s="593"/>
      <c r="P2847" s="593"/>
      <c r="Q2847" s="593"/>
    </row>
    <row r="2848" customHeight="1" spans="6:17">
      <c r="F2848" s="593"/>
      <c r="G2848" s="593"/>
      <c r="H2848" s="593"/>
      <c r="I2848" s="593"/>
      <c r="J2848" s="593"/>
      <c r="K2848" s="593"/>
      <c r="L2848" s="593"/>
      <c r="N2848" s="593"/>
      <c r="O2848" s="593"/>
      <c r="P2848" s="593"/>
      <c r="Q2848" s="593"/>
    </row>
    <row r="2849" customHeight="1" spans="6:17">
      <c r="F2849" s="593"/>
      <c r="G2849" s="593"/>
      <c r="H2849" s="593"/>
      <c r="I2849" s="593"/>
      <c r="J2849" s="593"/>
      <c r="K2849" s="593"/>
      <c r="L2849" s="593"/>
      <c r="N2849" s="593"/>
      <c r="O2849" s="593"/>
      <c r="P2849" s="593"/>
      <c r="Q2849" s="593"/>
    </row>
    <row r="2850" customHeight="1" spans="6:17">
      <c r="F2850" s="593"/>
      <c r="G2850" s="593"/>
      <c r="H2850" s="593"/>
      <c r="I2850" s="593"/>
      <c r="J2850" s="593"/>
      <c r="K2850" s="593"/>
      <c r="L2850" s="593"/>
      <c r="N2850" s="593"/>
      <c r="O2850" s="593"/>
      <c r="P2850" s="593"/>
      <c r="Q2850" s="593"/>
    </row>
    <row r="2851" customHeight="1" spans="6:17">
      <c r="F2851" s="593"/>
      <c r="G2851" s="593"/>
      <c r="H2851" s="593"/>
      <c r="I2851" s="593"/>
      <c r="J2851" s="593"/>
      <c r="K2851" s="593"/>
      <c r="L2851" s="593"/>
      <c r="N2851" s="593"/>
      <c r="O2851" s="593"/>
      <c r="P2851" s="593"/>
      <c r="Q2851" s="593"/>
    </row>
    <row r="2852" customHeight="1" spans="6:17">
      <c r="F2852" s="593"/>
      <c r="G2852" s="593"/>
      <c r="H2852" s="593"/>
      <c r="I2852" s="593"/>
      <c r="J2852" s="593"/>
      <c r="K2852" s="593"/>
      <c r="L2852" s="593"/>
      <c r="N2852" s="593"/>
      <c r="O2852" s="593"/>
      <c r="P2852" s="593"/>
      <c r="Q2852" s="593"/>
    </row>
    <row r="2853" customHeight="1" spans="6:17">
      <c r="F2853" s="593"/>
      <c r="G2853" s="593"/>
      <c r="H2853" s="593"/>
      <c r="I2853" s="593"/>
      <c r="J2853" s="593"/>
      <c r="K2853" s="593"/>
      <c r="L2853" s="593"/>
      <c r="N2853" s="593"/>
      <c r="O2853" s="593"/>
      <c r="P2853" s="593"/>
      <c r="Q2853" s="593"/>
    </row>
    <row r="2854" customHeight="1" spans="6:17">
      <c r="F2854" s="593"/>
      <c r="G2854" s="593"/>
      <c r="H2854" s="593"/>
      <c r="I2854" s="593"/>
      <c r="J2854" s="593"/>
      <c r="K2854" s="593"/>
      <c r="L2854" s="593"/>
      <c r="N2854" s="593"/>
      <c r="O2854" s="593"/>
      <c r="P2854" s="593"/>
      <c r="Q2854" s="593"/>
    </row>
    <row r="2855" customHeight="1" spans="6:17">
      <c r="F2855" s="593"/>
      <c r="G2855" s="593"/>
      <c r="H2855" s="593"/>
      <c r="I2855" s="593"/>
      <c r="J2855" s="593"/>
      <c r="K2855" s="593"/>
      <c r="L2855" s="593"/>
      <c r="N2855" s="593"/>
      <c r="O2855" s="593"/>
      <c r="P2855" s="593"/>
      <c r="Q2855" s="593"/>
    </row>
    <row r="2856" customHeight="1" spans="6:17">
      <c r="F2856" s="593"/>
      <c r="G2856" s="593"/>
      <c r="H2856" s="593"/>
      <c r="I2856" s="593"/>
      <c r="J2856" s="593"/>
      <c r="K2856" s="593"/>
      <c r="L2856" s="593"/>
      <c r="N2856" s="593"/>
      <c r="O2856" s="593"/>
      <c r="P2856" s="593"/>
      <c r="Q2856" s="593"/>
    </row>
    <row r="2857" customHeight="1" spans="6:17">
      <c r="F2857" s="593"/>
      <c r="G2857" s="593"/>
      <c r="H2857" s="593"/>
      <c r="I2857" s="593"/>
      <c r="J2857" s="593"/>
      <c r="K2857" s="593"/>
      <c r="L2857" s="593"/>
      <c r="N2857" s="593"/>
      <c r="O2857" s="593"/>
      <c r="P2857" s="593"/>
      <c r="Q2857" s="593"/>
    </row>
    <row r="2858" customHeight="1" spans="6:17">
      <c r="F2858" s="593"/>
      <c r="G2858" s="593"/>
      <c r="H2858" s="593"/>
      <c r="I2858" s="593"/>
      <c r="J2858" s="593"/>
      <c r="K2858" s="593"/>
      <c r="L2858" s="593"/>
      <c r="N2858" s="593"/>
      <c r="O2858" s="593"/>
      <c r="P2858" s="593"/>
      <c r="Q2858" s="593"/>
    </row>
    <row r="2859" customHeight="1" spans="6:17">
      <c r="F2859" s="593"/>
      <c r="G2859" s="593"/>
      <c r="H2859" s="593"/>
      <c r="I2859" s="593"/>
      <c r="J2859" s="593"/>
      <c r="K2859" s="593"/>
      <c r="L2859" s="593"/>
      <c r="N2859" s="593"/>
      <c r="O2859" s="593"/>
      <c r="P2859" s="593"/>
      <c r="Q2859" s="593"/>
    </row>
    <row r="2860" customHeight="1" spans="6:17">
      <c r="F2860" s="593"/>
      <c r="G2860" s="593"/>
      <c r="H2860" s="593"/>
      <c r="I2860" s="593"/>
      <c r="J2860" s="593"/>
      <c r="K2860" s="593"/>
      <c r="L2860" s="593"/>
      <c r="N2860" s="593"/>
      <c r="O2860" s="593"/>
      <c r="P2860" s="593"/>
      <c r="Q2860" s="593"/>
    </row>
    <row r="2861" customHeight="1" spans="6:17">
      <c r="F2861" s="593"/>
      <c r="G2861" s="593"/>
      <c r="H2861" s="593"/>
      <c r="I2861" s="593"/>
      <c r="J2861" s="593"/>
      <c r="K2861" s="593"/>
      <c r="L2861" s="593"/>
      <c r="N2861" s="593"/>
      <c r="O2861" s="593"/>
      <c r="P2861" s="593"/>
      <c r="Q2861" s="593"/>
    </row>
    <row r="2862" customHeight="1" spans="6:17">
      <c r="F2862" s="593"/>
      <c r="G2862" s="593"/>
      <c r="H2862" s="593"/>
      <c r="I2862" s="593"/>
      <c r="J2862" s="593"/>
      <c r="K2862" s="593"/>
      <c r="L2862" s="593"/>
      <c r="N2862" s="593"/>
      <c r="O2862" s="593"/>
      <c r="P2862" s="593"/>
      <c r="Q2862" s="593"/>
    </row>
    <row r="2863" customHeight="1" spans="6:17">
      <c r="F2863" s="593"/>
      <c r="G2863" s="593"/>
      <c r="H2863" s="593"/>
      <c r="I2863" s="593"/>
      <c r="J2863" s="593"/>
      <c r="K2863" s="593"/>
      <c r="L2863" s="593"/>
      <c r="N2863" s="593"/>
      <c r="O2863" s="593"/>
      <c r="P2863" s="593"/>
      <c r="Q2863" s="593"/>
    </row>
    <row r="2864" customHeight="1" spans="6:17">
      <c r="F2864" s="593"/>
      <c r="G2864" s="593"/>
      <c r="H2864" s="593"/>
      <c r="I2864" s="593"/>
      <c r="J2864" s="593"/>
      <c r="K2864" s="593"/>
      <c r="L2864" s="593"/>
      <c r="N2864" s="593"/>
      <c r="O2864" s="593"/>
      <c r="P2864" s="593"/>
      <c r="Q2864" s="593"/>
    </row>
    <row r="2865" customHeight="1" spans="6:17">
      <c r="F2865" s="593"/>
      <c r="G2865" s="593"/>
      <c r="H2865" s="593"/>
      <c r="I2865" s="593"/>
      <c r="J2865" s="593"/>
      <c r="K2865" s="593"/>
      <c r="L2865" s="593"/>
      <c r="N2865" s="593"/>
      <c r="O2865" s="593"/>
      <c r="P2865" s="593"/>
      <c r="Q2865" s="593"/>
    </row>
    <row r="2866" customHeight="1" spans="6:17">
      <c r="F2866" s="593"/>
      <c r="G2866" s="593"/>
      <c r="H2866" s="593"/>
      <c r="I2866" s="593"/>
      <c r="J2866" s="593"/>
      <c r="K2866" s="593"/>
      <c r="L2866" s="593"/>
      <c r="N2866" s="593"/>
      <c r="O2866" s="593"/>
      <c r="P2866" s="593"/>
      <c r="Q2866" s="593"/>
    </row>
    <row r="2867" customHeight="1" spans="6:17">
      <c r="F2867" s="593"/>
      <c r="G2867" s="593"/>
      <c r="H2867" s="593"/>
      <c r="I2867" s="593"/>
      <c r="J2867" s="593"/>
      <c r="K2867" s="593"/>
      <c r="L2867" s="593"/>
      <c r="N2867" s="593"/>
      <c r="O2867" s="593"/>
      <c r="P2867" s="593"/>
      <c r="Q2867" s="593"/>
    </row>
    <row r="2868" customHeight="1" spans="6:17">
      <c r="F2868" s="593"/>
      <c r="G2868" s="593"/>
      <c r="H2868" s="593"/>
      <c r="I2868" s="593"/>
      <c r="J2868" s="593"/>
      <c r="K2868" s="593"/>
      <c r="L2868" s="593"/>
      <c r="N2868" s="593"/>
      <c r="O2868" s="593"/>
      <c r="P2868" s="593"/>
      <c r="Q2868" s="593"/>
    </row>
    <row r="2869" customHeight="1" spans="6:17">
      <c r="F2869" s="593"/>
      <c r="G2869" s="593"/>
      <c r="H2869" s="593"/>
      <c r="I2869" s="593"/>
      <c r="J2869" s="593"/>
      <c r="K2869" s="593"/>
      <c r="L2869" s="593"/>
      <c r="N2869" s="593"/>
      <c r="O2869" s="593"/>
      <c r="P2869" s="593"/>
      <c r="Q2869" s="593"/>
    </row>
    <row r="2870" customHeight="1" spans="6:17">
      <c r="F2870" s="593"/>
      <c r="G2870" s="593"/>
      <c r="H2870" s="593"/>
      <c r="I2870" s="593"/>
      <c r="J2870" s="593"/>
      <c r="K2870" s="593"/>
      <c r="L2870" s="593"/>
      <c r="N2870" s="593"/>
      <c r="O2870" s="593"/>
      <c r="P2870" s="593"/>
      <c r="Q2870" s="593"/>
    </row>
    <row r="2871" customHeight="1" spans="6:17">
      <c r="F2871" s="593"/>
      <c r="G2871" s="593"/>
      <c r="H2871" s="593"/>
      <c r="I2871" s="593"/>
      <c r="J2871" s="593"/>
      <c r="K2871" s="593"/>
      <c r="L2871" s="593"/>
      <c r="N2871" s="593"/>
      <c r="O2871" s="593"/>
      <c r="P2871" s="593"/>
      <c r="Q2871" s="593"/>
    </row>
    <row r="2872" customHeight="1" spans="6:17">
      <c r="F2872" s="593"/>
      <c r="G2872" s="593"/>
      <c r="H2872" s="593"/>
      <c r="I2872" s="593"/>
      <c r="J2872" s="593"/>
      <c r="K2872" s="593"/>
      <c r="L2872" s="593"/>
      <c r="N2872" s="593"/>
      <c r="O2872" s="593"/>
      <c r="P2872" s="593"/>
      <c r="Q2872" s="593"/>
    </row>
    <row r="2873" customHeight="1" spans="6:17">
      <c r="F2873" s="593"/>
      <c r="G2873" s="593"/>
      <c r="H2873" s="593"/>
      <c r="I2873" s="593"/>
      <c r="J2873" s="593"/>
      <c r="K2873" s="593"/>
      <c r="L2873" s="593"/>
      <c r="N2873" s="593"/>
      <c r="O2873" s="593"/>
      <c r="P2873" s="593"/>
      <c r="Q2873" s="593"/>
    </row>
    <row r="2874" customHeight="1" spans="6:17">
      <c r="F2874" s="593"/>
      <c r="G2874" s="593"/>
      <c r="H2874" s="593"/>
      <c r="I2874" s="593"/>
      <c r="J2874" s="593"/>
      <c r="K2874" s="593"/>
      <c r="L2874" s="593"/>
      <c r="N2874" s="593"/>
      <c r="O2874" s="593"/>
      <c r="P2874" s="593"/>
      <c r="Q2874" s="593"/>
    </row>
    <row r="2875" customHeight="1" spans="6:17">
      <c r="F2875" s="593"/>
      <c r="G2875" s="593"/>
      <c r="H2875" s="593"/>
      <c r="I2875" s="593"/>
      <c r="J2875" s="593"/>
      <c r="K2875" s="593"/>
      <c r="L2875" s="593"/>
      <c r="N2875" s="593"/>
      <c r="O2875" s="593"/>
      <c r="P2875" s="593"/>
      <c r="Q2875" s="593"/>
    </row>
    <row r="2876" customHeight="1" spans="6:17">
      <c r="F2876" s="593"/>
      <c r="G2876" s="593"/>
      <c r="H2876" s="593"/>
      <c r="I2876" s="593"/>
      <c r="J2876" s="593"/>
      <c r="K2876" s="593"/>
      <c r="L2876" s="593"/>
      <c r="N2876" s="593"/>
      <c r="O2876" s="593"/>
      <c r="P2876" s="593"/>
      <c r="Q2876" s="593"/>
    </row>
    <row r="2877" customHeight="1" spans="6:17">
      <c r="F2877" s="593"/>
      <c r="G2877" s="593"/>
      <c r="H2877" s="593"/>
      <c r="I2877" s="593"/>
      <c r="J2877" s="593"/>
      <c r="K2877" s="593"/>
      <c r="L2877" s="593"/>
      <c r="N2877" s="593"/>
      <c r="O2877" s="593"/>
      <c r="P2877" s="593"/>
      <c r="Q2877" s="593"/>
    </row>
    <row r="2878" customHeight="1" spans="6:17">
      <c r="F2878" s="593"/>
      <c r="G2878" s="593"/>
      <c r="H2878" s="593"/>
      <c r="I2878" s="593"/>
      <c r="J2878" s="593"/>
      <c r="K2878" s="593"/>
      <c r="L2878" s="593"/>
      <c r="N2878" s="593"/>
      <c r="O2878" s="593"/>
      <c r="P2878" s="593"/>
      <c r="Q2878" s="593"/>
    </row>
    <row r="2879" customHeight="1" spans="6:17">
      <c r="F2879" s="593"/>
      <c r="G2879" s="593"/>
      <c r="H2879" s="593"/>
      <c r="I2879" s="593"/>
      <c r="J2879" s="593"/>
      <c r="K2879" s="593"/>
      <c r="L2879" s="593"/>
      <c r="N2879" s="593"/>
      <c r="O2879" s="593"/>
      <c r="P2879" s="593"/>
      <c r="Q2879" s="593"/>
    </row>
    <row r="2880" customHeight="1" spans="6:17">
      <c r="F2880" s="593"/>
      <c r="G2880" s="593"/>
      <c r="H2880" s="593"/>
      <c r="I2880" s="593"/>
      <c r="J2880" s="593"/>
      <c r="K2880" s="593"/>
      <c r="L2880" s="593"/>
      <c r="N2880" s="593"/>
      <c r="O2880" s="593"/>
      <c r="P2880" s="593"/>
      <c r="Q2880" s="593"/>
    </row>
    <row r="2881" customHeight="1" spans="6:17">
      <c r="F2881" s="593"/>
      <c r="G2881" s="593"/>
      <c r="H2881" s="593"/>
      <c r="I2881" s="593"/>
      <c r="J2881" s="593"/>
      <c r="K2881" s="593"/>
      <c r="L2881" s="593"/>
      <c r="N2881" s="593"/>
      <c r="O2881" s="593"/>
      <c r="P2881" s="593"/>
      <c r="Q2881" s="593"/>
    </row>
    <row r="2882" customHeight="1" spans="6:17">
      <c r="F2882" s="593"/>
      <c r="G2882" s="593"/>
      <c r="H2882" s="593"/>
      <c r="I2882" s="593"/>
      <c r="J2882" s="593"/>
      <c r="K2882" s="593"/>
      <c r="L2882" s="593"/>
      <c r="N2882" s="593"/>
      <c r="O2882" s="593"/>
      <c r="P2882" s="593"/>
      <c r="Q2882" s="593"/>
    </row>
    <row r="2883" customHeight="1" spans="6:17">
      <c r="F2883" s="593"/>
      <c r="G2883" s="593"/>
      <c r="H2883" s="593"/>
      <c r="I2883" s="593"/>
      <c r="J2883" s="593"/>
      <c r="K2883" s="593"/>
      <c r="L2883" s="593"/>
      <c r="N2883" s="593"/>
      <c r="O2883" s="593"/>
      <c r="P2883" s="593"/>
      <c r="Q2883" s="593"/>
    </row>
    <row r="2884" customHeight="1" spans="6:17">
      <c r="F2884" s="593"/>
      <c r="G2884" s="593"/>
      <c r="H2884" s="593"/>
      <c r="I2884" s="593"/>
      <c r="J2884" s="593"/>
      <c r="K2884" s="593"/>
      <c r="L2884" s="593"/>
      <c r="N2884" s="593"/>
      <c r="O2884" s="593"/>
      <c r="P2884" s="593"/>
      <c r="Q2884" s="593"/>
    </row>
    <row r="2885" customHeight="1" spans="6:17">
      <c r="F2885" s="593"/>
      <c r="G2885" s="593"/>
      <c r="H2885" s="593"/>
      <c r="I2885" s="593"/>
      <c r="J2885" s="593"/>
      <c r="K2885" s="593"/>
      <c r="L2885" s="593"/>
      <c r="N2885" s="593"/>
      <c r="O2885" s="593"/>
      <c r="P2885" s="593"/>
      <c r="Q2885" s="593"/>
    </row>
    <row r="2886" customHeight="1" spans="6:17">
      <c r="F2886" s="593"/>
      <c r="G2886" s="593"/>
      <c r="H2886" s="593"/>
      <c r="I2886" s="593"/>
      <c r="J2886" s="593"/>
      <c r="K2886" s="593"/>
      <c r="L2886" s="593"/>
      <c r="N2886" s="593"/>
      <c r="O2886" s="593"/>
      <c r="P2886" s="593"/>
      <c r="Q2886" s="593"/>
    </row>
    <row r="2887" customHeight="1" spans="6:17">
      <c r="F2887" s="593"/>
      <c r="G2887" s="593"/>
      <c r="H2887" s="593"/>
      <c r="I2887" s="593"/>
      <c r="J2887" s="593"/>
      <c r="K2887" s="593"/>
      <c r="L2887" s="593"/>
      <c r="N2887" s="593"/>
      <c r="O2887" s="593"/>
      <c r="P2887" s="593"/>
      <c r="Q2887" s="593"/>
    </row>
    <row r="2888" customHeight="1" spans="6:17">
      <c r="F2888" s="593"/>
      <c r="G2888" s="593"/>
      <c r="H2888" s="593"/>
      <c r="I2888" s="593"/>
      <c r="J2888" s="593"/>
      <c r="K2888" s="593"/>
      <c r="L2888" s="593"/>
      <c r="N2888" s="593"/>
      <c r="O2888" s="593"/>
      <c r="P2888" s="593"/>
      <c r="Q2888" s="593"/>
    </row>
    <row r="2889" customHeight="1" spans="6:17">
      <c r="F2889" s="593"/>
      <c r="G2889" s="593"/>
      <c r="H2889" s="593"/>
      <c r="I2889" s="593"/>
      <c r="J2889" s="593"/>
      <c r="K2889" s="593"/>
      <c r="L2889" s="593"/>
      <c r="N2889" s="593"/>
      <c r="O2889" s="593"/>
      <c r="P2889" s="593"/>
      <c r="Q2889" s="593"/>
    </row>
    <row r="2890" customHeight="1" spans="6:17">
      <c r="F2890" s="593"/>
      <c r="G2890" s="593"/>
      <c r="H2890" s="593"/>
      <c r="I2890" s="593"/>
      <c r="J2890" s="593"/>
      <c r="K2890" s="593"/>
      <c r="L2890" s="593"/>
      <c r="N2890" s="593"/>
      <c r="O2890" s="593"/>
      <c r="P2890" s="593"/>
      <c r="Q2890" s="593"/>
    </row>
    <row r="2891" customHeight="1" spans="6:17">
      <c r="F2891" s="593"/>
      <c r="G2891" s="593"/>
      <c r="H2891" s="593"/>
      <c r="I2891" s="593"/>
      <c r="J2891" s="593"/>
      <c r="K2891" s="593"/>
      <c r="L2891" s="593"/>
      <c r="N2891" s="593"/>
      <c r="O2891" s="593"/>
      <c r="P2891" s="593"/>
      <c r="Q2891" s="593"/>
    </row>
    <row r="2892" customHeight="1" spans="6:17">
      <c r="F2892" s="593"/>
      <c r="G2892" s="593"/>
      <c r="H2892" s="593"/>
      <c r="I2892" s="593"/>
      <c r="J2892" s="593"/>
      <c r="K2892" s="593"/>
      <c r="L2892" s="593"/>
      <c r="N2892" s="593"/>
      <c r="O2892" s="593"/>
      <c r="P2892" s="593"/>
      <c r="Q2892" s="593"/>
    </row>
    <row r="2893" customHeight="1" spans="6:17">
      <c r="F2893" s="593"/>
      <c r="G2893" s="593"/>
      <c r="H2893" s="593"/>
      <c r="I2893" s="593"/>
      <c r="J2893" s="593"/>
      <c r="K2893" s="593"/>
      <c r="L2893" s="593"/>
      <c r="N2893" s="593"/>
      <c r="O2893" s="593"/>
      <c r="P2893" s="593"/>
      <c r="Q2893" s="593"/>
    </row>
    <row r="2894" customHeight="1" spans="6:17">
      <c r="F2894" s="593"/>
      <c r="G2894" s="593"/>
      <c r="H2894" s="593"/>
      <c r="I2894" s="593"/>
      <c r="J2894" s="593"/>
      <c r="K2894" s="593"/>
      <c r="L2894" s="593"/>
      <c r="N2894" s="593"/>
      <c r="O2894" s="593"/>
      <c r="P2894" s="593"/>
      <c r="Q2894" s="593"/>
    </row>
    <row r="2895" customHeight="1" spans="6:17">
      <c r="F2895" s="593"/>
      <c r="G2895" s="593"/>
      <c r="H2895" s="593"/>
      <c r="I2895" s="593"/>
      <c r="J2895" s="593"/>
      <c r="K2895" s="593"/>
      <c r="L2895" s="593"/>
      <c r="N2895" s="593"/>
      <c r="O2895" s="593"/>
      <c r="P2895" s="593"/>
      <c r="Q2895" s="593"/>
    </row>
    <row r="2896" customHeight="1" spans="6:17">
      <c r="F2896" s="593"/>
      <c r="G2896" s="593"/>
      <c r="H2896" s="593"/>
      <c r="I2896" s="593"/>
      <c r="J2896" s="593"/>
      <c r="K2896" s="593"/>
      <c r="L2896" s="593"/>
      <c r="N2896" s="593"/>
      <c r="O2896" s="593"/>
      <c r="P2896" s="593"/>
      <c r="Q2896" s="593"/>
    </row>
    <row r="2897" customHeight="1" spans="6:17">
      <c r="F2897" s="593"/>
      <c r="G2897" s="593"/>
      <c r="H2897" s="593"/>
      <c r="I2897" s="593"/>
      <c r="J2897" s="593"/>
      <c r="K2897" s="593"/>
      <c r="L2897" s="593"/>
      <c r="N2897" s="593"/>
      <c r="O2897" s="593"/>
      <c r="P2897" s="593"/>
      <c r="Q2897" s="593"/>
    </row>
    <row r="2898" customHeight="1" spans="6:17">
      <c r="F2898" s="593"/>
      <c r="G2898" s="593"/>
      <c r="H2898" s="593"/>
      <c r="I2898" s="593"/>
      <c r="J2898" s="593"/>
      <c r="K2898" s="593"/>
      <c r="L2898" s="593"/>
      <c r="N2898" s="593"/>
      <c r="O2898" s="593"/>
      <c r="P2898" s="593"/>
      <c r="Q2898" s="593"/>
    </row>
    <row r="2899" customHeight="1" spans="6:17">
      <c r="F2899" s="593"/>
      <c r="G2899" s="593"/>
      <c r="H2899" s="593"/>
      <c r="I2899" s="593"/>
      <c r="J2899" s="593"/>
      <c r="K2899" s="593"/>
      <c r="L2899" s="593"/>
      <c r="N2899" s="593"/>
      <c r="O2899" s="593"/>
      <c r="P2899" s="593"/>
      <c r="Q2899" s="593"/>
    </row>
    <row r="2900" customHeight="1" spans="6:17">
      <c r="F2900" s="593"/>
      <c r="G2900" s="593"/>
      <c r="H2900" s="593"/>
      <c r="I2900" s="593"/>
      <c r="J2900" s="593"/>
      <c r="K2900" s="593"/>
      <c r="L2900" s="593"/>
      <c r="N2900" s="593"/>
      <c r="O2900" s="593"/>
      <c r="P2900" s="593"/>
      <c r="Q2900" s="593"/>
    </row>
    <row r="2901" customHeight="1" spans="6:17">
      <c r="F2901" s="593"/>
      <c r="G2901" s="593"/>
      <c r="H2901" s="593"/>
      <c r="I2901" s="593"/>
      <c r="J2901" s="593"/>
      <c r="K2901" s="593"/>
      <c r="L2901" s="593"/>
      <c r="N2901" s="593"/>
      <c r="O2901" s="593"/>
      <c r="P2901" s="593"/>
      <c r="Q2901" s="593"/>
    </row>
    <row r="2902" customHeight="1" spans="6:17">
      <c r="F2902" s="593"/>
      <c r="G2902" s="593"/>
      <c r="H2902" s="593"/>
      <c r="I2902" s="593"/>
      <c r="J2902" s="593"/>
      <c r="K2902" s="593"/>
      <c r="L2902" s="593"/>
      <c r="N2902" s="593"/>
      <c r="O2902" s="593"/>
      <c r="P2902" s="593"/>
      <c r="Q2902" s="593"/>
    </row>
    <row r="2903" customHeight="1" spans="6:17">
      <c r="F2903" s="593"/>
      <c r="G2903" s="593"/>
      <c r="H2903" s="593"/>
      <c r="I2903" s="593"/>
      <c r="J2903" s="593"/>
      <c r="K2903" s="593"/>
      <c r="L2903" s="593"/>
      <c r="N2903" s="593"/>
      <c r="O2903" s="593"/>
      <c r="P2903" s="593"/>
      <c r="Q2903" s="593"/>
    </row>
    <row r="2904" customHeight="1" spans="6:17">
      <c r="F2904" s="593"/>
      <c r="G2904" s="593"/>
      <c r="H2904" s="593"/>
      <c r="I2904" s="593"/>
      <c r="J2904" s="593"/>
      <c r="K2904" s="593"/>
      <c r="L2904" s="593"/>
      <c r="N2904" s="593"/>
      <c r="O2904" s="593"/>
      <c r="P2904" s="593"/>
      <c r="Q2904" s="593"/>
    </row>
    <row r="2905" customHeight="1" spans="6:17">
      <c r="F2905" s="593"/>
      <c r="G2905" s="593"/>
      <c r="H2905" s="593"/>
      <c r="I2905" s="593"/>
      <c r="J2905" s="593"/>
      <c r="K2905" s="593"/>
      <c r="L2905" s="593"/>
      <c r="N2905" s="593"/>
      <c r="O2905" s="593"/>
      <c r="P2905" s="593"/>
      <c r="Q2905" s="593"/>
    </row>
    <row r="2906" customHeight="1" spans="6:17">
      <c r="F2906" s="593"/>
      <c r="G2906" s="593"/>
      <c r="H2906" s="593"/>
      <c r="I2906" s="593"/>
      <c r="J2906" s="593"/>
      <c r="K2906" s="593"/>
      <c r="L2906" s="593"/>
      <c r="N2906" s="593"/>
      <c r="O2906" s="593"/>
      <c r="P2906" s="593"/>
      <c r="Q2906" s="593"/>
    </row>
    <row r="2907" customHeight="1" spans="6:17">
      <c r="F2907" s="593"/>
      <c r="G2907" s="593"/>
      <c r="H2907" s="593"/>
      <c r="I2907" s="593"/>
      <c r="J2907" s="593"/>
      <c r="K2907" s="593"/>
      <c r="L2907" s="593"/>
      <c r="N2907" s="593"/>
      <c r="O2907" s="593"/>
      <c r="P2907" s="593"/>
      <c r="Q2907" s="593"/>
    </row>
    <row r="2908" customHeight="1" spans="6:17">
      <c r="F2908" s="593"/>
      <c r="G2908" s="593"/>
      <c r="H2908" s="593"/>
      <c r="I2908" s="593"/>
      <c r="J2908" s="593"/>
      <c r="K2908" s="593"/>
      <c r="L2908" s="593"/>
      <c r="N2908" s="593"/>
      <c r="O2908" s="593"/>
      <c r="P2908" s="593"/>
      <c r="Q2908" s="593"/>
    </row>
    <row r="2909" customHeight="1" spans="6:17">
      <c r="F2909" s="593"/>
      <c r="G2909" s="593"/>
      <c r="H2909" s="593"/>
      <c r="I2909" s="593"/>
      <c r="J2909" s="593"/>
      <c r="K2909" s="593"/>
      <c r="L2909" s="593"/>
      <c r="N2909" s="593"/>
      <c r="O2909" s="593"/>
      <c r="P2909" s="593"/>
      <c r="Q2909" s="593"/>
    </row>
    <row r="2910" customHeight="1" spans="6:17">
      <c r="F2910" s="593"/>
      <c r="G2910" s="593"/>
      <c r="H2910" s="593"/>
      <c r="I2910" s="593"/>
      <c r="J2910" s="593"/>
      <c r="K2910" s="593"/>
      <c r="L2910" s="593"/>
      <c r="N2910" s="593"/>
      <c r="O2910" s="593"/>
      <c r="P2910" s="593"/>
      <c r="Q2910" s="593"/>
    </row>
    <row r="2911" customHeight="1" spans="6:17">
      <c r="F2911" s="593"/>
      <c r="G2911" s="593"/>
      <c r="H2911" s="593"/>
      <c r="I2911" s="593"/>
      <c r="J2911" s="593"/>
      <c r="K2911" s="593"/>
      <c r="L2911" s="593"/>
      <c r="N2911" s="593"/>
      <c r="O2911" s="593"/>
      <c r="P2911" s="593"/>
      <c r="Q2911" s="593"/>
    </row>
    <row r="2912" customHeight="1" spans="6:17">
      <c r="F2912" s="593"/>
      <c r="G2912" s="593"/>
      <c r="H2912" s="593"/>
      <c r="I2912" s="593"/>
      <c r="J2912" s="593"/>
      <c r="K2912" s="593"/>
      <c r="L2912" s="593"/>
      <c r="N2912" s="593"/>
      <c r="O2912" s="593"/>
      <c r="P2912" s="593"/>
      <c r="Q2912" s="593"/>
    </row>
    <row r="2913" customHeight="1" spans="6:17">
      <c r="F2913" s="593"/>
      <c r="G2913" s="593"/>
      <c r="H2913" s="593"/>
      <c r="I2913" s="593"/>
      <c r="J2913" s="593"/>
      <c r="K2913" s="593"/>
      <c r="L2913" s="593"/>
      <c r="N2913" s="593"/>
      <c r="O2913" s="593"/>
      <c r="P2913" s="593"/>
      <c r="Q2913" s="593"/>
    </row>
    <row r="2914" customHeight="1" spans="6:17">
      <c r="F2914" s="593"/>
      <c r="G2914" s="593"/>
      <c r="H2914" s="593"/>
      <c r="I2914" s="593"/>
      <c r="J2914" s="593"/>
      <c r="K2914" s="593"/>
      <c r="L2914" s="593"/>
      <c r="N2914" s="593"/>
      <c r="O2914" s="593"/>
      <c r="P2914" s="593"/>
      <c r="Q2914" s="593"/>
    </row>
    <row r="2915" customHeight="1" spans="6:17">
      <c r="F2915" s="593"/>
      <c r="G2915" s="593"/>
      <c r="H2915" s="593"/>
      <c r="I2915" s="593"/>
      <c r="J2915" s="593"/>
      <c r="K2915" s="593"/>
      <c r="L2915" s="593"/>
      <c r="N2915" s="593"/>
      <c r="O2915" s="593"/>
      <c r="P2915" s="593"/>
      <c r="Q2915" s="593"/>
    </row>
    <row r="2916" customHeight="1" spans="6:17">
      <c r="F2916" s="593"/>
      <c r="G2916" s="593"/>
      <c r="H2916" s="593"/>
      <c r="I2916" s="593"/>
      <c r="J2916" s="593"/>
      <c r="K2916" s="593"/>
      <c r="L2916" s="593"/>
      <c r="N2916" s="593"/>
      <c r="O2916" s="593"/>
      <c r="P2916" s="593"/>
      <c r="Q2916" s="593"/>
    </row>
    <row r="2917" customHeight="1" spans="6:17">
      <c r="F2917" s="593"/>
      <c r="G2917" s="593"/>
      <c r="H2917" s="593"/>
      <c r="I2917" s="593"/>
      <c r="J2917" s="593"/>
      <c r="K2917" s="593"/>
      <c r="L2917" s="593"/>
      <c r="N2917" s="593"/>
      <c r="O2917" s="593"/>
      <c r="P2917" s="593"/>
      <c r="Q2917" s="593"/>
    </row>
    <row r="2918" customHeight="1" spans="6:17">
      <c r="F2918" s="593"/>
      <c r="G2918" s="593"/>
      <c r="H2918" s="593"/>
      <c r="I2918" s="593"/>
      <c r="J2918" s="593"/>
      <c r="K2918" s="593"/>
      <c r="L2918" s="593"/>
      <c r="N2918" s="593"/>
      <c r="O2918" s="593"/>
      <c r="P2918" s="593"/>
      <c r="Q2918" s="593"/>
    </row>
    <row r="2919" customHeight="1" spans="6:17">
      <c r="F2919" s="593"/>
      <c r="G2919" s="593"/>
      <c r="H2919" s="593"/>
      <c r="I2919" s="593"/>
      <c r="J2919" s="593"/>
      <c r="K2919" s="593"/>
      <c r="L2919" s="593"/>
      <c r="N2919" s="593"/>
      <c r="O2919" s="593"/>
      <c r="P2919" s="593"/>
      <c r="Q2919" s="593"/>
    </row>
    <row r="2920" customHeight="1" spans="6:17">
      <c r="F2920" s="593"/>
      <c r="G2920" s="593"/>
      <c r="H2920" s="593"/>
      <c r="I2920" s="593"/>
      <c r="J2920" s="593"/>
      <c r="K2920" s="593"/>
      <c r="L2920" s="593"/>
      <c r="N2920" s="593"/>
      <c r="O2920" s="593"/>
      <c r="P2920" s="593"/>
      <c r="Q2920" s="593"/>
    </row>
    <row r="2921" customHeight="1" spans="6:17">
      <c r="F2921" s="593"/>
      <c r="G2921" s="593"/>
      <c r="H2921" s="593"/>
      <c r="I2921" s="593"/>
      <c r="J2921" s="593"/>
      <c r="K2921" s="593"/>
      <c r="L2921" s="593"/>
      <c r="N2921" s="593"/>
      <c r="O2921" s="593"/>
      <c r="P2921" s="593"/>
      <c r="Q2921" s="593"/>
    </row>
    <row r="2922" customHeight="1" spans="6:17">
      <c r="F2922" s="593"/>
      <c r="G2922" s="593"/>
      <c r="H2922" s="593"/>
      <c r="I2922" s="593"/>
      <c r="J2922" s="593"/>
      <c r="K2922" s="593"/>
      <c r="L2922" s="593"/>
      <c r="N2922" s="593"/>
      <c r="O2922" s="593"/>
      <c r="P2922" s="593"/>
      <c r="Q2922" s="593"/>
    </row>
    <row r="2923" customHeight="1" spans="6:17">
      <c r="F2923" s="593"/>
      <c r="G2923" s="593"/>
      <c r="H2923" s="593"/>
      <c r="I2923" s="593"/>
      <c r="J2923" s="593"/>
      <c r="K2923" s="593"/>
      <c r="L2923" s="593"/>
      <c r="N2923" s="593"/>
      <c r="O2923" s="593"/>
      <c r="P2923" s="593"/>
      <c r="Q2923" s="593"/>
    </row>
    <row r="2924" customHeight="1" spans="6:17">
      <c r="F2924" s="593"/>
      <c r="G2924" s="593"/>
      <c r="H2924" s="593"/>
      <c r="I2924" s="593"/>
      <c r="J2924" s="593"/>
      <c r="K2924" s="593"/>
      <c r="L2924" s="593"/>
      <c r="N2924" s="593"/>
      <c r="O2924" s="593"/>
      <c r="P2924" s="593"/>
      <c r="Q2924" s="593"/>
    </row>
    <row r="2925" customHeight="1" spans="6:17">
      <c r="F2925" s="593"/>
      <c r="G2925" s="593"/>
      <c r="H2925" s="593"/>
      <c r="I2925" s="593"/>
      <c r="J2925" s="593"/>
      <c r="K2925" s="593"/>
      <c r="L2925" s="593"/>
      <c r="N2925" s="593"/>
      <c r="O2925" s="593"/>
      <c r="P2925" s="593"/>
      <c r="Q2925" s="593"/>
    </row>
    <row r="2926" customHeight="1" spans="6:17">
      <c r="F2926" s="593"/>
      <c r="G2926" s="593"/>
      <c r="H2926" s="593"/>
      <c r="I2926" s="593"/>
      <c r="J2926" s="593"/>
      <c r="K2926" s="593"/>
      <c r="L2926" s="593"/>
      <c r="N2926" s="593"/>
      <c r="O2926" s="593"/>
      <c r="P2926" s="593"/>
      <c r="Q2926" s="593"/>
    </row>
    <row r="2927" customHeight="1" spans="6:17">
      <c r="F2927" s="593"/>
      <c r="G2927" s="593"/>
      <c r="H2927" s="593"/>
      <c r="I2927" s="593"/>
      <c r="J2927" s="593"/>
      <c r="K2927" s="593"/>
      <c r="L2927" s="593"/>
      <c r="N2927" s="593"/>
      <c r="O2927" s="593"/>
      <c r="P2927" s="593"/>
      <c r="Q2927" s="593"/>
    </row>
    <row r="2928" customHeight="1" spans="6:17">
      <c r="F2928" s="593"/>
      <c r="G2928" s="593"/>
      <c r="H2928" s="593"/>
      <c r="I2928" s="593"/>
      <c r="J2928" s="593"/>
      <c r="K2928" s="593"/>
      <c r="L2928" s="593"/>
      <c r="N2928" s="593"/>
      <c r="O2928" s="593"/>
      <c r="P2928" s="593"/>
      <c r="Q2928" s="593"/>
    </row>
    <row r="2929" customHeight="1" spans="6:17">
      <c r="F2929" s="593"/>
      <c r="G2929" s="593"/>
      <c r="H2929" s="593"/>
      <c r="I2929" s="593"/>
      <c r="J2929" s="593"/>
      <c r="K2929" s="593"/>
      <c r="L2929" s="593"/>
      <c r="N2929" s="593"/>
      <c r="O2929" s="593"/>
      <c r="P2929" s="593"/>
      <c r="Q2929" s="593"/>
    </row>
    <row r="2930" customHeight="1" spans="6:17">
      <c r="F2930" s="593"/>
      <c r="G2930" s="593"/>
      <c r="H2930" s="593"/>
      <c r="I2930" s="593"/>
      <c r="J2930" s="593"/>
      <c r="K2930" s="593"/>
      <c r="L2930" s="593"/>
      <c r="N2930" s="593"/>
      <c r="O2930" s="593"/>
      <c r="P2930" s="593"/>
      <c r="Q2930" s="593"/>
    </row>
    <row r="2931" customHeight="1" spans="6:17">
      <c r="F2931" s="593"/>
      <c r="G2931" s="593"/>
      <c r="H2931" s="593"/>
      <c r="I2931" s="593"/>
      <c r="J2931" s="593"/>
      <c r="K2931" s="593"/>
      <c r="L2931" s="593"/>
      <c r="N2931" s="593"/>
      <c r="O2931" s="593"/>
      <c r="P2931" s="593"/>
      <c r="Q2931" s="593"/>
    </row>
    <row r="2932" customHeight="1" spans="6:17">
      <c r="F2932" s="593"/>
      <c r="G2932" s="593"/>
      <c r="H2932" s="593"/>
      <c r="I2932" s="593"/>
      <c r="J2932" s="593"/>
      <c r="K2932" s="593"/>
      <c r="L2932" s="593"/>
      <c r="N2932" s="593"/>
      <c r="O2932" s="593"/>
      <c r="P2932" s="593"/>
      <c r="Q2932" s="593"/>
    </row>
    <row r="2933" customHeight="1" spans="6:17">
      <c r="F2933" s="593"/>
      <c r="G2933" s="593"/>
      <c r="H2933" s="593"/>
      <c r="I2933" s="593"/>
      <c r="J2933" s="593"/>
      <c r="K2933" s="593"/>
      <c r="L2933" s="593"/>
      <c r="N2933" s="593"/>
      <c r="O2933" s="593"/>
      <c r="P2933" s="593"/>
      <c r="Q2933" s="593"/>
    </row>
    <row r="2934" customHeight="1" spans="6:17">
      <c r="F2934" s="593"/>
      <c r="G2934" s="593"/>
      <c r="H2934" s="593"/>
      <c r="I2934" s="593"/>
      <c r="J2934" s="593"/>
      <c r="K2934" s="593"/>
      <c r="L2934" s="593"/>
      <c r="N2934" s="593"/>
      <c r="O2934" s="593"/>
      <c r="P2934" s="593"/>
      <c r="Q2934" s="593"/>
    </row>
    <row r="2935" customHeight="1" spans="6:17">
      <c r="F2935" s="593"/>
      <c r="G2935" s="593"/>
      <c r="H2935" s="593"/>
      <c r="I2935" s="593"/>
      <c r="J2935" s="593"/>
      <c r="K2935" s="593"/>
      <c r="L2935" s="593"/>
      <c r="N2935" s="593"/>
      <c r="O2935" s="593"/>
      <c r="P2935" s="593"/>
      <c r="Q2935" s="593"/>
    </row>
    <row r="2936" customHeight="1" spans="6:17">
      <c r="F2936" s="593"/>
      <c r="G2936" s="593"/>
      <c r="H2936" s="593"/>
      <c r="I2936" s="593"/>
      <c r="J2936" s="593"/>
      <c r="K2936" s="593"/>
      <c r="L2936" s="593"/>
      <c r="N2936" s="593"/>
      <c r="O2936" s="593"/>
      <c r="P2936" s="593"/>
      <c r="Q2936" s="593"/>
    </row>
    <row r="2937" customHeight="1" spans="6:17">
      <c r="F2937" s="593"/>
      <c r="G2937" s="593"/>
      <c r="H2937" s="593"/>
      <c r="I2937" s="593"/>
      <c r="J2937" s="593"/>
      <c r="K2937" s="593"/>
      <c r="L2937" s="593"/>
      <c r="N2937" s="593"/>
      <c r="O2937" s="593"/>
      <c r="P2937" s="593"/>
      <c r="Q2937" s="593"/>
    </row>
    <row r="2938" customHeight="1" spans="6:17">
      <c r="F2938" s="593"/>
      <c r="G2938" s="593"/>
      <c r="H2938" s="593"/>
      <c r="I2938" s="593"/>
      <c r="J2938" s="593"/>
      <c r="K2938" s="593"/>
      <c r="L2938" s="593"/>
      <c r="N2938" s="593"/>
      <c r="O2938" s="593"/>
      <c r="P2938" s="593"/>
      <c r="Q2938" s="593"/>
    </row>
    <row r="2939" customHeight="1" spans="6:17">
      <c r="F2939" s="593"/>
      <c r="G2939" s="593"/>
      <c r="H2939" s="593"/>
      <c r="I2939" s="593"/>
      <c r="J2939" s="593"/>
      <c r="K2939" s="593"/>
      <c r="L2939" s="593"/>
      <c r="N2939" s="593"/>
      <c r="O2939" s="593"/>
      <c r="P2939" s="593"/>
      <c r="Q2939" s="593"/>
    </row>
    <row r="2940" customHeight="1" spans="6:17">
      <c r="F2940" s="593"/>
      <c r="G2940" s="593"/>
      <c r="H2940" s="593"/>
      <c r="I2940" s="593"/>
      <c r="J2940" s="593"/>
      <c r="K2940" s="593"/>
      <c r="L2940" s="593"/>
      <c r="N2940" s="593"/>
      <c r="O2940" s="593"/>
      <c r="P2940" s="593"/>
      <c r="Q2940" s="593"/>
    </row>
    <row r="2941" customHeight="1" spans="6:17">
      <c r="F2941" s="593"/>
      <c r="G2941" s="593"/>
      <c r="H2941" s="593"/>
      <c r="I2941" s="593"/>
      <c r="J2941" s="593"/>
      <c r="K2941" s="593"/>
      <c r="L2941" s="593"/>
      <c r="N2941" s="593"/>
      <c r="O2941" s="593"/>
      <c r="P2941" s="593"/>
      <c r="Q2941" s="593"/>
    </row>
    <row r="2942" customHeight="1" spans="6:17">
      <c r="F2942" s="593"/>
      <c r="G2942" s="593"/>
      <c r="H2942" s="593"/>
      <c r="I2942" s="593"/>
      <c r="J2942" s="593"/>
      <c r="K2942" s="593"/>
      <c r="L2942" s="593"/>
      <c r="N2942" s="593"/>
      <c r="O2942" s="593"/>
      <c r="P2942" s="593"/>
      <c r="Q2942" s="593"/>
    </row>
    <row r="2943" customHeight="1" spans="6:17">
      <c r="F2943" s="593"/>
      <c r="G2943" s="593"/>
      <c r="H2943" s="593"/>
      <c r="I2943" s="593"/>
      <c r="J2943" s="593"/>
      <c r="K2943" s="593"/>
      <c r="L2943" s="593"/>
      <c r="N2943" s="593"/>
      <c r="O2943" s="593"/>
      <c r="P2943" s="593"/>
      <c r="Q2943" s="593"/>
    </row>
    <row r="2944" customHeight="1" spans="6:17">
      <c r="F2944" s="593"/>
      <c r="G2944" s="593"/>
      <c r="H2944" s="593"/>
      <c r="I2944" s="593"/>
      <c r="J2944" s="593"/>
      <c r="K2944" s="593"/>
      <c r="L2944" s="593"/>
      <c r="N2944" s="593"/>
      <c r="O2944" s="593"/>
      <c r="P2944" s="593"/>
      <c r="Q2944" s="593"/>
    </row>
    <row r="2945" customHeight="1" spans="6:17">
      <c r="F2945" s="593"/>
      <c r="G2945" s="593"/>
      <c r="H2945" s="593"/>
      <c r="I2945" s="593"/>
      <c r="J2945" s="593"/>
      <c r="K2945" s="593"/>
      <c r="L2945" s="593"/>
      <c r="N2945" s="593"/>
      <c r="O2945" s="593"/>
      <c r="P2945" s="593"/>
      <c r="Q2945" s="593"/>
    </row>
    <row r="2946" customHeight="1" spans="6:17">
      <c r="F2946" s="593"/>
      <c r="G2946" s="593"/>
      <c r="H2946" s="593"/>
      <c r="I2946" s="593"/>
      <c r="J2946" s="593"/>
      <c r="K2946" s="593"/>
      <c r="L2946" s="593"/>
      <c r="N2946" s="593"/>
      <c r="O2946" s="593"/>
      <c r="P2946" s="593"/>
      <c r="Q2946" s="593"/>
    </row>
    <row r="2947" customHeight="1" spans="6:17">
      <c r="F2947" s="593"/>
      <c r="G2947" s="593"/>
      <c r="H2947" s="593"/>
      <c r="I2947" s="593"/>
      <c r="J2947" s="593"/>
      <c r="K2947" s="593"/>
      <c r="L2947" s="593"/>
      <c r="N2947" s="593"/>
      <c r="O2947" s="593"/>
      <c r="P2947" s="593"/>
      <c r="Q2947" s="593"/>
    </row>
    <row r="2948" customHeight="1" spans="6:17">
      <c r="F2948" s="593"/>
      <c r="G2948" s="593"/>
      <c r="H2948" s="593"/>
      <c r="I2948" s="593"/>
      <c r="J2948" s="593"/>
      <c r="K2948" s="593"/>
      <c r="L2948" s="593"/>
      <c r="N2948" s="593"/>
      <c r="O2948" s="593"/>
      <c r="P2948" s="593"/>
      <c r="Q2948" s="593"/>
    </row>
    <row r="2949" customHeight="1" spans="6:17">
      <c r="F2949" s="593"/>
      <c r="G2949" s="593"/>
      <c r="H2949" s="593"/>
      <c r="I2949" s="593"/>
      <c r="J2949" s="593"/>
      <c r="K2949" s="593"/>
      <c r="L2949" s="593"/>
      <c r="N2949" s="593"/>
      <c r="O2949" s="593"/>
      <c r="P2949" s="593"/>
      <c r="Q2949" s="593"/>
    </row>
    <row r="2950" customHeight="1" spans="6:17">
      <c r="F2950" s="593"/>
      <c r="G2950" s="593"/>
      <c r="H2950" s="593"/>
      <c r="I2950" s="593"/>
      <c r="J2950" s="593"/>
      <c r="K2950" s="593"/>
      <c r="L2950" s="593"/>
      <c r="N2950" s="593"/>
      <c r="O2950" s="593"/>
      <c r="P2950" s="593"/>
      <c r="Q2950" s="593"/>
    </row>
    <row r="2951" customHeight="1" spans="6:17">
      <c r="F2951" s="593"/>
      <c r="G2951" s="593"/>
      <c r="H2951" s="593"/>
      <c r="I2951" s="593"/>
      <c r="J2951" s="593"/>
      <c r="K2951" s="593"/>
      <c r="L2951" s="593"/>
      <c r="N2951" s="593"/>
      <c r="O2951" s="593"/>
      <c r="P2951" s="593"/>
      <c r="Q2951" s="593"/>
    </row>
    <row r="2952" customHeight="1" spans="6:17">
      <c r="F2952" s="593"/>
      <c r="G2952" s="593"/>
      <c r="H2952" s="593"/>
      <c r="I2952" s="593"/>
      <c r="J2952" s="593"/>
      <c r="K2952" s="593"/>
      <c r="L2952" s="593"/>
      <c r="N2952" s="593"/>
      <c r="O2952" s="593"/>
      <c r="P2952" s="593"/>
      <c r="Q2952" s="593"/>
    </row>
    <row r="2953" customHeight="1" spans="6:17">
      <c r="F2953" s="593"/>
      <c r="G2953" s="593"/>
      <c r="H2953" s="593"/>
      <c r="I2953" s="593"/>
      <c r="J2953" s="593"/>
      <c r="K2953" s="593"/>
      <c r="L2953" s="593"/>
      <c r="N2953" s="593"/>
      <c r="O2953" s="593"/>
      <c r="P2953" s="593"/>
      <c r="Q2953" s="593"/>
    </row>
    <row r="2954" customHeight="1" spans="6:17">
      <c r="F2954" s="593"/>
      <c r="G2954" s="593"/>
      <c r="H2954" s="593"/>
      <c r="I2954" s="593"/>
      <c r="J2954" s="593"/>
      <c r="K2954" s="593"/>
      <c r="L2954" s="593"/>
      <c r="N2954" s="593"/>
      <c r="O2954" s="593"/>
      <c r="P2954" s="593"/>
      <c r="Q2954" s="593"/>
    </row>
    <row r="2955" customHeight="1" spans="6:17">
      <c r="F2955" s="593"/>
      <c r="G2955" s="593"/>
      <c r="H2955" s="593"/>
      <c r="I2955" s="593"/>
      <c r="J2955" s="593"/>
      <c r="K2955" s="593"/>
      <c r="L2955" s="593"/>
      <c r="N2955" s="593"/>
      <c r="O2955" s="593"/>
      <c r="P2955" s="593"/>
      <c r="Q2955" s="593"/>
    </row>
    <row r="2956" customHeight="1" spans="6:17">
      <c r="F2956" s="593"/>
      <c r="G2956" s="593"/>
      <c r="H2956" s="593"/>
      <c r="I2956" s="593"/>
      <c r="J2956" s="593"/>
      <c r="K2956" s="593"/>
      <c r="L2956" s="593"/>
      <c r="N2956" s="593"/>
      <c r="O2956" s="593"/>
      <c r="P2956" s="593"/>
      <c r="Q2956" s="593"/>
    </row>
    <row r="2957" customHeight="1" spans="6:17">
      <c r="F2957" s="593"/>
      <c r="G2957" s="593"/>
      <c r="H2957" s="593"/>
      <c r="I2957" s="593"/>
      <c r="J2957" s="593"/>
      <c r="K2957" s="593"/>
      <c r="L2957" s="593"/>
      <c r="N2957" s="593"/>
      <c r="O2957" s="593"/>
      <c r="P2957" s="593"/>
      <c r="Q2957" s="593"/>
    </row>
    <row r="2958" customHeight="1" spans="6:17">
      <c r="F2958" s="593"/>
      <c r="G2958" s="593"/>
      <c r="H2958" s="593"/>
      <c r="I2958" s="593"/>
      <c r="J2958" s="593"/>
      <c r="K2958" s="593"/>
      <c r="L2958" s="593"/>
      <c r="N2958" s="593"/>
      <c r="O2958" s="593"/>
      <c r="P2958" s="593"/>
      <c r="Q2958" s="593"/>
    </row>
    <row r="2959" customHeight="1" spans="6:17">
      <c r="F2959" s="593"/>
      <c r="G2959" s="593"/>
      <c r="H2959" s="593"/>
      <c r="I2959" s="593"/>
      <c r="J2959" s="593"/>
      <c r="K2959" s="593"/>
      <c r="L2959" s="593"/>
      <c r="N2959" s="593"/>
      <c r="O2959" s="593"/>
      <c r="P2959" s="593"/>
      <c r="Q2959" s="593"/>
    </row>
    <row r="2960" customHeight="1" spans="6:17">
      <c r="F2960" s="593"/>
      <c r="G2960" s="593"/>
      <c r="H2960" s="593"/>
      <c r="I2960" s="593"/>
      <c r="J2960" s="593"/>
      <c r="K2960" s="593"/>
      <c r="L2960" s="593"/>
      <c r="N2960" s="593"/>
      <c r="O2960" s="593"/>
      <c r="P2960" s="593"/>
      <c r="Q2960" s="593"/>
    </row>
    <row r="2961" customHeight="1" spans="6:17">
      <c r="F2961" s="593"/>
      <c r="G2961" s="593"/>
      <c r="H2961" s="593"/>
      <c r="I2961" s="593"/>
      <c r="J2961" s="593"/>
      <c r="K2961" s="593"/>
      <c r="L2961" s="593"/>
      <c r="N2961" s="593"/>
      <c r="O2961" s="593"/>
      <c r="P2961" s="593"/>
      <c r="Q2961" s="593"/>
    </row>
    <row r="2962" customHeight="1" spans="6:17">
      <c r="F2962" s="593"/>
      <c r="G2962" s="593"/>
      <c r="H2962" s="593"/>
      <c r="I2962" s="593"/>
      <c r="J2962" s="593"/>
      <c r="K2962" s="593"/>
      <c r="L2962" s="593"/>
      <c r="N2962" s="593"/>
      <c r="O2962" s="593"/>
      <c r="P2962" s="593"/>
      <c r="Q2962" s="593"/>
    </row>
    <row r="2963" customHeight="1" spans="6:17">
      <c r="F2963" s="593"/>
      <c r="G2963" s="593"/>
      <c r="H2963" s="593"/>
      <c r="I2963" s="593"/>
      <c r="J2963" s="593"/>
      <c r="K2963" s="593"/>
      <c r="L2963" s="593"/>
      <c r="N2963" s="593"/>
      <c r="O2963" s="593"/>
      <c r="P2963" s="593"/>
      <c r="Q2963" s="593"/>
    </row>
    <row r="2964" customHeight="1" spans="6:17">
      <c r="F2964" s="593"/>
      <c r="G2964" s="593"/>
      <c r="H2964" s="593"/>
      <c r="I2964" s="593"/>
      <c r="J2964" s="593"/>
      <c r="K2964" s="593"/>
      <c r="L2964" s="593"/>
      <c r="N2964" s="593"/>
      <c r="O2964" s="593"/>
      <c r="P2964" s="593"/>
      <c r="Q2964" s="593"/>
    </row>
    <row r="2965" customHeight="1" spans="6:17">
      <c r="F2965" s="593"/>
      <c r="G2965" s="593"/>
      <c r="H2965" s="593"/>
      <c r="I2965" s="593"/>
      <c r="J2965" s="593"/>
      <c r="K2965" s="593"/>
      <c r="L2965" s="593"/>
      <c r="N2965" s="593"/>
      <c r="O2965" s="593"/>
      <c r="P2965" s="593"/>
      <c r="Q2965" s="593"/>
    </row>
    <row r="2966" customHeight="1" spans="6:17">
      <c r="F2966" s="593"/>
      <c r="G2966" s="593"/>
      <c r="H2966" s="593"/>
      <c r="I2966" s="593"/>
      <c r="J2966" s="593"/>
      <c r="K2966" s="593"/>
      <c r="L2966" s="593"/>
      <c r="N2966" s="593"/>
      <c r="O2966" s="593"/>
      <c r="P2966" s="593"/>
      <c r="Q2966" s="593"/>
    </row>
    <row r="2967" customHeight="1" spans="6:17">
      <c r="F2967" s="593"/>
      <c r="G2967" s="593"/>
      <c r="H2967" s="593"/>
      <c r="I2967" s="593"/>
      <c r="J2967" s="593"/>
      <c r="K2967" s="593"/>
      <c r="L2967" s="593"/>
      <c r="N2967" s="593"/>
      <c r="O2967" s="593"/>
      <c r="P2967" s="593"/>
      <c r="Q2967" s="593"/>
    </row>
    <row r="2968" customHeight="1" spans="6:17">
      <c r="F2968" s="593"/>
      <c r="G2968" s="593"/>
      <c r="H2968" s="593"/>
      <c r="I2968" s="593"/>
      <c r="J2968" s="593"/>
      <c r="K2968" s="593"/>
      <c r="L2968" s="593"/>
      <c r="N2968" s="593"/>
      <c r="O2968" s="593"/>
      <c r="P2968" s="593"/>
      <c r="Q2968" s="593"/>
    </row>
    <row r="2969" customHeight="1" spans="6:17">
      <c r="F2969" s="593"/>
      <c r="G2969" s="593"/>
      <c r="H2969" s="593"/>
      <c r="I2969" s="593"/>
      <c r="J2969" s="593"/>
      <c r="K2969" s="593"/>
      <c r="L2969" s="593"/>
      <c r="N2969" s="593"/>
      <c r="O2969" s="593"/>
      <c r="P2969" s="593"/>
      <c r="Q2969" s="593"/>
    </row>
    <row r="2970" customHeight="1" spans="6:17">
      <c r="F2970" s="593"/>
      <c r="G2970" s="593"/>
      <c r="H2970" s="593"/>
      <c r="I2970" s="593"/>
      <c r="J2970" s="593"/>
      <c r="K2970" s="593"/>
      <c r="L2970" s="593"/>
      <c r="N2970" s="593"/>
      <c r="O2970" s="593"/>
      <c r="P2970" s="593"/>
      <c r="Q2970" s="593"/>
    </row>
    <row r="2971" customHeight="1" spans="6:17">
      <c r="F2971" s="593"/>
      <c r="G2971" s="593"/>
      <c r="H2971" s="593"/>
      <c r="I2971" s="593"/>
      <c r="J2971" s="593"/>
      <c r="K2971" s="593"/>
      <c r="L2971" s="593"/>
      <c r="N2971" s="593"/>
      <c r="O2971" s="593"/>
      <c r="P2971" s="593"/>
      <c r="Q2971" s="593"/>
    </row>
    <row r="2972" customHeight="1" spans="6:17">
      <c r="F2972" s="593"/>
      <c r="G2972" s="593"/>
      <c r="H2972" s="593"/>
      <c r="I2972" s="593"/>
      <c r="J2972" s="593"/>
      <c r="K2972" s="593"/>
      <c r="L2972" s="593"/>
      <c r="N2972" s="593"/>
      <c r="O2972" s="593"/>
      <c r="P2972" s="593"/>
      <c r="Q2972" s="593"/>
    </row>
    <row r="2973" customHeight="1" spans="6:17">
      <c r="F2973" s="593"/>
      <c r="G2973" s="593"/>
      <c r="H2973" s="593"/>
      <c r="I2973" s="593"/>
      <c r="J2973" s="593"/>
      <c r="K2973" s="593"/>
      <c r="L2973" s="593"/>
      <c r="N2973" s="593"/>
      <c r="O2973" s="593"/>
      <c r="P2973" s="593"/>
      <c r="Q2973" s="593"/>
    </row>
    <row r="2974" customHeight="1" spans="6:17">
      <c r="F2974" s="593"/>
      <c r="G2974" s="593"/>
      <c r="H2974" s="593"/>
      <c r="I2974" s="593"/>
      <c r="J2974" s="593"/>
      <c r="K2974" s="593"/>
      <c r="L2974" s="593"/>
      <c r="N2974" s="593"/>
      <c r="O2974" s="593"/>
      <c r="P2974" s="593"/>
      <c r="Q2974" s="593"/>
    </row>
    <row r="2975" customHeight="1" spans="6:17">
      <c r="F2975" s="593"/>
      <c r="G2975" s="593"/>
      <c r="H2975" s="593"/>
      <c r="I2975" s="593"/>
      <c r="J2975" s="593"/>
      <c r="K2975" s="593"/>
      <c r="L2975" s="593"/>
      <c r="N2975" s="593"/>
      <c r="O2975" s="593"/>
      <c r="P2975" s="593"/>
      <c r="Q2975" s="593"/>
    </row>
    <row r="2976" customHeight="1" spans="6:17">
      <c r="F2976" s="593"/>
      <c r="G2976" s="593"/>
      <c r="H2976" s="593"/>
      <c r="I2976" s="593"/>
      <c r="J2976" s="593"/>
      <c r="K2976" s="593"/>
      <c r="L2976" s="593"/>
      <c r="N2976" s="593"/>
      <c r="O2976" s="593"/>
      <c r="P2976" s="593"/>
      <c r="Q2976" s="593"/>
    </row>
    <row r="2977" customHeight="1" spans="6:17">
      <c r="F2977" s="593"/>
      <c r="G2977" s="593"/>
      <c r="H2977" s="593"/>
      <c r="I2977" s="593"/>
      <c r="J2977" s="593"/>
      <c r="K2977" s="593"/>
      <c r="L2977" s="593"/>
      <c r="N2977" s="593"/>
      <c r="O2977" s="593"/>
      <c r="P2977" s="593"/>
      <c r="Q2977" s="593"/>
    </row>
    <row r="2978" customHeight="1" spans="6:17">
      <c r="F2978" s="593"/>
      <c r="G2978" s="593"/>
      <c r="H2978" s="593"/>
      <c r="I2978" s="593"/>
      <c r="J2978" s="593"/>
      <c r="K2978" s="593"/>
      <c r="L2978" s="593"/>
      <c r="N2978" s="593"/>
      <c r="O2978" s="593"/>
      <c r="P2978" s="593"/>
      <c r="Q2978" s="593"/>
    </row>
    <row r="2979" customHeight="1" spans="6:17">
      <c r="F2979" s="593"/>
      <c r="G2979" s="593"/>
      <c r="H2979" s="593"/>
      <c r="I2979" s="593"/>
      <c r="J2979" s="593"/>
      <c r="K2979" s="593"/>
      <c r="L2979" s="593"/>
      <c r="N2979" s="593"/>
      <c r="O2979" s="593"/>
      <c r="P2979" s="593"/>
      <c r="Q2979" s="593"/>
    </row>
    <row r="2980" customHeight="1" spans="6:17">
      <c r="F2980" s="593"/>
      <c r="G2980" s="593"/>
      <c r="H2980" s="593"/>
      <c r="I2980" s="593"/>
      <c r="J2980" s="593"/>
      <c r="K2980" s="593"/>
      <c r="L2980" s="593"/>
      <c r="N2980" s="593"/>
      <c r="O2980" s="593"/>
      <c r="P2980" s="593"/>
      <c r="Q2980" s="593"/>
    </row>
    <row r="2981" customHeight="1" spans="6:17">
      <c r="F2981" s="593"/>
      <c r="G2981" s="593"/>
      <c r="H2981" s="593"/>
      <c r="I2981" s="593"/>
      <c r="J2981" s="593"/>
      <c r="K2981" s="593"/>
      <c r="L2981" s="593"/>
      <c r="N2981" s="593"/>
      <c r="O2981" s="593"/>
      <c r="P2981" s="593"/>
      <c r="Q2981" s="593"/>
    </row>
    <row r="2982" customHeight="1" spans="6:17">
      <c r="F2982" s="593"/>
      <c r="G2982" s="593"/>
      <c r="H2982" s="593"/>
      <c r="I2982" s="593"/>
      <c r="J2982" s="593"/>
      <c r="K2982" s="593"/>
      <c r="L2982" s="593"/>
      <c r="N2982" s="593"/>
      <c r="O2982" s="593"/>
      <c r="P2982" s="593"/>
      <c r="Q2982" s="593"/>
    </row>
    <row r="2983" customHeight="1" spans="6:17">
      <c r="F2983" s="593"/>
      <c r="G2983" s="593"/>
      <c r="H2983" s="593"/>
      <c r="I2983" s="593"/>
      <c r="J2983" s="593"/>
      <c r="K2983" s="593"/>
      <c r="L2983" s="593"/>
      <c r="N2983" s="593"/>
      <c r="O2983" s="593"/>
      <c r="P2983" s="593"/>
      <c r="Q2983" s="593"/>
    </row>
    <row r="2984" customHeight="1" spans="6:17">
      <c r="F2984" s="593"/>
      <c r="G2984" s="593"/>
      <c r="H2984" s="593"/>
      <c r="I2984" s="593"/>
      <c r="J2984" s="593"/>
      <c r="K2984" s="593"/>
      <c r="L2984" s="593"/>
      <c r="N2984" s="593"/>
      <c r="O2984" s="593"/>
      <c r="P2984" s="593"/>
      <c r="Q2984" s="593"/>
    </row>
    <row r="2985" customHeight="1" spans="6:17">
      <c r="F2985" s="593"/>
      <c r="G2985" s="593"/>
      <c r="H2985" s="593"/>
      <c r="I2985" s="593"/>
      <c r="J2985" s="593"/>
      <c r="K2985" s="593"/>
      <c r="L2985" s="593"/>
      <c r="N2985" s="593"/>
      <c r="O2985" s="593"/>
      <c r="P2985" s="593"/>
      <c r="Q2985" s="593"/>
    </row>
    <row r="2986" customHeight="1" spans="6:17">
      <c r="F2986" s="593"/>
      <c r="G2986" s="593"/>
      <c r="H2986" s="593"/>
      <c r="I2986" s="593"/>
      <c r="J2986" s="593"/>
      <c r="K2986" s="593"/>
      <c r="L2986" s="593"/>
      <c r="N2986" s="593"/>
      <c r="O2986" s="593"/>
      <c r="P2986" s="593"/>
      <c r="Q2986" s="593"/>
    </row>
    <row r="2987" customHeight="1" spans="6:17">
      <c r="F2987" s="593"/>
      <c r="G2987" s="593"/>
      <c r="H2987" s="593"/>
      <c r="I2987" s="593"/>
      <c r="J2987" s="593"/>
      <c r="K2987" s="593"/>
      <c r="L2987" s="593"/>
      <c r="N2987" s="593"/>
      <c r="O2987" s="593"/>
      <c r="P2987" s="593"/>
      <c r="Q2987" s="593"/>
    </row>
    <row r="2988" customHeight="1" spans="6:17">
      <c r="F2988" s="593"/>
      <c r="G2988" s="593"/>
      <c r="H2988" s="593"/>
      <c r="I2988" s="593"/>
      <c r="J2988" s="593"/>
      <c r="K2988" s="593"/>
      <c r="L2988" s="593"/>
      <c r="N2988" s="593"/>
      <c r="O2988" s="593"/>
      <c r="P2988" s="593"/>
      <c r="Q2988" s="593"/>
    </row>
    <row r="2989" customHeight="1" spans="6:17">
      <c r="F2989" s="593"/>
      <c r="G2989" s="593"/>
      <c r="H2989" s="593"/>
      <c r="I2989" s="593"/>
      <c r="J2989" s="593"/>
      <c r="K2989" s="593"/>
      <c r="L2989" s="593"/>
      <c r="N2989" s="593"/>
      <c r="O2989" s="593"/>
      <c r="P2989" s="593"/>
      <c r="Q2989" s="593"/>
    </row>
    <row r="2990" customHeight="1" spans="6:17">
      <c r="F2990" s="593"/>
      <c r="G2990" s="593"/>
      <c r="H2990" s="593"/>
      <c r="I2990" s="593"/>
      <c r="J2990" s="593"/>
      <c r="K2990" s="593"/>
      <c r="L2990" s="593"/>
      <c r="N2990" s="593"/>
      <c r="O2990" s="593"/>
      <c r="P2990" s="593"/>
      <c r="Q2990" s="593"/>
    </row>
    <row r="2991" customHeight="1" spans="6:17">
      <c r="F2991" s="593"/>
      <c r="G2991" s="593"/>
      <c r="H2991" s="593"/>
      <c r="I2991" s="593"/>
      <c r="J2991" s="593"/>
      <c r="K2991" s="593"/>
      <c r="L2991" s="593"/>
      <c r="N2991" s="593"/>
      <c r="O2991" s="593"/>
      <c r="P2991" s="593"/>
      <c r="Q2991" s="593"/>
    </row>
    <row r="2992" customHeight="1" spans="6:17">
      <c r="F2992" s="593"/>
      <c r="G2992" s="593"/>
      <c r="H2992" s="593"/>
      <c r="I2992" s="593"/>
      <c r="J2992" s="593"/>
      <c r="K2992" s="593"/>
      <c r="L2992" s="593"/>
      <c r="N2992" s="593"/>
      <c r="O2992" s="593"/>
      <c r="P2992" s="593"/>
      <c r="Q2992" s="593"/>
    </row>
    <row r="2993" customHeight="1" spans="6:17">
      <c r="F2993" s="593"/>
      <c r="G2993" s="593"/>
      <c r="H2993" s="593"/>
      <c r="I2993" s="593"/>
      <c r="J2993" s="593"/>
      <c r="K2993" s="593"/>
      <c r="L2993" s="593"/>
      <c r="N2993" s="593"/>
      <c r="O2993" s="593"/>
      <c r="P2993" s="593"/>
      <c r="Q2993" s="593"/>
    </row>
    <row r="2994" customHeight="1" spans="6:17">
      <c r="F2994" s="593"/>
      <c r="G2994" s="593"/>
      <c r="H2994" s="593"/>
      <c r="I2994" s="593"/>
      <c r="J2994" s="593"/>
      <c r="K2994" s="593"/>
      <c r="L2994" s="593"/>
      <c r="N2994" s="593"/>
      <c r="O2994" s="593"/>
      <c r="P2994" s="593"/>
      <c r="Q2994" s="593"/>
    </row>
    <row r="2995" customHeight="1" spans="6:17">
      <c r="F2995" s="593"/>
      <c r="G2995" s="593"/>
      <c r="H2995" s="593"/>
      <c r="I2995" s="593"/>
      <c r="J2995" s="593"/>
      <c r="K2995" s="593"/>
      <c r="L2995" s="593"/>
      <c r="N2995" s="593"/>
      <c r="O2995" s="593"/>
      <c r="P2995" s="593"/>
      <c r="Q2995" s="593"/>
    </row>
    <row r="2996" customHeight="1" spans="6:17">
      <c r="F2996" s="593"/>
      <c r="G2996" s="593"/>
      <c r="H2996" s="593"/>
      <c r="I2996" s="593"/>
      <c r="J2996" s="593"/>
      <c r="K2996" s="593"/>
      <c r="L2996" s="593"/>
      <c r="N2996" s="593"/>
      <c r="O2996" s="593"/>
      <c r="P2996" s="593"/>
      <c r="Q2996" s="593"/>
    </row>
    <row r="2997" customHeight="1" spans="6:17">
      <c r="F2997" s="593"/>
      <c r="G2997" s="593"/>
      <c r="H2997" s="593"/>
      <c r="I2997" s="593"/>
      <c r="J2997" s="593"/>
      <c r="K2997" s="593"/>
      <c r="L2997" s="593"/>
      <c r="N2997" s="593"/>
      <c r="O2997" s="593"/>
      <c r="P2997" s="593"/>
      <c r="Q2997" s="593"/>
    </row>
    <row r="2998" customHeight="1" spans="6:17">
      <c r="F2998" s="593"/>
      <c r="G2998" s="593"/>
      <c r="H2998" s="593"/>
      <c r="I2998" s="593"/>
      <c r="J2998" s="593"/>
      <c r="K2998" s="593"/>
      <c r="L2998" s="593"/>
      <c r="N2998" s="593"/>
      <c r="O2998" s="593"/>
      <c r="P2998" s="593"/>
      <c r="Q2998" s="593"/>
    </row>
    <row r="2999" customHeight="1" spans="6:17">
      <c r="F2999" s="593"/>
      <c r="G2999" s="593"/>
      <c r="H2999" s="593"/>
      <c r="I2999" s="593"/>
      <c r="J2999" s="593"/>
      <c r="K2999" s="593"/>
      <c r="L2999" s="593"/>
      <c r="N2999" s="593"/>
      <c r="O2999" s="593"/>
      <c r="P2999" s="593"/>
      <c r="Q2999" s="593"/>
    </row>
    <row r="3000" customHeight="1" spans="6:17">
      <c r="F3000" s="593"/>
      <c r="G3000" s="593"/>
      <c r="H3000" s="593"/>
      <c r="I3000" s="593"/>
      <c r="J3000" s="593"/>
      <c r="K3000" s="593"/>
      <c r="L3000" s="593"/>
      <c r="N3000" s="593"/>
      <c r="O3000" s="593"/>
      <c r="P3000" s="593"/>
      <c r="Q3000" s="593"/>
    </row>
    <row r="3001" customHeight="1" spans="6:17">
      <c r="F3001" s="593"/>
      <c r="G3001" s="593"/>
      <c r="H3001" s="593"/>
      <c r="I3001" s="593"/>
      <c r="J3001" s="593"/>
      <c r="K3001" s="593"/>
      <c r="L3001" s="593"/>
      <c r="N3001" s="593"/>
      <c r="O3001" s="593"/>
      <c r="P3001" s="593"/>
      <c r="Q3001" s="593"/>
    </row>
    <row r="3002" customHeight="1" spans="6:17">
      <c r="F3002" s="593"/>
      <c r="G3002" s="593"/>
      <c r="H3002" s="593"/>
      <c r="I3002" s="593"/>
      <c r="J3002" s="593"/>
      <c r="K3002" s="593"/>
      <c r="L3002" s="593"/>
      <c r="N3002" s="593"/>
      <c r="O3002" s="593"/>
      <c r="P3002" s="593"/>
      <c r="Q3002" s="593"/>
    </row>
    <row r="3003" customHeight="1" spans="6:17">
      <c r="F3003" s="593"/>
      <c r="G3003" s="593"/>
      <c r="H3003" s="593"/>
      <c r="I3003" s="593"/>
      <c r="J3003" s="593"/>
      <c r="K3003" s="593"/>
      <c r="L3003" s="593"/>
      <c r="N3003" s="593"/>
      <c r="O3003" s="593"/>
      <c r="P3003" s="593"/>
      <c r="Q3003" s="593"/>
    </row>
    <row r="3004" customHeight="1" spans="6:17">
      <c r="F3004" s="593"/>
      <c r="G3004" s="593"/>
      <c r="H3004" s="593"/>
      <c r="I3004" s="593"/>
      <c r="J3004" s="593"/>
      <c r="K3004" s="593"/>
      <c r="L3004" s="593"/>
      <c r="N3004" s="593"/>
      <c r="O3004" s="593"/>
      <c r="P3004" s="593"/>
      <c r="Q3004" s="593"/>
    </row>
    <row r="3005" customHeight="1" spans="6:17">
      <c r="F3005" s="593"/>
      <c r="G3005" s="593"/>
      <c r="H3005" s="593"/>
      <c r="I3005" s="593"/>
      <c r="J3005" s="593"/>
      <c r="K3005" s="593"/>
      <c r="L3005" s="593"/>
      <c r="N3005" s="593"/>
      <c r="O3005" s="593"/>
      <c r="P3005" s="593"/>
      <c r="Q3005" s="593"/>
    </row>
    <row r="3006" customHeight="1" spans="6:17">
      <c r="F3006" s="593"/>
      <c r="G3006" s="593"/>
      <c r="H3006" s="593"/>
      <c r="I3006" s="593"/>
      <c r="J3006" s="593"/>
      <c r="K3006" s="593"/>
      <c r="L3006" s="593"/>
      <c r="N3006" s="593"/>
      <c r="O3006" s="593"/>
      <c r="P3006" s="593"/>
      <c r="Q3006" s="593"/>
    </row>
    <row r="3007" customHeight="1" spans="6:17">
      <c r="F3007" s="593"/>
      <c r="G3007" s="593"/>
      <c r="H3007" s="593"/>
      <c r="I3007" s="593"/>
      <c r="J3007" s="593"/>
      <c r="K3007" s="593"/>
      <c r="L3007" s="593"/>
      <c r="N3007" s="593"/>
      <c r="O3007" s="593"/>
      <c r="P3007" s="593"/>
      <c r="Q3007" s="593"/>
    </row>
    <row r="3008" customHeight="1" spans="6:17">
      <c r="F3008" s="593"/>
      <c r="G3008" s="593"/>
      <c r="H3008" s="593"/>
      <c r="I3008" s="593"/>
      <c r="J3008" s="593"/>
      <c r="K3008" s="593"/>
      <c r="L3008" s="593"/>
      <c r="N3008" s="593"/>
      <c r="O3008" s="593"/>
      <c r="P3008" s="593"/>
      <c r="Q3008" s="593"/>
    </row>
    <row r="3009" customHeight="1" spans="6:17">
      <c r="F3009" s="593"/>
      <c r="G3009" s="593"/>
      <c r="H3009" s="593"/>
      <c r="I3009" s="593"/>
      <c r="J3009" s="593"/>
      <c r="K3009" s="593"/>
      <c r="L3009" s="593"/>
      <c r="N3009" s="593"/>
      <c r="O3009" s="593"/>
      <c r="P3009" s="593"/>
      <c r="Q3009" s="593"/>
    </row>
    <row r="3010" customHeight="1" spans="6:17">
      <c r="F3010" s="593"/>
      <c r="G3010" s="593"/>
      <c r="H3010" s="593"/>
      <c r="I3010" s="593"/>
      <c r="J3010" s="593"/>
      <c r="K3010" s="593"/>
      <c r="L3010" s="593"/>
      <c r="N3010" s="593"/>
      <c r="O3010" s="593"/>
      <c r="P3010" s="593"/>
      <c r="Q3010" s="593"/>
    </row>
    <row r="3011" customHeight="1" spans="6:17">
      <c r="F3011" s="593"/>
      <c r="G3011" s="593"/>
      <c r="H3011" s="593"/>
      <c r="I3011" s="593"/>
      <c r="J3011" s="593"/>
      <c r="K3011" s="593"/>
      <c r="L3011" s="593"/>
      <c r="N3011" s="593"/>
      <c r="O3011" s="593"/>
      <c r="P3011" s="593"/>
      <c r="Q3011" s="593"/>
    </row>
    <row r="3012" customHeight="1" spans="6:17">
      <c r="F3012" s="593"/>
      <c r="G3012" s="593"/>
      <c r="H3012" s="593"/>
      <c r="I3012" s="593"/>
      <c r="J3012" s="593"/>
      <c r="K3012" s="593"/>
      <c r="L3012" s="593"/>
      <c r="N3012" s="593"/>
      <c r="O3012" s="593"/>
      <c r="P3012" s="593"/>
      <c r="Q3012" s="593"/>
    </row>
    <row r="3013" customHeight="1" spans="6:17">
      <c r="F3013" s="593"/>
      <c r="G3013" s="593"/>
      <c r="H3013" s="593"/>
      <c r="I3013" s="593"/>
      <c r="J3013" s="593"/>
      <c r="K3013" s="593"/>
      <c r="L3013" s="593"/>
      <c r="N3013" s="593"/>
      <c r="O3013" s="593"/>
      <c r="P3013" s="593"/>
      <c r="Q3013" s="593"/>
    </row>
    <row r="3014" customHeight="1" spans="6:17">
      <c r="F3014" s="593"/>
      <c r="G3014" s="593"/>
      <c r="H3014" s="593"/>
      <c r="I3014" s="593"/>
      <c r="J3014" s="593"/>
      <c r="K3014" s="593"/>
      <c r="L3014" s="593"/>
      <c r="N3014" s="593"/>
      <c r="O3014" s="593"/>
      <c r="P3014" s="593"/>
      <c r="Q3014" s="593"/>
    </row>
    <row r="3015" customHeight="1" spans="6:17">
      <c r="F3015" s="593"/>
      <c r="G3015" s="593"/>
      <c r="H3015" s="593"/>
      <c r="I3015" s="593"/>
      <c r="J3015" s="593"/>
      <c r="K3015" s="593"/>
      <c r="L3015" s="593"/>
      <c r="N3015" s="593"/>
      <c r="O3015" s="593"/>
      <c r="P3015" s="593"/>
      <c r="Q3015" s="593"/>
    </row>
    <row r="3016" customHeight="1" spans="6:17">
      <c r="F3016" s="593"/>
      <c r="G3016" s="593"/>
      <c r="H3016" s="593"/>
      <c r="I3016" s="593"/>
      <c r="J3016" s="593"/>
      <c r="K3016" s="593"/>
      <c r="L3016" s="593"/>
      <c r="N3016" s="593"/>
      <c r="O3016" s="593"/>
      <c r="P3016" s="593"/>
      <c r="Q3016" s="593"/>
    </row>
    <row r="3017" customHeight="1" spans="6:17">
      <c r="F3017" s="593"/>
      <c r="G3017" s="593"/>
      <c r="H3017" s="593"/>
      <c r="I3017" s="593"/>
      <c r="J3017" s="593"/>
      <c r="K3017" s="593"/>
      <c r="L3017" s="593"/>
      <c r="N3017" s="593"/>
      <c r="O3017" s="593"/>
      <c r="P3017" s="593"/>
      <c r="Q3017" s="593"/>
    </row>
    <row r="3018" customHeight="1" spans="6:17">
      <c r="F3018" s="593"/>
      <c r="G3018" s="593"/>
      <c r="H3018" s="593"/>
      <c r="I3018" s="593"/>
      <c r="J3018" s="593"/>
      <c r="K3018" s="593"/>
      <c r="L3018" s="593"/>
      <c r="N3018" s="593"/>
      <c r="O3018" s="593"/>
      <c r="P3018" s="593"/>
      <c r="Q3018" s="593"/>
    </row>
    <row r="3019" customHeight="1" spans="6:17">
      <c r="F3019" s="593"/>
      <c r="G3019" s="593"/>
      <c r="H3019" s="593"/>
      <c r="I3019" s="593"/>
      <c r="J3019" s="593"/>
      <c r="K3019" s="593"/>
      <c r="L3019" s="593"/>
      <c r="N3019" s="593"/>
      <c r="O3019" s="593"/>
      <c r="P3019" s="593"/>
      <c r="Q3019" s="593"/>
    </row>
    <row r="3020" customHeight="1" spans="6:17">
      <c r="F3020" s="593"/>
      <c r="G3020" s="593"/>
      <c r="H3020" s="593"/>
      <c r="I3020" s="593"/>
      <c r="J3020" s="593"/>
      <c r="K3020" s="593"/>
      <c r="L3020" s="593"/>
      <c r="N3020" s="593"/>
      <c r="O3020" s="593"/>
      <c r="P3020" s="593"/>
      <c r="Q3020" s="593"/>
    </row>
    <row r="3021" customHeight="1" spans="6:17">
      <c r="F3021" s="593"/>
      <c r="G3021" s="593"/>
      <c r="H3021" s="593"/>
      <c r="I3021" s="593"/>
      <c r="J3021" s="593"/>
      <c r="K3021" s="593"/>
      <c r="L3021" s="593"/>
      <c r="N3021" s="593"/>
      <c r="O3021" s="593"/>
      <c r="P3021" s="593"/>
      <c r="Q3021" s="593"/>
    </row>
    <row r="3022" customHeight="1" spans="6:17">
      <c r="F3022" s="593"/>
      <c r="G3022" s="593"/>
      <c r="H3022" s="593"/>
      <c r="I3022" s="593"/>
      <c r="J3022" s="593"/>
      <c r="K3022" s="593"/>
      <c r="L3022" s="593"/>
      <c r="N3022" s="593"/>
      <c r="O3022" s="593"/>
      <c r="P3022" s="593"/>
      <c r="Q3022" s="593"/>
    </row>
    <row r="3023" customHeight="1" spans="6:17">
      <c r="F3023" s="593"/>
      <c r="G3023" s="593"/>
      <c r="H3023" s="593"/>
      <c r="I3023" s="593"/>
      <c r="J3023" s="593"/>
      <c r="K3023" s="593"/>
      <c r="L3023" s="593"/>
      <c r="N3023" s="593"/>
      <c r="O3023" s="593"/>
      <c r="P3023" s="593"/>
      <c r="Q3023" s="593"/>
    </row>
    <row r="3024" customHeight="1" spans="6:17">
      <c r="F3024" s="593"/>
      <c r="G3024" s="593"/>
      <c r="H3024" s="593"/>
      <c r="I3024" s="593"/>
      <c r="J3024" s="593"/>
      <c r="K3024" s="593"/>
      <c r="L3024" s="593"/>
      <c r="N3024" s="593"/>
      <c r="O3024" s="593"/>
      <c r="P3024" s="593"/>
      <c r="Q3024" s="593"/>
    </row>
    <row r="3025" customHeight="1" spans="6:17">
      <c r="F3025" s="593"/>
      <c r="G3025" s="593"/>
      <c r="H3025" s="593"/>
      <c r="I3025" s="593"/>
      <c r="J3025" s="593"/>
      <c r="K3025" s="593"/>
      <c r="L3025" s="593"/>
      <c r="N3025" s="593"/>
      <c r="O3025" s="593"/>
      <c r="P3025" s="593"/>
      <c r="Q3025" s="593"/>
    </row>
    <row r="3026" customHeight="1" spans="6:17">
      <c r="F3026" s="593"/>
      <c r="G3026" s="593"/>
      <c r="H3026" s="593"/>
      <c r="I3026" s="593"/>
      <c r="J3026" s="593"/>
      <c r="K3026" s="593"/>
      <c r="L3026" s="593"/>
      <c r="N3026" s="593"/>
      <c r="O3026" s="593"/>
      <c r="P3026" s="593"/>
      <c r="Q3026" s="593"/>
    </row>
    <row r="3027" customHeight="1" spans="6:17">
      <c r="F3027" s="593"/>
      <c r="G3027" s="593"/>
      <c r="H3027" s="593"/>
      <c r="I3027" s="593"/>
      <c r="J3027" s="593"/>
      <c r="K3027" s="593"/>
      <c r="L3027" s="593"/>
      <c r="N3027" s="593"/>
      <c r="O3027" s="593"/>
      <c r="P3027" s="593"/>
      <c r="Q3027" s="593"/>
    </row>
    <row r="3028" customHeight="1" spans="6:17">
      <c r="F3028" s="593"/>
      <c r="G3028" s="593"/>
      <c r="H3028" s="593"/>
      <c r="I3028" s="593"/>
      <c r="J3028" s="593"/>
      <c r="K3028" s="593"/>
      <c r="L3028" s="593"/>
      <c r="N3028" s="593"/>
      <c r="O3028" s="593"/>
      <c r="P3028" s="593"/>
      <c r="Q3028" s="593"/>
    </row>
    <row r="3029" customHeight="1" spans="6:17">
      <c r="F3029" s="593"/>
      <c r="G3029" s="593"/>
      <c r="H3029" s="593"/>
      <c r="I3029" s="593"/>
      <c r="J3029" s="593"/>
      <c r="K3029" s="593"/>
      <c r="L3029" s="593"/>
      <c r="N3029" s="593"/>
      <c r="O3029" s="593"/>
      <c r="P3029" s="593"/>
      <c r="Q3029" s="593"/>
    </row>
    <row r="3030" customHeight="1" spans="6:17">
      <c r="F3030" s="593"/>
      <c r="G3030" s="593"/>
      <c r="H3030" s="593"/>
      <c r="I3030" s="593"/>
      <c r="J3030" s="593"/>
      <c r="K3030" s="593"/>
      <c r="L3030" s="593"/>
      <c r="N3030" s="593"/>
      <c r="O3030" s="593"/>
      <c r="P3030" s="593"/>
      <c r="Q3030" s="593"/>
    </row>
    <row r="3031" customHeight="1" spans="6:17">
      <c r="F3031" s="593"/>
      <c r="G3031" s="593"/>
      <c r="H3031" s="593"/>
      <c r="I3031" s="593"/>
      <c r="J3031" s="593"/>
      <c r="K3031" s="593"/>
      <c r="L3031" s="593"/>
      <c r="N3031" s="593"/>
      <c r="O3031" s="593"/>
      <c r="P3031" s="593"/>
      <c r="Q3031" s="593"/>
    </row>
    <row r="3032" customHeight="1" spans="6:17">
      <c r="F3032" s="593"/>
      <c r="G3032" s="593"/>
      <c r="H3032" s="593"/>
      <c r="I3032" s="593"/>
      <c r="J3032" s="593"/>
      <c r="K3032" s="593"/>
      <c r="L3032" s="593"/>
      <c r="N3032" s="593"/>
      <c r="O3032" s="593"/>
      <c r="P3032" s="593"/>
      <c r="Q3032" s="593"/>
    </row>
    <row r="3033" customHeight="1" spans="6:17">
      <c r="F3033" s="593"/>
      <c r="G3033" s="593"/>
      <c r="H3033" s="593"/>
      <c r="I3033" s="593"/>
      <c r="J3033" s="593"/>
      <c r="K3033" s="593"/>
      <c r="L3033" s="593"/>
      <c r="N3033" s="593"/>
      <c r="O3033" s="593"/>
      <c r="P3033" s="593"/>
      <c r="Q3033" s="593"/>
    </row>
    <row r="3034" customHeight="1" spans="6:17">
      <c r="F3034" s="593"/>
      <c r="G3034" s="593"/>
      <c r="H3034" s="593"/>
      <c r="I3034" s="593"/>
      <c r="J3034" s="593"/>
      <c r="K3034" s="593"/>
      <c r="L3034" s="593"/>
      <c r="N3034" s="593"/>
      <c r="O3034" s="593"/>
      <c r="P3034" s="593"/>
      <c r="Q3034" s="593"/>
    </row>
    <row r="3035" customHeight="1" spans="6:17">
      <c r="F3035" s="593"/>
      <c r="G3035" s="593"/>
      <c r="H3035" s="593"/>
      <c r="I3035" s="593"/>
      <c r="J3035" s="593"/>
      <c r="K3035" s="593"/>
      <c r="L3035" s="593"/>
      <c r="N3035" s="593"/>
      <c r="O3035" s="593"/>
      <c r="P3035" s="593"/>
      <c r="Q3035" s="593"/>
    </row>
    <row r="3036" customHeight="1" spans="6:17">
      <c r="F3036" s="593"/>
      <c r="G3036" s="593"/>
      <c r="H3036" s="593"/>
      <c r="I3036" s="593"/>
      <c r="J3036" s="593"/>
      <c r="K3036" s="593"/>
      <c r="L3036" s="593"/>
      <c r="N3036" s="593"/>
      <c r="O3036" s="593"/>
      <c r="P3036" s="593"/>
      <c r="Q3036" s="593"/>
    </row>
    <row r="3037" customHeight="1" spans="6:17">
      <c r="F3037" s="593"/>
      <c r="G3037" s="593"/>
      <c r="H3037" s="593"/>
      <c r="I3037" s="593"/>
      <c r="J3037" s="593"/>
      <c r="K3037" s="593"/>
      <c r="L3037" s="593"/>
      <c r="N3037" s="593"/>
      <c r="O3037" s="593"/>
      <c r="P3037" s="593"/>
      <c r="Q3037" s="593"/>
    </row>
    <row r="3038" customHeight="1" spans="6:17">
      <c r="F3038" s="593"/>
      <c r="G3038" s="593"/>
      <c r="H3038" s="593"/>
      <c r="I3038" s="593"/>
      <c r="J3038" s="593"/>
      <c r="K3038" s="593"/>
      <c r="L3038" s="593"/>
      <c r="N3038" s="593"/>
      <c r="O3038" s="593"/>
      <c r="P3038" s="593"/>
      <c r="Q3038" s="593"/>
    </row>
    <row r="3039" customHeight="1" spans="6:17">
      <c r="F3039" s="593"/>
      <c r="G3039" s="593"/>
      <c r="H3039" s="593"/>
      <c r="I3039" s="593"/>
      <c r="J3039" s="593"/>
      <c r="K3039" s="593"/>
      <c r="L3039" s="593"/>
      <c r="N3039" s="593"/>
      <c r="O3039" s="593"/>
      <c r="P3039" s="593"/>
      <c r="Q3039" s="593"/>
    </row>
    <row r="3040" customHeight="1" spans="6:17">
      <c r="F3040" s="593"/>
      <c r="G3040" s="593"/>
      <c r="H3040" s="593"/>
      <c r="I3040" s="593"/>
      <c r="J3040" s="593"/>
      <c r="K3040" s="593"/>
      <c r="L3040" s="593"/>
      <c r="N3040" s="593"/>
      <c r="O3040" s="593"/>
      <c r="P3040" s="593"/>
      <c r="Q3040" s="593"/>
    </row>
    <row r="3041" customHeight="1" spans="6:17">
      <c r="F3041" s="593"/>
      <c r="G3041" s="593"/>
      <c r="H3041" s="593"/>
      <c r="I3041" s="593"/>
      <c r="J3041" s="593"/>
      <c r="K3041" s="593"/>
      <c r="L3041" s="593"/>
      <c r="N3041" s="593"/>
      <c r="O3041" s="593"/>
      <c r="P3041" s="593"/>
      <c r="Q3041" s="593"/>
    </row>
    <row r="3042" customHeight="1" spans="6:17">
      <c r="F3042" s="593"/>
      <c r="G3042" s="593"/>
      <c r="H3042" s="593"/>
      <c r="I3042" s="593"/>
      <c r="J3042" s="593"/>
      <c r="K3042" s="593"/>
      <c r="L3042" s="593"/>
      <c r="N3042" s="593"/>
      <c r="O3042" s="593"/>
      <c r="P3042" s="593"/>
      <c r="Q3042" s="593"/>
    </row>
    <row r="3043" customHeight="1" spans="6:17">
      <c r="F3043" s="593"/>
      <c r="G3043" s="593"/>
      <c r="H3043" s="593"/>
      <c r="I3043" s="593"/>
      <c r="J3043" s="593"/>
      <c r="K3043" s="593"/>
      <c r="L3043" s="593"/>
      <c r="N3043" s="593"/>
      <c r="O3043" s="593"/>
      <c r="P3043" s="593"/>
      <c r="Q3043" s="593"/>
    </row>
    <row r="3044" customHeight="1" spans="6:17">
      <c r="F3044" s="593"/>
      <c r="G3044" s="593"/>
      <c r="H3044" s="593"/>
      <c r="I3044" s="593"/>
      <c r="J3044" s="593"/>
      <c r="K3044" s="593"/>
      <c r="L3044" s="593"/>
      <c r="N3044" s="593"/>
      <c r="O3044" s="593"/>
      <c r="P3044" s="593"/>
      <c r="Q3044" s="593"/>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0" display="返回索引页"/>
    <hyperlink ref="B1" location="存货汇总!B8" display="返回"/>
  </hyperlinks>
  <printOptions horizontalCentered="1"/>
  <pageMargins left="0.354166666666667" right="0.354166666666667" top="0.786805555555556" bottom="0.786805555555556" header="0.959722222222222" footer="0.511805555555556"/>
  <pageSetup paperSize="9" scale="71" fitToHeight="0" orientation="landscape"/>
  <headerFooter alignWithMargins="0">
    <oddHeader>&amp;R&amp;"宋体,常规"&amp;10表&amp;"Times New Roman,常规"3-9-3
&amp;"宋体,常规"共&amp;"Times New Roman,常规"&amp;N&amp;"宋体,常规"页第&amp;"Times New Roman,常规"&amp;P&amp;"宋体,常规"页</oddHead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F1" workbookViewId="0">
      <selection activeCell="H13" sqref="H13"/>
    </sheetView>
  </sheetViews>
  <sheetFormatPr defaultColWidth="9" defaultRowHeight="15.75" customHeight="1"/>
  <cols>
    <col min="1" max="1" width="5.9" customWidth="1"/>
    <col min="2" max="2" width="16.1" customWidth="1" outlineLevel="1"/>
    <col min="3" max="3" width="16.1" customWidth="1"/>
    <col min="4" max="4" width="4.1" customWidth="1"/>
    <col min="5" max="5" width="8.6" customWidth="1" outlineLevel="1"/>
    <col min="6" max="6" width="8" customWidth="1" outlineLevel="1"/>
    <col min="7" max="8" width="14.1" customWidth="1" outlineLevel="1"/>
    <col min="9" max="9" width="10.5" customWidth="1"/>
    <col min="10" max="10" width="8.1" customWidth="1"/>
    <col min="11" max="11" width="13.1" customWidth="1"/>
    <col min="12" max="12" width="13.1" customWidth="1" outlineLevel="1"/>
    <col min="13" max="13" width="10.1" customWidth="1"/>
    <col min="14" max="14" width="8.1" customWidth="1"/>
    <col min="15" max="16" width="13.5" customWidth="1"/>
    <col min="17" max="17" width="9.5" customWidth="1"/>
    <col min="18" max="18" width="10.9" customWidth="1"/>
  </cols>
  <sheetData>
    <row r="1" spans="1:18">
      <c r="A1" s="1" t="s">
        <v>421</v>
      </c>
      <c r="B1" s="2" t="s">
        <v>462</v>
      </c>
      <c r="C1" s="2"/>
      <c r="D1" s="3"/>
      <c r="E1" s="3"/>
      <c r="F1" s="3"/>
      <c r="G1" s="3"/>
      <c r="H1" s="3"/>
      <c r="I1" s="3"/>
      <c r="J1" s="3"/>
      <c r="K1" s="3"/>
      <c r="L1" s="3"/>
      <c r="M1" s="3"/>
      <c r="N1" s="3"/>
      <c r="O1" s="3"/>
      <c r="P1" s="3"/>
      <c r="Q1" s="3"/>
      <c r="R1" s="3"/>
    </row>
    <row r="2" ht="30" customHeight="1" spans="1:18">
      <c r="A2" s="4" t="s">
        <v>716</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18"/>
      <c r="L3" s="18"/>
      <c r="M3" s="18"/>
      <c r="N3" s="18"/>
      <c r="O3" s="18"/>
      <c r="P3" s="18"/>
      <c r="Q3" s="18"/>
      <c r="R3" s="18"/>
    </row>
    <row r="4" customHeight="1" spans="1:18">
      <c r="A4" s="6" t="e">
        <f>#REF!&amp;#REF!</f>
        <v>#REF!</v>
      </c>
      <c r="K4" s="587"/>
      <c r="L4" s="587"/>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1"/>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10"/>
      <c r="B8" s="11"/>
      <c r="C8" s="11"/>
      <c r="D8" s="20"/>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10"/>
      <c r="B9" s="11"/>
      <c r="C9" s="11"/>
      <c r="D9" s="20"/>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10"/>
      <c r="B10" s="11"/>
      <c r="C10" s="11"/>
      <c r="D10" s="20"/>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10"/>
      <c r="B11" s="11"/>
      <c r="C11" s="11"/>
      <c r="D11" s="20"/>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10"/>
      <c r="B12" s="11"/>
      <c r="C12" s="11"/>
      <c r="D12" s="20"/>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10"/>
      <c r="B13" s="11"/>
      <c r="C13" s="11"/>
      <c r="D13" s="20"/>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10"/>
      <c r="B14" s="11"/>
      <c r="C14" s="11"/>
      <c r="D14" s="20"/>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10"/>
      <c r="B15" s="11"/>
      <c r="C15" s="11"/>
      <c r="D15" s="20"/>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10"/>
      <c r="B16" s="11"/>
      <c r="C16" s="11"/>
      <c r="D16" s="20"/>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10"/>
      <c r="B17" s="11"/>
      <c r="C17" s="11"/>
      <c r="D17" s="20"/>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10"/>
      <c r="B18" s="11"/>
      <c r="C18" s="11"/>
      <c r="D18" s="20"/>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10"/>
      <c r="B19" s="11"/>
      <c r="C19" s="11"/>
      <c r="D19" s="20"/>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10"/>
      <c r="B20" s="11"/>
      <c r="C20" s="11"/>
      <c r="D20" s="20"/>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10"/>
      <c r="B21" s="11"/>
      <c r="C21" s="11"/>
      <c r="D21" s="20"/>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10"/>
      <c r="B22" s="11"/>
      <c r="C22" s="11"/>
      <c r="D22" s="20"/>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10"/>
      <c r="B23" s="11"/>
      <c r="C23" s="11"/>
      <c r="D23" s="20"/>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10"/>
      <c r="B24" s="11"/>
      <c r="C24" s="11"/>
      <c r="D24" s="20"/>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10"/>
      <c r="B25" s="11"/>
      <c r="C25" s="11"/>
      <c r="D25" s="20"/>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10"/>
      <c r="B26" s="11"/>
      <c r="C26" s="11"/>
      <c r="D26" s="20"/>
      <c r="E26" s="39"/>
      <c r="F26" s="14"/>
      <c r="G26" s="73"/>
      <c r="H26" s="13"/>
      <c r="I26" s="76"/>
      <c r="J26" s="75"/>
      <c r="K26" s="76"/>
      <c r="L26" s="76"/>
      <c r="M26" s="39"/>
      <c r="N26" s="14"/>
      <c r="O26" s="14"/>
      <c r="P26" s="14">
        <f t="shared" si="2"/>
        <v>0</v>
      </c>
      <c r="Q26" s="14" t="str">
        <f t="shared" si="3"/>
        <v/>
      </c>
      <c r="R26" s="20"/>
      <c r="S26" s="48" t="str">
        <f t="shared" si="4"/>
        <v/>
      </c>
    </row>
    <row r="27" customHeight="1" spans="1:19">
      <c r="A27" s="51" t="s">
        <v>621</v>
      </c>
      <c r="B27" s="29"/>
      <c r="C27" s="29"/>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3">
      <c r="A28" s="17" t="e">
        <f>#REF!&amp;#REF!</f>
        <v>#REF!</v>
      </c>
      <c r="I28" s="587"/>
      <c r="J28" s="6"/>
      <c r="K28" s="6"/>
      <c r="L28" s="6"/>
      <c r="M28" s="27" t="e">
        <f>"评估人员："&amp;#REF!</f>
        <v>#REF!</v>
      </c>
    </row>
    <row r="29" customHeight="1" spans="1:12">
      <c r="A29" s="27" t="e">
        <f>CONCATENATE(#REF!,#REF!,#REF!,#REF!,#REF!,#REF!,#REF!)</f>
        <v>#REF!</v>
      </c>
      <c r="I29" s="587"/>
      <c r="J29" s="587"/>
      <c r="K29" s="587"/>
      <c r="L29" s="587"/>
    </row>
    <row r="30" customHeight="1" spans="1:12">
      <c r="A30" s="586"/>
      <c r="B30" s="19" t="s">
        <v>642</v>
      </c>
      <c r="C30" s="27" t="s">
        <v>711</v>
      </c>
      <c r="I30" s="587"/>
      <c r="J30" s="587"/>
      <c r="K30" s="587"/>
      <c r="L30" s="587"/>
    </row>
    <row r="31" customHeight="1" spans="1:12">
      <c r="A31" s="586"/>
      <c r="C31" s="27" t="s">
        <v>712</v>
      </c>
      <c r="I31" s="587"/>
      <c r="J31" s="587"/>
      <c r="K31" s="587"/>
      <c r="L31" s="587"/>
    </row>
    <row r="32" customHeight="1" spans="11:12">
      <c r="K32" s="587"/>
      <c r="L32" s="587"/>
    </row>
    <row r="33" customHeight="1" spans="11:12">
      <c r="K33" s="587"/>
      <c r="L33" s="587"/>
    </row>
    <row r="34" customHeight="1" spans="11:12">
      <c r="K34" s="587"/>
      <c r="L34" s="587"/>
    </row>
    <row r="35" customHeight="1" spans="11:12">
      <c r="K35" s="587"/>
      <c r="L35" s="587"/>
    </row>
    <row r="36" customHeight="1" spans="11:12">
      <c r="K36" s="587"/>
      <c r="L36" s="587"/>
    </row>
    <row r="37" customHeight="1" spans="11:12">
      <c r="K37" s="587"/>
      <c r="L37" s="587"/>
    </row>
    <row r="38" customHeight="1" spans="11:12">
      <c r="K38" s="587"/>
      <c r="L38" s="587"/>
    </row>
    <row r="39" customHeight="1" spans="11:12">
      <c r="K39" s="587"/>
      <c r="L39" s="587"/>
    </row>
    <row r="40" customHeight="1" spans="11:12">
      <c r="K40" s="587"/>
      <c r="L40" s="587"/>
    </row>
    <row r="41" customHeight="1" spans="11:12">
      <c r="K41" s="587"/>
      <c r="L41" s="587"/>
    </row>
    <row r="42" customHeight="1" spans="11:12">
      <c r="K42" s="587"/>
      <c r="L42" s="587"/>
    </row>
    <row r="43" customHeight="1" spans="11:12">
      <c r="K43" s="587"/>
      <c r="L43" s="587"/>
    </row>
    <row r="44" customHeight="1" spans="11:12">
      <c r="K44" s="587"/>
      <c r="L44" s="587"/>
    </row>
    <row r="45" customHeight="1" spans="11:12">
      <c r="K45" s="587"/>
      <c r="L45" s="587"/>
    </row>
    <row r="46" customHeight="1" spans="11:12">
      <c r="K46" s="587"/>
      <c r="L46" s="587"/>
    </row>
    <row r="47" customHeight="1" spans="11:12">
      <c r="K47" s="587"/>
      <c r="L47" s="587"/>
    </row>
    <row r="48" customHeight="1" spans="11:12">
      <c r="K48" s="587"/>
      <c r="L48" s="587"/>
    </row>
    <row r="49" customHeight="1" spans="11:12">
      <c r="K49" s="587"/>
      <c r="L49" s="587"/>
    </row>
    <row r="50" customHeight="1" spans="11:12">
      <c r="K50" s="587"/>
      <c r="L50" s="587"/>
    </row>
    <row r="51" customHeight="1" spans="11:12">
      <c r="K51" s="587"/>
      <c r="L51" s="587"/>
    </row>
    <row r="52" customHeight="1" spans="11:12">
      <c r="K52" s="587"/>
      <c r="L52" s="587"/>
    </row>
    <row r="53" customHeight="1" spans="11:12">
      <c r="K53" s="587"/>
      <c r="L53" s="587"/>
    </row>
    <row r="54" customHeight="1" spans="11:12">
      <c r="K54" s="587"/>
      <c r="L54" s="587"/>
    </row>
    <row r="55" customHeight="1" spans="11:12">
      <c r="K55" s="587"/>
      <c r="L55" s="587"/>
    </row>
    <row r="56" customHeight="1" spans="11:12">
      <c r="K56" s="587"/>
      <c r="L56" s="587"/>
    </row>
    <row r="57" customHeight="1" spans="11:12">
      <c r="K57" s="587"/>
      <c r="L57" s="587"/>
    </row>
    <row r="58" customHeight="1" spans="11:12">
      <c r="K58" s="587"/>
      <c r="L58" s="587"/>
    </row>
    <row r="59" customHeight="1" spans="11:12">
      <c r="K59" s="587"/>
      <c r="L59" s="587"/>
    </row>
    <row r="60" customHeight="1" spans="11:12">
      <c r="K60" s="587"/>
      <c r="L60" s="587"/>
    </row>
    <row r="61" customHeight="1" spans="11:12">
      <c r="K61" s="587"/>
      <c r="L61" s="587"/>
    </row>
    <row r="62" customHeight="1" spans="11:12">
      <c r="K62" s="587"/>
      <c r="L62" s="587"/>
    </row>
    <row r="63" customHeight="1" spans="11:12">
      <c r="K63" s="587"/>
      <c r="L63" s="587"/>
    </row>
    <row r="64" customHeight="1" spans="11:12">
      <c r="K64" s="587"/>
      <c r="L64" s="587"/>
    </row>
    <row r="65" customHeight="1" spans="11:12">
      <c r="K65" s="587"/>
      <c r="L65" s="587"/>
    </row>
    <row r="66" customHeight="1" spans="11:12">
      <c r="K66" s="587"/>
      <c r="L66" s="587"/>
    </row>
    <row r="67" customHeight="1" spans="11:12">
      <c r="K67" s="587"/>
      <c r="L67" s="587"/>
    </row>
    <row r="68" customHeight="1" spans="11:12">
      <c r="K68" s="587"/>
      <c r="L68" s="587"/>
    </row>
    <row r="69" customHeight="1" spans="11:12">
      <c r="K69" s="587"/>
      <c r="L69" s="587"/>
    </row>
    <row r="70" customHeight="1" spans="11:12">
      <c r="K70" s="587"/>
      <c r="L70" s="587"/>
    </row>
    <row r="71" customHeight="1" spans="11:12">
      <c r="K71" s="587"/>
      <c r="L71" s="587"/>
    </row>
    <row r="72" customHeight="1" spans="11:12">
      <c r="K72" s="587"/>
      <c r="L72" s="587"/>
    </row>
    <row r="73" customHeight="1" spans="11:12">
      <c r="K73" s="587"/>
      <c r="L73" s="587"/>
    </row>
    <row r="74" customHeight="1" spans="11:12">
      <c r="K74" s="587"/>
      <c r="L74" s="587"/>
    </row>
    <row r="75" customHeight="1" spans="11:12">
      <c r="K75" s="587"/>
      <c r="L75" s="587"/>
    </row>
    <row r="76" customHeight="1" spans="11:12">
      <c r="K76" s="587"/>
      <c r="L76" s="587"/>
    </row>
    <row r="77" customHeight="1" spans="11:12">
      <c r="K77" s="587"/>
      <c r="L77" s="587"/>
    </row>
    <row r="78" customHeight="1" spans="11:12">
      <c r="K78" s="587"/>
      <c r="L78" s="587"/>
    </row>
    <row r="79" customHeight="1" spans="11:12">
      <c r="K79" s="587"/>
      <c r="L79" s="587"/>
    </row>
    <row r="80" customHeight="1" spans="11:12">
      <c r="K80" s="587"/>
      <c r="L80" s="587"/>
    </row>
    <row r="81" customHeight="1" spans="11:12">
      <c r="K81" s="587"/>
      <c r="L81" s="587"/>
    </row>
    <row r="82" customHeight="1" spans="11:12">
      <c r="K82" s="587"/>
      <c r="L82" s="587"/>
    </row>
    <row r="83" customHeight="1" spans="11:12">
      <c r="K83" s="587"/>
      <c r="L83" s="587"/>
    </row>
    <row r="84" customHeight="1" spans="11:12">
      <c r="K84" s="587"/>
      <c r="L84" s="587"/>
    </row>
    <row r="85" customHeight="1" spans="11:12">
      <c r="K85" s="587"/>
      <c r="L85" s="587"/>
    </row>
    <row r="86" customHeight="1" spans="11:12">
      <c r="K86" s="587"/>
      <c r="L86" s="587"/>
    </row>
    <row r="87" customHeight="1" spans="11:12">
      <c r="K87" s="587"/>
      <c r="L87" s="587"/>
    </row>
    <row r="88" customHeight="1" spans="11:12">
      <c r="K88" s="587"/>
      <c r="L88" s="587"/>
    </row>
    <row r="89" customHeight="1" spans="11:12">
      <c r="K89" s="587"/>
      <c r="L89" s="587"/>
    </row>
    <row r="90" customHeight="1" spans="11:12">
      <c r="K90" s="587"/>
      <c r="L90" s="587"/>
    </row>
    <row r="91" customHeight="1" spans="11:12">
      <c r="K91" s="587"/>
      <c r="L91" s="587"/>
    </row>
    <row r="92" customHeight="1" spans="11:12">
      <c r="K92" s="587"/>
      <c r="L92" s="587"/>
    </row>
    <row r="93" customHeight="1" spans="11:12">
      <c r="K93" s="587"/>
      <c r="L93" s="587"/>
    </row>
    <row r="94" customHeight="1" spans="11:12">
      <c r="K94" s="587"/>
      <c r="L94" s="587"/>
    </row>
    <row r="95" customHeight="1" spans="11:12">
      <c r="K95" s="587"/>
      <c r="L95" s="587"/>
    </row>
    <row r="96" customHeight="1" spans="11:12">
      <c r="K96" s="587"/>
      <c r="L96" s="587"/>
    </row>
    <row r="97" customHeight="1" spans="11:12">
      <c r="K97" s="587"/>
      <c r="L97" s="587"/>
    </row>
    <row r="98" customHeight="1" spans="11:12">
      <c r="K98" s="587"/>
      <c r="L98" s="587"/>
    </row>
    <row r="99" customHeight="1" spans="11:12">
      <c r="K99" s="587"/>
      <c r="L99" s="587"/>
    </row>
    <row r="100" customHeight="1" spans="11:12">
      <c r="K100" s="587"/>
      <c r="L100" s="587"/>
    </row>
    <row r="101" customHeight="1" spans="11:12">
      <c r="K101" s="587"/>
      <c r="L101" s="587"/>
    </row>
    <row r="102" customHeight="1" spans="11:12">
      <c r="K102" s="587"/>
      <c r="L102" s="587"/>
    </row>
    <row r="103" customHeight="1" spans="11:12">
      <c r="K103" s="587"/>
      <c r="L103" s="587"/>
    </row>
    <row r="104" customHeight="1" spans="11:12">
      <c r="K104" s="587"/>
      <c r="L104" s="587"/>
    </row>
    <row r="105" customHeight="1" spans="11:12">
      <c r="K105" s="587"/>
      <c r="L105" s="587"/>
    </row>
    <row r="106" customHeight="1" spans="11:12">
      <c r="K106" s="587"/>
      <c r="L106" s="587"/>
    </row>
    <row r="107" customHeight="1" spans="11:12">
      <c r="K107" s="587"/>
      <c r="L107" s="587"/>
    </row>
    <row r="108" customHeight="1" spans="11:12">
      <c r="K108" s="587"/>
      <c r="L108" s="587"/>
    </row>
    <row r="109" customHeight="1" spans="11:12">
      <c r="K109" s="587"/>
      <c r="L109" s="587"/>
    </row>
    <row r="110" customHeight="1" spans="11:12">
      <c r="K110" s="587"/>
      <c r="L110" s="587"/>
    </row>
    <row r="111" customHeight="1" spans="11:12">
      <c r="K111" s="587"/>
      <c r="L111" s="587"/>
    </row>
    <row r="112" customHeight="1" spans="11:12">
      <c r="K112" s="587"/>
      <c r="L112" s="587"/>
    </row>
    <row r="113" customHeight="1" spans="11:12">
      <c r="K113" s="587"/>
      <c r="L113" s="587"/>
    </row>
    <row r="114" customHeight="1" spans="11:12">
      <c r="K114" s="587"/>
      <c r="L114" s="587"/>
    </row>
    <row r="115" customHeight="1" spans="11:12">
      <c r="K115" s="587"/>
      <c r="L115" s="587"/>
    </row>
    <row r="116" customHeight="1" spans="11:12">
      <c r="K116" s="587"/>
      <c r="L116" s="587"/>
    </row>
    <row r="117" customHeight="1" spans="11:12">
      <c r="K117" s="587"/>
      <c r="L117" s="587"/>
    </row>
    <row r="118" customHeight="1" spans="11:12">
      <c r="K118" s="587"/>
      <c r="L118" s="587"/>
    </row>
    <row r="119" customHeight="1" spans="11:12">
      <c r="K119" s="587"/>
      <c r="L119" s="587"/>
    </row>
    <row r="120" customHeight="1" spans="11:12">
      <c r="K120" s="587"/>
      <c r="L120" s="587"/>
    </row>
    <row r="121" customHeight="1" spans="11:12">
      <c r="K121" s="587"/>
      <c r="L121" s="587"/>
    </row>
    <row r="122" customHeight="1" spans="11:12">
      <c r="K122" s="587"/>
      <c r="L122" s="587"/>
    </row>
    <row r="123" customHeight="1" spans="11:12">
      <c r="K123" s="587"/>
      <c r="L123" s="587"/>
    </row>
    <row r="124" customHeight="1" spans="11:12">
      <c r="K124" s="587"/>
      <c r="L124" s="587"/>
    </row>
    <row r="125" customHeight="1" spans="11:12">
      <c r="K125" s="587"/>
      <c r="L125" s="587"/>
    </row>
    <row r="126" customHeight="1" spans="11:12">
      <c r="K126" s="587"/>
      <c r="L126" s="587"/>
    </row>
    <row r="127" customHeight="1" spans="11:12">
      <c r="K127" s="587"/>
      <c r="L127" s="587"/>
    </row>
    <row r="128" customHeight="1" spans="11:12">
      <c r="K128" s="587"/>
      <c r="L128" s="587"/>
    </row>
    <row r="129" customHeight="1" spans="11:12">
      <c r="K129" s="587"/>
      <c r="L129" s="587"/>
    </row>
    <row r="130" customHeight="1" spans="11:12">
      <c r="K130" s="587"/>
      <c r="L130" s="587"/>
    </row>
    <row r="131" customHeight="1" spans="11:12">
      <c r="K131" s="587"/>
      <c r="L131" s="587"/>
    </row>
    <row r="132" customHeight="1" spans="11:12">
      <c r="K132" s="587"/>
      <c r="L132" s="587"/>
    </row>
    <row r="133" customHeight="1" spans="11:12">
      <c r="K133" s="587"/>
      <c r="L133" s="587"/>
    </row>
    <row r="134" customHeight="1" spans="11:12">
      <c r="K134" s="587"/>
      <c r="L134" s="587"/>
    </row>
    <row r="135" customHeight="1" spans="11:12">
      <c r="K135" s="587"/>
      <c r="L135" s="587"/>
    </row>
    <row r="136" customHeight="1" spans="11:12">
      <c r="K136" s="587"/>
      <c r="L136" s="587"/>
    </row>
    <row r="137" customHeight="1" spans="11:12">
      <c r="K137" s="587"/>
      <c r="L137" s="587"/>
    </row>
    <row r="138" customHeight="1" spans="11:12">
      <c r="K138" s="587"/>
      <c r="L138" s="587"/>
    </row>
    <row r="139" customHeight="1" spans="11:12">
      <c r="K139" s="587"/>
      <c r="L139" s="587"/>
    </row>
    <row r="140" customHeight="1" spans="11:12">
      <c r="K140" s="587"/>
      <c r="L140" s="587"/>
    </row>
    <row r="141" customHeight="1" spans="11:12">
      <c r="K141" s="587"/>
      <c r="L141" s="587"/>
    </row>
    <row r="142" customHeight="1" spans="11:12">
      <c r="K142" s="587"/>
      <c r="L142" s="587"/>
    </row>
    <row r="143" customHeight="1" spans="11:12">
      <c r="K143" s="587"/>
      <c r="L143" s="587"/>
    </row>
    <row r="144" customHeight="1" spans="11:12">
      <c r="K144" s="587"/>
      <c r="L144" s="587"/>
    </row>
    <row r="145" customHeight="1" spans="11:12">
      <c r="K145" s="587"/>
      <c r="L145" s="587"/>
    </row>
    <row r="146" customHeight="1" spans="11:12">
      <c r="K146" s="587"/>
      <c r="L146" s="587"/>
    </row>
    <row r="147" customHeight="1" spans="11:12">
      <c r="K147" s="587"/>
      <c r="L147" s="587"/>
    </row>
    <row r="148" customHeight="1" spans="11:12">
      <c r="K148" s="587"/>
      <c r="L148" s="587"/>
    </row>
    <row r="149" customHeight="1" spans="11:12">
      <c r="K149" s="587"/>
      <c r="L149" s="587"/>
    </row>
    <row r="150" customHeight="1" spans="11:12">
      <c r="K150" s="587"/>
      <c r="L150" s="587"/>
    </row>
    <row r="151" customHeight="1" spans="11:12">
      <c r="K151" s="587"/>
      <c r="L151" s="587"/>
    </row>
    <row r="152" customHeight="1" spans="11:12">
      <c r="K152" s="587"/>
      <c r="L152" s="587"/>
    </row>
    <row r="153" customHeight="1" spans="11:12">
      <c r="K153" s="587"/>
      <c r="L153" s="587"/>
    </row>
    <row r="154" customHeight="1" spans="11:12">
      <c r="K154" s="587"/>
      <c r="L154" s="587"/>
    </row>
    <row r="155" customHeight="1" spans="11:12">
      <c r="K155" s="587"/>
      <c r="L155" s="587"/>
    </row>
    <row r="156" customHeight="1" spans="11:12">
      <c r="K156" s="587"/>
      <c r="L156" s="587"/>
    </row>
    <row r="157" customHeight="1" spans="11:12">
      <c r="K157" s="587"/>
      <c r="L157" s="587"/>
    </row>
    <row r="158" customHeight="1" spans="11:12">
      <c r="K158" s="587"/>
      <c r="L158" s="587"/>
    </row>
    <row r="159" customHeight="1" spans="11:12">
      <c r="K159" s="587"/>
      <c r="L159" s="587"/>
    </row>
    <row r="160" customHeight="1" spans="11:12">
      <c r="K160" s="587"/>
      <c r="L160" s="587"/>
    </row>
    <row r="161" customHeight="1" spans="11:12">
      <c r="K161" s="587"/>
      <c r="L161" s="587"/>
    </row>
    <row r="162" customHeight="1" spans="11:12">
      <c r="K162" s="587"/>
      <c r="L162" s="587"/>
    </row>
    <row r="163" customHeight="1" spans="11:12">
      <c r="K163" s="587"/>
      <c r="L163" s="587"/>
    </row>
    <row r="164" customHeight="1" spans="11:12">
      <c r="K164" s="587"/>
      <c r="L164" s="587"/>
    </row>
    <row r="165" customHeight="1" spans="11:12">
      <c r="K165" s="587"/>
      <c r="L165" s="587"/>
    </row>
    <row r="166" customHeight="1" spans="11:12">
      <c r="K166" s="587"/>
      <c r="L166" s="587"/>
    </row>
    <row r="167" customHeight="1" spans="11:12">
      <c r="K167" s="587"/>
      <c r="L167" s="587"/>
    </row>
    <row r="168" customHeight="1" spans="11:12">
      <c r="K168" s="587"/>
      <c r="L168" s="587"/>
    </row>
    <row r="169" customHeight="1" spans="11:12">
      <c r="K169" s="587"/>
      <c r="L169" s="587"/>
    </row>
    <row r="170" customHeight="1" spans="11:12">
      <c r="K170" s="587"/>
      <c r="L170" s="587"/>
    </row>
    <row r="171" customHeight="1" spans="11:12">
      <c r="K171" s="587"/>
      <c r="L171" s="587"/>
    </row>
    <row r="172" customHeight="1" spans="11:12">
      <c r="K172" s="587"/>
      <c r="L172" s="587"/>
    </row>
    <row r="173" customHeight="1" spans="11:12">
      <c r="K173" s="587"/>
      <c r="L173" s="587"/>
    </row>
    <row r="174" customHeight="1" spans="11:12">
      <c r="K174" s="587"/>
      <c r="L174" s="587"/>
    </row>
    <row r="175" customHeight="1" spans="11:12">
      <c r="K175" s="587"/>
      <c r="L175" s="587"/>
    </row>
    <row r="176" customHeight="1" spans="11:12">
      <c r="K176" s="587"/>
      <c r="L176" s="587"/>
    </row>
    <row r="177" customHeight="1" spans="11:12">
      <c r="K177" s="587"/>
      <c r="L177" s="587"/>
    </row>
    <row r="178" customHeight="1" spans="11:12">
      <c r="K178" s="587"/>
      <c r="L178" s="587"/>
    </row>
    <row r="179" customHeight="1" spans="11:12">
      <c r="K179" s="587"/>
      <c r="L179" s="587"/>
    </row>
    <row r="180" customHeight="1" spans="11:12">
      <c r="K180" s="587"/>
      <c r="L180" s="587"/>
    </row>
    <row r="181" customHeight="1" spans="11:12">
      <c r="K181" s="587"/>
      <c r="L181" s="587"/>
    </row>
    <row r="182" customHeight="1" spans="11:12">
      <c r="K182" s="587"/>
      <c r="L182" s="587"/>
    </row>
    <row r="183" customHeight="1" spans="11:12">
      <c r="K183" s="587"/>
      <c r="L183" s="587"/>
    </row>
    <row r="184" customHeight="1" spans="11:12">
      <c r="K184" s="587"/>
      <c r="L184" s="587"/>
    </row>
    <row r="185" customHeight="1" spans="11:12">
      <c r="K185" s="587"/>
      <c r="L185" s="587"/>
    </row>
    <row r="186" customHeight="1" spans="11:12">
      <c r="K186" s="587"/>
      <c r="L186" s="587"/>
    </row>
    <row r="187" customHeight="1" spans="11:12">
      <c r="K187" s="587"/>
      <c r="L187" s="587"/>
    </row>
    <row r="188" customHeight="1" spans="11:12">
      <c r="K188" s="587"/>
      <c r="L188" s="587"/>
    </row>
    <row r="189" customHeight="1" spans="11:12">
      <c r="K189" s="587"/>
      <c r="L189" s="587"/>
    </row>
    <row r="190" customHeight="1" spans="11:12">
      <c r="K190" s="587"/>
      <c r="L190" s="587"/>
    </row>
    <row r="191" customHeight="1" spans="11:12">
      <c r="K191" s="587"/>
      <c r="L191" s="587"/>
    </row>
    <row r="192" customHeight="1" spans="11:12">
      <c r="K192" s="587"/>
      <c r="L192" s="587"/>
    </row>
    <row r="193" customHeight="1" spans="11:12">
      <c r="K193" s="587"/>
      <c r="L193" s="587"/>
    </row>
    <row r="194" customHeight="1" spans="11:12">
      <c r="K194" s="587"/>
      <c r="L194" s="587"/>
    </row>
    <row r="195" customHeight="1" spans="11:12">
      <c r="K195" s="587"/>
      <c r="L195" s="587"/>
    </row>
    <row r="196" customHeight="1" spans="11:12">
      <c r="K196" s="587"/>
      <c r="L196" s="587"/>
    </row>
    <row r="197" customHeight="1" spans="11:12">
      <c r="K197" s="587"/>
      <c r="L197" s="587"/>
    </row>
    <row r="198" customHeight="1" spans="11:12">
      <c r="K198" s="587"/>
      <c r="L198" s="587"/>
    </row>
    <row r="199" customHeight="1" spans="11:12">
      <c r="K199" s="587"/>
      <c r="L199" s="587"/>
    </row>
    <row r="200" customHeight="1" spans="11:12">
      <c r="K200" s="587"/>
      <c r="L200" s="587"/>
    </row>
    <row r="201" customHeight="1" spans="11:12">
      <c r="K201" s="587"/>
      <c r="L201" s="587"/>
    </row>
    <row r="202" customHeight="1" spans="11:12">
      <c r="K202" s="587"/>
      <c r="L202" s="587"/>
    </row>
    <row r="203" customHeight="1" spans="11:12">
      <c r="K203" s="587"/>
      <c r="L203" s="587"/>
    </row>
    <row r="204" customHeight="1" spans="11:12">
      <c r="K204" s="587"/>
      <c r="L204" s="587"/>
    </row>
    <row r="205" customHeight="1" spans="11:12">
      <c r="K205" s="587"/>
      <c r="L205" s="587"/>
    </row>
    <row r="206" customHeight="1" spans="11:12">
      <c r="K206" s="587"/>
      <c r="L206" s="587"/>
    </row>
    <row r="207" customHeight="1" spans="11:12">
      <c r="K207" s="587"/>
      <c r="L207" s="587"/>
    </row>
    <row r="208" customHeight="1" spans="11:12">
      <c r="K208" s="587"/>
      <c r="L208" s="587"/>
    </row>
    <row r="209" customHeight="1" spans="11:12">
      <c r="K209" s="587"/>
      <c r="L209" s="587"/>
    </row>
    <row r="210" customHeight="1" spans="11:12">
      <c r="K210" s="587"/>
      <c r="L210" s="587"/>
    </row>
    <row r="211" customHeight="1" spans="11:12">
      <c r="K211" s="587"/>
      <c r="L211" s="587"/>
    </row>
    <row r="212" customHeight="1" spans="11:12">
      <c r="K212" s="587"/>
      <c r="L212" s="587"/>
    </row>
    <row r="213" customHeight="1" spans="11:12">
      <c r="K213" s="587"/>
      <c r="L213" s="587"/>
    </row>
    <row r="214" customHeight="1" spans="11:12">
      <c r="K214" s="587"/>
      <c r="L214" s="587"/>
    </row>
    <row r="215" customHeight="1" spans="11:12">
      <c r="K215" s="587"/>
      <c r="L215" s="587"/>
    </row>
    <row r="216" customHeight="1" spans="11:12">
      <c r="K216" s="587"/>
      <c r="L216" s="587"/>
    </row>
    <row r="217" customHeight="1" spans="11:12">
      <c r="K217" s="587"/>
      <c r="L217" s="587"/>
    </row>
    <row r="218" customHeight="1" spans="11:12">
      <c r="K218" s="587"/>
      <c r="L218" s="587"/>
    </row>
    <row r="219" customHeight="1" spans="11:12">
      <c r="K219" s="587"/>
      <c r="L219" s="587"/>
    </row>
    <row r="220" customHeight="1" spans="11:12">
      <c r="K220" s="587"/>
      <c r="L220" s="587"/>
    </row>
    <row r="221" customHeight="1" spans="11:12">
      <c r="K221" s="587"/>
      <c r="L221" s="587"/>
    </row>
    <row r="222" customHeight="1" spans="11:12">
      <c r="K222" s="587"/>
      <c r="L222" s="587"/>
    </row>
    <row r="223" customHeight="1" spans="11:12">
      <c r="K223" s="587"/>
      <c r="L223" s="587"/>
    </row>
    <row r="224" customHeight="1" spans="11:12">
      <c r="K224" s="587"/>
      <c r="L224" s="587"/>
    </row>
    <row r="225" customHeight="1" spans="11:12">
      <c r="K225" s="587"/>
      <c r="L225" s="587"/>
    </row>
    <row r="226" customHeight="1" spans="11:12">
      <c r="K226" s="587"/>
      <c r="L226" s="587"/>
    </row>
    <row r="227" customHeight="1" spans="11:12">
      <c r="K227" s="587"/>
      <c r="L227" s="587"/>
    </row>
    <row r="228" customHeight="1" spans="11:12">
      <c r="K228" s="587"/>
      <c r="L228" s="587"/>
    </row>
    <row r="229" customHeight="1" spans="11:12">
      <c r="K229" s="587"/>
      <c r="L229" s="587"/>
    </row>
    <row r="230" customHeight="1" spans="11:12">
      <c r="K230" s="587"/>
      <c r="L230" s="587"/>
    </row>
    <row r="231" customHeight="1" spans="11:12">
      <c r="K231" s="587"/>
      <c r="L231" s="587"/>
    </row>
    <row r="232" customHeight="1" spans="11:12">
      <c r="K232" s="587"/>
      <c r="L232" s="587"/>
    </row>
    <row r="233" customHeight="1" spans="11:12">
      <c r="K233" s="587"/>
      <c r="L233" s="587"/>
    </row>
    <row r="234" customHeight="1" spans="11:12">
      <c r="K234" s="587"/>
      <c r="L234" s="587"/>
    </row>
    <row r="235" customHeight="1" spans="11:12">
      <c r="K235" s="587"/>
      <c r="L235" s="587"/>
    </row>
    <row r="236" customHeight="1" spans="11:12">
      <c r="K236" s="587"/>
      <c r="L236" s="587"/>
    </row>
    <row r="237" customHeight="1" spans="11:12">
      <c r="K237" s="587"/>
      <c r="L237" s="587"/>
    </row>
    <row r="238" customHeight="1" spans="11:12">
      <c r="K238" s="587"/>
      <c r="L238" s="587"/>
    </row>
    <row r="239" customHeight="1" spans="11:12">
      <c r="K239" s="587"/>
      <c r="L239" s="587"/>
    </row>
    <row r="240" customHeight="1" spans="11:12">
      <c r="K240" s="587"/>
      <c r="L240" s="587"/>
    </row>
    <row r="241" customHeight="1" spans="11:12">
      <c r="K241" s="587"/>
      <c r="L241" s="587"/>
    </row>
    <row r="242" customHeight="1" spans="11:12">
      <c r="K242" s="587"/>
      <c r="L242" s="587"/>
    </row>
    <row r="243" customHeight="1" spans="11:12">
      <c r="K243" s="587"/>
      <c r="L243" s="587"/>
    </row>
    <row r="244" customHeight="1" spans="11:12">
      <c r="K244" s="587"/>
      <c r="L244" s="587"/>
    </row>
    <row r="245" customHeight="1" spans="11:12">
      <c r="K245" s="587"/>
      <c r="L245" s="587"/>
    </row>
    <row r="246" customHeight="1" spans="11:12">
      <c r="K246" s="587"/>
      <c r="L246" s="587"/>
    </row>
    <row r="247" customHeight="1" spans="11:12">
      <c r="K247" s="587"/>
      <c r="L247" s="587"/>
    </row>
    <row r="248" customHeight="1" spans="11:12">
      <c r="K248" s="587"/>
      <c r="L248" s="587"/>
    </row>
    <row r="249" customHeight="1" spans="11:12">
      <c r="K249" s="587"/>
      <c r="L249" s="587"/>
    </row>
    <row r="250" customHeight="1" spans="11:12">
      <c r="K250" s="587"/>
      <c r="L250" s="587"/>
    </row>
    <row r="251" customHeight="1" spans="11:12">
      <c r="K251" s="587"/>
      <c r="L251" s="587"/>
    </row>
    <row r="252" customHeight="1" spans="11:12">
      <c r="K252" s="587"/>
      <c r="L252" s="587"/>
    </row>
    <row r="253" customHeight="1" spans="11:12">
      <c r="K253" s="587"/>
      <c r="L253" s="587"/>
    </row>
    <row r="254" customHeight="1" spans="11:12">
      <c r="K254" s="587"/>
      <c r="L254" s="587"/>
    </row>
    <row r="255" customHeight="1" spans="11:12">
      <c r="K255" s="587"/>
      <c r="L255" s="587"/>
    </row>
    <row r="256" customHeight="1" spans="11:12">
      <c r="K256" s="587"/>
      <c r="L256" s="587"/>
    </row>
    <row r="257" customHeight="1" spans="11:12">
      <c r="K257" s="587"/>
      <c r="L257" s="587"/>
    </row>
    <row r="258" customHeight="1" spans="11:12">
      <c r="K258" s="587"/>
      <c r="L258" s="587"/>
    </row>
    <row r="259" customHeight="1" spans="11:12">
      <c r="K259" s="587"/>
      <c r="L259" s="587"/>
    </row>
    <row r="260" customHeight="1" spans="11:12">
      <c r="K260" s="587"/>
      <c r="L260" s="587"/>
    </row>
    <row r="261" customHeight="1" spans="11:12">
      <c r="K261" s="587"/>
      <c r="L261" s="587"/>
    </row>
    <row r="262" customHeight="1" spans="11:12">
      <c r="K262" s="587"/>
      <c r="L262" s="587"/>
    </row>
    <row r="263" customHeight="1" spans="11:12">
      <c r="K263" s="587"/>
      <c r="L263" s="587"/>
    </row>
    <row r="264" customHeight="1" spans="11:12">
      <c r="K264" s="587"/>
      <c r="L264" s="587"/>
    </row>
    <row r="265" customHeight="1" spans="11:12">
      <c r="K265" s="587"/>
      <c r="L265" s="587"/>
    </row>
    <row r="266" customHeight="1" spans="11:12">
      <c r="K266" s="587"/>
      <c r="L266" s="587"/>
    </row>
    <row r="267" customHeight="1" spans="11:12">
      <c r="K267" s="587"/>
      <c r="L267" s="587"/>
    </row>
    <row r="268" customHeight="1" spans="11:12">
      <c r="K268" s="587"/>
      <c r="L268" s="587"/>
    </row>
    <row r="269" customHeight="1" spans="11:12">
      <c r="K269" s="587"/>
      <c r="L269" s="587"/>
    </row>
    <row r="270" customHeight="1" spans="11:12">
      <c r="K270" s="587"/>
      <c r="L270" s="587"/>
    </row>
    <row r="271" customHeight="1" spans="11:12">
      <c r="K271" s="587"/>
      <c r="L271" s="587"/>
    </row>
    <row r="272" customHeight="1" spans="11:12">
      <c r="K272" s="587"/>
      <c r="L272" s="587"/>
    </row>
    <row r="273" customHeight="1" spans="11:12">
      <c r="K273" s="587"/>
      <c r="L273" s="587"/>
    </row>
    <row r="274" customHeight="1" spans="11:12">
      <c r="K274" s="587"/>
      <c r="L274" s="587"/>
    </row>
    <row r="275" customHeight="1" spans="11:12">
      <c r="K275" s="587"/>
      <c r="L275" s="587"/>
    </row>
    <row r="276" customHeight="1" spans="11:12">
      <c r="K276" s="587"/>
      <c r="L276" s="587"/>
    </row>
    <row r="277" customHeight="1" spans="11:12">
      <c r="K277" s="587"/>
      <c r="L277" s="587"/>
    </row>
    <row r="278" customHeight="1" spans="11:12">
      <c r="K278" s="587"/>
      <c r="L278" s="587"/>
    </row>
    <row r="279" customHeight="1" spans="11:12">
      <c r="K279" s="587"/>
      <c r="L279" s="587"/>
    </row>
    <row r="280" customHeight="1" spans="11:12">
      <c r="K280" s="587"/>
      <c r="L280" s="587"/>
    </row>
    <row r="281" customHeight="1" spans="11:12">
      <c r="K281" s="587"/>
      <c r="L281" s="587"/>
    </row>
    <row r="282" customHeight="1" spans="11:12">
      <c r="K282" s="587"/>
      <c r="L282" s="587"/>
    </row>
    <row r="283" customHeight="1" spans="11:12">
      <c r="K283" s="587"/>
      <c r="L283" s="587"/>
    </row>
    <row r="284" customHeight="1" spans="11:12">
      <c r="K284" s="587"/>
      <c r="L284" s="587"/>
    </row>
    <row r="285" customHeight="1" spans="11:12">
      <c r="K285" s="587"/>
      <c r="L285" s="587"/>
    </row>
    <row r="286" customHeight="1" spans="11:12">
      <c r="K286" s="587"/>
      <c r="L286" s="587"/>
    </row>
    <row r="287" customHeight="1" spans="11:12">
      <c r="K287" s="587"/>
      <c r="L287" s="587"/>
    </row>
    <row r="288" customHeight="1" spans="11:12">
      <c r="K288" s="587"/>
      <c r="L288" s="587"/>
    </row>
    <row r="289" customHeight="1" spans="11:12">
      <c r="K289" s="587"/>
      <c r="L289" s="587"/>
    </row>
    <row r="290" customHeight="1" spans="11:12">
      <c r="K290" s="587"/>
      <c r="L290" s="587"/>
    </row>
    <row r="291" customHeight="1" spans="11:12">
      <c r="K291" s="587"/>
      <c r="L291" s="587"/>
    </row>
    <row r="292" customHeight="1" spans="11:12">
      <c r="K292" s="587"/>
      <c r="L292" s="587"/>
    </row>
    <row r="293" customHeight="1" spans="11:12">
      <c r="K293" s="587"/>
      <c r="L293" s="587"/>
    </row>
    <row r="294" customHeight="1" spans="11:12">
      <c r="K294" s="587"/>
      <c r="L294" s="587"/>
    </row>
    <row r="295" customHeight="1" spans="11:12">
      <c r="K295" s="587"/>
      <c r="L295" s="587"/>
    </row>
    <row r="296" customHeight="1" spans="11:12">
      <c r="K296" s="587"/>
      <c r="L296" s="587"/>
    </row>
    <row r="297" customHeight="1" spans="11:12">
      <c r="K297" s="587"/>
      <c r="L297" s="587"/>
    </row>
    <row r="298" customHeight="1" spans="11:12">
      <c r="K298" s="587"/>
      <c r="L298" s="587"/>
    </row>
    <row r="299" customHeight="1" spans="11:12">
      <c r="K299" s="587"/>
      <c r="L299" s="587"/>
    </row>
    <row r="300" customHeight="1" spans="11:12">
      <c r="K300" s="587"/>
      <c r="L300" s="587"/>
    </row>
    <row r="301" customHeight="1" spans="11:12">
      <c r="K301" s="587"/>
      <c r="L301" s="587"/>
    </row>
    <row r="302" customHeight="1" spans="11:12">
      <c r="K302" s="587"/>
      <c r="L302" s="587"/>
    </row>
    <row r="303" customHeight="1" spans="11:12">
      <c r="K303" s="587"/>
      <c r="L303" s="587"/>
    </row>
    <row r="304" customHeight="1" spans="11:12">
      <c r="K304" s="587"/>
      <c r="L304" s="587"/>
    </row>
    <row r="305" customHeight="1" spans="11:12">
      <c r="K305" s="587"/>
      <c r="L305" s="587"/>
    </row>
    <row r="306" customHeight="1" spans="11:12">
      <c r="K306" s="587"/>
      <c r="L306" s="587"/>
    </row>
    <row r="307" customHeight="1" spans="11:12">
      <c r="K307" s="587"/>
      <c r="L307" s="587"/>
    </row>
    <row r="308" customHeight="1" spans="11:12">
      <c r="K308" s="587"/>
      <c r="L308" s="587"/>
    </row>
    <row r="309" customHeight="1" spans="11:12">
      <c r="K309" s="587"/>
      <c r="L309" s="587"/>
    </row>
    <row r="310" customHeight="1" spans="11:12">
      <c r="K310" s="587"/>
      <c r="L310" s="587"/>
    </row>
    <row r="311" customHeight="1" spans="11:12">
      <c r="K311" s="587"/>
      <c r="L311" s="587"/>
    </row>
    <row r="312" customHeight="1" spans="11:12">
      <c r="K312" s="587"/>
      <c r="L312" s="587"/>
    </row>
    <row r="313" customHeight="1" spans="11:12">
      <c r="K313" s="587"/>
      <c r="L313" s="587"/>
    </row>
    <row r="314" customHeight="1" spans="11:12">
      <c r="K314" s="587"/>
      <c r="L314" s="587"/>
    </row>
    <row r="315" customHeight="1" spans="11:12">
      <c r="K315" s="587"/>
      <c r="L315" s="587"/>
    </row>
    <row r="316" customHeight="1" spans="11:12">
      <c r="K316" s="587"/>
      <c r="L316" s="587"/>
    </row>
    <row r="317" customHeight="1" spans="11:12">
      <c r="K317" s="587"/>
      <c r="L317" s="587"/>
    </row>
    <row r="318" customHeight="1" spans="11:12">
      <c r="K318" s="587"/>
      <c r="L318" s="587"/>
    </row>
    <row r="319" customHeight="1" spans="11:12">
      <c r="K319" s="587"/>
      <c r="L319" s="587"/>
    </row>
    <row r="320" customHeight="1" spans="11:12">
      <c r="K320" s="587"/>
      <c r="L320" s="587"/>
    </row>
    <row r="321" customHeight="1" spans="11:12">
      <c r="K321" s="587"/>
      <c r="L321" s="587"/>
    </row>
    <row r="322" customHeight="1" spans="11:12">
      <c r="K322" s="587"/>
      <c r="L322" s="587"/>
    </row>
    <row r="323" customHeight="1" spans="11:12">
      <c r="K323" s="587"/>
      <c r="L323" s="587"/>
    </row>
    <row r="324" customHeight="1" spans="11:12">
      <c r="K324" s="587"/>
      <c r="L324" s="587"/>
    </row>
    <row r="325" customHeight="1" spans="11:12">
      <c r="K325" s="587"/>
      <c r="L325" s="587"/>
    </row>
    <row r="326" customHeight="1" spans="11:12">
      <c r="K326" s="587"/>
      <c r="L326" s="587"/>
    </row>
    <row r="327" customHeight="1" spans="11:12">
      <c r="K327" s="587"/>
      <c r="L327" s="587"/>
    </row>
    <row r="328" customHeight="1" spans="11:12">
      <c r="K328" s="587"/>
      <c r="L328" s="587"/>
    </row>
    <row r="329" customHeight="1" spans="11:12">
      <c r="K329" s="587"/>
      <c r="L329" s="587"/>
    </row>
    <row r="330" customHeight="1" spans="11:12">
      <c r="K330" s="587"/>
      <c r="L330" s="587"/>
    </row>
    <row r="331" customHeight="1" spans="11:12">
      <c r="K331" s="587"/>
      <c r="L331" s="587"/>
    </row>
    <row r="332" customHeight="1" spans="11:12">
      <c r="K332" s="587"/>
      <c r="L332" s="587"/>
    </row>
    <row r="333" customHeight="1" spans="11:12">
      <c r="K333" s="587"/>
      <c r="L333" s="587"/>
    </row>
    <row r="334" customHeight="1" spans="11:12">
      <c r="K334" s="587"/>
      <c r="L334" s="587"/>
    </row>
    <row r="335" customHeight="1" spans="11:12">
      <c r="K335" s="587"/>
      <c r="L335" s="587"/>
    </row>
    <row r="336" customHeight="1" spans="11:12">
      <c r="K336" s="587"/>
      <c r="L336" s="587"/>
    </row>
    <row r="337" customHeight="1" spans="11:12">
      <c r="K337" s="587"/>
      <c r="L337" s="587"/>
    </row>
    <row r="338" customHeight="1" spans="11:12">
      <c r="K338" s="587"/>
      <c r="L338" s="587"/>
    </row>
    <row r="339" customHeight="1" spans="11:12">
      <c r="K339" s="587"/>
      <c r="L339" s="587"/>
    </row>
    <row r="340" customHeight="1" spans="11:12">
      <c r="K340" s="587"/>
      <c r="L340" s="587"/>
    </row>
    <row r="341" customHeight="1" spans="11:12">
      <c r="K341" s="587"/>
      <c r="L341" s="587"/>
    </row>
    <row r="342" customHeight="1" spans="11:12">
      <c r="K342" s="587"/>
      <c r="L342" s="587"/>
    </row>
    <row r="343" customHeight="1" spans="11:12">
      <c r="K343" s="587"/>
      <c r="L343" s="587"/>
    </row>
    <row r="344" customHeight="1" spans="11:12">
      <c r="K344" s="587"/>
      <c r="L344" s="587"/>
    </row>
    <row r="345" customHeight="1" spans="11:12">
      <c r="K345" s="587"/>
      <c r="L345" s="587"/>
    </row>
    <row r="346" customHeight="1" spans="11:12">
      <c r="K346" s="587"/>
      <c r="L346" s="587"/>
    </row>
    <row r="347" customHeight="1" spans="11:12">
      <c r="K347" s="587"/>
      <c r="L347" s="587"/>
    </row>
    <row r="348" customHeight="1" spans="11:12">
      <c r="K348" s="587"/>
      <c r="L348" s="587"/>
    </row>
    <row r="349" customHeight="1" spans="11:12">
      <c r="K349" s="587"/>
      <c r="L349" s="587"/>
    </row>
    <row r="350" customHeight="1" spans="11:12">
      <c r="K350" s="587"/>
      <c r="L350" s="587"/>
    </row>
    <row r="351" customHeight="1" spans="11:12">
      <c r="K351" s="587"/>
      <c r="L351" s="587"/>
    </row>
    <row r="352" customHeight="1" spans="11:12">
      <c r="K352" s="587"/>
      <c r="L352" s="587"/>
    </row>
    <row r="353" customHeight="1" spans="11:12">
      <c r="K353" s="587"/>
      <c r="L353" s="587"/>
    </row>
    <row r="354" customHeight="1" spans="11:12">
      <c r="K354" s="587"/>
      <c r="L354" s="587"/>
    </row>
    <row r="355" customHeight="1" spans="11:12">
      <c r="K355" s="587"/>
      <c r="L355" s="587"/>
    </row>
    <row r="356" customHeight="1" spans="11:12">
      <c r="K356" s="587"/>
      <c r="L356" s="587"/>
    </row>
    <row r="357" customHeight="1" spans="11:12">
      <c r="K357" s="587"/>
      <c r="L357" s="587"/>
    </row>
    <row r="358" customHeight="1" spans="11:12">
      <c r="K358" s="587"/>
      <c r="L358" s="587"/>
    </row>
    <row r="359" customHeight="1" spans="11:12">
      <c r="K359" s="587"/>
      <c r="L359" s="587"/>
    </row>
    <row r="360" customHeight="1" spans="11:12">
      <c r="K360" s="587"/>
      <c r="L360" s="587"/>
    </row>
    <row r="361" customHeight="1" spans="11:12">
      <c r="K361" s="587"/>
      <c r="L361" s="587"/>
    </row>
    <row r="362" customHeight="1" spans="11:12">
      <c r="K362" s="587"/>
      <c r="L362" s="587"/>
    </row>
    <row r="363" customHeight="1" spans="11:12">
      <c r="K363" s="587"/>
      <c r="L363" s="587"/>
    </row>
    <row r="364" customHeight="1" spans="11:12">
      <c r="K364" s="587"/>
      <c r="L364" s="587"/>
    </row>
    <row r="365" customHeight="1" spans="11:12">
      <c r="K365" s="587"/>
      <c r="L365" s="587"/>
    </row>
    <row r="366" customHeight="1" spans="11:12">
      <c r="K366" s="587"/>
      <c r="L366" s="587"/>
    </row>
    <row r="367" customHeight="1" spans="11:12">
      <c r="K367" s="587"/>
      <c r="L367" s="587"/>
    </row>
    <row r="368" customHeight="1" spans="11:12">
      <c r="K368" s="587"/>
      <c r="L368" s="587"/>
    </row>
    <row r="369" customHeight="1" spans="11:12">
      <c r="K369" s="587"/>
      <c r="L369" s="587"/>
    </row>
    <row r="370" customHeight="1" spans="11:12">
      <c r="K370" s="587"/>
      <c r="L370" s="587"/>
    </row>
    <row r="371" customHeight="1" spans="11:12">
      <c r="K371" s="587"/>
      <c r="L371" s="587"/>
    </row>
    <row r="372" customHeight="1" spans="11:12">
      <c r="K372" s="587"/>
      <c r="L372" s="587"/>
    </row>
    <row r="373" customHeight="1" spans="11:12">
      <c r="K373" s="587"/>
      <c r="L373" s="587"/>
    </row>
    <row r="374" customHeight="1" spans="11:12">
      <c r="K374" s="587"/>
      <c r="L374" s="587"/>
    </row>
    <row r="375" customHeight="1" spans="11:12">
      <c r="K375" s="587"/>
      <c r="L375" s="587"/>
    </row>
    <row r="376" customHeight="1" spans="11:12">
      <c r="K376" s="587"/>
      <c r="L376" s="587"/>
    </row>
    <row r="377" customHeight="1" spans="11:12">
      <c r="K377" s="587"/>
      <c r="L377" s="587"/>
    </row>
    <row r="378" customHeight="1" spans="11:12">
      <c r="K378" s="587"/>
      <c r="L378" s="587"/>
    </row>
    <row r="379" customHeight="1" spans="11:12">
      <c r="K379" s="587"/>
      <c r="L379" s="587"/>
    </row>
    <row r="380" customHeight="1" spans="11:12">
      <c r="K380" s="587"/>
      <c r="L380" s="587"/>
    </row>
    <row r="381" customHeight="1" spans="11:12">
      <c r="K381" s="587"/>
      <c r="L381" s="587"/>
    </row>
    <row r="382" customHeight="1" spans="11:12">
      <c r="K382" s="587"/>
      <c r="L382" s="587"/>
    </row>
    <row r="383" customHeight="1" spans="11:12">
      <c r="K383" s="587"/>
      <c r="L383" s="587"/>
    </row>
    <row r="384" customHeight="1" spans="11:12">
      <c r="K384" s="587"/>
      <c r="L384" s="587"/>
    </row>
    <row r="385" customHeight="1" spans="11:12">
      <c r="K385" s="587"/>
      <c r="L385" s="587"/>
    </row>
    <row r="386" customHeight="1" spans="11:12">
      <c r="K386" s="587"/>
      <c r="L386" s="587"/>
    </row>
    <row r="387" customHeight="1" spans="11:12">
      <c r="K387" s="587"/>
      <c r="L387" s="587"/>
    </row>
    <row r="388" customHeight="1" spans="11:12">
      <c r="K388" s="587"/>
      <c r="L388" s="587"/>
    </row>
    <row r="389" customHeight="1" spans="11:12">
      <c r="K389" s="587"/>
      <c r="L389" s="587"/>
    </row>
    <row r="390" customHeight="1" spans="11:12">
      <c r="K390" s="587"/>
      <c r="L390" s="587"/>
    </row>
    <row r="391" customHeight="1" spans="11:12">
      <c r="K391" s="587"/>
      <c r="L391" s="587"/>
    </row>
    <row r="392" customHeight="1" spans="11:12">
      <c r="K392" s="587"/>
      <c r="L392" s="587"/>
    </row>
    <row r="393" customHeight="1" spans="11:12">
      <c r="K393" s="587"/>
      <c r="L393" s="587"/>
    </row>
    <row r="394" customHeight="1" spans="11:12">
      <c r="K394" s="587"/>
      <c r="L394" s="587"/>
    </row>
    <row r="395" customHeight="1" spans="11:12">
      <c r="K395" s="587"/>
      <c r="L395" s="587"/>
    </row>
    <row r="396" customHeight="1" spans="11:12">
      <c r="K396" s="587"/>
      <c r="L396" s="587"/>
    </row>
    <row r="397" customHeight="1" spans="11:12">
      <c r="K397" s="587"/>
      <c r="L397" s="587"/>
    </row>
    <row r="398" customHeight="1" spans="11:12">
      <c r="K398" s="587"/>
      <c r="L398" s="587"/>
    </row>
    <row r="399" customHeight="1" spans="11:12">
      <c r="K399" s="587"/>
      <c r="L399" s="587"/>
    </row>
    <row r="400" customHeight="1" spans="11:12">
      <c r="K400" s="587"/>
      <c r="L400" s="587"/>
    </row>
    <row r="401" customHeight="1" spans="11:12">
      <c r="K401" s="587"/>
      <c r="L401" s="587"/>
    </row>
    <row r="402" customHeight="1" spans="11:12">
      <c r="K402" s="587"/>
      <c r="L402" s="587"/>
    </row>
    <row r="403" customHeight="1" spans="11:12">
      <c r="K403" s="587"/>
      <c r="L403" s="587"/>
    </row>
    <row r="404" customHeight="1" spans="11:12">
      <c r="K404" s="587"/>
      <c r="L404" s="587"/>
    </row>
    <row r="405" customHeight="1" spans="11:12">
      <c r="K405" s="587"/>
      <c r="L405" s="587"/>
    </row>
    <row r="406" customHeight="1" spans="11:12">
      <c r="K406" s="587"/>
      <c r="L406" s="587"/>
    </row>
    <row r="407" customHeight="1" spans="11:12">
      <c r="K407" s="587"/>
      <c r="L407" s="587"/>
    </row>
    <row r="408" customHeight="1" spans="11:12">
      <c r="K408" s="587"/>
      <c r="L408" s="587"/>
    </row>
    <row r="409" customHeight="1" spans="11:12">
      <c r="K409" s="587"/>
      <c r="L409" s="587"/>
    </row>
    <row r="410" customHeight="1" spans="11:12">
      <c r="K410" s="587"/>
      <c r="L410" s="587"/>
    </row>
    <row r="411" customHeight="1" spans="11:12">
      <c r="K411" s="587"/>
      <c r="L411" s="587"/>
    </row>
    <row r="412" customHeight="1" spans="11:12">
      <c r="K412" s="587"/>
      <c r="L412" s="587"/>
    </row>
    <row r="413" customHeight="1" spans="11:12">
      <c r="K413" s="587"/>
      <c r="L413" s="587"/>
    </row>
    <row r="414" customHeight="1" spans="11:12">
      <c r="K414" s="587"/>
      <c r="L414" s="587"/>
    </row>
    <row r="415" customHeight="1" spans="11:12">
      <c r="K415" s="587"/>
      <c r="L415" s="587"/>
    </row>
    <row r="416" customHeight="1" spans="11:12">
      <c r="K416" s="587"/>
      <c r="L416" s="587"/>
    </row>
    <row r="417" customHeight="1" spans="11:12">
      <c r="K417" s="587"/>
      <c r="L417" s="587"/>
    </row>
    <row r="418" customHeight="1" spans="11:12">
      <c r="K418" s="587"/>
      <c r="L418" s="587"/>
    </row>
    <row r="419" customHeight="1" spans="11:12">
      <c r="K419" s="587"/>
      <c r="L419" s="587"/>
    </row>
    <row r="420" customHeight="1" spans="11:12">
      <c r="K420" s="587"/>
      <c r="L420" s="587"/>
    </row>
    <row r="421" customHeight="1" spans="11:12">
      <c r="K421" s="587"/>
      <c r="L421" s="587"/>
    </row>
    <row r="422" customHeight="1" spans="11:12">
      <c r="K422" s="587"/>
      <c r="L422" s="587"/>
    </row>
    <row r="423" customHeight="1" spans="11:12">
      <c r="K423" s="587"/>
      <c r="L423" s="587"/>
    </row>
    <row r="424" customHeight="1" spans="11:12">
      <c r="K424" s="587"/>
      <c r="L424" s="587"/>
    </row>
    <row r="425" customHeight="1" spans="11:12">
      <c r="K425" s="587"/>
      <c r="L425" s="587"/>
    </row>
    <row r="426" customHeight="1" spans="11:12">
      <c r="K426" s="587"/>
      <c r="L426" s="587"/>
    </row>
    <row r="427" customHeight="1" spans="11:12">
      <c r="K427" s="587"/>
      <c r="L427" s="587"/>
    </row>
    <row r="428" customHeight="1" spans="11:12">
      <c r="K428" s="587"/>
      <c r="L428" s="587"/>
    </row>
    <row r="429" customHeight="1" spans="11:12">
      <c r="K429" s="587"/>
      <c r="L429" s="587"/>
    </row>
    <row r="430" customHeight="1" spans="11:12">
      <c r="K430" s="587"/>
      <c r="L430" s="587"/>
    </row>
    <row r="431" customHeight="1" spans="11:12">
      <c r="K431" s="587"/>
      <c r="L431" s="587"/>
    </row>
    <row r="432" customHeight="1" spans="11:12">
      <c r="K432" s="587"/>
      <c r="L432" s="587"/>
    </row>
    <row r="433" customHeight="1" spans="11:12">
      <c r="K433" s="587"/>
      <c r="L433" s="587"/>
    </row>
    <row r="434" customHeight="1" spans="11:12">
      <c r="K434" s="587"/>
      <c r="L434" s="587"/>
    </row>
    <row r="435" customHeight="1" spans="11:12">
      <c r="K435" s="587"/>
      <c r="L435" s="587"/>
    </row>
    <row r="436" customHeight="1" spans="11:12">
      <c r="K436" s="587"/>
      <c r="L436" s="587"/>
    </row>
    <row r="437" customHeight="1" spans="11:12">
      <c r="K437" s="587"/>
      <c r="L437" s="587"/>
    </row>
    <row r="438" customHeight="1" spans="11:12">
      <c r="K438" s="587"/>
      <c r="L438" s="587"/>
    </row>
    <row r="439" customHeight="1" spans="11:12">
      <c r="K439" s="587"/>
      <c r="L439" s="587"/>
    </row>
    <row r="440" customHeight="1" spans="11:12">
      <c r="K440" s="587"/>
      <c r="L440" s="587"/>
    </row>
    <row r="441" customHeight="1" spans="11:12">
      <c r="K441" s="587"/>
      <c r="L441" s="587"/>
    </row>
    <row r="442" customHeight="1" spans="11:12">
      <c r="K442" s="587"/>
      <c r="L442" s="587"/>
    </row>
    <row r="443" customHeight="1" spans="11:12">
      <c r="K443" s="587"/>
      <c r="L443" s="587"/>
    </row>
    <row r="444" customHeight="1" spans="11:12">
      <c r="K444" s="587"/>
      <c r="L444" s="587"/>
    </row>
    <row r="445" customHeight="1" spans="11:12">
      <c r="K445" s="587"/>
      <c r="L445" s="587"/>
    </row>
    <row r="446" customHeight="1" spans="11:12">
      <c r="K446" s="587"/>
      <c r="L446" s="587"/>
    </row>
    <row r="447" customHeight="1" spans="11:12">
      <c r="K447" s="587"/>
      <c r="L447" s="587"/>
    </row>
    <row r="448" customHeight="1" spans="11:12">
      <c r="K448" s="587"/>
      <c r="L448" s="587"/>
    </row>
    <row r="449" customHeight="1" spans="11:12">
      <c r="K449" s="587"/>
      <c r="L449" s="587"/>
    </row>
    <row r="450" customHeight="1" spans="11:12">
      <c r="K450" s="587"/>
      <c r="L450" s="587"/>
    </row>
    <row r="451" customHeight="1" spans="11:12">
      <c r="K451" s="587"/>
      <c r="L451" s="587"/>
    </row>
    <row r="452" customHeight="1" spans="11:12">
      <c r="K452" s="587"/>
      <c r="L452" s="587"/>
    </row>
    <row r="453" customHeight="1" spans="11:12">
      <c r="K453" s="587"/>
      <c r="L453" s="587"/>
    </row>
    <row r="454" customHeight="1" spans="11:12">
      <c r="K454" s="587"/>
      <c r="L454" s="587"/>
    </row>
    <row r="455" customHeight="1" spans="11:12">
      <c r="K455" s="587"/>
      <c r="L455" s="587"/>
    </row>
    <row r="456" customHeight="1" spans="11:12">
      <c r="K456" s="587"/>
      <c r="L456" s="587"/>
    </row>
    <row r="457" customHeight="1" spans="11:12">
      <c r="K457" s="587"/>
      <c r="L457" s="587"/>
    </row>
    <row r="458" customHeight="1" spans="11:12">
      <c r="K458" s="587"/>
      <c r="L458" s="587"/>
    </row>
    <row r="459" customHeight="1" spans="11:12">
      <c r="K459" s="587"/>
      <c r="L459" s="587"/>
    </row>
    <row r="460" customHeight="1" spans="11:12">
      <c r="K460" s="587"/>
      <c r="L460" s="587"/>
    </row>
    <row r="461" customHeight="1" spans="11:12">
      <c r="K461" s="587"/>
      <c r="L461" s="587"/>
    </row>
    <row r="462" customHeight="1" spans="11:12">
      <c r="K462" s="587"/>
      <c r="L462" s="587"/>
    </row>
    <row r="463" customHeight="1" spans="11:12">
      <c r="K463" s="587"/>
      <c r="L463" s="587"/>
    </row>
    <row r="464" customHeight="1" spans="11:12">
      <c r="K464" s="587"/>
      <c r="L464" s="587"/>
    </row>
    <row r="465" customHeight="1" spans="11:12">
      <c r="K465" s="587"/>
      <c r="L465" s="587"/>
    </row>
    <row r="466" customHeight="1" spans="11:12">
      <c r="K466" s="587"/>
      <c r="L466" s="587"/>
    </row>
    <row r="467" customHeight="1" spans="11:12">
      <c r="K467" s="587"/>
      <c r="L467" s="587"/>
    </row>
    <row r="468" customHeight="1" spans="11:12">
      <c r="K468" s="587"/>
      <c r="L468" s="587"/>
    </row>
    <row r="469" customHeight="1" spans="11:12">
      <c r="K469" s="587"/>
      <c r="L469" s="587"/>
    </row>
    <row r="470" customHeight="1" spans="11:12">
      <c r="K470" s="587"/>
      <c r="L470" s="587"/>
    </row>
    <row r="471" customHeight="1" spans="11:12">
      <c r="K471" s="587"/>
      <c r="L471" s="587"/>
    </row>
    <row r="472" customHeight="1" spans="11:12">
      <c r="K472" s="587"/>
      <c r="L472" s="587"/>
    </row>
    <row r="473" customHeight="1" spans="11:12">
      <c r="K473" s="587"/>
      <c r="L473" s="587"/>
    </row>
    <row r="474" customHeight="1" spans="11:12">
      <c r="K474" s="587"/>
      <c r="L474" s="587"/>
    </row>
    <row r="475" customHeight="1" spans="11:12">
      <c r="K475" s="587"/>
      <c r="L475" s="587"/>
    </row>
    <row r="476" customHeight="1" spans="11:12">
      <c r="K476" s="587"/>
      <c r="L476" s="587"/>
    </row>
    <row r="477" customHeight="1" spans="11:12">
      <c r="K477" s="587"/>
      <c r="L477" s="587"/>
    </row>
    <row r="478" customHeight="1" spans="11:12">
      <c r="K478" s="587"/>
      <c r="L478" s="587"/>
    </row>
    <row r="479" customHeight="1" spans="11:12">
      <c r="K479" s="587"/>
      <c r="L479" s="587"/>
    </row>
    <row r="480" customHeight="1" spans="11:12">
      <c r="K480" s="587"/>
      <c r="L480" s="587"/>
    </row>
    <row r="481" customHeight="1" spans="11:12">
      <c r="K481" s="587"/>
      <c r="L481" s="587"/>
    </row>
    <row r="482" customHeight="1" spans="11:12">
      <c r="K482" s="587"/>
      <c r="L482" s="587"/>
    </row>
    <row r="483" customHeight="1" spans="11:12">
      <c r="K483" s="587"/>
      <c r="L483" s="587"/>
    </row>
    <row r="484" customHeight="1" spans="11:12">
      <c r="K484" s="587"/>
      <c r="L484" s="587"/>
    </row>
    <row r="485" customHeight="1" spans="11:12">
      <c r="K485" s="587"/>
      <c r="L485" s="587"/>
    </row>
    <row r="486" customHeight="1" spans="11:12">
      <c r="K486" s="587"/>
      <c r="L486" s="587"/>
    </row>
    <row r="487" customHeight="1" spans="11:12">
      <c r="K487" s="587"/>
      <c r="L487" s="587"/>
    </row>
    <row r="488" customHeight="1" spans="11:12">
      <c r="K488" s="587"/>
      <c r="L488" s="587"/>
    </row>
    <row r="489" customHeight="1" spans="11:12">
      <c r="K489" s="587"/>
      <c r="L489" s="587"/>
    </row>
    <row r="490" customHeight="1" spans="11:12">
      <c r="K490" s="587"/>
      <c r="L490" s="587"/>
    </row>
    <row r="491" customHeight="1" spans="11:12">
      <c r="K491" s="587"/>
      <c r="L491" s="587"/>
    </row>
    <row r="492" customHeight="1" spans="11:12">
      <c r="K492" s="587"/>
      <c r="L492" s="587"/>
    </row>
    <row r="493" customHeight="1" spans="11:12">
      <c r="K493" s="587"/>
      <c r="L493" s="587"/>
    </row>
    <row r="494" customHeight="1" spans="11:12">
      <c r="K494" s="587"/>
      <c r="L494" s="587"/>
    </row>
    <row r="495" customHeight="1" spans="11:12">
      <c r="K495" s="587"/>
      <c r="L495" s="587"/>
    </row>
    <row r="496" customHeight="1" spans="11:12">
      <c r="K496" s="587"/>
      <c r="L496" s="587"/>
    </row>
    <row r="497" customHeight="1" spans="11:12">
      <c r="K497" s="587"/>
      <c r="L497" s="587"/>
    </row>
    <row r="498" customHeight="1" spans="11:12">
      <c r="K498" s="587"/>
      <c r="L498" s="587"/>
    </row>
    <row r="499" customHeight="1" spans="11:12">
      <c r="K499" s="587"/>
      <c r="L499" s="587"/>
    </row>
    <row r="500" customHeight="1" spans="11:12">
      <c r="K500" s="587"/>
      <c r="L500" s="587"/>
    </row>
    <row r="501" customHeight="1" spans="11:12">
      <c r="K501" s="587"/>
      <c r="L501" s="587"/>
    </row>
    <row r="502" customHeight="1" spans="11:12">
      <c r="K502" s="587"/>
      <c r="L502" s="587"/>
    </row>
    <row r="503" customHeight="1" spans="11:12">
      <c r="K503" s="587"/>
      <c r="L503" s="587"/>
    </row>
    <row r="504" customHeight="1" spans="11:12">
      <c r="K504" s="587"/>
      <c r="L504" s="587"/>
    </row>
    <row r="505" customHeight="1" spans="11:12">
      <c r="K505" s="587"/>
      <c r="L505" s="587"/>
    </row>
    <row r="506" customHeight="1" spans="11:12">
      <c r="K506" s="587"/>
      <c r="L506" s="587"/>
    </row>
    <row r="507" customHeight="1" spans="11:12">
      <c r="K507" s="587"/>
      <c r="L507" s="587"/>
    </row>
    <row r="508" customHeight="1" spans="11:12">
      <c r="K508" s="587"/>
      <c r="L508" s="587"/>
    </row>
    <row r="509" customHeight="1" spans="11:12">
      <c r="K509" s="587"/>
      <c r="L509" s="587"/>
    </row>
    <row r="510" customHeight="1" spans="11:12">
      <c r="K510" s="587"/>
      <c r="L510" s="587"/>
    </row>
    <row r="511" customHeight="1" spans="11:12">
      <c r="K511" s="587"/>
      <c r="L511" s="587"/>
    </row>
    <row r="512" customHeight="1" spans="11:12">
      <c r="K512" s="587"/>
      <c r="L512" s="587"/>
    </row>
    <row r="513" customHeight="1" spans="11:12">
      <c r="K513" s="587"/>
      <c r="L513" s="587"/>
    </row>
    <row r="514" customHeight="1" spans="11:12">
      <c r="K514" s="587"/>
      <c r="L514" s="587"/>
    </row>
    <row r="515" customHeight="1" spans="11:12">
      <c r="K515" s="587"/>
      <c r="L515" s="587"/>
    </row>
    <row r="516" customHeight="1" spans="11:12">
      <c r="K516" s="587"/>
      <c r="L516" s="587"/>
    </row>
    <row r="517" customHeight="1" spans="11:12">
      <c r="K517" s="587"/>
      <c r="L517" s="587"/>
    </row>
    <row r="518" customHeight="1" spans="11:12">
      <c r="K518" s="587"/>
      <c r="L518" s="587"/>
    </row>
    <row r="519" customHeight="1" spans="11:12">
      <c r="K519" s="587"/>
      <c r="L519" s="587"/>
    </row>
    <row r="520" customHeight="1" spans="11:12">
      <c r="K520" s="587"/>
      <c r="L520" s="587"/>
    </row>
    <row r="521" customHeight="1" spans="11:12">
      <c r="K521" s="587"/>
      <c r="L521" s="587"/>
    </row>
    <row r="522" customHeight="1" spans="11:12">
      <c r="K522" s="587"/>
      <c r="L522" s="587"/>
    </row>
    <row r="523" customHeight="1" spans="11:12">
      <c r="K523" s="587"/>
      <c r="L523" s="587"/>
    </row>
    <row r="524" customHeight="1" spans="11:12">
      <c r="K524" s="587"/>
      <c r="L524" s="587"/>
    </row>
    <row r="525" customHeight="1" spans="11:12">
      <c r="K525" s="587"/>
      <c r="L525" s="587"/>
    </row>
    <row r="526" customHeight="1" spans="11:12">
      <c r="K526" s="587"/>
      <c r="L526" s="587"/>
    </row>
    <row r="527" customHeight="1" spans="11:12">
      <c r="K527" s="587"/>
      <c r="L527" s="587"/>
    </row>
    <row r="528" customHeight="1" spans="11:12">
      <c r="K528" s="587"/>
      <c r="L528" s="587"/>
    </row>
    <row r="529" customHeight="1" spans="11:12">
      <c r="K529" s="587"/>
      <c r="L529" s="587"/>
    </row>
    <row r="530" customHeight="1" spans="11:12">
      <c r="K530" s="587"/>
      <c r="L530" s="587"/>
    </row>
    <row r="531" customHeight="1" spans="11:12">
      <c r="K531" s="587"/>
      <c r="L531" s="587"/>
    </row>
    <row r="532" customHeight="1" spans="11:12">
      <c r="K532" s="587"/>
      <c r="L532" s="587"/>
    </row>
    <row r="533" customHeight="1" spans="11:12">
      <c r="K533" s="587"/>
      <c r="L533" s="587"/>
    </row>
    <row r="534" customHeight="1" spans="11:12">
      <c r="K534" s="587"/>
      <c r="L534" s="587"/>
    </row>
    <row r="535" customHeight="1" spans="11:12">
      <c r="K535" s="587"/>
      <c r="L535" s="587"/>
    </row>
    <row r="536" customHeight="1" spans="11:12">
      <c r="K536" s="587"/>
      <c r="L536" s="587"/>
    </row>
    <row r="537" customHeight="1" spans="11:12">
      <c r="K537" s="587"/>
      <c r="L537" s="587"/>
    </row>
    <row r="538" customHeight="1" spans="11:12">
      <c r="K538" s="587"/>
      <c r="L538" s="587"/>
    </row>
    <row r="539" customHeight="1" spans="11:12">
      <c r="K539" s="587"/>
      <c r="L539" s="587"/>
    </row>
    <row r="540" customHeight="1" spans="11:12">
      <c r="K540" s="587"/>
      <c r="L540" s="587"/>
    </row>
    <row r="541" customHeight="1" spans="11:12">
      <c r="K541" s="587"/>
      <c r="L541" s="587"/>
    </row>
    <row r="542" customHeight="1" spans="11:12">
      <c r="K542" s="587"/>
      <c r="L542" s="587"/>
    </row>
    <row r="543" customHeight="1" spans="11:12">
      <c r="K543" s="587"/>
      <c r="L543" s="587"/>
    </row>
    <row r="544" customHeight="1" spans="11:12">
      <c r="K544" s="587"/>
      <c r="L544" s="587"/>
    </row>
    <row r="545" customHeight="1" spans="11:12">
      <c r="K545" s="587"/>
      <c r="L545" s="587"/>
    </row>
    <row r="546" customHeight="1" spans="11:12">
      <c r="K546" s="587"/>
      <c r="L546" s="587"/>
    </row>
    <row r="547" customHeight="1" spans="11:12">
      <c r="K547" s="587"/>
      <c r="L547" s="587"/>
    </row>
    <row r="548" customHeight="1" spans="11:12">
      <c r="K548" s="587"/>
      <c r="L548" s="587"/>
    </row>
    <row r="549" customHeight="1" spans="11:12">
      <c r="K549" s="587"/>
      <c r="L549" s="587"/>
    </row>
    <row r="550" customHeight="1" spans="11:12">
      <c r="K550" s="587"/>
      <c r="L550" s="587"/>
    </row>
    <row r="551" customHeight="1" spans="11:12">
      <c r="K551" s="587"/>
      <c r="L551" s="587"/>
    </row>
    <row r="552" customHeight="1" spans="11:12">
      <c r="K552" s="587"/>
      <c r="L552" s="587"/>
    </row>
    <row r="553" customHeight="1" spans="11:12">
      <c r="K553" s="587"/>
      <c r="L553" s="587"/>
    </row>
    <row r="554" customHeight="1" spans="11:12">
      <c r="K554" s="587"/>
      <c r="L554" s="587"/>
    </row>
    <row r="555" customHeight="1" spans="11:12">
      <c r="K555" s="587"/>
      <c r="L555" s="587"/>
    </row>
    <row r="556" customHeight="1" spans="11:12">
      <c r="K556" s="587"/>
      <c r="L556" s="587"/>
    </row>
    <row r="557" customHeight="1" spans="11:12">
      <c r="K557" s="587"/>
      <c r="L557" s="587"/>
    </row>
    <row r="558" customHeight="1" spans="11:12">
      <c r="K558" s="587"/>
      <c r="L558" s="587"/>
    </row>
    <row r="559" customHeight="1" spans="11:12">
      <c r="K559" s="587"/>
      <c r="L559" s="587"/>
    </row>
    <row r="560" customHeight="1" spans="11:12">
      <c r="K560" s="587"/>
      <c r="L560" s="587"/>
    </row>
    <row r="561" customHeight="1" spans="11:12">
      <c r="K561" s="587"/>
      <c r="L561" s="587"/>
    </row>
    <row r="562" customHeight="1" spans="11:12">
      <c r="K562" s="587"/>
      <c r="L562" s="587"/>
    </row>
    <row r="563" customHeight="1" spans="11:12">
      <c r="K563" s="587"/>
      <c r="L563" s="587"/>
    </row>
    <row r="564" customHeight="1" spans="11:12">
      <c r="K564" s="587"/>
      <c r="L564" s="587"/>
    </row>
    <row r="565" customHeight="1" spans="11:12">
      <c r="K565" s="587"/>
      <c r="L565" s="587"/>
    </row>
    <row r="566" customHeight="1" spans="11:12">
      <c r="K566" s="587"/>
      <c r="L566" s="587"/>
    </row>
    <row r="567" customHeight="1" spans="11:12">
      <c r="K567" s="587"/>
      <c r="L567" s="587"/>
    </row>
    <row r="568" customHeight="1" spans="11:12">
      <c r="K568" s="587"/>
      <c r="L568" s="587"/>
    </row>
    <row r="569" customHeight="1" spans="11:12">
      <c r="K569" s="587"/>
      <c r="L569" s="587"/>
    </row>
    <row r="570" customHeight="1" spans="11:12">
      <c r="K570" s="587"/>
      <c r="L570" s="587"/>
    </row>
    <row r="571" customHeight="1" spans="11:12">
      <c r="K571" s="587"/>
      <c r="L571" s="587"/>
    </row>
    <row r="572" customHeight="1" spans="11:12">
      <c r="K572" s="587"/>
      <c r="L572" s="587"/>
    </row>
    <row r="573" customHeight="1" spans="11:12">
      <c r="K573" s="587"/>
      <c r="L573" s="587"/>
    </row>
    <row r="574" customHeight="1" spans="11:12">
      <c r="K574" s="587"/>
      <c r="L574" s="587"/>
    </row>
    <row r="575" customHeight="1" spans="11:12">
      <c r="K575" s="587"/>
      <c r="L575" s="587"/>
    </row>
    <row r="576" customHeight="1" spans="11:12">
      <c r="K576" s="587"/>
      <c r="L576" s="587"/>
    </row>
    <row r="577" customHeight="1" spans="11:12">
      <c r="K577" s="587"/>
      <c r="L577" s="587"/>
    </row>
    <row r="578" customHeight="1" spans="11:12">
      <c r="K578" s="587"/>
      <c r="L578" s="587"/>
    </row>
    <row r="579" customHeight="1" spans="11:12">
      <c r="K579" s="587"/>
      <c r="L579" s="587"/>
    </row>
    <row r="580" customHeight="1" spans="11:12">
      <c r="K580" s="587"/>
      <c r="L580" s="587"/>
    </row>
    <row r="581" customHeight="1" spans="11:12">
      <c r="K581" s="587"/>
      <c r="L581" s="587"/>
    </row>
    <row r="582" customHeight="1" spans="11:12">
      <c r="K582" s="587"/>
      <c r="L582" s="587"/>
    </row>
    <row r="583" customHeight="1" spans="11:12">
      <c r="K583" s="587"/>
      <c r="L583" s="587"/>
    </row>
    <row r="584" customHeight="1" spans="11:12">
      <c r="K584" s="587"/>
      <c r="L584" s="587"/>
    </row>
    <row r="585" customHeight="1" spans="11:12">
      <c r="K585" s="587"/>
      <c r="L585" s="587"/>
    </row>
    <row r="586" customHeight="1" spans="11:12">
      <c r="K586" s="587"/>
      <c r="L586" s="587"/>
    </row>
    <row r="587" customHeight="1" spans="11:12">
      <c r="K587" s="587"/>
      <c r="L587" s="587"/>
    </row>
    <row r="588" customHeight="1" spans="11:12">
      <c r="K588" s="587"/>
      <c r="L588" s="587"/>
    </row>
    <row r="589" customHeight="1" spans="11:12">
      <c r="K589" s="587"/>
      <c r="L589" s="587"/>
    </row>
    <row r="590" customHeight="1" spans="11:12">
      <c r="K590" s="587"/>
      <c r="L590" s="587"/>
    </row>
    <row r="591" customHeight="1" spans="11:12">
      <c r="K591" s="587"/>
      <c r="L591" s="587"/>
    </row>
    <row r="592" customHeight="1" spans="11:12">
      <c r="K592" s="587"/>
      <c r="L592" s="587"/>
    </row>
    <row r="593" customHeight="1" spans="11:12">
      <c r="K593" s="587"/>
      <c r="L593" s="587"/>
    </row>
    <row r="594" customHeight="1" spans="11:12">
      <c r="K594" s="587"/>
      <c r="L594" s="587"/>
    </row>
    <row r="595" customHeight="1" spans="11:12">
      <c r="K595" s="587"/>
      <c r="L595" s="587"/>
    </row>
    <row r="596" customHeight="1" spans="11:12">
      <c r="K596" s="587"/>
      <c r="L596" s="587"/>
    </row>
    <row r="597" customHeight="1" spans="11:12">
      <c r="K597" s="587"/>
      <c r="L597" s="587"/>
    </row>
    <row r="598" customHeight="1" spans="11:12">
      <c r="K598" s="587"/>
      <c r="L598" s="587"/>
    </row>
    <row r="599" customHeight="1" spans="11:12">
      <c r="K599" s="587"/>
      <c r="L599" s="587"/>
    </row>
    <row r="600" customHeight="1" spans="11:12">
      <c r="K600" s="587"/>
      <c r="L600" s="587"/>
    </row>
    <row r="601" customHeight="1" spans="11:12">
      <c r="K601" s="587"/>
      <c r="L601" s="587"/>
    </row>
    <row r="602" customHeight="1" spans="11:12">
      <c r="K602" s="587"/>
      <c r="L602" s="587"/>
    </row>
    <row r="603" customHeight="1" spans="11:12">
      <c r="K603" s="587"/>
      <c r="L603" s="587"/>
    </row>
    <row r="604" customHeight="1" spans="11:12">
      <c r="K604" s="587"/>
      <c r="L604" s="587"/>
    </row>
    <row r="605" customHeight="1" spans="11:12">
      <c r="K605" s="587"/>
      <c r="L605" s="587"/>
    </row>
    <row r="606" customHeight="1" spans="11:12">
      <c r="K606" s="587"/>
      <c r="L606" s="587"/>
    </row>
    <row r="607" customHeight="1" spans="11:12">
      <c r="K607" s="587"/>
      <c r="L607" s="587"/>
    </row>
    <row r="608" customHeight="1" spans="11:12">
      <c r="K608" s="587"/>
      <c r="L608" s="587"/>
    </row>
    <row r="609" customHeight="1" spans="11:12">
      <c r="K609" s="587"/>
      <c r="L609" s="587"/>
    </row>
    <row r="610" customHeight="1" spans="11:12">
      <c r="K610" s="587"/>
      <c r="L610" s="587"/>
    </row>
    <row r="611" customHeight="1" spans="11:12">
      <c r="K611" s="587"/>
      <c r="L611" s="587"/>
    </row>
    <row r="612" customHeight="1" spans="11:12">
      <c r="K612" s="587"/>
      <c r="L612" s="587"/>
    </row>
    <row r="613" customHeight="1" spans="11:12">
      <c r="K613" s="587"/>
      <c r="L613" s="587"/>
    </row>
    <row r="614" customHeight="1" spans="11:12">
      <c r="K614" s="587"/>
      <c r="L614" s="587"/>
    </row>
    <row r="615" customHeight="1" spans="11:12">
      <c r="K615" s="587"/>
      <c r="L615" s="587"/>
    </row>
    <row r="616" customHeight="1" spans="11:12">
      <c r="K616" s="587"/>
      <c r="L616" s="587"/>
    </row>
    <row r="617" customHeight="1" spans="11:12">
      <c r="K617" s="587"/>
      <c r="L617" s="587"/>
    </row>
    <row r="618" customHeight="1" spans="11:12">
      <c r="K618" s="587"/>
      <c r="L618" s="587"/>
    </row>
    <row r="619" customHeight="1" spans="11:12">
      <c r="K619" s="587"/>
      <c r="L619" s="587"/>
    </row>
    <row r="620" customHeight="1" spans="11:12">
      <c r="K620" s="587"/>
      <c r="L620" s="587"/>
    </row>
    <row r="621" customHeight="1" spans="11:12">
      <c r="K621" s="587"/>
      <c r="L621" s="587"/>
    </row>
    <row r="622" customHeight="1" spans="11:12">
      <c r="K622" s="587"/>
      <c r="L622" s="587"/>
    </row>
    <row r="623" customHeight="1" spans="11:12">
      <c r="K623" s="587"/>
      <c r="L623" s="587"/>
    </row>
    <row r="624" customHeight="1" spans="11:12">
      <c r="K624" s="587"/>
      <c r="L624" s="587"/>
    </row>
    <row r="625" customHeight="1" spans="11:12">
      <c r="K625" s="587"/>
      <c r="L625" s="587"/>
    </row>
    <row r="626" customHeight="1" spans="11:12">
      <c r="K626" s="587"/>
      <c r="L626" s="587"/>
    </row>
    <row r="627" customHeight="1" spans="11:12">
      <c r="K627" s="587"/>
      <c r="L627" s="587"/>
    </row>
    <row r="628" customHeight="1" spans="11:12">
      <c r="K628" s="587"/>
      <c r="L628" s="587"/>
    </row>
    <row r="629" customHeight="1" spans="11:12">
      <c r="K629" s="587"/>
      <c r="L629" s="587"/>
    </row>
    <row r="630" customHeight="1" spans="11:12">
      <c r="K630" s="587"/>
      <c r="L630" s="587"/>
    </row>
    <row r="631" customHeight="1" spans="11:12">
      <c r="K631" s="587"/>
      <c r="L631" s="587"/>
    </row>
    <row r="632" customHeight="1" spans="11:12">
      <c r="K632" s="587"/>
      <c r="L632" s="587"/>
    </row>
    <row r="633" customHeight="1" spans="11:12">
      <c r="K633" s="587"/>
      <c r="L633" s="587"/>
    </row>
    <row r="634" customHeight="1" spans="11:12">
      <c r="K634" s="587"/>
      <c r="L634" s="587"/>
    </row>
    <row r="635" customHeight="1" spans="11:12">
      <c r="K635" s="587"/>
      <c r="L635" s="587"/>
    </row>
    <row r="636" customHeight="1" spans="11:12">
      <c r="K636" s="587"/>
      <c r="L636" s="587"/>
    </row>
    <row r="637" customHeight="1" spans="11:12">
      <c r="K637" s="587"/>
      <c r="L637" s="587"/>
    </row>
    <row r="638" customHeight="1" spans="11:12">
      <c r="K638" s="587"/>
      <c r="L638" s="587"/>
    </row>
    <row r="639" customHeight="1" spans="11:12">
      <c r="K639" s="587"/>
      <c r="L639" s="587"/>
    </row>
    <row r="640" customHeight="1" spans="11:12">
      <c r="K640" s="587"/>
      <c r="L640" s="587"/>
    </row>
    <row r="641" customHeight="1" spans="11:12">
      <c r="K641" s="587"/>
      <c r="L641" s="587"/>
    </row>
    <row r="642" customHeight="1" spans="11:12">
      <c r="K642" s="587"/>
      <c r="L642" s="587"/>
    </row>
    <row r="643" customHeight="1" spans="11:12">
      <c r="K643" s="587"/>
      <c r="L643" s="587"/>
    </row>
    <row r="644" customHeight="1" spans="11:12">
      <c r="K644" s="587"/>
      <c r="L644" s="587"/>
    </row>
    <row r="645" customHeight="1" spans="11:12">
      <c r="K645" s="587"/>
      <c r="L645" s="587"/>
    </row>
    <row r="646" customHeight="1" spans="11:12">
      <c r="K646" s="587"/>
      <c r="L646" s="587"/>
    </row>
    <row r="647" customHeight="1" spans="11:12">
      <c r="K647" s="587"/>
      <c r="L647" s="587"/>
    </row>
    <row r="648" customHeight="1" spans="11:12">
      <c r="K648" s="587"/>
      <c r="L648" s="587"/>
    </row>
    <row r="649" customHeight="1" spans="11:12">
      <c r="K649" s="587"/>
      <c r="L649" s="587"/>
    </row>
    <row r="650" customHeight="1" spans="11:12">
      <c r="K650" s="587"/>
      <c r="L650" s="587"/>
    </row>
    <row r="651" customHeight="1" spans="11:12">
      <c r="K651" s="587"/>
      <c r="L651" s="587"/>
    </row>
    <row r="652" customHeight="1" spans="11:12">
      <c r="K652" s="587"/>
      <c r="L652" s="587"/>
    </row>
    <row r="653" customHeight="1" spans="11:12">
      <c r="K653" s="587"/>
      <c r="L653" s="587"/>
    </row>
    <row r="654" customHeight="1" spans="11:12">
      <c r="K654" s="587"/>
      <c r="L654" s="587"/>
    </row>
    <row r="655" customHeight="1" spans="11:12">
      <c r="K655" s="587"/>
      <c r="L655" s="587"/>
    </row>
    <row r="656" customHeight="1" spans="11:12">
      <c r="K656" s="587"/>
      <c r="L656" s="587"/>
    </row>
    <row r="657" customHeight="1" spans="11:12">
      <c r="K657" s="587"/>
      <c r="L657" s="587"/>
    </row>
    <row r="658" customHeight="1" spans="11:12">
      <c r="K658" s="587"/>
      <c r="L658" s="587"/>
    </row>
    <row r="659" customHeight="1" spans="11:12">
      <c r="K659" s="587"/>
      <c r="L659" s="587"/>
    </row>
    <row r="660" customHeight="1" spans="11:12">
      <c r="K660" s="587"/>
      <c r="L660" s="587"/>
    </row>
    <row r="661" customHeight="1" spans="11:12">
      <c r="K661" s="587"/>
      <c r="L661" s="587"/>
    </row>
    <row r="662" customHeight="1" spans="11:12">
      <c r="K662" s="587"/>
      <c r="L662" s="587"/>
    </row>
    <row r="663" customHeight="1" spans="11:12">
      <c r="K663" s="587"/>
      <c r="L663" s="587"/>
    </row>
    <row r="664" customHeight="1" spans="11:12">
      <c r="K664" s="587"/>
      <c r="L664" s="587"/>
    </row>
    <row r="665" customHeight="1" spans="11:12">
      <c r="K665" s="587"/>
      <c r="L665" s="587"/>
    </row>
    <row r="666" customHeight="1" spans="11:12">
      <c r="K666" s="587"/>
      <c r="L666" s="587"/>
    </row>
    <row r="667" customHeight="1" spans="11:12">
      <c r="K667" s="587"/>
      <c r="L667" s="587"/>
    </row>
    <row r="668" customHeight="1" spans="11:12">
      <c r="K668" s="587"/>
      <c r="L668" s="587"/>
    </row>
    <row r="669" customHeight="1" spans="11:12">
      <c r="K669" s="587"/>
      <c r="L669" s="587"/>
    </row>
    <row r="670" customHeight="1" spans="11:12">
      <c r="K670" s="587"/>
      <c r="L670" s="587"/>
    </row>
    <row r="671" customHeight="1" spans="11:12">
      <c r="K671" s="587"/>
      <c r="L671" s="587"/>
    </row>
    <row r="672" customHeight="1" spans="11:12">
      <c r="K672" s="587"/>
      <c r="L672" s="587"/>
    </row>
    <row r="673" customHeight="1" spans="11:12">
      <c r="K673" s="587"/>
      <c r="L673" s="587"/>
    </row>
    <row r="674" customHeight="1" spans="11:12">
      <c r="K674" s="587"/>
      <c r="L674" s="587"/>
    </row>
    <row r="675" customHeight="1" spans="11:12">
      <c r="K675" s="587"/>
      <c r="L675" s="587"/>
    </row>
    <row r="676" customHeight="1" spans="11:12">
      <c r="K676" s="587"/>
      <c r="L676" s="587"/>
    </row>
    <row r="677" customHeight="1" spans="11:12">
      <c r="K677" s="587"/>
      <c r="L677" s="587"/>
    </row>
    <row r="678" customHeight="1" spans="11:12">
      <c r="K678" s="587"/>
      <c r="L678" s="587"/>
    </row>
    <row r="679" customHeight="1" spans="11:12">
      <c r="K679" s="587"/>
      <c r="L679" s="587"/>
    </row>
    <row r="680" customHeight="1" spans="11:12">
      <c r="K680" s="587"/>
      <c r="L680" s="587"/>
    </row>
    <row r="681" customHeight="1" spans="11:12">
      <c r="K681" s="587"/>
      <c r="L681" s="587"/>
    </row>
    <row r="682" customHeight="1" spans="11:12">
      <c r="K682" s="587"/>
      <c r="L682" s="587"/>
    </row>
    <row r="683" customHeight="1" spans="11:12">
      <c r="K683" s="587"/>
      <c r="L683" s="587"/>
    </row>
    <row r="684" customHeight="1" spans="11:12">
      <c r="K684" s="587"/>
      <c r="L684" s="587"/>
    </row>
    <row r="685" customHeight="1" spans="11:12">
      <c r="K685" s="587"/>
      <c r="L685" s="587"/>
    </row>
    <row r="686" customHeight="1" spans="11:12">
      <c r="K686" s="587"/>
      <c r="L686" s="587"/>
    </row>
    <row r="687" customHeight="1" spans="11:12">
      <c r="K687" s="587"/>
      <c r="L687" s="587"/>
    </row>
    <row r="688" customHeight="1" spans="11:12">
      <c r="K688" s="587"/>
      <c r="L688" s="587"/>
    </row>
    <row r="689" customHeight="1" spans="11:12">
      <c r="K689" s="587"/>
      <c r="L689" s="587"/>
    </row>
    <row r="690" customHeight="1" spans="11:12">
      <c r="K690" s="587"/>
      <c r="L690" s="587"/>
    </row>
    <row r="691" customHeight="1" spans="11:12">
      <c r="K691" s="587"/>
      <c r="L691" s="587"/>
    </row>
    <row r="692" customHeight="1" spans="11:12">
      <c r="K692" s="587"/>
      <c r="L692" s="587"/>
    </row>
    <row r="693" customHeight="1" spans="11:12">
      <c r="K693" s="587"/>
      <c r="L693" s="587"/>
    </row>
    <row r="694" customHeight="1" spans="11:12">
      <c r="K694" s="587"/>
      <c r="L694" s="587"/>
    </row>
    <row r="695" customHeight="1" spans="11:12">
      <c r="K695" s="587"/>
      <c r="L695" s="587"/>
    </row>
    <row r="696" customHeight="1" spans="11:12">
      <c r="K696" s="587"/>
      <c r="L696" s="587"/>
    </row>
    <row r="697" customHeight="1" spans="11:12">
      <c r="K697" s="587"/>
      <c r="L697" s="587"/>
    </row>
    <row r="698" customHeight="1" spans="11:12">
      <c r="K698" s="587"/>
      <c r="L698" s="587"/>
    </row>
    <row r="699" customHeight="1" spans="11:12">
      <c r="K699" s="587"/>
      <c r="L699" s="587"/>
    </row>
    <row r="700" customHeight="1" spans="11:12">
      <c r="K700" s="587"/>
      <c r="L700" s="587"/>
    </row>
    <row r="701" customHeight="1" spans="11:12">
      <c r="K701" s="587"/>
      <c r="L701" s="587"/>
    </row>
    <row r="702" customHeight="1" spans="11:12">
      <c r="K702" s="587"/>
      <c r="L702" s="587"/>
    </row>
    <row r="703" customHeight="1" spans="11:12">
      <c r="K703" s="587"/>
      <c r="L703" s="587"/>
    </row>
    <row r="704" customHeight="1" spans="11:12">
      <c r="K704" s="587"/>
      <c r="L704" s="587"/>
    </row>
    <row r="705" customHeight="1" spans="11:12">
      <c r="K705" s="587"/>
      <c r="L705" s="587"/>
    </row>
    <row r="706" customHeight="1" spans="11:12">
      <c r="K706" s="587"/>
      <c r="L706" s="587"/>
    </row>
    <row r="707" customHeight="1" spans="11:12">
      <c r="K707" s="587"/>
      <c r="L707" s="587"/>
    </row>
    <row r="708" customHeight="1" spans="11:12">
      <c r="K708" s="587"/>
      <c r="L708" s="587"/>
    </row>
    <row r="709" customHeight="1" spans="11:12">
      <c r="K709" s="587"/>
      <c r="L709" s="587"/>
    </row>
    <row r="710" customHeight="1" spans="11:12">
      <c r="K710" s="587"/>
      <c r="L710" s="587"/>
    </row>
    <row r="711" customHeight="1" spans="11:12">
      <c r="K711" s="587"/>
      <c r="L711" s="587"/>
    </row>
    <row r="712" customHeight="1" spans="11:12">
      <c r="K712" s="587"/>
      <c r="L712" s="587"/>
    </row>
    <row r="713" customHeight="1" spans="11:12">
      <c r="K713" s="587"/>
      <c r="L713" s="587"/>
    </row>
    <row r="714" customHeight="1" spans="11:12">
      <c r="K714" s="587"/>
      <c r="L714" s="587"/>
    </row>
    <row r="715" customHeight="1" spans="11:12">
      <c r="K715" s="587"/>
      <c r="L715" s="587"/>
    </row>
    <row r="716" customHeight="1" spans="11:12">
      <c r="K716" s="587"/>
      <c r="L716" s="587"/>
    </row>
    <row r="717" customHeight="1" spans="11:12">
      <c r="K717" s="587"/>
      <c r="L717" s="587"/>
    </row>
    <row r="718" customHeight="1" spans="11:12">
      <c r="K718" s="587"/>
      <c r="L718" s="587"/>
    </row>
    <row r="719" customHeight="1" spans="11:12">
      <c r="K719" s="587"/>
      <c r="L719" s="587"/>
    </row>
    <row r="720" customHeight="1" spans="11:12">
      <c r="K720" s="587"/>
      <c r="L720" s="587"/>
    </row>
    <row r="721" customHeight="1" spans="11:12">
      <c r="K721" s="587"/>
      <c r="L721" s="587"/>
    </row>
    <row r="722" customHeight="1" spans="11:12">
      <c r="K722" s="587"/>
      <c r="L722" s="587"/>
    </row>
    <row r="723" customHeight="1" spans="11:12">
      <c r="K723" s="587"/>
      <c r="L723" s="587"/>
    </row>
    <row r="724" customHeight="1" spans="11:12">
      <c r="K724" s="587"/>
      <c r="L724" s="587"/>
    </row>
    <row r="725" customHeight="1" spans="11:12">
      <c r="K725" s="587"/>
      <c r="L725" s="587"/>
    </row>
    <row r="726" customHeight="1" spans="11:12">
      <c r="K726" s="587"/>
      <c r="L726" s="587"/>
    </row>
    <row r="727" customHeight="1" spans="11:12">
      <c r="K727" s="587"/>
      <c r="L727" s="587"/>
    </row>
    <row r="728" customHeight="1" spans="11:12">
      <c r="K728" s="587"/>
      <c r="L728" s="587"/>
    </row>
    <row r="729" customHeight="1" spans="11:12">
      <c r="K729" s="587"/>
      <c r="L729" s="587"/>
    </row>
    <row r="730" customHeight="1" spans="11:12">
      <c r="K730" s="587"/>
      <c r="L730" s="587"/>
    </row>
    <row r="731" customHeight="1" spans="11:12">
      <c r="K731" s="587"/>
      <c r="L731" s="587"/>
    </row>
    <row r="732" customHeight="1" spans="11:12">
      <c r="K732" s="587"/>
      <c r="L732" s="587"/>
    </row>
    <row r="733" customHeight="1" spans="11:12">
      <c r="K733" s="587"/>
      <c r="L733" s="587"/>
    </row>
    <row r="734" customHeight="1" spans="11:12">
      <c r="K734" s="587"/>
      <c r="L734" s="587"/>
    </row>
    <row r="735" customHeight="1" spans="11:12">
      <c r="K735" s="587"/>
      <c r="L735" s="587"/>
    </row>
    <row r="736" customHeight="1" spans="11:12">
      <c r="K736" s="587"/>
      <c r="L736" s="587"/>
    </row>
    <row r="737" customHeight="1" spans="11:12">
      <c r="K737" s="587"/>
      <c r="L737" s="587"/>
    </row>
    <row r="738" customHeight="1" spans="11:12">
      <c r="K738" s="587"/>
      <c r="L738" s="587"/>
    </row>
    <row r="739" customHeight="1" spans="11:12">
      <c r="K739" s="587"/>
      <c r="L739" s="587"/>
    </row>
    <row r="740" customHeight="1" spans="11:12">
      <c r="K740" s="587"/>
      <c r="L740" s="587"/>
    </row>
    <row r="741" customHeight="1" spans="11:12">
      <c r="K741" s="587"/>
      <c r="L741" s="587"/>
    </row>
    <row r="742" customHeight="1" spans="11:12">
      <c r="K742" s="587"/>
      <c r="L742" s="587"/>
    </row>
    <row r="743" customHeight="1" spans="11:12">
      <c r="K743" s="587"/>
      <c r="L743" s="587"/>
    </row>
    <row r="744" customHeight="1" spans="11:12">
      <c r="K744" s="587"/>
      <c r="L744" s="587"/>
    </row>
    <row r="745" customHeight="1" spans="11:12">
      <c r="K745" s="587"/>
      <c r="L745" s="587"/>
    </row>
    <row r="746" customHeight="1" spans="11:12">
      <c r="K746" s="587"/>
      <c r="L746" s="587"/>
    </row>
    <row r="747" customHeight="1" spans="11:12">
      <c r="K747" s="587"/>
      <c r="L747" s="587"/>
    </row>
    <row r="748" customHeight="1" spans="11:12">
      <c r="K748" s="587"/>
      <c r="L748" s="587"/>
    </row>
    <row r="749" customHeight="1" spans="11:12">
      <c r="K749" s="587"/>
      <c r="L749" s="587"/>
    </row>
    <row r="750" customHeight="1" spans="11:12">
      <c r="K750" s="587"/>
      <c r="L750" s="587"/>
    </row>
    <row r="751" customHeight="1" spans="11:12">
      <c r="K751" s="587"/>
      <c r="L751" s="587"/>
    </row>
    <row r="752" customHeight="1" spans="11:12">
      <c r="K752" s="587"/>
      <c r="L752" s="587"/>
    </row>
    <row r="753" customHeight="1" spans="11:12">
      <c r="K753" s="587"/>
      <c r="L753" s="587"/>
    </row>
    <row r="754" customHeight="1" spans="11:12">
      <c r="K754" s="587"/>
      <c r="L754" s="587"/>
    </row>
    <row r="755" customHeight="1" spans="11:12">
      <c r="K755" s="587"/>
      <c r="L755" s="587"/>
    </row>
    <row r="756" customHeight="1" spans="11:12">
      <c r="K756" s="587"/>
      <c r="L756" s="587"/>
    </row>
    <row r="757" customHeight="1" spans="11:12">
      <c r="K757" s="587"/>
      <c r="L757" s="587"/>
    </row>
    <row r="758" customHeight="1" spans="11:12">
      <c r="K758" s="587"/>
      <c r="L758" s="587"/>
    </row>
    <row r="759" customHeight="1" spans="11:12">
      <c r="K759" s="587"/>
      <c r="L759" s="587"/>
    </row>
    <row r="760" customHeight="1" spans="11:12">
      <c r="K760" s="587"/>
      <c r="L760" s="587"/>
    </row>
    <row r="761" customHeight="1" spans="11:12">
      <c r="K761" s="587"/>
      <c r="L761" s="587"/>
    </row>
    <row r="762" customHeight="1" spans="11:12">
      <c r="K762" s="587"/>
      <c r="L762" s="587"/>
    </row>
    <row r="763" customHeight="1" spans="11:12">
      <c r="K763" s="587"/>
      <c r="L763" s="587"/>
    </row>
    <row r="764" customHeight="1" spans="11:12">
      <c r="K764" s="587"/>
      <c r="L764" s="587"/>
    </row>
    <row r="765" customHeight="1" spans="11:12">
      <c r="K765" s="587"/>
      <c r="L765" s="587"/>
    </row>
    <row r="766" customHeight="1" spans="11:12">
      <c r="K766" s="587"/>
      <c r="L766" s="587"/>
    </row>
    <row r="767" customHeight="1" spans="11:12">
      <c r="K767" s="587"/>
      <c r="L767" s="587"/>
    </row>
    <row r="768" customHeight="1" spans="11:12">
      <c r="K768" s="587"/>
      <c r="L768" s="587"/>
    </row>
    <row r="769" customHeight="1" spans="11:12">
      <c r="K769" s="587"/>
      <c r="L769" s="587"/>
    </row>
    <row r="770" customHeight="1" spans="11:12">
      <c r="K770" s="587"/>
      <c r="L770" s="587"/>
    </row>
    <row r="771" customHeight="1" spans="11:12">
      <c r="K771" s="587"/>
      <c r="L771" s="587"/>
    </row>
    <row r="772" customHeight="1" spans="11:12">
      <c r="K772" s="587"/>
      <c r="L772" s="587"/>
    </row>
    <row r="773" customHeight="1" spans="11:12">
      <c r="K773" s="587"/>
      <c r="L773" s="587"/>
    </row>
    <row r="774" customHeight="1" spans="11:12">
      <c r="K774" s="587"/>
      <c r="L774" s="587"/>
    </row>
    <row r="775" customHeight="1" spans="11:12">
      <c r="K775" s="587"/>
      <c r="L775" s="587"/>
    </row>
    <row r="776" customHeight="1" spans="11:12">
      <c r="K776" s="587"/>
      <c r="L776" s="587"/>
    </row>
    <row r="777" customHeight="1" spans="11:12">
      <c r="K777" s="587"/>
      <c r="L777" s="587"/>
    </row>
    <row r="778" customHeight="1" spans="11:12">
      <c r="K778" s="587"/>
      <c r="L778" s="587"/>
    </row>
    <row r="779" customHeight="1" spans="11:12">
      <c r="K779" s="587"/>
      <c r="L779" s="587"/>
    </row>
    <row r="780" customHeight="1" spans="11:12">
      <c r="K780" s="587"/>
      <c r="L780" s="587"/>
    </row>
    <row r="781" customHeight="1" spans="11:12">
      <c r="K781" s="587"/>
      <c r="L781" s="587"/>
    </row>
    <row r="782" customHeight="1" spans="11:12">
      <c r="K782" s="587"/>
      <c r="L782" s="587"/>
    </row>
    <row r="783" customHeight="1" spans="11:12">
      <c r="K783" s="587"/>
      <c r="L783" s="587"/>
    </row>
    <row r="784" customHeight="1" spans="11:12">
      <c r="K784" s="587"/>
      <c r="L784" s="587"/>
    </row>
    <row r="785" customHeight="1" spans="11:12">
      <c r="K785" s="587"/>
      <c r="L785" s="587"/>
    </row>
    <row r="786" customHeight="1" spans="11:12">
      <c r="K786" s="587"/>
      <c r="L786" s="587"/>
    </row>
    <row r="787" customHeight="1" spans="11:12">
      <c r="K787" s="587"/>
      <c r="L787" s="587"/>
    </row>
    <row r="788" customHeight="1" spans="11:12">
      <c r="K788" s="587"/>
      <c r="L788" s="587"/>
    </row>
    <row r="789" customHeight="1" spans="11:12">
      <c r="K789" s="587"/>
      <c r="L789" s="587"/>
    </row>
    <row r="790" customHeight="1" spans="11:12">
      <c r="K790" s="587"/>
      <c r="L790" s="587"/>
    </row>
    <row r="791" customHeight="1" spans="11:12">
      <c r="K791" s="587"/>
      <c r="L791" s="587"/>
    </row>
    <row r="792" customHeight="1" spans="11:12">
      <c r="K792" s="587"/>
      <c r="L792" s="587"/>
    </row>
    <row r="793" customHeight="1" spans="11:12">
      <c r="K793" s="587"/>
      <c r="L793" s="587"/>
    </row>
    <row r="794" customHeight="1" spans="11:12">
      <c r="K794" s="587"/>
      <c r="L794" s="587"/>
    </row>
    <row r="795" customHeight="1" spans="11:12">
      <c r="K795" s="587"/>
      <c r="L795" s="587"/>
    </row>
    <row r="796" customHeight="1" spans="11:12">
      <c r="K796" s="587"/>
      <c r="L796" s="587"/>
    </row>
    <row r="797" customHeight="1" spans="11:12">
      <c r="K797" s="587"/>
      <c r="L797" s="587"/>
    </row>
    <row r="798" customHeight="1" spans="11:12">
      <c r="K798" s="587"/>
      <c r="L798" s="587"/>
    </row>
    <row r="799" customHeight="1" spans="11:12">
      <c r="K799" s="587"/>
      <c r="L799" s="587"/>
    </row>
    <row r="800" customHeight="1" spans="11:12">
      <c r="K800" s="587"/>
      <c r="L800" s="587"/>
    </row>
    <row r="801" customHeight="1" spans="11:12">
      <c r="K801" s="587"/>
      <c r="L801" s="587"/>
    </row>
    <row r="802" customHeight="1" spans="11:12">
      <c r="K802" s="587"/>
      <c r="L802" s="587"/>
    </row>
    <row r="803" customHeight="1" spans="11:12">
      <c r="K803" s="587"/>
      <c r="L803" s="587"/>
    </row>
    <row r="804" customHeight="1" spans="11:12">
      <c r="K804" s="587"/>
      <c r="L804" s="587"/>
    </row>
    <row r="805" customHeight="1" spans="11:12">
      <c r="K805" s="587"/>
      <c r="L805" s="587"/>
    </row>
    <row r="806" customHeight="1" spans="11:12">
      <c r="K806" s="587"/>
      <c r="L806" s="587"/>
    </row>
    <row r="807" customHeight="1" spans="11:12">
      <c r="K807" s="587"/>
      <c r="L807" s="587"/>
    </row>
    <row r="808" customHeight="1" spans="11:12">
      <c r="K808" s="587"/>
      <c r="L808" s="587"/>
    </row>
    <row r="809" customHeight="1" spans="11:12">
      <c r="K809" s="587"/>
      <c r="L809" s="587"/>
    </row>
    <row r="810" customHeight="1" spans="11:12">
      <c r="K810" s="587"/>
      <c r="L810" s="587"/>
    </row>
    <row r="811" customHeight="1" spans="11:12">
      <c r="K811" s="587"/>
      <c r="L811" s="587"/>
    </row>
    <row r="812" customHeight="1" spans="11:12">
      <c r="K812" s="587"/>
      <c r="L812" s="587"/>
    </row>
    <row r="813" customHeight="1" spans="11:12">
      <c r="K813" s="587"/>
      <c r="L813" s="587"/>
    </row>
    <row r="814" customHeight="1" spans="11:12">
      <c r="K814" s="587"/>
      <c r="L814" s="587"/>
    </row>
    <row r="815" customHeight="1" spans="11:12">
      <c r="K815" s="587"/>
      <c r="L815" s="587"/>
    </row>
    <row r="816" customHeight="1" spans="11:12">
      <c r="K816" s="587"/>
      <c r="L816" s="587"/>
    </row>
    <row r="817" customHeight="1" spans="11:12">
      <c r="K817" s="587"/>
      <c r="L817" s="587"/>
    </row>
    <row r="818" customHeight="1" spans="11:12">
      <c r="K818" s="587"/>
      <c r="L818" s="587"/>
    </row>
    <row r="819" customHeight="1" spans="11:12">
      <c r="K819" s="587"/>
      <c r="L819" s="587"/>
    </row>
    <row r="820" customHeight="1" spans="11:12">
      <c r="K820" s="587"/>
      <c r="L820" s="587"/>
    </row>
    <row r="821" customHeight="1" spans="11:12">
      <c r="K821" s="587"/>
      <c r="L821" s="587"/>
    </row>
    <row r="822" customHeight="1" spans="11:12">
      <c r="K822" s="587"/>
      <c r="L822" s="587"/>
    </row>
    <row r="823" customHeight="1" spans="11:12">
      <c r="K823" s="587"/>
      <c r="L823" s="587"/>
    </row>
    <row r="824" customHeight="1" spans="11:12">
      <c r="K824" s="587"/>
      <c r="L824" s="587"/>
    </row>
    <row r="825" customHeight="1" spans="11:12">
      <c r="K825" s="587"/>
      <c r="L825" s="587"/>
    </row>
    <row r="826" customHeight="1" spans="11:12">
      <c r="K826" s="587"/>
      <c r="L826" s="587"/>
    </row>
    <row r="827" customHeight="1" spans="11:12">
      <c r="K827" s="587"/>
      <c r="L827" s="587"/>
    </row>
    <row r="828" customHeight="1" spans="11:12">
      <c r="K828" s="587"/>
      <c r="L828" s="587"/>
    </row>
    <row r="829" customHeight="1" spans="11:12">
      <c r="K829" s="587"/>
      <c r="L829" s="587"/>
    </row>
    <row r="830" customHeight="1" spans="11:12">
      <c r="K830" s="587"/>
      <c r="L830" s="587"/>
    </row>
    <row r="831" customHeight="1" spans="11:12">
      <c r="K831" s="587"/>
      <c r="L831" s="587"/>
    </row>
    <row r="832" customHeight="1" spans="11:12">
      <c r="K832" s="587"/>
      <c r="L832" s="587"/>
    </row>
    <row r="833" customHeight="1" spans="11:12">
      <c r="K833" s="587"/>
      <c r="L833" s="587"/>
    </row>
    <row r="834" customHeight="1" spans="11:12">
      <c r="K834" s="587"/>
      <c r="L834" s="587"/>
    </row>
    <row r="835" customHeight="1" spans="11:12">
      <c r="K835" s="587"/>
      <c r="L835" s="587"/>
    </row>
    <row r="836" customHeight="1" spans="11:12">
      <c r="K836" s="587"/>
      <c r="L836" s="587"/>
    </row>
    <row r="837" customHeight="1" spans="11:12">
      <c r="K837" s="587"/>
      <c r="L837" s="587"/>
    </row>
    <row r="838" customHeight="1" spans="11:12">
      <c r="K838" s="587"/>
      <c r="L838" s="587"/>
    </row>
    <row r="839" customHeight="1" spans="11:12">
      <c r="K839" s="587"/>
      <c r="L839" s="587"/>
    </row>
    <row r="840" customHeight="1" spans="11:12">
      <c r="K840" s="587"/>
      <c r="L840" s="587"/>
    </row>
    <row r="841" customHeight="1" spans="11:12">
      <c r="K841" s="587"/>
      <c r="L841" s="587"/>
    </row>
    <row r="842" customHeight="1" spans="11:12">
      <c r="K842" s="587"/>
      <c r="L842" s="587"/>
    </row>
    <row r="843" customHeight="1" spans="11:12">
      <c r="K843" s="587"/>
      <c r="L843" s="587"/>
    </row>
    <row r="844" customHeight="1" spans="11:12">
      <c r="K844" s="587"/>
      <c r="L844" s="587"/>
    </row>
    <row r="845" customHeight="1" spans="11:12">
      <c r="K845" s="587"/>
      <c r="L845" s="587"/>
    </row>
    <row r="846" customHeight="1" spans="11:12">
      <c r="K846" s="587"/>
      <c r="L846" s="587"/>
    </row>
    <row r="847" customHeight="1" spans="11:12">
      <c r="K847" s="587"/>
      <c r="L847" s="587"/>
    </row>
    <row r="848" customHeight="1" spans="11:12">
      <c r="K848" s="587"/>
      <c r="L848" s="587"/>
    </row>
    <row r="849" customHeight="1" spans="11:12">
      <c r="K849" s="587"/>
      <c r="L849" s="587"/>
    </row>
    <row r="850" customHeight="1" spans="11:12">
      <c r="K850" s="587"/>
      <c r="L850" s="587"/>
    </row>
    <row r="851" customHeight="1" spans="11:12">
      <c r="K851" s="587"/>
      <c r="L851" s="587"/>
    </row>
    <row r="852" customHeight="1" spans="11:12">
      <c r="K852" s="587"/>
      <c r="L852" s="587"/>
    </row>
    <row r="853" customHeight="1" spans="11:12">
      <c r="K853" s="587"/>
      <c r="L853" s="587"/>
    </row>
    <row r="854" customHeight="1" spans="11:12">
      <c r="K854" s="587"/>
      <c r="L854" s="587"/>
    </row>
    <row r="855" customHeight="1" spans="11:12">
      <c r="K855" s="587"/>
      <c r="L855" s="587"/>
    </row>
    <row r="856" customHeight="1" spans="11:12">
      <c r="K856" s="587"/>
      <c r="L856" s="587"/>
    </row>
    <row r="857" customHeight="1" spans="11:12">
      <c r="K857" s="587"/>
      <c r="L857" s="587"/>
    </row>
    <row r="858" customHeight="1" spans="11:12">
      <c r="K858" s="587"/>
      <c r="L858" s="587"/>
    </row>
    <row r="859" customHeight="1" spans="11:12">
      <c r="K859" s="587"/>
      <c r="L859" s="587"/>
    </row>
    <row r="860" customHeight="1" spans="11:12">
      <c r="K860" s="587"/>
      <c r="L860" s="587"/>
    </row>
    <row r="861" customHeight="1" spans="11:12">
      <c r="K861" s="587"/>
      <c r="L861" s="587"/>
    </row>
    <row r="862" customHeight="1" spans="11:12">
      <c r="K862" s="587"/>
      <c r="L862" s="587"/>
    </row>
    <row r="863" customHeight="1" spans="11:12">
      <c r="K863" s="587"/>
      <c r="L863" s="587"/>
    </row>
    <row r="864" customHeight="1" spans="11:12">
      <c r="K864" s="587"/>
      <c r="L864" s="587"/>
    </row>
    <row r="865" customHeight="1" spans="11:12">
      <c r="K865" s="587"/>
      <c r="L865" s="587"/>
    </row>
    <row r="866" customHeight="1" spans="11:12">
      <c r="K866" s="587"/>
      <c r="L866" s="587"/>
    </row>
    <row r="867" customHeight="1" spans="11:12">
      <c r="K867" s="587"/>
      <c r="L867" s="587"/>
    </row>
    <row r="868" customHeight="1" spans="11:12">
      <c r="K868" s="587"/>
      <c r="L868" s="587"/>
    </row>
    <row r="869" customHeight="1" spans="11:12">
      <c r="K869" s="587"/>
      <c r="L869" s="587"/>
    </row>
    <row r="870" customHeight="1" spans="11:12">
      <c r="K870" s="587"/>
      <c r="L870" s="587"/>
    </row>
    <row r="871" customHeight="1" spans="11:12">
      <c r="K871" s="587"/>
      <c r="L871" s="587"/>
    </row>
    <row r="872" customHeight="1" spans="11:12">
      <c r="K872" s="587"/>
      <c r="L872" s="587"/>
    </row>
    <row r="873" customHeight="1" spans="11:12">
      <c r="K873" s="587"/>
      <c r="L873" s="587"/>
    </row>
    <row r="874" customHeight="1" spans="11:12">
      <c r="K874" s="587"/>
      <c r="L874" s="587"/>
    </row>
    <row r="875" customHeight="1" spans="11:12">
      <c r="K875" s="587"/>
      <c r="L875" s="587"/>
    </row>
    <row r="876" customHeight="1" spans="11:12">
      <c r="K876" s="587"/>
      <c r="L876" s="587"/>
    </row>
    <row r="877" customHeight="1" spans="11:12">
      <c r="K877" s="587"/>
      <c r="L877" s="587"/>
    </row>
    <row r="878" customHeight="1" spans="11:12">
      <c r="K878" s="587"/>
      <c r="L878" s="587"/>
    </row>
    <row r="879" customHeight="1" spans="11:12">
      <c r="K879" s="587"/>
      <c r="L879" s="587"/>
    </row>
    <row r="880" customHeight="1" spans="11:12">
      <c r="K880" s="587"/>
      <c r="L880" s="587"/>
    </row>
    <row r="881" customHeight="1" spans="11:12">
      <c r="K881" s="587"/>
      <c r="L881" s="587"/>
    </row>
    <row r="882" customHeight="1" spans="11:12">
      <c r="K882" s="587"/>
      <c r="L882" s="587"/>
    </row>
    <row r="883" customHeight="1" spans="11:12">
      <c r="K883" s="587"/>
      <c r="L883" s="587"/>
    </row>
    <row r="884" customHeight="1" spans="11:12">
      <c r="K884" s="587"/>
      <c r="L884" s="587"/>
    </row>
    <row r="885" customHeight="1" spans="11:12">
      <c r="K885" s="587"/>
      <c r="L885" s="587"/>
    </row>
    <row r="886" customHeight="1" spans="11:12">
      <c r="K886" s="587"/>
      <c r="L886" s="587"/>
    </row>
    <row r="887" customHeight="1" spans="11:12">
      <c r="K887" s="587"/>
      <c r="L887" s="587"/>
    </row>
    <row r="888" customHeight="1" spans="11:12">
      <c r="K888" s="587"/>
      <c r="L888" s="587"/>
    </row>
    <row r="889" customHeight="1" spans="11:12">
      <c r="K889" s="587"/>
      <c r="L889" s="587"/>
    </row>
    <row r="890" customHeight="1" spans="11:12">
      <c r="K890" s="587"/>
      <c r="L890" s="587"/>
    </row>
    <row r="891" customHeight="1" spans="11:12">
      <c r="K891" s="587"/>
      <c r="L891" s="587"/>
    </row>
    <row r="892" customHeight="1" spans="11:12">
      <c r="K892" s="587"/>
      <c r="L892" s="587"/>
    </row>
    <row r="893" customHeight="1" spans="11:12">
      <c r="K893" s="587"/>
      <c r="L893" s="587"/>
    </row>
    <row r="894" customHeight="1" spans="11:12">
      <c r="K894" s="587"/>
      <c r="L894" s="587"/>
    </row>
    <row r="895" customHeight="1" spans="11:12">
      <c r="K895" s="587"/>
      <c r="L895" s="587"/>
    </row>
    <row r="896" customHeight="1" spans="11:12">
      <c r="K896" s="587"/>
      <c r="L896" s="587"/>
    </row>
    <row r="897" customHeight="1" spans="11:12">
      <c r="K897" s="587"/>
      <c r="L897" s="587"/>
    </row>
    <row r="898" customHeight="1" spans="11:12">
      <c r="K898" s="587"/>
      <c r="L898" s="587"/>
    </row>
    <row r="899" customHeight="1" spans="11:12">
      <c r="K899" s="587"/>
      <c r="L899" s="587"/>
    </row>
    <row r="900" customHeight="1" spans="11:12">
      <c r="K900" s="587"/>
      <c r="L900" s="587"/>
    </row>
    <row r="901" customHeight="1" spans="11:12">
      <c r="K901" s="587"/>
      <c r="L901" s="587"/>
    </row>
    <row r="902" customHeight="1" spans="11:12">
      <c r="K902" s="587"/>
      <c r="L902" s="587"/>
    </row>
    <row r="903" customHeight="1" spans="11:12">
      <c r="K903" s="587"/>
      <c r="L903" s="587"/>
    </row>
    <row r="904" customHeight="1" spans="11:12">
      <c r="K904" s="587"/>
      <c r="L904" s="587"/>
    </row>
    <row r="905" customHeight="1" spans="11:12">
      <c r="K905" s="587"/>
      <c r="L905" s="587"/>
    </row>
    <row r="906" customHeight="1" spans="11:12">
      <c r="K906" s="587"/>
      <c r="L906" s="587"/>
    </row>
    <row r="907" customHeight="1" spans="11:12">
      <c r="K907" s="587"/>
      <c r="L907" s="587"/>
    </row>
    <row r="908" customHeight="1" spans="11:12">
      <c r="K908" s="587"/>
      <c r="L908" s="587"/>
    </row>
    <row r="909" customHeight="1" spans="11:12">
      <c r="K909" s="587"/>
      <c r="L909" s="587"/>
    </row>
    <row r="910" customHeight="1" spans="11:12">
      <c r="K910" s="587"/>
      <c r="L910" s="587"/>
    </row>
    <row r="911" customHeight="1" spans="11:12">
      <c r="K911" s="587"/>
      <c r="L911" s="587"/>
    </row>
    <row r="912" customHeight="1" spans="11:12">
      <c r="K912" s="587"/>
      <c r="L912" s="587"/>
    </row>
    <row r="913" customHeight="1" spans="11:12">
      <c r="K913" s="587"/>
      <c r="L913" s="587"/>
    </row>
    <row r="914" customHeight="1" spans="11:12">
      <c r="K914" s="587"/>
      <c r="L914" s="587"/>
    </row>
    <row r="915" customHeight="1" spans="11:12">
      <c r="K915" s="587"/>
      <c r="L915" s="587"/>
    </row>
    <row r="916" customHeight="1" spans="11:12">
      <c r="K916" s="587"/>
      <c r="L916" s="587"/>
    </row>
    <row r="917" customHeight="1" spans="11:12">
      <c r="K917" s="587"/>
      <c r="L917" s="587"/>
    </row>
    <row r="918" customHeight="1" spans="11:12">
      <c r="K918" s="587"/>
      <c r="L918" s="587"/>
    </row>
    <row r="919" customHeight="1" spans="11:12">
      <c r="K919" s="587"/>
      <c r="L919" s="587"/>
    </row>
    <row r="920" customHeight="1" spans="11:12">
      <c r="K920" s="587"/>
      <c r="L920" s="587"/>
    </row>
    <row r="921" customHeight="1" spans="11:12">
      <c r="K921" s="587"/>
      <c r="L921" s="587"/>
    </row>
    <row r="922" customHeight="1" spans="11:12">
      <c r="K922" s="587"/>
      <c r="L922" s="587"/>
    </row>
    <row r="923" customHeight="1" spans="11:12">
      <c r="K923" s="587"/>
      <c r="L923" s="587"/>
    </row>
    <row r="924" customHeight="1" spans="11:12">
      <c r="K924" s="587"/>
      <c r="L924" s="587"/>
    </row>
    <row r="925" customHeight="1" spans="11:12">
      <c r="K925" s="587"/>
      <c r="L925" s="587"/>
    </row>
    <row r="926" customHeight="1" spans="11:12">
      <c r="K926" s="587"/>
      <c r="L926" s="587"/>
    </row>
    <row r="927" customHeight="1" spans="11:12">
      <c r="K927" s="587"/>
      <c r="L927" s="587"/>
    </row>
    <row r="928" customHeight="1" spans="11:12">
      <c r="K928" s="587"/>
      <c r="L928" s="587"/>
    </row>
    <row r="929" customHeight="1" spans="11:12">
      <c r="K929" s="587"/>
      <c r="L929" s="587"/>
    </row>
    <row r="930" customHeight="1" spans="11:12">
      <c r="K930" s="587"/>
      <c r="L930" s="587"/>
    </row>
    <row r="931" customHeight="1" spans="11:12">
      <c r="K931" s="587"/>
      <c r="L931" s="587"/>
    </row>
    <row r="932" customHeight="1" spans="11:12">
      <c r="K932" s="587"/>
      <c r="L932" s="587"/>
    </row>
    <row r="933" customHeight="1" spans="11:12">
      <c r="K933" s="587"/>
      <c r="L933" s="587"/>
    </row>
    <row r="934" customHeight="1" spans="11:12">
      <c r="K934" s="587"/>
      <c r="L934" s="587"/>
    </row>
    <row r="935" customHeight="1" spans="11:12">
      <c r="K935" s="587"/>
      <c r="L935" s="587"/>
    </row>
    <row r="936" customHeight="1" spans="11:12">
      <c r="K936" s="587"/>
      <c r="L936" s="587"/>
    </row>
    <row r="937" customHeight="1" spans="11:12">
      <c r="K937" s="587"/>
      <c r="L937" s="587"/>
    </row>
    <row r="938" customHeight="1" spans="11:12">
      <c r="K938" s="587"/>
      <c r="L938" s="587"/>
    </row>
    <row r="939" customHeight="1" spans="11:12">
      <c r="K939" s="587"/>
      <c r="L939" s="587"/>
    </row>
    <row r="940" customHeight="1" spans="11:12">
      <c r="K940" s="587"/>
      <c r="L940" s="587"/>
    </row>
    <row r="941" customHeight="1" spans="11:12">
      <c r="K941" s="587"/>
      <c r="L941" s="587"/>
    </row>
    <row r="942" customHeight="1" spans="11:12">
      <c r="K942" s="587"/>
      <c r="L942" s="587"/>
    </row>
    <row r="943" customHeight="1" spans="11:12">
      <c r="K943" s="587"/>
      <c r="L943" s="587"/>
    </row>
    <row r="944" customHeight="1" spans="11:12">
      <c r="K944" s="587"/>
      <c r="L944" s="587"/>
    </row>
    <row r="945" customHeight="1" spans="11:12">
      <c r="K945" s="587"/>
      <c r="L945" s="587"/>
    </row>
    <row r="946" customHeight="1" spans="11:12">
      <c r="K946" s="587"/>
      <c r="L946" s="587"/>
    </row>
    <row r="947" customHeight="1" spans="11:12">
      <c r="K947" s="587"/>
      <c r="L947" s="587"/>
    </row>
    <row r="948" customHeight="1" spans="11:12">
      <c r="K948" s="587"/>
      <c r="L948" s="587"/>
    </row>
    <row r="949" customHeight="1" spans="11:12">
      <c r="K949" s="587"/>
      <c r="L949" s="587"/>
    </row>
    <row r="950" customHeight="1" spans="11:12">
      <c r="K950" s="587"/>
      <c r="L950" s="587"/>
    </row>
    <row r="951" customHeight="1" spans="11:12">
      <c r="K951" s="587"/>
      <c r="L951" s="587"/>
    </row>
    <row r="952" customHeight="1" spans="11:12">
      <c r="K952" s="587"/>
      <c r="L952" s="587"/>
    </row>
    <row r="953" customHeight="1" spans="11:12">
      <c r="K953" s="587"/>
      <c r="L953" s="587"/>
    </row>
    <row r="954" customHeight="1" spans="11:12">
      <c r="K954" s="587"/>
      <c r="L954" s="587"/>
    </row>
    <row r="955" customHeight="1" spans="11:12">
      <c r="K955" s="587"/>
      <c r="L955" s="587"/>
    </row>
    <row r="956" customHeight="1" spans="11:12">
      <c r="K956" s="587"/>
      <c r="L956" s="587"/>
    </row>
    <row r="957" customHeight="1" spans="11:12">
      <c r="K957" s="587"/>
      <c r="L957" s="587"/>
    </row>
    <row r="958" customHeight="1" spans="11:12">
      <c r="K958" s="587"/>
      <c r="L958" s="587"/>
    </row>
    <row r="959" customHeight="1" spans="11:12">
      <c r="K959" s="587"/>
      <c r="L959" s="587"/>
    </row>
    <row r="960" customHeight="1" spans="11:12">
      <c r="K960" s="587"/>
      <c r="L960" s="587"/>
    </row>
    <row r="961" customHeight="1" spans="11:12">
      <c r="K961" s="587"/>
      <c r="L961" s="587"/>
    </row>
    <row r="962" customHeight="1" spans="11:12">
      <c r="K962" s="587"/>
      <c r="L962" s="587"/>
    </row>
    <row r="963" customHeight="1" spans="11:12">
      <c r="K963" s="587"/>
      <c r="L963" s="587"/>
    </row>
    <row r="964" customHeight="1" spans="11:12">
      <c r="K964" s="587"/>
      <c r="L964" s="587"/>
    </row>
    <row r="965" customHeight="1" spans="11:12">
      <c r="K965" s="587"/>
      <c r="L965" s="587"/>
    </row>
    <row r="966" customHeight="1" spans="11:12">
      <c r="K966" s="587"/>
      <c r="L966" s="587"/>
    </row>
    <row r="967" customHeight="1" spans="11:12">
      <c r="K967" s="587"/>
      <c r="L967" s="587"/>
    </row>
    <row r="968" customHeight="1" spans="11:12">
      <c r="K968" s="587"/>
      <c r="L968" s="587"/>
    </row>
    <row r="969" customHeight="1" spans="11:12">
      <c r="K969" s="587"/>
      <c r="L969" s="587"/>
    </row>
    <row r="970" customHeight="1" spans="11:12">
      <c r="K970" s="587"/>
      <c r="L970" s="587"/>
    </row>
    <row r="971" customHeight="1" spans="11:12">
      <c r="K971" s="587"/>
      <c r="L971" s="587"/>
    </row>
    <row r="972" customHeight="1" spans="11:12">
      <c r="K972" s="587"/>
      <c r="L972" s="587"/>
    </row>
    <row r="973" customHeight="1" spans="11:12">
      <c r="K973" s="587"/>
      <c r="L973" s="587"/>
    </row>
    <row r="974" customHeight="1" spans="11:12">
      <c r="K974" s="587"/>
      <c r="L974" s="587"/>
    </row>
    <row r="975" customHeight="1" spans="11:12">
      <c r="K975" s="587"/>
      <c r="L975" s="587"/>
    </row>
    <row r="976" customHeight="1" spans="11:12">
      <c r="K976" s="587"/>
      <c r="L976" s="587"/>
    </row>
    <row r="977" customHeight="1" spans="11:12">
      <c r="K977" s="587"/>
      <c r="L977" s="587"/>
    </row>
    <row r="978" customHeight="1" spans="11:12">
      <c r="K978" s="587"/>
      <c r="L978" s="587"/>
    </row>
    <row r="979" customHeight="1" spans="11:12">
      <c r="K979" s="587"/>
      <c r="L979" s="587"/>
    </row>
    <row r="980" customHeight="1" spans="11:12">
      <c r="K980" s="587"/>
      <c r="L980" s="587"/>
    </row>
    <row r="981" customHeight="1" spans="11:12">
      <c r="K981" s="587"/>
      <c r="L981" s="587"/>
    </row>
    <row r="982" customHeight="1" spans="11:12">
      <c r="K982" s="587"/>
      <c r="L982" s="587"/>
    </row>
    <row r="983" customHeight="1" spans="11:12">
      <c r="K983" s="587"/>
      <c r="L983" s="587"/>
    </row>
    <row r="984" customHeight="1" spans="11:12">
      <c r="K984" s="587"/>
      <c r="L984" s="587"/>
    </row>
    <row r="985" customHeight="1" spans="11:12">
      <c r="K985" s="587"/>
      <c r="L985" s="587"/>
    </row>
    <row r="986" customHeight="1" spans="11:12">
      <c r="K986" s="587"/>
      <c r="L986" s="587"/>
    </row>
    <row r="987" customHeight="1" spans="11:12">
      <c r="K987" s="587"/>
      <c r="L987" s="587"/>
    </row>
    <row r="988" customHeight="1" spans="11:12">
      <c r="K988" s="587"/>
      <c r="L988" s="587"/>
    </row>
    <row r="989" customHeight="1" spans="11:12">
      <c r="K989" s="587"/>
      <c r="L989" s="587"/>
    </row>
    <row r="990" customHeight="1" spans="11:12">
      <c r="K990" s="587"/>
      <c r="L990" s="587"/>
    </row>
    <row r="991" customHeight="1" spans="11:12">
      <c r="K991" s="587"/>
      <c r="L991" s="587"/>
    </row>
    <row r="992" customHeight="1" spans="11:12">
      <c r="K992" s="587"/>
      <c r="L992" s="587"/>
    </row>
    <row r="993" customHeight="1" spans="11:12">
      <c r="K993" s="587"/>
      <c r="L993" s="587"/>
    </row>
    <row r="994" customHeight="1" spans="11:12">
      <c r="K994" s="587"/>
      <c r="L994" s="587"/>
    </row>
    <row r="995" customHeight="1" spans="11:12">
      <c r="K995" s="587"/>
      <c r="L995" s="587"/>
    </row>
    <row r="996" customHeight="1" spans="11:12">
      <c r="K996" s="587"/>
      <c r="L996" s="587"/>
    </row>
    <row r="997" customHeight="1" spans="11:12">
      <c r="K997" s="587"/>
      <c r="L997" s="587"/>
    </row>
    <row r="998" customHeight="1" spans="11:12">
      <c r="K998" s="587"/>
      <c r="L998" s="587"/>
    </row>
    <row r="999" customHeight="1" spans="11:12">
      <c r="K999" s="587"/>
      <c r="L999" s="587"/>
    </row>
    <row r="1000" customHeight="1" spans="11:12">
      <c r="K1000" s="587"/>
      <c r="L1000" s="587"/>
    </row>
    <row r="1001" customHeight="1" spans="11:12">
      <c r="K1001" s="587"/>
      <c r="L1001" s="587"/>
    </row>
    <row r="1002" customHeight="1" spans="11:12">
      <c r="K1002" s="587"/>
      <c r="L1002" s="587"/>
    </row>
    <row r="1003" customHeight="1" spans="11:12">
      <c r="K1003" s="587"/>
      <c r="L1003" s="587"/>
    </row>
    <row r="1004" customHeight="1" spans="11:12">
      <c r="K1004" s="587"/>
      <c r="L1004" s="587"/>
    </row>
    <row r="1005" customHeight="1" spans="11:12">
      <c r="K1005" s="587"/>
      <c r="L1005" s="587"/>
    </row>
    <row r="1006" customHeight="1" spans="11:12">
      <c r="K1006" s="587"/>
      <c r="L1006" s="587"/>
    </row>
    <row r="1007" customHeight="1" spans="11:12">
      <c r="K1007" s="587"/>
      <c r="L1007" s="587"/>
    </row>
    <row r="1008" customHeight="1" spans="11:12">
      <c r="K1008" s="587"/>
      <c r="L1008" s="587"/>
    </row>
    <row r="1009" customHeight="1" spans="11:12">
      <c r="K1009" s="587"/>
      <c r="L1009" s="587"/>
    </row>
    <row r="1010" customHeight="1" spans="11:12">
      <c r="K1010" s="587"/>
      <c r="L1010" s="587"/>
    </row>
    <row r="1011" customHeight="1" spans="11:12">
      <c r="K1011" s="587"/>
      <c r="L1011" s="587"/>
    </row>
    <row r="1012" customHeight="1" spans="11:12">
      <c r="K1012" s="587"/>
      <c r="L1012" s="587"/>
    </row>
    <row r="1013" customHeight="1" spans="11:12">
      <c r="K1013" s="587"/>
      <c r="L1013" s="587"/>
    </row>
    <row r="1014" customHeight="1" spans="11:12">
      <c r="K1014" s="587"/>
      <c r="L1014" s="587"/>
    </row>
    <row r="1015" customHeight="1" spans="11:12">
      <c r="K1015" s="587"/>
      <c r="L1015" s="587"/>
    </row>
    <row r="1016" customHeight="1" spans="11:12">
      <c r="K1016" s="587"/>
      <c r="L1016" s="587"/>
    </row>
    <row r="1017" customHeight="1" spans="11:12">
      <c r="K1017" s="587"/>
      <c r="L1017" s="587"/>
    </row>
    <row r="1018" customHeight="1" spans="11:12">
      <c r="K1018" s="587"/>
      <c r="L1018" s="587"/>
    </row>
    <row r="1019" customHeight="1" spans="11:12">
      <c r="K1019" s="587"/>
      <c r="L1019" s="587"/>
    </row>
    <row r="1020" customHeight="1" spans="11:12">
      <c r="K1020" s="587"/>
      <c r="L1020" s="587"/>
    </row>
    <row r="1021" customHeight="1" spans="11:12">
      <c r="K1021" s="587"/>
      <c r="L1021" s="587"/>
    </row>
    <row r="1022" customHeight="1" spans="11:12">
      <c r="K1022" s="587"/>
      <c r="L1022" s="587"/>
    </row>
    <row r="1023" customHeight="1" spans="11:12">
      <c r="K1023" s="587"/>
      <c r="L1023" s="587"/>
    </row>
    <row r="1024" customHeight="1" spans="11:12">
      <c r="K1024" s="587"/>
      <c r="L1024" s="587"/>
    </row>
    <row r="1025" customHeight="1" spans="11:12">
      <c r="K1025" s="587"/>
      <c r="L1025" s="587"/>
    </row>
    <row r="1026" customHeight="1" spans="11:12">
      <c r="K1026" s="587"/>
      <c r="L1026" s="587"/>
    </row>
    <row r="1027" customHeight="1" spans="11:12">
      <c r="K1027" s="587"/>
      <c r="L1027" s="587"/>
    </row>
    <row r="1028" customHeight="1" spans="11:12">
      <c r="K1028" s="587"/>
      <c r="L1028" s="587"/>
    </row>
    <row r="1029" customHeight="1" spans="11:12">
      <c r="K1029" s="587"/>
      <c r="L1029" s="587"/>
    </row>
    <row r="1030" customHeight="1" spans="11:12">
      <c r="K1030" s="587"/>
      <c r="L1030" s="587"/>
    </row>
    <row r="1031" customHeight="1" spans="11:12">
      <c r="K1031" s="587"/>
      <c r="L1031" s="587"/>
    </row>
    <row r="1032" customHeight="1" spans="11:12">
      <c r="K1032" s="587"/>
      <c r="L1032" s="587"/>
    </row>
    <row r="1033" customHeight="1" spans="11:12">
      <c r="K1033" s="587"/>
      <c r="L1033" s="587"/>
    </row>
    <row r="1034" customHeight="1" spans="11:12">
      <c r="K1034" s="587"/>
      <c r="L1034" s="587"/>
    </row>
    <row r="1035" customHeight="1" spans="11:12">
      <c r="K1035" s="587"/>
      <c r="L1035" s="587"/>
    </row>
    <row r="1036" customHeight="1" spans="11:12">
      <c r="K1036" s="587"/>
      <c r="L1036" s="587"/>
    </row>
    <row r="1037" customHeight="1" spans="11:12">
      <c r="K1037" s="587"/>
      <c r="L1037" s="587"/>
    </row>
    <row r="1038" customHeight="1" spans="11:12">
      <c r="K1038" s="587"/>
      <c r="L1038" s="587"/>
    </row>
    <row r="1039" customHeight="1" spans="11:12">
      <c r="K1039" s="587"/>
      <c r="L1039" s="587"/>
    </row>
    <row r="1040" customHeight="1" spans="11:12">
      <c r="K1040" s="587"/>
      <c r="L1040" s="587"/>
    </row>
    <row r="1041" customHeight="1" spans="11:12">
      <c r="K1041" s="587"/>
      <c r="L1041" s="587"/>
    </row>
    <row r="1042" customHeight="1" spans="11:12">
      <c r="K1042" s="587"/>
      <c r="L1042" s="587"/>
    </row>
    <row r="1043" customHeight="1" spans="11:12">
      <c r="K1043" s="587"/>
      <c r="L1043" s="587"/>
    </row>
    <row r="1044" customHeight="1" spans="11:12">
      <c r="K1044" s="587"/>
      <c r="L1044" s="587"/>
    </row>
    <row r="1045" customHeight="1" spans="11:12">
      <c r="K1045" s="587"/>
      <c r="L1045" s="587"/>
    </row>
    <row r="1046" customHeight="1" spans="11:12">
      <c r="K1046" s="587"/>
      <c r="L1046" s="587"/>
    </row>
    <row r="1047" customHeight="1" spans="11:12">
      <c r="K1047" s="587"/>
      <c r="L1047" s="587"/>
    </row>
    <row r="1048" customHeight="1" spans="11:12">
      <c r="K1048" s="587"/>
      <c r="L1048" s="587"/>
    </row>
    <row r="1049" customHeight="1" spans="11:12">
      <c r="K1049" s="587"/>
      <c r="L1049" s="587"/>
    </row>
    <row r="1050" customHeight="1" spans="11:12">
      <c r="K1050" s="587"/>
      <c r="L1050" s="587"/>
    </row>
    <row r="1051" customHeight="1" spans="11:12">
      <c r="K1051" s="587"/>
      <c r="L1051" s="587"/>
    </row>
    <row r="1052" customHeight="1" spans="11:12">
      <c r="K1052" s="587"/>
      <c r="L1052" s="587"/>
    </row>
    <row r="1053" customHeight="1" spans="11:12">
      <c r="K1053" s="587"/>
      <c r="L1053" s="587"/>
    </row>
    <row r="1054" customHeight="1" spans="11:12">
      <c r="K1054" s="587"/>
      <c r="L1054" s="587"/>
    </row>
    <row r="1055" customHeight="1" spans="11:12">
      <c r="K1055" s="587"/>
      <c r="L1055" s="587"/>
    </row>
    <row r="1056" customHeight="1" spans="11:12">
      <c r="K1056" s="587"/>
      <c r="L1056" s="587"/>
    </row>
    <row r="1057" customHeight="1" spans="11:12">
      <c r="K1057" s="587"/>
      <c r="L1057" s="587"/>
    </row>
    <row r="1058" customHeight="1" spans="11:12">
      <c r="K1058" s="587"/>
      <c r="L1058" s="587"/>
    </row>
    <row r="1059" customHeight="1" spans="11:12">
      <c r="K1059" s="587"/>
      <c r="L1059" s="587"/>
    </row>
    <row r="1060" customHeight="1" spans="11:12">
      <c r="K1060" s="587"/>
      <c r="L1060" s="587"/>
    </row>
    <row r="1061" customHeight="1" spans="11:12">
      <c r="K1061" s="587"/>
      <c r="L1061" s="587"/>
    </row>
    <row r="1062" customHeight="1" spans="11:12">
      <c r="K1062" s="587"/>
      <c r="L1062" s="587"/>
    </row>
    <row r="1063" customHeight="1" spans="11:12">
      <c r="K1063" s="587"/>
      <c r="L1063" s="587"/>
    </row>
    <row r="1064" customHeight="1" spans="11:12">
      <c r="K1064" s="587"/>
      <c r="L1064" s="587"/>
    </row>
    <row r="1065" customHeight="1" spans="11:12">
      <c r="K1065" s="587"/>
      <c r="L1065" s="587"/>
    </row>
    <row r="1066" customHeight="1" spans="11:12">
      <c r="K1066" s="587"/>
      <c r="L1066" s="587"/>
    </row>
    <row r="1067" customHeight="1" spans="11:12">
      <c r="K1067" s="587"/>
      <c r="L1067" s="587"/>
    </row>
    <row r="1068" customHeight="1" spans="11:12">
      <c r="K1068" s="587"/>
      <c r="L1068" s="587"/>
    </row>
    <row r="1069" customHeight="1" spans="11:12">
      <c r="K1069" s="587"/>
      <c r="L1069" s="587"/>
    </row>
    <row r="1070" customHeight="1" spans="11:12">
      <c r="K1070" s="587"/>
      <c r="L1070" s="587"/>
    </row>
    <row r="1071" customHeight="1" spans="11:12">
      <c r="K1071" s="587"/>
      <c r="L1071" s="587"/>
    </row>
    <row r="1072" customHeight="1" spans="11:12">
      <c r="K1072" s="587"/>
      <c r="L1072" s="587"/>
    </row>
    <row r="1073" customHeight="1" spans="11:12">
      <c r="K1073" s="587"/>
      <c r="L1073" s="587"/>
    </row>
    <row r="1074" customHeight="1" spans="11:12">
      <c r="K1074" s="587"/>
      <c r="L1074" s="587"/>
    </row>
    <row r="1075" customHeight="1" spans="11:12">
      <c r="K1075" s="587"/>
      <c r="L1075" s="587"/>
    </row>
    <row r="1076" customHeight="1" spans="11:12">
      <c r="K1076" s="587"/>
      <c r="L1076" s="587"/>
    </row>
    <row r="1077" customHeight="1" spans="11:12">
      <c r="K1077" s="587"/>
      <c r="L1077" s="587"/>
    </row>
    <row r="1078" customHeight="1" spans="11:12">
      <c r="K1078" s="587"/>
      <c r="L1078" s="587"/>
    </row>
    <row r="1079" customHeight="1" spans="11:12">
      <c r="K1079" s="587"/>
      <c r="L1079" s="587"/>
    </row>
    <row r="1080" customHeight="1" spans="11:12">
      <c r="K1080" s="587"/>
      <c r="L1080" s="587"/>
    </row>
    <row r="1081" customHeight="1" spans="11:12">
      <c r="K1081" s="587"/>
      <c r="L1081" s="587"/>
    </row>
    <row r="1082" customHeight="1" spans="11:12">
      <c r="K1082" s="587"/>
      <c r="L1082" s="587"/>
    </row>
    <row r="1083" customHeight="1" spans="11:12">
      <c r="K1083" s="587"/>
      <c r="L1083" s="587"/>
    </row>
    <row r="1084" customHeight="1" spans="11:12">
      <c r="K1084" s="587"/>
      <c r="L1084" s="587"/>
    </row>
    <row r="1085" customHeight="1" spans="11:12">
      <c r="K1085" s="587"/>
      <c r="L1085" s="587"/>
    </row>
    <row r="1086" customHeight="1" spans="11:12">
      <c r="K1086" s="587"/>
      <c r="L1086" s="587"/>
    </row>
    <row r="1087" customHeight="1" spans="11:12">
      <c r="K1087" s="587"/>
      <c r="L1087" s="587"/>
    </row>
    <row r="1088" customHeight="1" spans="11:12">
      <c r="K1088" s="587"/>
      <c r="L1088" s="587"/>
    </row>
    <row r="1089" customHeight="1" spans="11:12">
      <c r="K1089" s="587"/>
      <c r="L1089" s="587"/>
    </row>
    <row r="1090" customHeight="1" spans="11:12">
      <c r="K1090" s="587"/>
      <c r="L1090" s="587"/>
    </row>
    <row r="1091" customHeight="1" spans="11:12">
      <c r="K1091" s="587"/>
      <c r="L1091" s="587"/>
    </row>
    <row r="1092" customHeight="1" spans="11:12">
      <c r="K1092" s="587"/>
      <c r="L1092" s="587"/>
    </row>
    <row r="1093" customHeight="1" spans="11:12">
      <c r="K1093" s="587"/>
      <c r="L1093" s="587"/>
    </row>
    <row r="1094" customHeight="1" spans="11:12">
      <c r="K1094" s="587"/>
      <c r="L1094" s="587"/>
    </row>
    <row r="1095" customHeight="1" spans="11:12">
      <c r="K1095" s="587"/>
      <c r="L1095" s="587"/>
    </row>
    <row r="1096" customHeight="1" spans="11:12">
      <c r="K1096" s="587"/>
      <c r="L1096" s="587"/>
    </row>
    <row r="1097" customHeight="1" spans="11:12">
      <c r="K1097" s="587"/>
      <c r="L1097" s="587"/>
    </row>
    <row r="1098" customHeight="1" spans="11:12">
      <c r="K1098" s="587"/>
      <c r="L1098" s="587"/>
    </row>
    <row r="1099" customHeight="1" spans="11:12">
      <c r="K1099" s="587"/>
      <c r="L1099" s="587"/>
    </row>
    <row r="1100" customHeight="1" spans="11:12">
      <c r="K1100" s="587"/>
      <c r="L1100" s="587"/>
    </row>
    <row r="1101" customHeight="1" spans="11:12">
      <c r="K1101" s="587"/>
      <c r="L1101" s="587"/>
    </row>
    <row r="1102" customHeight="1" spans="11:12">
      <c r="K1102" s="587"/>
      <c r="L1102" s="587"/>
    </row>
    <row r="1103" customHeight="1" spans="11:12">
      <c r="K1103" s="587"/>
      <c r="L1103" s="587"/>
    </row>
    <row r="1104" customHeight="1" spans="11:12">
      <c r="K1104" s="587"/>
      <c r="L1104" s="587"/>
    </row>
    <row r="1105" customHeight="1" spans="11:12">
      <c r="K1105" s="587"/>
      <c r="L1105" s="587"/>
    </row>
    <row r="1106" customHeight="1" spans="11:12">
      <c r="K1106" s="587"/>
      <c r="L1106" s="587"/>
    </row>
    <row r="1107" customHeight="1" spans="11:12">
      <c r="K1107" s="587"/>
      <c r="L1107" s="587"/>
    </row>
    <row r="1108" customHeight="1" spans="11:12">
      <c r="K1108" s="587"/>
      <c r="L1108" s="587"/>
    </row>
    <row r="1109" customHeight="1" spans="11:12">
      <c r="K1109" s="587"/>
      <c r="L1109" s="587"/>
    </row>
    <row r="1110" customHeight="1" spans="11:12">
      <c r="K1110" s="587"/>
      <c r="L1110" s="587"/>
    </row>
    <row r="1111" customHeight="1" spans="11:12">
      <c r="K1111" s="587"/>
      <c r="L1111" s="587"/>
    </row>
    <row r="1112" customHeight="1" spans="11:12">
      <c r="K1112" s="587"/>
      <c r="L1112" s="587"/>
    </row>
    <row r="1113" customHeight="1" spans="11:12">
      <c r="K1113" s="587"/>
      <c r="L1113" s="587"/>
    </row>
    <row r="1114" customHeight="1" spans="11:12">
      <c r="K1114" s="587"/>
      <c r="L1114" s="587"/>
    </row>
    <row r="1115" customHeight="1" spans="11:12">
      <c r="K1115" s="587"/>
      <c r="L1115" s="587"/>
    </row>
    <row r="1116" customHeight="1" spans="11:12">
      <c r="K1116" s="587"/>
      <c r="L1116" s="587"/>
    </row>
    <row r="1117" customHeight="1" spans="11:12">
      <c r="K1117" s="587"/>
      <c r="L1117" s="587"/>
    </row>
    <row r="1118" customHeight="1" spans="11:12">
      <c r="K1118" s="587"/>
      <c r="L1118" s="587"/>
    </row>
    <row r="1119" customHeight="1" spans="11:12">
      <c r="K1119" s="587"/>
      <c r="L1119" s="587"/>
    </row>
    <row r="1120" customHeight="1" spans="11:12">
      <c r="K1120" s="587"/>
      <c r="L1120" s="587"/>
    </row>
    <row r="1121" customHeight="1" spans="11:12">
      <c r="K1121" s="587"/>
      <c r="L1121" s="587"/>
    </row>
    <row r="1122" customHeight="1" spans="11:12">
      <c r="K1122" s="587"/>
      <c r="L1122" s="587"/>
    </row>
    <row r="1123" customHeight="1" spans="11:12">
      <c r="K1123" s="587"/>
      <c r="L1123" s="587"/>
    </row>
    <row r="1124" customHeight="1" spans="11:12">
      <c r="K1124" s="587"/>
      <c r="L1124" s="587"/>
    </row>
    <row r="1125" customHeight="1" spans="11:12">
      <c r="K1125" s="587"/>
      <c r="L1125" s="587"/>
    </row>
    <row r="1126" customHeight="1" spans="11:12">
      <c r="K1126" s="587"/>
      <c r="L1126" s="587"/>
    </row>
    <row r="1127" customHeight="1" spans="11:12">
      <c r="K1127" s="587"/>
      <c r="L1127" s="587"/>
    </row>
    <row r="1128" customHeight="1" spans="11:12">
      <c r="K1128" s="587"/>
      <c r="L1128" s="587"/>
    </row>
    <row r="1129" customHeight="1" spans="11:12">
      <c r="K1129" s="587"/>
      <c r="L1129" s="587"/>
    </row>
    <row r="1130" customHeight="1" spans="11:12">
      <c r="K1130" s="587"/>
      <c r="L1130" s="587"/>
    </row>
    <row r="1131" customHeight="1" spans="11:12">
      <c r="K1131" s="587"/>
      <c r="L1131" s="587"/>
    </row>
    <row r="1132" customHeight="1" spans="11:12">
      <c r="K1132" s="587"/>
      <c r="L1132" s="587"/>
    </row>
    <row r="1133" customHeight="1" spans="11:12">
      <c r="K1133" s="587"/>
      <c r="L1133" s="587"/>
    </row>
    <row r="1134" customHeight="1" spans="11:12">
      <c r="K1134" s="587"/>
      <c r="L1134" s="587"/>
    </row>
    <row r="1135" customHeight="1" spans="11:12">
      <c r="K1135" s="587"/>
      <c r="L1135" s="587"/>
    </row>
    <row r="1136" customHeight="1" spans="11:12">
      <c r="K1136" s="587"/>
      <c r="L1136" s="587"/>
    </row>
    <row r="1137" customHeight="1" spans="11:12">
      <c r="K1137" s="587"/>
      <c r="L1137" s="587"/>
    </row>
    <row r="1138" customHeight="1" spans="11:12">
      <c r="K1138" s="587"/>
      <c r="L1138" s="587"/>
    </row>
    <row r="1139" customHeight="1" spans="11:12">
      <c r="K1139" s="587"/>
      <c r="L1139" s="587"/>
    </row>
    <row r="1140" customHeight="1" spans="11:12">
      <c r="K1140" s="587"/>
      <c r="L1140" s="587"/>
    </row>
    <row r="1141" customHeight="1" spans="11:12">
      <c r="K1141" s="587"/>
      <c r="L1141" s="587"/>
    </row>
    <row r="1142" customHeight="1" spans="11:12">
      <c r="K1142" s="587"/>
      <c r="L1142" s="587"/>
    </row>
    <row r="1143" customHeight="1" spans="11:12">
      <c r="K1143" s="587"/>
      <c r="L1143" s="587"/>
    </row>
    <row r="1144" customHeight="1" spans="11:12">
      <c r="K1144" s="587"/>
      <c r="L1144" s="587"/>
    </row>
    <row r="1145" customHeight="1" spans="11:12">
      <c r="K1145" s="587"/>
      <c r="L1145" s="587"/>
    </row>
    <row r="1146" customHeight="1" spans="11:12">
      <c r="K1146" s="587"/>
      <c r="L1146" s="587"/>
    </row>
    <row r="1147" customHeight="1" spans="11:12">
      <c r="K1147" s="587"/>
      <c r="L1147" s="587"/>
    </row>
    <row r="1148" customHeight="1" spans="11:12">
      <c r="K1148" s="587"/>
      <c r="L1148" s="587"/>
    </row>
    <row r="1149" customHeight="1" spans="11:12">
      <c r="K1149" s="587"/>
      <c r="L1149" s="587"/>
    </row>
    <row r="1150" customHeight="1" spans="11:12">
      <c r="K1150" s="587"/>
      <c r="L1150" s="587"/>
    </row>
    <row r="1151" customHeight="1" spans="11:12">
      <c r="K1151" s="587"/>
      <c r="L1151" s="587"/>
    </row>
    <row r="1152" customHeight="1" spans="11:12">
      <c r="K1152" s="587"/>
      <c r="L1152" s="587"/>
    </row>
    <row r="1153" customHeight="1" spans="11:12">
      <c r="K1153" s="587"/>
      <c r="L1153" s="587"/>
    </row>
    <row r="1154" customHeight="1" spans="11:12">
      <c r="K1154" s="587"/>
      <c r="L1154" s="587"/>
    </row>
    <row r="1155" customHeight="1" spans="11:12">
      <c r="K1155" s="587"/>
      <c r="L1155" s="587"/>
    </row>
    <row r="1156" customHeight="1" spans="11:12">
      <c r="K1156" s="587"/>
      <c r="L1156" s="587"/>
    </row>
    <row r="1157" customHeight="1" spans="11:12">
      <c r="K1157" s="587"/>
      <c r="L1157" s="587"/>
    </row>
    <row r="1158" customHeight="1" spans="11:12">
      <c r="K1158" s="587"/>
      <c r="L1158" s="587"/>
    </row>
    <row r="1159" customHeight="1" spans="11:12">
      <c r="K1159" s="587"/>
      <c r="L1159" s="587"/>
    </row>
    <row r="1160" customHeight="1" spans="11:12">
      <c r="K1160" s="587"/>
      <c r="L1160" s="587"/>
    </row>
    <row r="1161" customHeight="1" spans="11:12">
      <c r="K1161" s="587"/>
      <c r="L1161" s="587"/>
    </row>
    <row r="1162" customHeight="1" spans="11:12">
      <c r="K1162" s="587"/>
      <c r="L1162" s="587"/>
    </row>
    <row r="1163" customHeight="1" spans="11:12">
      <c r="K1163" s="587"/>
      <c r="L1163" s="587"/>
    </row>
    <row r="1164" customHeight="1" spans="11:12">
      <c r="K1164" s="587"/>
      <c r="L1164" s="587"/>
    </row>
    <row r="1165" customHeight="1" spans="11:12">
      <c r="K1165" s="587"/>
      <c r="L1165" s="587"/>
    </row>
    <row r="1166" customHeight="1" spans="11:12">
      <c r="K1166" s="587"/>
      <c r="L1166" s="587"/>
    </row>
    <row r="1167" customHeight="1" spans="11:12">
      <c r="K1167" s="587"/>
      <c r="L1167" s="587"/>
    </row>
    <row r="1168" customHeight="1" spans="11:12">
      <c r="K1168" s="587"/>
      <c r="L1168" s="587"/>
    </row>
    <row r="1169" customHeight="1" spans="11:12">
      <c r="K1169" s="587"/>
      <c r="L1169" s="587"/>
    </row>
    <row r="1170" customHeight="1" spans="11:12">
      <c r="K1170" s="587"/>
      <c r="L1170" s="587"/>
    </row>
    <row r="1171" customHeight="1" spans="11:12">
      <c r="K1171" s="587"/>
      <c r="L1171" s="587"/>
    </row>
    <row r="1172" customHeight="1" spans="11:12">
      <c r="K1172" s="587"/>
      <c r="L1172" s="587"/>
    </row>
    <row r="1173" customHeight="1" spans="11:12">
      <c r="K1173" s="587"/>
      <c r="L1173" s="587"/>
    </row>
    <row r="1174" customHeight="1" spans="11:12">
      <c r="K1174" s="587"/>
      <c r="L1174" s="587"/>
    </row>
    <row r="1175" customHeight="1" spans="11:12">
      <c r="K1175" s="587"/>
      <c r="L1175" s="587"/>
    </row>
    <row r="1176" customHeight="1" spans="11:12">
      <c r="K1176" s="587"/>
      <c r="L1176" s="587"/>
    </row>
    <row r="1177" customHeight="1" spans="11:12">
      <c r="K1177" s="587"/>
      <c r="L1177" s="587"/>
    </row>
    <row r="1178" customHeight="1" spans="11:12">
      <c r="K1178" s="587"/>
      <c r="L1178" s="587"/>
    </row>
    <row r="1179" customHeight="1" spans="11:12">
      <c r="K1179" s="587"/>
      <c r="L1179" s="587"/>
    </row>
    <row r="1180" customHeight="1" spans="11:12">
      <c r="K1180" s="587"/>
      <c r="L1180" s="587"/>
    </row>
    <row r="1181" customHeight="1" spans="11:12">
      <c r="K1181" s="587"/>
      <c r="L1181" s="587"/>
    </row>
    <row r="1182" customHeight="1" spans="11:12">
      <c r="K1182" s="587"/>
      <c r="L1182" s="587"/>
    </row>
    <row r="1183" customHeight="1" spans="11:12">
      <c r="K1183" s="587"/>
      <c r="L1183" s="587"/>
    </row>
    <row r="1184" customHeight="1" spans="11:12">
      <c r="K1184" s="587"/>
      <c r="L1184" s="587"/>
    </row>
    <row r="1185" customHeight="1" spans="11:12">
      <c r="K1185" s="587"/>
      <c r="L1185" s="587"/>
    </row>
    <row r="1186" customHeight="1" spans="11:12">
      <c r="K1186" s="587"/>
      <c r="L1186" s="587"/>
    </row>
    <row r="1187" customHeight="1" spans="11:12">
      <c r="K1187" s="587"/>
      <c r="L1187" s="587"/>
    </row>
    <row r="1188" customHeight="1" spans="11:12">
      <c r="K1188" s="587"/>
      <c r="L1188" s="587"/>
    </row>
    <row r="1189" customHeight="1" spans="11:12">
      <c r="K1189" s="587"/>
      <c r="L1189" s="587"/>
    </row>
    <row r="1190" customHeight="1" spans="11:12">
      <c r="K1190" s="587"/>
      <c r="L1190" s="587"/>
    </row>
    <row r="1191" customHeight="1" spans="11:12">
      <c r="K1191" s="587"/>
      <c r="L1191" s="587"/>
    </row>
    <row r="1192" customHeight="1" spans="11:12">
      <c r="K1192" s="587"/>
      <c r="L1192" s="587"/>
    </row>
    <row r="1193" customHeight="1" spans="11:12">
      <c r="K1193" s="587"/>
      <c r="L1193" s="587"/>
    </row>
    <row r="1194" customHeight="1" spans="11:12">
      <c r="K1194" s="587"/>
      <c r="L1194" s="587"/>
    </row>
    <row r="1195" customHeight="1" spans="11:12">
      <c r="K1195" s="587"/>
      <c r="L1195" s="587"/>
    </row>
    <row r="1196" customHeight="1" spans="11:12">
      <c r="K1196" s="587"/>
      <c r="L1196" s="587"/>
    </row>
    <row r="1197" customHeight="1" spans="11:12">
      <c r="K1197" s="587"/>
      <c r="L1197" s="587"/>
    </row>
    <row r="1198" customHeight="1" spans="11:12">
      <c r="K1198" s="587"/>
      <c r="L1198" s="587"/>
    </row>
    <row r="1199" customHeight="1" spans="11:12">
      <c r="K1199" s="587"/>
      <c r="L1199" s="587"/>
    </row>
    <row r="1200" customHeight="1" spans="11:12">
      <c r="K1200" s="587"/>
      <c r="L1200" s="587"/>
    </row>
    <row r="1201" customHeight="1" spans="11:12">
      <c r="K1201" s="587"/>
      <c r="L1201" s="587"/>
    </row>
    <row r="1202" customHeight="1" spans="11:12">
      <c r="K1202" s="587"/>
      <c r="L1202" s="587"/>
    </row>
    <row r="1203" customHeight="1" spans="11:12">
      <c r="K1203" s="587"/>
      <c r="L1203" s="587"/>
    </row>
    <row r="1204" customHeight="1" spans="11:12">
      <c r="K1204" s="587"/>
      <c r="L1204" s="587"/>
    </row>
    <row r="1205" customHeight="1" spans="11:12">
      <c r="K1205" s="587"/>
      <c r="L1205" s="587"/>
    </row>
    <row r="1206" customHeight="1" spans="11:12">
      <c r="K1206" s="587"/>
      <c r="L1206" s="587"/>
    </row>
    <row r="1207" customHeight="1" spans="11:12">
      <c r="K1207" s="587"/>
      <c r="L1207" s="587"/>
    </row>
    <row r="1208" customHeight="1" spans="11:12">
      <c r="K1208" s="587"/>
      <c r="L1208" s="587"/>
    </row>
    <row r="1209" customHeight="1" spans="11:12">
      <c r="K1209" s="587"/>
      <c r="L1209" s="587"/>
    </row>
    <row r="1210" customHeight="1" spans="11:12">
      <c r="K1210" s="587"/>
      <c r="L1210" s="587"/>
    </row>
    <row r="1211" customHeight="1" spans="11:12">
      <c r="K1211" s="587"/>
      <c r="L1211" s="587"/>
    </row>
    <row r="1212" customHeight="1" spans="11:12">
      <c r="K1212" s="587"/>
      <c r="L1212" s="587"/>
    </row>
    <row r="1213" customHeight="1" spans="11:12">
      <c r="K1213" s="587"/>
      <c r="L1213" s="587"/>
    </row>
    <row r="1214" customHeight="1" spans="11:12">
      <c r="K1214" s="587"/>
      <c r="L1214" s="587"/>
    </row>
    <row r="1215" customHeight="1" spans="11:12">
      <c r="K1215" s="587"/>
      <c r="L1215" s="587"/>
    </row>
    <row r="1216" customHeight="1" spans="11:12">
      <c r="K1216" s="587"/>
      <c r="L1216" s="587"/>
    </row>
    <row r="1217" customHeight="1" spans="11:12">
      <c r="K1217" s="587"/>
      <c r="L1217" s="587"/>
    </row>
    <row r="1218" customHeight="1" spans="11:12">
      <c r="K1218" s="587"/>
      <c r="L1218" s="587"/>
    </row>
    <row r="1219" customHeight="1" spans="11:12">
      <c r="K1219" s="587"/>
      <c r="L1219" s="587"/>
    </row>
    <row r="1220" customHeight="1" spans="11:12">
      <c r="K1220" s="587"/>
      <c r="L1220" s="587"/>
    </row>
    <row r="1221" customHeight="1" spans="11:12">
      <c r="K1221" s="587"/>
      <c r="L1221" s="587"/>
    </row>
    <row r="1222" customHeight="1" spans="11:12">
      <c r="K1222" s="587"/>
      <c r="L1222" s="587"/>
    </row>
    <row r="1223" customHeight="1" spans="11:12">
      <c r="K1223" s="587"/>
      <c r="L1223" s="587"/>
    </row>
    <row r="1224" customHeight="1" spans="11:12">
      <c r="K1224" s="587"/>
      <c r="L1224" s="587"/>
    </row>
    <row r="1225" customHeight="1" spans="11:12">
      <c r="K1225" s="587"/>
      <c r="L1225" s="587"/>
    </row>
    <row r="1226" customHeight="1" spans="11:12">
      <c r="K1226" s="587"/>
      <c r="L1226" s="587"/>
    </row>
    <row r="1227" customHeight="1" spans="11:12">
      <c r="K1227" s="587"/>
      <c r="L1227" s="587"/>
    </row>
    <row r="1228" customHeight="1" spans="11:12">
      <c r="K1228" s="587"/>
      <c r="L1228" s="587"/>
    </row>
    <row r="1229" customHeight="1" spans="11:12">
      <c r="K1229" s="587"/>
      <c r="L1229" s="587"/>
    </row>
    <row r="1230" customHeight="1" spans="11:12">
      <c r="K1230" s="587"/>
      <c r="L1230" s="587"/>
    </row>
    <row r="1231" customHeight="1" spans="11:12">
      <c r="K1231" s="587"/>
      <c r="L1231" s="587"/>
    </row>
    <row r="1232" customHeight="1" spans="11:12">
      <c r="K1232" s="587"/>
      <c r="L1232" s="587"/>
    </row>
    <row r="1233" customHeight="1" spans="11:12">
      <c r="K1233" s="587"/>
      <c r="L1233" s="587"/>
    </row>
    <row r="1234" customHeight="1" spans="11:12">
      <c r="K1234" s="587"/>
      <c r="L1234" s="587"/>
    </row>
    <row r="1235" customHeight="1" spans="11:12">
      <c r="K1235" s="587"/>
      <c r="L1235" s="587"/>
    </row>
    <row r="1236" customHeight="1" spans="11:12">
      <c r="K1236" s="587"/>
      <c r="L1236" s="587"/>
    </row>
    <row r="1237" customHeight="1" spans="11:12">
      <c r="K1237" s="587"/>
      <c r="L1237" s="587"/>
    </row>
    <row r="1238" customHeight="1" spans="11:12">
      <c r="K1238" s="587"/>
      <c r="L1238" s="587"/>
    </row>
    <row r="1239" customHeight="1" spans="11:12">
      <c r="K1239" s="587"/>
      <c r="L1239" s="587"/>
    </row>
    <row r="1240" customHeight="1" spans="11:12">
      <c r="K1240" s="587"/>
      <c r="L1240" s="587"/>
    </row>
    <row r="1241" customHeight="1" spans="11:12">
      <c r="K1241" s="587"/>
      <c r="L1241" s="587"/>
    </row>
    <row r="1242" customHeight="1" spans="11:12">
      <c r="K1242" s="587"/>
      <c r="L1242" s="587"/>
    </row>
    <row r="1243" customHeight="1" spans="11:12">
      <c r="K1243" s="587"/>
      <c r="L1243" s="587"/>
    </row>
    <row r="1244" customHeight="1" spans="11:12">
      <c r="K1244" s="587"/>
      <c r="L1244" s="587"/>
    </row>
    <row r="1245" customHeight="1" spans="11:12">
      <c r="K1245" s="587"/>
      <c r="L1245" s="587"/>
    </row>
    <row r="1246" customHeight="1" spans="11:12">
      <c r="K1246" s="587"/>
      <c r="L1246" s="587"/>
    </row>
    <row r="1247" customHeight="1" spans="11:12">
      <c r="K1247" s="587"/>
      <c r="L1247" s="587"/>
    </row>
    <row r="1248" customHeight="1" spans="11:12">
      <c r="K1248" s="587"/>
      <c r="L1248" s="587"/>
    </row>
    <row r="1249" customHeight="1" spans="11:12">
      <c r="K1249" s="587"/>
      <c r="L1249" s="587"/>
    </row>
    <row r="1250" customHeight="1" spans="11:12">
      <c r="K1250" s="587"/>
      <c r="L1250" s="587"/>
    </row>
    <row r="1251" customHeight="1" spans="11:12">
      <c r="K1251" s="587"/>
      <c r="L1251" s="587"/>
    </row>
    <row r="1252" customHeight="1" spans="11:12">
      <c r="K1252" s="587"/>
      <c r="L1252" s="587"/>
    </row>
    <row r="1253" customHeight="1" spans="11:12">
      <c r="K1253" s="587"/>
      <c r="L1253" s="587"/>
    </row>
    <row r="1254" customHeight="1" spans="11:12">
      <c r="K1254" s="587"/>
      <c r="L1254" s="587"/>
    </row>
    <row r="1255" customHeight="1" spans="11:12">
      <c r="K1255" s="587"/>
      <c r="L1255" s="587"/>
    </row>
    <row r="1256" customHeight="1" spans="11:12">
      <c r="K1256" s="587"/>
      <c r="L1256" s="587"/>
    </row>
    <row r="1257" customHeight="1" spans="11:12">
      <c r="K1257" s="587"/>
      <c r="L1257" s="587"/>
    </row>
    <row r="1258" customHeight="1" spans="11:12">
      <c r="K1258" s="587"/>
      <c r="L1258" s="587"/>
    </row>
    <row r="1259" customHeight="1" spans="11:12">
      <c r="K1259" s="587"/>
      <c r="L1259" s="587"/>
    </row>
    <row r="1260" customHeight="1" spans="11:12">
      <c r="K1260" s="587"/>
      <c r="L1260" s="587"/>
    </row>
    <row r="1261" customHeight="1" spans="11:12">
      <c r="K1261" s="587"/>
      <c r="L1261" s="587"/>
    </row>
    <row r="1262" customHeight="1" spans="11:12">
      <c r="K1262" s="587"/>
      <c r="L1262" s="587"/>
    </row>
    <row r="1263" customHeight="1" spans="11:12">
      <c r="K1263" s="587"/>
      <c r="L1263" s="587"/>
    </row>
    <row r="1264" customHeight="1" spans="11:12">
      <c r="K1264" s="587"/>
      <c r="L1264" s="587"/>
    </row>
    <row r="1265" customHeight="1" spans="11:12">
      <c r="K1265" s="587"/>
      <c r="L1265" s="587"/>
    </row>
    <row r="1266" customHeight="1" spans="11:12">
      <c r="K1266" s="587"/>
      <c r="L1266" s="587"/>
    </row>
    <row r="1267" customHeight="1" spans="11:12">
      <c r="K1267" s="587"/>
      <c r="L1267" s="587"/>
    </row>
    <row r="1268" customHeight="1" spans="11:12">
      <c r="K1268" s="587"/>
      <c r="L1268" s="587"/>
    </row>
    <row r="1269" customHeight="1" spans="11:12">
      <c r="K1269" s="587"/>
      <c r="L1269" s="587"/>
    </row>
    <row r="1270" customHeight="1" spans="11:12">
      <c r="K1270" s="587"/>
      <c r="L1270" s="587"/>
    </row>
    <row r="1271" customHeight="1" spans="11:12">
      <c r="K1271" s="587"/>
      <c r="L1271" s="587"/>
    </row>
    <row r="1272" customHeight="1" spans="11:12">
      <c r="K1272" s="587"/>
      <c r="L1272" s="587"/>
    </row>
    <row r="1273" customHeight="1" spans="11:12">
      <c r="K1273" s="587"/>
      <c r="L1273" s="587"/>
    </row>
    <row r="1274" customHeight="1" spans="11:12">
      <c r="K1274" s="587"/>
      <c r="L1274" s="587"/>
    </row>
    <row r="1275" customHeight="1" spans="11:12">
      <c r="K1275" s="587"/>
      <c r="L1275" s="587"/>
    </row>
    <row r="1276" customHeight="1" spans="11:12">
      <c r="K1276" s="587"/>
      <c r="L1276" s="587"/>
    </row>
    <row r="1277" customHeight="1" spans="11:12">
      <c r="K1277" s="587"/>
      <c r="L1277" s="587"/>
    </row>
    <row r="1278" customHeight="1" spans="11:12">
      <c r="K1278" s="587"/>
      <c r="L1278" s="587"/>
    </row>
    <row r="1279" customHeight="1" spans="11:12">
      <c r="K1279" s="587"/>
      <c r="L1279" s="587"/>
    </row>
    <row r="1280" customHeight="1" spans="11:12">
      <c r="K1280" s="587"/>
      <c r="L1280" s="587"/>
    </row>
    <row r="1281" customHeight="1" spans="11:12">
      <c r="K1281" s="587"/>
      <c r="L1281" s="587"/>
    </row>
    <row r="1282" customHeight="1" spans="11:12">
      <c r="K1282" s="587"/>
      <c r="L1282" s="587"/>
    </row>
    <row r="1283" customHeight="1" spans="11:12">
      <c r="K1283" s="587"/>
      <c r="L1283" s="587"/>
    </row>
    <row r="1284" customHeight="1" spans="11:12">
      <c r="K1284" s="587"/>
      <c r="L1284" s="587"/>
    </row>
    <row r="1285" customHeight="1" spans="11:12">
      <c r="K1285" s="587"/>
      <c r="L1285" s="587"/>
    </row>
    <row r="1286" customHeight="1" spans="11:12">
      <c r="K1286" s="587"/>
      <c r="L1286" s="587"/>
    </row>
    <row r="1287" customHeight="1" spans="11:12">
      <c r="K1287" s="587"/>
      <c r="L1287" s="587"/>
    </row>
    <row r="1288" customHeight="1" spans="11:12">
      <c r="K1288" s="587"/>
      <c r="L1288" s="587"/>
    </row>
    <row r="1289" customHeight="1" spans="11:12">
      <c r="K1289" s="587"/>
      <c r="L1289" s="587"/>
    </row>
    <row r="1290" customHeight="1" spans="11:12">
      <c r="K1290" s="587"/>
      <c r="L1290" s="587"/>
    </row>
    <row r="1291" customHeight="1" spans="11:12">
      <c r="K1291" s="587"/>
      <c r="L1291" s="587"/>
    </row>
    <row r="1292" customHeight="1" spans="11:12">
      <c r="K1292" s="587"/>
      <c r="L1292" s="587"/>
    </row>
    <row r="1293" customHeight="1" spans="11:12">
      <c r="K1293" s="587"/>
      <c r="L1293" s="587"/>
    </row>
    <row r="1294" customHeight="1" spans="11:12">
      <c r="K1294" s="587"/>
      <c r="L1294" s="587"/>
    </row>
    <row r="1295" customHeight="1" spans="11:12">
      <c r="K1295" s="587"/>
      <c r="L1295" s="587"/>
    </row>
    <row r="1296" customHeight="1" spans="11:12">
      <c r="K1296" s="587"/>
      <c r="L1296" s="587"/>
    </row>
    <row r="1297" customHeight="1" spans="11:12">
      <c r="K1297" s="587"/>
      <c r="L1297" s="587"/>
    </row>
    <row r="1298" customHeight="1" spans="11:12">
      <c r="K1298" s="587"/>
      <c r="L1298" s="587"/>
    </row>
    <row r="1299" customHeight="1" spans="11:12">
      <c r="K1299" s="587"/>
      <c r="L1299" s="587"/>
    </row>
    <row r="1300" customHeight="1" spans="11:12">
      <c r="K1300" s="587"/>
      <c r="L1300" s="587"/>
    </row>
    <row r="1301" customHeight="1" spans="11:12">
      <c r="K1301" s="587"/>
      <c r="L1301" s="587"/>
    </row>
    <row r="1302" customHeight="1" spans="11:12">
      <c r="K1302" s="587"/>
      <c r="L1302" s="587"/>
    </row>
    <row r="1303" customHeight="1" spans="11:12">
      <c r="K1303" s="587"/>
      <c r="L1303" s="587"/>
    </row>
    <row r="1304" customHeight="1" spans="11:12">
      <c r="K1304" s="587"/>
      <c r="L1304" s="587"/>
    </row>
    <row r="1305" customHeight="1" spans="11:12">
      <c r="K1305" s="587"/>
      <c r="L1305" s="587"/>
    </row>
    <row r="1306" customHeight="1" spans="11:12">
      <c r="K1306" s="587"/>
      <c r="L1306" s="587"/>
    </row>
    <row r="1307" customHeight="1" spans="11:12">
      <c r="K1307" s="587"/>
      <c r="L1307" s="587"/>
    </row>
    <row r="1308" customHeight="1" spans="11:12">
      <c r="K1308" s="587"/>
      <c r="L1308" s="587"/>
    </row>
    <row r="1309" customHeight="1" spans="11:12">
      <c r="K1309" s="587"/>
      <c r="L1309" s="587"/>
    </row>
    <row r="1310" customHeight="1" spans="11:12">
      <c r="K1310" s="587"/>
      <c r="L1310" s="587"/>
    </row>
    <row r="1311" customHeight="1" spans="11:12">
      <c r="K1311" s="587"/>
      <c r="L1311" s="587"/>
    </row>
    <row r="1312" customHeight="1" spans="11:12">
      <c r="K1312" s="587"/>
      <c r="L1312" s="587"/>
    </row>
    <row r="1313" customHeight="1" spans="11:12">
      <c r="K1313" s="587"/>
      <c r="L1313" s="587"/>
    </row>
    <row r="1314" customHeight="1" spans="11:12">
      <c r="K1314" s="587"/>
      <c r="L1314" s="587"/>
    </row>
    <row r="1315" customHeight="1" spans="11:12">
      <c r="K1315" s="587"/>
      <c r="L1315" s="587"/>
    </row>
    <row r="1316" customHeight="1" spans="11:12">
      <c r="K1316" s="587"/>
      <c r="L1316" s="587"/>
    </row>
    <row r="1317" customHeight="1" spans="11:12">
      <c r="K1317" s="587"/>
      <c r="L1317" s="587"/>
    </row>
    <row r="1318" customHeight="1" spans="11:12">
      <c r="K1318" s="587"/>
      <c r="L1318" s="587"/>
    </row>
    <row r="1319" customHeight="1" spans="11:12">
      <c r="K1319" s="587"/>
      <c r="L1319" s="587"/>
    </row>
    <row r="1320" customHeight="1" spans="11:12">
      <c r="K1320" s="587"/>
      <c r="L1320" s="587"/>
    </row>
    <row r="1321" customHeight="1" spans="11:12">
      <c r="K1321" s="587"/>
      <c r="L1321" s="587"/>
    </row>
    <row r="1322" customHeight="1" spans="11:12">
      <c r="K1322" s="587"/>
      <c r="L1322" s="587"/>
    </row>
    <row r="1323" customHeight="1" spans="11:12">
      <c r="K1323" s="587"/>
      <c r="L1323" s="587"/>
    </row>
    <row r="1324" customHeight="1" spans="11:12">
      <c r="K1324" s="587"/>
      <c r="L1324" s="587"/>
    </row>
    <row r="1325" customHeight="1" spans="11:12">
      <c r="K1325" s="587"/>
      <c r="L1325" s="587"/>
    </row>
    <row r="1326" customHeight="1" spans="11:12">
      <c r="K1326" s="587"/>
      <c r="L1326" s="587"/>
    </row>
    <row r="1327" customHeight="1" spans="11:12">
      <c r="K1327" s="587"/>
      <c r="L1327" s="587"/>
    </row>
    <row r="1328" customHeight="1" spans="11:12">
      <c r="K1328" s="587"/>
      <c r="L1328" s="587"/>
    </row>
    <row r="1329" customHeight="1" spans="11:12">
      <c r="K1329" s="587"/>
      <c r="L1329" s="587"/>
    </row>
    <row r="1330" customHeight="1" spans="11:12">
      <c r="K1330" s="587"/>
      <c r="L1330" s="587"/>
    </row>
    <row r="1331" customHeight="1" spans="11:12">
      <c r="K1331" s="587"/>
      <c r="L1331" s="587"/>
    </row>
    <row r="1332" customHeight="1" spans="11:12">
      <c r="K1332" s="587"/>
      <c r="L1332" s="587"/>
    </row>
    <row r="1333" customHeight="1" spans="11:12">
      <c r="K1333" s="587"/>
      <c r="L1333" s="587"/>
    </row>
    <row r="1334" customHeight="1" spans="11:12">
      <c r="K1334" s="587"/>
      <c r="L1334" s="587"/>
    </row>
    <row r="1335" customHeight="1" spans="11:12">
      <c r="K1335" s="587"/>
      <c r="L1335" s="587"/>
    </row>
    <row r="1336" customHeight="1" spans="11:12">
      <c r="K1336" s="587"/>
      <c r="L1336" s="587"/>
    </row>
    <row r="1337" customHeight="1" spans="11:12">
      <c r="K1337" s="587"/>
      <c r="L1337" s="587"/>
    </row>
    <row r="1338" customHeight="1" spans="11:12">
      <c r="K1338" s="587"/>
      <c r="L1338" s="587"/>
    </row>
    <row r="1339" customHeight="1" spans="11:12">
      <c r="K1339" s="587"/>
      <c r="L1339" s="587"/>
    </row>
    <row r="1340" customHeight="1" spans="11:12">
      <c r="K1340" s="587"/>
      <c r="L1340" s="587"/>
    </row>
    <row r="1341" customHeight="1" spans="11:12">
      <c r="K1341" s="587"/>
      <c r="L1341" s="587"/>
    </row>
    <row r="1342" customHeight="1" spans="11:12">
      <c r="K1342" s="587"/>
      <c r="L1342" s="587"/>
    </row>
    <row r="1343" customHeight="1" spans="11:12">
      <c r="K1343" s="587"/>
      <c r="L1343" s="587"/>
    </row>
    <row r="1344" customHeight="1" spans="11:12">
      <c r="K1344" s="587"/>
      <c r="L1344" s="587"/>
    </row>
    <row r="1345" customHeight="1" spans="11:12">
      <c r="K1345" s="587"/>
      <c r="L1345" s="587"/>
    </row>
    <row r="1346" customHeight="1" spans="11:12">
      <c r="K1346" s="587"/>
      <c r="L1346" s="587"/>
    </row>
    <row r="1347" customHeight="1" spans="11:12">
      <c r="K1347" s="587"/>
      <c r="L1347" s="587"/>
    </row>
    <row r="1348" customHeight="1" spans="11:12">
      <c r="K1348" s="587"/>
      <c r="L1348" s="587"/>
    </row>
    <row r="1349" customHeight="1" spans="11:12">
      <c r="K1349" s="587"/>
      <c r="L1349" s="587"/>
    </row>
    <row r="1350" customHeight="1" spans="11:12">
      <c r="K1350" s="587"/>
      <c r="L1350" s="587"/>
    </row>
    <row r="1351" customHeight="1" spans="11:12">
      <c r="K1351" s="587"/>
      <c r="L1351" s="587"/>
    </row>
    <row r="1352" customHeight="1" spans="11:12">
      <c r="K1352" s="587"/>
      <c r="L1352" s="587"/>
    </row>
    <row r="1353" customHeight="1" spans="11:12">
      <c r="K1353" s="587"/>
      <c r="L1353" s="587"/>
    </row>
    <row r="1354" customHeight="1" spans="11:12">
      <c r="K1354" s="587"/>
      <c r="L1354" s="587"/>
    </row>
    <row r="1355" customHeight="1" spans="11:12">
      <c r="K1355" s="587"/>
      <c r="L1355" s="587"/>
    </row>
    <row r="1356" customHeight="1" spans="11:12">
      <c r="K1356" s="587"/>
      <c r="L1356" s="587"/>
    </row>
    <row r="1357" customHeight="1" spans="11:12">
      <c r="K1357" s="587"/>
      <c r="L1357" s="587"/>
    </row>
    <row r="1358" customHeight="1" spans="11:12">
      <c r="K1358" s="587"/>
      <c r="L1358" s="587"/>
    </row>
    <row r="1359" customHeight="1" spans="11:12">
      <c r="K1359" s="587"/>
      <c r="L1359" s="587"/>
    </row>
    <row r="1360" customHeight="1" spans="11:12">
      <c r="K1360" s="587"/>
      <c r="L1360" s="587"/>
    </row>
    <row r="1361" customHeight="1" spans="11:12">
      <c r="K1361" s="587"/>
      <c r="L1361" s="587"/>
    </row>
    <row r="1362" customHeight="1" spans="11:12">
      <c r="K1362" s="587"/>
      <c r="L1362" s="587"/>
    </row>
    <row r="1363" customHeight="1" spans="11:12">
      <c r="K1363" s="587"/>
      <c r="L1363" s="587"/>
    </row>
    <row r="1364" customHeight="1" spans="11:12">
      <c r="K1364" s="587"/>
      <c r="L1364" s="587"/>
    </row>
    <row r="1365" customHeight="1" spans="11:12">
      <c r="K1365" s="587"/>
      <c r="L1365" s="587"/>
    </row>
    <row r="1366" customHeight="1" spans="11:12">
      <c r="K1366" s="587"/>
      <c r="L1366" s="587"/>
    </row>
    <row r="1367" customHeight="1" spans="11:12">
      <c r="K1367" s="587"/>
      <c r="L1367" s="587"/>
    </row>
    <row r="1368" customHeight="1" spans="11:12">
      <c r="K1368" s="587"/>
      <c r="L1368" s="587"/>
    </row>
    <row r="1369" customHeight="1" spans="11:12">
      <c r="K1369" s="587"/>
      <c r="L1369" s="587"/>
    </row>
    <row r="1370" customHeight="1" spans="11:12">
      <c r="K1370" s="587"/>
      <c r="L1370" s="587"/>
    </row>
    <row r="1371" customHeight="1" spans="11:12">
      <c r="K1371" s="587"/>
      <c r="L1371" s="587"/>
    </row>
    <row r="1372" customHeight="1" spans="11:12">
      <c r="K1372" s="587"/>
      <c r="L1372" s="587"/>
    </row>
    <row r="1373" customHeight="1" spans="11:12">
      <c r="K1373" s="587"/>
      <c r="L1373" s="587"/>
    </row>
    <row r="1374" customHeight="1" spans="11:12">
      <c r="K1374" s="587"/>
      <c r="L1374" s="587"/>
    </row>
    <row r="1375" customHeight="1" spans="11:12">
      <c r="K1375" s="587"/>
      <c r="L1375" s="587"/>
    </row>
    <row r="1376" customHeight="1" spans="11:12">
      <c r="K1376" s="587"/>
      <c r="L1376" s="587"/>
    </row>
    <row r="1377" customHeight="1" spans="11:12">
      <c r="K1377" s="587"/>
      <c r="L1377" s="587"/>
    </row>
    <row r="1378" customHeight="1" spans="11:12">
      <c r="K1378" s="587"/>
      <c r="L1378" s="587"/>
    </row>
    <row r="1379" customHeight="1" spans="11:12">
      <c r="K1379" s="587"/>
      <c r="L1379" s="587"/>
    </row>
    <row r="1380" customHeight="1" spans="11:12">
      <c r="K1380" s="587"/>
      <c r="L1380" s="587"/>
    </row>
    <row r="1381" customHeight="1" spans="11:12">
      <c r="K1381" s="587"/>
      <c r="L1381" s="587"/>
    </row>
    <row r="1382" customHeight="1" spans="11:12">
      <c r="K1382" s="587"/>
      <c r="L1382" s="587"/>
    </row>
    <row r="1383" customHeight="1" spans="11:12">
      <c r="K1383" s="587"/>
      <c r="L1383" s="587"/>
    </row>
    <row r="1384" customHeight="1" spans="11:12">
      <c r="K1384" s="587"/>
      <c r="L1384" s="587"/>
    </row>
    <row r="1385" customHeight="1" spans="11:12">
      <c r="K1385" s="587"/>
      <c r="L1385" s="587"/>
    </row>
    <row r="1386" customHeight="1" spans="11:12">
      <c r="K1386" s="587"/>
      <c r="L1386" s="587"/>
    </row>
    <row r="1387" customHeight="1" spans="11:12">
      <c r="K1387" s="587"/>
      <c r="L1387" s="587"/>
    </row>
    <row r="1388" customHeight="1" spans="11:12">
      <c r="K1388" s="587"/>
      <c r="L1388" s="587"/>
    </row>
    <row r="1389" customHeight="1" spans="11:12">
      <c r="K1389" s="587"/>
      <c r="L1389" s="587"/>
    </row>
    <row r="1390" customHeight="1" spans="11:12">
      <c r="K1390" s="587"/>
      <c r="L1390" s="587"/>
    </row>
    <row r="1391" customHeight="1" spans="11:12">
      <c r="K1391" s="587"/>
      <c r="L1391" s="587"/>
    </row>
    <row r="1392" customHeight="1" spans="11:12">
      <c r="K1392" s="587"/>
      <c r="L1392" s="587"/>
    </row>
    <row r="1393" customHeight="1" spans="11:12">
      <c r="K1393" s="587"/>
      <c r="L1393" s="587"/>
    </row>
    <row r="1394" customHeight="1" spans="11:12">
      <c r="K1394" s="587"/>
      <c r="L1394" s="587"/>
    </row>
    <row r="1395" customHeight="1" spans="11:12">
      <c r="K1395" s="587"/>
      <c r="L1395" s="587"/>
    </row>
    <row r="1396" customHeight="1" spans="11:12">
      <c r="K1396" s="587"/>
      <c r="L1396" s="587"/>
    </row>
    <row r="1397" customHeight="1" spans="11:12">
      <c r="K1397" s="587"/>
      <c r="L1397" s="587"/>
    </row>
    <row r="1398" customHeight="1" spans="11:12">
      <c r="K1398" s="587"/>
      <c r="L1398" s="587"/>
    </row>
    <row r="1399" customHeight="1" spans="11:12">
      <c r="K1399" s="587"/>
      <c r="L1399" s="587"/>
    </row>
    <row r="1400" customHeight="1" spans="11:12">
      <c r="K1400" s="587"/>
      <c r="L1400" s="587"/>
    </row>
    <row r="1401" customHeight="1" spans="11:12">
      <c r="K1401" s="587"/>
      <c r="L1401" s="587"/>
    </row>
    <row r="1402" customHeight="1" spans="11:12">
      <c r="K1402" s="587"/>
      <c r="L1402" s="587"/>
    </row>
    <row r="1403" customHeight="1" spans="11:12">
      <c r="K1403" s="587"/>
      <c r="L1403" s="587"/>
    </row>
    <row r="1404" customHeight="1" spans="11:12">
      <c r="K1404" s="587"/>
      <c r="L1404" s="587"/>
    </row>
    <row r="1405" customHeight="1" spans="11:12">
      <c r="K1405" s="587"/>
      <c r="L1405" s="587"/>
    </row>
    <row r="1406" customHeight="1" spans="11:12">
      <c r="K1406" s="587"/>
      <c r="L1406" s="587"/>
    </row>
    <row r="1407" customHeight="1" spans="11:12">
      <c r="K1407" s="587"/>
      <c r="L1407" s="587"/>
    </row>
    <row r="1408" customHeight="1" spans="11:12">
      <c r="K1408" s="587"/>
      <c r="L1408" s="587"/>
    </row>
    <row r="1409" customHeight="1" spans="11:12">
      <c r="K1409" s="587"/>
      <c r="L1409" s="587"/>
    </row>
    <row r="1410" customHeight="1" spans="11:12">
      <c r="K1410" s="587"/>
      <c r="L1410" s="587"/>
    </row>
    <row r="1411" customHeight="1" spans="11:12">
      <c r="K1411" s="587"/>
      <c r="L1411" s="587"/>
    </row>
    <row r="1412" customHeight="1" spans="11:12">
      <c r="K1412" s="587"/>
      <c r="L1412" s="587"/>
    </row>
    <row r="1413" customHeight="1" spans="11:12">
      <c r="K1413" s="587"/>
      <c r="L1413" s="587"/>
    </row>
    <row r="1414" customHeight="1" spans="11:12">
      <c r="K1414" s="587"/>
      <c r="L1414" s="587"/>
    </row>
    <row r="1415" customHeight="1" spans="11:12">
      <c r="K1415" s="587"/>
      <c r="L1415" s="587"/>
    </row>
    <row r="1416" customHeight="1" spans="11:12">
      <c r="K1416" s="587"/>
      <c r="L1416" s="587"/>
    </row>
    <row r="1417" customHeight="1" spans="11:12">
      <c r="K1417" s="587"/>
      <c r="L1417" s="587"/>
    </row>
    <row r="1418" customHeight="1" spans="11:12">
      <c r="K1418" s="587"/>
      <c r="L1418" s="587"/>
    </row>
    <row r="1419" customHeight="1" spans="11:12">
      <c r="K1419" s="587"/>
      <c r="L1419" s="587"/>
    </row>
    <row r="1420" customHeight="1" spans="11:12">
      <c r="K1420" s="587"/>
      <c r="L1420" s="587"/>
    </row>
    <row r="1421" customHeight="1" spans="11:12">
      <c r="K1421" s="587"/>
      <c r="L1421" s="587"/>
    </row>
    <row r="1422" customHeight="1" spans="11:12">
      <c r="K1422" s="587"/>
      <c r="L1422" s="587"/>
    </row>
    <row r="1423" customHeight="1" spans="11:12">
      <c r="K1423" s="587"/>
      <c r="L1423" s="587"/>
    </row>
    <row r="1424" customHeight="1" spans="11:12">
      <c r="K1424" s="587"/>
      <c r="L1424" s="587"/>
    </row>
    <row r="1425" customHeight="1" spans="11:12">
      <c r="K1425" s="587"/>
      <c r="L1425" s="587"/>
    </row>
    <row r="1426" customHeight="1" spans="11:12">
      <c r="K1426" s="587"/>
      <c r="L1426" s="587"/>
    </row>
    <row r="1427" customHeight="1" spans="11:12">
      <c r="K1427" s="587"/>
      <c r="L1427" s="587"/>
    </row>
    <row r="1428" customHeight="1" spans="11:12">
      <c r="K1428" s="587"/>
      <c r="L1428" s="587"/>
    </row>
    <row r="1429" customHeight="1" spans="11:12">
      <c r="K1429" s="587"/>
      <c r="L1429" s="587"/>
    </row>
    <row r="1430" customHeight="1" spans="11:12">
      <c r="K1430" s="587"/>
      <c r="L1430" s="587"/>
    </row>
    <row r="1431" customHeight="1" spans="11:12">
      <c r="K1431" s="587"/>
      <c r="L1431" s="587"/>
    </row>
    <row r="1432" customHeight="1" spans="11:12">
      <c r="K1432" s="587"/>
      <c r="L1432" s="587"/>
    </row>
    <row r="1433" customHeight="1" spans="11:12">
      <c r="K1433" s="587"/>
      <c r="L1433" s="587"/>
    </row>
    <row r="1434" customHeight="1" spans="11:12">
      <c r="K1434" s="587"/>
      <c r="L1434" s="587"/>
    </row>
    <row r="1435" customHeight="1" spans="11:12">
      <c r="K1435" s="587"/>
      <c r="L1435" s="587"/>
    </row>
    <row r="1436" customHeight="1" spans="11:12">
      <c r="K1436" s="587"/>
      <c r="L1436" s="587"/>
    </row>
    <row r="1437" customHeight="1" spans="11:12">
      <c r="K1437" s="587"/>
      <c r="L1437" s="587"/>
    </row>
    <row r="1438" customHeight="1" spans="11:12">
      <c r="K1438" s="587"/>
      <c r="L1438" s="587"/>
    </row>
    <row r="1439" customHeight="1" spans="11:12">
      <c r="K1439" s="587"/>
      <c r="L1439" s="587"/>
    </row>
    <row r="1440" customHeight="1" spans="11:12">
      <c r="K1440" s="587"/>
      <c r="L1440" s="587"/>
    </row>
    <row r="1441" customHeight="1" spans="11:12">
      <c r="K1441" s="587"/>
      <c r="L1441" s="587"/>
    </row>
    <row r="1442" customHeight="1" spans="11:12">
      <c r="K1442" s="587"/>
      <c r="L1442" s="587"/>
    </row>
    <row r="1443" customHeight="1" spans="11:12">
      <c r="K1443" s="587"/>
      <c r="L1443" s="587"/>
    </row>
    <row r="1444" customHeight="1" spans="11:12">
      <c r="K1444" s="587"/>
      <c r="L1444" s="587"/>
    </row>
    <row r="1445" customHeight="1" spans="11:12">
      <c r="K1445" s="587"/>
      <c r="L1445" s="587"/>
    </row>
    <row r="1446" customHeight="1" spans="11:12">
      <c r="K1446" s="587"/>
      <c r="L1446" s="587"/>
    </row>
    <row r="1447" customHeight="1" spans="11:12">
      <c r="K1447" s="587"/>
      <c r="L1447" s="587"/>
    </row>
    <row r="1448" customHeight="1" spans="11:12">
      <c r="K1448" s="587"/>
      <c r="L1448" s="587"/>
    </row>
    <row r="1449" customHeight="1" spans="11:12">
      <c r="K1449" s="587"/>
      <c r="L1449" s="587"/>
    </row>
    <row r="1450" customHeight="1" spans="11:12">
      <c r="K1450" s="587"/>
      <c r="L1450" s="587"/>
    </row>
    <row r="1451" customHeight="1" spans="11:12">
      <c r="K1451" s="587"/>
      <c r="L1451" s="587"/>
    </row>
    <row r="1452" customHeight="1" spans="11:12">
      <c r="K1452" s="587"/>
      <c r="L1452" s="587"/>
    </row>
    <row r="1453" customHeight="1" spans="11:12">
      <c r="K1453" s="587"/>
      <c r="L1453" s="587"/>
    </row>
    <row r="1454" customHeight="1" spans="11:12">
      <c r="K1454" s="587"/>
      <c r="L1454" s="587"/>
    </row>
    <row r="1455" customHeight="1" spans="11:12">
      <c r="K1455" s="587"/>
      <c r="L1455" s="587"/>
    </row>
    <row r="1456" customHeight="1" spans="11:12">
      <c r="K1456" s="587"/>
      <c r="L1456" s="587"/>
    </row>
    <row r="1457" customHeight="1" spans="11:12">
      <c r="K1457" s="587"/>
      <c r="L1457" s="587"/>
    </row>
    <row r="1458" customHeight="1" spans="11:12">
      <c r="K1458" s="587"/>
      <c r="L1458" s="587"/>
    </row>
    <row r="1459" customHeight="1" spans="11:12">
      <c r="K1459" s="587"/>
      <c r="L1459" s="587"/>
    </row>
    <row r="1460" customHeight="1" spans="11:12">
      <c r="K1460" s="587"/>
      <c r="L1460" s="587"/>
    </row>
    <row r="1461" customHeight="1" spans="11:12">
      <c r="K1461" s="587"/>
      <c r="L1461" s="587"/>
    </row>
    <row r="1462" customHeight="1" spans="11:12">
      <c r="K1462" s="587"/>
      <c r="L1462" s="587"/>
    </row>
    <row r="1463" customHeight="1" spans="11:12">
      <c r="K1463" s="587"/>
      <c r="L1463" s="587"/>
    </row>
    <row r="1464" customHeight="1" spans="11:12">
      <c r="K1464" s="587"/>
      <c r="L1464" s="587"/>
    </row>
    <row r="1465" customHeight="1" spans="11:12">
      <c r="K1465" s="587"/>
      <c r="L1465" s="587"/>
    </row>
    <row r="1466" customHeight="1" spans="11:12">
      <c r="K1466" s="587"/>
      <c r="L1466" s="587"/>
    </row>
    <row r="1467" customHeight="1" spans="11:12">
      <c r="K1467" s="587"/>
      <c r="L1467" s="587"/>
    </row>
    <row r="1468" customHeight="1" spans="11:12">
      <c r="K1468" s="587"/>
      <c r="L1468" s="587"/>
    </row>
    <row r="1469" customHeight="1" spans="11:12">
      <c r="K1469" s="587"/>
      <c r="L1469" s="587"/>
    </row>
    <row r="1470" customHeight="1" spans="11:12">
      <c r="K1470" s="587"/>
      <c r="L1470" s="587"/>
    </row>
    <row r="1471" customHeight="1" spans="11:12">
      <c r="K1471" s="587"/>
      <c r="L1471" s="587"/>
    </row>
    <row r="1472" customHeight="1" spans="11:12">
      <c r="K1472" s="587"/>
      <c r="L1472" s="587"/>
    </row>
    <row r="1473" customHeight="1" spans="11:12">
      <c r="K1473" s="587"/>
      <c r="L1473" s="587"/>
    </row>
    <row r="1474" customHeight="1" spans="11:12">
      <c r="K1474" s="587"/>
      <c r="L1474" s="587"/>
    </row>
    <row r="1475" customHeight="1" spans="11:12">
      <c r="K1475" s="587"/>
      <c r="L1475" s="587"/>
    </row>
    <row r="1476" customHeight="1" spans="11:12">
      <c r="K1476" s="587"/>
      <c r="L1476" s="587"/>
    </row>
    <row r="1477" customHeight="1" spans="11:12">
      <c r="K1477" s="587"/>
      <c r="L1477" s="587"/>
    </row>
    <row r="1478" customHeight="1" spans="11:12">
      <c r="K1478" s="587"/>
      <c r="L1478" s="587"/>
    </row>
    <row r="1479" customHeight="1" spans="11:12">
      <c r="K1479" s="587"/>
      <c r="L1479" s="587"/>
    </row>
    <row r="1480" customHeight="1" spans="11:12">
      <c r="K1480" s="587"/>
      <c r="L1480" s="587"/>
    </row>
    <row r="1481" customHeight="1" spans="11:12">
      <c r="K1481" s="587"/>
      <c r="L1481" s="587"/>
    </row>
    <row r="1482" customHeight="1" spans="11:12">
      <c r="K1482" s="587"/>
      <c r="L1482" s="587"/>
    </row>
    <row r="1483" customHeight="1" spans="11:12">
      <c r="K1483" s="587"/>
      <c r="L1483" s="587"/>
    </row>
    <row r="1484" customHeight="1" spans="11:12">
      <c r="K1484" s="587"/>
      <c r="L1484" s="587"/>
    </row>
    <row r="1485" customHeight="1" spans="11:12">
      <c r="K1485" s="587"/>
      <c r="L1485" s="587"/>
    </row>
    <row r="1486" customHeight="1" spans="11:12">
      <c r="K1486" s="587"/>
      <c r="L1486" s="587"/>
    </row>
    <row r="1487" customHeight="1" spans="11:12">
      <c r="K1487" s="587"/>
      <c r="L1487" s="587"/>
    </row>
    <row r="1488" customHeight="1" spans="11:12">
      <c r="K1488" s="587"/>
      <c r="L1488" s="587"/>
    </row>
    <row r="1489" customHeight="1" spans="11:12">
      <c r="K1489" s="587"/>
      <c r="L1489" s="587"/>
    </row>
    <row r="1490" customHeight="1" spans="11:12">
      <c r="K1490" s="587"/>
      <c r="L1490" s="587"/>
    </row>
    <row r="1491" customHeight="1" spans="11:12">
      <c r="K1491" s="587"/>
      <c r="L1491" s="587"/>
    </row>
    <row r="1492" customHeight="1" spans="11:12">
      <c r="K1492" s="587"/>
      <c r="L1492" s="587"/>
    </row>
    <row r="1493" customHeight="1" spans="11:12">
      <c r="K1493" s="587"/>
      <c r="L1493" s="587"/>
    </row>
    <row r="1494" customHeight="1" spans="11:12">
      <c r="K1494" s="587"/>
      <c r="L1494" s="587"/>
    </row>
    <row r="1495" customHeight="1" spans="11:12">
      <c r="K1495" s="587"/>
      <c r="L1495" s="587"/>
    </row>
    <row r="1496" customHeight="1" spans="11:12">
      <c r="K1496" s="587"/>
      <c r="L1496" s="587"/>
    </row>
    <row r="1497" customHeight="1" spans="11:12">
      <c r="K1497" s="587"/>
      <c r="L1497" s="587"/>
    </row>
    <row r="1498" customHeight="1" spans="11:12">
      <c r="K1498" s="587"/>
      <c r="L1498" s="587"/>
    </row>
    <row r="1499" customHeight="1" spans="11:12">
      <c r="K1499" s="587"/>
      <c r="L1499" s="587"/>
    </row>
    <row r="1500" customHeight="1" spans="11:12">
      <c r="K1500" s="587"/>
      <c r="L1500" s="587"/>
    </row>
    <row r="1501" customHeight="1" spans="11:12">
      <c r="K1501" s="587"/>
      <c r="L1501" s="587"/>
    </row>
    <row r="1502" customHeight="1" spans="11:12">
      <c r="K1502" s="587"/>
      <c r="L1502" s="587"/>
    </row>
    <row r="1503" customHeight="1" spans="11:12">
      <c r="K1503" s="587"/>
      <c r="L1503" s="587"/>
    </row>
    <row r="1504" customHeight="1" spans="11:12">
      <c r="K1504" s="587"/>
      <c r="L1504" s="587"/>
    </row>
    <row r="1505" customHeight="1" spans="11:12">
      <c r="K1505" s="587"/>
      <c r="L1505" s="587"/>
    </row>
    <row r="1506" customHeight="1" spans="11:12">
      <c r="K1506" s="587"/>
      <c r="L1506" s="587"/>
    </row>
    <row r="1507" customHeight="1" spans="11:12">
      <c r="K1507" s="587"/>
      <c r="L1507" s="587"/>
    </row>
    <row r="1508" customHeight="1" spans="11:12">
      <c r="K1508" s="587"/>
      <c r="L1508" s="587"/>
    </row>
    <row r="1509" customHeight="1" spans="11:12">
      <c r="K1509" s="587"/>
      <c r="L1509" s="587"/>
    </row>
    <row r="1510" customHeight="1" spans="11:12">
      <c r="K1510" s="587"/>
      <c r="L1510" s="587"/>
    </row>
    <row r="1511" customHeight="1" spans="11:12">
      <c r="K1511" s="587"/>
      <c r="L1511" s="587"/>
    </row>
    <row r="1512" customHeight="1" spans="11:12">
      <c r="K1512" s="587"/>
      <c r="L1512" s="587"/>
    </row>
    <row r="1513" customHeight="1" spans="11:12">
      <c r="K1513" s="587"/>
      <c r="L1513" s="587"/>
    </row>
    <row r="1514" customHeight="1" spans="11:12">
      <c r="K1514" s="587"/>
      <c r="L1514" s="587"/>
    </row>
    <row r="1515" customHeight="1" spans="11:12">
      <c r="K1515" s="587"/>
      <c r="L1515" s="587"/>
    </row>
    <row r="1516" customHeight="1" spans="11:12">
      <c r="K1516" s="587"/>
      <c r="L1516" s="587"/>
    </row>
    <row r="1517" customHeight="1" spans="11:12">
      <c r="K1517" s="587"/>
      <c r="L1517" s="587"/>
    </row>
    <row r="1518" customHeight="1" spans="11:12">
      <c r="K1518" s="587"/>
      <c r="L1518" s="587"/>
    </row>
    <row r="1519" customHeight="1" spans="11:12">
      <c r="K1519" s="587"/>
      <c r="L1519" s="587"/>
    </row>
    <row r="1520" customHeight="1" spans="11:12">
      <c r="K1520" s="587"/>
      <c r="L1520" s="587"/>
    </row>
    <row r="1521" customHeight="1" spans="11:12">
      <c r="K1521" s="587"/>
      <c r="L1521" s="587"/>
    </row>
    <row r="1522" customHeight="1" spans="11:12">
      <c r="K1522" s="587"/>
      <c r="L1522" s="587"/>
    </row>
    <row r="1523" customHeight="1" spans="11:12">
      <c r="K1523" s="587"/>
      <c r="L1523" s="587"/>
    </row>
    <row r="1524" customHeight="1" spans="11:12">
      <c r="K1524" s="587"/>
      <c r="L1524" s="587"/>
    </row>
    <row r="1525" customHeight="1" spans="11:12">
      <c r="K1525" s="587"/>
      <c r="L1525" s="587"/>
    </row>
    <row r="1526" customHeight="1" spans="11:12">
      <c r="K1526" s="587"/>
      <c r="L1526" s="587"/>
    </row>
    <row r="1527" customHeight="1" spans="11:12">
      <c r="K1527" s="587"/>
      <c r="L1527" s="587"/>
    </row>
    <row r="1528" customHeight="1" spans="11:12">
      <c r="K1528" s="587"/>
      <c r="L1528" s="587"/>
    </row>
    <row r="1529" customHeight="1" spans="11:12">
      <c r="K1529" s="587"/>
      <c r="L1529" s="587"/>
    </row>
    <row r="1530" customHeight="1" spans="11:12">
      <c r="K1530" s="587"/>
      <c r="L1530" s="587"/>
    </row>
    <row r="1531" customHeight="1" spans="11:12">
      <c r="K1531" s="587"/>
      <c r="L1531" s="587"/>
    </row>
    <row r="1532" customHeight="1" spans="11:12">
      <c r="K1532" s="587"/>
      <c r="L1532" s="587"/>
    </row>
    <row r="1533" customHeight="1" spans="11:12">
      <c r="K1533" s="587"/>
      <c r="L1533" s="587"/>
    </row>
    <row r="1534" customHeight="1" spans="11:12">
      <c r="K1534" s="587"/>
      <c r="L1534" s="587"/>
    </row>
    <row r="1535" customHeight="1" spans="11:12">
      <c r="K1535" s="587"/>
      <c r="L1535" s="587"/>
    </row>
    <row r="1536" customHeight="1" spans="11:12">
      <c r="K1536" s="587"/>
      <c r="L1536" s="587"/>
    </row>
    <row r="1537" customHeight="1" spans="11:12">
      <c r="K1537" s="587"/>
      <c r="L1537" s="587"/>
    </row>
    <row r="1538" customHeight="1" spans="11:12">
      <c r="K1538" s="587"/>
      <c r="L1538" s="587"/>
    </row>
    <row r="1539" customHeight="1" spans="11:12">
      <c r="K1539" s="587"/>
      <c r="L1539" s="587"/>
    </row>
    <row r="1540" customHeight="1" spans="11:12">
      <c r="K1540" s="587"/>
      <c r="L1540" s="587"/>
    </row>
    <row r="1541" customHeight="1" spans="11:12">
      <c r="K1541" s="587"/>
      <c r="L1541" s="587"/>
    </row>
    <row r="1542" customHeight="1" spans="11:12">
      <c r="K1542" s="587"/>
      <c r="L1542" s="587"/>
    </row>
    <row r="1543" customHeight="1" spans="11:12">
      <c r="K1543" s="587"/>
      <c r="L1543" s="587"/>
    </row>
    <row r="1544" customHeight="1" spans="11:12">
      <c r="K1544" s="587"/>
      <c r="L1544" s="587"/>
    </row>
    <row r="1545" customHeight="1" spans="11:12">
      <c r="K1545" s="587"/>
      <c r="L1545" s="587"/>
    </row>
    <row r="1546" customHeight="1" spans="11:12">
      <c r="K1546" s="587"/>
      <c r="L1546" s="587"/>
    </row>
    <row r="1547" customHeight="1" spans="11:12">
      <c r="K1547" s="587"/>
      <c r="L1547" s="587"/>
    </row>
    <row r="1548" customHeight="1" spans="11:12">
      <c r="K1548" s="587"/>
      <c r="L1548" s="587"/>
    </row>
    <row r="1549" customHeight="1" spans="11:12">
      <c r="K1549" s="587"/>
      <c r="L1549" s="587"/>
    </row>
    <row r="1550" customHeight="1" spans="11:12">
      <c r="K1550" s="587"/>
      <c r="L1550" s="587"/>
    </row>
    <row r="1551" customHeight="1" spans="11:12">
      <c r="K1551" s="587"/>
      <c r="L1551" s="587"/>
    </row>
    <row r="1552" customHeight="1" spans="11:12">
      <c r="K1552" s="587"/>
      <c r="L1552" s="587"/>
    </row>
    <row r="1553" customHeight="1" spans="11:12">
      <c r="K1553" s="587"/>
      <c r="L1553" s="587"/>
    </row>
    <row r="1554" customHeight="1" spans="11:12">
      <c r="K1554" s="587"/>
      <c r="L1554" s="587"/>
    </row>
    <row r="1555" customHeight="1" spans="11:12">
      <c r="K1555" s="587"/>
      <c r="L1555" s="587"/>
    </row>
    <row r="1556" customHeight="1" spans="11:12">
      <c r="K1556" s="587"/>
      <c r="L1556" s="587"/>
    </row>
    <row r="1557" customHeight="1" spans="11:12">
      <c r="K1557" s="587"/>
      <c r="L1557" s="587"/>
    </row>
    <row r="1558" customHeight="1" spans="11:12">
      <c r="K1558" s="587"/>
      <c r="L1558" s="587"/>
    </row>
    <row r="1559" customHeight="1" spans="11:12">
      <c r="K1559" s="587"/>
      <c r="L1559" s="587"/>
    </row>
    <row r="1560" customHeight="1" spans="11:12">
      <c r="K1560" s="587"/>
      <c r="L1560" s="587"/>
    </row>
    <row r="1561" customHeight="1" spans="11:12">
      <c r="K1561" s="587"/>
      <c r="L1561" s="587"/>
    </row>
    <row r="1562" customHeight="1" spans="11:12">
      <c r="K1562" s="587"/>
      <c r="L1562" s="587"/>
    </row>
    <row r="1563" customHeight="1" spans="11:12">
      <c r="K1563" s="587"/>
      <c r="L1563" s="587"/>
    </row>
    <row r="1564" customHeight="1" spans="11:12">
      <c r="K1564" s="587"/>
      <c r="L1564" s="587"/>
    </row>
    <row r="1565" customHeight="1" spans="11:12">
      <c r="K1565" s="587"/>
      <c r="L1565" s="587"/>
    </row>
    <row r="1566" customHeight="1" spans="11:12">
      <c r="K1566" s="587"/>
      <c r="L1566" s="587"/>
    </row>
    <row r="1567" customHeight="1" spans="11:12">
      <c r="K1567" s="587"/>
      <c r="L1567" s="587"/>
    </row>
    <row r="1568" customHeight="1" spans="11:12">
      <c r="K1568" s="587"/>
      <c r="L1568" s="587"/>
    </row>
    <row r="1569" customHeight="1" spans="11:12">
      <c r="K1569" s="587"/>
      <c r="L1569" s="587"/>
    </row>
    <row r="1570" customHeight="1" spans="11:12">
      <c r="K1570" s="587"/>
      <c r="L1570" s="587"/>
    </row>
    <row r="1571" customHeight="1" spans="11:12">
      <c r="K1571" s="587"/>
      <c r="L1571" s="587"/>
    </row>
    <row r="1572" customHeight="1" spans="11:12">
      <c r="K1572" s="587"/>
      <c r="L1572" s="587"/>
    </row>
    <row r="1573" customHeight="1" spans="11:12">
      <c r="K1573" s="587"/>
      <c r="L1573" s="587"/>
    </row>
    <row r="1574" customHeight="1" spans="11:12">
      <c r="K1574" s="587"/>
      <c r="L1574" s="587"/>
    </row>
    <row r="1575" customHeight="1" spans="11:12">
      <c r="K1575" s="587"/>
      <c r="L1575" s="587"/>
    </row>
    <row r="1576" customHeight="1" spans="11:12">
      <c r="K1576" s="587"/>
      <c r="L1576" s="587"/>
    </row>
    <row r="1577" customHeight="1" spans="11:12">
      <c r="K1577" s="587"/>
      <c r="L1577" s="587"/>
    </row>
    <row r="1578" customHeight="1" spans="11:12">
      <c r="K1578" s="587"/>
      <c r="L1578" s="587"/>
    </row>
    <row r="1579" customHeight="1" spans="11:12">
      <c r="K1579" s="587"/>
      <c r="L1579" s="587"/>
    </row>
    <row r="1580" customHeight="1" spans="11:12">
      <c r="K1580" s="587"/>
      <c r="L1580" s="587"/>
    </row>
    <row r="1581" customHeight="1" spans="11:12">
      <c r="K1581" s="587"/>
      <c r="L1581" s="587"/>
    </row>
    <row r="1582" customHeight="1" spans="11:12">
      <c r="K1582" s="587"/>
      <c r="L1582" s="587"/>
    </row>
    <row r="1583" customHeight="1" spans="11:12">
      <c r="K1583" s="587"/>
      <c r="L1583" s="587"/>
    </row>
    <row r="1584" customHeight="1" spans="11:12">
      <c r="K1584" s="587"/>
      <c r="L1584" s="587"/>
    </row>
    <row r="1585" customHeight="1" spans="11:12">
      <c r="K1585" s="587"/>
      <c r="L1585" s="587"/>
    </row>
    <row r="1586" customHeight="1" spans="11:12">
      <c r="K1586" s="587"/>
      <c r="L1586" s="587"/>
    </row>
    <row r="1587" customHeight="1" spans="11:12">
      <c r="K1587" s="587"/>
      <c r="L1587" s="587"/>
    </row>
    <row r="1588" customHeight="1" spans="11:12">
      <c r="K1588" s="587"/>
      <c r="L1588" s="587"/>
    </row>
    <row r="1589" customHeight="1" spans="11:12">
      <c r="K1589" s="587"/>
      <c r="L1589" s="587"/>
    </row>
    <row r="1590" customHeight="1" spans="11:12">
      <c r="K1590" s="587"/>
      <c r="L1590" s="587"/>
    </row>
    <row r="1591" customHeight="1" spans="11:12">
      <c r="K1591" s="587"/>
      <c r="L1591" s="587"/>
    </row>
    <row r="1592" customHeight="1" spans="11:12">
      <c r="K1592" s="587"/>
      <c r="L1592" s="587"/>
    </row>
    <row r="1593" customHeight="1" spans="11:12">
      <c r="K1593" s="587"/>
      <c r="L1593" s="587"/>
    </row>
    <row r="1594" customHeight="1" spans="11:12">
      <c r="K1594" s="587"/>
      <c r="L1594" s="587"/>
    </row>
    <row r="1595" customHeight="1" spans="11:12">
      <c r="K1595" s="587"/>
      <c r="L1595" s="587"/>
    </row>
    <row r="1596" customHeight="1" spans="11:12">
      <c r="K1596" s="587"/>
      <c r="L1596" s="587"/>
    </row>
    <row r="1597" customHeight="1" spans="11:12">
      <c r="K1597" s="587"/>
      <c r="L1597" s="587"/>
    </row>
    <row r="1598" customHeight="1" spans="11:12">
      <c r="K1598" s="587"/>
      <c r="L1598" s="587"/>
    </row>
    <row r="1599" customHeight="1" spans="11:12">
      <c r="K1599" s="587"/>
      <c r="L1599" s="587"/>
    </row>
    <row r="1600" customHeight="1" spans="11:12">
      <c r="K1600" s="587"/>
      <c r="L1600" s="587"/>
    </row>
    <row r="1601" customHeight="1" spans="11:12">
      <c r="K1601" s="587"/>
      <c r="L1601" s="587"/>
    </row>
    <row r="1602" customHeight="1" spans="11:12">
      <c r="K1602" s="587"/>
      <c r="L1602" s="587"/>
    </row>
    <row r="1603" customHeight="1" spans="11:12">
      <c r="K1603" s="587"/>
      <c r="L1603" s="587"/>
    </row>
    <row r="1604" customHeight="1" spans="11:12">
      <c r="K1604" s="587"/>
      <c r="L1604" s="587"/>
    </row>
    <row r="1605" customHeight="1" spans="11:12">
      <c r="K1605" s="587"/>
      <c r="L1605" s="587"/>
    </row>
    <row r="1606" customHeight="1" spans="11:12">
      <c r="K1606" s="587"/>
      <c r="L1606" s="587"/>
    </row>
    <row r="1607" customHeight="1" spans="11:12">
      <c r="K1607" s="587"/>
      <c r="L1607" s="587"/>
    </row>
    <row r="1608" customHeight="1" spans="11:12">
      <c r="K1608" s="587"/>
      <c r="L1608" s="587"/>
    </row>
    <row r="1609" customHeight="1" spans="11:12">
      <c r="K1609" s="587"/>
      <c r="L1609" s="587"/>
    </row>
    <row r="1610" customHeight="1" spans="11:12">
      <c r="K1610" s="587"/>
      <c r="L1610" s="587"/>
    </row>
    <row r="1611" customHeight="1" spans="11:12">
      <c r="K1611" s="587"/>
      <c r="L1611" s="587"/>
    </row>
    <row r="1612" customHeight="1" spans="11:12">
      <c r="K1612" s="587"/>
      <c r="L1612" s="587"/>
    </row>
    <row r="1613" customHeight="1" spans="11:12">
      <c r="K1613" s="587"/>
      <c r="L1613" s="587"/>
    </row>
    <row r="1614" customHeight="1" spans="11:12">
      <c r="K1614" s="587"/>
      <c r="L1614" s="587"/>
    </row>
    <row r="1615" customHeight="1" spans="11:12">
      <c r="K1615" s="587"/>
      <c r="L1615" s="587"/>
    </row>
    <row r="1616" customHeight="1" spans="11:12">
      <c r="K1616" s="587"/>
      <c r="L1616" s="587"/>
    </row>
    <row r="1617" customHeight="1" spans="11:12">
      <c r="K1617" s="587"/>
      <c r="L1617" s="587"/>
    </row>
    <row r="1618" customHeight="1" spans="11:12">
      <c r="K1618" s="587"/>
      <c r="L1618" s="587"/>
    </row>
    <row r="1619" customHeight="1" spans="11:12">
      <c r="K1619" s="587"/>
      <c r="L1619" s="587"/>
    </row>
    <row r="1620" customHeight="1" spans="11:12">
      <c r="K1620" s="587"/>
      <c r="L1620" s="587"/>
    </row>
    <row r="1621" customHeight="1" spans="11:12">
      <c r="K1621" s="587"/>
      <c r="L1621" s="587"/>
    </row>
    <row r="1622" customHeight="1" spans="11:12">
      <c r="K1622" s="587"/>
      <c r="L1622" s="587"/>
    </row>
    <row r="1623" customHeight="1" spans="11:12">
      <c r="K1623" s="587"/>
      <c r="L1623" s="587"/>
    </row>
    <row r="1624" customHeight="1" spans="11:12">
      <c r="K1624" s="587"/>
      <c r="L1624" s="587"/>
    </row>
    <row r="1625" customHeight="1" spans="11:12">
      <c r="K1625" s="587"/>
      <c r="L1625" s="587"/>
    </row>
    <row r="1626" customHeight="1" spans="11:12">
      <c r="K1626" s="587"/>
      <c r="L1626" s="587"/>
    </row>
    <row r="1627" customHeight="1" spans="11:12">
      <c r="K1627" s="587"/>
      <c r="L1627" s="587"/>
    </row>
    <row r="1628" customHeight="1" spans="11:12">
      <c r="K1628" s="587"/>
      <c r="L1628" s="587"/>
    </row>
    <row r="1629" customHeight="1" spans="11:12">
      <c r="K1629" s="587"/>
      <c r="L1629" s="587"/>
    </row>
    <row r="1630" customHeight="1" spans="11:12">
      <c r="K1630" s="587"/>
      <c r="L1630" s="587"/>
    </row>
    <row r="1631" customHeight="1" spans="11:12">
      <c r="K1631" s="587"/>
      <c r="L1631" s="587"/>
    </row>
    <row r="1632" customHeight="1" spans="11:12">
      <c r="K1632" s="587"/>
      <c r="L1632" s="587"/>
    </row>
    <row r="1633" customHeight="1" spans="11:12">
      <c r="K1633" s="587"/>
      <c r="L1633" s="587"/>
    </row>
    <row r="1634" customHeight="1" spans="11:12">
      <c r="K1634" s="587"/>
      <c r="L1634" s="587"/>
    </row>
    <row r="1635" customHeight="1" spans="11:12">
      <c r="K1635" s="587"/>
      <c r="L1635" s="587"/>
    </row>
    <row r="1636" customHeight="1" spans="11:12">
      <c r="K1636" s="587"/>
      <c r="L1636" s="587"/>
    </row>
    <row r="1637" customHeight="1" spans="11:12">
      <c r="K1637" s="587"/>
      <c r="L1637" s="587"/>
    </row>
    <row r="1638" customHeight="1" spans="11:12">
      <c r="K1638" s="587"/>
      <c r="L1638" s="587"/>
    </row>
    <row r="1639" customHeight="1" spans="11:12">
      <c r="K1639" s="587"/>
      <c r="L1639" s="587"/>
    </row>
    <row r="1640" customHeight="1" spans="11:12">
      <c r="K1640" s="587"/>
      <c r="L1640" s="587"/>
    </row>
    <row r="1641" customHeight="1" spans="11:12">
      <c r="K1641" s="587"/>
      <c r="L1641" s="587"/>
    </row>
    <row r="1642" customHeight="1" spans="11:12">
      <c r="K1642" s="587"/>
      <c r="L1642" s="587"/>
    </row>
    <row r="1643" customHeight="1" spans="11:12">
      <c r="K1643" s="587"/>
      <c r="L1643" s="587"/>
    </row>
    <row r="1644" customHeight="1" spans="11:12">
      <c r="K1644" s="587"/>
      <c r="L1644" s="587"/>
    </row>
    <row r="1645" customHeight="1" spans="11:12">
      <c r="K1645" s="587"/>
      <c r="L1645" s="587"/>
    </row>
    <row r="1646" customHeight="1" spans="11:12">
      <c r="K1646" s="587"/>
      <c r="L1646" s="587"/>
    </row>
    <row r="1647" customHeight="1" spans="11:12">
      <c r="K1647" s="587"/>
      <c r="L1647" s="587"/>
    </row>
    <row r="1648" customHeight="1" spans="11:12">
      <c r="K1648" s="587"/>
      <c r="L1648" s="587"/>
    </row>
    <row r="1649" customHeight="1" spans="11:12">
      <c r="K1649" s="587"/>
      <c r="L1649" s="587"/>
    </row>
    <row r="1650" customHeight="1" spans="11:12">
      <c r="K1650" s="587"/>
      <c r="L1650" s="587"/>
    </row>
    <row r="1651" customHeight="1" spans="11:12">
      <c r="K1651" s="587"/>
      <c r="L1651" s="587"/>
    </row>
    <row r="1652" customHeight="1" spans="11:12">
      <c r="K1652" s="587"/>
      <c r="L1652" s="587"/>
    </row>
    <row r="1653" customHeight="1" spans="11:12">
      <c r="K1653" s="587"/>
      <c r="L1653" s="587"/>
    </row>
    <row r="1654" customHeight="1" spans="11:12">
      <c r="K1654" s="587"/>
      <c r="L1654" s="587"/>
    </row>
    <row r="1655" customHeight="1" spans="11:12">
      <c r="K1655" s="587"/>
      <c r="L1655" s="587"/>
    </row>
    <row r="1656" customHeight="1" spans="11:12">
      <c r="K1656" s="587"/>
      <c r="L1656" s="587"/>
    </row>
    <row r="1657" customHeight="1" spans="11:12">
      <c r="K1657" s="587"/>
      <c r="L1657" s="587"/>
    </row>
    <row r="1658" customHeight="1" spans="11:12">
      <c r="K1658" s="587"/>
      <c r="L1658" s="587"/>
    </row>
    <row r="1659" customHeight="1" spans="11:12">
      <c r="K1659" s="587"/>
      <c r="L1659" s="587"/>
    </row>
    <row r="1660" customHeight="1" spans="11:12">
      <c r="K1660" s="587"/>
      <c r="L1660" s="587"/>
    </row>
    <row r="1661" customHeight="1" spans="11:12">
      <c r="K1661" s="587"/>
      <c r="L1661" s="587"/>
    </row>
    <row r="1662" customHeight="1" spans="11:12">
      <c r="K1662" s="587"/>
      <c r="L1662" s="587"/>
    </row>
    <row r="1663" customHeight="1" spans="11:12">
      <c r="K1663" s="587"/>
      <c r="L1663" s="587"/>
    </row>
    <row r="1664" customHeight="1" spans="11:12">
      <c r="K1664" s="587"/>
      <c r="L1664" s="587"/>
    </row>
    <row r="1665" customHeight="1" spans="11:12">
      <c r="K1665" s="587"/>
      <c r="L1665" s="587"/>
    </row>
    <row r="1666" customHeight="1" spans="11:12">
      <c r="K1666" s="587"/>
      <c r="L1666" s="587"/>
    </row>
    <row r="1667" customHeight="1" spans="11:12">
      <c r="K1667" s="587"/>
      <c r="L1667" s="587"/>
    </row>
    <row r="1668" customHeight="1" spans="11:12">
      <c r="K1668" s="587"/>
      <c r="L1668" s="587"/>
    </row>
    <row r="1669" customHeight="1" spans="11:12">
      <c r="K1669" s="587"/>
      <c r="L1669" s="587"/>
    </row>
    <row r="1670" customHeight="1" spans="11:12">
      <c r="K1670" s="587"/>
      <c r="L1670" s="587"/>
    </row>
    <row r="1671" customHeight="1" spans="11:12">
      <c r="K1671" s="587"/>
      <c r="L1671" s="587"/>
    </row>
    <row r="1672" customHeight="1" spans="11:12">
      <c r="K1672" s="587"/>
      <c r="L1672" s="587"/>
    </row>
    <row r="1673" customHeight="1" spans="11:12">
      <c r="K1673" s="587"/>
      <c r="L1673" s="587"/>
    </row>
    <row r="1674" customHeight="1" spans="11:12">
      <c r="K1674" s="587"/>
      <c r="L1674" s="587"/>
    </row>
    <row r="1675" customHeight="1" spans="11:12">
      <c r="K1675" s="587"/>
      <c r="L1675" s="587"/>
    </row>
    <row r="1676" customHeight="1" spans="11:12">
      <c r="K1676" s="587"/>
      <c r="L1676" s="587"/>
    </row>
    <row r="1677" customHeight="1" spans="11:12">
      <c r="K1677" s="587"/>
      <c r="L1677" s="587"/>
    </row>
    <row r="1678" customHeight="1" spans="11:12">
      <c r="K1678" s="587"/>
      <c r="L1678" s="587"/>
    </row>
    <row r="1679" customHeight="1" spans="11:12">
      <c r="K1679" s="587"/>
      <c r="L1679" s="587"/>
    </row>
    <row r="1680" customHeight="1" spans="11:12">
      <c r="K1680" s="587"/>
      <c r="L1680" s="587"/>
    </row>
    <row r="1681" customHeight="1" spans="11:12">
      <c r="K1681" s="587"/>
      <c r="L1681" s="587"/>
    </row>
    <row r="1682" customHeight="1" spans="11:12">
      <c r="K1682" s="587"/>
      <c r="L1682" s="587"/>
    </row>
    <row r="1683" customHeight="1" spans="11:12">
      <c r="K1683" s="587"/>
      <c r="L1683" s="587"/>
    </row>
    <row r="1684" customHeight="1" spans="11:12">
      <c r="K1684" s="587"/>
      <c r="L1684" s="587"/>
    </row>
    <row r="1685" customHeight="1" spans="11:12">
      <c r="K1685" s="587"/>
      <c r="L1685" s="587"/>
    </row>
    <row r="1686" customHeight="1" spans="11:12">
      <c r="K1686" s="587"/>
      <c r="L1686" s="587"/>
    </row>
    <row r="1687" customHeight="1" spans="11:12">
      <c r="K1687" s="587"/>
      <c r="L1687" s="587"/>
    </row>
    <row r="1688" customHeight="1" spans="11:12">
      <c r="K1688" s="587"/>
      <c r="L1688" s="587"/>
    </row>
    <row r="1689" customHeight="1" spans="11:12">
      <c r="K1689" s="587"/>
      <c r="L1689" s="587"/>
    </row>
    <row r="1690" customHeight="1" spans="11:12">
      <c r="K1690" s="587"/>
      <c r="L1690" s="587"/>
    </row>
    <row r="1691" customHeight="1" spans="11:12">
      <c r="K1691" s="587"/>
      <c r="L1691" s="587"/>
    </row>
    <row r="1692" customHeight="1" spans="11:12">
      <c r="K1692" s="587"/>
      <c r="L1692" s="587"/>
    </row>
    <row r="1693" customHeight="1" spans="11:12">
      <c r="K1693" s="587"/>
      <c r="L1693" s="587"/>
    </row>
    <row r="1694" customHeight="1" spans="11:12">
      <c r="K1694" s="587"/>
      <c r="L1694" s="587"/>
    </row>
    <row r="1695" customHeight="1" spans="11:12">
      <c r="K1695" s="587"/>
      <c r="L1695" s="587"/>
    </row>
    <row r="1696" customHeight="1" spans="11:12">
      <c r="K1696" s="587"/>
      <c r="L1696" s="587"/>
    </row>
    <row r="1697" customHeight="1" spans="11:12">
      <c r="K1697" s="587"/>
      <c r="L1697" s="587"/>
    </row>
    <row r="1698" customHeight="1" spans="11:12">
      <c r="K1698" s="587"/>
      <c r="L1698" s="587"/>
    </row>
    <row r="1699" customHeight="1" spans="11:12">
      <c r="K1699" s="587"/>
      <c r="L1699" s="587"/>
    </row>
    <row r="1700" customHeight="1" spans="11:12">
      <c r="K1700" s="587"/>
      <c r="L1700" s="587"/>
    </row>
    <row r="1701" customHeight="1" spans="11:12">
      <c r="K1701" s="587"/>
      <c r="L1701" s="587"/>
    </row>
    <row r="1702" customHeight="1" spans="11:12">
      <c r="K1702" s="587"/>
      <c r="L1702" s="587"/>
    </row>
    <row r="1703" customHeight="1" spans="11:12">
      <c r="K1703" s="587"/>
      <c r="L1703" s="587"/>
    </row>
    <row r="1704" customHeight="1" spans="11:12">
      <c r="K1704" s="587"/>
      <c r="L1704" s="587"/>
    </row>
    <row r="1705" customHeight="1" spans="11:12">
      <c r="K1705" s="587"/>
      <c r="L1705" s="587"/>
    </row>
    <row r="1706" customHeight="1" spans="11:12">
      <c r="K1706" s="587"/>
      <c r="L1706" s="587"/>
    </row>
    <row r="1707" customHeight="1" spans="11:12">
      <c r="K1707" s="587"/>
      <c r="L1707" s="587"/>
    </row>
    <row r="1708" customHeight="1" spans="11:12">
      <c r="K1708" s="587"/>
      <c r="L1708" s="587"/>
    </row>
    <row r="1709" customHeight="1" spans="11:12">
      <c r="K1709" s="587"/>
      <c r="L1709" s="587"/>
    </row>
    <row r="1710" customHeight="1" spans="11:12">
      <c r="K1710" s="587"/>
      <c r="L1710" s="587"/>
    </row>
    <row r="1711" customHeight="1" spans="11:12">
      <c r="K1711" s="587"/>
      <c r="L1711" s="587"/>
    </row>
    <row r="1712" customHeight="1" spans="11:12">
      <c r="K1712" s="587"/>
      <c r="L1712" s="587"/>
    </row>
    <row r="1713" customHeight="1" spans="11:12">
      <c r="K1713" s="587"/>
      <c r="L1713" s="587"/>
    </row>
    <row r="1714" customHeight="1" spans="11:12">
      <c r="K1714" s="587"/>
      <c r="L1714" s="587"/>
    </row>
    <row r="1715" customHeight="1" spans="11:12">
      <c r="K1715" s="587"/>
      <c r="L1715" s="587"/>
    </row>
    <row r="1716" customHeight="1" spans="11:12">
      <c r="K1716" s="587"/>
      <c r="L1716" s="587"/>
    </row>
    <row r="1717" customHeight="1" spans="11:12">
      <c r="K1717" s="587"/>
      <c r="L1717" s="587"/>
    </row>
    <row r="1718" customHeight="1" spans="11:12">
      <c r="K1718" s="587"/>
      <c r="L1718" s="587"/>
    </row>
    <row r="1719" customHeight="1" spans="11:12">
      <c r="K1719" s="587"/>
      <c r="L1719" s="587"/>
    </row>
    <row r="1720" customHeight="1" spans="11:12">
      <c r="K1720" s="587"/>
      <c r="L1720" s="587"/>
    </row>
    <row r="1721" customHeight="1" spans="11:12">
      <c r="K1721" s="587"/>
      <c r="L1721" s="587"/>
    </row>
    <row r="1722" customHeight="1" spans="11:12">
      <c r="K1722" s="587"/>
      <c r="L1722" s="587"/>
    </row>
    <row r="1723" customHeight="1" spans="11:12">
      <c r="K1723" s="587"/>
      <c r="L1723" s="587"/>
    </row>
    <row r="1724" customHeight="1" spans="11:12">
      <c r="K1724" s="587"/>
      <c r="L1724" s="587"/>
    </row>
    <row r="1725" customHeight="1" spans="11:12">
      <c r="K1725" s="587"/>
      <c r="L1725" s="587"/>
    </row>
    <row r="1726" customHeight="1" spans="11:12">
      <c r="K1726" s="587"/>
      <c r="L1726" s="587"/>
    </row>
    <row r="1727" customHeight="1" spans="11:12">
      <c r="K1727" s="587"/>
      <c r="L1727" s="587"/>
    </row>
    <row r="1728" customHeight="1" spans="11:12">
      <c r="K1728" s="587"/>
      <c r="L1728" s="587"/>
    </row>
    <row r="1729" customHeight="1" spans="11:12">
      <c r="K1729" s="587"/>
      <c r="L1729" s="587"/>
    </row>
    <row r="1730" customHeight="1" spans="11:12">
      <c r="K1730" s="587"/>
      <c r="L1730" s="587"/>
    </row>
    <row r="1731" customHeight="1" spans="11:12">
      <c r="K1731" s="587"/>
      <c r="L1731" s="587"/>
    </row>
    <row r="1732" customHeight="1" spans="11:12">
      <c r="K1732" s="587"/>
      <c r="L1732" s="587"/>
    </row>
    <row r="1733" customHeight="1" spans="11:12">
      <c r="K1733" s="587"/>
      <c r="L1733" s="587"/>
    </row>
    <row r="1734" customHeight="1" spans="11:12">
      <c r="K1734" s="587"/>
      <c r="L1734" s="587"/>
    </row>
    <row r="1735" customHeight="1" spans="11:12">
      <c r="K1735" s="587"/>
      <c r="L1735" s="587"/>
    </row>
    <row r="1736" customHeight="1" spans="11:12">
      <c r="K1736" s="587"/>
      <c r="L1736" s="587"/>
    </row>
    <row r="1737" customHeight="1" spans="11:12">
      <c r="K1737" s="587"/>
      <c r="L1737" s="587"/>
    </row>
    <row r="1738" customHeight="1" spans="11:12">
      <c r="K1738" s="587"/>
      <c r="L1738" s="587"/>
    </row>
    <row r="1739" customHeight="1" spans="11:12">
      <c r="K1739" s="587"/>
      <c r="L1739" s="587"/>
    </row>
    <row r="1740" customHeight="1" spans="11:12">
      <c r="K1740" s="587"/>
      <c r="L1740" s="587"/>
    </row>
    <row r="1741" customHeight="1" spans="11:12">
      <c r="K1741" s="587"/>
      <c r="L1741" s="587"/>
    </row>
    <row r="1742" customHeight="1" spans="11:12">
      <c r="K1742" s="587"/>
      <c r="L1742" s="587"/>
    </row>
    <row r="1743" customHeight="1" spans="11:12">
      <c r="K1743" s="587"/>
      <c r="L1743" s="587"/>
    </row>
    <row r="1744" customHeight="1" spans="11:12">
      <c r="K1744" s="587"/>
      <c r="L1744" s="587"/>
    </row>
    <row r="1745" customHeight="1" spans="11:12">
      <c r="K1745" s="587"/>
      <c r="L1745" s="587"/>
    </row>
    <row r="1746" customHeight="1" spans="11:12">
      <c r="K1746" s="587"/>
      <c r="L1746" s="587"/>
    </row>
    <row r="1747" customHeight="1" spans="11:12">
      <c r="K1747" s="587"/>
      <c r="L1747" s="587"/>
    </row>
    <row r="1748" customHeight="1" spans="11:12">
      <c r="K1748" s="587"/>
      <c r="L1748" s="587"/>
    </row>
    <row r="1749" customHeight="1" spans="11:12">
      <c r="K1749" s="587"/>
      <c r="L1749" s="587"/>
    </row>
    <row r="1750" customHeight="1" spans="11:12">
      <c r="K1750" s="587"/>
      <c r="L1750" s="587"/>
    </row>
    <row r="1751" customHeight="1" spans="11:12">
      <c r="K1751" s="587"/>
      <c r="L1751" s="587"/>
    </row>
    <row r="1752" customHeight="1" spans="11:12">
      <c r="K1752" s="587"/>
      <c r="L1752" s="587"/>
    </row>
    <row r="1753" customHeight="1" spans="11:12">
      <c r="K1753" s="587"/>
      <c r="L1753" s="587"/>
    </row>
    <row r="1754" customHeight="1" spans="11:12">
      <c r="K1754" s="587"/>
      <c r="L1754" s="587"/>
    </row>
    <row r="1755" customHeight="1" spans="11:12">
      <c r="K1755" s="587"/>
      <c r="L1755" s="587"/>
    </row>
    <row r="1756" customHeight="1" spans="11:12">
      <c r="K1756" s="587"/>
      <c r="L1756" s="587"/>
    </row>
    <row r="1757" customHeight="1" spans="11:12">
      <c r="K1757" s="587"/>
      <c r="L1757" s="587"/>
    </row>
    <row r="1758" customHeight="1" spans="11:12">
      <c r="K1758" s="587"/>
      <c r="L1758" s="587"/>
    </row>
    <row r="1759" customHeight="1" spans="11:12">
      <c r="K1759" s="587"/>
      <c r="L1759" s="587"/>
    </row>
    <row r="1760" customHeight="1" spans="11:12">
      <c r="K1760" s="587"/>
      <c r="L1760" s="587"/>
    </row>
    <row r="1761" customHeight="1" spans="11:12">
      <c r="K1761" s="587"/>
      <c r="L1761" s="587"/>
    </row>
    <row r="1762" customHeight="1" spans="11:12">
      <c r="K1762" s="587"/>
      <c r="L1762" s="587"/>
    </row>
    <row r="1763" customHeight="1" spans="11:12">
      <c r="K1763" s="587"/>
      <c r="L1763" s="587"/>
    </row>
    <row r="1764" customHeight="1" spans="11:12">
      <c r="K1764" s="587"/>
      <c r="L1764" s="587"/>
    </row>
    <row r="1765" customHeight="1" spans="11:12">
      <c r="K1765" s="587"/>
      <c r="L1765" s="587"/>
    </row>
    <row r="1766" customHeight="1" spans="11:12">
      <c r="K1766" s="587"/>
      <c r="L1766" s="587"/>
    </row>
    <row r="1767" customHeight="1" spans="11:12">
      <c r="K1767" s="587"/>
      <c r="L1767" s="587"/>
    </row>
    <row r="1768" customHeight="1" spans="11:12">
      <c r="K1768" s="587"/>
      <c r="L1768" s="587"/>
    </row>
    <row r="1769" customHeight="1" spans="11:12">
      <c r="K1769" s="587"/>
      <c r="L1769" s="587"/>
    </row>
    <row r="1770" customHeight="1" spans="11:12">
      <c r="K1770" s="587"/>
      <c r="L1770" s="587"/>
    </row>
    <row r="1771" customHeight="1" spans="11:12">
      <c r="K1771" s="587"/>
      <c r="L1771" s="587"/>
    </row>
    <row r="1772" customHeight="1" spans="11:12">
      <c r="K1772" s="587"/>
      <c r="L1772" s="587"/>
    </row>
    <row r="1773" customHeight="1" spans="11:12">
      <c r="K1773" s="587"/>
      <c r="L1773" s="587"/>
    </row>
    <row r="1774" customHeight="1" spans="11:12">
      <c r="K1774" s="587"/>
      <c r="L1774" s="587"/>
    </row>
    <row r="1775" customHeight="1" spans="11:12">
      <c r="K1775" s="587"/>
      <c r="L1775" s="587"/>
    </row>
    <row r="1776" customHeight="1" spans="11:12">
      <c r="K1776" s="587"/>
      <c r="L1776" s="587"/>
    </row>
    <row r="1777" customHeight="1" spans="11:12">
      <c r="K1777" s="587"/>
      <c r="L1777" s="587"/>
    </row>
    <row r="1778" customHeight="1" spans="11:12">
      <c r="K1778" s="587"/>
      <c r="L1778" s="587"/>
    </row>
    <row r="1779" customHeight="1" spans="11:12">
      <c r="K1779" s="587"/>
      <c r="L1779" s="587"/>
    </row>
    <row r="1780" customHeight="1" spans="11:12">
      <c r="K1780" s="587"/>
      <c r="L1780" s="587"/>
    </row>
    <row r="1781" customHeight="1" spans="11:12">
      <c r="K1781" s="587"/>
      <c r="L1781" s="587"/>
    </row>
    <row r="1782" customHeight="1" spans="11:12">
      <c r="K1782" s="587"/>
      <c r="L1782" s="587"/>
    </row>
    <row r="1783" customHeight="1" spans="11:12">
      <c r="K1783" s="587"/>
      <c r="L1783" s="587"/>
    </row>
    <row r="1784" customHeight="1" spans="11:12">
      <c r="K1784" s="587"/>
      <c r="L1784" s="587"/>
    </row>
    <row r="1785" customHeight="1" spans="11:12">
      <c r="K1785" s="587"/>
      <c r="L1785" s="587"/>
    </row>
    <row r="1786" customHeight="1" spans="11:12">
      <c r="K1786" s="587"/>
      <c r="L1786" s="587"/>
    </row>
    <row r="1787" customHeight="1" spans="11:12">
      <c r="K1787" s="587"/>
      <c r="L1787" s="587"/>
    </row>
    <row r="1788" customHeight="1" spans="11:12">
      <c r="K1788" s="587"/>
      <c r="L1788" s="587"/>
    </row>
    <row r="1789" customHeight="1" spans="11:12">
      <c r="K1789" s="587"/>
      <c r="L1789" s="587"/>
    </row>
    <row r="1790" customHeight="1" spans="11:12">
      <c r="K1790" s="587"/>
      <c r="L1790" s="587"/>
    </row>
    <row r="1791" customHeight="1" spans="11:12">
      <c r="K1791" s="587"/>
      <c r="L1791" s="587"/>
    </row>
    <row r="1792" customHeight="1" spans="11:12">
      <c r="K1792" s="587"/>
      <c r="L1792" s="587"/>
    </row>
    <row r="1793" customHeight="1" spans="11:12">
      <c r="K1793" s="587"/>
      <c r="L1793" s="587"/>
    </row>
    <row r="1794" customHeight="1" spans="11:12">
      <c r="K1794" s="587"/>
      <c r="L1794" s="587"/>
    </row>
    <row r="1795" customHeight="1" spans="11:12">
      <c r="K1795" s="587"/>
      <c r="L1795" s="587"/>
    </row>
    <row r="1796" customHeight="1" spans="11:12">
      <c r="K1796" s="587"/>
      <c r="L1796" s="587"/>
    </row>
    <row r="1797" customHeight="1" spans="11:12">
      <c r="K1797" s="587"/>
      <c r="L1797" s="587"/>
    </row>
    <row r="1798" customHeight="1" spans="11:12">
      <c r="K1798" s="587"/>
      <c r="L1798" s="587"/>
    </row>
    <row r="1799" customHeight="1" spans="11:12">
      <c r="K1799" s="587"/>
      <c r="L1799" s="587"/>
    </row>
    <row r="1800" customHeight="1" spans="11:12">
      <c r="K1800" s="587"/>
      <c r="L1800" s="587"/>
    </row>
    <row r="1801" customHeight="1" spans="11:12">
      <c r="K1801" s="587"/>
      <c r="L1801" s="587"/>
    </row>
    <row r="1802" customHeight="1" spans="11:12">
      <c r="K1802" s="587"/>
      <c r="L1802" s="587"/>
    </row>
    <row r="1803" customHeight="1" spans="11:12">
      <c r="K1803" s="587"/>
      <c r="L1803" s="587"/>
    </row>
    <row r="1804" customHeight="1" spans="11:12">
      <c r="K1804" s="587"/>
      <c r="L1804" s="587"/>
    </row>
    <row r="1805" customHeight="1" spans="11:12">
      <c r="K1805" s="587"/>
      <c r="L1805" s="587"/>
    </row>
    <row r="1806" customHeight="1" spans="11:12">
      <c r="K1806" s="587"/>
      <c r="L1806" s="587"/>
    </row>
    <row r="1807" customHeight="1" spans="11:12">
      <c r="K1807" s="587"/>
      <c r="L1807" s="587"/>
    </row>
    <row r="1808" customHeight="1" spans="11:12">
      <c r="K1808" s="587"/>
      <c r="L1808" s="587"/>
    </row>
    <row r="1809" customHeight="1" spans="11:12">
      <c r="K1809" s="587"/>
      <c r="L1809" s="587"/>
    </row>
    <row r="1810" customHeight="1" spans="11:12">
      <c r="K1810" s="587"/>
      <c r="L1810" s="587"/>
    </row>
    <row r="1811" customHeight="1" spans="11:12">
      <c r="K1811" s="587"/>
      <c r="L1811" s="587"/>
    </row>
    <row r="1812" customHeight="1" spans="11:12">
      <c r="K1812" s="587"/>
      <c r="L1812" s="587"/>
    </row>
    <row r="1813" customHeight="1" spans="11:12">
      <c r="K1813" s="587"/>
      <c r="L1813" s="587"/>
    </row>
    <row r="1814" customHeight="1" spans="11:12">
      <c r="K1814" s="587"/>
      <c r="L1814" s="587"/>
    </row>
    <row r="1815" customHeight="1" spans="11:12">
      <c r="K1815" s="587"/>
      <c r="L1815" s="587"/>
    </row>
    <row r="1816" customHeight="1" spans="11:12">
      <c r="K1816" s="587"/>
      <c r="L1816" s="587"/>
    </row>
    <row r="1817" customHeight="1" spans="11:12">
      <c r="K1817" s="587"/>
      <c r="L1817" s="587"/>
    </row>
    <row r="1818" customHeight="1" spans="11:12">
      <c r="K1818" s="587"/>
      <c r="L1818" s="587"/>
    </row>
    <row r="1819" customHeight="1" spans="11:12">
      <c r="K1819" s="587"/>
      <c r="L1819" s="587"/>
    </row>
    <row r="1820" customHeight="1" spans="11:12">
      <c r="K1820" s="587"/>
      <c r="L1820" s="587"/>
    </row>
    <row r="1821" customHeight="1" spans="11:12">
      <c r="K1821" s="587"/>
      <c r="L1821" s="587"/>
    </row>
    <row r="1822" customHeight="1" spans="11:12">
      <c r="K1822" s="587"/>
      <c r="L1822" s="587"/>
    </row>
    <row r="1823" customHeight="1" spans="11:12">
      <c r="K1823" s="587"/>
      <c r="L1823" s="587"/>
    </row>
    <row r="1824" customHeight="1" spans="11:12">
      <c r="K1824" s="587"/>
      <c r="L1824" s="587"/>
    </row>
    <row r="1825" customHeight="1" spans="11:12">
      <c r="K1825" s="587"/>
      <c r="L1825" s="587"/>
    </row>
    <row r="1826" customHeight="1" spans="11:12">
      <c r="K1826" s="587"/>
      <c r="L1826" s="587"/>
    </row>
    <row r="1827" customHeight="1" spans="11:12">
      <c r="K1827" s="587"/>
      <c r="L1827" s="587"/>
    </row>
    <row r="1828" customHeight="1" spans="11:12">
      <c r="K1828" s="587"/>
      <c r="L1828" s="587"/>
    </row>
    <row r="1829" customHeight="1" spans="11:12">
      <c r="K1829" s="587"/>
      <c r="L1829" s="587"/>
    </row>
    <row r="1830" customHeight="1" spans="11:12">
      <c r="K1830" s="587"/>
      <c r="L1830" s="587"/>
    </row>
    <row r="1831" customHeight="1" spans="11:12">
      <c r="K1831" s="587"/>
      <c r="L1831" s="587"/>
    </row>
    <row r="1832" customHeight="1" spans="11:12">
      <c r="K1832" s="587"/>
      <c r="L1832" s="587"/>
    </row>
    <row r="1833" customHeight="1" spans="11:12">
      <c r="K1833" s="587"/>
      <c r="L1833" s="587"/>
    </row>
    <row r="1834" customHeight="1" spans="11:12">
      <c r="K1834" s="587"/>
      <c r="L1834" s="587"/>
    </row>
    <row r="1835" customHeight="1" spans="11:12">
      <c r="K1835" s="587"/>
      <c r="L1835" s="587"/>
    </row>
    <row r="1836" customHeight="1" spans="11:12">
      <c r="K1836" s="587"/>
      <c r="L1836" s="587"/>
    </row>
    <row r="1837" customHeight="1" spans="11:12">
      <c r="K1837" s="587"/>
      <c r="L1837" s="587"/>
    </row>
    <row r="1838" customHeight="1" spans="11:12">
      <c r="K1838" s="587"/>
      <c r="L1838" s="587"/>
    </row>
    <row r="1839" customHeight="1" spans="11:12">
      <c r="K1839" s="587"/>
      <c r="L1839" s="587"/>
    </row>
    <row r="1840" customHeight="1" spans="11:12">
      <c r="K1840" s="587"/>
      <c r="L1840" s="587"/>
    </row>
    <row r="1841" customHeight="1" spans="11:12">
      <c r="K1841" s="587"/>
      <c r="L1841" s="587"/>
    </row>
    <row r="1842" customHeight="1" spans="11:12">
      <c r="K1842" s="587"/>
      <c r="L1842" s="587"/>
    </row>
    <row r="1843" customHeight="1" spans="11:12">
      <c r="K1843" s="587"/>
      <c r="L1843" s="587"/>
    </row>
    <row r="1844" customHeight="1" spans="11:12">
      <c r="K1844" s="587"/>
      <c r="L1844" s="587"/>
    </row>
    <row r="1845" customHeight="1" spans="11:12">
      <c r="K1845" s="587"/>
      <c r="L1845" s="587"/>
    </row>
    <row r="1846" customHeight="1" spans="11:12">
      <c r="K1846" s="587"/>
      <c r="L1846" s="587"/>
    </row>
    <row r="1847" customHeight="1" spans="11:12">
      <c r="K1847" s="587"/>
      <c r="L1847" s="587"/>
    </row>
    <row r="1848" customHeight="1" spans="11:12">
      <c r="K1848" s="587"/>
      <c r="L1848" s="587"/>
    </row>
    <row r="1849" customHeight="1" spans="11:12">
      <c r="K1849" s="587"/>
      <c r="L1849" s="587"/>
    </row>
    <row r="1850" customHeight="1" spans="11:12">
      <c r="K1850" s="587"/>
      <c r="L1850" s="587"/>
    </row>
    <row r="1851" customHeight="1" spans="11:12">
      <c r="K1851" s="587"/>
      <c r="L1851" s="587"/>
    </row>
    <row r="1852" customHeight="1" spans="11:12">
      <c r="K1852" s="587"/>
      <c r="L1852" s="587"/>
    </row>
    <row r="1853" customHeight="1" spans="11:12">
      <c r="K1853" s="587"/>
      <c r="L1853" s="587"/>
    </row>
    <row r="1854" customHeight="1" spans="11:12">
      <c r="K1854" s="587"/>
      <c r="L1854" s="587"/>
    </row>
    <row r="1855" customHeight="1" spans="11:12">
      <c r="K1855" s="587"/>
      <c r="L1855" s="587"/>
    </row>
    <row r="1856" customHeight="1" spans="11:12">
      <c r="K1856" s="587"/>
      <c r="L1856" s="587"/>
    </row>
    <row r="1857" customHeight="1" spans="11:12">
      <c r="K1857" s="587"/>
      <c r="L1857" s="587"/>
    </row>
    <row r="1858" customHeight="1" spans="11:12">
      <c r="K1858" s="587"/>
      <c r="L1858" s="587"/>
    </row>
    <row r="1859" customHeight="1" spans="11:12">
      <c r="K1859" s="587"/>
      <c r="L1859" s="587"/>
    </row>
    <row r="1860" customHeight="1" spans="11:12">
      <c r="K1860" s="587"/>
      <c r="L1860" s="587"/>
    </row>
    <row r="1861" customHeight="1" spans="11:12">
      <c r="K1861" s="587"/>
      <c r="L1861" s="587"/>
    </row>
    <row r="1862" customHeight="1" spans="11:12">
      <c r="K1862" s="587"/>
      <c r="L1862" s="587"/>
    </row>
    <row r="1863" customHeight="1" spans="11:12">
      <c r="K1863" s="587"/>
      <c r="L1863" s="587"/>
    </row>
    <row r="1864" customHeight="1" spans="11:12">
      <c r="K1864" s="587"/>
      <c r="L1864" s="587"/>
    </row>
    <row r="1865" customHeight="1" spans="11:12">
      <c r="K1865" s="587"/>
      <c r="L1865" s="587"/>
    </row>
    <row r="1866" customHeight="1" spans="11:12">
      <c r="K1866" s="587"/>
      <c r="L1866" s="587"/>
    </row>
    <row r="1867" customHeight="1" spans="11:12">
      <c r="K1867" s="587"/>
      <c r="L1867" s="587"/>
    </row>
    <row r="1868" customHeight="1" spans="11:12">
      <c r="K1868" s="587"/>
      <c r="L1868" s="587"/>
    </row>
    <row r="1869" customHeight="1" spans="11:12">
      <c r="K1869" s="587"/>
      <c r="L1869" s="587"/>
    </row>
    <row r="1870" customHeight="1" spans="11:12">
      <c r="K1870" s="587"/>
      <c r="L1870" s="587"/>
    </row>
    <row r="1871" customHeight="1" spans="11:12">
      <c r="K1871" s="587"/>
      <c r="L1871" s="587"/>
    </row>
    <row r="1872" customHeight="1" spans="11:12">
      <c r="K1872" s="587"/>
      <c r="L1872" s="587"/>
    </row>
    <row r="1873" customHeight="1" spans="11:12">
      <c r="K1873" s="587"/>
      <c r="L1873" s="587"/>
    </row>
    <row r="1874" customHeight="1" spans="11:12">
      <c r="K1874" s="587"/>
      <c r="L1874" s="587"/>
    </row>
    <row r="1875" customHeight="1" spans="11:12">
      <c r="K1875" s="587"/>
      <c r="L1875" s="587"/>
    </row>
    <row r="1876" customHeight="1" spans="11:12">
      <c r="K1876" s="587"/>
      <c r="L1876" s="587"/>
    </row>
    <row r="1877" customHeight="1" spans="11:12">
      <c r="K1877" s="587"/>
      <c r="L1877" s="587"/>
    </row>
    <row r="1878" customHeight="1" spans="11:12">
      <c r="K1878" s="587"/>
      <c r="L1878" s="587"/>
    </row>
    <row r="1879" customHeight="1" spans="11:12">
      <c r="K1879" s="587"/>
      <c r="L1879" s="587"/>
    </row>
    <row r="1880" customHeight="1" spans="11:12">
      <c r="K1880" s="587"/>
      <c r="L1880" s="587"/>
    </row>
    <row r="1881" customHeight="1" spans="11:12">
      <c r="K1881" s="587"/>
      <c r="L1881" s="587"/>
    </row>
    <row r="1882" customHeight="1" spans="11:12">
      <c r="K1882" s="587"/>
      <c r="L1882" s="587"/>
    </row>
    <row r="1883" customHeight="1" spans="11:12">
      <c r="K1883" s="587"/>
      <c r="L1883" s="587"/>
    </row>
    <row r="1884" customHeight="1" spans="11:12">
      <c r="K1884" s="587"/>
      <c r="L1884" s="587"/>
    </row>
    <row r="1885" customHeight="1" spans="11:12">
      <c r="K1885" s="587"/>
      <c r="L1885" s="587"/>
    </row>
    <row r="1886" customHeight="1" spans="11:12">
      <c r="K1886" s="587"/>
      <c r="L1886" s="587"/>
    </row>
    <row r="1887" customHeight="1" spans="11:12">
      <c r="K1887" s="587"/>
      <c r="L1887" s="587"/>
    </row>
    <row r="1888" customHeight="1" spans="11:12">
      <c r="K1888" s="587"/>
      <c r="L1888" s="587"/>
    </row>
    <row r="1889" customHeight="1" spans="11:12">
      <c r="K1889" s="587"/>
      <c r="L1889" s="587"/>
    </row>
    <row r="1890" customHeight="1" spans="11:12">
      <c r="K1890" s="587"/>
      <c r="L1890" s="587"/>
    </row>
    <row r="1891" customHeight="1" spans="11:12">
      <c r="K1891" s="587"/>
      <c r="L1891" s="587"/>
    </row>
    <row r="1892" customHeight="1" spans="11:12">
      <c r="K1892" s="587"/>
      <c r="L1892" s="587"/>
    </row>
    <row r="1893" customHeight="1" spans="11:12">
      <c r="K1893" s="587"/>
      <c r="L1893" s="587"/>
    </row>
    <row r="1894" customHeight="1" spans="11:12">
      <c r="K1894" s="587"/>
      <c r="L1894" s="587"/>
    </row>
    <row r="1895" customHeight="1" spans="11:12">
      <c r="K1895" s="587"/>
      <c r="L1895" s="587"/>
    </row>
    <row r="1896" customHeight="1" spans="11:12">
      <c r="K1896" s="587"/>
      <c r="L1896" s="587"/>
    </row>
    <row r="1897" customHeight="1" spans="11:12">
      <c r="K1897" s="587"/>
      <c r="L1897" s="587"/>
    </row>
    <row r="1898" customHeight="1" spans="11:12">
      <c r="K1898" s="587"/>
      <c r="L1898" s="587"/>
    </row>
    <row r="1899" customHeight="1" spans="11:12">
      <c r="K1899" s="587"/>
      <c r="L1899" s="587"/>
    </row>
    <row r="1900" customHeight="1" spans="11:12">
      <c r="K1900" s="587"/>
      <c r="L1900" s="587"/>
    </row>
    <row r="1901" customHeight="1" spans="11:12">
      <c r="K1901" s="587"/>
      <c r="L1901" s="587"/>
    </row>
    <row r="1902" customHeight="1" spans="11:12">
      <c r="K1902" s="587"/>
      <c r="L1902" s="587"/>
    </row>
    <row r="1903" customHeight="1" spans="11:12">
      <c r="K1903" s="587"/>
      <c r="L1903" s="587"/>
    </row>
    <row r="1904" customHeight="1" spans="11:12">
      <c r="K1904" s="587"/>
      <c r="L1904" s="587"/>
    </row>
    <row r="1905" customHeight="1" spans="11:12">
      <c r="K1905" s="587"/>
      <c r="L1905" s="587"/>
    </row>
    <row r="1906" customHeight="1" spans="11:12">
      <c r="K1906" s="587"/>
      <c r="L1906" s="587"/>
    </row>
    <row r="1907" customHeight="1" spans="11:12">
      <c r="K1907" s="587"/>
      <c r="L1907" s="587"/>
    </row>
    <row r="1908" customHeight="1" spans="11:12">
      <c r="K1908" s="587"/>
      <c r="L1908" s="587"/>
    </row>
    <row r="1909" customHeight="1" spans="11:12">
      <c r="K1909" s="587"/>
      <c r="L1909" s="587"/>
    </row>
    <row r="1910" customHeight="1" spans="11:12">
      <c r="K1910" s="587"/>
      <c r="L1910" s="587"/>
    </row>
    <row r="1911" customHeight="1" spans="11:12">
      <c r="K1911" s="587"/>
      <c r="L1911" s="587"/>
    </row>
    <row r="1912" customHeight="1" spans="11:12">
      <c r="K1912" s="587"/>
      <c r="L1912" s="587"/>
    </row>
    <row r="1913" customHeight="1" spans="11:12">
      <c r="K1913" s="587"/>
      <c r="L1913" s="587"/>
    </row>
    <row r="1914" customHeight="1" spans="11:12">
      <c r="K1914" s="587"/>
      <c r="L1914" s="587"/>
    </row>
    <row r="1915" customHeight="1" spans="11:12">
      <c r="K1915" s="587"/>
      <c r="L1915" s="587"/>
    </row>
    <row r="1916" customHeight="1" spans="11:12">
      <c r="K1916" s="587"/>
      <c r="L1916" s="587"/>
    </row>
    <row r="1917" customHeight="1" spans="11:12">
      <c r="K1917" s="587"/>
      <c r="L1917" s="587"/>
    </row>
    <row r="1918" customHeight="1" spans="11:12">
      <c r="K1918" s="587"/>
      <c r="L1918" s="587"/>
    </row>
    <row r="1919" customHeight="1" spans="11:12">
      <c r="K1919" s="587"/>
      <c r="L1919" s="587"/>
    </row>
    <row r="1920" customHeight="1" spans="11:12">
      <c r="K1920" s="587"/>
      <c r="L1920" s="587"/>
    </row>
    <row r="1921" customHeight="1" spans="11:12">
      <c r="K1921" s="587"/>
      <c r="L1921" s="587"/>
    </row>
    <row r="1922" customHeight="1" spans="11:12">
      <c r="K1922" s="587"/>
      <c r="L1922" s="587"/>
    </row>
    <row r="1923" customHeight="1" spans="11:12">
      <c r="K1923" s="587"/>
      <c r="L1923" s="587"/>
    </row>
    <row r="1924" customHeight="1" spans="11:12">
      <c r="K1924" s="587"/>
      <c r="L1924" s="587"/>
    </row>
    <row r="1925" customHeight="1" spans="11:12">
      <c r="K1925" s="587"/>
      <c r="L1925" s="587"/>
    </row>
    <row r="1926" customHeight="1" spans="11:12">
      <c r="K1926" s="587"/>
      <c r="L1926" s="587"/>
    </row>
    <row r="1927" customHeight="1" spans="11:12">
      <c r="K1927" s="587"/>
      <c r="L1927" s="587"/>
    </row>
    <row r="1928" customHeight="1" spans="11:12">
      <c r="K1928" s="587"/>
      <c r="L1928" s="587"/>
    </row>
    <row r="1929" customHeight="1" spans="11:12">
      <c r="K1929" s="587"/>
      <c r="L1929" s="587"/>
    </row>
    <row r="1930" customHeight="1" spans="11:12">
      <c r="K1930" s="587"/>
      <c r="L1930" s="587"/>
    </row>
    <row r="1931" customHeight="1" spans="11:12">
      <c r="K1931" s="587"/>
      <c r="L1931" s="587"/>
    </row>
    <row r="1932" customHeight="1" spans="11:12">
      <c r="K1932" s="587"/>
      <c r="L1932" s="587"/>
    </row>
    <row r="1933" customHeight="1" spans="11:12">
      <c r="K1933" s="587"/>
      <c r="L1933" s="587"/>
    </row>
    <row r="1934" customHeight="1" spans="11:12">
      <c r="K1934" s="587"/>
      <c r="L1934" s="587"/>
    </row>
    <row r="1935" customHeight="1" spans="11:12">
      <c r="K1935" s="587"/>
      <c r="L1935" s="587"/>
    </row>
    <row r="1936" customHeight="1" spans="11:12">
      <c r="K1936" s="587"/>
      <c r="L1936" s="587"/>
    </row>
    <row r="1937" customHeight="1" spans="11:12">
      <c r="K1937" s="587"/>
      <c r="L1937" s="587"/>
    </row>
    <row r="1938" customHeight="1" spans="11:12">
      <c r="K1938" s="587"/>
      <c r="L1938" s="587"/>
    </row>
    <row r="1939" customHeight="1" spans="11:12">
      <c r="K1939" s="587"/>
      <c r="L1939" s="587"/>
    </row>
    <row r="1940" customHeight="1" spans="11:12">
      <c r="K1940" s="587"/>
      <c r="L1940" s="587"/>
    </row>
    <row r="1941" customHeight="1" spans="11:12">
      <c r="K1941" s="587"/>
      <c r="L1941" s="587"/>
    </row>
    <row r="1942" customHeight="1" spans="11:12">
      <c r="K1942" s="587"/>
      <c r="L1942" s="587"/>
    </row>
    <row r="1943" customHeight="1" spans="11:12">
      <c r="K1943" s="587"/>
      <c r="L1943" s="587"/>
    </row>
    <row r="1944" customHeight="1" spans="11:12">
      <c r="K1944" s="587"/>
      <c r="L1944" s="587"/>
    </row>
    <row r="1945" customHeight="1" spans="11:12">
      <c r="K1945" s="587"/>
      <c r="L1945" s="587"/>
    </row>
    <row r="1946" customHeight="1" spans="11:12">
      <c r="K1946" s="587"/>
      <c r="L1946" s="587"/>
    </row>
    <row r="1947" customHeight="1" spans="11:12">
      <c r="K1947" s="587"/>
      <c r="L1947" s="587"/>
    </row>
    <row r="1948" customHeight="1" spans="11:12">
      <c r="K1948" s="587"/>
      <c r="L1948" s="587"/>
    </row>
    <row r="1949" customHeight="1" spans="11:12">
      <c r="K1949" s="587"/>
      <c r="L1949" s="587"/>
    </row>
    <row r="1950" customHeight="1" spans="11:12">
      <c r="K1950" s="587"/>
      <c r="L1950" s="587"/>
    </row>
    <row r="1951" customHeight="1" spans="11:12">
      <c r="K1951" s="587"/>
      <c r="L1951" s="587"/>
    </row>
    <row r="1952" customHeight="1" spans="11:12">
      <c r="K1952" s="587"/>
      <c r="L1952" s="587"/>
    </row>
    <row r="1953" customHeight="1" spans="11:12">
      <c r="K1953" s="587"/>
      <c r="L1953" s="587"/>
    </row>
    <row r="1954" customHeight="1" spans="11:12">
      <c r="K1954" s="587"/>
      <c r="L1954" s="587"/>
    </row>
    <row r="1955" customHeight="1" spans="11:12">
      <c r="K1955" s="587"/>
      <c r="L1955" s="587"/>
    </row>
    <row r="1956" customHeight="1" spans="11:12">
      <c r="K1956" s="587"/>
      <c r="L1956" s="587"/>
    </row>
    <row r="1957" customHeight="1" spans="11:12">
      <c r="K1957" s="587"/>
      <c r="L1957" s="587"/>
    </row>
    <row r="1958" customHeight="1" spans="11:12">
      <c r="K1958" s="587"/>
      <c r="L1958" s="587"/>
    </row>
    <row r="1959" customHeight="1" spans="11:12">
      <c r="K1959" s="587"/>
      <c r="L1959" s="587"/>
    </row>
    <row r="1960" customHeight="1" spans="11:12">
      <c r="K1960" s="587"/>
      <c r="L1960" s="587"/>
    </row>
    <row r="1961" customHeight="1" spans="11:12">
      <c r="K1961" s="587"/>
      <c r="L1961" s="587"/>
    </row>
    <row r="1962" customHeight="1" spans="11:12">
      <c r="K1962" s="587"/>
      <c r="L1962" s="587"/>
    </row>
    <row r="1963" customHeight="1" spans="11:12">
      <c r="K1963" s="587"/>
      <c r="L1963" s="587"/>
    </row>
    <row r="1964" customHeight="1" spans="11:12">
      <c r="K1964" s="587"/>
      <c r="L1964" s="587"/>
    </row>
    <row r="1965" customHeight="1" spans="11:12">
      <c r="K1965" s="587"/>
      <c r="L1965" s="587"/>
    </row>
    <row r="1966" customHeight="1" spans="11:12">
      <c r="K1966" s="587"/>
      <c r="L1966" s="587"/>
    </row>
    <row r="1967" customHeight="1" spans="11:12">
      <c r="K1967" s="587"/>
      <c r="L1967" s="587"/>
    </row>
    <row r="1968" customHeight="1" spans="11:12">
      <c r="K1968" s="587"/>
      <c r="L1968" s="587"/>
    </row>
    <row r="1969" customHeight="1" spans="11:12">
      <c r="K1969" s="587"/>
      <c r="L1969" s="587"/>
    </row>
    <row r="1970" customHeight="1" spans="11:12">
      <c r="K1970" s="587"/>
      <c r="L1970" s="587"/>
    </row>
    <row r="1971" customHeight="1" spans="11:12">
      <c r="K1971" s="587"/>
      <c r="L1971" s="587"/>
    </row>
    <row r="1972" customHeight="1" spans="11:12">
      <c r="K1972" s="587"/>
      <c r="L1972" s="587"/>
    </row>
    <row r="1973" customHeight="1" spans="11:12">
      <c r="K1973" s="587"/>
      <c r="L1973" s="587"/>
    </row>
    <row r="1974" customHeight="1" spans="11:12">
      <c r="K1974" s="587"/>
      <c r="L1974" s="587"/>
    </row>
    <row r="1975" customHeight="1" spans="11:12">
      <c r="K1975" s="587"/>
      <c r="L1975" s="587"/>
    </row>
    <row r="1976" customHeight="1" spans="11:12">
      <c r="K1976" s="587"/>
      <c r="L1976" s="587"/>
    </row>
    <row r="1977" customHeight="1" spans="11:12">
      <c r="K1977" s="587"/>
      <c r="L1977" s="587"/>
    </row>
    <row r="1978" customHeight="1" spans="11:12">
      <c r="K1978" s="587"/>
      <c r="L1978" s="587"/>
    </row>
    <row r="1979" customHeight="1" spans="11:12">
      <c r="K1979" s="587"/>
      <c r="L1979" s="587"/>
    </row>
    <row r="1980" customHeight="1" spans="11:12">
      <c r="K1980" s="587"/>
      <c r="L1980" s="587"/>
    </row>
    <row r="1981" customHeight="1" spans="11:12">
      <c r="K1981" s="587"/>
      <c r="L1981" s="587"/>
    </row>
    <row r="1982" customHeight="1" spans="11:12">
      <c r="K1982" s="587"/>
      <c r="L1982" s="587"/>
    </row>
    <row r="1983" customHeight="1" spans="11:12">
      <c r="K1983" s="587"/>
      <c r="L1983" s="587"/>
    </row>
    <row r="1984" customHeight="1" spans="11:12">
      <c r="K1984" s="587"/>
      <c r="L1984" s="587"/>
    </row>
    <row r="1985" customHeight="1" spans="11:12">
      <c r="K1985" s="587"/>
      <c r="L1985" s="587"/>
    </row>
    <row r="1986" customHeight="1" spans="11:12">
      <c r="K1986" s="587"/>
      <c r="L1986" s="587"/>
    </row>
    <row r="1987" customHeight="1" spans="11:12">
      <c r="K1987" s="587"/>
      <c r="L1987" s="587"/>
    </row>
    <row r="1988" customHeight="1" spans="11:12">
      <c r="K1988" s="587"/>
      <c r="L1988" s="587"/>
    </row>
    <row r="1989" customHeight="1" spans="11:12">
      <c r="K1989" s="587"/>
      <c r="L1989" s="587"/>
    </row>
    <row r="1990" customHeight="1" spans="11:12">
      <c r="K1990" s="587"/>
      <c r="L1990" s="587"/>
    </row>
    <row r="1991" customHeight="1" spans="11:12">
      <c r="K1991" s="587"/>
      <c r="L1991" s="587"/>
    </row>
    <row r="1992" customHeight="1" spans="11:12">
      <c r="K1992" s="587"/>
      <c r="L1992" s="587"/>
    </row>
    <row r="1993" customHeight="1" spans="11:12">
      <c r="K1993" s="587"/>
      <c r="L1993" s="587"/>
    </row>
    <row r="1994" customHeight="1" spans="11:12">
      <c r="K1994" s="587"/>
      <c r="L1994" s="587"/>
    </row>
    <row r="1995" customHeight="1" spans="11:12">
      <c r="K1995" s="587"/>
      <c r="L1995" s="587"/>
    </row>
    <row r="1996" customHeight="1" spans="11:12">
      <c r="K1996" s="587"/>
      <c r="L1996" s="587"/>
    </row>
    <row r="1997" customHeight="1" spans="11:12">
      <c r="K1997" s="587"/>
      <c r="L1997" s="587"/>
    </row>
    <row r="1998" customHeight="1" spans="11:12">
      <c r="K1998" s="587"/>
      <c r="L1998" s="587"/>
    </row>
    <row r="1999" customHeight="1" spans="11:12">
      <c r="K1999" s="587"/>
      <c r="L1999" s="587"/>
    </row>
    <row r="2000" customHeight="1" spans="11:12">
      <c r="K2000" s="587"/>
      <c r="L2000" s="587"/>
    </row>
    <row r="2001" customHeight="1" spans="11:12">
      <c r="K2001" s="587"/>
      <c r="L2001" s="587"/>
    </row>
    <row r="2002" customHeight="1" spans="11:12">
      <c r="K2002" s="587"/>
      <c r="L2002" s="587"/>
    </row>
    <row r="2003" customHeight="1" spans="11:12">
      <c r="K2003" s="587"/>
      <c r="L2003" s="587"/>
    </row>
    <row r="2004" customHeight="1" spans="11:12">
      <c r="K2004" s="587"/>
      <c r="L2004" s="587"/>
    </row>
    <row r="2005" customHeight="1" spans="11:12">
      <c r="K2005" s="587"/>
      <c r="L2005" s="587"/>
    </row>
    <row r="2006" customHeight="1" spans="11:12">
      <c r="K2006" s="587"/>
      <c r="L2006" s="587"/>
    </row>
    <row r="2007" customHeight="1" spans="11:12">
      <c r="K2007" s="587"/>
      <c r="L2007" s="587"/>
    </row>
    <row r="2008" customHeight="1" spans="11:12">
      <c r="K2008" s="587"/>
      <c r="L2008" s="587"/>
    </row>
    <row r="2009" customHeight="1" spans="11:12">
      <c r="K2009" s="587"/>
      <c r="L2009" s="587"/>
    </row>
    <row r="2010" customHeight="1" spans="11:12">
      <c r="K2010" s="587"/>
      <c r="L2010" s="587"/>
    </row>
    <row r="2011" customHeight="1" spans="11:12">
      <c r="K2011" s="587"/>
      <c r="L2011" s="587"/>
    </row>
    <row r="2012" customHeight="1" spans="11:12">
      <c r="K2012" s="587"/>
      <c r="L2012" s="587"/>
    </row>
    <row r="2013" customHeight="1" spans="11:12">
      <c r="K2013" s="587"/>
      <c r="L2013" s="587"/>
    </row>
    <row r="2014" customHeight="1" spans="11:12">
      <c r="K2014" s="587"/>
      <c r="L2014" s="587"/>
    </row>
    <row r="2015" customHeight="1" spans="11:12">
      <c r="K2015" s="587"/>
      <c r="L2015" s="587"/>
    </row>
    <row r="2016" customHeight="1" spans="11:12">
      <c r="K2016" s="587"/>
      <c r="L2016" s="587"/>
    </row>
    <row r="2017" customHeight="1" spans="11:12">
      <c r="K2017" s="587"/>
      <c r="L2017" s="587"/>
    </row>
    <row r="2018" customHeight="1" spans="11:12">
      <c r="K2018" s="587"/>
      <c r="L2018" s="587"/>
    </row>
    <row r="2019" customHeight="1" spans="11:12">
      <c r="K2019" s="587"/>
      <c r="L2019" s="587"/>
    </row>
    <row r="2020" customHeight="1" spans="11:12">
      <c r="K2020" s="587"/>
      <c r="L2020" s="587"/>
    </row>
    <row r="2021" customHeight="1" spans="11:12">
      <c r="K2021" s="587"/>
      <c r="L2021" s="587"/>
    </row>
    <row r="2022" customHeight="1" spans="11:12">
      <c r="K2022" s="587"/>
      <c r="L2022" s="587"/>
    </row>
    <row r="2023" customHeight="1" spans="11:12">
      <c r="K2023" s="587"/>
      <c r="L2023" s="587"/>
    </row>
    <row r="2024" customHeight="1" spans="11:12">
      <c r="K2024" s="587"/>
      <c r="L2024" s="587"/>
    </row>
    <row r="2025" customHeight="1" spans="11:12">
      <c r="K2025" s="587"/>
      <c r="L2025" s="587"/>
    </row>
    <row r="2026" customHeight="1" spans="11:12">
      <c r="K2026" s="587"/>
      <c r="L2026" s="587"/>
    </row>
    <row r="2027" customHeight="1" spans="11:12">
      <c r="K2027" s="587"/>
      <c r="L2027" s="587"/>
    </row>
    <row r="2028" customHeight="1" spans="11:12">
      <c r="K2028" s="587"/>
      <c r="L2028" s="587"/>
    </row>
    <row r="2029" customHeight="1" spans="11:12">
      <c r="K2029" s="587"/>
      <c r="L2029" s="587"/>
    </row>
    <row r="2030" customHeight="1" spans="11:12">
      <c r="K2030" s="587"/>
      <c r="L2030" s="587"/>
    </row>
    <row r="2031" customHeight="1" spans="11:12">
      <c r="K2031" s="587"/>
      <c r="L2031" s="587"/>
    </row>
    <row r="2032" customHeight="1" spans="11:12">
      <c r="K2032" s="587"/>
      <c r="L2032" s="587"/>
    </row>
    <row r="2033" customHeight="1" spans="11:12">
      <c r="K2033" s="587"/>
      <c r="L2033" s="587"/>
    </row>
    <row r="2034" customHeight="1" spans="11:12">
      <c r="K2034" s="587"/>
      <c r="L2034" s="587"/>
    </row>
    <row r="2035" customHeight="1" spans="11:12">
      <c r="K2035" s="587"/>
      <c r="L2035" s="587"/>
    </row>
    <row r="2036" customHeight="1" spans="11:12">
      <c r="K2036" s="587"/>
      <c r="L2036" s="587"/>
    </row>
    <row r="2037" customHeight="1" spans="11:12">
      <c r="K2037" s="587"/>
      <c r="L2037" s="587"/>
    </row>
    <row r="2038" customHeight="1" spans="11:12">
      <c r="K2038" s="587"/>
      <c r="L2038" s="587"/>
    </row>
    <row r="2039" customHeight="1" spans="11:12">
      <c r="K2039" s="587"/>
      <c r="L2039" s="587"/>
    </row>
    <row r="2040" customHeight="1" spans="11:12">
      <c r="K2040" s="587"/>
      <c r="L2040" s="587"/>
    </row>
    <row r="2041" customHeight="1" spans="11:12">
      <c r="K2041" s="587"/>
      <c r="L2041" s="587"/>
    </row>
    <row r="2042" customHeight="1" spans="11:12">
      <c r="K2042" s="587"/>
      <c r="L2042" s="587"/>
    </row>
    <row r="2043" customHeight="1" spans="11:12">
      <c r="K2043" s="587"/>
      <c r="L2043" s="587"/>
    </row>
    <row r="2044" customHeight="1" spans="11:12">
      <c r="K2044" s="587"/>
      <c r="L2044" s="587"/>
    </row>
    <row r="2045" customHeight="1" spans="11:12">
      <c r="K2045" s="587"/>
      <c r="L2045" s="587"/>
    </row>
    <row r="2046" customHeight="1" spans="11:12">
      <c r="K2046" s="587"/>
      <c r="L2046" s="587"/>
    </row>
    <row r="2047" customHeight="1" spans="11:12">
      <c r="K2047" s="587"/>
      <c r="L2047" s="587"/>
    </row>
    <row r="2048" customHeight="1" spans="11:12">
      <c r="K2048" s="587"/>
      <c r="L2048" s="587"/>
    </row>
    <row r="2049" customHeight="1" spans="11:12">
      <c r="K2049" s="587"/>
      <c r="L2049" s="587"/>
    </row>
    <row r="2050" customHeight="1" spans="11:12">
      <c r="K2050" s="587"/>
      <c r="L2050" s="587"/>
    </row>
    <row r="2051" customHeight="1" spans="11:12">
      <c r="K2051" s="587"/>
      <c r="L2051" s="587"/>
    </row>
    <row r="2052" customHeight="1" spans="11:12">
      <c r="K2052" s="587"/>
      <c r="L2052" s="587"/>
    </row>
    <row r="2053" customHeight="1" spans="11:12">
      <c r="K2053" s="587"/>
      <c r="L2053" s="587"/>
    </row>
    <row r="2054" customHeight="1" spans="11:12">
      <c r="K2054" s="587"/>
      <c r="L2054" s="587"/>
    </row>
    <row r="2055" customHeight="1" spans="11:12">
      <c r="K2055" s="587"/>
      <c r="L2055" s="587"/>
    </row>
    <row r="2056" customHeight="1" spans="11:12">
      <c r="K2056" s="587"/>
      <c r="L2056" s="587"/>
    </row>
    <row r="2057" customHeight="1" spans="11:12">
      <c r="K2057" s="587"/>
      <c r="L2057" s="587"/>
    </row>
    <row r="2058" customHeight="1" spans="11:12">
      <c r="K2058" s="587"/>
      <c r="L2058" s="587"/>
    </row>
    <row r="2059" customHeight="1" spans="11:12">
      <c r="K2059" s="587"/>
      <c r="L2059" s="587"/>
    </row>
    <row r="2060" customHeight="1" spans="11:12">
      <c r="K2060" s="587"/>
      <c r="L2060" s="587"/>
    </row>
    <row r="2061" customHeight="1" spans="11:12">
      <c r="K2061" s="587"/>
      <c r="L2061" s="587"/>
    </row>
    <row r="2062" customHeight="1" spans="11:12">
      <c r="K2062" s="587"/>
      <c r="L2062" s="587"/>
    </row>
    <row r="2063" customHeight="1" spans="11:12">
      <c r="K2063" s="587"/>
      <c r="L2063" s="587"/>
    </row>
    <row r="2064" customHeight="1" spans="11:12">
      <c r="K2064" s="587"/>
      <c r="L2064" s="587"/>
    </row>
    <row r="2065" customHeight="1" spans="11:12">
      <c r="K2065" s="587"/>
      <c r="L2065" s="587"/>
    </row>
    <row r="2066" customHeight="1" spans="11:12">
      <c r="K2066" s="587"/>
      <c r="L2066" s="587"/>
    </row>
    <row r="2067" customHeight="1" spans="11:12">
      <c r="K2067" s="587"/>
      <c r="L2067" s="587"/>
    </row>
    <row r="2068" customHeight="1" spans="11:12">
      <c r="K2068" s="587"/>
      <c r="L2068" s="587"/>
    </row>
    <row r="2069" customHeight="1" spans="11:12">
      <c r="K2069" s="587"/>
      <c r="L2069" s="587"/>
    </row>
    <row r="2070" customHeight="1" spans="11:12">
      <c r="K2070" s="587"/>
      <c r="L2070" s="587"/>
    </row>
    <row r="2071" customHeight="1" spans="11:12">
      <c r="K2071" s="587"/>
      <c r="L2071" s="587"/>
    </row>
    <row r="2072" customHeight="1" spans="11:12">
      <c r="K2072" s="587"/>
      <c r="L2072" s="587"/>
    </row>
    <row r="2073" customHeight="1" spans="11:12">
      <c r="K2073" s="587"/>
      <c r="L2073" s="587"/>
    </row>
    <row r="2074" customHeight="1" spans="11:12">
      <c r="K2074" s="587"/>
      <c r="L2074" s="587"/>
    </row>
    <row r="2075" customHeight="1" spans="11:12">
      <c r="K2075" s="587"/>
      <c r="L2075" s="587"/>
    </row>
    <row r="2076" customHeight="1" spans="11:12">
      <c r="K2076" s="587"/>
      <c r="L2076" s="587"/>
    </row>
    <row r="2077" customHeight="1" spans="11:12">
      <c r="K2077" s="587"/>
      <c r="L2077" s="587"/>
    </row>
    <row r="2078" customHeight="1" spans="11:12">
      <c r="K2078" s="587"/>
      <c r="L2078" s="587"/>
    </row>
    <row r="2079" customHeight="1" spans="11:12">
      <c r="K2079" s="587"/>
      <c r="L2079" s="587"/>
    </row>
    <row r="2080" customHeight="1" spans="11:12">
      <c r="K2080" s="587"/>
      <c r="L2080" s="587"/>
    </row>
    <row r="2081" customHeight="1" spans="11:12">
      <c r="K2081" s="587"/>
      <c r="L2081" s="587"/>
    </row>
    <row r="2082" customHeight="1" spans="11:12">
      <c r="K2082" s="587"/>
      <c r="L2082" s="587"/>
    </row>
    <row r="2083" customHeight="1" spans="11:12">
      <c r="K2083" s="587"/>
      <c r="L2083" s="587"/>
    </row>
    <row r="2084" customHeight="1" spans="11:12">
      <c r="K2084" s="587"/>
      <c r="L2084" s="587"/>
    </row>
    <row r="2085" customHeight="1" spans="11:12">
      <c r="K2085" s="587"/>
      <c r="L2085" s="587"/>
    </row>
    <row r="2086" customHeight="1" spans="11:12">
      <c r="K2086" s="587"/>
      <c r="L2086" s="587"/>
    </row>
    <row r="2087" customHeight="1" spans="11:12">
      <c r="K2087" s="587"/>
      <c r="L2087" s="587"/>
    </row>
    <row r="2088" customHeight="1" spans="11:12">
      <c r="K2088" s="587"/>
      <c r="L2088" s="587"/>
    </row>
    <row r="2089" customHeight="1" spans="11:12">
      <c r="K2089" s="587"/>
      <c r="L2089" s="587"/>
    </row>
    <row r="2090" customHeight="1" spans="11:12">
      <c r="K2090" s="587"/>
      <c r="L2090" s="587"/>
    </row>
    <row r="2091" customHeight="1" spans="11:12">
      <c r="K2091" s="587"/>
      <c r="L2091" s="587"/>
    </row>
    <row r="2092" customHeight="1" spans="11:12">
      <c r="K2092" s="587"/>
      <c r="L2092" s="587"/>
    </row>
    <row r="2093" customHeight="1" spans="11:12">
      <c r="K2093" s="587"/>
      <c r="L2093" s="587"/>
    </row>
    <row r="2094" customHeight="1" spans="11:12">
      <c r="K2094" s="587"/>
      <c r="L2094" s="587"/>
    </row>
    <row r="2095" customHeight="1" spans="11:12">
      <c r="K2095" s="587"/>
      <c r="L2095" s="587"/>
    </row>
    <row r="2096" customHeight="1" spans="11:12">
      <c r="K2096" s="587"/>
      <c r="L2096" s="587"/>
    </row>
    <row r="2097" customHeight="1" spans="11:12">
      <c r="K2097" s="587"/>
      <c r="L2097" s="587"/>
    </row>
    <row r="2098" customHeight="1" spans="11:12">
      <c r="K2098" s="587"/>
      <c r="L2098" s="587"/>
    </row>
    <row r="2099" customHeight="1" spans="11:12">
      <c r="K2099" s="587"/>
      <c r="L2099" s="587"/>
    </row>
    <row r="2100" customHeight="1" spans="11:12">
      <c r="K2100" s="587"/>
      <c r="L2100" s="587"/>
    </row>
    <row r="2101" customHeight="1" spans="11:12">
      <c r="K2101" s="587"/>
      <c r="L2101" s="587"/>
    </row>
    <row r="2102" customHeight="1" spans="11:12">
      <c r="K2102" s="587"/>
      <c r="L2102" s="587"/>
    </row>
    <row r="2103" customHeight="1" spans="11:12">
      <c r="K2103" s="587"/>
      <c r="L2103" s="587"/>
    </row>
    <row r="2104" customHeight="1" spans="11:12">
      <c r="K2104" s="587"/>
      <c r="L2104" s="587"/>
    </row>
    <row r="2105" customHeight="1" spans="11:12">
      <c r="K2105" s="587"/>
      <c r="L2105" s="587"/>
    </row>
    <row r="2106" customHeight="1" spans="11:12">
      <c r="K2106" s="587"/>
      <c r="L2106" s="587"/>
    </row>
    <row r="2107" customHeight="1" spans="11:12">
      <c r="K2107" s="587"/>
      <c r="L2107" s="587"/>
    </row>
    <row r="2108" customHeight="1" spans="11:12">
      <c r="K2108" s="587"/>
      <c r="L2108" s="587"/>
    </row>
    <row r="2109" customHeight="1" spans="11:12">
      <c r="K2109" s="587"/>
      <c r="L2109" s="587"/>
    </row>
    <row r="2110" customHeight="1" spans="11:12">
      <c r="K2110" s="587"/>
      <c r="L2110" s="587"/>
    </row>
    <row r="2111" customHeight="1" spans="11:12">
      <c r="K2111" s="587"/>
      <c r="L2111" s="587"/>
    </row>
    <row r="2112" customHeight="1" spans="11:12">
      <c r="K2112" s="587"/>
      <c r="L2112" s="587"/>
    </row>
    <row r="2113" customHeight="1" spans="11:12">
      <c r="K2113" s="587"/>
      <c r="L2113" s="587"/>
    </row>
    <row r="2114" customHeight="1" spans="11:12">
      <c r="K2114" s="587"/>
      <c r="L2114" s="587"/>
    </row>
    <row r="2115" customHeight="1" spans="11:12">
      <c r="K2115" s="587"/>
      <c r="L2115" s="587"/>
    </row>
    <row r="2116" customHeight="1" spans="11:12">
      <c r="K2116" s="587"/>
      <c r="L2116" s="587"/>
    </row>
    <row r="2117" customHeight="1" spans="11:12">
      <c r="K2117" s="587"/>
      <c r="L2117" s="587"/>
    </row>
    <row r="2118" customHeight="1" spans="11:12">
      <c r="K2118" s="587"/>
      <c r="L2118" s="587"/>
    </row>
    <row r="2119" customHeight="1" spans="11:12">
      <c r="K2119" s="587"/>
      <c r="L2119" s="587"/>
    </row>
    <row r="2120" customHeight="1" spans="11:12">
      <c r="K2120" s="587"/>
      <c r="L2120" s="587"/>
    </row>
    <row r="2121" customHeight="1" spans="11:12">
      <c r="K2121" s="587"/>
      <c r="L2121" s="587"/>
    </row>
    <row r="2122" customHeight="1" spans="11:12">
      <c r="K2122" s="587"/>
      <c r="L2122" s="587"/>
    </row>
    <row r="2123" customHeight="1" spans="11:12">
      <c r="K2123" s="587"/>
      <c r="L2123" s="587"/>
    </row>
    <row r="2124" customHeight="1" spans="11:12">
      <c r="K2124" s="587"/>
      <c r="L2124" s="587"/>
    </row>
    <row r="2125" customHeight="1" spans="11:12">
      <c r="K2125" s="587"/>
      <c r="L2125" s="587"/>
    </row>
    <row r="2126" customHeight="1" spans="11:12">
      <c r="K2126" s="587"/>
      <c r="L2126" s="587"/>
    </row>
    <row r="2127" customHeight="1" spans="11:12">
      <c r="K2127" s="587"/>
      <c r="L2127" s="587"/>
    </row>
    <row r="2128" customHeight="1" spans="11:12">
      <c r="K2128" s="587"/>
      <c r="L2128" s="587"/>
    </row>
    <row r="2129" customHeight="1" spans="11:12">
      <c r="K2129" s="587"/>
      <c r="L2129" s="587"/>
    </row>
    <row r="2130" customHeight="1" spans="11:12">
      <c r="K2130" s="587"/>
      <c r="L2130" s="587"/>
    </row>
    <row r="2131" customHeight="1" spans="11:12">
      <c r="K2131" s="587"/>
      <c r="L2131" s="587"/>
    </row>
    <row r="2132" customHeight="1" spans="11:12">
      <c r="K2132" s="587"/>
      <c r="L2132" s="587"/>
    </row>
    <row r="2133" customHeight="1" spans="11:12">
      <c r="K2133" s="587"/>
      <c r="L2133" s="587"/>
    </row>
    <row r="2134" customHeight="1" spans="11:12">
      <c r="K2134" s="587"/>
      <c r="L2134" s="587"/>
    </row>
    <row r="2135" customHeight="1" spans="11:12">
      <c r="K2135" s="587"/>
      <c r="L2135" s="587"/>
    </row>
    <row r="2136" customHeight="1" spans="11:12">
      <c r="K2136" s="587"/>
      <c r="L2136" s="587"/>
    </row>
    <row r="2137" customHeight="1" spans="11:12">
      <c r="K2137" s="587"/>
      <c r="L2137" s="587"/>
    </row>
    <row r="2138" customHeight="1" spans="11:12">
      <c r="K2138" s="587"/>
      <c r="L2138" s="587"/>
    </row>
    <row r="2139" customHeight="1" spans="11:12">
      <c r="K2139" s="587"/>
      <c r="L2139" s="587"/>
    </row>
    <row r="2140" customHeight="1" spans="11:12">
      <c r="K2140" s="587"/>
      <c r="L2140" s="587"/>
    </row>
    <row r="2141" customHeight="1" spans="11:12">
      <c r="K2141" s="587"/>
      <c r="L2141" s="587"/>
    </row>
    <row r="2142" customHeight="1" spans="11:12">
      <c r="K2142" s="587"/>
      <c r="L2142" s="587"/>
    </row>
    <row r="2143" customHeight="1" spans="11:12">
      <c r="K2143" s="587"/>
      <c r="L2143" s="587"/>
    </row>
    <row r="2144" customHeight="1" spans="11:12">
      <c r="K2144" s="587"/>
      <c r="L2144" s="587"/>
    </row>
    <row r="2145" customHeight="1" spans="11:12">
      <c r="K2145" s="587"/>
      <c r="L2145" s="587"/>
    </row>
    <row r="2146" customHeight="1" spans="11:12">
      <c r="K2146" s="587"/>
      <c r="L2146" s="587"/>
    </row>
    <row r="2147" customHeight="1" spans="11:12">
      <c r="K2147" s="587"/>
      <c r="L2147" s="587"/>
    </row>
    <row r="2148" customHeight="1" spans="11:12">
      <c r="K2148" s="587"/>
      <c r="L2148" s="587"/>
    </row>
    <row r="2149" customHeight="1" spans="11:12">
      <c r="K2149" s="587"/>
      <c r="L2149" s="587"/>
    </row>
    <row r="2150" customHeight="1" spans="11:12">
      <c r="K2150" s="587"/>
      <c r="L2150" s="587"/>
    </row>
    <row r="2151" customHeight="1" spans="11:12">
      <c r="K2151" s="587"/>
      <c r="L2151" s="587"/>
    </row>
    <row r="2152" customHeight="1" spans="11:12">
      <c r="K2152" s="587"/>
      <c r="L2152" s="587"/>
    </row>
    <row r="2153" customHeight="1" spans="11:12">
      <c r="K2153" s="587"/>
      <c r="L2153" s="587"/>
    </row>
    <row r="2154" customHeight="1" spans="11:12">
      <c r="K2154" s="587"/>
      <c r="L2154" s="587"/>
    </row>
    <row r="2155" customHeight="1" spans="11:12">
      <c r="K2155" s="587"/>
      <c r="L2155" s="587"/>
    </row>
    <row r="2156" customHeight="1" spans="11:12">
      <c r="K2156" s="587"/>
      <c r="L2156" s="587"/>
    </row>
    <row r="2157" customHeight="1" spans="11:12">
      <c r="K2157" s="587"/>
      <c r="L2157" s="587"/>
    </row>
    <row r="2158" customHeight="1" spans="11:12">
      <c r="K2158" s="587"/>
      <c r="L2158" s="587"/>
    </row>
    <row r="2159" customHeight="1" spans="11:12">
      <c r="K2159" s="587"/>
      <c r="L2159" s="587"/>
    </row>
    <row r="2160" customHeight="1" spans="11:12">
      <c r="K2160" s="587"/>
      <c r="L2160" s="587"/>
    </row>
    <row r="2161" customHeight="1" spans="11:12">
      <c r="K2161" s="587"/>
      <c r="L2161" s="587"/>
    </row>
    <row r="2162" customHeight="1" spans="11:12">
      <c r="K2162" s="587"/>
      <c r="L2162" s="587"/>
    </row>
    <row r="2163" customHeight="1" spans="11:12">
      <c r="K2163" s="587"/>
      <c r="L2163" s="587"/>
    </row>
    <row r="2164" customHeight="1" spans="11:12">
      <c r="K2164" s="587"/>
      <c r="L2164" s="587"/>
    </row>
    <row r="2165" customHeight="1" spans="11:12">
      <c r="K2165" s="587"/>
      <c r="L2165" s="587"/>
    </row>
    <row r="2166" customHeight="1" spans="11:12">
      <c r="K2166" s="587"/>
      <c r="L2166" s="587"/>
    </row>
    <row r="2167" customHeight="1" spans="11:12">
      <c r="K2167" s="587"/>
      <c r="L2167" s="587"/>
    </row>
    <row r="2168" customHeight="1" spans="11:12">
      <c r="K2168" s="587"/>
      <c r="L2168" s="587"/>
    </row>
    <row r="2169" customHeight="1" spans="11:12">
      <c r="K2169" s="587"/>
      <c r="L2169" s="587"/>
    </row>
    <row r="2170" customHeight="1" spans="11:12">
      <c r="K2170" s="587"/>
      <c r="L2170" s="587"/>
    </row>
    <row r="2171" customHeight="1" spans="11:12">
      <c r="K2171" s="587"/>
      <c r="L2171" s="587"/>
    </row>
    <row r="2172" customHeight="1" spans="11:12">
      <c r="K2172" s="587"/>
      <c r="L2172" s="587"/>
    </row>
    <row r="2173" customHeight="1" spans="11:12">
      <c r="K2173" s="587"/>
      <c r="L2173" s="587"/>
    </row>
    <row r="2174" customHeight="1" spans="11:12">
      <c r="K2174" s="587"/>
      <c r="L2174" s="587"/>
    </row>
    <row r="2175" customHeight="1" spans="11:12">
      <c r="K2175" s="587"/>
      <c r="L2175" s="587"/>
    </row>
    <row r="2176" customHeight="1" spans="11:12">
      <c r="K2176" s="587"/>
      <c r="L2176" s="587"/>
    </row>
    <row r="2177" customHeight="1" spans="11:12">
      <c r="K2177" s="587"/>
      <c r="L2177" s="587"/>
    </row>
    <row r="2178" customHeight="1" spans="11:12">
      <c r="K2178" s="587"/>
      <c r="L2178" s="587"/>
    </row>
    <row r="2179" customHeight="1" spans="11:12">
      <c r="K2179" s="587"/>
      <c r="L2179" s="587"/>
    </row>
    <row r="2180" customHeight="1" spans="11:12">
      <c r="K2180" s="587"/>
      <c r="L2180" s="587"/>
    </row>
    <row r="2181" customHeight="1" spans="11:12">
      <c r="K2181" s="587"/>
      <c r="L2181" s="587"/>
    </row>
    <row r="2182" customHeight="1" spans="11:12">
      <c r="K2182" s="587"/>
      <c r="L2182" s="587"/>
    </row>
    <row r="2183" customHeight="1" spans="11:12">
      <c r="K2183" s="587"/>
      <c r="L2183" s="587"/>
    </row>
    <row r="2184" customHeight="1" spans="11:12">
      <c r="K2184" s="587"/>
      <c r="L2184" s="587"/>
    </row>
    <row r="2185" customHeight="1" spans="11:12">
      <c r="K2185" s="587"/>
      <c r="L2185" s="587"/>
    </row>
    <row r="2186" customHeight="1" spans="11:12">
      <c r="K2186" s="587"/>
      <c r="L2186" s="587"/>
    </row>
    <row r="2187" customHeight="1" spans="11:12">
      <c r="K2187" s="587"/>
      <c r="L2187" s="587"/>
    </row>
    <row r="2188" customHeight="1" spans="11:12">
      <c r="K2188" s="587"/>
      <c r="L2188" s="587"/>
    </row>
    <row r="2189" customHeight="1" spans="11:12">
      <c r="K2189" s="587"/>
      <c r="L2189" s="587"/>
    </row>
    <row r="2190" customHeight="1" spans="11:12">
      <c r="K2190" s="587"/>
      <c r="L2190" s="587"/>
    </row>
    <row r="2191" customHeight="1" spans="11:12">
      <c r="K2191" s="587"/>
      <c r="L2191" s="587"/>
    </row>
    <row r="2192" customHeight="1" spans="11:12">
      <c r="K2192" s="587"/>
      <c r="L2192" s="587"/>
    </row>
    <row r="2193" customHeight="1" spans="11:12">
      <c r="K2193" s="587"/>
      <c r="L2193" s="587"/>
    </row>
    <row r="2194" customHeight="1" spans="11:12">
      <c r="K2194" s="587"/>
      <c r="L2194" s="587"/>
    </row>
    <row r="2195" customHeight="1" spans="11:12">
      <c r="K2195" s="587"/>
      <c r="L2195" s="587"/>
    </row>
    <row r="2196" customHeight="1" spans="11:12">
      <c r="K2196" s="587"/>
      <c r="L2196" s="587"/>
    </row>
    <row r="2197" customHeight="1" spans="11:12">
      <c r="K2197" s="587"/>
      <c r="L2197" s="587"/>
    </row>
    <row r="2198" customHeight="1" spans="11:12">
      <c r="K2198" s="587"/>
      <c r="L2198" s="587"/>
    </row>
    <row r="2199" customHeight="1" spans="11:12">
      <c r="K2199" s="587"/>
      <c r="L2199" s="587"/>
    </row>
    <row r="2200" customHeight="1" spans="11:12">
      <c r="K2200" s="587"/>
      <c r="L2200" s="587"/>
    </row>
    <row r="2201" customHeight="1" spans="11:12">
      <c r="K2201" s="587"/>
      <c r="L2201" s="587"/>
    </row>
    <row r="2202" customHeight="1" spans="11:12">
      <c r="K2202" s="587"/>
      <c r="L2202" s="587"/>
    </row>
    <row r="2203" customHeight="1" spans="11:12">
      <c r="K2203" s="587"/>
      <c r="L2203" s="587"/>
    </row>
    <row r="2204" customHeight="1" spans="11:12">
      <c r="K2204" s="587"/>
      <c r="L2204" s="587"/>
    </row>
    <row r="2205" customHeight="1" spans="11:12">
      <c r="K2205" s="587"/>
      <c r="L2205" s="587"/>
    </row>
    <row r="2206" customHeight="1" spans="11:12">
      <c r="K2206" s="587"/>
      <c r="L2206" s="587"/>
    </row>
    <row r="2207" customHeight="1" spans="11:12">
      <c r="K2207" s="587"/>
      <c r="L2207" s="587"/>
    </row>
    <row r="2208" customHeight="1" spans="11:12">
      <c r="K2208" s="587"/>
      <c r="L2208" s="587"/>
    </row>
    <row r="2209" customHeight="1" spans="11:12">
      <c r="K2209" s="587"/>
      <c r="L2209" s="587"/>
    </row>
    <row r="2210" customHeight="1" spans="11:12">
      <c r="K2210" s="587"/>
      <c r="L2210" s="587"/>
    </row>
    <row r="2211" customHeight="1" spans="11:12">
      <c r="K2211" s="587"/>
      <c r="L2211" s="587"/>
    </row>
    <row r="2212" customHeight="1" spans="11:12">
      <c r="K2212" s="587"/>
      <c r="L2212" s="587"/>
    </row>
    <row r="2213" customHeight="1" spans="11:12">
      <c r="K2213" s="587"/>
      <c r="L2213" s="587"/>
    </row>
    <row r="2214" customHeight="1" spans="11:12">
      <c r="K2214" s="587"/>
      <c r="L2214" s="587"/>
    </row>
    <row r="2215" customHeight="1" spans="11:12">
      <c r="K2215" s="587"/>
      <c r="L2215" s="587"/>
    </row>
    <row r="2216" customHeight="1" spans="11:12">
      <c r="K2216" s="587"/>
      <c r="L2216" s="587"/>
    </row>
    <row r="2217" customHeight="1" spans="11:12">
      <c r="K2217" s="587"/>
      <c r="L2217" s="587"/>
    </row>
    <row r="2218" customHeight="1" spans="11:12">
      <c r="K2218" s="587"/>
      <c r="L2218" s="587"/>
    </row>
    <row r="2219" customHeight="1" spans="11:12">
      <c r="K2219" s="587"/>
      <c r="L2219" s="587"/>
    </row>
    <row r="2220" customHeight="1" spans="11:12">
      <c r="K2220" s="587"/>
      <c r="L2220" s="587"/>
    </row>
    <row r="2221" customHeight="1" spans="11:12">
      <c r="K2221" s="587"/>
      <c r="L2221" s="587"/>
    </row>
    <row r="2222" customHeight="1" spans="11:12">
      <c r="K2222" s="587"/>
      <c r="L2222" s="587"/>
    </row>
    <row r="2223" customHeight="1" spans="11:12">
      <c r="K2223" s="587"/>
      <c r="L2223" s="587"/>
    </row>
    <row r="2224" customHeight="1" spans="11:12">
      <c r="K2224" s="587"/>
      <c r="L2224" s="587"/>
    </row>
    <row r="2225" customHeight="1" spans="11:12">
      <c r="K2225" s="587"/>
      <c r="L2225" s="587"/>
    </row>
    <row r="2226" customHeight="1" spans="11:12">
      <c r="K2226" s="587"/>
      <c r="L2226" s="587"/>
    </row>
    <row r="2227" customHeight="1" spans="11:12">
      <c r="K2227" s="587"/>
      <c r="L2227" s="587"/>
    </row>
    <row r="2228" customHeight="1" spans="11:12">
      <c r="K2228" s="587"/>
      <c r="L2228" s="587"/>
    </row>
    <row r="2229" customHeight="1" spans="11:12">
      <c r="K2229" s="587"/>
      <c r="L2229" s="587"/>
    </row>
    <row r="2230" customHeight="1" spans="11:12">
      <c r="K2230" s="587"/>
      <c r="L2230" s="587"/>
    </row>
    <row r="2231" customHeight="1" spans="11:12">
      <c r="K2231" s="587"/>
      <c r="L2231" s="587"/>
    </row>
    <row r="2232" customHeight="1" spans="11:12">
      <c r="K2232" s="587"/>
      <c r="L2232" s="587"/>
    </row>
    <row r="2233" customHeight="1" spans="11:12">
      <c r="K2233" s="587"/>
      <c r="L2233" s="587"/>
    </row>
    <row r="2234" customHeight="1" spans="11:12">
      <c r="K2234" s="587"/>
      <c r="L2234" s="587"/>
    </row>
    <row r="2235" customHeight="1" spans="11:12">
      <c r="K2235" s="587"/>
      <c r="L2235" s="587"/>
    </row>
    <row r="2236" customHeight="1" spans="11:12">
      <c r="K2236" s="587"/>
      <c r="L2236" s="587"/>
    </row>
    <row r="2237" customHeight="1" spans="11:12">
      <c r="K2237" s="587"/>
      <c r="L2237" s="587"/>
    </row>
    <row r="2238" customHeight="1" spans="11:12">
      <c r="K2238" s="587"/>
      <c r="L2238" s="587"/>
    </row>
    <row r="2239" customHeight="1" spans="11:12">
      <c r="K2239" s="587"/>
      <c r="L2239" s="587"/>
    </row>
    <row r="2240" customHeight="1" spans="11:12">
      <c r="K2240" s="587"/>
      <c r="L2240" s="587"/>
    </row>
    <row r="2241" customHeight="1" spans="11:12">
      <c r="K2241" s="587"/>
      <c r="L2241" s="587"/>
    </row>
    <row r="2242" customHeight="1" spans="11:12">
      <c r="K2242" s="587"/>
      <c r="L2242" s="587"/>
    </row>
    <row r="2243" customHeight="1" spans="11:12">
      <c r="K2243" s="587"/>
      <c r="L2243" s="587"/>
    </row>
    <row r="2244" customHeight="1" spans="11:12">
      <c r="K2244" s="587"/>
      <c r="L2244" s="587"/>
    </row>
    <row r="2245" customHeight="1" spans="11:12">
      <c r="K2245" s="587"/>
      <c r="L2245" s="587"/>
    </row>
    <row r="2246" customHeight="1" spans="11:12">
      <c r="K2246" s="587"/>
      <c r="L2246" s="587"/>
    </row>
    <row r="2247" customHeight="1" spans="11:12">
      <c r="K2247" s="587"/>
      <c r="L2247" s="587"/>
    </row>
    <row r="2248" customHeight="1" spans="11:12">
      <c r="K2248" s="587"/>
      <c r="L2248" s="587"/>
    </row>
    <row r="2249" customHeight="1" spans="11:12">
      <c r="K2249" s="587"/>
      <c r="L2249" s="587"/>
    </row>
    <row r="2250" customHeight="1" spans="11:12">
      <c r="K2250" s="587"/>
      <c r="L2250" s="587"/>
    </row>
    <row r="2251" customHeight="1" spans="11:12">
      <c r="K2251" s="587"/>
      <c r="L2251" s="587"/>
    </row>
    <row r="2252" customHeight="1" spans="11:12">
      <c r="K2252" s="587"/>
      <c r="L2252" s="587"/>
    </row>
    <row r="2253" customHeight="1" spans="11:12">
      <c r="K2253" s="587"/>
      <c r="L2253" s="587"/>
    </row>
    <row r="2254" customHeight="1" spans="11:12">
      <c r="K2254" s="587"/>
      <c r="L2254" s="587"/>
    </row>
    <row r="2255" customHeight="1" spans="11:12">
      <c r="K2255" s="587"/>
      <c r="L2255" s="587"/>
    </row>
    <row r="2256" customHeight="1" spans="11:12">
      <c r="K2256" s="587"/>
      <c r="L2256" s="587"/>
    </row>
    <row r="2257" customHeight="1" spans="11:12">
      <c r="K2257" s="587"/>
      <c r="L2257" s="587"/>
    </row>
    <row r="2258" customHeight="1" spans="11:12">
      <c r="K2258" s="587"/>
      <c r="L2258" s="587"/>
    </row>
    <row r="2259" customHeight="1" spans="11:12">
      <c r="K2259" s="587"/>
      <c r="L2259" s="587"/>
    </row>
    <row r="2260" customHeight="1" spans="11:12">
      <c r="K2260" s="587"/>
      <c r="L2260" s="587"/>
    </row>
    <row r="2261" customHeight="1" spans="11:12">
      <c r="K2261" s="587"/>
      <c r="L2261" s="587"/>
    </row>
    <row r="2262" customHeight="1" spans="11:12">
      <c r="K2262" s="587"/>
      <c r="L2262" s="587"/>
    </row>
    <row r="2263" customHeight="1" spans="11:12">
      <c r="K2263" s="587"/>
      <c r="L2263" s="587"/>
    </row>
    <row r="2264" customHeight="1" spans="11:12">
      <c r="K2264" s="587"/>
      <c r="L2264" s="587"/>
    </row>
    <row r="2265" customHeight="1" spans="11:12">
      <c r="K2265" s="587"/>
      <c r="L2265" s="587"/>
    </row>
    <row r="2266" customHeight="1" spans="11:12">
      <c r="K2266" s="587"/>
      <c r="L2266" s="587"/>
    </row>
    <row r="2267" customHeight="1" spans="11:12">
      <c r="K2267" s="587"/>
      <c r="L2267" s="587"/>
    </row>
    <row r="2268" customHeight="1" spans="11:12">
      <c r="K2268" s="587"/>
      <c r="L2268" s="587"/>
    </row>
    <row r="2269" customHeight="1" spans="11:12">
      <c r="K2269" s="587"/>
      <c r="L2269" s="587"/>
    </row>
    <row r="2270" customHeight="1" spans="11:12">
      <c r="K2270" s="587"/>
      <c r="L2270" s="587"/>
    </row>
    <row r="2271" customHeight="1" spans="11:12">
      <c r="K2271" s="587"/>
      <c r="L2271" s="587"/>
    </row>
    <row r="2272" customHeight="1" spans="11:12">
      <c r="K2272" s="587"/>
      <c r="L2272" s="587"/>
    </row>
    <row r="2273" customHeight="1" spans="11:12">
      <c r="K2273" s="587"/>
      <c r="L2273" s="587"/>
    </row>
    <row r="2274" customHeight="1" spans="11:12">
      <c r="K2274" s="587"/>
      <c r="L2274" s="587"/>
    </row>
    <row r="2275" customHeight="1" spans="11:12">
      <c r="K2275" s="587"/>
      <c r="L2275" s="587"/>
    </row>
    <row r="2276" customHeight="1" spans="11:12">
      <c r="K2276" s="587"/>
      <c r="L2276" s="587"/>
    </row>
    <row r="2277" customHeight="1" spans="11:12">
      <c r="K2277" s="587"/>
      <c r="L2277" s="587"/>
    </row>
    <row r="2278" customHeight="1" spans="11:12">
      <c r="K2278" s="587"/>
      <c r="L2278" s="587"/>
    </row>
    <row r="2279" customHeight="1" spans="11:12">
      <c r="K2279" s="587"/>
      <c r="L2279" s="587"/>
    </row>
    <row r="2280" customHeight="1" spans="11:12">
      <c r="K2280" s="587"/>
      <c r="L2280" s="587"/>
    </row>
    <row r="2281" customHeight="1" spans="11:12">
      <c r="K2281" s="587"/>
      <c r="L2281" s="587"/>
    </row>
    <row r="2282" customHeight="1" spans="11:12">
      <c r="K2282" s="587"/>
      <c r="L2282" s="587"/>
    </row>
    <row r="2283" customHeight="1" spans="11:12">
      <c r="K2283" s="587"/>
      <c r="L2283" s="587"/>
    </row>
    <row r="2284" customHeight="1" spans="11:12">
      <c r="K2284" s="587"/>
      <c r="L2284" s="587"/>
    </row>
    <row r="2285" customHeight="1" spans="11:12">
      <c r="K2285" s="587"/>
      <c r="L2285" s="587"/>
    </row>
    <row r="2286" customHeight="1" spans="11:12">
      <c r="K2286" s="587"/>
      <c r="L2286" s="587"/>
    </row>
    <row r="2287" customHeight="1" spans="11:12">
      <c r="K2287" s="587"/>
      <c r="L2287" s="587"/>
    </row>
    <row r="2288" customHeight="1" spans="11:12">
      <c r="K2288" s="587"/>
      <c r="L2288" s="587"/>
    </row>
    <row r="2289" customHeight="1" spans="11:12">
      <c r="K2289" s="587"/>
      <c r="L2289" s="587"/>
    </row>
    <row r="2290" customHeight="1" spans="11:12">
      <c r="K2290" s="587"/>
      <c r="L2290" s="587"/>
    </row>
    <row r="2291" customHeight="1" spans="11:12">
      <c r="K2291" s="587"/>
      <c r="L2291" s="587"/>
    </row>
    <row r="2292" customHeight="1" spans="11:12">
      <c r="K2292" s="587"/>
      <c r="L2292" s="587"/>
    </row>
    <row r="2293" customHeight="1" spans="11:12">
      <c r="K2293" s="587"/>
      <c r="L2293" s="587"/>
    </row>
    <row r="2294" customHeight="1" spans="11:12">
      <c r="K2294" s="587"/>
      <c r="L2294" s="587"/>
    </row>
    <row r="2295" customHeight="1" spans="11:12">
      <c r="K2295" s="587"/>
      <c r="L2295" s="587"/>
    </row>
    <row r="2296" customHeight="1" spans="11:12">
      <c r="K2296" s="587"/>
      <c r="L2296" s="587"/>
    </row>
    <row r="2297" customHeight="1" spans="11:12">
      <c r="K2297" s="587"/>
      <c r="L2297" s="587"/>
    </row>
    <row r="2298" customHeight="1" spans="11:12">
      <c r="K2298" s="587"/>
      <c r="L2298" s="587"/>
    </row>
    <row r="2299" customHeight="1" spans="11:12">
      <c r="K2299" s="587"/>
      <c r="L2299" s="587"/>
    </row>
    <row r="2300" customHeight="1" spans="11:12">
      <c r="K2300" s="587"/>
      <c r="L2300" s="587"/>
    </row>
    <row r="2301" customHeight="1" spans="11:12">
      <c r="K2301" s="587"/>
      <c r="L2301" s="587"/>
    </row>
    <row r="2302" customHeight="1" spans="11:12">
      <c r="K2302" s="587"/>
      <c r="L2302" s="587"/>
    </row>
    <row r="2303" customHeight="1" spans="11:12">
      <c r="K2303" s="587"/>
      <c r="L2303" s="587"/>
    </row>
    <row r="2304" customHeight="1" spans="11:12">
      <c r="K2304" s="587"/>
      <c r="L2304" s="587"/>
    </row>
    <row r="2305" customHeight="1" spans="11:12">
      <c r="K2305" s="587"/>
      <c r="L2305" s="587"/>
    </row>
    <row r="2306" customHeight="1" spans="11:12">
      <c r="K2306" s="587"/>
      <c r="L2306" s="587"/>
    </row>
    <row r="2307" customHeight="1" spans="11:12">
      <c r="K2307" s="587"/>
      <c r="L2307" s="587"/>
    </row>
    <row r="2308" customHeight="1" spans="11:12">
      <c r="K2308" s="587"/>
      <c r="L2308" s="587"/>
    </row>
    <row r="2309" customHeight="1" spans="11:12">
      <c r="K2309" s="587"/>
      <c r="L2309" s="587"/>
    </row>
    <row r="2310" customHeight="1" spans="11:12">
      <c r="K2310" s="587"/>
      <c r="L2310" s="587"/>
    </row>
    <row r="2311" customHeight="1" spans="11:12">
      <c r="K2311" s="587"/>
      <c r="L2311" s="587"/>
    </row>
    <row r="2312" customHeight="1" spans="11:12">
      <c r="K2312" s="587"/>
      <c r="L2312" s="587"/>
    </row>
    <row r="2313" customHeight="1" spans="11:12">
      <c r="K2313" s="587"/>
      <c r="L2313" s="587"/>
    </row>
    <row r="2314" customHeight="1" spans="11:12">
      <c r="K2314" s="587"/>
      <c r="L2314" s="587"/>
    </row>
    <row r="2315" customHeight="1" spans="11:12">
      <c r="K2315" s="587"/>
      <c r="L2315" s="587"/>
    </row>
    <row r="2316" customHeight="1" spans="11:12">
      <c r="K2316" s="587"/>
      <c r="L2316" s="587"/>
    </row>
    <row r="2317" customHeight="1" spans="11:12">
      <c r="K2317" s="587"/>
      <c r="L2317" s="587"/>
    </row>
    <row r="2318" customHeight="1" spans="11:12">
      <c r="K2318" s="587"/>
      <c r="L2318" s="587"/>
    </row>
    <row r="2319" customHeight="1" spans="11:12">
      <c r="K2319" s="587"/>
      <c r="L2319" s="587"/>
    </row>
    <row r="2320" customHeight="1" spans="11:12">
      <c r="K2320" s="587"/>
      <c r="L2320" s="587"/>
    </row>
    <row r="2321" customHeight="1" spans="11:12">
      <c r="K2321" s="587"/>
      <c r="L2321" s="587"/>
    </row>
    <row r="2322" customHeight="1" spans="11:12">
      <c r="K2322" s="587"/>
      <c r="L2322" s="587"/>
    </row>
    <row r="2323" customHeight="1" spans="11:12">
      <c r="K2323" s="587"/>
      <c r="L2323" s="587"/>
    </row>
    <row r="2324" customHeight="1" spans="11:12">
      <c r="K2324" s="587"/>
      <c r="L2324" s="587"/>
    </row>
    <row r="2325" customHeight="1" spans="11:12">
      <c r="K2325" s="587"/>
      <c r="L2325" s="587"/>
    </row>
    <row r="2326" customHeight="1" spans="11:12">
      <c r="K2326" s="587"/>
      <c r="L2326" s="587"/>
    </row>
    <row r="2327" customHeight="1" spans="11:12">
      <c r="K2327" s="587"/>
      <c r="L2327" s="587"/>
    </row>
    <row r="2328" customHeight="1" spans="11:12">
      <c r="K2328" s="587"/>
      <c r="L2328" s="587"/>
    </row>
    <row r="2329" customHeight="1" spans="11:12">
      <c r="K2329" s="587"/>
      <c r="L2329" s="587"/>
    </row>
    <row r="2330" customHeight="1" spans="11:12">
      <c r="K2330" s="587"/>
      <c r="L2330" s="587"/>
    </row>
    <row r="2331" customHeight="1" spans="11:12">
      <c r="K2331" s="587"/>
      <c r="L2331" s="587"/>
    </row>
    <row r="2332" customHeight="1" spans="11:12">
      <c r="K2332" s="587"/>
      <c r="L2332" s="587"/>
    </row>
    <row r="2333" customHeight="1" spans="11:12">
      <c r="K2333" s="587"/>
      <c r="L2333" s="587"/>
    </row>
    <row r="2334" customHeight="1" spans="11:12">
      <c r="K2334" s="587"/>
      <c r="L2334" s="587"/>
    </row>
    <row r="2335" customHeight="1" spans="11:12">
      <c r="K2335" s="587"/>
      <c r="L2335" s="587"/>
    </row>
    <row r="2336" customHeight="1" spans="11:12">
      <c r="K2336" s="587"/>
      <c r="L2336" s="587"/>
    </row>
    <row r="2337" customHeight="1" spans="11:12">
      <c r="K2337" s="587"/>
      <c r="L2337" s="587"/>
    </row>
    <row r="2338" customHeight="1" spans="11:12">
      <c r="K2338" s="587"/>
      <c r="L2338" s="587"/>
    </row>
    <row r="2339" customHeight="1" spans="11:12">
      <c r="K2339" s="587"/>
      <c r="L2339" s="587"/>
    </row>
    <row r="2340" customHeight="1" spans="11:12">
      <c r="K2340" s="587"/>
      <c r="L2340" s="587"/>
    </row>
    <row r="2341" customHeight="1" spans="11:12">
      <c r="K2341" s="587"/>
      <c r="L2341" s="587"/>
    </row>
    <row r="2342" customHeight="1" spans="11:12">
      <c r="K2342" s="587"/>
      <c r="L2342" s="587"/>
    </row>
    <row r="2343" customHeight="1" spans="11:12">
      <c r="K2343" s="587"/>
      <c r="L2343" s="587"/>
    </row>
    <row r="2344" customHeight="1" spans="11:12">
      <c r="K2344" s="587"/>
      <c r="L2344" s="587"/>
    </row>
    <row r="2345" customHeight="1" spans="11:12">
      <c r="K2345" s="587"/>
      <c r="L2345" s="587"/>
    </row>
    <row r="2346" customHeight="1" spans="11:12">
      <c r="K2346" s="587"/>
      <c r="L2346" s="587"/>
    </row>
    <row r="2347" customHeight="1" spans="11:12">
      <c r="K2347" s="587"/>
      <c r="L2347" s="587"/>
    </row>
    <row r="2348" customHeight="1" spans="11:12">
      <c r="K2348" s="587"/>
      <c r="L2348" s="587"/>
    </row>
    <row r="2349" customHeight="1" spans="11:12">
      <c r="K2349" s="587"/>
      <c r="L2349" s="587"/>
    </row>
    <row r="2350" customHeight="1" spans="11:12">
      <c r="K2350" s="587"/>
      <c r="L2350" s="587"/>
    </row>
    <row r="2351" customHeight="1" spans="11:12">
      <c r="K2351" s="587"/>
      <c r="L2351" s="587"/>
    </row>
    <row r="2352" customHeight="1" spans="11:12">
      <c r="K2352" s="587"/>
      <c r="L2352" s="587"/>
    </row>
    <row r="2353" customHeight="1" spans="11:12">
      <c r="K2353" s="587"/>
      <c r="L2353" s="587"/>
    </row>
    <row r="2354" customHeight="1" spans="11:12">
      <c r="K2354" s="587"/>
      <c r="L2354" s="587"/>
    </row>
    <row r="2355" customHeight="1" spans="11:12">
      <c r="K2355" s="587"/>
      <c r="L2355" s="587"/>
    </row>
    <row r="2356" customHeight="1" spans="11:12">
      <c r="K2356" s="587"/>
      <c r="L2356" s="587"/>
    </row>
    <row r="2357" customHeight="1" spans="11:12">
      <c r="K2357" s="587"/>
      <c r="L2357" s="587"/>
    </row>
    <row r="2358" customHeight="1" spans="11:12">
      <c r="K2358" s="587"/>
      <c r="L2358" s="587"/>
    </row>
    <row r="2359" customHeight="1" spans="11:12">
      <c r="K2359" s="587"/>
      <c r="L2359" s="587"/>
    </row>
    <row r="2360" customHeight="1" spans="11:12">
      <c r="K2360" s="587"/>
      <c r="L2360" s="587"/>
    </row>
    <row r="2361" customHeight="1" spans="11:12">
      <c r="K2361" s="587"/>
      <c r="L2361" s="587"/>
    </row>
    <row r="2362" customHeight="1" spans="11:12">
      <c r="K2362" s="587"/>
      <c r="L2362" s="587"/>
    </row>
    <row r="2363" customHeight="1" spans="11:12">
      <c r="K2363" s="587"/>
      <c r="L2363" s="587"/>
    </row>
    <row r="2364" customHeight="1" spans="11:12">
      <c r="K2364" s="587"/>
      <c r="L2364" s="587"/>
    </row>
    <row r="2365" customHeight="1" spans="11:12">
      <c r="K2365" s="587"/>
      <c r="L2365" s="587"/>
    </row>
    <row r="2366" customHeight="1" spans="11:12">
      <c r="K2366" s="587"/>
      <c r="L2366" s="587"/>
    </row>
    <row r="2367" customHeight="1" spans="11:12">
      <c r="K2367" s="587"/>
      <c r="L2367" s="587"/>
    </row>
    <row r="2368" customHeight="1" spans="11:12">
      <c r="K2368" s="587"/>
      <c r="L2368" s="587"/>
    </row>
    <row r="2369" customHeight="1" spans="11:12">
      <c r="K2369" s="587"/>
      <c r="L2369" s="587"/>
    </row>
    <row r="2370" customHeight="1" spans="11:12">
      <c r="K2370" s="587"/>
      <c r="L2370" s="587"/>
    </row>
    <row r="2371" customHeight="1" spans="11:12">
      <c r="K2371" s="587"/>
      <c r="L2371" s="587"/>
    </row>
    <row r="2372" customHeight="1" spans="11:12">
      <c r="K2372" s="587"/>
      <c r="L2372" s="587"/>
    </row>
    <row r="2373" customHeight="1" spans="11:12">
      <c r="K2373" s="587"/>
      <c r="L2373" s="587"/>
    </row>
    <row r="2374" customHeight="1" spans="11:12">
      <c r="K2374" s="587"/>
      <c r="L2374" s="587"/>
    </row>
    <row r="2375" customHeight="1" spans="11:12">
      <c r="K2375" s="587"/>
      <c r="L2375" s="587"/>
    </row>
    <row r="2376" customHeight="1" spans="11:12">
      <c r="K2376" s="587"/>
      <c r="L2376" s="587"/>
    </row>
    <row r="2377" customHeight="1" spans="11:12">
      <c r="K2377" s="587"/>
      <c r="L2377" s="587"/>
    </row>
    <row r="2378" customHeight="1" spans="11:12">
      <c r="K2378" s="587"/>
      <c r="L2378" s="587"/>
    </row>
    <row r="2379" customHeight="1" spans="11:12">
      <c r="K2379" s="587"/>
      <c r="L2379" s="587"/>
    </row>
    <row r="2380" customHeight="1" spans="11:12">
      <c r="K2380" s="587"/>
      <c r="L2380" s="587"/>
    </row>
    <row r="2381" customHeight="1" spans="11:12">
      <c r="K2381" s="587"/>
      <c r="L2381" s="587"/>
    </row>
    <row r="2382" customHeight="1" spans="11:12">
      <c r="K2382" s="587"/>
      <c r="L2382" s="587"/>
    </row>
    <row r="2383" customHeight="1" spans="11:12">
      <c r="K2383" s="587"/>
      <c r="L2383" s="587"/>
    </row>
    <row r="2384" customHeight="1" spans="11:12">
      <c r="K2384" s="587"/>
      <c r="L2384" s="587"/>
    </row>
    <row r="2385" customHeight="1" spans="11:12">
      <c r="K2385" s="587"/>
      <c r="L2385" s="587"/>
    </row>
    <row r="2386" customHeight="1" spans="11:12">
      <c r="K2386" s="587"/>
      <c r="L2386" s="587"/>
    </row>
    <row r="2387" customHeight="1" spans="11:12">
      <c r="K2387" s="587"/>
      <c r="L2387" s="587"/>
    </row>
    <row r="2388" customHeight="1" spans="11:12">
      <c r="K2388" s="587"/>
      <c r="L2388" s="587"/>
    </row>
    <row r="2389" customHeight="1" spans="11:12">
      <c r="K2389" s="587"/>
      <c r="L2389" s="587"/>
    </row>
    <row r="2390" customHeight="1" spans="11:12">
      <c r="K2390" s="587"/>
      <c r="L2390" s="587"/>
    </row>
    <row r="2391" customHeight="1" spans="11:12">
      <c r="K2391" s="587"/>
      <c r="L2391" s="587"/>
    </row>
    <row r="2392" customHeight="1" spans="11:12">
      <c r="K2392" s="587"/>
      <c r="L2392" s="587"/>
    </row>
    <row r="2393" customHeight="1" spans="11:12">
      <c r="K2393" s="587"/>
      <c r="L2393" s="587"/>
    </row>
    <row r="2394" customHeight="1" spans="11:12">
      <c r="K2394" s="587"/>
      <c r="L2394" s="587"/>
    </row>
    <row r="2395" customHeight="1" spans="11:12">
      <c r="K2395" s="587"/>
      <c r="L2395" s="587"/>
    </row>
    <row r="2396" customHeight="1" spans="11:12">
      <c r="K2396" s="587"/>
      <c r="L2396" s="587"/>
    </row>
    <row r="2397" customHeight="1" spans="11:12">
      <c r="K2397" s="587"/>
      <c r="L2397" s="587"/>
    </row>
    <row r="2398" customHeight="1" spans="11:12">
      <c r="K2398" s="587"/>
      <c r="L2398" s="587"/>
    </row>
    <row r="2399" customHeight="1" spans="11:12">
      <c r="K2399" s="587"/>
      <c r="L2399" s="587"/>
    </row>
    <row r="2400" customHeight="1" spans="11:12">
      <c r="K2400" s="587"/>
      <c r="L2400" s="587"/>
    </row>
    <row r="2401" customHeight="1" spans="11:12">
      <c r="K2401" s="587"/>
      <c r="L2401" s="587"/>
    </row>
    <row r="2402" customHeight="1" spans="11:12">
      <c r="K2402" s="587"/>
      <c r="L2402" s="587"/>
    </row>
    <row r="2403" customHeight="1" spans="11:12">
      <c r="K2403" s="587"/>
      <c r="L2403" s="587"/>
    </row>
    <row r="2404" customHeight="1" spans="11:12">
      <c r="K2404" s="587"/>
      <c r="L2404" s="587"/>
    </row>
    <row r="2405" customHeight="1" spans="11:12">
      <c r="K2405" s="587"/>
      <c r="L2405" s="587"/>
    </row>
    <row r="2406" customHeight="1" spans="11:12">
      <c r="K2406" s="587"/>
      <c r="L2406" s="587"/>
    </row>
    <row r="2407" customHeight="1" spans="11:12">
      <c r="K2407" s="587"/>
      <c r="L2407" s="587"/>
    </row>
    <row r="2408" customHeight="1" spans="11:12">
      <c r="K2408" s="587"/>
      <c r="L2408" s="587"/>
    </row>
    <row r="2409" customHeight="1" spans="11:12">
      <c r="K2409" s="587"/>
      <c r="L2409" s="587"/>
    </row>
    <row r="2410" customHeight="1" spans="11:12">
      <c r="K2410" s="587"/>
      <c r="L2410" s="587"/>
    </row>
    <row r="2411" customHeight="1" spans="11:12">
      <c r="K2411" s="587"/>
      <c r="L2411" s="587"/>
    </row>
    <row r="2412" customHeight="1" spans="11:12">
      <c r="K2412" s="587"/>
      <c r="L2412" s="587"/>
    </row>
    <row r="2413" customHeight="1" spans="11:12">
      <c r="K2413" s="587"/>
      <c r="L2413" s="587"/>
    </row>
    <row r="2414" customHeight="1" spans="11:12">
      <c r="K2414" s="587"/>
      <c r="L2414" s="587"/>
    </row>
    <row r="2415" customHeight="1" spans="11:12">
      <c r="K2415" s="587"/>
      <c r="L2415" s="587"/>
    </row>
    <row r="2416" customHeight="1" spans="11:12">
      <c r="K2416" s="587"/>
      <c r="L2416" s="587"/>
    </row>
    <row r="2417" customHeight="1" spans="11:12">
      <c r="K2417" s="587"/>
      <c r="L2417" s="587"/>
    </row>
    <row r="2418" customHeight="1" spans="11:12">
      <c r="K2418" s="587"/>
      <c r="L2418" s="587"/>
    </row>
    <row r="2419" customHeight="1" spans="11:12">
      <c r="K2419" s="587"/>
      <c r="L2419" s="587"/>
    </row>
    <row r="2420" customHeight="1" spans="11:12">
      <c r="K2420" s="587"/>
      <c r="L2420" s="587"/>
    </row>
    <row r="2421" customHeight="1" spans="11:12">
      <c r="K2421" s="587"/>
      <c r="L2421" s="587"/>
    </row>
    <row r="2422" customHeight="1" spans="11:12">
      <c r="K2422" s="587"/>
      <c r="L2422" s="587"/>
    </row>
    <row r="2423" customHeight="1" spans="11:12">
      <c r="K2423" s="587"/>
      <c r="L2423" s="587"/>
    </row>
    <row r="2424" customHeight="1" spans="11:12">
      <c r="K2424" s="587"/>
      <c r="L2424" s="587"/>
    </row>
    <row r="2425" customHeight="1" spans="11:12">
      <c r="K2425" s="587"/>
      <c r="L2425" s="587"/>
    </row>
    <row r="2426" customHeight="1" spans="11:12">
      <c r="K2426" s="587"/>
      <c r="L2426" s="587"/>
    </row>
    <row r="2427" customHeight="1" spans="11:12">
      <c r="K2427" s="587"/>
      <c r="L2427" s="587"/>
    </row>
    <row r="2428" customHeight="1" spans="11:12">
      <c r="K2428" s="587"/>
      <c r="L2428" s="587"/>
    </row>
    <row r="2429" customHeight="1" spans="11:12">
      <c r="K2429" s="587"/>
      <c r="L2429" s="587"/>
    </row>
    <row r="2430" customHeight="1" spans="11:12">
      <c r="K2430" s="587"/>
      <c r="L2430" s="587"/>
    </row>
    <row r="2431" customHeight="1" spans="11:12">
      <c r="K2431" s="587"/>
      <c r="L2431" s="587"/>
    </row>
    <row r="2432" customHeight="1" spans="11:12">
      <c r="K2432" s="587"/>
      <c r="L2432" s="587"/>
    </row>
    <row r="2433" customHeight="1" spans="11:12">
      <c r="K2433" s="587"/>
      <c r="L2433" s="587"/>
    </row>
    <row r="2434" customHeight="1" spans="11:12">
      <c r="K2434" s="587"/>
      <c r="L2434" s="587"/>
    </row>
    <row r="2435" customHeight="1" spans="11:12">
      <c r="K2435" s="587"/>
      <c r="L2435" s="587"/>
    </row>
    <row r="2436" customHeight="1" spans="11:12">
      <c r="K2436" s="587"/>
      <c r="L2436" s="587"/>
    </row>
    <row r="2437" customHeight="1" spans="11:12">
      <c r="K2437" s="587"/>
      <c r="L2437" s="587"/>
    </row>
    <row r="2438" customHeight="1" spans="11:12">
      <c r="K2438" s="587"/>
      <c r="L2438" s="587"/>
    </row>
    <row r="2439" customHeight="1" spans="11:12">
      <c r="K2439" s="587"/>
      <c r="L2439" s="587"/>
    </row>
    <row r="2440" customHeight="1" spans="11:12">
      <c r="K2440" s="587"/>
      <c r="L2440" s="587"/>
    </row>
    <row r="2441" customHeight="1" spans="11:12">
      <c r="K2441" s="587"/>
      <c r="L2441" s="587"/>
    </row>
    <row r="2442" customHeight="1" spans="11:12">
      <c r="K2442" s="587"/>
      <c r="L2442" s="587"/>
    </row>
    <row r="2443" customHeight="1" spans="11:12">
      <c r="K2443" s="587"/>
      <c r="L2443" s="587"/>
    </row>
    <row r="2444" customHeight="1" spans="11:12">
      <c r="K2444" s="587"/>
      <c r="L2444" s="587"/>
    </row>
    <row r="2445" customHeight="1" spans="11:12">
      <c r="K2445" s="587"/>
      <c r="L2445" s="587"/>
    </row>
    <row r="2446" customHeight="1" spans="11:12">
      <c r="K2446" s="587"/>
      <c r="L2446" s="587"/>
    </row>
    <row r="2447" customHeight="1" spans="11:12">
      <c r="K2447" s="587"/>
      <c r="L2447" s="587"/>
    </row>
    <row r="2448" customHeight="1" spans="11:12">
      <c r="K2448" s="587"/>
      <c r="L2448" s="587"/>
    </row>
    <row r="2449" customHeight="1" spans="11:12">
      <c r="K2449" s="587"/>
      <c r="L2449" s="587"/>
    </row>
    <row r="2450" customHeight="1" spans="11:12">
      <c r="K2450" s="587"/>
      <c r="L2450" s="587"/>
    </row>
    <row r="2451" customHeight="1" spans="11:12">
      <c r="K2451" s="587"/>
      <c r="L2451" s="587"/>
    </row>
    <row r="2452" customHeight="1" spans="11:12">
      <c r="K2452" s="587"/>
      <c r="L2452" s="587"/>
    </row>
    <row r="2453" customHeight="1" spans="11:12">
      <c r="K2453" s="587"/>
      <c r="L2453" s="587"/>
    </row>
    <row r="2454" customHeight="1" spans="11:12">
      <c r="K2454" s="587"/>
      <c r="L2454" s="587"/>
    </row>
    <row r="2455" customHeight="1" spans="11:12">
      <c r="K2455" s="587"/>
      <c r="L2455" s="587"/>
    </row>
    <row r="2456" customHeight="1" spans="11:12">
      <c r="K2456" s="587"/>
      <c r="L2456" s="587"/>
    </row>
    <row r="2457" customHeight="1" spans="11:12">
      <c r="K2457" s="587"/>
      <c r="L2457" s="587"/>
    </row>
    <row r="2458" customHeight="1" spans="11:12">
      <c r="K2458" s="587"/>
      <c r="L2458" s="587"/>
    </row>
    <row r="2459" customHeight="1" spans="11:12">
      <c r="K2459" s="587"/>
      <c r="L2459" s="587"/>
    </row>
    <row r="2460" customHeight="1" spans="11:12">
      <c r="K2460" s="587"/>
      <c r="L2460" s="587"/>
    </row>
    <row r="2461" customHeight="1" spans="11:12">
      <c r="K2461" s="587"/>
      <c r="L2461" s="587"/>
    </row>
    <row r="2462" customHeight="1" spans="11:12">
      <c r="K2462" s="587"/>
      <c r="L2462" s="587"/>
    </row>
    <row r="2463" customHeight="1" spans="11:12">
      <c r="K2463" s="587"/>
      <c r="L2463" s="587"/>
    </row>
    <row r="2464" customHeight="1" spans="11:12">
      <c r="K2464" s="587"/>
      <c r="L2464" s="587"/>
    </row>
    <row r="2465" customHeight="1" spans="11:12">
      <c r="K2465" s="587"/>
      <c r="L2465" s="587"/>
    </row>
    <row r="2466" customHeight="1" spans="11:12">
      <c r="K2466" s="587"/>
      <c r="L2466" s="587"/>
    </row>
    <row r="2467" customHeight="1" spans="11:12">
      <c r="K2467" s="587"/>
      <c r="L2467" s="587"/>
    </row>
    <row r="2468" customHeight="1" spans="11:12">
      <c r="K2468" s="587"/>
      <c r="L2468" s="587"/>
    </row>
    <row r="2469" customHeight="1" spans="11:12">
      <c r="K2469" s="587"/>
      <c r="L2469" s="587"/>
    </row>
    <row r="2470" customHeight="1" spans="11:12">
      <c r="K2470" s="587"/>
      <c r="L2470" s="587"/>
    </row>
    <row r="2471" customHeight="1" spans="11:12">
      <c r="K2471" s="587"/>
      <c r="L2471" s="587"/>
    </row>
    <row r="2472" customHeight="1" spans="11:12">
      <c r="K2472" s="587"/>
      <c r="L2472" s="587"/>
    </row>
    <row r="2473" customHeight="1" spans="11:12">
      <c r="K2473" s="587"/>
      <c r="L2473" s="587"/>
    </row>
    <row r="2474" customHeight="1" spans="11:12">
      <c r="K2474" s="587"/>
      <c r="L2474" s="587"/>
    </row>
    <row r="2475" customHeight="1" spans="11:12">
      <c r="K2475" s="587"/>
      <c r="L2475" s="587"/>
    </row>
    <row r="2476" customHeight="1" spans="11:12">
      <c r="K2476" s="587"/>
      <c r="L2476" s="587"/>
    </row>
    <row r="2477" customHeight="1" spans="11:12">
      <c r="K2477" s="587"/>
      <c r="L2477" s="587"/>
    </row>
    <row r="2478" customHeight="1" spans="11:12">
      <c r="K2478" s="587"/>
      <c r="L2478" s="587"/>
    </row>
    <row r="2479" customHeight="1" spans="11:12">
      <c r="K2479" s="587"/>
      <c r="L2479" s="587"/>
    </row>
    <row r="2480" customHeight="1" spans="11:12">
      <c r="K2480" s="587"/>
      <c r="L2480" s="587"/>
    </row>
    <row r="2481" customHeight="1" spans="11:12">
      <c r="K2481" s="587"/>
      <c r="L2481" s="587"/>
    </row>
    <row r="2482" customHeight="1" spans="11:12">
      <c r="K2482" s="587"/>
      <c r="L2482" s="587"/>
    </row>
    <row r="2483" customHeight="1" spans="11:12">
      <c r="K2483" s="587"/>
      <c r="L2483" s="587"/>
    </row>
    <row r="2484" customHeight="1" spans="11:12">
      <c r="K2484" s="587"/>
      <c r="L2484" s="587"/>
    </row>
    <row r="2485" customHeight="1" spans="11:12">
      <c r="K2485" s="587"/>
      <c r="L2485" s="587"/>
    </row>
    <row r="2486" customHeight="1" spans="11:12">
      <c r="K2486" s="587"/>
      <c r="L2486" s="587"/>
    </row>
    <row r="2487" customHeight="1" spans="11:12">
      <c r="K2487" s="587"/>
      <c r="L2487" s="587"/>
    </row>
    <row r="2488" customHeight="1" spans="11:12">
      <c r="K2488" s="587"/>
      <c r="L2488" s="587"/>
    </row>
    <row r="2489" customHeight="1" spans="11:12">
      <c r="K2489" s="587"/>
      <c r="L2489" s="587"/>
    </row>
    <row r="2490" customHeight="1" spans="11:12">
      <c r="K2490" s="587"/>
      <c r="L2490" s="587"/>
    </row>
    <row r="2491" customHeight="1" spans="11:12">
      <c r="K2491" s="587"/>
      <c r="L2491" s="587"/>
    </row>
    <row r="2492" customHeight="1" spans="11:12">
      <c r="K2492" s="587"/>
      <c r="L2492" s="587"/>
    </row>
    <row r="2493" customHeight="1" spans="11:12">
      <c r="K2493" s="587"/>
      <c r="L2493" s="587"/>
    </row>
    <row r="2494" customHeight="1" spans="11:12">
      <c r="K2494" s="587"/>
      <c r="L2494" s="587"/>
    </row>
    <row r="2495" customHeight="1" spans="11:12">
      <c r="K2495" s="587"/>
      <c r="L2495" s="587"/>
    </row>
    <row r="2496" customHeight="1" spans="11:12">
      <c r="K2496" s="587"/>
      <c r="L2496" s="587"/>
    </row>
    <row r="2497" customHeight="1" spans="11:12">
      <c r="K2497" s="587"/>
      <c r="L2497" s="587"/>
    </row>
    <row r="2498" customHeight="1" spans="11:12">
      <c r="K2498" s="587"/>
      <c r="L2498" s="587"/>
    </row>
    <row r="2499" customHeight="1" spans="11:12">
      <c r="K2499" s="587"/>
      <c r="L2499" s="587"/>
    </row>
    <row r="2500" customHeight="1" spans="11:12">
      <c r="K2500" s="587"/>
      <c r="L2500" s="587"/>
    </row>
    <row r="2501" customHeight="1" spans="11:12">
      <c r="K2501" s="587"/>
      <c r="L2501" s="587"/>
    </row>
    <row r="2502" customHeight="1" spans="11:12">
      <c r="K2502" s="587"/>
      <c r="L2502" s="587"/>
    </row>
    <row r="2503" customHeight="1" spans="11:12">
      <c r="K2503" s="587"/>
      <c r="L2503" s="587"/>
    </row>
    <row r="2504" customHeight="1" spans="11:12">
      <c r="K2504" s="587"/>
      <c r="L2504" s="587"/>
    </row>
    <row r="2505" customHeight="1" spans="11:12">
      <c r="K2505" s="587"/>
      <c r="L2505" s="587"/>
    </row>
    <row r="2506" customHeight="1" spans="11:12">
      <c r="K2506" s="587"/>
      <c r="L2506" s="587"/>
    </row>
    <row r="2507" customHeight="1" spans="11:12">
      <c r="K2507" s="587"/>
      <c r="L2507" s="587"/>
    </row>
    <row r="2508" customHeight="1" spans="11:12">
      <c r="K2508" s="587"/>
      <c r="L2508" s="587"/>
    </row>
    <row r="2509" customHeight="1" spans="11:12">
      <c r="K2509" s="587"/>
      <c r="L2509" s="587"/>
    </row>
    <row r="2510" customHeight="1" spans="11:12">
      <c r="K2510" s="587"/>
      <c r="L2510" s="587"/>
    </row>
    <row r="2511" customHeight="1" spans="11:12">
      <c r="K2511" s="587"/>
      <c r="L2511" s="587"/>
    </row>
    <row r="2512" customHeight="1" spans="11:12">
      <c r="K2512" s="587"/>
      <c r="L2512" s="587"/>
    </row>
    <row r="2513" customHeight="1" spans="11:12">
      <c r="K2513" s="587"/>
      <c r="L2513" s="587"/>
    </row>
    <row r="2514" customHeight="1" spans="11:12">
      <c r="K2514" s="587"/>
      <c r="L2514" s="587"/>
    </row>
    <row r="2515" customHeight="1" spans="11:12">
      <c r="K2515" s="587"/>
      <c r="L2515" s="587"/>
    </row>
    <row r="2516" customHeight="1" spans="11:12">
      <c r="K2516" s="587"/>
      <c r="L2516" s="587"/>
    </row>
    <row r="2517" customHeight="1" spans="11:12">
      <c r="K2517" s="587"/>
      <c r="L2517" s="587"/>
    </row>
    <row r="2518" customHeight="1" spans="11:12">
      <c r="K2518" s="587"/>
      <c r="L2518" s="587"/>
    </row>
    <row r="2519" customHeight="1" spans="11:12">
      <c r="K2519" s="587"/>
      <c r="L2519" s="587"/>
    </row>
    <row r="2520" customHeight="1" spans="11:12">
      <c r="K2520" s="587"/>
      <c r="L2520" s="587"/>
    </row>
    <row r="2521" customHeight="1" spans="11:12">
      <c r="K2521" s="587"/>
      <c r="L2521" s="587"/>
    </row>
    <row r="2522" customHeight="1" spans="11:12">
      <c r="K2522" s="587"/>
      <c r="L2522" s="587"/>
    </row>
    <row r="2523" customHeight="1" spans="11:12">
      <c r="K2523" s="587"/>
      <c r="L2523" s="587"/>
    </row>
    <row r="2524" customHeight="1" spans="11:12">
      <c r="K2524" s="587"/>
      <c r="L2524" s="587"/>
    </row>
    <row r="2525" customHeight="1" spans="11:12">
      <c r="K2525" s="587"/>
      <c r="L2525" s="587"/>
    </row>
    <row r="2526" customHeight="1" spans="11:12">
      <c r="K2526" s="587"/>
      <c r="L2526" s="587"/>
    </row>
    <row r="2527" customHeight="1" spans="11:12">
      <c r="K2527" s="587"/>
      <c r="L2527" s="587"/>
    </row>
    <row r="2528" customHeight="1" spans="11:12">
      <c r="K2528" s="587"/>
      <c r="L2528" s="587"/>
    </row>
    <row r="2529" customHeight="1" spans="11:12">
      <c r="K2529" s="587"/>
      <c r="L2529" s="587"/>
    </row>
    <row r="2530" customHeight="1" spans="11:12">
      <c r="K2530" s="587"/>
      <c r="L2530" s="587"/>
    </row>
    <row r="2531" customHeight="1" spans="11:12">
      <c r="K2531" s="587"/>
      <c r="L2531" s="587"/>
    </row>
    <row r="2532" customHeight="1" spans="11:12">
      <c r="K2532" s="587"/>
      <c r="L2532" s="587"/>
    </row>
    <row r="2533" customHeight="1" spans="11:12">
      <c r="K2533" s="587"/>
      <c r="L2533" s="587"/>
    </row>
    <row r="2534" customHeight="1" spans="11:12">
      <c r="K2534" s="587"/>
      <c r="L2534" s="587"/>
    </row>
    <row r="2535" customHeight="1" spans="11:12">
      <c r="K2535" s="587"/>
      <c r="L2535" s="587"/>
    </row>
    <row r="2536" customHeight="1" spans="11:12">
      <c r="K2536" s="587"/>
      <c r="L2536" s="587"/>
    </row>
    <row r="2537" customHeight="1" spans="11:12">
      <c r="K2537" s="587"/>
      <c r="L2537" s="587"/>
    </row>
    <row r="2538" customHeight="1" spans="11:12">
      <c r="K2538" s="587"/>
      <c r="L2538" s="587"/>
    </row>
    <row r="2539" customHeight="1" spans="11:12">
      <c r="K2539" s="587"/>
      <c r="L2539" s="587"/>
    </row>
    <row r="2540" customHeight="1" spans="11:12">
      <c r="K2540" s="587"/>
      <c r="L2540" s="587"/>
    </row>
    <row r="2541" customHeight="1" spans="11:12">
      <c r="K2541" s="587"/>
      <c r="L2541" s="587"/>
    </row>
    <row r="2542" customHeight="1" spans="11:12">
      <c r="K2542" s="587"/>
      <c r="L2542" s="587"/>
    </row>
    <row r="2543" customHeight="1" spans="11:12">
      <c r="K2543" s="587"/>
      <c r="L2543" s="587"/>
    </row>
    <row r="2544" customHeight="1" spans="11:12">
      <c r="K2544" s="587"/>
      <c r="L2544" s="587"/>
    </row>
    <row r="2545" customHeight="1" spans="11:12">
      <c r="K2545" s="587"/>
      <c r="L2545" s="587"/>
    </row>
    <row r="2546" customHeight="1" spans="11:12">
      <c r="K2546" s="587"/>
      <c r="L2546" s="587"/>
    </row>
    <row r="2547" customHeight="1" spans="11:12">
      <c r="K2547" s="587"/>
      <c r="L2547" s="587"/>
    </row>
    <row r="2548" customHeight="1" spans="11:12">
      <c r="K2548" s="587"/>
      <c r="L2548" s="587"/>
    </row>
    <row r="2549" customHeight="1" spans="11:12">
      <c r="K2549" s="587"/>
      <c r="L2549" s="587"/>
    </row>
    <row r="2550" customHeight="1" spans="11:12">
      <c r="K2550" s="587"/>
      <c r="L2550" s="587"/>
    </row>
    <row r="2551" customHeight="1" spans="11:12">
      <c r="K2551" s="587"/>
      <c r="L2551" s="587"/>
    </row>
    <row r="2552" customHeight="1" spans="11:12">
      <c r="K2552" s="587"/>
      <c r="L2552" s="587"/>
    </row>
    <row r="2553" customHeight="1" spans="11:12">
      <c r="K2553" s="587"/>
      <c r="L2553" s="587"/>
    </row>
    <row r="2554" customHeight="1" spans="11:12">
      <c r="K2554" s="587"/>
      <c r="L2554" s="587"/>
    </row>
    <row r="2555" customHeight="1" spans="11:12">
      <c r="K2555" s="587"/>
      <c r="L2555" s="587"/>
    </row>
    <row r="2556" customHeight="1" spans="11:12">
      <c r="K2556" s="587"/>
      <c r="L2556" s="587"/>
    </row>
    <row r="2557" customHeight="1" spans="11:12">
      <c r="K2557" s="587"/>
      <c r="L2557" s="587"/>
    </row>
    <row r="2558" customHeight="1" spans="11:12">
      <c r="K2558" s="587"/>
      <c r="L2558" s="587"/>
    </row>
    <row r="2559" customHeight="1" spans="11:12">
      <c r="K2559" s="587"/>
      <c r="L2559" s="587"/>
    </row>
    <row r="2560" customHeight="1" spans="11:12">
      <c r="K2560" s="587"/>
      <c r="L2560" s="587"/>
    </row>
    <row r="2561" customHeight="1" spans="11:12">
      <c r="K2561" s="587"/>
      <c r="L2561" s="587"/>
    </row>
    <row r="2562" customHeight="1" spans="11:12">
      <c r="K2562" s="587"/>
      <c r="L2562" s="587"/>
    </row>
    <row r="2563" customHeight="1" spans="11:12">
      <c r="K2563" s="587"/>
      <c r="L2563" s="587"/>
    </row>
    <row r="2564" customHeight="1" spans="11:12">
      <c r="K2564" s="587"/>
      <c r="L2564" s="587"/>
    </row>
    <row r="2565" customHeight="1" spans="11:12">
      <c r="K2565" s="587"/>
      <c r="L2565" s="587"/>
    </row>
    <row r="2566" customHeight="1" spans="11:12">
      <c r="K2566" s="587"/>
      <c r="L2566" s="587"/>
    </row>
    <row r="2567" customHeight="1" spans="11:12">
      <c r="K2567" s="587"/>
      <c r="L2567" s="587"/>
    </row>
    <row r="2568" customHeight="1" spans="11:12">
      <c r="K2568" s="587"/>
      <c r="L2568" s="587"/>
    </row>
    <row r="2569" customHeight="1" spans="11:12">
      <c r="K2569" s="587"/>
      <c r="L2569" s="587"/>
    </row>
    <row r="2570" customHeight="1" spans="11:12">
      <c r="K2570" s="587"/>
      <c r="L2570" s="587"/>
    </row>
    <row r="2571" customHeight="1" spans="11:12">
      <c r="K2571" s="587"/>
      <c r="L2571" s="587"/>
    </row>
    <row r="2572" customHeight="1" spans="11:12">
      <c r="K2572" s="587"/>
      <c r="L2572" s="587"/>
    </row>
    <row r="2573" customHeight="1" spans="11:12">
      <c r="K2573" s="587"/>
      <c r="L2573" s="587"/>
    </row>
    <row r="2574" customHeight="1" spans="11:12">
      <c r="K2574" s="587"/>
      <c r="L2574" s="587"/>
    </row>
    <row r="2575" customHeight="1" spans="11:12">
      <c r="K2575" s="587"/>
      <c r="L2575" s="587"/>
    </row>
    <row r="2576" customHeight="1" spans="11:12">
      <c r="K2576" s="587"/>
      <c r="L2576" s="587"/>
    </row>
    <row r="2577" customHeight="1" spans="11:12">
      <c r="K2577" s="587"/>
      <c r="L2577" s="587"/>
    </row>
    <row r="2578" customHeight="1" spans="11:12">
      <c r="K2578" s="587"/>
      <c r="L2578" s="587"/>
    </row>
    <row r="2579" customHeight="1" spans="11:12">
      <c r="K2579" s="587"/>
      <c r="L2579" s="587"/>
    </row>
    <row r="2580" customHeight="1" spans="11:12">
      <c r="K2580" s="587"/>
      <c r="L2580" s="587"/>
    </row>
    <row r="2581" customHeight="1" spans="11:12">
      <c r="K2581" s="587"/>
      <c r="L2581" s="587"/>
    </row>
    <row r="2582" customHeight="1" spans="11:12">
      <c r="K2582" s="587"/>
      <c r="L2582" s="587"/>
    </row>
    <row r="2583" customHeight="1" spans="11:12">
      <c r="K2583" s="587"/>
      <c r="L2583" s="587"/>
    </row>
    <row r="2584" customHeight="1" spans="11:12">
      <c r="K2584" s="587"/>
      <c r="L2584" s="587"/>
    </row>
    <row r="2585" customHeight="1" spans="11:12">
      <c r="K2585" s="587"/>
      <c r="L2585" s="587"/>
    </row>
    <row r="2586" customHeight="1" spans="11:12">
      <c r="K2586" s="587"/>
      <c r="L2586" s="587"/>
    </row>
    <row r="2587" customHeight="1" spans="11:12">
      <c r="K2587" s="587"/>
      <c r="L2587" s="587"/>
    </row>
    <row r="2588" customHeight="1" spans="11:12">
      <c r="K2588" s="587"/>
      <c r="L2588" s="587"/>
    </row>
    <row r="2589" customHeight="1" spans="11:12">
      <c r="K2589" s="587"/>
      <c r="L2589" s="587"/>
    </row>
    <row r="2590" customHeight="1" spans="11:12">
      <c r="K2590" s="587"/>
      <c r="L2590" s="587"/>
    </row>
    <row r="2591" customHeight="1" spans="11:12">
      <c r="K2591" s="587"/>
      <c r="L2591" s="587"/>
    </row>
    <row r="2592" customHeight="1" spans="11:12">
      <c r="K2592" s="587"/>
      <c r="L2592" s="587"/>
    </row>
    <row r="2593" customHeight="1" spans="11:12">
      <c r="K2593" s="587"/>
      <c r="L2593" s="587"/>
    </row>
    <row r="2594" customHeight="1" spans="11:12">
      <c r="K2594" s="587"/>
      <c r="L2594" s="587"/>
    </row>
    <row r="2595" customHeight="1" spans="11:12">
      <c r="K2595" s="587"/>
      <c r="L2595" s="587"/>
    </row>
    <row r="2596" customHeight="1" spans="11:12">
      <c r="K2596" s="587"/>
      <c r="L2596" s="587"/>
    </row>
    <row r="2597" customHeight="1" spans="11:12">
      <c r="K2597" s="587"/>
      <c r="L2597" s="587"/>
    </row>
    <row r="2598" customHeight="1" spans="11:12">
      <c r="K2598" s="587"/>
      <c r="L2598" s="587"/>
    </row>
    <row r="2599" customHeight="1" spans="11:12">
      <c r="K2599" s="587"/>
      <c r="L2599" s="587"/>
    </row>
    <row r="2600" customHeight="1" spans="11:12">
      <c r="K2600" s="587"/>
      <c r="L2600" s="587"/>
    </row>
    <row r="2601" customHeight="1" spans="11:12">
      <c r="K2601" s="587"/>
      <c r="L2601" s="587"/>
    </row>
    <row r="2602" customHeight="1" spans="11:12">
      <c r="K2602" s="587"/>
      <c r="L2602" s="587"/>
    </row>
    <row r="2603" customHeight="1" spans="11:12">
      <c r="K2603" s="587"/>
      <c r="L2603" s="587"/>
    </row>
    <row r="2604" customHeight="1" spans="11:12">
      <c r="K2604" s="587"/>
      <c r="L2604" s="587"/>
    </row>
    <row r="2605" customHeight="1" spans="11:12">
      <c r="K2605" s="587"/>
      <c r="L2605" s="587"/>
    </row>
    <row r="2606" customHeight="1" spans="11:12">
      <c r="K2606" s="587"/>
      <c r="L2606" s="587"/>
    </row>
    <row r="2607" customHeight="1" spans="11:12">
      <c r="K2607" s="587"/>
      <c r="L2607" s="587"/>
    </row>
    <row r="2608" customHeight="1" spans="11:12">
      <c r="K2608" s="587"/>
      <c r="L2608" s="587"/>
    </row>
    <row r="2609" customHeight="1" spans="11:12">
      <c r="K2609" s="587"/>
      <c r="L2609" s="587"/>
    </row>
    <row r="2610" customHeight="1" spans="11:12">
      <c r="K2610" s="587"/>
      <c r="L2610" s="587"/>
    </row>
    <row r="2611" customHeight="1" spans="11:12">
      <c r="K2611" s="587"/>
      <c r="L2611" s="587"/>
    </row>
    <row r="2612" customHeight="1" spans="11:12">
      <c r="K2612" s="587"/>
      <c r="L2612" s="587"/>
    </row>
    <row r="2613" customHeight="1" spans="11:12">
      <c r="K2613" s="587"/>
      <c r="L2613" s="587"/>
    </row>
    <row r="2614" customHeight="1" spans="11:12">
      <c r="K2614" s="587"/>
      <c r="L2614" s="587"/>
    </row>
    <row r="2615" customHeight="1" spans="11:12">
      <c r="K2615" s="587"/>
      <c r="L2615" s="587"/>
    </row>
    <row r="2616" customHeight="1" spans="11:12">
      <c r="K2616" s="587"/>
      <c r="L2616" s="587"/>
    </row>
    <row r="2617" customHeight="1" spans="11:12">
      <c r="K2617" s="587"/>
      <c r="L2617" s="587"/>
    </row>
    <row r="2618" customHeight="1" spans="11:12">
      <c r="K2618" s="587"/>
      <c r="L2618" s="587"/>
    </row>
    <row r="2619" customHeight="1" spans="11:12">
      <c r="K2619" s="587"/>
      <c r="L2619" s="587"/>
    </row>
    <row r="2620" customHeight="1" spans="11:12">
      <c r="K2620" s="587"/>
      <c r="L2620" s="587"/>
    </row>
    <row r="2621" customHeight="1" spans="11:12">
      <c r="K2621" s="587"/>
      <c r="L2621" s="587"/>
    </row>
    <row r="2622" customHeight="1" spans="11:12">
      <c r="K2622" s="587"/>
      <c r="L2622" s="587"/>
    </row>
    <row r="2623" customHeight="1" spans="11:12">
      <c r="K2623" s="587"/>
      <c r="L2623" s="587"/>
    </row>
    <row r="2624" customHeight="1" spans="11:12">
      <c r="K2624" s="587"/>
      <c r="L2624" s="587"/>
    </row>
    <row r="2625" customHeight="1" spans="11:12">
      <c r="K2625" s="587"/>
      <c r="L2625" s="587"/>
    </row>
    <row r="2626" customHeight="1" spans="11:12">
      <c r="K2626" s="587"/>
      <c r="L2626" s="587"/>
    </row>
    <row r="2627" customHeight="1" spans="11:12">
      <c r="K2627" s="587"/>
      <c r="L2627" s="587"/>
    </row>
    <row r="2628" customHeight="1" spans="11:12">
      <c r="K2628" s="587"/>
      <c r="L2628" s="587"/>
    </row>
    <row r="2629" customHeight="1" spans="11:12">
      <c r="K2629" s="587"/>
      <c r="L2629" s="587"/>
    </row>
    <row r="2630" customHeight="1" spans="11:12">
      <c r="K2630" s="587"/>
      <c r="L2630" s="587"/>
    </row>
    <row r="2631" customHeight="1" spans="11:12">
      <c r="K2631" s="587"/>
      <c r="L2631" s="587"/>
    </row>
    <row r="2632" customHeight="1" spans="11:12">
      <c r="K2632" s="587"/>
      <c r="L2632" s="587"/>
    </row>
    <row r="2633" customHeight="1" spans="11:12">
      <c r="K2633" s="587"/>
      <c r="L2633" s="587"/>
    </row>
    <row r="2634" customHeight="1" spans="11:12">
      <c r="K2634" s="587"/>
      <c r="L2634" s="587"/>
    </row>
    <row r="2635" customHeight="1" spans="11:12">
      <c r="K2635" s="587"/>
      <c r="L2635" s="587"/>
    </row>
    <row r="2636" customHeight="1" spans="11:12">
      <c r="K2636" s="587"/>
      <c r="L2636" s="587"/>
    </row>
    <row r="2637" customHeight="1" spans="11:12">
      <c r="K2637" s="587"/>
      <c r="L2637" s="587"/>
    </row>
    <row r="2638" customHeight="1" spans="11:12">
      <c r="K2638" s="587"/>
      <c r="L2638" s="587"/>
    </row>
    <row r="2639" customHeight="1" spans="11:12">
      <c r="K2639" s="587"/>
      <c r="L2639" s="587"/>
    </row>
    <row r="2640" customHeight="1" spans="11:12">
      <c r="K2640" s="587"/>
      <c r="L2640" s="587"/>
    </row>
    <row r="2641" customHeight="1" spans="11:12">
      <c r="K2641" s="587"/>
      <c r="L2641" s="587"/>
    </row>
    <row r="2642" customHeight="1" spans="11:12">
      <c r="K2642" s="587"/>
      <c r="L2642" s="587"/>
    </row>
    <row r="2643" customHeight="1" spans="11:12">
      <c r="K2643" s="587"/>
      <c r="L2643" s="587"/>
    </row>
    <row r="2644" customHeight="1" spans="11:12">
      <c r="K2644" s="587"/>
      <c r="L2644" s="587"/>
    </row>
    <row r="2645" customHeight="1" spans="11:12">
      <c r="K2645" s="587"/>
      <c r="L2645" s="587"/>
    </row>
    <row r="2646" customHeight="1" spans="11:12">
      <c r="K2646" s="587"/>
      <c r="L2646" s="587"/>
    </row>
    <row r="2647" customHeight="1" spans="11:12">
      <c r="K2647" s="587"/>
      <c r="L2647" s="587"/>
    </row>
    <row r="2648" customHeight="1" spans="11:12">
      <c r="K2648" s="587"/>
      <c r="L2648" s="587"/>
    </row>
    <row r="2649" customHeight="1" spans="11:12">
      <c r="K2649" s="587"/>
      <c r="L2649" s="587"/>
    </row>
    <row r="2650" customHeight="1" spans="11:12">
      <c r="K2650" s="587"/>
      <c r="L2650" s="587"/>
    </row>
    <row r="2651" customHeight="1" spans="11:12">
      <c r="K2651" s="587"/>
      <c r="L2651" s="587"/>
    </row>
    <row r="2652" customHeight="1" spans="11:12">
      <c r="K2652" s="587"/>
      <c r="L2652" s="587"/>
    </row>
    <row r="2653" customHeight="1" spans="11:12">
      <c r="K2653" s="587"/>
      <c r="L2653" s="587"/>
    </row>
    <row r="2654" customHeight="1" spans="11:12">
      <c r="K2654" s="587"/>
      <c r="L2654" s="587"/>
    </row>
    <row r="2655" customHeight="1" spans="11:12">
      <c r="K2655" s="587"/>
      <c r="L2655" s="587"/>
    </row>
    <row r="2656" customHeight="1" spans="11:12">
      <c r="K2656" s="587"/>
      <c r="L2656" s="587"/>
    </row>
    <row r="2657" customHeight="1" spans="11:12">
      <c r="K2657" s="587"/>
      <c r="L2657" s="587"/>
    </row>
    <row r="2658" customHeight="1" spans="11:12">
      <c r="K2658" s="587"/>
      <c r="L2658" s="587"/>
    </row>
    <row r="2659" customHeight="1" spans="11:12">
      <c r="K2659" s="587"/>
      <c r="L2659" s="587"/>
    </row>
    <row r="2660" customHeight="1" spans="11:12">
      <c r="K2660" s="587"/>
      <c r="L2660" s="587"/>
    </row>
    <row r="2661" customHeight="1" spans="11:12">
      <c r="K2661" s="587"/>
      <c r="L2661" s="587"/>
    </row>
    <row r="2662" customHeight="1" spans="11:12">
      <c r="K2662" s="587"/>
      <c r="L2662" s="587"/>
    </row>
    <row r="2663" customHeight="1" spans="11:12">
      <c r="K2663" s="587"/>
      <c r="L2663" s="587"/>
    </row>
    <row r="2664" customHeight="1" spans="11:12">
      <c r="K2664" s="587"/>
      <c r="L2664" s="587"/>
    </row>
    <row r="2665" customHeight="1" spans="11:12">
      <c r="K2665" s="587"/>
      <c r="L2665" s="587"/>
    </row>
    <row r="2666" customHeight="1" spans="11:12">
      <c r="K2666" s="587"/>
      <c r="L2666" s="587"/>
    </row>
    <row r="2667" customHeight="1" spans="11:12">
      <c r="K2667" s="587"/>
      <c r="L2667" s="587"/>
    </row>
    <row r="2668" customHeight="1" spans="11:12">
      <c r="K2668" s="587"/>
      <c r="L2668" s="587"/>
    </row>
    <row r="2669" customHeight="1" spans="11:12">
      <c r="K2669" s="587"/>
      <c r="L2669" s="587"/>
    </row>
    <row r="2670" customHeight="1" spans="11:12">
      <c r="K2670" s="587"/>
      <c r="L2670" s="587"/>
    </row>
    <row r="2671" customHeight="1" spans="11:12">
      <c r="K2671" s="587"/>
      <c r="L2671" s="587"/>
    </row>
    <row r="2672" customHeight="1" spans="11:12">
      <c r="K2672" s="587"/>
      <c r="L2672" s="587"/>
    </row>
    <row r="2673" customHeight="1" spans="11:12">
      <c r="K2673" s="587"/>
      <c r="L2673" s="587"/>
    </row>
    <row r="2674" customHeight="1" spans="11:12">
      <c r="K2674" s="587"/>
      <c r="L2674" s="587"/>
    </row>
    <row r="2675" customHeight="1" spans="11:12">
      <c r="K2675" s="587"/>
      <c r="L2675" s="587"/>
    </row>
    <row r="2676" customHeight="1" spans="11:12">
      <c r="K2676" s="587"/>
      <c r="L2676" s="587"/>
    </row>
    <row r="2677" customHeight="1" spans="11:12">
      <c r="K2677" s="587"/>
      <c r="L2677" s="587"/>
    </row>
    <row r="2678" customHeight="1" spans="11:12">
      <c r="K2678" s="587"/>
      <c r="L2678" s="587"/>
    </row>
    <row r="2679" customHeight="1" spans="11:12">
      <c r="K2679" s="587"/>
      <c r="L2679" s="587"/>
    </row>
    <row r="2680" customHeight="1" spans="11:12">
      <c r="K2680" s="587"/>
      <c r="L2680" s="587"/>
    </row>
    <row r="2681" customHeight="1" spans="11:12">
      <c r="K2681" s="587"/>
      <c r="L2681" s="587"/>
    </row>
    <row r="2682" customHeight="1" spans="11:12">
      <c r="K2682" s="587"/>
      <c r="L2682" s="587"/>
    </row>
    <row r="2683" customHeight="1" spans="11:12">
      <c r="K2683" s="587"/>
      <c r="L2683" s="587"/>
    </row>
    <row r="2684" customHeight="1" spans="11:12">
      <c r="K2684" s="587"/>
      <c r="L2684" s="587"/>
    </row>
    <row r="2685" customHeight="1" spans="11:12">
      <c r="K2685" s="587"/>
      <c r="L2685" s="587"/>
    </row>
    <row r="2686" customHeight="1" spans="11:12">
      <c r="K2686" s="587"/>
      <c r="L2686" s="587"/>
    </row>
    <row r="2687" customHeight="1" spans="11:12">
      <c r="K2687" s="587"/>
      <c r="L2687" s="587"/>
    </row>
    <row r="2688" customHeight="1" spans="11:12">
      <c r="K2688" s="587"/>
      <c r="L2688" s="587"/>
    </row>
    <row r="2689" customHeight="1" spans="11:12">
      <c r="K2689" s="587"/>
      <c r="L2689" s="587"/>
    </row>
    <row r="2690" customHeight="1" spans="11:12">
      <c r="K2690" s="587"/>
      <c r="L2690" s="587"/>
    </row>
    <row r="2691" customHeight="1" spans="11:12">
      <c r="K2691" s="587"/>
      <c r="L2691" s="587"/>
    </row>
    <row r="2692" customHeight="1" spans="11:12">
      <c r="K2692" s="587"/>
      <c r="L2692" s="587"/>
    </row>
    <row r="2693" customHeight="1" spans="11:12">
      <c r="K2693" s="587"/>
      <c r="L2693" s="587"/>
    </row>
    <row r="2694" customHeight="1" spans="11:12">
      <c r="K2694" s="587"/>
      <c r="L2694" s="587"/>
    </row>
    <row r="2695" customHeight="1" spans="11:12">
      <c r="K2695" s="587"/>
      <c r="L2695" s="587"/>
    </row>
    <row r="2696" customHeight="1" spans="11:12">
      <c r="K2696" s="587"/>
      <c r="L2696" s="587"/>
    </row>
    <row r="2697" customHeight="1" spans="11:12">
      <c r="K2697" s="587"/>
      <c r="L2697" s="587"/>
    </row>
    <row r="2698" customHeight="1" spans="11:12">
      <c r="K2698" s="587"/>
      <c r="L2698" s="587"/>
    </row>
    <row r="2699" customHeight="1" spans="11:12">
      <c r="K2699" s="587"/>
      <c r="L2699" s="587"/>
    </row>
    <row r="2700" customHeight="1" spans="11:12">
      <c r="K2700" s="587"/>
      <c r="L2700" s="587"/>
    </row>
    <row r="2701" customHeight="1" spans="11:12">
      <c r="K2701" s="587"/>
      <c r="L2701" s="587"/>
    </row>
    <row r="2702" customHeight="1" spans="11:12">
      <c r="K2702" s="587"/>
      <c r="L2702" s="587"/>
    </row>
    <row r="2703" customHeight="1" spans="11:12">
      <c r="K2703" s="587"/>
      <c r="L2703" s="587"/>
    </row>
    <row r="2704" customHeight="1" spans="11:12">
      <c r="K2704" s="587"/>
      <c r="L2704" s="587"/>
    </row>
    <row r="2705" customHeight="1" spans="11:12">
      <c r="K2705" s="587"/>
      <c r="L2705" s="587"/>
    </row>
    <row r="2706" customHeight="1" spans="11:12">
      <c r="K2706" s="587"/>
      <c r="L2706" s="587"/>
    </row>
    <row r="2707" customHeight="1" spans="11:12">
      <c r="K2707" s="587"/>
      <c r="L2707" s="587"/>
    </row>
    <row r="2708" customHeight="1" spans="11:12">
      <c r="K2708" s="587"/>
      <c r="L2708" s="587"/>
    </row>
    <row r="2709" customHeight="1" spans="11:12">
      <c r="K2709" s="587"/>
      <c r="L2709" s="587"/>
    </row>
    <row r="2710" customHeight="1" spans="11:12">
      <c r="K2710" s="587"/>
      <c r="L2710" s="587"/>
    </row>
    <row r="2711" customHeight="1" spans="11:12">
      <c r="K2711" s="587"/>
      <c r="L2711" s="587"/>
    </row>
    <row r="2712" customHeight="1" spans="11:12">
      <c r="K2712" s="587"/>
      <c r="L2712" s="587"/>
    </row>
    <row r="2713" customHeight="1" spans="11:12">
      <c r="K2713" s="587"/>
      <c r="L2713" s="587"/>
    </row>
    <row r="2714" customHeight="1" spans="11:12">
      <c r="K2714" s="587"/>
      <c r="L2714" s="587"/>
    </row>
    <row r="2715" customHeight="1" spans="11:12">
      <c r="K2715" s="587"/>
      <c r="L2715" s="587"/>
    </row>
    <row r="2716" customHeight="1" spans="11:12">
      <c r="K2716" s="587"/>
      <c r="L2716" s="587"/>
    </row>
    <row r="2717" customHeight="1" spans="11:12">
      <c r="K2717" s="587"/>
      <c r="L2717" s="587"/>
    </row>
    <row r="2718" customHeight="1" spans="11:12">
      <c r="K2718" s="587"/>
      <c r="L2718" s="587"/>
    </row>
    <row r="2719" customHeight="1" spans="11:12">
      <c r="K2719" s="587"/>
      <c r="L2719" s="587"/>
    </row>
    <row r="2720" customHeight="1" spans="11:12">
      <c r="K2720" s="587"/>
      <c r="L2720" s="587"/>
    </row>
    <row r="2721" customHeight="1" spans="11:12">
      <c r="K2721" s="587"/>
      <c r="L2721" s="587"/>
    </row>
    <row r="2722" customHeight="1" spans="11:12">
      <c r="K2722" s="587"/>
      <c r="L2722" s="587"/>
    </row>
    <row r="2723" customHeight="1" spans="11:12">
      <c r="K2723" s="587"/>
      <c r="L2723" s="587"/>
    </row>
    <row r="2724" customHeight="1" spans="11:12">
      <c r="K2724" s="587"/>
      <c r="L2724" s="587"/>
    </row>
    <row r="2725" customHeight="1" spans="11:12">
      <c r="K2725" s="587"/>
      <c r="L2725" s="587"/>
    </row>
    <row r="2726" customHeight="1" spans="11:12">
      <c r="K2726" s="587"/>
      <c r="L2726" s="587"/>
    </row>
    <row r="2727" customHeight="1" spans="11:12">
      <c r="K2727" s="587"/>
      <c r="L2727" s="587"/>
    </row>
    <row r="2728" customHeight="1" spans="11:12">
      <c r="K2728" s="587"/>
      <c r="L2728" s="587"/>
    </row>
    <row r="2729" customHeight="1" spans="11:12">
      <c r="K2729" s="587"/>
      <c r="L2729" s="587"/>
    </row>
    <row r="2730" customHeight="1" spans="11:12">
      <c r="K2730" s="587"/>
      <c r="L2730" s="587"/>
    </row>
    <row r="2731" customHeight="1" spans="11:12">
      <c r="K2731" s="587"/>
      <c r="L2731" s="587"/>
    </row>
    <row r="2732" customHeight="1" spans="11:12">
      <c r="K2732" s="587"/>
      <c r="L2732" s="587"/>
    </row>
    <row r="2733" customHeight="1" spans="11:12">
      <c r="K2733" s="587"/>
      <c r="L2733" s="587"/>
    </row>
    <row r="2734" customHeight="1" spans="11:12">
      <c r="K2734" s="587"/>
      <c r="L2734" s="587"/>
    </row>
    <row r="2735" customHeight="1" spans="11:12">
      <c r="K2735" s="587"/>
      <c r="L2735" s="587"/>
    </row>
    <row r="2736" customHeight="1" spans="11:12">
      <c r="K2736" s="587"/>
      <c r="L2736" s="587"/>
    </row>
    <row r="2737" customHeight="1" spans="11:12">
      <c r="K2737" s="587"/>
      <c r="L2737" s="587"/>
    </row>
    <row r="2738" customHeight="1" spans="11:12">
      <c r="K2738" s="587"/>
      <c r="L2738" s="587"/>
    </row>
    <row r="2739" customHeight="1" spans="11:12">
      <c r="K2739" s="587"/>
      <c r="L2739" s="587"/>
    </row>
    <row r="2740" customHeight="1" spans="11:12">
      <c r="K2740" s="587"/>
      <c r="L2740" s="587"/>
    </row>
    <row r="2741" customHeight="1" spans="11:12">
      <c r="K2741" s="587"/>
      <c r="L2741" s="587"/>
    </row>
    <row r="2742" customHeight="1" spans="11:12">
      <c r="K2742" s="587"/>
      <c r="L2742" s="587"/>
    </row>
    <row r="2743" customHeight="1" spans="11:12">
      <c r="K2743" s="587"/>
      <c r="L2743" s="587"/>
    </row>
    <row r="2744" customHeight="1" spans="11:12">
      <c r="K2744" s="587"/>
      <c r="L2744" s="587"/>
    </row>
    <row r="2745" customHeight="1" spans="11:12">
      <c r="K2745" s="587"/>
      <c r="L2745" s="587"/>
    </row>
    <row r="2746" customHeight="1" spans="11:12">
      <c r="K2746" s="587"/>
      <c r="L2746" s="587"/>
    </row>
    <row r="2747" customHeight="1" spans="11:12">
      <c r="K2747" s="587"/>
      <c r="L2747" s="587"/>
    </row>
    <row r="2748" customHeight="1" spans="11:12">
      <c r="K2748" s="587"/>
      <c r="L2748" s="587"/>
    </row>
    <row r="2749" customHeight="1" spans="11:12">
      <c r="K2749" s="587"/>
      <c r="L2749" s="587"/>
    </row>
    <row r="2750" customHeight="1" spans="11:12">
      <c r="K2750" s="587"/>
      <c r="L2750" s="587"/>
    </row>
    <row r="2751" customHeight="1" spans="11:12">
      <c r="K2751" s="587"/>
      <c r="L2751" s="587"/>
    </row>
    <row r="2752" customHeight="1" spans="11:12">
      <c r="K2752" s="587"/>
      <c r="L2752" s="587"/>
    </row>
    <row r="2753" customHeight="1" spans="11:12">
      <c r="K2753" s="587"/>
      <c r="L2753" s="587"/>
    </row>
    <row r="2754" customHeight="1" spans="11:12">
      <c r="K2754" s="587"/>
      <c r="L2754" s="587"/>
    </row>
    <row r="2755" customHeight="1" spans="11:12">
      <c r="K2755" s="587"/>
      <c r="L2755" s="587"/>
    </row>
    <row r="2756" customHeight="1" spans="11:12">
      <c r="K2756" s="587"/>
      <c r="L2756" s="587"/>
    </row>
    <row r="2757" customHeight="1" spans="11:12">
      <c r="K2757" s="587"/>
      <c r="L2757" s="587"/>
    </row>
    <row r="2758" customHeight="1" spans="11:12">
      <c r="K2758" s="587"/>
      <c r="L2758" s="587"/>
    </row>
    <row r="2759" customHeight="1" spans="11:12">
      <c r="K2759" s="587"/>
      <c r="L2759" s="587"/>
    </row>
    <row r="2760" customHeight="1" spans="11:12">
      <c r="K2760" s="587"/>
      <c r="L2760" s="587"/>
    </row>
    <row r="2761" customHeight="1" spans="11:12">
      <c r="K2761" s="587"/>
      <c r="L2761" s="587"/>
    </row>
    <row r="2762" customHeight="1" spans="11:12">
      <c r="K2762" s="587"/>
      <c r="L2762" s="587"/>
    </row>
    <row r="2763" customHeight="1" spans="11:12">
      <c r="K2763" s="587"/>
      <c r="L2763" s="587"/>
    </row>
    <row r="2764" customHeight="1" spans="11:12">
      <c r="K2764" s="587"/>
      <c r="L2764" s="587"/>
    </row>
    <row r="2765" customHeight="1" spans="11:12">
      <c r="K2765" s="587"/>
      <c r="L2765" s="587"/>
    </row>
    <row r="2766" customHeight="1" spans="11:12">
      <c r="K2766" s="587"/>
      <c r="L2766" s="587"/>
    </row>
    <row r="2767" customHeight="1" spans="11:12">
      <c r="K2767" s="587"/>
      <c r="L2767" s="587"/>
    </row>
    <row r="2768" customHeight="1" spans="11:12">
      <c r="K2768" s="587"/>
      <c r="L2768" s="587"/>
    </row>
    <row r="2769" customHeight="1" spans="11:12">
      <c r="K2769" s="587"/>
      <c r="L2769" s="587"/>
    </row>
    <row r="2770" customHeight="1" spans="11:12">
      <c r="K2770" s="587"/>
      <c r="L2770" s="587"/>
    </row>
    <row r="2771" customHeight="1" spans="11:12">
      <c r="K2771" s="587"/>
      <c r="L2771" s="587"/>
    </row>
    <row r="2772" customHeight="1" spans="11:12">
      <c r="K2772" s="587"/>
      <c r="L2772" s="587"/>
    </row>
    <row r="2773" customHeight="1" spans="11:12">
      <c r="K2773" s="587"/>
      <c r="L2773" s="587"/>
    </row>
    <row r="2774" customHeight="1" spans="11:12">
      <c r="K2774" s="587"/>
      <c r="L2774" s="587"/>
    </row>
    <row r="2775" customHeight="1" spans="11:12">
      <c r="K2775" s="587"/>
      <c r="L2775" s="587"/>
    </row>
    <row r="2776" customHeight="1" spans="11:12">
      <c r="K2776" s="587"/>
      <c r="L2776" s="587"/>
    </row>
    <row r="2777" customHeight="1" spans="11:12">
      <c r="K2777" s="587"/>
      <c r="L2777" s="587"/>
    </row>
    <row r="2778" customHeight="1" spans="11:12">
      <c r="K2778" s="587"/>
      <c r="L2778" s="587"/>
    </row>
    <row r="2779" customHeight="1" spans="11:12">
      <c r="K2779" s="587"/>
      <c r="L2779" s="587"/>
    </row>
    <row r="2780" customHeight="1" spans="11:12">
      <c r="K2780" s="587"/>
      <c r="L2780" s="587"/>
    </row>
    <row r="2781" customHeight="1" spans="11:12">
      <c r="K2781" s="587"/>
      <c r="L2781" s="587"/>
    </row>
    <row r="2782" customHeight="1" spans="11:12">
      <c r="K2782" s="587"/>
      <c r="L2782" s="587"/>
    </row>
    <row r="2783" customHeight="1" spans="11:12">
      <c r="K2783" s="587"/>
      <c r="L2783" s="587"/>
    </row>
    <row r="2784" customHeight="1" spans="11:12">
      <c r="K2784" s="587"/>
      <c r="L2784" s="587"/>
    </row>
    <row r="2785" customHeight="1" spans="11:12">
      <c r="K2785" s="587"/>
      <c r="L2785" s="587"/>
    </row>
    <row r="2786" customHeight="1" spans="11:12">
      <c r="K2786" s="587"/>
      <c r="L2786" s="587"/>
    </row>
    <row r="2787" customHeight="1" spans="11:12">
      <c r="K2787" s="587"/>
      <c r="L2787" s="587"/>
    </row>
    <row r="2788" customHeight="1" spans="11:12">
      <c r="K2788" s="587"/>
      <c r="L2788" s="587"/>
    </row>
    <row r="2789" customHeight="1" spans="11:12">
      <c r="K2789" s="587"/>
      <c r="L2789" s="587"/>
    </row>
    <row r="2790" customHeight="1" spans="11:12">
      <c r="K2790" s="587"/>
      <c r="L2790" s="587"/>
    </row>
    <row r="2791" customHeight="1" spans="11:12">
      <c r="K2791" s="587"/>
      <c r="L2791" s="587"/>
    </row>
    <row r="2792" customHeight="1" spans="11:12">
      <c r="K2792" s="587"/>
      <c r="L2792" s="587"/>
    </row>
    <row r="2793" customHeight="1" spans="11:12">
      <c r="K2793" s="587"/>
      <c r="L2793" s="587"/>
    </row>
    <row r="2794" customHeight="1" spans="11:12">
      <c r="K2794" s="587"/>
      <c r="L2794" s="587"/>
    </row>
    <row r="2795" customHeight="1" spans="11:12">
      <c r="K2795" s="587"/>
      <c r="L2795" s="587"/>
    </row>
    <row r="2796" customHeight="1" spans="11:12">
      <c r="K2796" s="587"/>
      <c r="L2796" s="587"/>
    </row>
    <row r="2797" customHeight="1" spans="11:12">
      <c r="K2797" s="587"/>
      <c r="L2797" s="587"/>
    </row>
    <row r="2798" customHeight="1" spans="11:12">
      <c r="K2798" s="587"/>
      <c r="L2798" s="587"/>
    </row>
    <row r="2799" customHeight="1" spans="11:12">
      <c r="K2799" s="587"/>
      <c r="L2799" s="587"/>
    </row>
    <row r="2800" customHeight="1" spans="11:12">
      <c r="K2800" s="587"/>
      <c r="L2800" s="587"/>
    </row>
    <row r="2801" customHeight="1" spans="11:12">
      <c r="K2801" s="587"/>
      <c r="L2801" s="587"/>
    </row>
    <row r="2802" customHeight="1" spans="11:12">
      <c r="K2802" s="587"/>
      <c r="L2802" s="587"/>
    </row>
    <row r="2803" customHeight="1" spans="11:12">
      <c r="K2803" s="587"/>
      <c r="L2803" s="587"/>
    </row>
    <row r="2804" customHeight="1" spans="11:12">
      <c r="K2804" s="587"/>
      <c r="L2804" s="587"/>
    </row>
    <row r="2805" customHeight="1" spans="11:12">
      <c r="K2805" s="587"/>
      <c r="L2805" s="587"/>
    </row>
    <row r="2806" customHeight="1" spans="11:12">
      <c r="K2806" s="587"/>
      <c r="L2806" s="587"/>
    </row>
    <row r="2807" customHeight="1" spans="11:12">
      <c r="K2807" s="587"/>
      <c r="L2807" s="587"/>
    </row>
    <row r="2808" customHeight="1" spans="11:12">
      <c r="K2808" s="587"/>
      <c r="L2808" s="587"/>
    </row>
    <row r="2809" customHeight="1" spans="11:12">
      <c r="K2809" s="587"/>
      <c r="L2809" s="587"/>
    </row>
    <row r="2810" customHeight="1" spans="11:12">
      <c r="K2810" s="587"/>
      <c r="L2810" s="587"/>
    </row>
    <row r="2811" customHeight="1" spans="11:12">
      <c r="K2811" s="587"/>
      <c r="L2811" s="587"/>
    </row>
    <row r="2812" customHeight="1" spans="11:12">
      <c r="K2812" s="587"/>
      <c r="L2812" s="587"/>
    </row>
    <row r="2813" customHeight="1" spans="11:12">
      <c r="K2813" s="587"/>
      <c r="L2813" s="587"/>
    </row>
    <row r="2814" customHeight="1" spans="11:12">
      <c r="K2814" s="587"/>
      <c r="L2814" s="587"/>
    </row>
    <row r="2815" customHeight="1" spans="11:12">
      <c r="K2815" s="587"/>
      <c r="L2815" s="587"/>
    </row>
    <row r="2816" customHeight="1" spans="11:12">
      <c r="K2816" s="587"/>
      <c r="L2816" s="587"/>
    </row>
    <row r="2817" customHeight="1" spans="11:12">
      <c r="K2817" s="587"/>
      <c r="L2817" s="587"/>
    </row>
    <row r="2818" customHeight="1" spans="11:12">
      <c r="K2818" s="587"/>
      <c r="L2818" s="587"/>
    </row>
    <row r="2819" customHeight="1" spans="11:12">
      <c r="K2819" s="587"/>
      <c r="L2819" s="587"/>
    </row>
    <row r="2820" customHeight="1" spans="11:12">
      <c r="K2820" s="587"/>
      <c r="L2820" s="587"/>
    </row>
    <row r="2821" customHeight="1" spans="11:12">
      <c r="K2821" s="587"/>
      <c r="L2821" s="587"/>
    </row>
    <row r="2822" customHeight="1" spans="11:12">
      <c r="K2822" s="587"/>
      <c r="L2822" s="587"/>
    </row>
    <row r="2823" customHeight="1" spans="11:12">
      <c r="K2823" s="587"/>
      <c r="L2823" s="587"/>
    </row>
    <row r="2824" customHeight="1" spans="11:12">
      <c r="K2824" s="587"/>
      <c r="L2824" s="587"/>
    </row>
    <row r="2825" customHeight="1" spans="11:12">
      <c r="K2825" s="587"/>
      <c r="L2825" s="587"/>
    </row>
    <row r="2826" customHeight="1" spans="11:12">
      <c r="K2826" s="587"/>
      <c r="L2826" s="587"/>
    </row>
    <row r="2827" customHeight="1" spans="11:12">
      <c r="K2827" s="587"/>
      <c r="L2827" s="587"/>
    </row>
    <row r="2828" customHeight="1" spans="11:12">
      <c r="K2828" s="587"/>
      <c r="L2828" s="587"/>
    </row>
    <row r="2829" customHeight="1" spans="11:12">
      <c r="K2829" s="587"/>
      <c r="L2829" s="587"/>
    </row>
    <row r="2830" customHeight="1" spans="11:12">
      <c r="K2830" s="587"/>
      <c r="L2830" s="587"/>
    </row>
    <row r="2831" customHeight="1" spans="11:12">
      <c r="K2831" s="587"/>
      <c r="L2831" s="587"/>
    </row>
    <row r="2832" customHeight="1" spans="11:12">
      <c r="K2832" s="587"/>
      <c r="L2832" s="587"/>
    </row>
    <row r="2833" customHeight="1" spans="11:12">
      <c r="K2833" s="587"/>
      <c r="L2833" s="587"/>
    </row>
    <row r="2834" customHeight="1" spans="11:12">
      <c r="K2834" s="587"/>
      <c r="L2834" s="587"/>
    </row>
    <row r="2835" customHeight="1" spans="11:12">
      <c r="K2835" s="587"/>
      <c r="L2835" s="587"/>
    </row>
    <row r="2836" customHeight="1" spans="11:12">
      <c r="K2836" s="587"/>
      <c r="L2836" s="587"/>
    </row>
    <row r="2837" customHeight="1" spans="11:12">
      <c r="K2837" s="587"/>
      <c r="L2837" s="587"/>
    </row>
    <row r="2838" customHeight="1" spans="11:12">
      <c r="K2838" s="587"/>
      <c r="L2838" s="587"/>
    </row>
    <row r="2839" customHeight="1" spans="11:12">
      <c r="K2839" s="587"/>
      <c r="L2839" s="587"/>
    </row>
    <row r="2840" customHeight="1" spans="11:12">
      <c r="K2840" s="587"/>
      <c r="L2840" s="587"/>
    </row>
    <row r="2841" customHeight="1" spans="11:12">
      <c r="K2841" s="587"/>
      <c r="L2841" s="587"/>
    </row>
    <row r="2842" customHeight="1" spans="11:12">
      <c r="K2842" s="587"/>
      <c r="L2842" s="587"/>
    </row>
    <row r="2843" customHeight="1" spans="11:12">
      <c r="K2843" s="587"/>
      <c r="L2843" s="587"/>
    </row>
    <row r="2844" customHeight="1" spans="11:12">
      <c r="K2844" s="587"/>
      <c r="L2844" s="587"/>
    </row>
    <row r="2845" customHeight="1" spans="11:12">
      <c r="K2845" s="587"/>
      <c r="L2845" s="587"/>
    </row>
    <row r="2846" customHeight="1" spans="11:12">
      <c r="K2846" s="587"/>
      <c r="L2846" s="587"/>
    </row>
    <row r="2847" customHeight="1" spans="11:12">
      <c r="K2847" s="587"/>
      <c r="L2847" s="587"/>
    </row>
    <row r="2848" customHeight="1" spans="11:12">
      <c r="K2848" s="587"/>
      <c r="L2848" s="587"/>
    </row>
    <row r="2849" customHeight="1" spans="11:12">
      <c r="K2849" s="587"/>
      <c r="L2849" s="587"/>
    </row>
    <row r="2850" customHeight="1" spans="11:12">
      <c r="K2850" s="587"/>
      <c r="L2850" s="587"/>
    </row>
    <row r="2851" customHeight="1" spans="11:12">
      <c r="K2851" s="587"/>
      <c r="L2851" s="587"/>
    </row>
    <row r="2852" customHeight="1" spans="11:12">
      <c r="K2852" s="587"/>
      <c r="L2852" s="587"/>
    </row>
    <row r="2853" customHeight="1" spans="11:12">
      <c r="K2853" s="587"/>
      <c r="L2853" s="587"/>
    </row>
    <row r="2854" customHeight="1" spans="11:12">
      <c r="K2854" s="587"/>
      <c r="L2854" s="587"/>
    </row>
    <row r="2855" customHeight="1" spans="11:12">
      <c r="K2855" s="587"/>
      <c r="L2855" s="587"/>
    </row>
    <row r="2856" customHeight="1" spans="11:12">
      <c r="K2856" s="587"/>
      <c r="L2856" s="587"/>
    </row>
    <row r="2857" customHeight="1" spans="11:12">
      <c r="K2857" s="587"/>
      <c r="L2857" s="587"/>
    </row>
    <row r="2858" customHeight="1" spans="11:12">
      <c r="K2858" s="587"/>
      <c r="L2858" s="587"/>
    </row>
    <row r="2859" customHeight="1" spans="11:12">
      <c r="K2859" s="587"/>
      <c r="L2859" s="587"/>
    </row>
    <row r="2860" customHeight="1" spans="11:12">
      <c r="K2860" s="587"/>
      <c r="L2860" s="587"/>
    </row>
    <row r="2861" customHeight="1" spans="11:12">
      <c r="K2861" s="587"/>
      <c r="L2861" s="587"/>
    </row>
    <row r="2862" customHeight="1" spans="11:12">
      <c r="K2862" s="587"/>
      <c r="L2862" s="587"/>
    </row>
    <row r="2863" customHeight="1" spans="11:12">
      <c r="K2863" s="587"/>
      <c r="L2863" s="587"/>
    </row>
    <row r="2864" customHeight="1" spans="11:12">
      <c r="K2864" s="587"/>
      <c r="L2864" s="587"/>
    </row>
    <row r="2865" customHeight="1" spans="11:12">
      <c r="K2865" s="587"/>
      <c r="L2865" s="587"/>
    </row>
    <row r="2866" customHeight="1" spans="11:12">
      <c r="K2866" s="587"/>
      <c r="L2866" s="587"/>
    </row>
    <row r="2867" customHeight="1" spans="11:12">
      <c r="K2867" s="587"/>
      <c r="L2867" s="587"/>
    </row>
    <row r="2868" customHeight="1" spans="11:12">
      <c r="K2868" s="587"/>
      <c r="L2868" s="587"/>
    </row>
    <row r="2869" customHeight="1" spans="11:12">
      <c r="K2869" s="587"/>
      <c r="L2869" s="587"/>
    </row>
    <row r="2870" customHeight="1" spans="11:12">
      <c r="K2870" s="587"/>
      <c r="L2870" s="587"/>
    </row>
    <row r="2871" customHeight="1" spans="11:12">
      <c r="K2871" s="587"/>
      <c r="L2871" s="587"/>
    </row>
    <row r="2872" customHeight="1" spans="11:12">
      <c r="K2872" s="587"/>
      <c r="L2872" s="587"/>
    </row>
    <row r="2873" customHeight="1" spans="11:12">
      <c r="K2873" s="587"/>
      <c r="L2873" s="587"/>
    </row>
    <row r="2874" customHeight="1" spans="11:12">
      <c r="K2874" s="587"/>
      <c r="L2874" s="587"/>
    </row>
    <row r="2875" customHeight="1" spans="11:12">
      <c r="K2875" s="587"/>
      <c r="L2875" s="587"/>
    </row>
    <row r="2876" customHeight="1" spans="11:12">
      <c r="K2876" s="587"/>
      <c r="L2876" s="587"/>
    </row>
    <row r="2877" customHeight="1" spans="11:12">
      <c r="K2877" s="587"/>
      <c r="L2877" s="587"/>
    </row>
    <row r="2878" customHeight="1" spans="11:12">
      <c r="K2878" s="587"/>
      <c r="L2878" s="587"/>
    </row>
    <row r="2879" customHeight="1" spans="11:12">
      <c r="K2879" s="587"/>
      <c r="L2879" s="587"/>
    </row>
    <row r="2880" customHeight="1" spans="11:12">
      <c r="K2880" s="587"/>
      <c r="L2880" s="587"/>
    </row>
    <row r="2881" customHeight="1" spans="11:12">
      <c r="K2881" s="587"/>
      <c r="L2881" s="587"/>
    </row>
    <row r="2882" customHeight="1" spans="11:12">
      <c r="K2882" s="587"/>
      <c r="L2882" s="587"/>
    </row>
    <row r="2883" customHeight="1" spans="11:12">
      <c r="K2883" s="587"/>
      <c r="L2883" s="587"/>
    </row>
    <row r="2884" customHeight="1" spans="11:12">
      <c r="K2884" s="587"/>
      <c r="L2884" s="587"/>
    </row>
    <row r="2885" customHeight="1" spans="11:12">
      <c r="K2885" s="587"/>
      <c r="L2885" s="587"/>
    </row>
    <row r="2886" customHeight="1" spans="11:12">
      <c r="K2886" s="587"/>
      <c r="L2886" s="587"/>
    </row>
    <row r="2887" customHeight="1" spans="11:12">
      <c r="K2887" s="587"/>
      <c r="L2887" s="587"/>
    </row>
    <row r="2888" customHeight="1" spans="11:12">
      <c r="K2888" s="587"/>
      <c r="L2888" s="587"/>
    </row>
    <row r="2889" customHeight="1" spans="11:12">
      <c r="K2889" s="587"/>
      <c r="L2889" s="587"/>
    </row>
    <row r="2890" customHeight="1" spans="11:12">
      <c r="K2890" s="587"/>
      <c r="L2890" s="587"/>
    </row>
    <row r="2891" customHeight="1" spans="11:12">
      <c r="K2891" s="587"/>
      <c r="L2891" s="587"/>
    </row>
    <row r="2892" customHeight="1" spans="11:12">
      <c r="K2892" s="587"/>
      <c r="L2892" s="587"/>
    </row>
    <row r="2893" customHeight="1" spans="11:12">
      <c r="K2893" s="587"/>
      <c r="L2893" s="587"/>
    </row>
    <row r="2894" customHeight="1" spans="11:12">
      <c r="K2894" s="587"/>
      <c r="L2894" s="587"/>
    </row>
    <row r="2895" customHeight="1" spans="11:12">
      <c r="K2895" s="587"/>
      <c r="L2895" s="587"/>
    </row>
    <row r="2896" customHeight="1" spans="11:12">
      <c r="K2896" s="587"/>
      <c r="L2896" s="587"/>
    </row>
    <row r="2897" customHeight="1" spans="11:12">
      <c r="K2897" s="587"/>
      <c r="L2897" s="587"/>
    </row>
    <row r="2898" customHeight="1" spans="11:12">
      <c r="K2898" s="587"/>
      <c r="L2898" s="587"/>
    </row>
    <row r="2899" customHeight="1" spans="11:12">
      <c r="K2899" s="587"/>
      <c r="L2899" s="587"/>
    </row>
    <row r="2900" customHeight="1" spans="11:12">
      <c r="K2900" s="587"/>
      <c r="L2900" s="587"/>
    </row>
    <row r="2901" customHeight="1" spans="11:12">
      <c r="K2901" s="587"/>
      <c r="L2901" s="587"/>
    </row>
    <row r="2902" customHeight="1" spans="11:12">
      <c r="K2902" s="587"/>
      <c r="L2902" s="587"/>
    </row>
    <row r="2903" customHeight="1" spans="11:12">
      <c r="K2903" s="587"/>
      <c r="L2903" s="587"/>
    </row>
    <row r="2904" customHeight="1" spans="11:12">
      <c r="K2904" s="587"/>
      <c r="L2904" s="587"/>
    </row>
    <row r="2905" customHeight="1" spans="11:12">
      <c r="K2905" s="587"/>
      <c r="L2905" s="587"/>
    </row>
    <row r="2906" customHeight="1" spans="11:12">
      <c r="K2906" s="587"/>
      <c r="L2906" s="587"/>
    </row>
    <row r="2907" customHeight="1" spans="11:12">
      <c r="K2907" s="587"/>
      <c r="L2907" s="587"/>
    </row>
    <row r="2908" customHeight="1" spans="11:12">
      <c r="K2908" s="587"/>
      <c r="L2908" s="587"/>
    </row>
    <row r="2909" customHeight="1" spans="11:12">
      <c r="K2909" s="587"/>
      <c r="L2909" s="587"/>
    </row>
    <row r="2910" customHeight="1" spans="11:12">
      <c r="K2910" s="587"/>
      <c r="L2910" s="587"/>
    </row>
    <row r="2911" customHeight="1" spans="11:12">
      <c r="K2911" s="587"/>
      <c r="L2911" s="587"/>
    </row>
    <row r="2912" customHeight="1" spans="11:12">
      <c r="K2912" s="587"/>
      <c r="L2912" s="587"/>
    </row>
    <row r="2913" customHeight="1" spans="11:12">
      <c r="K2913" s="587"/>
      <c r="L2913" s="587"/>
    </row>
    <row r="2914" customHeight="1" spans="11:12">
      <c r="K2914" s="587"/>
      <c r="L2914" s="587"/>
    </row>
    <row r="2915" customHeight="1" spans="11:12">
      <c r="K2915" s="587"/>
      <c r="L2915" s="587"/>
    </row>
    <row r="2916" customHeight="1" spans="11:12">
      <c r="K2916" s="587"/>
      <c r="L2916" s="587"/>
    </row>
    <row r="2917" customHeight="1" spans="11:12">
      <c r="K2917" s="587"/>
      <c r="L2917" s="587"/>
    </row>
    <row r="2918" customHeight="1" spans="11:12">
      <c r="K2918" s="587"/>
      <c r="L2918" s="587"/>
    </row>
    <row r="2919" customHeight="1" spans="11:12">
      <c r="K2919" s="587"/>
      <c r="L2919" s="587"/>
    </row>
    <row r="2920" customHeight="1" spans="11:12">
      <c r="K2920" s="587"/>
      <c r="L2920" s="587"/>
    </row>
    <row r="2921" customHeight="1" spans="11:12">
      <c r="K2921" s="587"/>
      <c r="L2921" s="587"/>
    </row>
    <row r="2922" customHeight="1" spans="11:12">
      <c r="K2922" s="587"/>
      <c r="L2922" s="587"/>
    </row>
    <row r="2923" customHeight="1" spans="11:12">
      <c r="K2923" s="587"/>
      <c r="L2923" s="587"/>
    </row>
    <row r="2924" customHeight="1" spans="11:12">
      <c r="K2924" s="587"/>
      <c r="L2924" s="587"/>
    </row>
    <row r="2925" customHeight="1" spans="11:12">
      <c r="K2925" s="587"/>
      <c r="L2925" s="587"/>
    </row>
    <row r="2926" customHeight="1" spans="11:12">
      <c r="K2926" s="587"/>
      <c r="L2926" s="587"/>
    </row>
    <row r="2927" customHeight="1" spans="11:12">
      <c r="K2927" s="587"/>
      <c r="L2927" s="587"/>
    </row>
    <row r="2928" customHeight="1" spans="11:12">
      <c r="K2928" s="587"/>
      <c r="L2928" s="587"/>
    </row>
    <row r="2929" customHeight="1" spans="11:12">
      <c r="K2929" s="587"/>
      <c r="L2929" s="587"/>
    </row>
    <row r="2930" customHeight="1" spans="11:12">
      <c r="K2930" s="587"/>
      <c r="L2930" s="587"/>
    </row>
    <row r="2931" customHeight="1" spans="11:12">
      <c r="K2931" s="587"/>
      <c r="L2931" s="587"/>
    </row>
    <row r="2932" customHeight="1" spans="11:12">
      <c r="K2932" s="587"/>
      <c r="L2932" s="587"/>
    </row>
    <row r="2933" customHeight="1" spans="11:12">
      <c r="K2933" s="587"/>
      <c r="L2933" s="587"/>
    </row>
    <row r="2934" customHeight="1" spans="11:12">
      <c r="K2934" s="587"/>
      <c r="L2934" s="587"/>
    </row>
    <row r="2935" customHeight="1" spans="11:12">
      <c r="K2935" s="587"/>
      <c r="L2935" s="587"/>
    </row>
    <row r="2936" customHeight="1" spans="11:12">
      <c r="K2936" s="587"/>
      <c r="L2936" s="587"/>
    </row>
    <row r="2937" customHeight="1" spans="11:12">
      <c r="K2937" s="587"/>
      <c r="L2937" s="587"/>
    </row>
    <row r="2938" customHeight="1" spans="11:12">
      <c r="K2938" s="587"/>
      <c r="L2938" s="587"/>
    </row>
    <row r="2939" customHeight="1" spans="11:12">
      <c r="K2939" s="587"/>
      <c r="L2939" s="587"/>
    </row>
    <row r="2940" customHeight="1" spans="11:12">
      <c r="K2940" s="587"/>
      <c r="L2940" s="587"/>
    </row>
    <row r="2941" customHeight="1" spans="11:12">
      <c r="K2941" s="587"/>
      <c r="L2941" s="587"/>
    </row>
    <row r="2942" customHeight="1" spans="11:12">
      <c r="K2942" s="587"/>
      <c r="L2942" s="587"/>
    </row>
    <row r="2943" customHeight="1" spans="11:12">
      <c r="K2943" s="587"/>
      <c r="L2943" s="587"/>
    </row>
    <row r="2944" customHeight="1" spans="11:12">
      <c r="K2944" s="587"/>
      <c r="L2944" s="587"/>
    </row>
    <row r="2945" customHeight="1" spans="11:12">
      <c r="K2945" s="587"/>
      <c r="L2945" s="587"/>
    </row>
    <row r="2946" customHeight="1" spans="11:12">
      <c r="K2946" s="587"/>
      <c r="L2946" s="587"/>
    </row>
    <row r="2947" customHeight="1" spans="11:12">
      <c r="K2947" s="587"/>
      <c r="L2947" s="587"/>
    </row>
    <row r="2948" customHeight="1" spans="11:12">
      <c r="K2948" s="587"/>
      <c r="L2948" s="587"/>
    </row>
    <row r="2949" customHeight="1" spans="11:12">
      <c r="K2949" s="587"/>
      <c r="L2949" s="587"/>
    </row>
    <row r="2950" customHeight="1" spans="11:12">
      <c r="K2950" s="587"/>
      <c r="L2950" s="587"/>
    </row>
    <row r="2951" customHeight="1" spans="11:12">
      <c r="K2951" s="587"/>
      <c r="L2951" s="587"/>
    </row>
    <row r="2952" customHeight="1" spans="11:12">
      <c r="K2952" s="587"/>
      <c r="L2952" s="587"/>
    </row>
    <row r="2953" customHeight="1" spans="11:12">
      <c r="K2953" s="587"/>
      <c r="L2953" s="587"/>
    </row>
    <row r="2954" customHeight="1" spans="11:12">
      <c r="K2954" s="587"/>
      <c r="L2954" s="587"/>
    </row>
    <row r="2955" customHeight="1" spans="11:12">
      <c r="K2955" s="587"/>
      <c r="L2955" s="587"/>
    </row>
    <row r="2956" customHeight="1" spans="11:12">
      <c r="K2956" s="587"/>
      <c r="L2956" s="587"/>
    </row>
    <row r="2957" customHeight="1" spans="11:12">
      <c r="K2957" s="587"/>
      <c r="L2957" s="587"/>
    </row>
    <row r="2958" customHeight="1" spans="11:12">
      <c r="K2958" s="587"/>
      <c r="L2958" s="587"/>
    </row>
    <row r="2959" customHeight="1" spans="11:12">
      <c r="K2959" s="587"/>
      <c r="L2959" s="587"/>
    </row>
    <row r="2960" customHeight="1" spans="11:12">
      <c r="K2960" s="587"/>
      <c r="L2960" s="587"/>
    </row>
    <row r="2961" customHeight="1" spans="11:12">
      <c r="K2961" s="587"/>
      <c r="L2961" s="587"/>
    </row>
    <row r="2962" customHeight="1" spans="11:12">
      <c r="K2962" s="587"/>
      <c r="L2962" s="587"/>
    </row>
    <row r="2963" customHeight="1" spans="11:12">
      <c r="K2963" s="587"/>
      <c r="L2963" s="587"/>
    </row>
    <row r="2964" customHeight="1" spans="11:12">
      <c r="K2964" s="587"/>
      <c r="L2964" s="587"/>
    </row>
    <row r="2965" customHeight="1" spans="11:12">
      <c r="K2965" s="587"/>
      <c r="L2965" s="587"/>
    </row>
    <row r="2966" customHeight="1" spans="11:12">
      <c r="K2966" s="587"/>
      <c r="L2966" s="587"/>
    </row>
    <row r="2967" customHeight="1" spans="11:12">
      <c r="K2967" s="587"/>
      <c r="L2967" s="587"/>
    </row>
    <row r="2968" customHeight="1" spans="11:12">
      <c r="K2968" s="587"/>
      <c r="L2968" s="587"/>
    </row>
    <row r="2969" customHeight="1" spans="11:12">
      <c r="K2969" s="587"/>
      <c r="L2969" s="587"/>
    </row>
    <row r="2970" customHeight="1" spans="11:12">
      <c r="K2970" s="587"/>
      <c r="L2970" s="587"/>
    </row>
    <row r="2971" customHeight="1" spans="11:12">
      <c r="K2971" s="587"/>
      <c r="L2971" s="587"/>
    </row>
    <row r="2972" customHeight="1" spans="11:12">
      <c r="K2972" s="587"/>
      <c r="L2972" s="587"/>
    </row>
    <row r="2973" customHeight="1" spans="11:12">
      <c r="K2973" s="587"/>
      <c r="L2973" s="587"/>
    </row>
    <row r="2974" customHeight="1" spans="11:12">
      <c r="K2974" s="587"/>
      <c r="L2974" s="587"/>
    </row>
    <row r="2975" customHeight="1" spans="11:12">
      <c r="K2975" s="587"/>
      <c r="L2975" s="587"/>
    </row>
    <row r="2976" customHeight="1" spans="11:12">
      <c r="K2976" s="587"/>
      <c r="L2976" s="587"/>
    </row>
    <row r="2977" customHeight="1" spans="11:12">
      <c r="K2977" s="587"/>
      <c r="L2977" s="587"/>
    </row>
    <row r="2978" customHeight="1" spans="11:12">
      <c r="K2978" s="587"/>
      <c r="L2978" s="587"/>
    </row>
    <row r="2979" customHeight="1" spans="11:12">
      <c r="K2979" s="587"/>
      <c r="L2979" s="587"/>
    </row>
    <row r="2980" customHeight="1" spans="11:12">
      <c r="K2980" s="587"/>
      <c r="L2980" s="587"/>
    </row>
    <row r="2981" customHeight="1" spans="11:12">
      <c r="K2981" s="587"/>
      <c r="L2981" s="587"/>
    </row>
    <row r="2982" customHeight="1" spans="11:12">
      <c r="K2982" s="587"/>
      <c r="L2982" s="587"/>
    </row>
    <row r="2983" customHeight="1" spans="11:12">
      <c r="K2983" s="587"/>
      <c r="L2983" s="587"/>
    </row>
    <row r="2984" customHeight="1" spans="11:12">
      <c r="K2984" s="587"/>
      <c r="L2984" s="587"/>
    </row>
    <row r="2985" customHeight="1" spans="11:12">
      <c r="K2985" s="587"/>
      <c r="L2985" s="587"/>
    </row>
    <row r="2986" customHeight="1" spans="11:12">
      <c r="K2986" s="587"/>
      <c r="L2986" s="587"/>
    </row>
    <row r="2987" customHeight="1" spans="11:12">
      <c r="K2987" s="587"/>
      <c r="L2987" s="587"/>
    </row>
    <row r="2988" customHeight="1" spans="11:12">
      <c r="K2988" s="587"/>
      <c r="L2988" s="587"/>
    </row>
    <row r="2989" customHeight="1" spans="11:12">
      <c r="K2989" s="587"/>
      <c r="L2989" s="587"/>
    </row>
    <row r="2990" customHeight="1" spans="11:12">
      <c r="K2990" s="587"/>
      <c r="L2990" s="587"/>
    </row>
    <row r="2991" customHeight="1" spans="11:12">
      <c r="K2991" s="587"/>
      <c r="L2991" s="587"/>
    </row>
    <row r="2992" customHeight="1" spans="11:12">
      <c r="K2992" s="587"/>
      <c r="L2992" s="587"/>
    </row>
    <row r="2993" customHeight="1" spans="11:12">
      <c r="K2993" s="587"/>
      <c r="L2993" s="587"/>
    </row>
    <row r="2994" customHeight="1" spans="11:12">
      <c r="K2994" s="587"/>
      <c r="L2994" s="587"/>
    </row>
    <row r="2995" customHeight="1" spans="11:12">
      <c r="K2995" s="587"/>
      <c r="L2995" s="587"/>
    </row>
    <row r="2996" customHeight="1" spans="11:12">
      <c r="K2996" s="587"/>
      <c r="L2996" s="587"/>
    </row>
    <row r="2997" customHeight="1" spans="11:12">
      <c r="K2997" s="587"/>
      <c r="L2997" s="587"/>
    </row>
    <row r="2998" customHeight="1" spans="11:12">
      <c r="K2998" s="587"/>
      <c r="L2998" s="587"/>
    </row>
    <row r="2999" customHeight="1" spans="11:12">
      <c r="K2999" s="587"/>
      <c r="L2999" s="587"/>
    </row>
    <row r="3000" customHeight="1" spans="11:12">
      <c r="K3000" s="587"/>
      <c r="L3000" s="587"/>
    </row>
    <row r="3001" customHeight="1" spans="11:12">
      <c r="K3001" s="587"/>
      <c r="L3001" s="587"/>
    </row>
    <row r="3002" customHeight="1" spans="11:12">
      <c r="K3002" s="587"/>
      <c r="L3002" s="587"/>
    </row>
    <row r="3003" customHeight="1" spans="11:12">
      <c r="K3003" s="587"/>
      <c r="L3003" s="587"/>
    </row>
    <row r="3004" customHeight="1" spans="11:12">
      <c r="K3004" s="587"/>
      <c r="L3004" s="587"/>
    </row>
    <row r="3005" customHeight="1" spans="11:12">
      <c r="K3005" s="587"/>
      <c r="L3005" s="587"/>
    </row>
    <row r="3006" customHeight="1" spans="11:12">
      <c r="K3006" s="587"/>
      <c r="L3006" s="587"/>
    </row>
    <row r="3007" customHeight="1" spans="11:12">
      <c r="K3007" s="587"/>
      <c r="L3007" s="587"/>
    </row>
    <row r="3008" customHeight="1" spans="11:12">
      <c r="K3008" s="587"/>
      <c r="L3008" s="587"/>
    </row>
    <row r="3009" customHeight="1" spans="11:12">
      <c r="K3009" s="587"/>
      <c r="L3009" s="587"/>
    </row>
    <row r="3010" customHeight="1" spans="11:12">
      <c r="K3010" s="587"/>
      <c r="L3010" s="587"/>
    </row>
    <row r="3011" customHeight="1" spans="11:12">
      <c r="K3011" s="587"/>
      <c r="L3011" s="587"/>
    </row>
    <row r="3012" customHeight="1" spans="11:12">
      <c r="K3012" s="587"/>
      <c r="L3012" s="587"/>
    </row>
    <row r="3013" customHeight="1" spans="11:12">
      <c r="K3013" s="587"/>
      <c r="L3013" s="587"/>
    </row>
    <row r="3014" customHeight="1" spans="11:12">
      <c r="K3014" s="587"/>
      <c r="L3014" s="587"/>
    </row>
    <row r="3015" customHeight="1" spans="11:12">
      <c r="K3015" s="587"/>
      <c r="L3015" s="587"/>
    </row>
    <row r="3016" customHeight="1" spans="11:12">
      <c r="K3016" s="587"/>
      <c r="L3016" s="587"/>
    </row>
    <row r="3017" customHeight="1" spans="11:12">
      <c r="K3017" s="587"/>
      <c r="L3017" s="587"/>
    </row>
    <row r="3018" customHeight="1" spans="11:12">
      <c r="K3018" s="587"/>
      <c r="L3018" s="587"/>
    </row>
    <row r="3019" customHeight="1" spans="11:12">
      <c r="K3019" s="587"/>
      <c r="L3019" s="587"/>
    </row>
    <row r="3020" customHeight="1" spans="11:12">
      <c r="K3020" s="587"/>
      <c r="L3020" s="587"/>
    </row>
    <row r="3021" customHeight="1" spans="11:12">
      <c r="K3021" s="587"/>
      <c r="L3021" s="587"/>
    </row>
    <row r="3022" customHeight="1" spans="11:12">
      <c r="K3022" s="587"/>
      <c r="L3022" s="587"/>
    </row>
    <row r="3023" customHeight="1" spans="11:12">
      <c r="K3023" s="587"/>
      <c r="L3023" s="587"/>
    </row>
    <row r="3024" customHeight="1" spans="11:12">
      <c r="K3024" s="587"/>
      <c r="L3024" s="587"/>
    </row>
    <row r="3025" customHeight="1" spans="11:12">
      <c r="K3025" s="587"/>
      <c r="L3025" s="587"/>
    </row>
    <row r="3026" customHeight="1" spans="11:12">
      <c r="K3026" s="587"/>
      <c r="L3026" s="587"/>
    </row>
    <row r="3027" customHeight="1" spans="11:12">
      <c r="K3027" s="587"/>
      <c r="L3027" s="587"/>
    </row>
    <row r="3028" customHeight="1" spans="11:12">
      <c r="K3028" s="587"/>
      <c r="L3028" s="587"/>
    </row>
    <row r="3029" customHeight="1" spans="11:12">
      <c r="K3029" s="587"/>
      <c r="L3029" s="587"/>
    </row>
    <row r="3030" customHeight="1" spans="11:12">
      <c r="K3030" s="587"/>
      <c r="L3030" s="587"/>
    </row>
    <row r="3031" customHeight="1" spans="11:12">
      <c r="K3031" s="587"/>
      <c r="L3031" s="587"/>
    </row>
    <row r="3032" customHeight="1" spans="11:12">
      <c r="K3032" s="587"/>
      <c r="L3032" s="587"/>
    </row>
    <row r="3033" customHeight="1" spans="11:12">
      <c r="K3033" s="587"/>
      <c r="L3033" s="587"/>
    </row>
    <row r="3034" customHeight="1" spans="11:12">
      <c r="K3034" s="587"/>
      <c r="L3034" s="587"/>
    </row>
    <row r="3035" customHeight="1" spans="11:12">
      <c r="K3035" s="587"/>
      <c r="L3035" s="587"/>
    </row>
    <row r="3036" customHeight="1" spans="11:12">
      <c r="K3036" s="587"/>
      <c r="L3036" s="587"/>
    </row>
    <row r="3037" customHeight="1" spans="11:12">
      <c r="K3037" s="587"/>
      <c r="L3037" s="587"/>
    </row>
    <row r="3038" customHeight="1" spans="11:12">
      <c r="K3038" s="587"/>
      <c r="L3038" s="587"/>
    </row>
    <row r="3039" customHeight="1" spans="11:12">
      <c r="K3039" s="587"/>
      <c r="L3039" s="587"/>
    </row>
    <row r="3040" customHeight="1" spans="11:12">
      <c r="K3040" s="587"/>
      <c r="L3040" s="587"/>
    </row>
    <row r="3041" customHeight="1" spans="11:12">
      <c r="K3041" s="587"/>
      <c r="L3041" s="587"/>
    </row>
    <row r="3042" customHeight="1" spans="11:12">
      <c r="K3042" s="587"/>
      <c r="L3042" s="587"/>
    </row>
    <row r="3043" customHeight="1" spans="11:12">
      <c r="K3043" s="587"/>
      <c r="L3043" s="587"/>
    </row>
    <row r="3044" customHeight="1" spans="11:12">
      <c r="K3044" s="587"/>
      <c r="L3044" s="587"/>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1" display="返回索引页"/>
    <hyperlink ref="B1" location="存货汇总!B9" display="返回"/>
  </hyperlinks>
  <printOptions horizontalCentered="1"/>
  <pageMargins left="0.354166666666667" right="0.354166666666667" top="0.786805555555556" bottom="0.786805555555556" header="0.929861111111111" footer="0.511805555555556"/>
  <pageSetup paperSize="9" scale="66" fitToHeight="0" orientation="landscape"/>
  <headerFooter alignWithMargins="0">
    <oddHeader>&amp;R&amp;"宋体,常规"&amp;10表&amp;"Times New Roman,常规"3-9-4
&amp;"宋体,常规"共&amp;"Times New Roman,常规"&amp;N&amp;"宋体,常规"页第&amp;"Times New Roman,常规"&amp;P&amp;"宋体,常规"页</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44"/>
  <sheetViews>
    <sheetView topLeftCell="E12"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2.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8.6" customWidth="1"/>
    <col min="18" max="18" width="8" customWidth="1"/>
    <col min="19" max="19" width="8.1" customWidth="1"/>
  </cols>
  <sheetData>
    <row r="1" spans="1:19">
      <c r="A1" s="1" t="s">
        <v>421</v>
      </c>
      <c r="B1" s="21" t="s">
        <v>462</v>
      </c>
      <c r="C1" s="21"/>
      <c r="D1" s="22"/>
      <c r="E1" s="22"/>
      <c r="F1" s="22"/>
      <c r="G1" s="22"/>
      <c r="H1" s="22"/>
      <c r="I1" s="22"/>
      <c r="J1" s="22"/>
      <c r="K1" s="22"/>
      <c r="L1" s="22"/>
      <c r="M1" s="22"/>
      <c r="N1" s="22"/>
      <c r="O1" s="22"/>
      <c r="P1" s="22"/>
      <c r="Q1" s="22"/>
      <c r="R1" s="22"/>
      <c r="S1" s="22"/>
    </row>
    <row r="2" ht="30" customHeight="1" spans="1:19">
      <c r="A2" s="4" t="s">
        <v>717</v>
      </c>
      <c r="B2" s="23"/>
      <c r="C2" s="23"/>
      <c r="D2" s="23"/>
      <c r="E2" s="23"/>
      <c r="F2" s="23"/>
      <c r="G2" s="23"/>
      <c r="H2" s="23"/>
      <c r="I2" s="23"/>
      <c r="J2" s="23"/>
      <c r="K2" s="23"/>
      <c r="L2" s="23"/>
      <c r="M2" s="23"/>
      <c r="N2" s="23"/>
      <c r="O2" s="23"/>
      <c r="P2" s="23"/>
      <c r="Q2" s="23"/>
      <c r="R2" s="23"/>
      <c r="S2" s="23"/>
    </row>
    <row r="3" ht="14.1" customHeight="1" spans="1:19">
      <c r="A3" s="5" t="e">
        <f>CONCATENATE(#REF!,#REF!,#REF!,#REF!,#REF!,#REF!,#REF!)</f>
        <v>#REF!</v>
      </c>
      <c r="B3" s="5"/>
      <c r="C3" s="5"/>
      <c r="D3" s="5"/>
      <c r="E3" s="5"/>
      <c r="F3" s="5"/>
      <c r="G3" s="5"/>
      <c r="H3" s="5"/>
      <c r="I3" s="5"/>
      <c r="J3" s="5"/>
      <c r="K3" s="5"/>
      <c r="L3" s="18"/>
      <c r="M3" s="18"/>
      <c r="N3" s="18"/>
      <c r="O3" s="18"/>
      <c r="P3" s="18"/>
      <c r="Q3" s="18"/>
      <c r="R3" s="18"/>
      <c r="S3" s="18"/>
    </row>
    <row r="4" customHeight="1" spans="1:19">
      <c r="A4" s="6" t="e">
        <f>#REF!&amp;#REF!</f>
        <v>#REF!</v>
      </c>
      <c r="G4" s="593"/>
      <c r="H4" s="593"/>
      <c r="I4" s="593"/>
      <c r="J4" s="593"/>
      <c r="K4" s="593"/>
      <c r="L4" s="593"/>
      <c r="M4" s="593"/>
      <c r="O4" s="593"/>
      <c r="P4" s="593"/>
      <c r="Q4" s="593"/>
      <c r="R4" s="593"/>
      <c r="S4" s="19" t="s">
        <v>464</v>
      </c>
    </row>
    <row r="5" ht="18" customHeight="1" spans="1:19">
      <c r="A5" s="7" t="s">
        <v>465</v>
      </c>
      <c r="B5" s="65" t="s">
        <v>572</v>
      </c>
      <c r="C5" s="7" t="s">
        <v>701</v>
      </c>
      <c r="D5" s="7" t="s">
        <v>718</v>
      </c>
      <c r="E5" s="65" t="s">
        <v>714</v>
      </c>
      <c r="F5" s="7" t="s">
        <v>467</v>
      </c>
      <c r="G5" s="7"/>
      <c r="H5" s="50"/>
      <c r="I5" s="588" t="s">
        <v>704</v>
      </c>
      <c r="J5" s="33" t="s">
        <v>426</v>
      </c>
      <c r="K5" s="33"/>
      <c r="L5" s="34"/>
      <c r="M5" s="65" t="s">
        <v>704</v>
      </c>
      <c r="N5" s="33" t="s">
        <v>427</v>
      </c>
      <c r="O5" s="33"/>
      <c r="P5" s="34"/>
      <c r="Q5" s="54" t="s">
        <v>428</v>
      </c>
      <c r="R5" s="7" t="s">
        <v>469</v>
      </c>
      <c r="S5" s="7" t="s">
        <v>577</v>
      </c>
    </row>
    <row r="6" ht="18" customHeight="1" spans="1:20">
      <c r="A6" s="7"/>
      <c r="B6" s="66"/>
      <c r="C6" s="7"/>
      <c r="D6" s="7"/>
      <c r="E6" s="66"/>
      <c r="F6" s="7" t="s">
        <v>707</v>
      </c>
      <c r="G6" s="7" t="s">
        <v>708</v>
      </c>
      <c r="H6" s="50" t="s">
        <v>709</v>
      </c>
      <c r="I6" s="589"/>
      <c r="J6" s="7" t="s">
        <v>707</v>
      </c>
      <c r="K6" s="7" t="s">
        <v>708</v>
      </c>
      <c r="L6" s="7" t="s">
        <v>709</v>
      </c>
      <c r="M6" s="66"/>
      <c r="N6" s="7" t="s">
        <v>710</v>
      </c>
      <c r="O6" s="7" t="s">
        <v>708</v>
      </c>
      <c r="P6" s="7" t="s">
        <v>709</v>
      </c>
      <c r="Q6" s="58"/>
      <c r="R6" s="7"/>
      <c r="S6" s="7"/>
      <c r="T6" s="896" t="s">
        <v>470</v>
      </c>
    </row>
    <row r="7" customHeight="1" spans="1:20">
      <c r="A7" s="46"/>
      <c r="B7" s="70"/>
      <c r="C7" s="70"/>
      <c r="D7" s="10"/>
      <c r="E7" s="72"/>
      <c r="F7" s="39"/>
      <c r="G7" s="14" t="str">
        <f>IF(F7=0,"",H7/F7)</f>
        <v/>
      </c>
      <c r="H7" s="73"/>
      <c r="I7" s="13"/>
      <c r="J7" s="590"/>
      <c r="K7" s="14" t="str">
        <f>IF(J7=0,"",L7/J7)</f>
        <v/>
      </c>
      <c r="L7" s="591"/>
      <c r="M7" s="591"/>
      <c r="N7" s="39"/>
      <c r="O7" s="14"/>
      <c r="P7" s="14"/>
      <c r="Q7" s="14">
        <f>P7-(L7-M7)</f>
        <v>0</v>
      </c>
      <c r="R7" s="14" t="str">
        <f>IF(L7-M7=0,"",Q7/(L7-M7)*100)</f>
        <v/>
      </c>
      <c r="S7" s="20"/>
      <c r="T7" s="48" t="str">
        <f>IF(P7="","",IF(Q7=0,"正常","非正常核查原因"))</f>
        <v/>
      </c>
    </row>
    <row r="8" customHeight="1" spans="1:20">
      <c r="A8" s="10"/>
      <c r="B8" s="11"/>
      <c r="C8" s="11"/>
      <c r="D8" s="10"/>
      <c r="E8" s="20"/>
      <c r="F8" s="39"/>
      <c r="G8" s="14" t="str">
        <f t="shared" ref="G8:G25" si="0">IF(F8=0,"",H8/F8)</f>
        <v/>
      </c>
      <c r="H8" s="73"/>
      <c r="I8" s="13"/>
      <c r="J8" s="590"/>
      <c r="K8" s="14" t="str">
        <f t="shared" ref="K8:K25" si="1">IF(J8=0,"",L8/J8)</f>
        <v/>
      </c>
      <c r="L8" s="591"/>
      <c r="M8" s="591"/>
      <c r="N8" s="39"/>
      <c r="O8" s="14"/>
      <c r="P8" s="14"/>
      <c r="Q8" s="14">
        <f t="shared" ref="Q8:Q27" si="2">P8-(L8-M8)</f>
        <v>0</v>
      </c>
      <c r="R8" s="14" t="str">
        <f t="shared" ref="R8:R27" si="3">IF(L8-M8=0,"",Q8/(L8-M8)*100)</f>
        <v/>
      </c>
      <c r="S8" s="20"/>
      <c r="T8" s="48" t="str">
        <f t="shared" ref="T8:T27" si="4">IF(P8="","",IF(Q8=0,"正常","非正常核查原因"))</f>
        <v/>
      </c>
    </row>
    <row r="9" customHeight="1" spans="1:20">
      <c r="A9" s="10"/>
      <c r="B9" s="11"/>
      <c r="C9" s="11"/>
      <c r="D9" s="10"/>
      <c r="E9" s="20"/>
      <c r="F9" s="39"/>
      <c r="G9" s="14" t="str">
        <f t="shared" si="0"/>
        <v/>
      </c>
      <c r="H9" s="73"/>
      <c r="I9" s="13"/>
      <c r="J9" s="590"/>
      <c r="K9" s="14" t="str">
        <f t="shared" si="1"/>
        <v/>
      </c>
      <c r="L9" s="591"/>
      <c r="M9" s="591"/>
      <c r="N9" s="39"/>
      <c r="O9" s="14"/>
      <c r="P9" s="14"/>
      <c r="Q9" s="14">
        <f t="shared" si="2"/>
        <v>0</v>
      </c>
      <c r="R9" s="14" t="str">
        <f t="shared" si="3"/>
        <v/>
      </c>
      <c r="S9" s="20"/>
      <c r="T9" s="48" t="str">
        <f t="shared" si="4"/>
        <v/>
      </c>
    </row>
    <row r="10" customHeight="1" spans="1:20">
      <c r="A10" s="10"/>
      <c r="B10" s="11"/>
      <c r="C10" s="11"/>
      <c r="D10" s="10"/>
      <c r="E10" s="20"/>
      <c r="F10" s="39"/>
      <c r="G10" s="14" t="str">
        <f t="shared" si="0"/>
        <v/>
      </c>
      <c r="H10" s="73"/>
      <c r="I10" s="13"/>
      <c r="J10" s="590"/>
      <c r="K10" s="14" t="str">
        <f t="shared" si="1"/>
        <v/>
      </c>
      <c r="L10" s="591"/>
      <c r="M10" s="591"/>
      <c r="N10" s="39"/>
      <c r="O10" s="14"/>
      <c r="P10" s="14"/>
      <c r="Q10" s="14">
        <f t="shared" si="2"/>
        <v>0</v>
      </c>
      <c r="R10" s="14" t="str">
        <f t="shared" si="3"/>
        <v/>
      </c>
      <c r="S10" s="20"/>
      <c r="T10" s="48" t="str">
        <f t="shared" si="4"/>
        <v/>
      </c>
    </row>
    <row r="11" customHeight="1" spans="1:20">
      <c r="A11" s="10"/>
      <c r="B11" s="11"/>
      <c r="C11" s="11"/>
      <c r="D11" s="10"/>
      <c r="E11" s="20"/>
      <c r="F11" s="39"/>
      <c r="G11" s="14" t="str">
        <f t="shared" si="0"/>
        <v/>
      </c>
      <c r="H11" s="73"/>
      <c r="I11" s="13"/>
      <c r="J11" s="590"/>
      <c r="K11" s="14" t="str">
        <f t="shared" si="1"/>
        <v/>
      </c>
      <c r="L11" s="591"/>
      <c r="M11" s="591"/>
      <c r="N11" s="39"/>
      <c r="O11" s="14"/>
      <c r="P11" s="14"/>
      <c r="Q11" s="14">
        <f t="shared" si="2"/>
        <v>0</v>
      </c>
      <c r="R11" s="14" t="str">
        <f t="shared" si="3"/>
        <v/>
      </c>
      <c r="S11" s="20"/>
      <c r="T11" s="48" t="str">
        <f t="shared" si="4"/>
        <v/>
      </c>
    </row>
    <row r="12" customHeight="1" spans="1:20">
      <c r="A12" s="10"/>
      <c r="B12" s="11"/>
      <c r="C12" s="11"/>
      <c r="D12" s="10"/>
      <c r="E12" s="20"/>
      <c r="F12" s="39"/>
      <c r="G12" s="14" t="str">
        <f t="shared" si="0"/>
        <v/>
      </c>
      <c r="H12" s="73"/>
      <c r="I12" s="13"/>
      <c r="J12" s="590"/>
      <c r="K12" s="14" t="str">
        <f t="shared" si="1"/>
        <v/>
      </c>
      <c r="L12" s="591"/>
      <c r="M12" s="591"/>
      <c r="N12" s="39"/>
      <c r="O12" s="14"/>
      <c r="P12" s="14"/>
      <c r="Q12" s="14">
        <f t="shared" si="2"/>
        <v>0</v>
      </c>
      <c r="R12" s="14" t="str">
        <f t="shared" si="3"/>
        <v/>
      </c>
      <c r="S12" s="20"/>
      <c r="T12" s="48" t="str">
        <f t="shared" si="4"/>
        <v/>
      </c>
    </row>
    <row r="13" customHeight="1" spans="1:20">
      <c r="A13" s="10"/>
      <c r="B13" s="11"/>
      <c r="C13" s="11"/>
      <c r="D13" s="10"/>
      <c r="E13" s="20"/>
      <c r="F13" s="39"/>
      <c r="G13" s="14" t="str">
        <f t="shared" si="0"/>
        <v/>
      </c>
      <c r="H13" s="73"/>
      <c r="I13" s="13"/>
      <c r="J13" s="590"/>
      <c r="K13" s="14" t="str">
        <f t="shared" si="1"/>
        <v/>
      </c>
      <c r="L13" s="591"/>
      <c r="M13" s="591"/>
      <c r="N13" s="39"/>
      <c r="O13" s="14"/>
      <c r="P13" s="14"/>
      <c r="Q13" s="14">
        <f t="shared" si="2"/>
        <v>0</v>
      </c>
      <c r="R13" s="14" t="str">
        <f t="shared" si="3"/>
        <v/>
      </c>
      <c r="S13" s="20"/>
      <c r="T13" s="48" t="str">
        <f t="shared" si="4"/>
        <v/>
      </c>
    </row>
    <row r="14" customHeight="1" spans="1:20">
      <c r="A14" s="10"/>
      <c r="B14" s="11"/>
      <c r="C14" s="11"/>
      <c r="D14" s="10"/>
      <c r="E14" s="20"/>
      <c r="F14" s="39"/>
      <c r="G14" s="14" t="str">
        <f t="shared" si="0"/>
        <v/>
      </c>
      <c r="H14" s="73"/>
      <c r="I14" s="13"/>
      <c r="J14" s="590"/>
      <c r="K14" s="14" t="str">
        <f t="shared" si="1"/>
        <v/>
      </c>
      <c r="L14" s="591"/>
      <c r="M14" s="591"/>
      <c r="N14" s="39"/>
      <c r="O14" s="14"/>
      <c r="P14" s="14"/>
      <c r="Q14" s="14">
        <f t="shared" si="2"/>
        <v>0</v>
      </c>
      <c r="R14" s="14" t="str">
        <f t="shared" si="3"/>
        <v/>
      </c>
      <c r="S14" s="20"/>
      <c r="T14" s="48" t="str">
        <f t="shared" si="4"/>
        <v/>
      </c>
    </row>
    <row r="15" customHeight="1" spans="1:20">
      <c r="A15" s="10"/>
      <c r="B15" s="11"/>
      <c r="C15" s="11"/>
      <c r="D15" s="10"/>
      <c r="E15" s="20"/>
      <c r="F15" s="39"/>
      <c r="G15" s="14" t="str">
        <f t="shared" si="0"/>
        <v/>
      </c>
      <c r="H15" s="73"/>
      <c r="I15" s="13"/>
      <c r="J15" s="590"/>
      <c r="K15" s="14" t="str">
        <f t="shared" si="1"/>
        <v/>
      </c>
      <c r="L15" s="591"/>
      <c r="M15" s="591"/>
      <c r="N15" s="39"/>
      <c r="O15" s="14"/>
      <c r="P15" s="14"/>
      <c r="Q15" s="14">
        <f t="shared" si="2"/>
        <v>0</v>
      </c>
      <c r="R15" s="14" t="str">
        <f t="shared" si="3"/>
        <v/>
      </c>
      <c r="S15" s="20"/>
      <c r="T15" s="48" t="str">
        <f t="shared" si="4"/>
        <v/>
      </c>
    </row>
    <row r="16" customHeight="1" spans="1:20">
      <c r="A16" s="10"/>
      <c r="B16" s="11"/>
      <c r="C16" s="11"/>
      <c r="D16" s="10"/>
      <c r="E16" s="20"/>
      <c r="F16" s="39"/>
      <c r="G16" s="14" t="str">
        <f t="shared" si="0"/>
        <v/>
      </c>
      <c r="H16" s="73"/>
      <c r="I16" s="13"/>
      <c r="J16" s="590"/>
      <c r="K16" s="14" t="str">
        <f t="shared" si="1"/>
        <v/>
      </c>
      <c r="L16" s="591"/>
      <c r="M16" s="591"/>
      <c r="N16" s="39"/>
      <c r="O16" s="14"/>
      <c r="P16" s="14"/>
      <c r="Q16" s="14">
        <f t="shared" si="2"/>
        <v>0</v>
      </c>
      <c r="R16" s="14" t="str">
        <f t="shared" si="3"/>
        <v/>
      </c>
      <c r="S16" s="20"/>
      <c r="T16" s="48" t="str">
        <f t="shared" si="4"/>
        <v/>
      </c>
    </row>
    <row r="17" customHeight="1" spans="1:20">
      <c r="A17" s="10"/>
      <c r="B17" s="11"/>
      <c r="C17" s="11"/>
      <c r="D17" s="10"/>
      <c r="E17" s="20"/>
      <c r="F17" s="39"/>
      <c r="G17" s="14" t="str">
        <f t="shared" si="0"/>
        <v/>
      </c>
      <c r="H17" s="73"/>
      <c r="I17" s="13"/>
      <c r="J17" s="590"/>
      <c r="K17" s="14" t="str">
        <f t="shared" si="1"/>
        <v/>
      </c>
      <c r="L17" s="591"/>
      <c r="M17" s="591"/>
      <c r="N17" s="39"/>
      <c r="O17" s="14"/>
      <c r="P17" s="14"/>
      <c r="Q17" s="14">
        <f t="shared" si="2"/>
        <v>0</v>
      </c>
      <c r="R17" s="14" t="str">
        <f t="shared" si="3"/>
        <v/>
      </c>
      <c r="S17" s="20"/>
      <c r="T17" s="48" t="str">
        <f t="shared" si="4"/>
        <v/>
      </c>
    </row>
    <row r="18" customHeight="1" spans="1:20">
      <c r="A18" s="10"/>
      <c r="B18" s="11"/>
      <c r="C18" s="11"/>
      <c r="D18" s="10"/>
      <c r="E18" s="20"/>
      <c r="F18" s="39"/>
      <c r="G18" s="14" t="str">
        <f t="shared" si="0"/>
        <v/>
      </c>
      <c r="H18" s="73"/>
      <c r="I18" s="13"/>
      <c r="J18" s="590"/>
      <c r="K18" s="14" t="str">
        <f t="shared" si="1"/>
        <v/>
      </c>
      <c r="L18" s="591"/>
      <c r="M18" s="591"/>
      <c r="N18" s="39"/>
      <c r="O18" s="14"/>
      <c r="P18" s="14"/>
      <c r="Q18" s="14">
        <f t="shared" si="2"/>
        <v>0</v>
      </c>
      <c r="R18" s="14" t="str">
        <f t="shared" si="3"/>
        <v/>
      </c>
      <c r="S18" s="20"/>
      <c r="T18" s="48" t="str">
        <f t="shared" si="4"/>
        <v/>
      </c>
    </row>
    <row r="19" customHeight="1" spans="1:20">
      <c r="A19" s="10"/>
      <c r="B19" s="11"/>
      <c r="C19" s="11"/>
      <c r="D19" s="10"/>
      <c r="E19" s="20"/>
      <c r="F19" s="39"/>
      <c r="G19" s="14" t="str">
        <f t="shared" si="0"/>
        <v/>
      </c>
      <c r="H19" s="73"/>
      <c r="I19" s="13"/>
      <c r="J19" s="590"/>
      <c r="K19" s="14" t="str">
        <f t="shared" si="1"/>
        <v/>
      </c>
      <c r="L19" s="591"/>
      <c r="M19" s="591"/>
      <c r="N19" s="39"/>
      <c r="O19" s="14"/>
      <c r="P19" s="14"/>
      <c r="Q19" s="14">
        <f t="shared" si="2"/>
        <v>0</v>
      </c>
      <c r="R19" s="14" t="str">
        <f t="shared" si="3"/>
        <v/>
      </c>
      <c r="S19" s="20"/>
      <c r="T19" s="48" t="str">
        <f t="shared" si="4"/>
        <v/>
      </c>
    </row>
    <row r="20" customHeight="1" spans="1:20">
      <c r="A20" s="10"/>
      <c r="B20" s="11"/>
      <c r="C20" s="11"/>
      <c r="D20" s="10"/>
      <c r="E20" s="20"/>
      <c r="F20" s="39"/>
      <c r="G20" s="14" t="str">
        <f t="shared" si="0"/>
        <v/>
      </c>
      <c r="H20" s="73"/>
      <c r="I20" s="13"/>
      <c r="J20" s="590"/>
      <c r="K20" s="14" t="str">
        <f t="shared" si="1"/>
        <v/>
      </c>
      <c r="L20" s="591"/>
      <c r="M20" s="591"/>
      <c r="N20" s="39"/>
      <c r="O20" s="14"/>
      <c r="P20" s="14"/>
      <c r="Q20" s="14">
        <f t="shared" si="2"/>
        <v>0</v>
      </c>
      <c r="R20" s="14" t="str">
        <f t="shared" si="3"/>
        <v/>
      </c>
      <c r="S20" s="20"/>
      <c r="T20" s="48" t="str">
        <f t="shared" si="4"/>
        <v/>
      </c>
    </row>
    <row r="21" customHeight="1" spans="1:20">
      <c r="A21" s="10"/>
      <c r="B21" s="11"/>
      <c r="C21" s="11"/>
      <c r="D21" s="10"/>
      <c r="E21" s="20"/>
      <c r="F21" s="39"/>
      <c r="G21" s="14" t="str">
        <f t="shared" si="0"/>
        <v/>
      </c>
      <c r="H21" s="73"/>
      <c r="I21" s="13"/>
      <c r="J21" s="590"/>
      <c r="K21" s="14" t="str">
        <f t="shared" si="1"/>
        <v/>
      </c>
      <c r="L21" s="591"/>
      <c r="M21" s="591"/>
      <c r="N21" s="39"/>
      <c r="O21" s="14"/>
      <c r="P21" s="14"/>
      <c r="Q21" s="14">
        <f t="shared" si="2"/>
        <v>0</v>
      </c>
      <c r="R21" s="14" t="str">
        <f t="shared" si="3"/>
        <v/>
      </c>
      <c r="S21" s="20"/>
      <c r="T21" s="48" t="str">
        <f t="shared" si="4"/>
        <v/>
      </c>
    </row>
    <row r="22" customHeight="1" spans="1:20">
      <c r="A22" s="10"/>
      <c r="B22" s="11"/>
      <c r="C22" s="11"/>
      <c r="D22" s="10"/>
      <c r="E22" s="20"/>
      <c r="F22" s="39"/>
      <c r="G22" s="14" t="str">
        <f t="shared" si="0"/>
        <v/>
      </c>
      <c r="H22" s="73"/>
      <c r="I22" s="13"/>
      <c r="J22" s="590"/>
      <c r="K22" s="14" t="str">
        <f t="shared" si="1"/>
        <v/>
      </c>
      <c r="L22" s="591"/>
      <c r="M22" s="591"/>
      <c r="N22" s="39"/>
      <c r="O22" s="14"/>
      <c r="P22" s="14"/>
      <c r="Q22" s="14">
        <f t="shared" si="2"/>
        <v>0</v>
      </c>
      <c r="R22" s="14" t="str">
        <f t="shared" si="3"/>
        <v/>
      </c>
      <c r="S22" s="20"/>
      <c r="T22" s="48" t="str">
        <f t="shared" si="4"/>
        <v/>
      </c>
    </row>
    <row r="23" customHeight="1" spans="1:20">
      <c r="A23" s="10"/>
      <c r="B23" s="11"/>
      <c r="C23" s="11"/>
      <c r="D23" s="10"/>
      <c r="E23" s="20"/>
      <c r="F23" s="39"/>
      <c r="G23" s="14" t="str">
        <f t="shared" si="0"/>
        <v/>
      </c>
      <c r="H23" s="73"/>
      <c r="I23" s="13"/>
      <c r="J23" s="590"/>
      <c r="K23" s="14" t="str">
        <f t="shared" si="1"/>
        <v/>
      </c>
      <c r="L23" s="591"/>
      <c r="M23" s="591"/>
      <c r="N23" s="39"/>
      <c r="O23" s="14"/>
      <c r="P23" s="14"/>
      <c r="Q23" s="14">
        <f t="shared" si="2"/>
        <v>0</v>
      </c>
      <c r="R23" s="14" t="str">
        <f t="shared" si="3"/>
        <v/>
      </c>
      <c r="S23" s="20"/>
      <c r="T23" s="48" t="str">
        <f t="shared" si="4"/>
        <v/>
      </c>
    </row>
    <row r="24" customHeight="1" spans="1:20">
      <c r="A24" s="10"/>
      <c r="B24" s="11"/>
      <c r="C24" s="11"/>
      <c r="D24" s="10"/>
      <c r="E24" s="20"/>
      <c r="F24" s="39"/>
      <c r="G24" s="14" t="str">
        <f t="shared" si="0"/>
        <v/>
      </c>
      <c r="H24" s="73"/>
      <c r="I24" s="13"/>
      <c r="J24" s="590"/>
      <c r="K24" s="14" t="str">
        <f t="shared" si="1"/>
        <v/>
      </c>
      <c r="L24" s="591"/>
      <c r="M24" s="591"/>
      <c r="N24" s="39"/>
      <c r="O24" s="14"/>
      <c r="P24" s="14"/>
      <c r="Q24" s="14">
        <f t="shared" si="2"/>
        <v>0</v>
      </c>
      <c r="R24" s="14" t="str">
        <f t="shared" si="3"/>
        <v/>
      </c>
      <c r="S24" s="20"/>
      <c r="T24" s="48" t="str">
        <f t="shared" si="4"/>
        <v/>
      </c>
    </row>
    <row r="25" customHeight="1" spans="1:20">
      <c r="A25" s="10"/>
      <c r="B25" s="11"/>
      <c r="C25" s="11"/>
      <c r="D25" s="10"/>
      <c r="E25" s="20"/>
      <c r="F25" s="39"/>
      <c r="G25" s="14" t="str">
        <f t="shared" si="0"/>
        <v/>
      </c>
      <c r="H25" s="73"/>
      <c r="I25" s="13"/>
      <c r="J25" s="590"/>
      <c r="K25" s="14" t="str">
        <f t="shared" si="1"/>
        <v/>
      </c>
      <c r="L25" s="591"/>
      <c r="M25" s="591"/>
      <c r="N25" s="39"/>
      <c r="O25" s="14"/>
      <c r="P25" s="14"/>
      <c r="Q25" s="14">
        <f t="shared" si="2"/>
        <v>0</v>
      </c>
      <c r="R25" s="14" t="str">
        <f t="shared" si="3"/>
        <v/>
      </c>
      <c r="S25" s="20"/>
      <c r="T25" s="48" t="str">
        <f t="shared" si="4"/>
        <v/>
      </c>
    </row>
    <row r="26" customHeight="1" spans="1:20">
      <c r="A26" s="10"/>
      <c r="B26" s="11"/>
      <c r="C26" s="11"/>
      <c r="D26" s="10"/>
      <c r="E26" s="20"/>
      <c r="F26" s="39"/>
      <c r="G26" s="14"/>
      <c r="H26" s="73"/>
      <c r="I26" s="13"/>
      <c r="J26" s="76"/>
      <c r="K26" s="75"/>
      <c r="L26" s="76"/>
      <c r="M26" s="76"/>
      <c r="N26" s="39"/>
      <c r="O26" s="14"/>
      <c r="P26" s="14"/>
      <c r="Q26" s="14">
        <f t="shared" si="2"/>
        <v>0</v>
      </c>
      <c r="R26" s="14" t="str">
        <f t="shared" si="3"/>
        <v/>
      </c>
      <c r="S26" s="20"/>
      <c r="T26" s="48" t="str">
        <f t="shared" si="4"/>
        <v/>
      </c>
    </row>
    <row r="27" customHeight="1" spans="1:20">
      <c r="A27" s="146" t="s">
        <v>621</v>
      </c>
      <c r="B27" s="91"/>
      <c r="C27" s="91"/>
      <c r="D27" s="10"/>
      <c r="E27" s="20"/>
      <c r="F27" s="39"/>
      <c r="G27" s="14"/>
      <c r="H27" s="73">
        <f>SUM(H7:H26)</f>
        <v>0</v>
      </c>
      <c r="I27" s="13">
        <f>SUM(I7:I26)</f>
        <v>0</v>
      </c>
      <c r="J27" s="79"/>
      <c r="K27" s="14"/>
      <c r="L27" s="14">
        <f>SUM(L7:L26)</f>
        <v>0</v>
      </c>
      <c r="M27" s="14">
        <f>SUM(M7:M26)</f>
        <v>0</v>
      </c>
      <c r="N27" s="39"/>
      <c r="O27" s="14"/>
      <c r="P27" s="14">
        <f>SUM(P7:P26)</f>
        <v>0</v>
      </c>
      <c r="Q27" s="14">
        <f t="shared" si="2"/>
        <v>0</v>
      </c>
      <c r="R27" s="14" t="str">
        <f t="shared" si="3"/>
        <v/>
      </c>
      <c r="S27" s="20"/>
      <c r="T27" s="48" t="str">
        <f t="shared" si="4"/>
        <v>正常</v>
      </c>
    </row>
    <row r="28" customHeight="1" spans="1:18">
      <c r="A28" s="17" t="e">
        <f>#REF!&amp;#REF!</f>
        <v>#REF!</v>
      </c>
      <c r="G28" s="593"/>
      <c r="H28" s="593"/>
      <c r="I28" s="593"/>
      <c r="J28" s="593"/>
      <c r="K28" s="593"/>
      <c r="L28" s="593"/>
      <c r="M28" s="593"/>
      <c r="N28" s="27" t="e">
        <f>"评估人员："&amp;#REF!</f>
        <v>#REF!</v>
      </c>
      <c r="O28" s="593"/>
      <c r="P28" s="593"/>
      <c r="Q28" s="593"/>
      <c r="R28" s="593"/>
    </row>
    <row r="29" customHeight="1" spans="1:18">
      <c r="A29" s="17" t="e">
        <f>CONCATENATE(#REF!,#REF!,#REF!,#REF!,#REF!,#REF!,#REF!)</f>
        <v>#REF!</v>
      </c>
      <c r="G29" s="593"/>
      <c r="H29" s="593"/>
      <c r="I29" s="593"/>
      <c r="J29" s="593"/>
      <c r="K29" s="593"/>
      <c r="L29" s="593"/>
      <c r="M29" s="593"/>
      <c r="O29" s="593"/>
      <c r="P29" s="593"/>
      <c r="Q29" s="593"/>
      <c r="R29" s="593"/>
    </row>
    <row r="30" customHeight="1" spans="7:18">
      <c r="G30" s="593"/>
      <c r="H30" s="593"/>
      <c r="I30" s="593"/>
      <c r="J30" s="593"/>
      <c r="K30" s="593"/>
      <c r="L30" s="593"/>
      <c r="M30" s="593"/>
      <c r="O30" s="593"/>
      <c r="P30" s="593"/>
      <c r="Q30" s="593"/>
      <c r="R30" s="593"/>
    </row>
    <row r="31" customHeight="1" spans="7:18">
      <c r="G31" s="593"/>
      <c r="H31" s="593"/>
      <c r="I31" s="593"/>
      <c r="J31" s="593"/>
      <c r="K31" s="593"/>
      <c r="L31" s="593"/>
      <c r="M31" s="593"/>
      <c r="O31" s="593"/>
      <c r="P31" s="593"/>
      <c r="Q31" s="593"/>
      <c r="R31" s="593"/>
    </row>
    <row r="32" customHeight="1" spans="7:18">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2" display="返回索引页"/>
    <hyperlink ref="B1" location="存货汇总!B10"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Roman,常规"3-9-5
&amp;"宋体,常规"共&amp;"Times New Roman,常规"&amp;N&amp;"宋体,常规"页第&amp;"Times New Roman,常规"&amp;P&amp;"宋体,常规"页</oddHead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044"/>
  <sheetViews>
    <sheetView topLeftCell="A4" workbookViewId="0">
      <selection activeCell="H13" sqref="H13"/>
    </sheetView>
  </sheetViews>
  <sheetFormatPr defaultColWidth="9" defaultRowHeight="15.75" customHeight="1"/>
  <cols>
    <col min="1" max="1" width="4" customWidth="1"/>
    <col min="2" max="2" width="16.1" customWidth="1" outlineLevel="1"/>
    <col min="3" max="3" width="9.4" customWidth="1"/>
    <col min="4" max="4" width="8" customWidth="1"/>
    <col min="5" max="5" width="16.1" customWidth="1" outlineLevel="1"/>
    <col min="6" max="6" width="14.5" customWidth="1" outlineLevel="1"/>
    <col min="7" max="7" width="4.1" customWidth="1"/>
    <col min="8" max="9" width="8.6" customWidth="1" outlineLevel="1"/>
    <col min="10" max="10" width="8" customWidth="1" outlineLevel="1"/>
    <col min="11" max="12" width="14.1" customWidth="1" outlineLevel="1"/>
    <col min="13" max="13" width="7.1" customWidth="1"/>
    <col min="14" max="14" width="8" customWidth="1"/>
    <col min="15" max="15" width="8.1" customWidth="1"/>
    <col min="16" max="17" width="10.5" customWidth="1"/>
    <col min="18" max="18" width="13.1" customWidth="1" outlineLevel="1"/>
    <col min="19" max="20" width="8" customWidth="1"/>
    <col min="21" max="21" width="8.1" customWidth="1"/>
    <col min="22" max="22" width="11.1" customWidth="1"/>
    <col min="23" max="23" width="8.6" customWidth="1"/>
    <col min="24" max="24" width="7.1" customWidth="1"/>
    <col min="25" max="25" width="7.6" customWidth="1"/>
  </cols>
  <sheetData>
    <row r="1" spans="1:25">
      <c r="A1" s="1" t="s">
        <v>421</v>
      </c>
      <c r="B1" s="2" t="s">
        <v>462</v>
      </c>
      <c r="C1" s="2"/>
      <c r="D1" s="2"/>
      <c r="E1" s="2"/>
      <c r="F1" s="2"/>
      <c r="G1" s="3"/>
      <c r="H1" s="3"/>
      <c r="I1" s="3"/>
      <c r="J1" s="3"/>
      <c r="K1" s="3"/>
      <c r="L1" s="3"/>
      <c r="M1" s="3"/>
      <c r="N1" s="3"/>
      <c r="O1" s="3"/>
      <c r="P1" s="3"/>
      <c r="Q1" s="3"/>
      <c r="R1" s="3"/>
      <c r="S1" s="3"/>
      <c r="T1" s="3"/>
      <c r="U1" s="3"/>
      <c r="V1" s="3"/>
      <c r="W1" s="3"/>
      <c r="X1" s="3"/>
      <c r="Y1" s="3"/>
    </row>
    <row r="2" ht="30" customHeight="1" spans="1:25">
      <c r="A2" s="4" t="s">
        <v>719</v>
      </c>
      <c r="B2" s="4"/>
      <c r="C2" s="4"/>
      <c r="D2" s="4"/>
      <c r="E2" s="4"/>
      <c r="F2" s="4"/>
      <c r="G2" s="4"/>
      <c r="H2" s="4"/>
      <c r="I2" s="4"/>
      <c r="J2" s="4"/>
      <c r="K2" s="4"/>
      <c r="L2" s="4"/>
      <c r="M2" s="4"/>
      <c r="N2" s="4"/>
      <c r="O2" s="4"/>
      <c r="P2" s="4"/>
      <c r="Q2" s="4"/>
      <c r="R2" s="4"/>
      <c r="S2" s="4"/>
      <c r="T2" s="4"/>
      <c r="U2" s="4"/>
      <c r="V2" s="4"/>
      <c r="W2" s="4"/>
      <c r="X2" s="4"/>
      <c r="Y2" s="4"/>
    </row>
    <row r="3" ht="14.1" customHeight="1" spans="1:25">
      <c r="A3" s="5" t="e">
        <f>CONCATENATE(#REF!,#REF!,#REF!,#REF!,#REF!,#REF!,#REF!)</f>
        <v>#REF!</v>
      </c>
      <c r="B3" s="5"/>
      <c r="C3" s="5"/>
      <c r="D3" s="5"/>
      <c r="E3" s="5"/>
      <c r="F3" s="5"/>
      <c r="G3" s="5"/>
      <c r="H3" s="5"/>
      <c r="I3" s="5"/>
      <c r="J3" s="5"/>
      <c r="K3" s="5"/>
      <c r="L3" s="5"/>
      <c r="M3" s="5"/>
      <c r="N3" s="5"/>
      <c r="O3" s="5"/>
      <c r="P3" s="18"/>
      <c r="Q3" s="18"/>
      <c r="R3" s="18"/>
      <c r="S3" s="18"/>
      <c r="T3" s="18"/>
      <c r="U3" s="18"/>
      <c r="V3" s="18"/>
      <c r="W3" s="18"/>
      <c r="X3" s="18"/>
      <c r="Y3" s="18"/>
    </row>
    <row r="4" customHeight="1" spans="1:25">
      <c r="A4" s="6" t="e">
        <f>#REF!&amp;#REF!</f>
        <v>#REF!</v>
      </c>
      <c r="P4" s="587"/>
      <c r="Q4" s="587"/>
      <c r="R4" s="587"/>
      <c r="Y4" s="19" t="s">
        <v>464</v>
      </c>
    </row>
    <row r="5" ht="18" customHeight="1" spans="1:25">
      <c r="A5" s="7" t="s">
        <v>465</v>
      </c>
      <c r="B5" s="65" t="s">
        <v>572</v>
      </c>
      <c r="C5" s="7" t="s">
        <v>720</v>
      </c>
      <c r="D5" s="54" t="s">
        <v>721</v>
      </c>
      <c r="E5" s="54" t="s">
        <v>722</v>
      </c>
      <c r="F5" s="65" t="s">
        <v>723</v>
      </c>
      <c r="G5" s="65" t="s">
        <v>724</v>
      </c>
      <c r="H5" s="7" t="s">
        <v>467</v>
      </c>
      <c r="I5" s="7"/>
      <c r="J5" s="7"/>
      <c r="K5" s="50"/>
      <c r="L5" s="588" t="s">
        <v>704</v>
      </c>
      <c r="M5" s="33" t="s">
        <v>426</v>
      </c>
      <c r="N5" s="33"/>
      <c r="O5" s="33"/>
      <c r="P5" s="34"/>
      <c r="Q5" s="65" t="s">
        <v>706</v>
      </c>
      <c r="R5" s="65" t="s">
        <v>704</v>
      </c>
      <c r="S5" s="33" t="s">
        <v>427</v>
      </c>
      <c r="T5" s="33"/>
      <c r="U5" s="33"/>
      <c r="V5" s="34"/>
      <c r="W5" s="54" t="s">
        <v>428</v>
      </c>
      <c r="X5" s="7" t="s">
        <v>469</v>
      </c>
      <c r="Y5" s="7" t="s">
        <v>577</v>
      </c>
    </row>
    <row r="6" ht="18" customHeight="1" spans="1:26">
      <c r="A6" s="7"/>
      <c r="B6" s="66"/>
      <c r="C6" s="7"/>
      <c r="D6" s="58"/>
      <c r="E6" s="58"/>
      <c r="F6" s="66"/>
      <c r="G6" s="66"/>
      <c r="H6" s="7" t="s">
        <v>707</v>
      </c>
      <c r="I6" s="7" t="s">
        <v>725</v>
      </c>
      <c r="J6" s="7" t="s">
        <v>708</v>
      </c>
      <c r="K6" s="50" t="s">
        <v>709</v>
      </c>
      <c r="L6" s="589"/>
      <c r="M6" s="7" t="s">
        <v>707</v>
      </c>
      <c r="N6" s="7" t="s">
        <v>725</v>
      </c>
      <c r="O6" s="7" t="s">
        <v>708</v>
      </c>
      <c r="P6" s="7" t="s">
        <v>709</v>
      </c>
      <c r="Q6" s="66"/>
      <c r="R6" s="66"/>
      <c r="S6" s="7" t="s">
        <v>710</v>
      </c>
      <c r="T6" s="7" t="s">
        <v>725</v>
      </c>
      <c r="U6" s="7" t="s">
        <v>708</v>
      </c>
      <c r="V6" s="7" t="s">
        <v>709</v>
      </c>
      <c r="W6" s="58"/>
      <c r="X6" s="7"/>
      <c r="Y6" s="7"/>
      <c r="Z6" s="896" t="s">
        <v>470</v>
      </c>
    </row>
    <row r="7" customHeight="1" spans="1:26">
      <c r="A7" s="46"/>
      <c r="B7" s="70"/>
      <c r="C7" s="71"/>
      <c r="D7" s="71"/>
      <c r="E7" s="71"/>
      <c r="F7" s="71"/>
      <c r="G7" s="72"/>
      <c r="H7" s="39"/>
      <c r="I7" s="39"/>
      <c r="J7" s="14" t="str">
        <f>IF(H7=0,"",K7/H7)</f>
        <v/>
      </c>
      <c r="K7" s="73"/>
      <c r="L7" s="13"/>
      <c r="M7" s="590"/>
      <c r="N7" s="590"/>
      <c r="O7" s="14" t="str">
        <f>IF(M7=0,"",P7/M7)</f>
        <v/>
      </c>
      <c r="P7" s="591"/>
      <c r="Q7" s="591"/>
      <c r="R7" s="591"/>
      <c r="S7" s="39"/>
      <c r="T7" s="39"/>
      <c r="U7" s="14"/>
      <c r="V7" s="14"/>
      <c r="W7" s="14">
        <f>V7-(P7-R7)</f>
        <v>0</v>
      </c>
      <c r="X7" s="14" t="str">
        <f>IF(P7-R7=0,"",W7/(P7-R7)*100)</f>
        <v/>
      </c>
      <c r="Y7" s="20"/>
      <c r="Z7" s="48" t="str">
        <f t="shared" ref="Z7:Z27" si="0">IF(X7="","正常",IF(ABS(X7)&gt;=30,"非正常核查原因","正常"))</f>
        <v>正常</v>
      </c>
    </row>
    <row r="8" customHeight="1" spans="1:26">
      <c r="A8" s="10"/>
      <c r="B8" s="11"/>
      <c r="C8" s="11"/>
      <c r="D8" s="11"/>
      <c r="E8" s="11"/>
      <c r="F8" s="11"/>
      <c r="G8" s="20"/>
      <c r="H8" s="39"/>
      <c r="I8" s="39"/>
      <c r="J8" s="14" t="str">
        <f t="shared" ref="J8:J25" si="1">IF(H8=0,"",K8/H8)</f>
        <v/>
      </c>
      <c r="K8" s="73"/>
      <c r="L8" s="13"/>
      <c r="M8" s="590"/>
      <c r="N8" s="590"/>
      <c r="O8" s="14" t="str">
        <f t="shared" ref="O8:O25" si="2">IF(M8=0,"",P8/M8)</f>
        <v/>
      </c>
      <c r="P8" s="591"/>
      <c r="Q8" s="591"/>
      <c r="R8" s="591"/>
      <c r="S8" s="39"/>
      <c r="T8" s="39"/>
      <c r="U8" s="14"/>
      <c r="V8" s="14"/>
      <c r="W8" s="14">
        <f t="shared" ref="W8:W27" si="3">V8-(P8-R8)</f>
        <v>0</v>
      </c>
      <c r="X8" s="14" t="str">
        <f t="shared" ref="X8:X27" si="4">IF(P8-R8=0,"",W8/(P8-R8)*100)</f>
        <v/>
      </c>
      <c r="Y8" s="20"/>
      <c r="Z8" s="48" t="str">
        <f t="shared" si="0"/>
        <v>正常</v>
      </c>
    </row>
    <row r="9" customHeight="1" spans="1:26">
      <c r="A9" s="10"/>
      <c r="B9" s="11"/>
      <c r="C9" s="11"/>
      <c r="D9" s="11"/>
      <c r="E9" s="11"/>
      <c r="F9" s="11"/>
      <c r="G9" s="20"/>
      <c r="H9" s="39"/>
      <c r="I9" s="39"/>
      <c r="J9" s="14" t="str">
        <f t="shared" si="1"/>
        <v/>
      </c>
      <c r="K9" s="73"/>
      <c r="L9" s="13"/>
      <c r="M9" s="590"/>
      <c r="N9" s="590"/>
      <c r="O9" s="14" t="str">
        <f t="shared" si="2"/>
        <v/>
      </c>
      <c r="P9" s="591"/>
      <c r="Q9" s="591"/>
      <c r="R9" s="591"/>
      <c r="S9" s="39"/>
      <c r="T9" s="39"/>
      <c r="U9" s="14"/>
      <c r="V9" s="14"/>
      <c r="W9" s="14">
        <f t="shared" si="3"/>
        <v>0</v>
      </c>
      <c r="X9" s="14" t="str">
        <f t="shared" si="4"/>
        <v/>
      </c>
      <c r="Y9" s="20"/>
      <c r="Z9" s="48" t="str">
        <f t="shared" si="0"/>
        <v>正常</v>
      </c>
    </row>
    <row r="10" customHeight="1" spans="1:26">
      <c r="A10" s="10"/>
      <c r="B10" s="11"/>
      <c r="C10" s="11"/>
      <c r="D10" s="11"/>
      <c r="E10" s="11"/>
      <c r="F10" s="11"/>
      <c r="G10" s="20"/>
      <c r="H10" s="39"/>
      <c r="I10" s="39"/>
      <c r="J10" s="14" t="str">
        <f t="shared" si="1"/>
        <v/>
      </c>
      <c r="K10" s="73"/>
      <c r="L10" s="13"/>
      <c r="M10" s="590"/>
      <c r="N10" s="590"/>
      <c r="O10" s="14" t="str">
        <f t="shared" si="2"/>
        <v/>
      </c>
      <c r="P10" s="591"/>
      <c r="Q10" s="591"/>
      <c r="R10" s="591"/>
      <c r="S10" s="39"/>
      <c r="T10" s="39"/>
      <c r="U10" s="14"/>
      <c r="V10" s="14"/>
      <c r="W10" s="14">
        <f t="shared" si="3"/>
        <v>0</v>
      </c>
      <c r="X10" s="14" t="str">
        <f t="shared" si="4"/>
        <v/>
      </c>
      <c r="Y10" s="20"/>
      <c r="Z10" s="48" t="str">
        <f t="shared" si="0"/>
        <v>正常</v>
      </c>
    </row>
    <row r="11" customHeight="1" spans="1:26">
      <c r="A11" s="10"/>
      <c r="B11" s="11"/>
      <c r="C11" s="11"/>
      <c r="D11" s="11"/>
      <c r="E11" s="11"/>
      <c r="F11" s="11"/>
      <c r="G11" s="20"/>
      <c r="H11" s="39"/>
      <c r="I11" s="39"/>
      <c r="J11" s="14" t="str">
        <f t="shared" si="1"/>
        <v/>
      </c>
      <c r="K11" s="73"/>
      <c r="L11" s="13"/>
      <c r="M11" s="590"/>
      <c r="N11" s="590"/>
      <c r="O11" s="14" t="str">
        <f t="shared" si="2"/>
        <v/>
      </c>
      <c r="P11" s="591"/>
      <c r="Q11" s="591"/>
      <c r="R11" s="591"/>
      <c r="S11" s="39"/>
      <c r="T11" s="39"/>
      <c r="U11" s="14"/>
      <c r="V11" s="14"/>
      <c r="W11" s="14">
        <f t="shared" si="3"/>
        <v>0</v>
      </c>
      <c r="X11" s="14" t="str">
        <f t="shared" si="4"/>
        <v/>
      </c>
      <c r="Y11" s="20"/>
      <c r="Z11" s="48" t="str">
        <f t="shared" si="0"/>
        <v>正常</v>
      </c>
    </row>
    <row r="12" customHeight="1" spans="1:26">
      <c r="A12" s="10"/>
      <c r="B12" s="11"/>
      <c r="C12" s="11"/>
      <c r="D12" s="11"/>
      <c r="E12" s="11"/>
      <c r="F12" s="11"/>
      <c r="G12" s="20"/>
      <c r="H12" s="39"/>
      <c r="I12" s="39"/>
      <c r="J12" s="14" t="str">
        <f t="shared" si="1"/>
        <v/>
      </c>
      <c r="K12" s="73"/>
      <c r="L12" s="13"/>
      <c r="M12" s="590"/>
      <c r="N12" s="590"/>
      <c r="O12" s="14" t="str">
        <f t="shared" si="2"/>
        <v/>
      </c>
      <c r="P12" s="591"/>
      <c r="Q12" s="591"/>
      <c r="R12" s="591"/>
      <c r="S12" s="39"/>
      <c r="T12" s="39"/>
      <c r="U12" s="14"/>
      <c r="V12" s="14"/>
      <c r="W12" s="14">
        <f t="shared" si="3"/>
        <v>0</v>
      </c>
      <c r="X12" s="14" t="str">
        <f t="shared" si="4"/>
        <v/>
      </c>
      <c r="Y12" s="20"/>
      <c r="Z12" s="48" t="str">
        <f t="shared" si="0"/>
        <v>正常</v>
      </c>
    </row>
    <row r="13" customHeight="1" spans="1:26">
      <c r="A13" s="10"/>
      <c r="B13" s="11"/>
      <c r="C13" s="11"/>
      <c r="D13" s="11"/>
      <c r="E13" s="11"/>
      <c r="F13" s="11"/>
      <c r="G13" s="20"/>
      <c r="H13" s="39"/>
      <c r="I13" s="39"/>
      <c r="J13" s="14" t="str">
        <f t="shared" si="1"/>
        <v/>
      </c>
      <c r="K13" s="73"/>
      <c r="L13" s="13"/>
      <c r="M13" s="590"/>
      <c r="N13" s="590"/>
      <c r="O13" s="14" t="str">
        <f t="shared" si="2"/>
        <v/>
      </c>
      <c r="P13" s="591"/>
      <c r="Q13" s="591"/>
      <c r="R13" s="591"/>
      <c r="S13" s="39"/>
      <c r="T13" s="39"/>
      <c r="U13" s="14"/>
      <c r="V13" s="14"/>
      <c r="W13" s="14">
        <f t="shared" si="3"/>
        <v>0</v>
      </c>
      <c r="X13" s="14" t="str">
        <f t="shared" si="4"/>
        <v/>
      </c>
      <c r="Y13" s="20"/>
      <c r="Z13" s="48" t="str">
        <f t="shared" si="0"/>
        <v>正常</v>
      </c>
    </row>
    <row r="14" customHeight="1" spans="1:26">
      <c r="A14" s="10"/>
      <c r="B14" s="11"/>
      <c r="C14" s="11"/>
      <c r="D14" s="11"/>
      <c r="E14" s="11"/>
      <c r="F14" s="11"/>
      <c r="G14" s="20"/>
      <c r="H14" s="39"/>
      <c r="I14" s="39"/>
      <c r="J14" s="14" t="str">
        <f t="shared" si="1"/>
        <v/>
      </c>
      <c r="K14" s="73"/>
      <c r="L14" s="13"/>
      <c r="M14" s="590"/>
      <c r="N14" s="590"/>
      <c r="O14" s="14" t="str">
        <f t="shared" si="2"/>
        <v/>
      </c>
      <c r="P14" s="591"/>
      <c r="Q14" s="591"/>
      <c r="R14" s="591"/>
      <c r="S14" s="39"/>
      <c r="T14" s="39"/>
      <c r="U14" s="14"/>
      <c r="V14" s="14"/>
      <c r="W14" s="14">
        <f t="shared" si="3"/>
        <v>0</v>
      </c>
      <c r="X14" s="14" t="str">
        <f t="shared" si="4"/>
        <v/>
      </c>
      <c r="Y14" s="20"/>
      <c r="Z14" s="48" t="str">
        <f t="shared" si="0"/>
        <v>正常</v>
      </c>
    </row>
    <row r="15" customHeight="1" spans="1:26">
      <c r="A15" s="10"/>
      <c r="B15" s="11"/>
      <c r="C15" s="11"/>
      <c r="D15" s="11"/>
      <c r="E15" s="11"/>
      <c r="F15" s="11"/>
      <c r="G15" s="20"/>
      <c r="H15" s="39"/>
      <c r="I15" s="39"/>
      <c r="J15" s="14" t="str">
        <f t="shared" si="1"/>
        <v/>
      </c>
      <c r="K15" s="73"/>
      <c r="L15" s="13"/>
      <c r="M15" s="590"/>
      <c r="N15" s="590"/>
      <c r="O15" s="14" t="str">
        <f t="shared" si="2"/>
        <v/>
      </c>
      <c r="P15" s="591"/>
      <c r="Q15" s="591"/>
      <c r="R15" s="591"/>
      <c r="S15" s="39"/>
      <c r="T15" s="39"/>
      <c r="U15" s="14"/>
      <c r="V15" s="14"/>
      <c r="W15" s="14">
        <f t="shared" si="3"/>
        <v>0</v>
      </c>
      <c r="X15" s="14" t="str">
        <f t="shared" si="4"/>
        <v/>
      </c>
      <c r="Y15" s="20"/>
      <c r="Z15" s="48" t="str">
        <f t="shared" si="0"/>
        <v>正常</v>
      </c>
    </row>
    <row r="16" customHeight="1" spans="1:26">
      <c r="A16" s="10"/>
      <c r="B16" s="11"/>
      <c r="C16" s="11"/>
      <c r="D16" s="11"/>
      <c r="E16" s="11"/>
      <c r="F16" s="11"/>
      <c r="G16" s="20"/>
      <c r="H16" s="39"/>
      <c r="I16" s="39"/>
      <c r="J16" s="14" t="str">
        <f t="shared" si="1"/>
        <v/>
      </c>
      <c r="K16" s="73"/>
      <c r="L16" s="13"/>
      <c r="M16" s="590"/>
      <c r="N16" s="590"/>
      <c r="O16" s="14" t="str">
        <f t="shared" si="2"/>
        <v/>
      </c>
      <c r="P16" s="591"/>
      <c r="Q16" s="591"/>
      <c r="R16" s="591"/>
      <c r="S16" s="39"/>
      <c r="T16" s="39"/>
      <c r="U16" s="14"/>
      <c r="V16" s="14"/>
      <c r="W16" s="14">
        <f t="shared" si="3"/>
        <v>0</v>
      </c>
      <c r="X16" s="14" t="str">
        <f t="shared" si="4"/>
        <v/>
      </c>
      <c r="Y16" s="20"/>
      <c r="Z16" s="48" t="str">
        <f t="shared" si="0"/>
        <v>正常</v>
      </c>
    </row>
    <row r="17" customHeight="1" spans="1:26">
      <c r="A17" s="10"/>
      <c r="B17" s="11"/>
      <c r="C17" s="11"/>
      <c r="D17" s="11"/>
      <c r="E17" s="11"/>
      <c r="F17" s="11"/>
      <c r="G17" s="20"/>
      <c r="H17" s="39"/>
      <c r="I17" s="39"/>
      <c r="J17" s="14" t="str">
        <f t="shared" si="1"/>
        <v/>
      </c>
      <c r="K17" s="73"/>
      <c r="L17" s="13"/>
      <c r="M17" s="590"/>
      <c r="N17" s="590"/>
      <c r="O17" s="14" t="str">
        <f t="shared" si="2"/>
        <v/>
      </c>
      <c r="P17" s="591"/>
      <c r="Q17" s="591"/>
      <c r="R17" s="591"/>
      <c r="S17" s="39"/>
      <c r="T17" s="39"/>
      <c r="U17" s="14"/>
      <c r="V17" s="14"/>
      <c r="W17" s="14">
        <f t="shared" si="3"/>
        <v>0</v>
      </c>
      <c r="X17" s="14" t="str">
        <f t="shared" si="4"/>
        <v/>
      </c>
      <c r="Y17" s="20"/>
      <c r="Z17" s="48" t="str">
        <f t="shared" si="0"/>
        <v>正常</v>
      </c>
    </row>
    <row r="18" customHeight="1" spans="1:26">
      <c r="A18" s="10"/>
      <c r="B18" s="11"/>
      <c r="C18" s="11"/>
      <c r="D18" s="11"/>
      <c r="E18" s="11"/>
      <c r="F18" s="11"/>
      <c r="G18" s="20"/>
      <c r="H18" s="39"/>
      <c r="I18" s="39"/>
      <c r="J18" s="14" t="str">
        <f t="shared" si="1"/>
        <v/>
      </c>
      <c r="K18" s="73"/>
      <c r="L18" s="13"/>
      <c r="M18" s="590"/>
      <c r="N18" s="590"/>
      <c r="O18" s="14" t="str">
        <f t="shared" si="2"/>
        <v/>
      </c>
      <c r="P18" s="591"/>
      <c r="Q18" s="591"/>
      <c r="R18" s="591"/>
      <c r="S18" s="39"/>
      <c r="T18" s="39"/>
      <c r="U18" s="14"/>
      <c r="V18" s="14"/>
      <c r="W18" s="14">
        <f t="shared" si="3"/>
        <v>0</v>
      </c>
      <c r="X18" s="14" t="str">
        <f t="shared" si="4"/>
        <v/>
      </c>
      <c r="Y18" s="20"/>
      <c r="Z18" s="48" t="str">
        <f t="shared" si="0"/>
        <v>正常</v>
      </c>
    </row>
    <row r="19" customHeight="1" spans="1:26">
      <c r="A19" s="10"/>
      <c r="B19" s="11"/>
      <c r="C19" s="11"/>
      <c r="D19" s="11"/>
      <c r="E19" s="11"/>
      <c r="F19" s="11"/>
      <c r="G19" s="20"/>
      <c r="H19" s="39"/>
      <c r="I19" s="39"/>
      <c r="J19" s="14" t="str">
        <f t="shared" si="1"/>
        <v/>
      </c>
      <c r="K19" s="73"/>
      <c r="L19" s="13"/>
      <c r="M19" s="590"/>
      <c r="N19" s="590"/>
      <c r="O19" s="14" t="str">
        <f t="shared" si="2"/>
        <v/>
      </c>
      <c r="P19" s="591"/>
      <c r="Q19" s="591"/>
      <c r="R19" s="591"/>
      <c r="S19" s="39"/>
      <c r="T19" s="39"/>
      <c r="U19" s="14"/>
      <c r="V19" s="14"/>
      <c r="W19" s="14">
        <f t="shared" si="3"/>
        <v>0</v>
      </c>
      <c r="X19" s="14" t="str">
        <f t="shared" si="4"/>
        <v/>
      </c>
      <c r="Y19" s="20"/>
      <c r="Z19" s="48" t="str">
        <f t="shared" si="0"/>
        <v>正常</v>
      </c>
    </row>
    <row r="20" customHeight="1" spans="1:26">
      <c r="A20" s="10"/>
      <c r="B20" s="11"/>
      <c r="C20" s="11"/>
      <c r="D20" s="11"/>
      <c r="E20" s="11"/>
      <c r="F20" s="11"/>
      <c r="G20" s="20"/>
      <c r="H20" s="39"/>
      <c r="I20" s="39"/>
      <c r="J20" s="14" t="str">
        <f t="shared" si="1"/>
        <v/>
      </c>
      <c r="K20" s="73"/>
      <c r="L20" s="13"/>
      <c r="M20" s="590"/>
      <c r="N20" s="590"/>
      <c r="O20" s="14" t="str">
        <f t="shared" si="2"/>
        <v/>
      </c>
      <c r="P20" s="591"/>
      <c r="Q20" s="591"/>
      <c r="R20" s="591"/>
      <c r="S20" s="39"/>
      <c r="T20" s="39"/>
      <c r="U20" s="14"/>
      <c r="V20" s="14"/>
      <c r="W20" s="14">
        <f t="shared" si="3"/>
        <v>0</v>
      </c>
      <c r="X20" s="14" t="str">
        <f t="shared" si="4"/>
        <v/>
      </c>
      <c r="Y20" s="20"/>
      <c r="Z20" s="48" t="str">
        <f t="shared" si="0"/>
        <v>正常</v>
      </c>
    </row>
    <row r="21" customHeight="1" spans="1:26">
      <c r="A21" s="10"/>
      <c r="B21" s="11"/>
      <c r="C21" s="11"/>
      <c r="D21" s="11"/>
      <c r="E21" s="11"/>
      <c r="F21" s="11"/>
      <c r="G21" s="20"/>
      <c r="H21" s="39"/>
      <c r="I21" s="39"/>
      <c r="J21" s="14" t="str">
        <f t="shared" si="1"/>
        <v/>
      </c>
      <c r="K21" s="73"/>
      <c r="L21" s="13"/>
      <c r="M21" s="590"/>
      <c r="N21" s="590"/>
      <c r="O21" s="14" t="str">
        <f t="shared" si="2"/>
        <v/>
      </c>
      <c r="P21" s="591"/>
      <c r="Q21" s="591"/>
      <c r="R21" s="591"/>
      <c r="S21" s="39"/>
      <c r="T21" s="39"/>
      <c r="U21" s="14"/>
      <c r="V21" s="14"/>
      <c r="W21" s="14">
        <f t="shared" si="3"/>
        <v>0</v>
      </c>
      <c r="X21" s="14" t="str">
        <f t="shared" si="4"/>
        <v/>
      </c>
      <c r="Y21" s="20"/>
      <c r="Z21" s="48" t="str">
        <f t="shared" si="0"/>
        <v>正常</v>
      </c>
    </row>
    <row r="22" customHeight="1" spans="1:26">
      <c r="A22" s="10"/>
      <c r="B22" s="11"/>
      <c r="C22" s="11"/>
      <c r="D22" s="11"/>
      <c r="E22" s="11"/>
      <c r="F22" s="11"/>
      <c r="G22" s="20"/>
      <c r="H22" s="39"/>
      <c r="I22" s="39"/>
      <c r="J22" s="14" t="str">
        <f t="shared" si="1"/>
        <v/>
      </c>
      <c r="K22" s="73"/>
      <c r="L22" s="13"/>
      <c r="M22" s="590"/>
      <c r="N22" s="590"/>
      <c r="O22" s="14" t="str">
        <f t="shared" si="2"/>
        <v/>
      </c>
      <c r="P22" s="591"/>
      <c r="Q22" s="591"/>
      <c r="R22" s="591"/>
      <c r="S22" s="39"/>
      <c r="T22" s="39"/>
      <c r="U22" s="14"/>
      <c r="V22" s="14"/>
      <c r="W22" s="14">
        <f t="shared" si="3"/>
        <v>0</v>
      </c>
      <c r="X22" s="14" t="str">
        <f t="shared" si="4"/>
        <v/>
      </c>
      <c r="Y22" s="20"/>
      <c r="Z22" s="48" t="str">
        <f t="shared" si="0"/>
        <v>正常</v>
      </c>
    </row>
    <row r="23" customHeight="1" spans="1:26">
      <c r="A23" s="10"/>
      <c r="B23" s="11"/>
      <c r="C23" s="11"/>
      <c r="D23" s="11"/>
      <c r="E23" s="11"/>
      <c r="F23" s="11"/>
      <c r="G23" s="20"/>
      <c r="H23" s="39"/>
      <c r="I23" s="39"/>
      <c r="J23" s="14" t="str">
        <f t="shared" si="1"/>
        <v/>
      </c>
      <c r="K23" s="73"/>
      <c r="L23" s="13"/>
      <c r="M23" s="590"/>
      <c r="N23" s="590"/>
      <c r="O23" s="14" t="str">
        <f t="shared" si="2"/>
        <v/>
      </c>
      <c r="P23" s="591"/>
      <c r="Q23" s="591"/>
      <c r="R23" s="591"/>
      <c r="S23" s="39"/>
      <c r="T23" s="39"/>
      <c r="U23" s="14"/>
      <c r="V23" s="14"/>
      <c r="W23" s="14">
        <f t="shared" si="3"/>
        <v>0</v>
      </c>
      <c r="X23" s="14" t="str">
        <f t="shared" si="4"/>
        <v/>
      </c>
      <c r="Y23" s="20"/>
      <c r="Z23" s="48" t="str">
        <f t="shared" si="0"/>
        <v>正常</v>
      </c>
    </row>
    <row r="24" customHeight="1" spans="1:26">
      <c r="A24" s="10"/>
      <c r="B24" s="11"/>
      <c r="C24" s="11"/>
      <c r="D24" s="11"/>
      <c r="E24" s="11"/>
      <c r="F24" s="11"/>
      <c r="G24" s="20"/>
      <c r="H24" s="39"/>
      <c r="I24" s="39"/>
      <c r="J24" s="14" t="str">
        <f t="shared" si="1"/>
        <v/>
      </c>
      <c r="K24" s="73"/>
      <c r="L24" s="13"/>
      <c r="M24" s="590"/>
      <c r="N24" s="590"/>
      <c r="O24" s="14" t="str">
        <f t="shared" si="2"/>
        <v/>
      </c>
      <c r="P24" s="591"/>
      <c r="Q24" s="591"/>
      <c r="R24" s="591"/>
      <c r="S24" s="39"/>
      <c r="T24" s="39"/>
      <c r="U24" s="14"/>
      <c r="V24" s="14"/>
      <c r="W24" s="14">
        <f t="shared" si="3"/>
        <v>0</v>
      </c>
      <c r="X24" s="14" t="str">
        <f t="shared" si="4"/>
        <v/>
      </c>
      <c r="Y24" s="20"/>
      <c r="Z24" s="48" t="str">
        <f t="shared" si="0"/>
        <v>正常</v>
      </c>
    </row>
    <row r="25" customHeight="1" spans="1:26">
      <c r="A25" s="10"/>
      <c r="B25" s="11"/>
      <c r="C25" s="11"/>
      <c r="D25" s="11"/>
      <c r="E25" s="11"/>
      <c r="F25" s="11"/>
      <c r="G25" s="20"/>
      <c r="H25" s="39"/>
      <c r="I25" s="39"/>
      <c r="J25" s="14" t="str">
        <f t="shared" si="1"/>
        <v/>
      </c>
      <c r="K25" s="73"/>
      <c r="L25" s="13"/>
      <c r="M25" s="590"/>
      <c r="N25" s="590"/>
      <c r="O25" s="14" t="str">
        <f t="shared" si="2"/>
        <v/>
      </c>
      <c r="P25" s="591"/>
      <c r="Q25" s="591"/>
      <c r="R25" s="591"/>
      <c r="S25" s="39"/>
      <c r="T25" s="39"/>
      <c r="U25" s="14"/>
      <c r="V25" s="14"/>
      <c r="W25" s="14">
        <f t="shared" si="3"/>
        <v>0</v>
      </c>
      <c r="X25" s="14" t="str">
        <f t="shared" si="4"/>
        <v/>
      </c>
      <c r="Y25" s="20"/>
      <c r="Z25" s="48" t="str">
        <f t="shared" si="0"/>
        <v>正常</v>
      </c>
    </row>
    <row r="26" customHeight="1" spans="1:26">
      <c r="A26" s="10"/>
      <c r="B26" s="11"/>
      <c r="C26" s="11"/>
      <c r="D26" s="11"/>
      <c r="E26" s="11"/>
      <c r="F26" s="11"/>
      <c r="G26" s="20"/>
      <c r="H26" s="39"/>
      <c r="I26" s="39"/>
      <c r="J26" s="14"/>
      <c r="K26" s="73"/>
      <c r="L26" s="13"/>
      <c r="M26" s="76"/>
      <c r="N26" s="76"/>
      <c r="O26" s="75"/>
      <c r="P26" s="76"/>
      <c r="Q26" s="76"/>
      <c r="R26" s="76"/>
      <c r="S26" s="39"/>
      <c r="T26" s="39"/>
      <c r="U26" s="14"/>
      <c r="V26" s="14"/>
      <c r="W26" s="14">
        <f t="shared" si="3"/>
        <v>0</v>
      </c>
      <c r="X26" s="14" t="str">
        <f t="shared" si="4"/>
        <v/>
      </c>
      <c r="Y26" s="20"/>
      <c r="Z26" s="48" t="str">
        <f t="shared" si="0"/>
        <v>正常</v>
      </c>
    </row>
    <row r="27" customHeight="1" spans="1:26">
      <c r="A27" s="146" t="s">
        <v>621</v>
      </c>
      <c r="B27" s="91"/>
      <c r="C27" s="91"/>
      <c r="D27" s="91"/>
      <c r="E27" s="29"/>
      <c r="F27" s="29"/>
      <c r="G27" s="20"/>
      <c r="H27" s="39"/>
      <c r="I27" s="39"/>
      <c r="J27" s="14"/>
      <c r="K27" s="73">
        <f>SUM(K7:K26)</f>
        <v>0</v>
      </c>
      <c r="L27" s="13">
        <f>SUM(L7:L26)</f>
        <v>0</v>
      </c>
      <c r="M27" s="79"/>
      <c r="N27" s="79"/>
      <c r="O27" s="14"/>
      <c r="P27" s="14">
        <f>SUM(P7:P26)</f>
        <v>0</v>
      </c>
      <c r="Q27" s="14"/>
      <c r="R27" s="14">
        <f>SUM(R7:R26)</f>
        <v>0</v>
      </c>
      <c r="S27" s="39"/>
      <c r="T27" s="39"/>
      <c r="U27" s="14"/>
      <c r="V27" s="14">
        <f>SUM(V7:V26)</f>
        <v>0</v>
      </c>
      <c r="W27" s="14">
        <f t="shared" si="3"/>
        <v>0</v>
      </c>
      <c r="X27" s="14" t="str">
        <f t="shared" si="4"/>
        <v/>
      </c>
      <c r="Y27" s="20"/>
      <c r="Z27" s="48" t="str">
        <f t="shared" si="0"/>
        <v>正常</v>
      </c>
    </row>
    <row r="28" customHeight="1" spans="1:19">
      <c r="A28" s="17" t="e">
        <f>#REF!&amp;#REF!</f>
        <v>#REF!</v>
      </c>
      <c r="M28" s="587"/>
      <c r="N28" s="587"/>
      <c r="O28" s="6"/>
      <c r="P28" s="6"/>
      <c r="Q28" s="6"/>
      <c r="R28" s="6"/>
      <c r="S28" s="27" t="e">
        <f>"评估人员："&amp;#REF!</f>
        <v>#REF!</v>
      </c>
    </row>
    <row r="29" customHeight="1" spans="1:18">
      <c r="A29" s="27" t="e">
        <f>CONCATENATE(#REF!,#REF!,#REF!,#REF!,#REF!,#REF!,#REF!)</f>
        <v>#REF!</v>
      </c>
      <c r="M29" s="587"/>
      <c r="N29" s="587"/>
      <c r="O29" s="587"/>
      <c r="P29" s="587"/>
      <c r="Q29" s="587"/>
      <c r="R29" s="587"/>
    </row>
    <row r="30" customHeight="1" spans="1:18">
      <c r="A30" s="586"/>
      <c r="B30" s="19" t="s">
        <v>642</v>
      </c>
      <c r="C30" s="27" t="s">
        <v>711</v>
      </c>
      <c r="E30" s="19"/>
      <c r="F30" s="19"/>
      <c r="M30" s="587"/>
      <c r="N30" s="587"/>
      <c r="O30" s="587"/>
      <c r="P30" s="587"/>
      <c r="Q30" s="587"/>
      <c r="R30" s="587"/>
    </row>
    <row r="31" customHeight="1" spans="1:18">
      <c r="A31" s="586"/>
      <c r="C31" s="27" t="s">
        <v>712</v>
      </c>
      <c r="M31" s="587"/>
      <c r="N31" s="587"/>
      <c r="O31" s="587"/>
      <c r="P31" s="587"/>
      <c r="Q31" s="587"/>
      <c r="R31" s="587"/>
    </row>
    <row r="32" customHeight="1" spans="16:18">
      <c r="P32" s="587"/>
      <c r="Q32" s="587"/>
      <c r="R32" s="587"/>
    </row>
    <row r="33" customHeight="1" spans="16:18">
      <c r="P33" s="587"/>
      <c r="Q33" s="587"/>
      <c r="R33" s="587"/>
    </row>
    <row r="34" customHeight="1" spans="16:18">
      <c r="P34" s="587"/>
      <c r="Q34" s="587"/>
      <c r="R34" s="587"/>
    </row>
    <row r="35" customHeight="1" spans="16:18">
      <c r="P35" s="587"/>
      <c r="Q35" s="587"/>
      <c r="R35" s="587"/>
    </row>
    <row r="36" customHeight="1" spans="16:18">
      <c r="P36" s="587"/>
      <c r="Q36" s="587"/>
      <c r="R36" s="587"/>
    </row>
    <row r="37" customHeight="1" spans="16:18">
      <c r="P37" s="587"/>
      <c r="Q37" s="587"/>
      <c r="R37" s="587"/>
    </row>
    <row r="38" customHeight="1" spans="16:18">
      <c r="P38" s="587"/>
      <c r="Q38" s="587"/>
      <c r="R38" s="587"/>
    </row>
    <row r="39" customHeight="1" spans="16:18">
      <c r="P39" s="587"/>
      <c r="Q39" s="587"/>
      <c r="R39" s="587"/>
    </row>
    <row r="40" customHeight="1" spans="16:18">
      <c r="P40" s="587"/>
      <c r="Q40" s="587"/>
      <c r="R40" s="587"/>
    </row>
    <row r="41" customHeight="1" spans="16:18">
      <c r="P41" s="587"/>
      <c r="Q41" s="587"/>
      <c r="R41" s="587"/>
    </row>
    <row r="42" customHeight="1" spans="16:18">
      <c r="P42" s="587"/>
      <c r="Q42" s="587"/>
      <c r="R42" s="587"/>
    </row>
    <row r="43" customHeight="1" spans="16:18">
      <c r="P43" s="587"/>
      <c r="Q43" s="587"/>
      <c r="R43" s="587"/>
    </row>
    <row r="44" customHeight="1" spans="16:18">
      <c r="P44" s="587"/>
      <c r="Q44" s="587"/>
      <c r="R44" s="587"/>
    </row>
    <row r="45" customHeight="1" spans="16:18">
      <c r="P45" s="587"/>
      <c r="Q45" s="587"/>
      <c r="R45" s="587"/>
    </row>
    <row r="46" customHeight="1" spans="16:18">
      <c r="P46" s="587"/>
      <c r="Q46" s="587"/>
      <c r="R46" s="587"/>
    </row>
    <row r="47" customHeight="1" spans="16:18">
      <c r="P47" s="587"/>
      <c r="Q47" s="587"/>
      <c r="R47" s="587"/>
    </row>
    <row r="48" customHeight="1" spans="16:18">
      <c r="P48" s="587"/>
      <c r="Q48" s="587"/>
      <c r="R48" s="587"/>
    </row>
    <row r="49" customHeight="1" spans="16:18">
      <c r="P49" s="587"/>
      <c r="Q49" s="587"/>
      <c r="R49" s="587"/>
    </row>
    <row r="50" customHeight="1" spans="16:18">
      <c r="P50" s="587"/>
      <c r="Q50" s="587"/>
      <c r="R50" s="587"/>
    </row>
    <row r="51" customHeight="1" spans="16:18">
      <c r="P51" s="587"/>
      <c r="Q51" s="587"/>
      <c r="R51" s="587"/>
    </row>
    <row r="52" customHeight="1" spans="16:18">
      <c r="P52" s="587"/>
      <c r="Q52" s="587"/>
      <c r="R52" s="587"/>
    </row>
    <row r="53" customHeight="1" spans="16:18">
      <c r="P53" s="587"/>
      <c r="Q53" s="587"/>
      <c r="R53" s="587"/>
    </row>
    <row r="54" customHeight="1" spans="16:18">
      <c r="P54" s="587"/>
      <c r="Q54" s="587"/>
      <c r="R54" s="587"/>
    </row>
    <row r="55" customHeight="1" spans="16:18">
      <c r="P55" s="587"/>
      <c r="Q55" s="587"/>
      <c r="R55" s="587"/>
    </row>
    <row r="56" customHeight="1" spans="16:18">
      <c r="P56" s="587"/>
      <c r="Q56" s="587"/>
      <c r="R56" s="587"/>
    </row>
    <row r="57" customHeight="1" spans="16:18">
      <c r="P57" s="587"/>
      <c r="Q57" s="587"/>
      <c r="R57" s="587"/>
    </row>
    <row r="58" customHeight="1" spans="16:18">
      <c r="P58" s="587"/>
      <c r="Q58" s="587"/>
      <c r="R58" s="587"/>
    </row>
    <row r="59" customHeight="1" spans="16:18">
      <c r="P59" s="587"/>
      <c r="Q59" s="587"/>
      <c r="R59" s="587"/>
    </row>
    <row r="60" customHeight="1" spans="16:18">
      <c r="P60" s="587"/>
      <c r="Q60" s="587"/>
      <c r="R60" s="587"/>
    </row>
    <row r="61" customHeight="1" spans="16:18">
      <c r="P61" s="587"/>
      <c r="Q61" s="587"/>
      <c r="R61" s="587"/>
    </row>
    <row r="62" customHeight="1" spans="16:18">
      <c r="P62" s="587"/>
      <c r="Q62" s="587"/>
      <c r="R62" s="587"/>
    </row>
    <row r="63" customHeight="1" spans="16:18">
      <c r="P63" s="587"/>
      <c r="Q63" s="587"/>
      <c r="R63" s="587"/>
    </row>
    <row r="64" customHeight="1" spans="16:18">
      <c r="P64" s="587"/>
      <c r="Q64" s="587"/>
      <c r="R64" s="587"/>
    </row>
    <row r="65" customHeight="1" spans="16:18">
      <c r="P65" s="587"/>
      <c r="Q65" s="587"/>
      <c r="R65" s="587"/>
    </row>
    <row r="66" customHeight="1" spans="16:18">
      <c r="P66" s="587"/>
      <c r="Q66" s="587"/>
      <c r="R66" s="587"/>
    </row>
    <row r="67" customHeight="1" spans="16:18">
      <c r="P67" s="587"/>
      <c r="Q67" s="587"/>
      <c r="R67" s="587"/>
    </row>
    <row r="68" customHeight="1" spans="16:18">
      <c r="P68" s="587"/>
      <c r="Q68" s="587"/>
      <c r="R68" s="587"/>
    </row>
    <row r="69" customHeight="1" spans="16:18">
      <c r="P69" s="587"/>
      <c r="Q69" s="587"/>
      <c r="R69" s="587"/>
    </row>
    <row r="70" customHeight="1" spans="16:18">
      <c r="P70" s="587"/>
      <c r="Q70" s="587"/>
      <c r="R70" s="587"/>
    </row>
    <row r="71" customHeight="1" spans="16:18">
      <c r="P71" s="587"/>
      <c r="Q71" s="587"/>
      <c r="R71" s="587"/>
    </row>
    <row r="72" customHeight="1" spans="16:18">
      <c r="P72" s="587"/>
      <c r="Q72" s="587"/>
      <c r="R72" s="587"/>
    </row>
    <row r="73" customHeight="1" spans="16:18">
      <c r="P73" s="587"/>
      <c r="Q73" s="587"/>
      <c r="R73" s="587"/>
    </row>
    <row r="74" customHeight="1" spans="16:18">
      <c r="P74" s="587"/>
      <c r="Q74" s="587"/>
      <c r="R74" s="587"/>
    </row>
    <row r="75" customHeight="1" spans="16:18">
      <c r="P75" s="587"/>
      <c r="Q75" s="587"/>
      <c r="R75" s="587"/>
    </row>
    <row r="76" customHeight="1" spans="16:18">
      <c r="P76" s="587"/>
      <c r="Q76" s="587"/>
      <c r="R76" s="587"/>
    </row>
    <row r="77" customHeight="1" spans="16:18">
      <c r="P77" s="587"/>
      <c r="Q77" s="587"/>
      <c r="R77" s="587"/>
    </row>
    <row r="78" customHeight="1" spans="16:18">
      <c r="P78" s="587"/>
      <c r="Q78" s="587"/>
      <c r="R78" s="587"/>
    </row>
    <row r="79" customHeight="1" spans="16:18">
      <c r="P79" s="587"/>
      <c r="Q79" s="587"/>
      <c r="R79" s="587"/>
    </row>
    <row r="80" customHeight="1" spans="16:18">
      <c r="P80" s="587"/>
      <c r="Q80" s="587"/>
      <c r="R80" s="587"/>
    </row>
    <row r="81" customHeight="1" spans="16:18">
      <c r="P81" s="587"/>
      <c r="Q81" s="587"/>
      <c r="R81" s="587"/>
    </row>
    <row r="82" customHeight="1" spans="16:18">
      <c r="P82" s="587"/>
      <c r="Q82" s="587"/>
      <c r="R82" s="587"/>
    </row>
    <row r="83" customHeight="1" spans="16:18">
      <c r="P83" s="587"/>
      <c r="Q83" s="587"/>
      <c r="R83" s="587"/>
    </row>
    <row r="84" customHeight="1" spans="16:18">
      <c r="P84" s="587"/>
      <c r="Q84" s="587"/>
      <c r="R84" s="587"/>
    </row>
    <row r="85" customHeight="1" spans="16:18">
      <c r="P85" s="587"/>
      <c r="Q85" s="587"/>
      <c r="R85" s="587"/>
    </row>
    <row r="86" customHeight="1" spans="16:18">
      <c r="P86" s="587"/>
      <c r="Q86" s="587"/>
      <c r="R86" s="587"/>
    </row>
    <row r="87" customHeight="1" spans="16:18">
      <c r="P87" s="587"/>
      <c r="Q87" s="587"/>
      <c r="R87" s="587"/>
    </row>
    <row r="88" customHeight="1" spans="16:18">
      <c r="P88" s="587"/>
      <c r="Q88" s="587"/>
      <c r="R88" s="587"/>
    </row>
    <row r="89" customHeight="1" spans="16:18">
      <c r="P89" s="587"/>
      <c r="Q89" s="587"/>
      <c r="R89" s="587"/>
    </row>
    <row r="90" customHeight="1" spans="16:18">
      <c r="P90" s="587"/>
      <c r="Q90" s="587"/>
      <c r="R90" s="587"/>
    </row>
    <row r="91" customHeight="1" spans="16:18">
      <c r="P91" s="587"/>
      <c r="Q91" s="587"/>
      <c r="R91" s="587"/>
    </row>
    <row r="92" customHeight="1" spans="16:18">
      <c r="P92" s="587"/>
      <c r="Q92" s="587"/>
      <c r="R92" s="587"/>
    </row>
    <row r="93" customHeight="1" spans="16:18">
      <c r="P93" s="587"/>
      <c r="Q93" s="587"/>
      <c r="R93" s="587"/>
    </row>
    <row r="94" customHeight="1" spans="16:18">
      <c r="P94" s="587"/>
      <c r="Q94" s="587"/>
      <c r="R94" s="587"/>
    </row>
    <row r="95" customHeight="1" spans="16:18">
      <c r="P95" s="587"/>
      <c r="Q95" s="587"/>
      <c r="R95" s="587"/>
    </row>
    <row r="96" customHeight="1" spans="16:18">
      <c r="P96" s="587"/>
      <c r="Q96" s="587"/>
      <c r="R96" s="587"/>
    </row>
    <row r="97" customHeight="1" spans="16:18">
      <c r="P97" s="587"/>
      <c r="Q97" s="587"/>
      <c r="R97" s="587"/>
    </row>
    <row r="98" customHeight="1" spans="16:18">
      <c r="P98" s="587"/>
      <c r="Q98" s="587"/>
      <c r="R98" s="587"/>
    </row>
    <row r="99" customHeight="1" spans="16:18">
      <c r="P99" s="587"/>
      <c r="Q99" s="587"/>
      <c r="R99" s="587"/>
    </row>
    <row r="100" customHeight="1" spans="16:18">
      <c r="P100" s="587"/>
      <c r="Q100" s="587"/>
      <c r="R100" s="587"/>
    </row>
    <row r="101" customHeight="1" spans="16:18">
      <c r="P101" s="587"/>
      <c r="Q101" s="587"/>
      <c r="R101" s="587"/>
    </row>
    <row r="102" customHeight="1" spans="16:18">
      <c r="P102" s="587"/>
      <c r="Q102" s="587"/>
      <c r="R102" s="587"/>
    </row>
    <row r="103" customHeight="1" spans="16:18">
      <c r="P103" s="587"/>
      <c r="Q103" s="587"/>
      <c r="R103" s="587"/>
    </row>
    <row r="104" customHeight="1" spans="16:18">
      <c r="P104" s="587"/>
      <c r="Q104" s="587"/>
      <c r="R104" s="587"/>
    </row>
    <row r="105" customHeight="1" spans="16:18">
      <c r="P105" s="587"/>
      <c r="Q105" s="587"/>
      <c r="R105" s="587"/>
    </row>
    <row r="106" customHeight="1" spans="16:18">
      <c r="P106" s="587"/>
      <c r="Q106" s="587"/>
      <c r="R106" s="587"/>
    </row>
    <row r="107" customHeight="1" spans="16:18">
      <c r="P107" s="587"/>
      <c r="Q107" s="587"/>
      <c r="R107" s="587"/>
    </row>
    <row r="108" customHeight="1" spans="16:18">
      <c r="P108" s="587"/>
      <c r="Q108" s="587"/>
      <c r="R108" s="587"/>
    </row>
    <row r="109" customHeight="1" spans="16:18">
      <c r="P109" s="587"/>
      <c r="Q109" s="587"/>
      <c r="R109" s="587"/>
    </row>
    <row r="110" customHeight="1" spans="16:18">
      <c r="P110" s="587"/>
      <c r="Q110" s="587"/>
      <c r="R110" s="587"/>
    </row>
    <row r="111" customHeight="1" spans="16:18">
      <c r="P111" s="587"/>
      <c r="Q111" s="587"/>
      <c r="R111" s="587"/>
    </row>
    <row r="112" customHeight="1" spans="16:18">
      <c r="P112" s="587"/>
      <c r="Q112" s="587"/>
      <c r="R112" s="587"/>
    </row>
    <row r="113" customHeight="1" spans="16:18">
      <c r="P113" s="587"/>
      <c r="Q113" s="587"/>
      <c r="R113" s="587"/>
    </row>
    <row r="114" customHeight="1" spans="16:18">
      <c r="P114" s="587"/>
      <c r="Q114" s="587"/>
      <c r="R114" s="587"/>
    </row>
    <row r="115" customHeight="1" spans="16:18">
      <c r="P115" s="587"/>
      <c r="Q115" s="587"/>
      <c r="R115" s="587"/>
    </row>
    <row r="116" customHeight="1" spans="16:18">
      <c r="P116" s="587"/>
      <c r="Q116" s="587"/>
      <c r="R116" s="587"/>
    </row>
    <row r="117" customHeight="1" spans="16:18">
      <c r="P117" s="587"/>
      <c r="Q117" s="587"/>
      <c r="R117" s="587"/>
    </row>
    <row r="118" customHeight="1" spans="16:18">
      <c r="P118" s="587"/>
      <c r="Q118" s="587"/>
      <c r="R118" s="587"/>
    </row>
    <row r="119" customHeight="1" spans="16:18">
      <c r="P119" s="587"/>
      <c r="Q119" s="587"/>
      <c r="R119" s="587"/>
    </row>
    <row r="120" customHeight="1" spans="16:18">
      <c r="P120" s="587"/>
      <c r="Q120" s="587"/>
      <c r="R120" s="587"/>
    </row>
    <row r="121" customHeight="1" spans="16:18">
      <c r="P121" s="587"/>
      <c r="Q121" s="587"/>
      <c r="R121" s="587"/>
    </row>
    <row r="122" customHeight="1" spans="16:18">
      <c r="P122" s="587"/>
      <c r="Q122" s="587"/>
      <c r="R122" s="587"/>
    </row>
    <row r="123" customHeight="1" spans="16:18">
      <c r="P123" s="587"/>
      <c r="Q123" s="587"/>
      <c r="R123" s="587"/>
    </row>
    <row r="124" customHeight="1" spans="16:18">
      <c r="P124" s="587"/>
      <c r="Q124" s="587"/>
      <c r="R124" s="587"/>
    </row>
    <row r="125" customHeight="1" spans="16:18">
      <c r="P125" s="587"/>
      <c r="Q125" s="587"/>
      <c r="R125" s="587"/>
    </row>
    <row r="126" customHeight="1" spans="16:18">
      <c r="P126" s="587"/>
      <c r="Q126" s="587"/>
      <c r="R126" s="587"/>
    </row>
    <row r="127" customHeight="1" spans="16:18">
      <c r="P127" s="587"/>
      <c r="Q127" s="587"/>
      <c r="R127" s="587"/>
    </row>
    <row r="128" customHeight="1" spans="16:18">
      <c r="P128" s="587"/>
      <c r="Q128" s="587"/>
      <c r="R128" s="587"/>
    </row>
    <row r="129" customHeight="1" spans="16:18">
      <c r="P129" s="587"/>
      <c r="Q129" s="587"/>
      <c r="R129" s="587"/>
    </row>
    <row r="130" customHeight="1" spans="16:18">
      <c r="P130" s="587"/>
      <c r="Q130" s="587"/>
      <c r="R130" s="587"/>
    </row>
    <row r="131" customHeight="1" spans="16:18">
      <c r="P131" s="587"/>
      <c r="Q131" s="587"/>
      <c r="R131" s="587"/>
    </row>
    <row r="132" customHeight="1" spans="16:18">
      <c r="P132" s="587"/>
      <c r="Q132" s="587"/>
      <c r="R132" s="587"/>
    </row>
    <row r="133" customHeight="1" spans="16:18">
      <c r="P133" s="587"/>
      <c r="Q133" s="587"/>
      <c r="R133" s="587"/>
    </row>
    <row r="134" customHeight="1" spans="16:18">
      <c r="P134" s="587"/>
      <c r="Q134" s="587"/>
      <c r="R134" s="587"/>
    </row>
    <row r="135" customHeight="1" spans="16:18">
      <c r="P135" s="587"/>
      <c r="Q135" s="587"/>
      <c r="R135" s="587"/>
    </row>
    <row r="136" customHeight="1" spans="16:18">
      <c r="P136" s="587"/>
      <c r="Q136" s="587"/>
      <c r="R136" s="587"/>
    </row>
    <row r="137" customHeight="1" spans="16:18">
      <c r="P137" s="587"/>
      <c r="Q137" s="587"/>
      <c r="R137" s="587"/>
    </row>
    <row r="138" customHeight="1" spans="16:18">
      <c r="P138" s="587"/>
      <c r="Q138" s="587"/>
      <c r="R138" s="587"/>
    </row>
    <row r="139" customHeight="1" spans="16:18">
      <c r="P139" s="587"/>
      <c r="Q139" s="587"/>
      <c r="R139" s="587"/>
    </row>
    <row r="140" customHeight="1" spans="16:18">
      <c r="P140" s="587"/>
      <c r="Q140" s="587"/>
      <c r="R140" s="587"/>
    </row>
    <row r="141" customHeight="1" spans="16:18">
      <c r="P141" s="587"/>
      <c r="Q141" s="587"/>
      <c r="R141" s="587"/>
    </row>
    <row r="142" customHeight="1" spans="16:18">
      <c r="P142" s="587"/>
      <c r="Q142" s="587"/>
      <c r="R142" s="587"/>
    </row>
    <row r="143" customHeight="1" spans="16:18">
      <c r="P143" s="587"/>
      <c r="Q143" s="587"/>
      <c r="R143" s="587"/>
    </row>
    <row r="144" customHeight="1" spans="16:18">
      <c r="P144" s="587"/>
      <c r="Q144" s="587"/>
      <c r="R144" s="587"/>
    </row>
    <row r="145" customHeight="1" spans="16:18">
      <c r="P145" s="587"/>
      <c r="Q145" s="587"/>
      <c r="R145" s="587"/>
    </row>
    <row r="146" customHeight="1" spans="16:18">
      <c r="P146" s="587"/>
      <c r="Q146" s="587"/>
      <c r="R146" s="587"/>
    </row>
    <row r="147" customHeight="1" spans="16:18">
      <c r="P147" s="587"/>
      <c r="Q147" s="587"/>
      <c r="R147" s="587"/>
    </row>
    <row r="148" customHeight="1" spans="16:18">
      <c r="P148" s="587"/>
      <c r="Q148" s="587"/>
      <c r="R148" s="587"/>
    </row>
    <row r="149" customHeight="1" spans="16:18">
      <c r="P149" s="587"/>
      <c r="Q149" s="587"/>
      <c r="R149" s="587"/>
    </row>
    <row r="150" customHeight="1" spans="16:18">
      <c r="P150" s="587"/>
      <c r="Q150" s="587"/>
      <c r="R150" s="587"/>
    </row>
    <row r="151" customHeight="1" spans="16:18">
      <c r="P151" s="587"/>
      <c r="Q151" s="587"/>
      <c r="R151" s="587"/>
    </row>
    <row r="152" customHeight="1" spans="16:18">
      <c r="P152" s="587"/>
      <c r="Q152" s="587"/>
      <c r="R152" s="587"/>
    </row>
    <row r="153" customHeight="1" spans="16:18">
      <c r="P153" s="587"/>
      <c r="Q153" s="587"/>
      <c r="R153" s="587"/>
    </row>
    <row r="154" customHeight="1" spans="16:18">
      <c r="P154" s="587"/>
      <c r="Q154" s="587"/>
      <c r="R154" s="587"/>
    </row>
    <row r="155" customHeight="1" spans="16:18">
      <c r="P155" s="587"/>
      <c r="Q155" s="587"/>
      <c r="R155" s="587"/>
    </row>
    <row r="156" customHeight="1" spans="16:18">
      <c r="P156" s="587"/>
      <c r="Q156" s="587"/>
      <c r="R156" s="587"/>
    </row>
    <row r="157" customHeight="1" spans="16:18">
      <c r="P157" s="587"/>
      <c r="Q157" s="587"/>
      <c r="R157" s="587"/>
    </row>
    <row r="158" customHeight="1" spans="16:18">
      <c r="P158" s="587"/>
      <c r="Q158" s="587"/>
      <c r="R158" s="587"/>
    </row>
    <row r="159" customHeight="1" spans="16:18">
      <c r="P159" s="587"/>
      <c r="Q159" s="587"/>
      <c r="R159" s="587"/>
    </row>
    <row r="160" customHeight="1" spans="16:18">
      <c r="P160" s="587"/>
      <c r="Q160" s="587"/>
      <c r="R160" s="587"/>
    </row>
    <row r="161" customHeight="1" spans="16:18">
      <c r="P161" s="587"/>
      <c r="Q161" s="587"/>
      <c r="R161" s="587"/>
    </row>
    <row r="162" customHeight="1" spans="16:18">
      <c r="P162" s="587"/>
      <c r="Q162" s="587"/>
      <c r="R162" s="587"/>
    </row>
    <row r="163" customHeight="1" spans="16:18">
      <c r="P163" s="587"/>
      <c r="Q163" s="587"/>
      <c r="R163" s="587"/>
    </row>
    <row r="164" customHeight="1" spans="16:18">
      <c r="P164" s="587"/>
      <c r="Q164" s="587"/>
      <c r="R164" s="587"/>
    </row>
    <row r="165" customHeight="1" spans="16:18">
      <c r="P165" s="587"/>
      <c r="Q165" s="587"/>
      <c r="R165" s="587"/>
    </row>
    <row r="166" customHeight="1" spans="16:18">
      <c r="P166" s="587"/>
      <c r="Q166" s="587"/>
      <c r="R166" s="587"/>
    </row>
    <row r="167" customHeight="1" spans="16:18">
      <c r="P167" s="587"/>
      <c r="Q167" s="587"/>
      <c r="R167" s="587"/>
    </row>
    <row r="168" customHeight="1" spans="16:18">
      <c r="P168" s="587"/>
      <c r="Q168" s="587"/>
      <c r="R168" s="587"/>
    </row>
    <row r="169" customHeight="1" spans="16:18">
      <c r="P169" s="587"/>
      <c r="Q169" s="587"/>
      <c r="R169" s="587"/>
    </row>
    <row r="170" customHeight="1" spans="16:18">
      <c r="P170" s="587"/>
      <c r="Q170" s="587"/>
      <c r="R170" s="587"/>
    </row>
    <row r="171" customHeight="1" spans="16:18">
      <c r="P171" s="587"/>
      <c r="Q171" s="587"/>
      <c r="R171" s="587"/>
    </row>
    <row r="172" customHeight="1" spans="16:18">
      <c r="P172" s="587"/>
      <c r="Q172" s="587"/>
      <c r="R172" s="587"/>
    </row>
    <row r="173" customHeight="1" spans="16:18">
      <c r="P173" s="587"/>
      <c r="Q173" s="587"/>
      <c r="R173" s="587"/>
    </row>
    <row r="174" customHeight="1" spans="16:18">
      <c r="P174" s="587"/>
      <c r="Q174" s="587"/>
      <c r="R174" s="587"/>
    </row>
    <row r="175" customHeight="1" spans="16:18">
      <c r="P175" s="587"/>
      <c r="Q175" s="587"/>
      <c r="R175" s="587"/>
    </row>
    <row r="176" customHeight="1" spans="16:18">
      <c r="P176" s="587"/>
      <c r="Q176" s="587"/>
      <c r="R176" s="587"/>
    </row>
    <row r="177" customHeight="1" spans="16:18">
      <c r="P177" s="587"/>
      <c r="Q177" s="587"/>
      <c r="R177" s="587"/>
    </row>
    <row r="178" customHeight="1" spans="16:18">
      <c r="P178" s="587"/>
      <c r="Q178" s="587"/>
      <c r="R178" s="587"/>
    </row>
    <row r="179" customHeight="1" spans="16:18">
      <c r="P179" s="587"/>
      <c r="Q179" s="587"/>
      <c r="R179" s="587"/>
    </row>
    <row r="180" customHeight="1" spans="16:18">
      <c r="P180" s="587"/>
      <c r="Q180" s="587"/>
      <c r="R180" s="587"/>
    </row>
    <row r="181" customHeight="1" spans="16:18">
      <c r="P181" s="587"/>
      <c r="Q181" s="587"/>
      <c r="R181" s="587"/>
    </row>
    <row r="182" customHeight="1" spans="16:18">
      <c r="P182" s="587"/>
      <c r="Q182" s="587"/>
      <c r="R182" s="587"/>
    </row>
    <row r="183" customHeight="1" spans="16:18">
      <c r="P183" s="587"/>
      <c r="Q183" s="587"/>
      <c r="R183" s="587"/>
    </row>
    <row r="184" customHeight="1" spans="16:18">
      <c r="P184" s="587"/>
      <c r="Q184" s="587"/>
      <c r="R184" s="587"/>
    </row>
    <row r="185" customHeight="1" spans="16:18">
      <c r="P185" s="587"/>
      <c r="Q185" s="587"/>
      <c r="R185" s="587"/>
    </row>
    <row r="186" customHeight="1" spans="16:18">
      <c r="P186" s="587"/>
      <c r="Q186" s="587"/>
      <c r="R186" s="587"/>
    </row>
    <row r="187" customHeight="1" spans="16:18">
      <c r="P187" s="587"/>
      <c r="Q187" s="587"/>
      <c r="R187" s="587"/>
    </row>
    <row r="188" customHeight="1" spans="16:18">
      <c r="P188" s="587"/>
      <c r="Q188" s="587"/>
      <c r="R188" s="587"/>
    </row>
    <row r="189" customHeight="1" spans="16:18">
      <c r="P189" s="587"/>
      <c r="Q189" s="587"/>
      <c r="R189" s="587"/>
    </row>
    <row r="190" customHeight="1" spans="16:18">
      <c r="P190" s="587"/>
      <c r="Q190" s="587"/>
      <c r="R190" s="587"/>
    </row>
    <row r="191" customHeight="1" spans="16:18">
      <c r="P191" s="587"/>
      <c r="Q191" s="587"/>
      <c r="R191" s="587"/>
    </row>
    <row r="192" customHeight="1" spans="16:18">
      <c r="P192" s="587"/>
      <c r="Q192" s="587"/>
      <c r="R192" s="587"/>
    </row>
    <row r="193" customHeight="1" spans="16:18">
      <c r="P193" s="587"/>
      <c r="Q193" s="587"/>
      <c r="R193" s="587"/>
    </row>
    <row r="194" customHeight="1" spans="16:18">
      <c r="P194" s="587"/>
      <c r="Q194" s="587"/>
      <c r="R194" s="587"/>
    </row>
    <row r="195" customHeight="1" spans="16:18">
      <c r="P195" s="587"/>
      <c r="Q195" s="587"/>
      <c r="R195" s="587"/>
    </row>
    <row r="196" customHeight="1" spans="16:18">
      <c r="P196" s="587"/>
      <c r="Q196" s="587"/>
      <c r="R196" s="587"/>
    </row>
    <row r="197" customHeight="1" spans="16:18">
      <c r="P197" s="587"/>
      <c r="Q197" s="587"/>
      <c r="R197" s="587"/>
    </row>
    <row r="198" customHeight="1" spans="16:18">
      <c r="P198" s="587"/>
      <c r="Q198" s="587"/>
      <c r="R198" s="587"/>
    </row>
    <row r="199" customHeight="1" spans="16:18">
      <c r="P199" s="587"/>
      <c r="Q199" s="587"/>
      <c r="R199" s="587"/>
    </row>
    <row r="200" customHeight="1" spans="16:18">
      <c r="P200" s="587"/>
      <c r="Q200" s="587"/>
      <c r="R200" s="587"/>
    </row>
    <row r="201" customHeight="1" spans="16:18">
      <c r="P201" s="587"/>
      <c r="Q201" s="587"/>
      <c r="R201" s="587"/>
    </row>
    <row r="202" customHeight="1" spans="16:18">
      <c r="P202" s="587"/>
      <c r="Q202" s="587"/>
      <c r="R202" s="587"/>
    </row>
    <row r="203" customHeight="1" spans="16:18">
      <c r="P203" s="587"/>
      <c r="Q203" s="587"/>
      <c r="R203" s="587"/>
    </row>
    <row r="204" customHeight="1" spans="16:18">
      <c r="P204" s="587"/>
      <c r="Q204" s="587"/>
      <c r="R204" s="587"/>
    </row>
    <row r="205" customHeight="1" spans="16:18">
      <c r="P205" s="587"/>
      <c r="Q205" s="587"/>
      <c r="R205" s="587"/>
    </row>
    <row r="206" customHeight="1" spans="16:18">
      <c r="P206" s="587"/>
      <c r="Q206" s="587"/>
      <c r="R206" s="587"/>
    </row>
    <row r="207" customHeight="1" spans="16:18">
      <c r="P207" s="587"/>
      <c r="Q207" s="587"/>
      <c r="R207" s="587"/>
    </row>
    <row r="208" customHeight="1" spans="16:18">
      <c r="P208" s="587"/>
      <c r="Q208" s="587"/>
      <c r="R208" s="587"/>
    </row>
    <row r="209" customHeight="1" spans="16:18">
      <c r="P209" s="587"/>
      <c r="Q209" s="587"/>
      <c r="R209" s="587"/>
    </row>
    <row r="210" customHeight="1" spans="16:18">
      <c r="P210" s="587"/>
      <c r="Q210" s="587"/>
      <c r="R210" s="587"/>
    </row>
    <row r="211" customHeight="1" spans="16:18">
      <c r="P211" s="587"/>
      <c r="Q211" s="587"/>
      <c r="R211" s="587"/>
    </row>
    <row r="212" customHeight="1" spans="16:18">
      <c r="P212" s="587"/>
      <c r="Q212" s="587"/>
      <c r="R212" s="587"/>
    </row>
    <row r="213" customHeight="1" spans="16:18">
      <c r="P213" s="587"/>
      <c r="Q213" s="587"/>
      <c r="R213" s="587"/>
    </row>
    <row r="214" customHeight="1" spans="16:18">
      <c r="P214" s="587"/>
      <c r="Q214" s="587"/>
      <c r="R214" s="587"/>
    </row>
    <row r="215" customHeight="1" spans="16:18">
      <c r="P215" s="587"/>
      <c r="Q215" s="587"/>
      <c r="R215" s="587"/>
    </row>
    <row r="216" customHeight="1" spans="16:18">
      <c r="P216" s="587"/>
      <c r="Q216" s="587"/>
      <c r="R216" s="587"/>
    </row>
    <row r="217" customHeight="1" spans="16:18">
      <c r="P217" s="587"/>
      <c r="Q217" s="587"/>
      <c r="R217" s="587"/>
    </row>
    <row r="218" customHeight="1" spans="16:18">
      <c r="P218" s="587"/>
      <c r="Q218" s="587"/>
      <c r="R218" s="587"/>
    </row>
    <row r="219" customHeight="1" spans="16:18">
      <c r="P219" s="587"/>
      <c r="Q219" s="587"/>
      <c r="R219" s="587"/>
    </row>
    <row r="220" customHeight="1" spans="16:18">
      <c r="P220" s="587"/>
      <c r="Q220" s="587"/>
      <c r="R220" s="587"/>
    </row>
    <row r="221" customHeight="1" spans="16:18">
      <c r="P221" s="587"/>
      <c r="Q221" s="587"/>
      <c r="R221" s="587"/>
    </row>
    <row r="222" customHeight="1" spans="16:18">
      <c r="P222" s="587"/>
      <c r="Q222" s="587"/>
      <c r="R222" s="587"/>
    </row>
    <row r="223" customHeight="1" spans="16:18">
      <c r="P223" s="587"/>
      <c r="Q223" s="587"/>
      <c r="R223" s="587"/>
    </row>
    <row r="224" customHeight="1" spans="16:18">
      <c r="P224" s="587"/>
      <c r="Q224" s="587"/>
      <c r="R224" s="587"/>
    </row>
    <row r="225" customHeight="1" spans="16:18">
      <c r="P225" s="587"/>
      <c r="Q225" s="587"/>
      <c r="R225" s="587"/>
    </row>
    <row r="226" customHeight="1" spans="16:18">
      <c r="P226" s="587"/>
      <c r="Q226" s="587"/>
      <c r="R226" s="587"/>
    </row>
    <row r="227" customHeight="1" spans="16:18">
      <c r="P227" s="587"/>
      <c r="Q227" s="587"/>
      <c r="R227" s="587"/>
    </row>
    <row r="228" customHeight="1" spans="16:18">
      <c r="P228" s="587"/>
      <c r="Q228" s="587"/>
      <c r="R228" s="587"/>
    </row>
    <row r="229" customHeight="1" spans="16:18">
      <c r="P229" s="587"/>
      <c r="Q229" s="587"/>
      <c r="R229" s="587"/>
    </row>
    <row r="230" customHeight="1" spans="16:18">
      <c r="P230" s="587"/>
      <c r="Q230" s="587"/>
      <c r="R230" s="587"/>
    </row>
    <row r="231" customHeight="1" spans="16:18">
      <c r="P231" s="587"/>
      <c r="Q231" s="587"/>
      <c r="R231" s="587"/>
    </row>
    <row r="232" customHeight="1" spans="16:18">
      <c r="P232" s="587"/>
      <c r="Q232" s="587"/>
      <c r="R232" s="587"/>
    </row>
    <row r="233" customHeight="1" spans="16:18">
      <c r="P233" s="587"/>
      <c r="Q233" s="587"/>
      <c r="R233" s="587"/>
    </row>
    <row r="234" customHeight="1" spans="16:18">
      <c r="P234" s="587"/>
      <c r="Q234" s="587"/>
      <c r="R234" s="587"/>
    </row>
    <row r="235" customHeight="1" spans="16:18">
      <c r="P235" s="587"/>
      <c r="Q235" s="587"/>
      <c r="R235" s="587"/>
    </row>
    <row r="236" customHeight="1" spans="16:18">
      <c r="P236" s="587"/>
      <c r="Q236" s="587"/>
      <c r="R236" s="587"/>
    </row>
    <row r="237" customHeight="1" spans="16:18">
      <c r="P237" s="587"/>
      <c r="Q237" s="587"/>
      <c r="R237" s="587"/>
    </row>
    <row r="238" customHeight="1" spans="16:18">
      <c r="P238" s="587"/>
      <c r="Q238" s="587"/>
      <c r="R238" s="587"/>
    </row>
    <row r="239" customHeight="1" spans="16:18">
      <c r="P239" s="587"/>
      <c r="Q239" s="587"/>
      <c r="R239" s="587"/>
    </row>
    <row r="240" customHeight="1" spans="16:18">
      <c r="P240" s="587"/>
      <c r="Q240" s="587"/>
      <c r="R240" s="587"/>
    </row>
    <row r="241" customHeight="1" spans="16:18">
      <c r="P241" s="587"/>
      <c r="Q241" s="587"/>
      <c r="R241" s="587"/>
    </row>
    <row r="242" customHeight="1" spans="16:18">
      <c r="P242" s="587"/>
      <c r="Q242" s="587"/>
      <c r="R242" s="587"/>
    </row>
    <row r="243" customHeight="1" spans="16:18">
      <c r="P243" s="587"/>
      <c r="Q243" s="587"/>
      <c r="R243" s="587"/>
    </row>
    <row r="244" customHeight="1" spans="16:18">
      <c r="P244" s="587"/>
      <c r="Q244" s="587"/>
      <c r="R244" s="587"/>
    </row>
    <row r="245" customHeight="1" spans="16:18">
      <c r="P245" s="587"/>
      <c r="Q245" s="587"/>
      <c r="R245" s="587"/>
    </row>
    <row r="246" customHeight="1" spans="16:18">
      <c r="P246" s="587"/>
      <c r="Q246" s="587"/>
      <c r="R246" s="587"/>
    </row>
    <row r="247" customHeight="1" spans="16:18">
      <c r="P247" s="587"/>
      <c r="Q247" s="587"/>
      <c r="R247" s="587"/>
    </row>
    <row r="248" customHeight="1" spans="16:18">
      <c r="P248" s="587"/>
      <c r="Q248" s="587"/>
      <c r="R248" s="587"/>
    </row>
    <row r="249" customHeight="1" spans="16:18">
      <c r="P249" s="587"/>
      <c r="Q249" s="587"/>
      <c r="R249" s="587"/>
    </row>
    <row r="250" customHeight="1" spans="16:18">
      <c r="P250" s="587"/>
      <c r="Q250" s="587"/>
      <c r="R250" s="587"/>
    </row>
    <row r="251" customHeight="1" spans="16:18">
      <c r="P251" s="587"/>
      <c r="Q251" s="587"/>
      <c r="R251" s="587"/>
    </row>
    <row r="252" customHeight="1" spans="16:18">
      <c r="P252" s="587"/>
      <c r="Q252" s="587"/>
      <c r="R252" s="587"/>
    </row>
    <row r="253" customHeight="1" spans="16:18">
      <c r="P253" s="587"/>
      <c r="Q253" s="587"/>
      <c r="R253" s="587"/>
    </row>
    <row r="254" customHeight="1" spans="16:18">
      <c r="P254" s="587"/>
      <c r="Q254" s="587"/>
      <c r="R254" s="587"/>
    </row>
    <row r="255" customHeight="1" spans="16:18">
      <c r="P255" s="587"/>
      <c r="Q255" s="587"/>
      <c r="R255" s="587"/>
    </row>
    <row r="256" customHeight="1" spans="16:18">
      <c r="P256" s="587"/>
      <c r="Q256" s="587"/>
      <c r="R256" s="587"/>
    </row>
    <row r="257" customHeight="1" spans="16:18">
      <c r="P257" s="587"/>
      <c r="Q257" s="587"/>
      <c r="R257" s="587"/>
    </row>
    <row r="258" customHeight="1" spans="16:18">
      <c r="P258" s="587"/>
      <c r="Q258" s="587"/>
      <c r="R258" s="587"/>
    </row>
    <row r="259" customHeight="1" spans="16:18">
      <c r="P259" s="587"/>
      <c r="Q259" s="587"/>
      <c r="R259" s="587"/>
    </row>
    <row r="260" customHeight="1" spans="16:18">
      <c r="P260" s="587"/>
      <c r="Q260" s="587"/>
      <c r="R260" s="587"/>
    </row>
    <row r="261" customHeight="1" spans="16:18">
      <c r="P261" s="587"/>
      <c r="Q261" s="587"/>
      <c r="R261" s="587"/>
    </row>
    <row r="262" customHeight="1" spans="16:18">
      <c r="P262" s="587"/>
      <c r="Q262" s="587"/>
      <c r="R262" s="587"/>
    </row>
    <row r="263" customHeight="1" spans="16:18">
      <c r="P263" s="587"/>
      <c r="Q263" s="587"/>
      <c r="R263" s="587"/>
    </row>
    <row r="264" customHeight="1" spans="16:18">
      <c r="P264" s="587"/>
      <c r="Q264" s="587"/>
      <c r="R264" s="587"/>
    </row>
    <row r="265" customHeight="1" spans="16:18">
      <c r="P265" s="587"/>
      <c r="Q265" s="587"/>
      <c r="R265" s="587"/>
    </row>
    <row r="266" customHeight="1" spans="16:18">
      <c r="P266" s="587"/>
      <c r="Q266" s="587"/>
      <c r="R266" s="587"/>
    </row>
    <row r="267" customHeight="1" spans="16:18">
      <c r="P267" s="587"/>
      <c r="Q267" s="587"/>
      <c r="R267" s="587"/>
    </row>
    <row r="268" customHeight="1" spans="16:18">
      <c r="P268" s="587"/>
      <c r="Q268" s="587"/>
      <c r="R268" s="587"/>
    </row>
    <row r="269" customHeight="1" spans="16:18">
      <c r="P269" s="587"/>
      <c r="Q269" s="587"/>
      <c r="R269" s="587"/>
    </row>
    <row r="270" customHeight="1" spans="16:18">
      <c r="P270" s="587"/>
      <c r="Q270" s="587"/>
      <c r="R270" s="587"/>
    </row>
    <row r="271" customHeight="1" spans="16:18">
      <c r="P271" s="587"/>
      <c r="Q271" s="587"/>
      <c r="R271" s="587"/>
    </row>
    <row r="272" customHeight="1" spans="16:18">
      <c r="P272" s="587"/>
      <c r="Q272" s="587"/>
      <c r="R272" s="587"/>
    </row>
    <row r="273" customHeight="1" spans="16:18">
      <c r="P273" s="587"/>
      <c r="Q273" s="587"/>
      <c r="R273" s="587"/>
    </row>
    <row r="274" customHeight="1" spans="16:18">
      <c r="P274" s="587"/>
      <c r="Q274" s="587"/>
      <c r="R274" s="587"/>
    </row>
    <row r="275" customHeight="1" spans="16:18">
      <c r="P275" s="587"/>
      <c r="Q275" s="587"/>
      <c r="R275" s="587"/>
    </row>
    <row r="276" customHeight="1" spans="16:18">
      <c r="P276" s="587"/>
      <c r="Q276" s="587"/>
      <c r="R276" s="587"/>
    </row>
    <row r="277" customHeight="1" spans="16:18">
      <c r="P277" s="587"/>
      <c r="Q277" s="587"/>
      <c r="R277" s="587"/>
    </row>
    <row r="278" customHeight="1" spans="16:18">
      <c r="P278" s="587"/>
      <c r="Q278" s="587"/>
      <c r="R278" s="587"/>
    </row>
    <row r="279" customHeight="1" spans="16:18">
      <c r="P279" s="587"/>
      <c r="Q279" s="587"/>
      <c r="R279" s="587"/>
    </row>
    <row r="280" customHeight="1" spans="16:18">
      <c r="P280" s="587"/>
      <c r="Q280" s="587"/>
      <c r="R280" s="587"/>
    </row>
    <row r="281" customHeight="1" spans="16:18">
      <c r="P281" s="587"/>
      <c r="Q281" s="587"/>
      <c r="R281" s="587"/>
    </row>
    <row r="282" customHeight="1" spans="16:18">
      <c r="P282" s="587"/>
      <c r="Q282" s="587"/>
      <c r="R282" s="587"/>
    </row>
    <row r="283" customHeight="1" spans="16:18">
      <c r="P283" s="587"/>
      <c r="Q283" s="587"/>
      <c r="R283" s="587"/>
    </row>
    <row r="284" customHeight="1" spans="16:18">
      <c r="P284" s="587"/>
      <c r="Q284" s="587"/>
      <c r="R284" s="587"/>
    </row>
    <row r="285" customHeight="1" spans="16:18">
      <c r="P285" s="587"/>
      <c r="Q285" s="587"/>
      <c r="R285" s="587"/>
    </row>
    <row r="286" customHeight="1" spans="16:18">
      <c r="P286" s="587"/>
      <c r="Q286" s="587"/>
      <c r="R286" s="587"/>
    </row>
    <row r="287" customHeight="1" spans="16:18">
      <c r="P287" s="587"/>
      <c r="Q287" s="587"/>
      <c r="R287" s="587"/>
    </row>
    <row r="288" customHeight="1" spans="16:18">
      <c r="P288" s="587"/>
      <c r="Q288" s="587"/>
      <c r="R288" s="587"/>
    </row>
    <row r="289" customHeight="1" spans="16:18">
      <c r="P289" s="587"/>
      <c r="Q289" s="587"/>
      <c r="R289" s="587"/>
    </row>
    <row r="290" customHeight="1" spans="16:18">
      <c r="P290" s="587"/>
      <c r="Q290" s="587"/>
      <c r="R290" s="587"/>
    </row>
    <row r="291" customHeight="1" spans="16:18">
      <c r="P291" s="587"/>
      <c r="Q291" s="587"/>
      <c r="R291" s="587"/>
    </row>
    <row r="292" customHeight="1" spans="16:18">
      <c r="P292" s="587"/>
      <c r="Q292" s="587"/>
      <c r="R292" s="587"/>
    </row>
    <row r="293" customHeight="1" spans="16:18">
      <c r="P293" s="587"/>
      <c r="Q293" s="587"/>
      <c r="R293" s="587"/>
    </row>
    <row r="294" customHeight="1" spans="16:18">
      <c r="P294" s="587"/>
      <c r="Q294" s="587"/>
      <c r="R294" s="587"/>
    </row>
    <row r="295" customHeight="1" spans="16:18">
      <c r="P295" s="587"/>
      <c r="Q295" s="587"/>
      <c r="R295" s="587"/>
    </row>
    <row r="296" customHeight="1" spans="16:18">
      <c r="P296" s="587"/>
      <c r="Q296" s="587"/>
      <c r="R296" s="587"/>
    </row>
    <row r="297" customHeight="1" spans="16:18">
      <c r="P297" s="587"/>
      <c r="Q297" s="587"/>
      <c r="R297" s="587"/>
    </row>
    <row r="298" customHeight="1" spans="16:18">
      <c r="P298" s="587"/>
      <c r="Q298" s="587"/>
      <c r="R298" s="587"/>
    </row>
    <row r="299" customHeight="1" spans="16:18">
      <c r="P299" s="587"/>
      <c r="Q299" s="587"/>
      <c r="R299" s="587"/>
    </row>
    <row r="300" customHeight="1" spans="16:18">
      <c r="P300" s="587"/>
      <c r="Q300" s="587"/>
      <c r="R300" s="587"/>
    </row>
    <row r="301" customHeight="1" spans="16:18">
      <c r="P301" s="587"/>
      <c r="Q301" s="587"/>
      <c r="R301" s="587"/>
    </row>
    <row r="302" customHeight="1" spans="16:18">
      <c r="P302" s="587"/>
      <c r="Q302" s="587"/>
      <c r="R302" s="587"/>
    </row>
    <row r="303" customHeight="1" spans="16:18">
      <c r="P303" s="587"/>
      <c r="Q303" s="587"/>
      <c r="R303" s="587"/>
    </row>
    <row r="304" customHeight="1" spans="16:18">
      <c r="P304" s="587"/>
      <c r="Q304" s="587"/>
      <c r="R304" s="587"/>
    </row>
    <row r="305" customHeight="1" spans="16:18">
      <c r="P305" s="587"/>
      <c r="Q305" s="587"/>
      <c r="R305" s="587"/>
    </row>
    <row r="306" customHeight="1" spans="16:18">
      <c r="P306" s="587"/>
      <c r="Q306" s="587"/>
      <c r="R306" s="587"/>
    </row>
    <row r="307" customHeight="1" spans="16:18">
      <c r="P307" s="587"/>
      <c r="Q307" s="587"/>
      <c r="R307" s="587"/>
    </row>
    <row r="308" customHeight="1" spans="16:18">
      <c r="P308" s="587"/>
      <c r="Q308" s="587"/>
      <c r="R308" s="587"/>
    </row>
    <row r="309" customHeight="1" spans="16:18">
      <c r="P309" s="587"/>
      <c r="Q309" s="587"/>
      <c r="R309" s="587"/>
    </row>
    <row r="310" customHeight="1" spans="16:18">
      <c r="P310" s="587"/>
      <c r="Q310" s="587"/>
      <c r="R310" s="587"/>
    </row>
    <row r="311" customHeight="1" spans="16:18">
      <c r="P311" s="587"/>
      <c r="Q311" s="587"/>
      <c r="R311" s="587"/>
    </row>
    <row r="312" customHeight="1" spans="16:18">
      <c r="P312" s="587"/>
      <c r="Q312" s="587"/>
      <c r="R312" s="587"/>
    </row>
    <row r="313" customHeight="1" spans="16:18">
      <c r="P313" s="587"/>
      <c r="Q313" s="587"/>
      <c r="R313" s="587"/>
    </row>
    <row r="314" customHeight="1" spans="16:18">
      <c r="P314" s="587"/>
      <c r="Q314" s="587"/>
      <c r="R314" s="587"/>
    </row>
    <row r="315" customHeight="1" spans="16:18">
      <c r="P315" s="587"/>
      <c r="Q315" s="587"/>
      <c r="R315" s="587"/>
    </row>
    <row r="316" customHeight="1" spans="16:18">
      <c r="P316" s="587"/>
      <c r="Q316" s="587"/>
      <c r="R316" s="587"/>
    </row>
    <row r="317" customHeight="1" spans="16:18">
      <c r="P317" s="587"/>
      <c r="Q317" s="587"/>
      <c r="R317" s="587"/>
    </row>
    <row r="318" customHeight="1" spans="16:18">
      <c r="P318" s="587"/>
      <c r="Q318" s="587"/>
      <c r="R318" s="587"/>
    </row>
    <row r="319" customHeight="1" spans="16:18">
      <c r="P319" s="587"/>
      <c r="Q319" s="587"/>
      <c r="R319" s="587"/>
    </row>
    <row r="320" customHeight="1" spans="16:18">
      <c r="P320" s="587"/>
      <c r="Q320" s="587"/>
      <c r="R320" s="587"/>
    </row>
    <row r="321" customHeight="1" spans="16:18">
      <c r="P321" s="587"/>
      <c r="Q321" s="587"/>
      <c r="R321" s="587"/>
    </row>
    <row r="322" customHeight="1" spans="16:18">
      <c r="P322" s="587"/>
      <c r="Q322" s="587"/>
      <c r="R322" s="587"/>
    </row>
    <row r="323" customHeight="1" spans="16:18">
      <c r="P323" s="587"/>
      <c r="Q323" s="587"/>
      <c r="R323" s="587"/>
    </row>
    <row r="324" customHeight="1" spans="16:18">
      <c r="P324" s="587"/>
      <c r="Q324" s="587"/>
      <c r="R324" s="587"/>
    </row>
    <row r="325" customHeight="1" spans="16:18">
      <c r="P325" s="587"/>
      <c r="Q325" s="587"/>
      <c r="R325" s="587"/>
    </row>
    <row r="326" customHeight="1" spans="16:18">
      <c r="P326" s="587"/>
      <c r="Q326" s="587"/>
      <c r="R326" s="587"/>
    </row>
    <row r="327" customHeight="1" spans="16:18">
      <c r="P327" s="587"/>
      <c r="Q327" s="587"/>
      <c r="R327" s="587"/>
    </row>
    <row r="328" customHeight="1" spans="16:18">
      <c r="P328" s="587"/>
      <c r="Q328" s="587"/>
      <c r="R328" s="587"/>
    </row>
    <row r="329" customHeight="1" spans="16:18">
      <c r="P329" s="587"/>
      <c r="Q329" s="587"/>
      <c r="R329" s="587"/>
    </row>
    <row r="330" customHeight="1" spans="16:18">
      <c r="P330" s="587"/>
      <c r="Q330" s="587"/>
      <c r="R330" s="587"/>
    </row>
    <row r="331" customHeight="1" spans="16:18">
      <c r="P331" s="587"/>
      <c r="Q331" s="587"/>
      <c r="R331" s="587"/>
    </row>
    <row r="332" customHeight="1" spans="16:18">
      <c r="P332" s="587"/>
      <c r="Q332" s="587"/>
      <c r="R332" s="587"/>
    </row>
    <row r="333" customHeight="1" spans="16:18">
      <c r="P333" s="587"/>
      <c r="Q333" s="587"/>
      <c r="R333" s="587"/>
    </row>
    <row r="334" customHeight="1" spans="16:18">
      <c r="P334" s="587"/>
      <c r="Q334" s="587"/>
      <c r="R334" s="587"/>
    </row>
    <row r="335" customHeight="1" spans="16:18">
      <c r="P335" s="587"/>
      <c r="Q335" s="587"/>
      <c r="R335" s="587"/>
    </row>
    <row r="336" customHeight="1" spans="16:18">
      <c r="P336" s="587"/>
      <c r="Q336" s="587"/>
      <c r="R336" s="587"/>
    </row>
    <row r="337" customHeight="1" spans="16:18">
      <c r="P337" s="587"/>
      <c r="Q337" s="587"/>
      <c r="R337" s="587"/>
    </row>
    <row r="338" customHeight="1" spans="16:18">
      <c r="P338" s="587"/>
      <c r="Q338" s="587"/>
      <c r="R338" s="587"/>
    </row>
    <row r="339" customHeight="1" spans="16:18">
      <c r="P339" s="587"/>
      <c r="Q339" s="587"/>
      <c r="R339" s="587"/>
    </row>
    <row r="340" customHeight="1" spans="16:18">
      <c r="P340" s="587"/>
      <c r="Q340" s="587"/>
      <c r="R340" s="587"/>
    </row>
    <row r="341" customHeight="1" spans="16:18">
      <c r="P341" s="587"/>
      <c r="Q341" s="587"/>
      <c r="R341" s="587"/>
    </row>
    <row r="342" customHeight="1" spans="16:18">
      <c r="P342" s="587"/>
      <c r="Q342" s="587"/>
      <c r="R342" s="587"/>
    </row>
    <row r="343" customHeight="1" spans="16:18">
      <c r="P343" s="587"/>
      <c r="Q343" s="587"/>
      <c r="R343" s="587"/>
    </row>
    <row r="344" customHeight="1" spans="16:18">
      <c r="P344" s="587"/>
      <c r="Q344" s="587"/>
      <c r="R344" s="587"/>
    </row>
    <row r="345" customHeight="1" spans="16:18">
      <c r="P345" s="587"/>
      <c r="Q345" s="587"/>
      <c r="R345" s="587"/>
    </row>
    <row r="346" customHeight="1" spans="16:18">
      <c r="P346" s="587"/>
      <c r="Q346" s="587"/>
      <c r="R346" s="587"/>
    </row>
    <row r="347" customHeight="1" spans="16:18">
      <c r="P347" s="587"/>
      <c r="Q347" s="587"/>
      <c r="R347" s="587"/>
    </row>
    <row r="348" customHeight="1" spans="16:18">
      <c r="P348" s="587"/>
      <c r="Q348" s="587"/>
      <c r="R348" s="587"/>
    </row>
    <row r="349" customHeight="1" spans="16:18">
      <c r="P349" s="587"/>
      <c r="Q349" s="587"/>
      <c r="R349" s="587"/>
    </row>
    <row r="350" customHeight="1" spans="16:18">
      <c r="P350" s="587"/>
      <c r="Q350" s="587"/>
      <c r="R350" s="587"/>
    </row>
    <row r="351" customHeight="1" spans="16:18">
      <c r="P351" s="587"/>
      <c r="Q351" s="587"/>
      <c r="R351" s="587"/>
    </row>
    <row r="352" customHeight="1" spans="16:18">
      <c r="P352" s="587"/>
      <c r="Q352" s="587"/>
      <c r="R352" s="587"/>
    </row>
    <row r="353" customHeight="1" spans="16:18">
      <c r="P353" s="587"/>
      <c r="Q353" s="587"/>
      <c r="R353" s="587"/>
    </row>
    <row r="354" customHeight="1" spans="16:18">
      <c r="P354" s="587"/>
      <c r="Q354" s="587"/>
      <c r="R354" s="587"/>
    </row>
    <row r="355" customHeight="1" spans="16:18">
      <c r="P355" s="587"/>
      <c r="Q355" s="587"/>
      <c r="R355" s="587"/>
    </row>
    <row r="356" customHeight="1" spans="16:18">
      <c r="P356" s="587"/>
      <c r="Q356" s="587"/>
      <c r="R356" s="587"/>
    </row>
    <row r="357" customHeight="1" spans="16:18">
      <c r="P357" s="587"/>
      <c r="Q357" s="587"/>
      <c r="R357" s="587"/>
    </row>
    <row r="358" customHeight="1" spans="16:18">
      <c r="P358" s="587"/>
      <c r="Q358" s="587"/>
      <c r="R358" s="587"/>
    </row>
    <row r="359" customHeight="1" spans="16:18">
      <c r="P359" s="587"/>
      <c r="Q359" s="587"/>
      <c r="R359" s="587"/>
    </row>
    <row r="360" customHeight="1" spans="16:18">
      <c r="P360" s="587"/>
      <c r="Q360" s="587"/>
      <c r="R360" s="587"/>
    </row>
    <row r="361" customHeight="1" spans="16:18">
      <c r="P361" s="587"/>
      <c r="Q361" s="587"/>
      <c r="R361" s="587"/>
    </row>
    <row r="362" customHeight="1" spans="16:18">
      <c r="P362" s="587"/>
      <c r="Q362" s="587"/>
      <c r="R362" s="587"/>
    </row>
    <row r="363" customHeight="1" spans="16:18">
      <c r="P363" s="587"/>
      <c r="Q363" s="587"/>
      <c r="R363" s="587"/>
    </row>
    <row r="364" customHeight="1" spans="16:18">
      <c r="P364" s="587"/>
      <c r="Q364" s="587"/>
      <c r="R364" s="587"/>
    </row>
    <row r="365" customHeight="1" spans="16:18">
      <c r="P365" s="587"/>
      <c r="Q365" s="587"/>
      <c r="R365" s="587"/>
    </row>
    <row r="366" customHeight="1" spans="16:18">
      <c r="P366" s="587"/>
      <c r="Q366" s="587"/>
      <c r="R366" s="587"/>
    </row>
    <row r="367" customHeight="1" spans="16:18">
      <c r="P367" s="587"/>
      <c r="Q367" s="587"/>
      <c r="R367" s="587"/>
    </row>
    <row r="368" customHeight="1" spans="16:18">
      <c r="P368" s="587"/>
      <c r="Q368" s="587"/>
      <c r="R368" s="587"/>
    </row>
    <row r="369" customHeight="1" spans="16:18">
      <c r="P369" s="587"/>
      <c r="Q369" s="587"/>
      <c r="R369" s="587"/>
    </row>
    <row r="370" customHeight="1" spans="16:18">
      <c r="P370" s="587"/>
      <c r="Q370" s="587"/>
      <c r="R370" s="587"/>
    </row>
    <row r="371" customHeight="1" spans="16:18">
      <c r="P371" s="587"/>
      <c r="Q371" s="587"/>
      <c r="R371" s="587"/>
    </row>
    <row r="372" customHeight="1" spans="16:18">
      <c r="P372" s="587"/>
      <c r="Q372" s="587"/>
      <c r="R372" s="587"/>
    </row>
    <row r="373" customHeight="1" spans="16:18">
      <c r="P373" s="587"/>
      <c r="Q373" s="587"/>
      <c r="R373" s="587"/>
    </row>
    <row r="374" customHeight="1" spans="16:18">
      <c r="P374" s="587"/>
      <c r="Q374" s="587"/>
      <c r="R374" s="587"/>
    </row>
    <row r="375" customHeight="1" spans="16:18">
      <c r="P375" s="587"/>
      <c r="Q375" s="587"/>
      <c r="R375" s="587"/>
    </row>
    <row r="376" customHeight="1" spans="16:18">
      <c r="P376" s="587"/>
      <c r="Q376" s="587"/>
      <c r="R376" s="587"/>
    </row>
    <row r="377" customHeight="1" spans="16:18">
      <c r="P377" s="587"/>
      <c r="Q377" s="587"/>
      <c r="R377" s="587"/>
    </row>
    <row r="378" customHeight="1" spans="16:18">
      <c r="P378" s="587"/>
      <c r="Q378" s="587"/>
      <c r="R378" s="587"/>
    </row>
    <row r="379" customHeight="1" spans="16:18">
      <c r="P379" s="587"/>
      <c r="Q379" s="587"/>
      <c r="R379" s="587"/>
    </row>
    <row r="380" customHeight="1" spans="16:18">
      <c r="P380" s="587"/>
      <c r="Q380" s="587"/>
      <c r="R380" s="587"/>
    </row>
    <row r="381" customHeight="1" spans="16:18">
      <c r="P381" s="587"/>
      <c r="Q381" s="587"/>
      <c r="R381" s="587"/>
    </row>
    <row r="382" customHeight="1" spans="16:18">
      <c r="P382" s="587"/>
      <c r="Q382" s="587"/>
      <c r="R382" s="587"/>
    </row>
    <row r="383" customHeight="1" spans="16:18">
      <c r="P383" s="587"/>
      <c r="Q383" s="587"/>
      <c r="R383" s="587"/>
    </row>
    <row r="384" customHeight="1" spans="16:18">
      <c r="P384" s="587"/>
      <c r="Q384" s="587"/>
      <c r="R384" s="587"/>
    </row>
    <row r="385" customHeight="1" spans="16:18">
      <c r="P385" s="587"/>
      <c r="Q385" s="587"/>
      <c r="R385" s="587"/>
    </row>
    <row r="386" customHeight="1" spans="16:18">
      <c r="P386" s="587"/>
      <c r="Q386" s="587"/>
      <c r="R386" s="587"/>
    </row>
    <row r="387" customHeight="1" spans="16:18">
      <c r="P387" s="587"/>
      <c r="Q387" s="587"/>
      <c r="R387" s="587"/>
    </row>
    <row r="388" customHeight="1" spans="16:18">
      <c r="P388" s="587"/>
      <c r="Q388" s="587"/>
      <c r="R388" s="587"/>
    </row>
    <row r="389" customHeight="1" spans="16:18">
      <c r="P389" s="587"/>
      <c r="Q389" s="587"/>
      <c r="R389" s="587"/>
    </row>
    <row r="390" customHeight="1" spans="16:18">
      <c r="P390" s="587"/>
      <c r="Q390" s="587"/>
      <c r="R390" s="587"/>
    </row>
    <row r="391" customHeight="1" spans="16:18">
      <c r="P391" s="587"/>
      <c r="Q391" s="587"/>
      <c r="R391" s="587"/>
    </row>
    <row r="392" customHeight="1" spans="16:18">
      <c r="P392" s="587"/>
      <c r="Q392" s="587"/>
      <c r="R392" s="587"/>
    </row>
    <row r="393" customHeight="1" spans="16:18">
      <c r="P393" s="587"/>
      <c r="Q393" s="587"/>
      <c r="R393" s="587"/>
    </row>
    <row r="394" customHeight="1" spans="16:18">
      <c r="P394" s="587"/>
      <c r="Q394" s="587"/>
      <c r="R394" s="587"/>
    </row>
    <row r="395" customHeight="1" spans="16:18">
      <c r="P395" s="587"/>
      <c r="Q395" s="587"/>
      <c r="R395" s="587"/>
    </row>
    <row r="396" customHeight="1" spans="16:18">
      <c r="P396" s="587"/>
      <c r="Q396" s="587"/>
      <c r="R396" s="587"/>
    </row>
    <row r="397" customHeight="1" spans="16:18">
      <c r="P397" s="587"/>
      <c r="Q397" s="587"/>
      <c r="R397" s="587"/>
    </row>
    <row r="398" customHeight="1" spans="16:18">
      <c r="P398" s="587"/>
      <c r="Q398" s="587"/>
      <c r="R398" s="587"/>
    </row>
    <row r="399" customHeight="1" spans="16:18">
      <c r="P399" s="587"/>
      <c r="Q399" s="587"/>
      <c r="R399" s="587"/>
    </row>
    <row r="400" customHeight="1" spans="16:18">
      <c r="P400" s="587"/>
      <c r="Q400" s="587"/>
      <c r="R400" s="587"/>
    </row>
    <row r="401" customHeight="1" spans="16:18">
      <c r="P401" s="587"/>
      <c r="Q401" s="587"/>
      <c r="R401" s="587"/>
    </row>
    <row r="402" customHeight="1" spans="16:18">
      <c r="P402" s="587"/>
      <c r="Q402" s="587"/>
      <c r="R402" s="587"/>
    </row>
    <row r="403" customHeight="1" spans="16:18">
      <c r="P403" s="587"/>
      <c r="Q403" s="587"/>
      <c r="R403" s="587"/>
    </row>
    <row r="404" customHeight="1" spans="16:18">
      <c r="P404" s="587"/>
      <c r="Q404" s="587"/>
      <c r="R404" s="587"/>
    </row>
    <row r="405" customHeight="1" spans="16:18">
      <c r="P405" s="587"/>
      <c r="Q405" s="587"/>
      <c r="R405" s="587"/>
    </row>
    <row r="406" customHeight="1" spans="16:18">
      <c r="P406" s="587"/>
      <c r="Q406" s="587"/>
      <c r="R406" s="587"/>
    </row>
    <row r="407" customHeight="1" spans="16:18">
      <c r="P407" s="587"/>
      <c r="Q407" s="587"/>
      <c r="R407" s="587"/>
    </row>
    <row r="408" customHeight="1" spans="16:18">
      <c r="P408" s="587"/>
      <c r="Q408" s="587"/>
      <c r="R408" s="587"/>
    </row>
    <row r="409" customHeight="1" spans="16:18">
      <c r="P409" s="587"/>
      <c r="Q409" s="587"/>
      <c r="R409" s="587"/>
    </row>
    <row r="410" customHeight="1" spans="16:18">
      <c r="P410" s="587"/>
      <c r="Q410" s="587"/>
      <c r="R410" s="587"/>
    </row>
    <row r="411" customHeight="1" spans="16:18">
      <c r="P411" s="587"/>
      <c r="Q411" s="587"/>
      <c r="R411" s="587"/>
    </row>
    <row r="412" customHeight="1" spans="16:18">
      <c r="P412" s="587"/>
      <c r="Q412" s="587"/>
      <c r="R412" s="587"/>
    </row>
    <row r="413" customHeight="1" spans="16:18">
      <c r="P413" s="587"/>
      <c r="Q413" s="587"/>
      <c r="R413" s="587"/>
    </row>
    <row r="414" customHeight="1" spans="16:18">
      <c r="P414" s="587"/>
      <c r="Q414" s="587"/>
      <c r="R414" s="587"/>
    </row>
    <row r="415" customHeight="1" spans="16:18">
      <c r="P415" s="587"/>
      <c r="Q415" s="587"/>
      <c r="R415" s="587"/>
    </row>
    <row r="416" customHeight="1" spans="16:18">
      <c r="P416" s="587"/>
      <c r="Q416" s="587"/>
      <c r="R416" s="587"/>
    </row>
    <row r="417" customHeight="1" spans="16:18">
      <c r="P417" s="587"/>
      <c r="Q417" s="587"/>
      <c r="R417" s="587"/>
    </row>
    <row r="418" customHeight="1" spans="16:18">
      <c r="P418" s="587"/>
      <c r="Q418" s="587"/>
      <c r="R418" s="587"/>
    </row>
    <row r="419" customHeight="1" spans="16:18">
      <c r="P419" s="587"/>
      <c r="Q419" s="587"/>
      <c r="R419" s="587"/>
    </row>
    <row r="420" customHeight="1" spans="16:18">
      <c r="P420" s="587"/>
      <c r="Q420" s="587"/>
      <c r="R420" s="587"/>
    </row>
    <row r="421" customHeight="1" spans="16:18">
      <c r="P421" s="587"/>
      <c r="Q421" s="587"/>
      <c r="R421" s="587"/>
    </row>
    <row r="422" customHeight="1" spans="16:18">
      <c r="P422" s="587"/>
      <c r="Q422" s="587"/>
      <c r="R422" s="587"/>
    </row>
    <row r="423" customHeight="1" spans="16:18">
      <c r="P423" s="587"/>
      <c r="Q423" s="587"/>
      <c r="R423" s="587"/>
    </row>
    <row r="424" customHeight="1" spans="16:18">
      <c r="P424" s="587"/>
      <c r="Q424" s="587"/>
      <c r="R424" s="587"/>
    </row>
    <row r="425" customHeight="1" spans="16:18">
      <c r="P425" s="587"/>
      <c r="Q425" s="587"/>
      <c r="R425" s="587"/>
    </row>
    <row r="426" customHeight="1" spans="16:18">
      <c r="P426" s="587"/>
      <c r="Q426" s="587"/>
      <c r="R426" s="587"/>
    </row>
    <row r="427" customHeight="1" spans="16:18">
      <c r="P427" s="587"/>
      <c r="Q427" s="587"/>
      <c r="R427" s="587"/>
    </row>
    <row r="428" customHeight="1" spans="16:18">
      <c r="P428" s="587"/>
      <c r="Q428" s="587"/>
      <c r="R428" s="587"/>
    </row>
    <row r="429" customHeight="1" spans="16:18">
      <c r="P429" s="587"/>
      <c r="Q429" s="587"/>
      <c r="R429" s="587"/>
    </row>
    <row r="430" customHeight="1" spans="16:18">
      <c r="P430" s="587"/>
      <c r="Q430" s="587"/>
      <c r="R430" s="587"/>
    </row>
    <row r="431" customHeight="1" spans="16:18">
      <c r="P431" s="587"/>
      <c r="Q431" s="587"/>
      <c r="R431" s="587"/>
    </row>
    <row r="432" customHeight="1" spans="16:18">
      <c r="P432" s="587"/>
      <c r="Q432" s="587"/>
      <c r="R432" s="587"/>
    </row>
    <row r="433" customHeight="1" spans="16:18">
      <c r="P433" s="587"/>
      <c r="Q433" s="587"/>
      <c r="R433" s="587"/>
    </row>
    <row r="434" customHeight="1" spans="16:18">
      <c r="P434" s="587"/>
      <c r="Q434" s="587"/>
      <c r="R434" s="587"/>
    </row>
    <row r="435" customHeight="1" spans="16:18">
      <c r="P435" s="587"/>
      <c r="Q435" s="587"/>
      <c r="R435" s="587"/>
    </row>
    <row r="436" customHeight="1" spans="16:18">
      <c r="P436" s="587"/>
      <c r="Q436" s="587"/>
      <c r="R436" s="587"/>
    </row>
    <row r="437" customHeight="1" spans="16:18">
      <c r="P437" s="587"/>
      <c r="Q437" s="587"/>
      <c r="R437" s="587"/>
    </row>
    <row r="438" customHeight="1" spans="16:18">
      <c r="P438" s="587"/>
      <c r="Q438" s="587"/>
      <c r="R438" s="587"/>
    </row>
    <row r="439" customHeight="1" spans="16:18">
      <c r="P439" s="587"/>
      <c r="Q439" s="587"/>
      <c r="R439" s="587"/>
    </row>
    <row r="440" customHeight="1" spans="16:18">
      <c r="P440" s="587"/>
      <c r="Q440" s="587"/>
      <c r="R440" s="587"/>
    </row>
    <row r="441" customHeight="1" spans="16:18">
      <c r="P441" s="587"/>
      <c r="Q441" s="587"/>
      <c r="R441" s="587"/>
    </row>
    <row r="442" customHeight="1" spans="16:18">
      <c r="P442" s="587"/>
      <c r="Q442" s="587"/>
      <c r="R442" s="587"/>
    </row>
    <row r="443" customHeight="1" spans="16:18">
      <c r="P443" s="587"/>
      <c r="Q443" s="587"/>
      <c r="R443" s="587"/>
    </row>
    <row r="444" customHeight="1" spans="16:18">
      <c r="P444" s="587"/>
      <c r="Q444" s="587"/>
      <c r="R444" s="587"/>
    </row>
    <row r="445" customHeight="1" spans="16:18">
      <c r="P445" s="587"/>
      <c r="Q445" s="587"/>
      <c r="R445" s="587"/>
    </row>
    <row r="446" customHeight="1" spans="16:18">
      <c r="P446" s="587"/>
      <c r="Q446" s="587"/>
      <c r="R446" s="587"/>
    </row>
    <row r="447" customHeight="1" spans="16:18">
      <c r="P447" s="587"/>
      <c r="Q447" s="587"/>
      <c r="R447" s="587"/>
    </row>
    <row r="448" customHeight="1" spans="16:18">
      <c r="P448" s="587"/>
      <c r="Q448" s="587"/>
      <c r="R448" s="587"/>
    </row>
    <row r="449" customHeight="1" spans="16:18">
      <c r="P449" s="587"/>
      <c r="Q449" s="587"/>
      <c r="R449" s="587"/>
    </row>
    <row r="450" customHeight="1" spans="16:18">
      <c r="P450" s="587"/>
      <c r="Q450" s="587"/>
      <c r="R450" s="587"/>
    </row>
    <row r="451" customHeight="1" spans="16:18">
      <c r="P451" s="587"/>
      <c r="Q451" s="587"/>
      <c r="R451" s="587"/>
    </row>
    <row r="452" customHeight="1" spans="16:18">
      <c r="P452" s="587"/>
      <c r="Q452" s="587"/>
      <c r="R452" s="587"/>
    </row>
    <row r="453" customHeight="1" spans="16:18">
      <c r="P453" s="587"/>
      <c r="Q453" s="587"/>
      <c r="R453" s="587"/>
    </row>
    <row r="454" customHeight="1" spans="16:18">
      <c r="P454" s="587"/>
      <c r="Q454" s="587"/>
      <c r="R454" s="587"/>
    </row>
    <row r="455" customHeight="1" spans="16:18">
      <c r="P455" s="587"/>
      <c r="Q455" s="587"/>
      <c r="R455" s="587"/>
    </row>
    <row r="456" customHeight="1" spans="16:18">
      <c r="P456" s="587"/>
      <c r="Q456" s="587"/>
      <c r="R456" s="587"/>
    </row>
    <row r="457" customHeight="1" spans="16:18">
      <c r="P457" s="587"/>
      <c r="Q457" s="587"/>
      <c r="R457" s="587"/>
    </row>
    <row r="458" customHeight="1" spans="16:18">
      <c r="P458" s="587"/>
      <c r="Q458" s="587"/>
      <c r="R458" s="587"/>
    </row>
    <row r="459" customHeight="1" spans="16:18">
      <c r="P459" s="587"/>
      <c r="Q459" s="587"/>
      <c r="R459" s="587"/>
    </row>
    <row r="460" customHeight="1" spans="16:18">
      <c r="P460" s="587"/>
      <c r="Q460" s="587"/>
      <c r="R460" s="587"/>
    </row>
    <row r="461" customHeight="1" spans="16:18">
      <c r="P461" s="587"/>
      <c r="Q461" s="587"/>
      <c r="R461" s="587"/>
    </row>
    <row r="462" customHeight="1" spans="16:18">
      <c r="P462" s="587"/>
      <c r="Q462" s="587"/>
      <c r="R462" s="587"/>
    </row>
    <row r="463" customHeight="1" spans="16:18">
      <c r="P463" s="587"/>
      <c r="Q463" s="587"/>
      <c r="R463" s="587"/>
    </row>
    <row r="464" customHeight="1" spans="16:18">
      <c r="P464" s="587"/>
      <c r="Q464" s="587"/>
      <c r="R464" s="587"/>
    </row>
    <row r="465" customHeight="1" spans="16:18">
      <c r="P465" s="587"/>
      <c r="Q465" s="587"/>
      <c r="R465" s="587"/>
    </row>
    <row r="466" customHeight="1" spans="16:18">
      <c r="P466" s="587"/>
      <c r="Q466" s="587"/>
      <c r="R466" s="587"/>
    </row>
    <row r="467" customHeight="1" spans="16:18">
      <c r="P467" s="587"/>
      <c r="Q467" s="587"/>
      <c r="R467" s="587"/>
    </row>
    <row r="468" customHeight="1" spans="16:18">
      <c r="P468" s="587"/>
      <c r="Q468" s="587"/>
      <c r="R468" s="587"/>
    </row>
    <row r="469" customHeight="1" spans="16:18">
      <c r="P469" s="587"/>
      <c r="Q469" s="587"/>
      <c r="R469" s="587"/>
    </row>
    <row r="470" customHeight="1" spans="16:18">
      <c r="P470" s="587"/>
      <c r="Q470" s="587"/>
      <c r="R470" s="587"/>
    </row>
    <row r="471" customHeight="1" spans="16:18">
      <c r="P471" s="587"/>
      <c r="Q471" s="587"/>
      <c r="R471" s="587"/>
    </row>
    <row r="472" customHeight="1" spans="16:18">
      <c r="P472" s="587"/>
      <c r="Q472" s="587"/>
      <c r="R472" s="587"/>
    </row>
    <row r="473" customHeight="1" spans="16:18">
      <c r="P473" s="587"/>
      <c r="Q473" s="587"/>
      <c r="R473" s="587"/>
    </row>
    <row r="474" customHeight="1" spans="16:18">
      <c r="P474" s="587"/>
      <c r="Q474" s="587"/>
      <c r="R474" s="587"/>
    </row>
    <row r="475" customHeight="1" spans="16:18">
      <c r="P475" s="587"/>
      <c r="Q475" s="587"/>
      <c r="R475" s="587"/>
    </row>
    <row r="476" customHeight="1" spans="16:18">
      <c r="P476" s="587"/>
      <c r="Q476" s="587"/>
      <c r="R476" s="587"/>
    </row>
    <row r="477" customHeight="1" spans="16:18">
      <c r="P477" s="587"/>
      <c r="Q477" s="587"/>
      <c r="R477" s="587"/>
    </row>
    <row r="478" customHeight="1" spans="16:18">
      <c r="P478" s="587"/>
      <c r="Q478" s="587"/>
      <c r="R478" s="587"/>
    </row>
    <row r="479" customHeight="1" spans="16:18">
      <c r="P479" s="587"/>
      <c r="Q479" s="587"/>
      <c r="R479" s="587"/>
    </row>
    <row r="480" customHeight="1" spans="16:18">
      <c r="P480" s="587"/>
      <c r="Q480" s="587"/>
      <c r="R480" s="587"/>
    </row>
    <row r="481" customHeight="1" spans="16:18">
      <c r="P481" s="587"/>
      <c r="Q481" s="587"/>
      <c r="R481" s="587"/>
    </row>
    <row r="482" customHeight="1" spans="16:18">
      <c r="P482" s="587"/>
      <c r="Q482" s="587"/>
      <c r="R482" s="587"/>
    </row>
    <row r="483" customHeight="1" spans="16:18">
      <c r="P483" s="587"/>
      <c r="Q483" s="587"/>
      <c r="R483" s="587"/>
    </row>
    <row r="484" customHeight="1" spans="16:18">
      <c r="P484" s="587"/>
      <c r="Q484" s="587"/>
      <c r="R484" s="587"/>
    </row>
    <row r="485" customHeight="1" spans="16:18">
      <c r="P485" s="587"/>
      <c r="Q485" s="587"/>
      <c r="R485" s="587"/>
    </row>
    <row r="486" customHeight="1" spans="16:18">
      <c r="P486" s="587"/>
      <c r="Q486" s="587"/>
      <c r="R486" s="587"/>
    </row>
    <row r="487" customHeight="1" spans="16:18">
      <c r="P487" s="587"/>
      <c r="Q487" s="587"/>
      <c r="R487" s="587"/>
    </row>
    <row r="488" customHeight="1" spans="16:18">
      <c r="P488" s="587"/>
      <c r="Q488" s="587"/>
      <c r="R488" s="587"/>
    </row>
    <row r="489" customHeight="1" spans="16:18">
      <c r="P489" s="587"/>
      <c r="Q489" s="587"/>
      <c r="R489" s="587"/>
    </row>
    <row r="490" customHeight="1" spans="16:18">
      <c r="P490" s="587"/>
      <c r="Q490" s="587"/>
      <c r="R490" s="587"/>
    </row>
    <row r="491" customHeight="1" spans="16:18">
      <c r="P491" s="587"/>
      <c r="Q491" s="587"/>
      <c r="R491" s="587"/>
    </row>
    <row r="492" customHeight="1" spans="16:18">
      <c r="P492" s="587"/>
      <c r="Q492" s="587"/>
      <c r="R492" s="587"/>
    </row>
    <row r="493" customHeight="1" spans="16:18">
      <c r="P493" s="587"/>
      <c r="Q493" s="587"/>
      <c r="R493" s="587"/>
    </row>
    <row r="494" customHeight="1" spans="16:18">
      <c r="P494" s="587"/>
      <c r="Q494" s="587"/>
      <c r="R494" s="587"/>
    </row>
    <row r="495" customHeight="1" spans="16:18">
      <c r="P495" s="587"/>
      <c r="Q495" s="587"/>
      <c r="R495" s="587"/>
    </row>
    <row r="496" customHeight="1" spans="16:18">
      <c r="P496" s="587"/>
      <c r="Q496" s="587"/>
      <c r="R496" s="587"/>
    </row>
    <row r="497" customHeight="1" spans="16:18">
      <c r="P497" s="587"/>
      <c r="Q497" s="587"/>
      <c r="R497" s="587"/>
    </row>
    <row r="498" customHeight="1" spans="16:18">
      <c r="P498" s="587"/>
      <c r="Q498" s="587"/>
      <c r="R498" s="587"/>
    </row>
    <row r="499" customHeight="1" spans="16:18">
      <c r="P499" s="587"/>
      <c r="Q499" s="587"/>
      <c r="R499" s="587"/>
    </row>
    <row r="500" customHeight="1" spans="16:18">
      <c r="P500" s="587"/>
      <c r="Q500" s="587"/>
      <c r="R500" s="587"/>
    </row>
    <row r="501" customHeight="1" spans="16:18">
      <c r="P501" s="587"/>
      <c r="Q501" s="587"/>
      <c r="R501" s="587"/>
    </row>
    <row r="502" customHeight="1" spans="16:18">
      <c r="P502" s="587"/>
      <c r="Q502" s="587"/>
      <c r="R502" s="587"/>
    </row>
    <row r="503" customHeight="1" spans="16:18">
      <c r="P503" s="587"/>
      <c r="Q503" s="587"/>
      <c r="R503" s="587"/>
    </row>
    <row r="504" customHeight="1" spans="16:18">
      <c r="P504" s="587"/>
      <c r="Q504" s="587"/>
      <c r="R504" s="587"/>
    </row>
    <row r="505" customHeight="1" spans="16:18">
      <c r="P505" s="587"/>
      <c r="Q505" s="587"/>
      <c r="R505" s="587"/>
    </row>
    <row r="506" customHeight="1" spans="16:18">
      <c r="P506" s="587"/>
      <c r="Q506" s="587"/>
      <c r="R506" s="587"/>
    </row>
    <row r="507" customHeight="1" spans="16:18">
      <c r="P507" s="587"/>
      <c r="Q507" s="587"/>
      <c r="R507" s="587"/>
    </row>
    <row r="508" customHeight="1" spans="16:18">
      <c r="P508" s="587"/>
      <c r="Q508" s="587"/>
      <c r="R508" s="587"/>
    </row>
    <row r="509" customHeight="1" spans="16:18">
      <c r="P509" s="587"/>
      <c r="Q509" s="587"/>
      <c r="R509" s="587"/>
    </row>
    <row r="510" customHeight="1" spans="16:18">
      <c r="P510" s="587"/>
      <c r="Q510" s="587"/>
      <c r="R510" s="587"/>
    </row>
    <row r="511" customHeight="1" spans="16:18">
      <c r="P511" s="587"/>
      <c r="Q511" s="587"/>
      <c r="R511" s="587"/>
    </row>
    <row r="512" customHeight="1" spans="16:18">
      <c r="P512" s="587"/>
      <c r="Q512" s="587"/>
      <c r="R512" s="587"/>
    </row>
    <row r="513" customHeight="1" spans="16:18">
      <c r="P513" s="587"/>
      <c r="Q513" s="587"/>
      <c r="R513" s="587"/>
    </row>
    <row r="514" customHeight="1" spans="16:18">
      <c r="P514" s="587"/>
      <c r="Q514" s="587"/>
      <c r="R514" s="587"/>
    </row>
    <row r="515" customHeight="1" spans="16:18">
      <c r="P515" s="587"/>
      <c r="Q515" s="587"/>
      <c r="R515" s="587"/>
    </row>
    <row r="516" customHeight="1" spans="16:18">
      <c r="P516" s="587"/>
      <c r="Q516" s="587"/>
      <c r="R516" s="587"/>
    </row>
    <row r="517" customHeight="1" spans="16:18">
      <c r="P517" s="587"/>
      <c r="Q517" s="587"/>
      <c r="R517" s="587"/>
    </row>
    <row r="518" customHeight="1" spans="16:18">
      <c r="P518" s="587"/>
      <c r="Q518" s="587"/>
      <c r="R518" s="587"/>
    </row>
    <row r="519" customHeight="1" spans="16:18">
      <c r="P519" s="587"/>
      <c r="Q519" s="587"/>
      <c r="R519" s="587"/>
    </row>
    <row r="520" customHeight="1" spans="16:18">
      <c r="P520" s="587"/>
      <c r="Q520" s="587"/>
      <c r="R520" s="587"/>
    </row>
    <row r="521" customHeight="1" spans="16:18">
      <c r="P521" s="587"/>
      <c r="Q521" s="587"/>
      <c r="R521" s="587"/>
    </row>
    <row r="522" customHeight="1" spans="16:18">
      <c r="P522" s="587"/>
      <c r="Q522" s="587"/>
      <c r="R522" s="587"/>
    </row>
    <row r="523" customHeight="1" spans="16:18">
      <c r="P523" s="587"/>
      <c r="Q523" s="587"/>
      <c r="R523" s="587"/>
    </row>
    <row r="524" customHeight="1" spans="16:18">
      <c r="P524" s="587"/>
      <c r="Q524" s="587"/>
      <c r="R524" s="587"/>
    </row>
    <row r="525" customHeight="1" spans="16:18">
      <c r="P525" s="587"/>
      <c r="Q525" s="587"/>
      <c r="R525" s="587"/>
    </row>
    <row r="526" customHeight="1" spans="16:18">
      <c r="P526" s="587"/>
      <c r="Q526" s="587"/>
      <c r="R526" s="587"/>
    </row>
    <row r="527" customHeight="1" spans="16:18">
      <c r="P527" s="587"/>
      <c r="Q527" s="587"/>
      <c r="R527" s="587"/>
    </row>
    <row r="528" customHeight="1" spans="16:18">
      <c r="P528" s="587"/>
      <c r="Q528" s="587"/>
      <c r="R528" s="587"/>
    </row>
    <row r="529" customHeight="1" spans="16:18">
      <c r="P529" s="587"/>
      <c r="Q529" s="587"/>
      <c r="R529" s="587"/>
    </row>
    <row r="530" customHeight="1" spans="16:18">
      <c r="P530" s="587"/>
      <c r="Q530" s="587"/>
      <c r="R530" s="587"/>
    </row>
    <row r="531" customHeight="1" spans="16:18">
      <c r="P531" s="587"/>
      <c r="Q531" s="587"/>
      <c r="R531" s="587"/>
    </row>
    <row r="532" customHeight="1" spans="16:18">
      <c r="P532" s="587"/>
      <c r="Q532" s="587"/>
      <c r="R532" s="587"/>
    </row>
    <row r="533" customHeight="1" spans="16:18">
      <c r="P533" s="587"/>
      <c r="Q533" s="587"/>
      <c r="R533" s="587"/>
    </row>
    <row r="534" customHeight="1" spans="16:18">
      <c r="P534" s="587"/>
      <c r="Q534" s="587"/>
      <c r="R534" s="587"/>
    </row>
    <row r="535" customHeight="1" spans="16:18">
      <c r="P535" s="587"/>
      <c r="Q535" s="587"/>
      <c r="R535" s="587"/>
    </row>
    <row r="536" customHeight="1" spans="16:18">
      <c r="P536" s="587"/>
      <c r="Q536" s="587"/>
      <c r="R536" s="587"/>
    </row>
    <row r="537" customHeight="1" spans="16:18">
      <c r="P537" s="587"/>
      <c r="Q537" s="587"/>
      <c r="R537" s="587"/>
    </row>
    <row r="538" customHeight="1" spans="16:18">
      <c r="P538" s="587"/>
      <c r="Q538" s="587"/>
      <c r="R538" s="587"/>
    </row>
    <row r="539" customHeight="1" spans="16:18">
      <c r="P539" s="587"/>
      <c r="Q539" s="587"/>
      <c r="R539" s="587"/>
    </row>
    <row r="540" customHeight="1" spans="16:18">
      <c r="P540" s="587"/>
      <c r="Q540" s="587"/>
      <c r="R540" s="587"/>
    </row>
    <row r="541" customHeight="1" spans="16:18">
      <c r="P541" s="587"/>
      <c r="Q541" s="587"/>
      <c r="R541" s="587"/>
    </row>
    <row r="542" customHeight="1" spans="16:18">
      <c r="P542" s="587"/>
      <c r="Q542" s="587"/>
      <c r="R542" s="587"/>
    </row>
    <row r="543" customHeight="1" spans="16:18">
      <c r="P543" s="587"/>
      <c r="Q543" s="587"/>
      <c r="R543" s="587"/>
    </row>
    <row r="544" customHeight="1" spans="16:18">
      <c r="P544" s="587"/>
      <c r="Q544" s="587"/>
      <c r="R544" s="587"/>
    </row>
    <row r="545" customHeight="1" spans="16:18">
      <c r="P545" s="587"/>
      <c r="Q545" s="587"/>
      <c r="R545" s="587"/>
    </row>
    <row r="546" customHeight="1" spans="16:18">
      <c r="P546" s="587"/>
      <c r="Q546" s="587"/>
      <c r="R546" s="587"/>
    </row>
    <row r="547" customHeight="1" spans="16:18">
      <c r="P547" s="587"/>
      <c r="Q547" s="587"/>
      <c r="R547" s="587"/>
    </row>
    <row r="548" customHeight="1" spans="16:18">
      <c r="P548" s="587"/>
      <c r="Q548" s="587"/>
      <c r="R548" s="587"/>
    </row>
    <row r="549" customHeight="1" spans="16:18">
      <c r="P549" s="587"/>
      <c r="Q549" s="587"/>
      <c r="R549" s="587"/>
    </row>
    <row r="550" customHeight="1" spans="16:18">
      <c r="P550" s="587"/>
      <c r="Q550" s="587"/>
      <c r="R550" s="587"/>
    </row>
    <row r="551" customHeight="1" spans="16:18">
      <c r="P551" s="587"/>
      <c r="Q551" s="587"/>
      <c r="R551" s="587"/>
    </row>
    <row r="552" customHeight="1" spans="16:18">
      <c r="P552" s="587"/>
      <c r="Q552" s="587"/>
      <c r="R552" s="587"/>
    </row>
    <row r="553" customHeight="1" spans="16:18">
      <c r="P553" s="587"/>
      <c r="Q553" s="587"/>
      <c r="R553" s="587"/>
    </row>
    <row r="554" customHeight="1" spans="16:18">
      <c r="P554" s="587"/>
      <c r="Q554" s="587"/>
      <c r="R554" s="587"/>
    </row>
    <row r="555" customHeight="1" spans="16:18">
      <c r="P555" s="587"/>
      <c r="Q555" s="587"/>
      <c r="R555" s="587"/>
    </row>
    <row r="556" customHeight="1" spans="16:18">
      <c r="P556" s="587"/>
      <c r="Q556" s="587"/>
      <c r="R556" s="587"/>
    </row>
    <row r="557" customHeight="1" spans="16:18">
      <c r="P557" s="587"/>
      <c r="Q557" s="587"/>
      <c r="R557" s="587"/>
    </row>
    <row r="558" customHeight="1" spans="16:18">
      <c r="P558" s="587"/>
      <c r="Q558" s="587"/>
      <c r="R558" s="587"/>
    </row>
    <row r="559" customHeight="1" spans="16:18">
      <c r="P559" s="587"/>
      <c r="Q559" s="587"/>
      <c r="R559" s="587"/>
    </row>
    <row r="560" customHeight="1" spans="16:18">
      <c r="P560" s="587"/>
      <c r="Q560" s="587"/>
      <c r="R560" s="587"/>
    </row>
    <row r="561" customHeight="1" spans="16:18">
      <c r="P561" s="587"/>
      <c r="Q561" s="587"/>
      <c r="R561" s="587"/>
    </row>
    <row r="562" customHeight="1" spans="16:18">
      <c r="P562" s="587"/>
      <c r="Q562" s="587"/>
      <c r="R562" s="587"/>
    </row>
    <row r="563" customHeight="1" spans="16:18">
      <c r="P563" s="587"/>
      <c r="Q563" s="587"/>
      <c r="R563" s="587"/>
    </row>
    <row r="564" customHeight="1" spans="16:18">
      <c r="P564" s="587"/>
      <c r="Q564" s="587"/>
      <c r="R564" s="587"/>
    </row>
    <row r="565" customHeight="1" spans="16:18">
      <c r="P565" s="587"/>
      <c r="Q565" s="587"/>
      <c r="R565" s="587"/>
    </row>
    <row r="566" customHeight="1" spans="16:18">
      <c r="P566" s="587"/>
      <c r="Q566" s="587"/>
      <c r="R566" s="587"/>
    </row>
    <row r="567" customHeight="1" spans="16:18">
      <c r="P567" s="587"/>
      <c r="Q567" s="587"/>
      <c r="R567" s="587"/>
    </row>
    <row r="568" customHeight="1" spans="16:18">
      <c r="P568" s="587"/>
      <c r="Q568" s="587"/>
      <c r="R568" s="587"/>
    </row>
    <row r="569" customHeight="1" spans="16:18">
      <c r="P569" s="587"/>
      <c r="Q569" s="587"/>
      <c r="R569" s="587"/>
    </row>
    <row r="570" customHeight="1" spans="16:18">
      <c r="P570" s="587"/>
      <c r="Q570" s="587"/>
      <c r="R570" s="587"/>
    </row>
    <row r="571" customHeight="1" spans="16:18">
      <c r="P571" s="587"/>
      <c r="Q571" s="587"/>
      <c r="R571" s="587"/>
    </row>
    <row r="572" customHeight="1" spans="16:18">
      <c r="P572" s="587"/>
      <c r="Q572" s="587"/>
      <c r="R572" s="587"/>
    </row>
    <row r="573" customHeight="1" spans="16:18">
      <c r="P573" s="587"/>
      <c r="Q573" s="587"/>
      <c r="R573" s="587"/>
    </row>
    <row r="574" customHeight="1" spans="16:18">
      <c r="P574" s="587"/>
      <c r="Q574" s="587"/>
      <c r="R574" s="587"/>
    </row>
    <row r="575" customHeight="1" spans="16:18">
      <c r="P575" s="587"/>
      <c r="Q575" s="587"/>
      <c r="R575" s="587"/>
    </row>
    <row r="576" customHeight="1" spans="16:18">
      <c r="P576" s="587"/>
      <c r="Q576" s="587"/>
      <c r="R576" s="587"/>
    </row>
    <row r="577" customHeight="1" spans="16:18">
      <c r="P577" s="587"/>
      <c r="Q577" s="587"/>
      <c r="R577" s="587"/>
    </row>
    <row r="578" customHeight="1" spans="16:18">
      <c r="P578" s="587"/>
      <c r="Q578" s="587"/>
      <c r="R578" s="587"/>
    </row>
    <row r="579" customHeight="1" spans="16:18">
      <c r="P579" s="587"/>
      <c r="Q579" s="587"/>
      <c r="R579" s="587"/>
    </row>
    <row r="580" customHeight="1" spans="16:18">
      <c r="P580" s="587"/>
      <c r="Q580" s="587"/>
      <c r="R580" s="587"/>
    </row>
    <row r="581" customHeight="1" spans="16:18">
      <c r="P581" s="587"/>
      <c r="Q581" s="587"/>
      <c r="R581" s="587"/>
    </row>
    <row r="582" customHeight="1" spans="16:18">
      <c r="P582" s="587"/>
      <c r="Q582" s="587"/>
      <c r="R582" s="587"/>
    </row>
    <row r="583" customHeight="1" spans="16:18">
      <c r="P583" s="587"/>
      <c r="Q583" s="587"/>
      <c r="R583" s="587"/>
    </row>
    <row r="584" customHeight="1" spans="16:18">
      <c r="P584" s="587"/>
      <c r="Q584" s="587"/>
      <c r="R584" s="587"/>
    </row>
    <row r="585" customHeight="1" spans="16:18">
      <c r="P585" s="587"/>
      <c r="Q585" s="587"/>
      <c r="R585" s="587"/>
    </row>
    <row r="586" customHeight="1" spans="16:18">
      <c r="P586" s="587"/>
      <c r="Q586" s="587"/>
      <c r="R586" s="587"/>
    </row>
    <row r="587" customHeight="1" spans="16:18">
      <c r="P587" s="587"/>
      <c r="Q587" s="587"/>
      <c r="R587" s="587"/>
    </row>
    <row r="588" customHeight="1" spans="16:18">
      <c r="P588" s="587"/>
      <c r="Q588" s="587"/>
      <c r="R588" s="587"/>
    </row>
    <row r="589" customHeight="1" spans="16:18">
      <c r="P589" s="587"/>
      <c r="Q589" s="587"/>
      <c r="R589" s="587"/>
    </row>
    <row r="590" customHeight="1" spans="16:18">
      <c r="P590" s="587"/>
      <c r="Q590" s="587"/>
      <c r="R590" s="587"/>
    </row>
    <row r="591" customHeight="1" spans="16:18">
      <c r="P591" s="587"/>
      <c r="Q591" s="587"/>
      <c r="R591" s="587"/>
    </row>
    <row r="592" customHeight="1" spans="16:18">
      <c r="P592" s="587"/>
      <c r="Q592" s="587"/>
      <c r="R592" s="587"/>
    </row>
    <row r="593" customHeight="1" spans="16:18">
      <c r="P593" s="587"/>
      <c r="Q593" s="587"/>
      <c r="R593" s="587"/>
    </row>
    <row r="594" customHeight="1" spans="16:18">
      <c r="P594" s="587"/>
      <c r="Q594" s="587"/>
      <c r="R594" s="587"/>
    </row>
    <row r="595" customHeight="1" spans="16:18">
      <c r="P595" s="587"/>
      <c r="Q595" s="587"/>
      <c r="R595" s="587"/>
    </row>
    <row r="596" customHeight="1" spans="16:18">
      <c r="P596" s="587"/>
      <c r="Q596" s="587"/>
      <c r="R596" s="587"/>
    </row>
    <row r="597" customHeight="1" spans="16:18">
      <c r="P597" s="587"/>
      <c r="Q597" s="587"/>
      <c r="R597" s="587"/>
    </row>
    <row r="598" customHeight="1" spans="16:18">
      <c r="P598" s="587"/>
      <c r="Q598" s="587"/>
      <c r="R598" s="587"/>
    </row>
    <row r="599" customHeight="1" spans="16:18">
      <c r="P599" s="587"/>
      <c r="Q599" s="587"/>
      <c r="R599" s="587"/>
    </row>
    <row r="600" customHeight="1" spans="16:18">
      <c r="P600" s="587"/>
      <c r="Q600" s="587"/>
      <c r="R600" s="587"/>
    </row>
    <row r="601" customHeight="1" spans="16:18">
      <c r="P601" s="587"/>
      <c r="Q601" s="587"/>
      <c r="R601" s="587"/>
    </row>
    <row r="602" customHeight="1" spans="16:18">
      <c r="P602" s="587"/>
      <c r="Q602" s="587"/>
      <c r="R602" s="587"/>
    </row>
    <row r="603" customHeight="1" spans="16:18">
      <c r="P603" s="587"/>
      <c r="Q603" s="587"/>
      <c r="R603" s="587"/>
    </row>
    <row r="604" customHeight="1" spans="16:18">
      <c r="P604" s="587"/>
      <c r="Q604" s="587"/>
      <c r="R604" s="587"/>
    </row>
    <row r="605" customHeight="1" spans="16:18">
      <c r="P605" s="587"/>
      <c r="Q605" s="587"/>
      <c r="R605" s="587"/>
    </row>
    <row r="606" customHeight="1" spans="16:18">
      <c r="P606" s="587"/>
      <c r="Q606" s="587"/>
      <c r="R606" s="587"/>
    </row>
    <row r="607" customHeight="1" spans="16:18">
      <c r="P607" s="587"/>
      <c r="Q607" s="587"/>
      <c r="R607" s="587"/>
    </row>
    <row r="608" customHeight="1" spans="16:18">
      <c r="P608" s="587"/>
      <c r="Q608" s="587"/>
      <c r="R608" s="587"/>
    </row>
    <row r="609" customHeight="1" spans="16:18">
      <c r="P609" s="587"/>
      <c r="Q609" s="587"/>
      <c r="R609" s="587"/>
    </row>
    <row r="610" customHeight="1" spans="16:18">
      <c r="P610" s="587"/>
      <c r="Q610" s="587"/>
      <c r="R610" s="587"/>
    </row>
    <row r="611" customHeight="1" spans="16:18">
      <c r="P611" s="587"/>
      <c r="Q611" s="587"/>
      <c r="R611" s="587"/>
    </row>
    <row r="612" customHeight="1" spans="16:18">
      <c r="P612" s="587"/>
      <c r="Q612" s="587"/>
      <c r="R612" s="587"/>
    </row>
    <row r="613" customHeight="1" spans="16:18">
      <c r="P613" s="587"/>
      <c r="Q613" s="587"/>
      <c r="R613" s="587"/>
    </row>
    <row r="614" customHeight="1" spans="16:18">
      <c r="P614" s="587"/>
      <c r="Q614" s="587"/>
      <c r="R614" s="587"/>
    </row>
    <row r="615" customHeight="1" spans="16:18">
      <c r="P615" s="587"/>
      <c r="Q615" s="587"/>
      <c r="R615" s="587"/>
    </row>
    <row r="616" customHeight="1" spans="16:18">
      <c r="P616" s="587"/>
      <c r="Q616" s="587"/>
      <c r="R616" s="587"/>
    </row>
    <row r="617" customHeight="1" spans="16:18">
      <c r="P617" s="587"/>
      <c r="Q617" s="587"/>
      <c r="R617" s="587"/>
    </row>
    <row r="618" customHeight="1" spans="16:18">
      <c r="P618" s="587"/>
      <c r="Q618" s="587"/>
      <c r="R618" s="587"/>
    </row>
    <row r="619" customHeight="1" spans="16:18">
      <c r="P619" s="587"/>
      <c r="Q619" s="587"/>
      <c r="R619" s="587"/>
    </row>
    <row r="620" customHeight="1" spans="16:18">
      <c r="P620" s="587"/>
      <c r="Q620" s="587"/>
      <c r="R620" s="587"/>
    </row>
    <row r="621" customHeight="1" spans="16:18">
      <c r="P621" s="587"/>
      <c r="Q621" s="587"/>
      <c r="R621" s="587"/>
    </row>
    <row r="622" customHeight="1" spans="16:18">
      <c r="P622" s="587"/>
      <c r="Q622" s="587"/>
      <c r="R622" s="587"/>
    </row>
    <row r="623" customHeight="1" spans="16:18">
      <c r="P623" s="587"/>
      <c r="Q623" s="587"/>
      <c r="R623" s="587"/>
    </row>
    <row r="624" customHeight="1" spans="16:18">
      <c r="P624" s="587"/>
      <c r="Q624" s="587"/>
      <c r="R624" s="587"/>
    </row>
    <row r="625" customHeight="1" spans="16:18">
      <c r="P625" s="587"/>
      <c r="Q625" s="587"/>
      <c r="R625" s="587"/>
    </row>
    <row r="626" customHeight="1" spans="16:18">
      <c r="P626" s="587"/>
      <c r="Q626" s="587"/>
      <c r="R626" s="587"/>
    </row>
    <row r="627" customHeight="1" spans="16:18">
      <c r="P627" s="587"/>
      <c r="Q627" s="587"/>
      <c r="R627" s="587"/>
    </row>
    <row r="628" customHeight="1" spans="16:18">
      <c r="P628" s="587"/>
      <c r="Q628" s="587"/>
      <c r="R628" s="587"/>
    </row>
    <row r="629" customHeight="1" spans="16:18">
      <c r="P629" s="587"/>
      <c r="Q629" s="587"/>
      <c r="R629" s="587"/>
    </row>
    <row r="630" customHeight="1" spans="16:18">
      <c r="P630" s="587"/>
      <c r="Q630" s="587"/>
      <c r="R630" s="587"/>
    </row>
    <row r="631" customHeight="1" spans="16:18">
      <c r="P631" s="587"/>
      <c r="Q631" s="587"/>
      <c r="R631" s="587"/>
    </row>
    <row r="632" customHeight="1" spans="16:18">
      <c r="P632" s="587"/>
      <c r="Q632" s="587"/>
      <c r="R632" s="587"/>
    </row>
    <row r="633" customHeight="1" spans="16:18">
      <c r="P633" s="587"/>
      <c r="Q633" s="587"/>
      <c r="R633" s="587"/>
    </row>
    <row r="634" customHeight="1" spans="16:18">
      <c r="P634" s="587"/>
      <c r="Q634" s="587"/>
      <c r="R634" s="587"/>
    </row>
    <row r="635" customHeight="1" spans="16:18">
      <c r="P635" s="587"/>
      <c r="Q635" s="587"/>
      <c r="R635" s="587"/>
    </row>
    <row r="636" customHeight="1" spans="16:18">
      <c r="P636" s="587"/>
      <c r="Q636" s="587"/>
      <c r="R636" s="587"/>
    </row>
    <row r="637" customHeight="1" spans="16:18">
      <c r="P637" s="587"/>
      <c r="Q637" s="587"/>
      <c r="R637" s="587"/>
    </row>
    <row r="638" customHeight="1" spans="16:18">
      <c r="P638" s="587"/>
      <c r="Q638" s="587"/>
      <c r="R638" s="587"/>
    </row>
    <row r="639" customHeight="1" spans="16:18">
      <c r="P639" s="587"/>
      <c r="Q639" s="587"/>
      <c r="R639" s="587"/>
    </row>
    <row r="640" customHeight="1" spans="16:18">
      <c r="P640" s="587"/>
      <c r="Q640" s="587"/>
      <c r="R640" s="587"/>
    </row>
    <row r="641" customHeight="1" spans="16:18">
      <c r="P641" s="587"/>
      <c r="Q641" s="587"/>
      <c r="R641" s="587"/>
    </row>
    <row r="642" customHeight="1" spans="16:18">
      <c r="P642" s="587"/>
      <c r="Q642" s="587"/>
      <c r="R642" s="587"/>
    </row>
    <row r="643" customHeight="1" spans="16:18">
      <c r="P643" s="587"/>
      <c r="Q643" s="587"/>
      <c r="R643" s="587"/>
    </row>
    <row r="644" customHeight="1" spans="16:18">
      <c r="P644" s="587"/>
      <c r="Q644" s="587"/>
      <c r="R644" s="587"/>
    </row>
    <row r="645" customHeight="1" spans="16:18">
      <c r="P645" s="587"/>
      <c r="Q645" s="587"/>
      <c r="R645" s="587"/>
    </row>
    <row r="646" customHeight="1" spans="16:18">
      <c r="P646" s="587"/>
      <c r="Q646" s="587"/>
      <c r="R646" s="587"/>
    </row>
    <row r="647" customHeight="1" spans="16:18">
      <c r="P647" s="587"/>
      <c r="Q647" s="587"/>
      <c r="R647" s="587"/>
    </row>
    <row r="648" customHeight="1" spans="16:18">
      <c r="P648" s="587"/>
      <c r="Q648" s="587"/>
      <c r="R648" s="587"/>
    </row>
    <row r="649" customHeight="1" spans="16:18">
      <c r="P649" s="587"/>
      <c r="Q649" s="587"/>
      <c r="R649" s="587"/>
    </row>
    <row r="650" customHeight="1" spans="16:18">
      <c r="P650" s="587"/>
      <c r="Q650" s="587"/>
      <c r="R650" s="587"/>
    </row>
    <row r="651" customHeight="1" spans="16:18">
      <c r="P651" s="587"/>
      <c r="Q651" s="587"/>
      <c r="R651" s="587"/>
    </row>
    <row r="652" customHeight="1" spans="16:18">
      <c r="P652" s="587"/>
      <c r="Q652" s="587"/>
      <c r="R652" s="587"/>
    </row>
    <row r="653" customHeight="1" spans="16:18">
      <c r="P653" s="587"/>
      <c r="Q653" s="587"/>
      <c r="R653" s="587"/>
    </row>
    <row r="654" customHeight="1" spans="16:18">
      <c r="P654" s="587"/>
      <c r="Q654" s="587"/>
      <c r="R654" s="587"/>
    </row>
    <row r="655" customHeight="1" spans="16:18">
      <c r="P655" s="587"/>
      <c r="Q655" s="587"/>
      <c r="R655" s="587"/>
    </row>
    <row r="656" customHeight="1" spans="16:18">
      <c r="P656" s="587"/>
      <c r="Q656" s="587"/>
      <c r="R656" s="587"/>
    </row>
    <row r="657" customHeight="1" spans="16:18">
      <c r="P657" s="587"/>
      <c r="Q657" s="587"/>
      <c r="R657" s="587"/>
    </row>
    <row r="658" customHeight="1" spans="16:18">
      <c r="P658" s="587"/>
      <c r="Q658" s="587"/>
      <c r="R658" s="587"/>
    </row>
    <row r="659" customHeight="1" spans="16:18">
      <c r="P659" s="587"/>
      <c r="Q659" s="587"/>
      <c r="R659" s="587"/>
    </row>
    <row r="660" customHeight="1" spans="16:18">
      <c r="P660" s="587"/>
      <c r="Q660" s="587"/>
      <c r="R660" s="587"/>
    </row>
    <row r="661" customHeight="1" spans="16:18">
      <c r="P661" s="587"/>
      <c r="Q661" s="587"/>
      <c r="R661" s="587"/>
    </row>
    <row r="662" customHeight="1" spans="16:18">
      <c r="P662" s="587"/>
      <c r="Q662" s="587"/>
      <c r="R662" s="587"/>
    </row>
    <row r="663" customHeight="1" spans="16:18">
      <c r="P663" s="587"/>
      <c r="Q663" s="587"/>
      <c r="R663" s="587"/>
    </row>
    <row r="664" customHeight="1" spans="16:18">
      <c r="P664" s="587"/>
      <c r="Q664" s="587"/>
      <c r="R664" s="587"/>
    </row>
    <row r="665" customHeight="1" spans="16:18">
      <c r="P665" s="587"/>
      <c r="Q665" s="587"/>
      <c r="R665" s="587"/>
    </row>
    <row r="666" customHeight="1" spans="16:18">
      <c r="P666" s="587"/>
      <c r="Q666" s="587"/>
      <c r="R666" s="587"/>
    </row>
    <row r="667" customHeight="1" spans="16:18">
      <c r="P667" s="587"/>
      <c r="Q667" s="587"/>
      <c r="R667" s="587"/>
    </row>
    <row r="668" customHeight="1" spans="16:18">
      <c r="P668" s="587"/>
      <c r="Q668" s="587"/>
      <c r="R668" s="587"/>
    </row>
    <row r="669" customHeight="1" spans="16:18">
      <c r="P669" s="587"/>
      <c r="Q669" s="587"/>
      <c r="R669" s="587"/>
    </row>
    <row r="670" customHeight="1" spans="16:18">
      <c r="P670" s="587"/>
      <c r="Q670" s="587"/>
      <c r="R670" s="587"/>
    </row>
    <row r="671" customHeight="1" spans="16:18">
      <c r="P671" s="587"/>
      <c r="Q671" s="587"/>
      <c r="R671" s="587"/>
    </row>
    <row r="672" customHeight="1" spans="16:18">
      <c r="P672" s="587"/>
      <c r="Q672" s="587"/>
      <c r="R672" s="587"/>
    </row>
    <row r="673" customHeight="1" spans="16:18">
      <c r="P673" s="587"/>
      <c r="Q673" s="587"/>
      <c r="R673" s="587"/>
    </row>
    <row r="674" customHeight="1" spans="16:18">
      <c r="P674" s="587"/>
      <c r="Q674" s="587"/>
      <c r="R674" s="587"/>
    </row>
    <row r="675" customHeight="1" spans="16:18">
      <c r="P675" s="587"/>
      <c r="Q675" s="587"/>
      <c r="R675" s="587"/>
    </row>
    <row r="676" customHeight="1" spans="16:18">
      <c r="P676" s="587"/>
      <c r="Q676" s="587"/>
      <c r="R676" s="587"/>
    </row>
    <row r="677" customHeight="1" spans="16:18">
      <c r="P677" s="587"/>
      <c r="Q677" s="587"/>
      <c r="R677" s="587"/>
    </row>
    <row r="678" customHeight="1" spans="16:18">
      <c r="P678" s="587"/>
      <c r="Q678" s="587"/>
      <c r="R678" s="587"/>
    </row>
    <row r="679" customHeight="1" spans="16:18">
      <c r="P679" s="587"/>
      <c r="Q679" s="587"/>
      <c r="R679" s="587"/>
    </row>
    <row r="680" customHeight="1" spans="16:18">
      <c r="P680" s="587"/>
      <c r="Q680" s="587"/>
      <c r="R680" s="587"/>
    </row>
    <row r="681" customHeight="1" spans="16:18">
      <c r="P681" s="587"/>
      <c r="Q681" s="587"/>
      <c r="R681" s="587"/>
    </row>
    <row r="682" customHeight="1" spans="16:18">
      <c r="P682" s="587"/>
      <c r="Q682" s="587"/>
      <c r="R682" s="587"/>
    </row>
    <row r="683" customHeight="1" spans="16:18">
      <c r="P683" s="587"/>
      <c r="Q683" s="587"/>
      <c r="R683" s="587"/>
    </row>
    <row r="684" customHeight="1" spans="16:18">
      <c r="P684" s="587"/>
      <c r="Q684" s="587"/>
      <c r="R684" s="587"/>
    </row>
    <row r="685" customHeight="1" spans="16:18">
      <c r="P685" s="587"/>
      <c r="Q685" s="587"/>
      <c r="R685" s="587"/>
    </row>
    <row r="686" customHeight="1" spans="16:18">
      <c r="P686" s="587"/>
      <c r="Q686" s="587"/>
      <c r="R686" s="587"/>
    </row>
    <row r="687" customHeight="1" spans="16:18">
      <c r="P687" s="587"/>
      <c r="Q687" s="587"/>
      <c r="R687" s="587"/>
    </row>
    <row r="688" customHeight="1" spans="16:18">
      <c r="P688" s="587"/>
      <c r="Q688" s="587"/>
      <c r="R688" s="587"/>
    </row>
    <row r="689" customHeight="1" spans="16:18">
      <c r="P689" s="587"/>
      <c r="Q689" s="587"/>
      <c r="R689" s="587"/>
    </row>
    <row r="690" customHeight="1" spans="16:18">
      <c r="P690" s="587"/>
      <c r="Q690" s="587"/>
      <c r="R690" s="587"/>
    </row>
    <row r="691" customHeight="1" spans="16:18">
      <c r="P691" s="587"/>
      <c r="Q691" s="587"/>
      <c r="R691" s="587"/>
    </row>
    <row r="692" customHeight="1" spans="16:18">
      <c r="P692" s="587"/>
      <c r="Q692" s="587"/>
      <c r="R692" s="587"/>
    </row>
    <row r="693" customHeight="1" spans="16:18">
      <c r="P693" s="587"/>
      <c r="Q693" s="587"/>
      <c r="R693" s="587"/>
    </row>
    <row r="694" customHeight="1" spans="16:18">
      <c r="P694" s="587"/>
      <c r="Q694" s="587"/>
      <c r="R694" s="587"/>
    </row>
    <row r="695" customHeight="1" spans="16:18">
      <c r="P695" s="587"/>
      <c r="Q695" s="587"/>
      <c r="R695" s="587"/>
    </row>
    <row r="696" customHeight="1" spans="16:18">
      <c r="P696" s="587"/>
      <c r="Q696" s="587"/>
      <c r="R696" s="587"/>
    </row>
    <row r="697" customHeight="1" spans="16:18">
      <c r="P697" s="587"/>
      <c r="Q697" s="587"/>
      <c r="R697" s="587"/>
    </row>
    <row r="698" customHeight="1" spans="16:18">
      <c r="P698" s="587"/>
      <c r="Q698" s="587"/>
      <c r="R698" s="587"/>
    </row>
    <row r="699" customHeight="1" spans="16:18">
      <c r="P699" s="587"/>
      <c r="Q699" s="587"/>
      <c r="R699" s="587"/>
    </row>
    <row r="700" customHeight="1" spans="16:18">
      <c r="P700" s="587"/>
      <c r="Q700" s="587"/>
      <c r="R700" s="587"/>
    </row>
    <row r="701" customHeight="1" spans="16:18">
      <c r="P701" s="587"/>
      <c r="Q701" s="587"/>
      <c r="R701" s="587"/>
    </row>
    <row r="702" customHeight="1" spans="16:18">
      <c r="P702" s="587"/>
      <c r="Q702" s="587"/>
      <c r="R702" s="587"/>
    </row>
    <row r="703" customHeight="1" spans="16:18">
      <c r="P703" s="587"/>
      <c r="Q703" s="587"/>
      <c r="R703" s="587"/>
    </row>
    <row r="704" customHeight="1" spans="16:18">
      <c r="P704" s="587"/>
      <c r="Q704" s="587"/>
      <c r="R704" s="587"/>
    </row>
    <row r="705" customHeight="1" spans="16:18">
      <c r="P705" s="587"/>
      <c r="Q705" s="587"/>
      <c r="R705" s="587"/>
    </row>
    <row r="706" customHeight="1" spans="16:18">
      <c r="P706" s="587"/>
      <c r="Q706" s="587"/>
      <c r="R706" s="587"/>
    </row>
    <row r="707" customHeight="1" spans="16:18">
      <c r="P707" s="587"/>
      <c r="Q707" s="587"/>
      <c r="R707" s="587"/>
    </row>
    <row r="708" customHeight="1" spans="16:18">
      <c r="P708" s="587"/>
      <c r="Q708" s="587"/>
      <c r="R708" s="587"/>
    </row>
    <row r="709" customHeight="1" spans="16:18">
      <c r="P709" s="587"/>
      <c r="Q709" s="587"/>
      <c r="R709" s="587"/>
    </row>
    <row r="710" customHeight="1" spans="16:18">
      <c r="P710" s="587"/>
      <c r="Q710" s="587"/>
      <c r="R710" s="587"/>
    </row>
    <row r="711" customHeight="1" spans="16:18">
      <c r="P711" s="587"/>
      <c r="Q711" s="587"/>
      <c r="R711" s="587"/>
    </row>
    <row r="712" customHeight="1" spans="16:18">
      <c r="P712" s="587"/>
      <c r="Q712" s="587"/>
      <c r="R712" s="587"/>
    </row>
    <row r="713" customHeight="1" spans="16:18">
      <c r="P713" s="587"/>
      <c r="Q713" s="587"/>
      <c r="R713" s="587"/>
    </row>
    <row r="714" customHeight="1" spans="16:18">
      <c r="P714" s="587"/>
      <c r="Q714" s="587"/>
      <c r="R714" s="587"/>
    </row>
    <row r="715" customHeight="1" spans="16:18">
      <c r="P715" s="587"/>
      <c r="Q715" s="587"/>
      <c r="R715" s="587"/>
    </row>
    <row r="716" customHeight="1" spans="16:18">
      <c r="P716" s="587"/>
      <c r="Q716" s="587"/>
      <c r="R716" s="587"/>
    </row>
    <row r="717" customHeight="1" spans="16:18">
      <c r="P717" s="587"/>
      <c r="Q717" s="587"/>
      <c r="R717" s="587"/>
    </row>
    <row r="718" customHeight="1" spans="16:18">
      <c r="P718" s="587"/>
      <c r="Q718" s="587"/>
      <c r="R718" s="587"/>
    </row>
    <row r="719" customHeight="1" spans="16:18">
      <c r="P719" s="587"/>
      <c r="Q719" s="587"/>
      <c r="R719" s="587"/>
    </row>
    <row r="720" customHeight="1" spans="16:18">
      <c r="P720" s="587"/>
      <c r="Q720" s="587"/>
      <c r="R720" s="587"/>
    </row>
    <row r="721" customHeight="1" spans="16:18">
      <c r="P721" s="587"/>
      <c r="Q721" s="587"/>
      <c r="R721" s="587"/>
    </row>
    <row r="722" customHeight="1" spans="16:18">
      <c r="P722" s="587"/>
      <c r="Q722" s="587"/>
      <c r="R722" s="587"/>
    </row>
    <row r="723" customHeight="1" spans="16:18">
      <c r="P723" s="587"/>
      <c r="Q723" s="587"/>
      <c r="R723" s="587"/>
    </row>
    <row r="724" customHeight="1" spans="16:18">
      <c r="P724" s="587"/>
      <c r="Q724" s="587"/>
      <c r="R724" s="587"/>
    </row>
    <row r="725" customHeight="1" spans="16:18">
      <c r="P725" s="587"/>
      <c r="Q725" s="587"/>
      <c r="R725" s="587"/>
    </row>
    <row r="726" customHeight="1" spans="16:18">
      <c r="P726" s="587"/>
      <c r="Q726" s="587"/>
      <c r="R726" s="587"/>
    </row>
    <row r="727" customHeight="1" spans="16:18">
      <c r="P727" s="587"/>
      <c r="Q727" s="587"/>
      <c r="R727" s="587"/>
    </row>
    <row r="728" customHeight="1" spans="16:18">
      <c r="P728" s="587"/>
      <c r="Q728" s="587"/>
      <c r="R728" s="587"/>
    </row>
    <row r="729" customHeight="1" spans="16:18">
      <c r="P729" s="587"/>
      <c r="Q729" s="587"/>
      <c r="R729" s="587"/>
    </row>
    <row r="730" customHeight="1" spans="16:18">
      <c r="P730" s="587"/>
      <c r="Q730" s="587"/>
      <c r="R730" s="587"/>
    </row>
    <row r="731" customHeight="1" spans="16:18">
      <c r="P731" s="587"/>
      <c r="Q731" s="587"/>
      <c r="R731" s="587"/>
    </row>
    <row r="732" customHeight="1" spans="16:18">
      <c r="P732" s="587"/>
      <c r="Q732" s="587"/>
      <c r="R732" s="587"/>
    </row>
    <row r="733" customHeight="1" spans="16:18">
      <c r="P733" s="587"/>
      <c r="Q733" s="587"/>
      <c r="R733" s="587"/>
    </row>
    <row r="734" customHeight="1" spans="16:18">
      <c r="P734" s="587"/>
      <c r="Q734" s="587"/>
      <c r="R734" s="587"/>
    </row>
    <row r="735" customHeight="1" spans="16:18">
      <c r="P735" s="587"/>
      <c r="Q735" s="587"/>
      <c r="R735" s="587"/>
    </row>
    <row r="736" customHeight="1" spans="16:18">
      <c r="P736" s="587"/>
      <c r="Q736" s="587"/>
      <c r="R736" s="587"/>
    </row>
    <row r="737" customHeight="1" spans="16:18">
      <c r="P737" s="587"/>
      <c r="Q737" s="587"/>
      <c r="R737" s="587"/>
    </row>
    <row r="738" customHeight="1" spans="16:18">
      <c r="P738" s="587"/>
      <c r="Q738" s="587"/>
      <c r="R738" s="587"/>
    </row>
    <row r="739" customHeight="1" spans="16:18">
      <c r="P739" s="587"/>
      <c r="Q739" s="587"/>
      <c r="R739" s="587"/>
    </row>
    <row r="740" customHeight="1" spans="16:18">
      <c r="P740" s="587"/>
      <c r="Q740" s="587"/>
      <c r="R740" s="587"/>
    </row>
    <row r="741" customHeight="1" spans="16:18">
      <c r="P741" s="587"/>
      <c r="Q741" s="587"/>
      <c r="R741" s="587"/>
    </row>
    <row r="742" customHeight="1" spans="16:18">
      <c r="P742" s="587"/>
      <c r="Q742" s="587"/>
      <c r="R742" s="587"/>
    </row>
    <row r="743" customHeight="1" spans="16:18">
      <c r="P743" s="587"/>
      <c r="Q743" s="587"/>
      <c r="R743" s="587"/>
    </row>
    <row r="744" customHeight="1" spans="16:18">
      <c r="P744" s="587"/>
      <c r="Q744" s="587"/>
      <c r="R744" s="587"/>
    </row>
    <row r="745" customHeight="1" spans="16:18">
      <c r="P745" s="587"/>
      <c r="Q745" s="587"/>
      <c r="R745" s="587"/>
    </row>
    <row r="746" customHeight="1" spans="16:18">
      <c r="P746" s="587"/>
      <c r="Q746" s="587"/>
      <c r="R746" s="587"/>
    </row>
    <row r="747" customHeight="1" spans="16:18">
      <c r="P747" s="587"/>
      <c r="Q747" s="587"/>
      <c r="R747" s="587"/>
    </row>
    <row r="748" customHeight="1" spans="16:18">
      <c r="P748" s="587"/>
      <c r="Q748" s="587"/>
      <c r="R748" s="587"/>
    </row>
    <row r="749" customHeight="1" spans="16:18">
      <c r="P749" s="587"/>
      <c r="Q749" s="587"/>
      <c r="R749" s="587"/>
    </row>
    <row r="750" customHeight="1" spans="16:18">
      <c r="P750" s="587"/>
      <c r="Q750" s="587"/>
      <c r="R750" s="587"/>
    </row>
    <row r="751" customHeight="1" spans="16:18">
      <c r="P751" s="587"/>
      <c r="Q751" s="587"/>
      <c r="R751" s="587"/>
    </row>
    <row r="752" customHeight="1" spans="16:18">
      <c r="P752" s="587"/>
      <c r="Q752" s="587"/>
      <c r="R752" s="587"/>
    </row>
    <row r="753" customHeight="1" spans="16:18">
      <c r="P753" s="587"/>
      <c r="Q753" s="587"/>
      <c r="R753" s="587"/>
    </row>
    <row r="754" customHeight="1" spans="16:18">
      <c r="P754" s="587"/>
      <c r="Q754" s="587"/>
      <c r="R754" s="587"/>
    </row>
    <row r="755" customHeight="1" spans="16:18">
      <c r="P755" s="587"/>
      <c r="Q755" s="587"/>
      <c r="R755" s="587"/>
    </row>
    <row r="756" customHeight="1" spans="16:18">
      <c r="P756" s="587"/>
      <c r="Q756" s="587"/>
      <c r="R756" s="587"/>
    </row>
    <row r="757" customHeight="1" spans="16:18">
      <c r="P757" s="587"/>
      <c r="Q757" s="587"/>
      <c r="R757" s="587"/>
    </row>
    <row r="758" customHeight="1" spans="16:18">
      <c r="P758" s="587"/>
      <c r="Q758" s="587"/>
      <c r="R758" s="587"/>
    </row>
    <row r="759" customHeight="1" spans="16:18">
      <c r="P759" s="587"/>
      <c r="Q759" s="587"/>
      <c r="R759" s="587"/>
    </row>
    <row r="760" customHeight="1" spans="16:18">
      <c r="P760" s="587"/>
      <c r="Q760" s="587"/>
      <c r="R760" s="587"/>
    </row>
    <row r="761" customHeight="1" spans="16:18">
      <c r="P761" s="587"/>
      <c r="Q761" s="587"/>
      <c r="R761" s="587"/>
    </row>
    <row r="762" customHeight="1" spans="16:18">
      <c r="P762" s="587"/>
      <c r="Q762" s="587"/>
      <c r="R762" s="587"/>
    </row>
    <row r="763" customHeight="1" spans="16:18">
      <c r="P763" s="587"/>
      <c r="Q763" s="587"/>
      <c r="R763" s="587"/>
    </row>
    <row r="764" customHeight="1" spans="16:18">
      <c r="P764" s="587"/>
      <c r="Q764" s="587"/>
      <c r="R764" s="587"/>
    </row>
    <row r="765" customHeight="1" spans="16:18">
      <c r="P765" s="587"/>
      <c r="Q765" s="587"/>
      <c r="R765" s="587"/>
    </row>
    <row r="766" customHeight="1" spans="16:18">
      <c r="P766" s="587"/>
      <c r="Q766" s="587"/>
      <c r="R766" s="587"/>
    </row>
    <row r="767" customHeight="1" spans="16:18">
      <c r="P767" s="587"/>
      <c r="Q767" s="587"/>
      <c r="R767" s="587"/>
    </row>
    <row r="768" customHeight="1" spans="16:18">
      <c r="P768" s="587"/>
      <c r="Q768" s="587"/>
      <c r="R768" s="587"/>
    </row>
    <row r="769" customHeight="1" spans="16:18">
      <c r="P769" s="587"/>
      <c r="Q769" s="587"/>
      <c r="R769" s="587"/>
    </row>
    <row r="770" customHeight="1" spans="16:18">
      <c r="P770" s="587"/>
      <c r="Q770" s="587"/>
      <c r="R770" s="587"/>
    </row>
    <row r="771" customHeight="1" spans="16:18">
      <c r="P771" s="587"/>
      <c r="Q771" s="587"/>
      <c r="R771" s="587"/>
    </row>
    <row r="772" customHeight="1" spans="16:18">
      <c r="P772" s="587"/>
      <c r="Q772" s="587"/>
      <c r="R772" s="587"/>
    </row>
    <row r="773" customHeight="1" spans="16:18">
      <c r="P773" s="587"/>
      <c r="Q773" s="587"/>
      <c r="R773" s="587"/>
    </row>
    <row r="774" customHeight="1" spans="16:18">
      <c r="P774" s="587"/>
      <c r="Q774" s="587"/>
      <c r="R774" s="587"/>
    </row>
    <row r="775" customHeight="1" spans="16:18">
      <c r="P775" s="587"/>
      <c r="Q775" s="587"/>
      <c r="R775" s="587"/>
    </row>
    <row r="776" customHeight="1" spans="16:18">
      <c r="P776" s="587"/>
      <c r="Q776" s="587"/>
      <c r="R776" s="587"/>
    </row>
    <row r="777" customHeight="1" spans="16:18">
      <c r="P777" s="587"/>
      <c r="Q777" s="587"/>
      <c r="R777" s="587"/>
    </row>
    <row r="778" customHeight="1" spans="16:18">
      <c r="P778" s="587"/>
      <c r="Q778" s="587"/>
      <c r="R778" s="587"/>
    </row>
    <row r="779" customHeight="1" spans="16:18">
      <c r="P779" s="587"/>
      <c r="Q779" s="587"/>
      <c r="R779" s="587"/>
    </row>
    <row r="780" customHeight="1" spans="16:18">
      <c r="P780" s="587"/>
      <c r="Q780" s="587"/>
      <c r="R780" s="587"/>
    </row>
    <row r="781" customHeight="1" spans="16:18">
      <c r="P781" s="587"/>
      <c r="Q781" s="587"/>
      <c r="R781" s="587"/>
    </row>
    <row r="782" customHeight="1" spans="16:18">
      <c r="P782" s="587"/>
      <c r="Q782" s="587"/>
      <c r="R782" s="587"/>
    </row>
    <row r="783" customHeight="1" spans="16:18">
      <c r="P783" s="587"/>
      <c r="Q783" s="587"/>
      <c r="R783" s="587"/>
    </row>
    <row r="784" customHeight="1" spans="16:18">
      <c r="P784" s="587"/>
      <c r="Q784" s="587"/>
      <c r="R784" s="587"/>
    </row>
    <row r="785" customHeight="1" spans="16:18">
      <c r="P785" s="587"/>
      <c r="Q785" s="587"/>
      <c r="R785" s="587"/>
    </row>
    <row r="786" customHeight="1" spans="16:18">
      <c r="P786" s="587"/>
      <c r="Q786" s="587"/>
      <c r="R786" s="587"/>
    </row>
    <row r="787" customHeight="1" spans="16:18">
      <c r="P787" s="587"/>
      <c r="Q787" s="587"/>
      <c r="R787" s="587"/>
    </row>
    <row r="788" customHeight="1" spans="16:18">
      <c r="P788" s="587"/>
      <c r="Q788" s="587"/>
      <c r="R788" s="587"/>
    </row>
    <row r="789" customHeight="1" spans="16:18">
      <c r="P789" s="587"/>
      <c r="Q789" s="587"/>
      <c r="R789" s="587"/>
    </row>
    <row r="790" customHeight="1" spans="16:18">
      <c r="P790" s="587"/>
      <c r="Q790" s="587"/>
      <c r="R790" s="587"/>
    </row>
    <row r="791" customHeight="1" spans="16:18">
      <c r="P791" s="587"/>
      <c r="Q791" s="587"/>
      <c r="R791" s="587"/>
    </row>
    <row r="792" customHeight="1" spans="16:18">
      <c r="P792" s="587"/>
      <c r="Q792" s="587"/>
      <c r="R792" s="587"/>
    </row>
    <row r="793" customHeight="1" spans="16:18">
      <c r="P793" s="587"/>
      <c r="Q793" s="587"/>
      <c r="R793" s="587"/>
    </row>
    <row r="794" customHeight="1" spans="16:18">
      <c r="P794" s="587"/>
      <c r="Q794" s="587"/>
      <c r="R794" s="587"/>
    </row>
    <row r="795" customHeight="1" spans="16:18">
      <c r="P795" s="587"/>
      <c r="Q795" s="587"/>
      <c r="R795" s="587"/>
    </row>
    <row r="796" customHeight="1" spans="16:18">
      <c r="P796" s="587"/>
      <c r="Q796" s="587"/>
      <c r="R796" s="587"/>
    </row>
    <row r="797" customHeight="1" spans="16:18">
      <c r="P797" s="587"/>
      <c r="Q797" s="587"/>
      <c r="R797" s="587"/>
    </row>
    <row r="798" customHeight="1" spans="16:18">
      <c r="P798" s="587"/>
      <c r="Q798" s="587"/>
      <c r="R798" s="587"/>
    </row>
    <row r="799" customHeight="1" spans="16:18">
      <c r="P799" s="587"/>
      <c r="Q799" s="587"/>
      <c r="R799" s="587"/>
    </row>
    <row r="800" customHeight="1" spans="16:18">
      <c r="P800" s="587"/>
      <c r="Q800" s="587"/>
      <c r="R800" s="587"/>
    </row>
    <row r="801" customHeight="1" spans="16:18">
      <c r="P801" s="587"/>
      <c r="Q801" s="587"/>
      <c r="R801" s="587"/>
    </row>
    <row r="802" customHeight="1" spans="16:18">
      <c r="P802" s="587"/>
      <c r="Q802" s="587"/>
      <c r="R802" s="587"/>
    </row>
    <row r="803" customHeight="1" spans="16:18">
      <c r="P803" s="587"/>
      <c r="Q803" s="587"/>
      <c r="R803" s="587"/>
    </row>
    <row r="804" customHeight="1" spans="16:18">
      <c r="P804" s="587"/>
      <c r="Q804" s="587"/>
      <c r="R804" s="587"/>
    </row>
    <row r="805" customHeight="1" spans="16:18">
      <c r="P805" s="587"/>
      <c r="Q805" s="587"/>
      <c r="R805" s="587"/>
    </row>
    <row r="806" customHeight="1" spans="16:18">
      <c r="P806" s="587"/>
      <c r="Q806" s="587"/>
      <c r="R806" s="587"/>
    </row>
    <row r="807" customHeight="1" spans="16:18">
      <c r="P807" s="587"/>
      <c r="Q807" s="587"/>
      <c r="R807" s="587"/>
    </row>
    <row r="808" customHeight="1" spans="16:18">
      <c r="P808" s="587"/>
      <c r="Q808" s="587"/>
      <c r="R808" s="587"/>
    </row>
    <row r="809" customHeight="1" spans="16:18">
      <c r="P809" s="587"/>
      <c r="Q809" s="587"/>
      <c r="R809" s="587"/>
    </row>
    <row r="810" customHeight="1" spans="16:18">
      <c r="P810" s="587"/>
      <c r="Q810" s="587"/>
      <c r="R810" s="587"/>
    </row>
    <row r="811" customHeight="1" spans="16:18">
      <c r="P811" s="587"/>
      <c r="Q811" s="587"/>
      <c r="R811" s="587"/>
    </row>
    <row r="812" customHeight="1" spans="16:18">
      <c r="P812" s="587"/>
      <c r="Q812" s="587"/>
      <c r="R812" s="587"/>
    </row>
    <row r="813" customHeight="1" spans="16:18">
      <c r="P813" s="587"/>
      <c r="Q813" s="587"/>
      <c r="R813" s="587"/>
    </row>
    <row r="814" customHeight="1" spans="16:18">
      <c r="P814" s="587"/>
      <c r="Q814" s="587"/>
      <c r="R814" s="587"/>
    </row>
    <row r="815" customHeight="1" spans="16:18">
      <c r="P815" s="587"/>
      <c r="Q815" s="587"/>
      <c r="R815" s="587"/>
    </row>
    <row r="816" customHeight="1" spans="16:18">
      <c r="P816" s="587"/>
      <c r="Q816" s="587"/>
      <c r="R816" s="587"/>
    </row>
    <row r="817" customHeight="1" spans="16:18">
      <c r="P817" s="587"/>
      <c r="Q817" s="587"/>
      <c r="R817" s="587"/>
    </row>
    <row r="818" customHeight="1" spans="16:18">
      <c r="P818" s="587"/>
      <c r="Q818" s="587"/>
      <c r="R818" s="587"/>
    </row>
    <row r="819" customHeight="1" spans="16:18">
      <c r="P819" s="587"/>
      <c r="Q819" s="587"/>
      <c r="R819" s="587"/>
    </row>
    <row r="820" customHeight="1" spans="16:18">
      <c r="P820" s="587"/>
      <c r="Q820" s="587"/>
      <c r="R820" s="587"/>
    </row>
    <row r="821" customHeight="1" spans="16:18">
      <c r="P821" s="587"/>
      <c r="Q821" s="587"/>
      <c r="R821" s="587"/>
    </row>
    <row r="822" customHeight="1" spans="16:18">
      <c r="P822" s="587"/>
      <c r="Q822" s="587"/>
      <c r="R822" s="587"/>
    </row>
    <row r="823" customHeight="1" spans="16:18">
      <c r="P823" s="587"/>
      <c r="Q823" s="587"/>
      <c r="R823" s="587"/>
    </row>
    <row r="824" customHeight="1" spans="16:18">
      <c r="P824" s="587"/>
      <c r="Q824" s="587"/>
      <c r="R824" s="587"/>
    </row>
    <row r="825" customHeight="1" spans="16:18">
      <c r="P825" s="587"/>
      <c r="Q825" s="587"/>
      <c r="R825" s="587"/>
    </row>
    <row r="826" customHeight="1" spans="16:18">
      <c r="P826" s="587"/>
      <c r="Q826" s="587"/>
      <c r="R826" s="587"/>
    </row>
    <row r="827" customHeight="1" spans="16:18">
      <c r="P827" s="587"/>
      <c r="Q827" s="587"/>
      <c r="R827" s="587"/>
    </row>
    <row r="828" customHeight="1" spans="16:18">
      <c r="P828" s="587"/>
      <c r="Q828" s="587"/>
      <c r="R828" s="587"/>
    </row>
    <row r="829" customHeight="1" spans="16:18">
      <c r="P829" s="587"/>
      <c r="Q829" s="587"/>
      <c r="R829" s="587"/>
    </row>
    <row r="830" customHeight="1" spans="16:18">
      <c r="P830" s="587"/>
      <c r="Q830" s="587"/>
      <c r="R830" s="587"/>
    </row>
    <row r="831" customHeight="1" spans="16:18">
      <c r="P831" s="587"/>
      <c r="Q831" s="587"/>
      <c r="R831" s="587"/>
    </row>
    <row r="832" customHeight="1" spans="16:18">
      <c r="P832" s="587"/>
      <c r="Q832" s="587"/>
      <c r="R832" s="587"/>
    </row>
    <row r="833" customHeight="1" spans="16:18">
      <c r="P833" s="587"/>
      <c r="Q833" s="587"/>
      <c r="R833" s="587"/>
    </row>
    <row r="834" customHeight="1" spans="16:18">
      <c r="P834" s="587"/>
      <c r="Q834" s="587"/>
      <c r="R834" s="587"/>
    </row>
    <row r="835" customHeight="1" spans="16:18">
      <c r="P835" s="587"/>
      <c r="Q835" s="587"/>
      <c r="R835" s="587"/>
    </row>
    <row r="836" customHeight="1" spans="16:18">
      <c r="P836" s="587"/>
      <c r="Q836" s="587"/>
      <c r="R836" s="587"/>
    </row>
    <row r="837" customHeight="1" spans="16:18">
      <c r="P837" s="587"/>
      <c r="Q837" s="587"/>
      <c r="R837" s="587"/>
    </row>
    <row r="838" customHeight="1" spans="16:18">
      <c r="P838" s="587"/>
      <c r="Q838" s="587"/>
      <c r="R838" s="587"/>
    </row>
    <row r="839" customHeight="1" spans="16:18">
      <c r="P839" s="587"/>
      <c r="Q839" s="587"/>
      <c r="R839" s="587"/>
    </row>
    <row r="840" customHeight="1" spans="16:18">
      <c r="P840" s="587"/>
      <c r="Q840" s="587"/>
      <c r="R840" s="587"/>
    </row>
    <row r="841" customHeight="1" spans="16:18">
      <c r="P841" s="587"/>
      <c r="Q841" s="587"/>
      <c r="R841" s="587"/>
    </row>
    <row r="842" customHeight="1" spans="16:18">
      <c r="P842" s="587"/>
      <c r="Q842" s="587"/>
      <c r="R842" s="587"/>
    </row>
    <row r="843" customHeight="1" spans="16:18">
      <c r="P843" s="587"/>
      <c r="Q843" s="587"/>
      <c r="R843" s="587"/>
    </row>
    <row r="844" customHeight="1" spans="16:18">
      <c r="P844" s="587"/>
      <c r="Q844" s="587"/>
      <c r="R844" s="587"/>
    </row>
    <row r="845" customHeight="1" spans="16:18">
      <c r="P845" s="587"/>
      <c r="Q845" s="587"/>
      <c r="R845" s="587"/>
    </row>
    <row r="846" customHeight="1" spans="16:18">
      <c r="P846" s="587"/>
      <c r="Q846" s="587"/>
      <c r="R846" s="587"/>
    </row>
    <row r="847" customHeight="1" spans="16:18">
      <c r="P847" s="587"/>
      <c r="Q847" s="587"/>
      <c r="R847" s="587"/>
    </row>
    <row r="848" customHeight="1" spans="16:18">
      <c r="P848" s="587"/>
      <c r="Q848" s="587"/>
      <c r="R848" s="587"/>
    </row>
    <row r="849" customHeight="1" spans="16:18">
      <c r="P849" s="587"/>
      <c r="Q849" s="587"/>
      <c r="R849" s="587"/>
    </row>
    <row r="850" customHeight="1" spans="16:18">
      <c r="P850" s="587"/>
      <c r="Q850" s="587"/>
      <c r="R850" s="587"/>
    </row>
    <row r="851" customHeight="1" spans="16:18">
      <c r="P851" s="587"/>
      <c r="Q851" s="587"/>
      <c r="R851" s="587"/>
    </row>
    <row r="852" customHeight="1" spans="16:18">
      <c r="P852" s="587"/>
      <c r="Q852" s="587"/>
      <c r="R852" s="587"/>
    </row>
    <row r="853" customHeight="1" spans="16:18">
      <c r="P853" s="587"/>
      <c r="Q853" s="587"/>
      <c r="R853" s="587"/>
    </row>
    <row r="854" customHeight="1" spans="16:18">
      <c r="P854" s="587"/>
      <c r="Q854" s="587"/>
      <c r="R854" s="587"/>
    </row>
    <row r="855" customHeight="1" spans="16:18">
      <c r="P855" s="587"/>
      <c r="Q855" s="587"/>
      <c r="R855" s="587"/>
    </row>
    <row r="856" customHeight="1" spans="16:18">
      <c r="P856" s="587"/>
      <c r="Q856" s="587"/>
      <c r="R856" s="587"/>
    </row>
    <row r="857" customHeight="1" spans="16:18">
      <c r="P857" s="587"/>
      <c r="Q857" s="587"/>
      <c r="R857" s="587"/>
    </row>
    <row r="858" customHeight="1" spans="16:18">
      <c r="P858" s="587"/>
      <c r="Q858" s="587"/>
      <c r="R858" s="587"/>
    </row>
    <row r="859" customHeight="1" spans="16:18">
      <c r="P859" s="587"/>
      <c r="Q859" s="587"/>
      <c r="R859" s="587"/>
    </row>
    <row r="860" customHeight="1" spans="16:18">
      <c r="P860" s="587"/>
      <c r="Q860" s="587"/>
      <c r="R860" s="587"/>
    </row>
    <row r="861" customHeight="1" spans="16:18">
      <c r="P861" s="587"/>
      <c r="Q861" s="587"/>
      <c r="R861" s="587"/>
    </row>
    <row r="862" customHeight="1" spans="16:18">
      <c r="P862" s="587"/>
      <c r="Q862" s="587"/>
      <c r="R862" s="587"/>
    </row>
    <row r="863" customHeight="1" spans="16:18">
      <c r="P863" s="587"/>
      <c r="Q863" s="587"/>
      <c r="R863" s="587"/>
    </row>
    <row r="864" customHeight="1" spans="16:18">
      <c r="P864" s="587"/>
      <c r="Q864" s="587"/>
      <c r="R864" s="587"/>
    </row>
    <row r="865" customHeight="1" spans="16:18">
      <c r="P865" s="587"/>
      <c r="Q865" s="587"/>
      <c r="R865" s="587"/>
    </row>
    <row r="866" customHeight="1" spans="16:18">
      <c r="P866" s="587"/>
      <c r="Q866" s="587"/>
      <c r="R866" s="587"/>
    </row>
    <row r="867" customHeight="1" spans="16:18">
      <c r="P867" s="587"/>
      <c r="Q867" s="587"/>
      <c r="R867" s="587"/>
    </row>
    <row r="868" customHeight="1" spans="16:18">
      <c r="P868" s="587"/>
      <c r="Q868" s="587"/>
      <c r="R868" s="587"/>
    </row>
    <row r="869" customHeight="1" spans="16:18">
      <c r="P869" s="587"/>
      <c r="Q869" s="587"/>
      <c r="R869" s="587"/>
    </row>
    <row r="870" customHeight="1" spans="16:18">
      <c r="P870" s="587"/>
      <c r="Q870" s="587"/>
      <c r="R870" s="587"/>
    </row>
    <row r="871" customHeight="1" spans="16:18">
      <c r="P871" s="587"/>
      <c r="Q871" s="587"/>
      <c r="R871" s="587"/>
    </row>
    <row r="872" customHeight="1" spans="16:18">
      <c r="P872" s="587"/>
      <c r="Q872" s="587"/>
      <c r="R872" s="587"/>
    </row>
    <row r="873" customHeight="1" spans="16:18">
      <c r="P873" s="587"/>
      <c r="Q873" s="587"/>
      <c r="R873" s="587"/>
    </row>
    <row r="874" customHeight="1" spans="16:18">
      <c r="P874" s="587"/>
      <c r="Q874" s="587"/>
      <c r="R874" s="587"/>
    </row>
    <row r="875" customHeight="1" spans="16:18">
      <c r="P875" s="587"/>
      <c r="Q875" s="587"/>
      <c r="R875" s="587"/>
    </row>
    <row r="876" customHeight="1" spans="16:18">
      <c r="P876" s="587"/>
      <c r="Q876" s="587"/>
      <c r="R876" s="587"/>
    </row>
    <row r="877" customHeight="1" spans="16:18">
      <c r="P877" s="587"/>
      <c r="Q877" s="587"/>
      <c r="R877" s="587"/>
    </row>
    <row r="878" customHeight="1" spans="16:18">
      <c r="P878" s="587"/>
      <c r="Q878" s="587"/>
      <c r="R878" s="587"/>
    </row>
    <row r="879" customHeight="1" spans="16:18">
      <c r="P879" s="587"/>
      <c r="Q879" s="587"/>
      <c r="R879" s="587"/>
    </row>
    <row r="880" customHeight="1" spans="16:18">
      <c r="P880" s="587"/>
      <c r="Q880" s="587"/>
      <c r="R880" s="587"/>
    </row>
    <row r="881" customHeight="1" spans="16:18">
      <c r="P881" s="587"/>
      <c r="Q881" s="587"/>
      <c r="R881" s="587"/>
    </row>
    <row r="882" customHeight="1" spans="16:18">
      <c r="P882" s="587"/>
      <c r="Q882" s="587"/>
      <c r="R882" s="587"/>
    </row>
    <row r="883" customHeight="1" spans="16:18">
      <c r="P883" s="587"/>
      <c r="Q883" s="587"/>
      <c r="R883" s="587"/>
    </row>
    <row r="884" customHeight="1" spans="16:18">
      <c r="P884" s="587"/>
      <c r="Q884" s="587"/>
      <c r="R884" s="587"/>
    </row>
    <row r="885" customHeight="1" spans="16:18">
      <c r="P885" s="587"/>
      <c r="Q885" s="587"/>
      <c r="R885" s="587"/>
    </row>
    <row r="886" customHeight="1" spans="16:18">
      <c r="P886" s="587"/>
      <c r="Q886" s="587"/>
      <c r="R886" s="587"/>
    </row>
    <row r="887" customHeight="1" spans="16:18">
      <c r="P887" s="587"/>
      <c r="Q887" s="587"/>
      <c r="R887" s="587"/>
    </row>
    <row r="888" customHeight="1" spans="16:18">
      <c r="P888" s="587"/>
      <c r="Q888" s="587"/>
      <c r="R888" s="587"/>
    </row>
    <row r="889" customHeight="1" spans="16:18">
      <c r="P889" s="587"/>
      <c r="Q889" s="587"/>
      <c r="R889" s="587"/>
    </row>
    <row r="890" customHeight="1" spans="16:18">
      <c r="P890" s="587"/>
      <c r="Q890" s="587"/>
      <c r="R890" s="587"/>
    </row>
    <row r="891" customHeight="1" spans="16:18">
      <c r="P891" s="587"/>
      <c r="Q891" s="587"/>
      <c r="R891" s="587"/>
    </row>
    <row r="892" customHeight="1" spans="16:18">
      <c r="P892" s="587"/>
      <c r="Q892" s="587"/>
      <c r="R892" s="587"/>
    </row>
    <row r="893" customHeight="1" spans="16:18">
      <c r="P893" s="587"/>
      <c r="Q893" s="587"/>
      <c r="R893" s="587"/>
    </row>
    <row r="894" customHeight="1" spans="16:18">
      <c r="P894" s="587"/>
      <c r="Q894" s="587"/>
      <c r="R894" s="587"/>
    </row>
    <row r="895" customHeight="1" spans="16:18">
      <c r="P895" s="587"/>
      <c r="Q895" s="587"/>
      <c r="R895" s="587"/>
    </row>
    <row r="896" customHeight="1" spans="16:18">
      <c r="P896" s="587"/>
      <c r="Q896" s="587"/>
      <c r="R896" s="587"/>
    </row>
    <row r="897" customHeight="1" spans="16:18">
      <c r="P897" s="587"/>
      <c r="Q897" s="587"/>
      <c r="R897" s="587"/>
    </row>
    <row r="898" customHeight="1" spans="16:18">
      <c r="P898" s="587"/>
      <c r="Q898" s="587"/>
      <c r="R898" s="587"/>
    </row>
    <row r="899" customHeight="1" spans="16:18">
      <c r="P899" s="587"/>
      <c r="Q899" s="587"/>
      <c r="R899" s="587"/>
    </row>
    <row r="900" customHeight="1" spans="16:18">
      <c r="P900" s="587"/>
      <c r="Q900" s="587"/>
      <c r="R900" s="587"/>
    </row>
    <row r="901" customHeight="1" spans="16:18">
      <c r="P901" s="587"/>
      <c r="Q901" s="587"/>
      <c r="R901" s="587"/>
    </row>
    <row r="902" customHeight="1" spans="16:18">
      <c r="P902" s="587"/>
      <c r="Q902" s="587"/>
      <c r="R902" s="587"/>
    </row>
    <row r="903" customHeight="1" spans="16:18">
      <c r="P903" s="587"/>
      <c r="Q903" s="587"/>
      <c r="R903" s="587"/>
    </row>
    <row r="904" customHeight="1" spans="16:18">
      <c r="P904" s="587"/>
      <c r="Q904" s="587"/>
      <c r="R904" s="587"/>
    </row>
    <row r="905" customHeight="1" spans="16:18">
      <c r="P905" s="587"/>
      <c r="Q905" s="587"/>
      <c r="R905" s="587"/>
    </row>
    <row r="906" customHeight="1" spans="16:18">
      <c r="P906" s="587"/>
      <c r="Q906" s="587"/>
      <c r="R906" s="587"/>
    </row>
    <row r="907" customHeight="1" spans="16:18">
      <c r="P907" s="587"/>
      <c r="Q907" s="587"/>
      <c r="R907" s="587"/>
    </row>
    <row r="908" customHeight="1" spans="16:18">
      <c r="P908" s="587"/>
      <c r="Q908" s="587"/>
      <c r="R908" s="587"/>
    </row>
    <row r="909" customHeight="1" spans="16:18">
      <c r="P909" s="587"/>
      <c r="Q909" s="587"/>
      <c r="R909" s="587"/>
    </row>
    <row r="910" customHeight="1" spans="16:18">
      <c r="P910" s="587"/>
      <c r="Q910" s="587"/>
      <c r="R910" s="587"/>
    </row>
    <row r="911" customHeight="1" spans="16:18">
      <c r="P911" s="587"/>
      <c r="Q911" s="587"/>
      <c r="R911" s="587"/>
    </row>
    <row r="912" customHeight="1" spans="16:18">
      <c r="P912" s="587"/>
      <c r="Q912" s="587"/>
      <c r="R912" s="587"/>
    </row>
    <row r="913" customHeight="1" spans="16:18">
      <c r="P913" s="587"/>
      <c r="Q913" s="587"/>
      <c r="R913" s="587"/>
    </row>
    <row r="914" customHeight="1" spans="16:18">
      <c r="P914" s="587"/>
      <c r="Q914" s="587"/>
      <c r="R914" s="587"/>
    </row>
    <row r="915" customHeight="1" spans="16:18">
      <c r="P915" s="587"/>
      <c r="Q915" s="587"/>
      <c r="R915" s="587"/>
    </row>
    <row r="916" customHeight="1" spans="16:18">
      <c r="P916" s="587"/>
      <c r="Q916" s="587"/>
      <c r="R916" s="587"/>
    </row>
    <row r="917" customHeight="1" spans="16:18">
      <c r="P917" s="587"/>
      <c r="Q917" s="587"/>
      <c r="R917" s="587"/>
    </row>
    <row r="918" customHeight="1" spans="16:18">
      <c r="P918" s="587"/>
      <c r="Q918" s="587"/>
      <c r="R918" s="587"/>
    </row>
    <row r="919" customHeight="1" spans="16:18">
      <c r="P919" s="587"/>
      <c r="Q919" s="587"/>
      <c r="R919" s="587"/>
    </row>
    <row r="920" customHeight="1" spans="16:18">
      <c r="P920" s="587"/>
      <c r="Q920" s="587"/>
      <c r="R920" s="587"/>
    </row>
    <row r="921" customHeight="1" spans="16:18">
      <c r="P921" s="587"/>
      <c r="Q921" s="587"/>
      <c r="R921" s="587"/>
    </row>
    <row r="922" customHeight="1" spans="16:18">
      <c r="P922" s="587"/>
      <c r="Q922" s="587"/>
      <c r="R922" s="587"/>
    </row>
    <row r="923" customHeight="1" spans="16:18">
      <c r="P923" s="587"/>
      <c r="Q923" s="587"/>
      <c r="R923" s="587"/>
    </row>
    <row r="924" customHeight="1" spans="16:18">
      <c r="P924" s="587"/>
      <c r="Q924" s="587"/>
      <c r="R924" s="587"/>
    </row>
    <row r="925" customHeight="1" spans="16:18">
      <c r="P925" s="587"/>
      <c r="Q925" s="587"/>
      <c r="R925" s="587"/>
    </row>
    <row r="926" customHeight="1" spans="16:18">
      <c r="P926" s="587"/>
      <c r="Q926" s="587"/>
      <c r="R926" s="587"/>
    </row>
    <row r="927" customHeight="1" spans="16:18">
      <c r="P927" s="587"/>
      <c r="Q927" s="587"/>
      <c r="R927" s="587"/>
    </row>
    <row r="928" customHeight="1" spans="16:18">
      <c r="P928" s="587"/>
      <c r="Q928" s="587"/>
      <c r="R928" s="587"/>
    </row>
    <row r="929" customHeight="1" spans="16:18">
      <c r="P929" s="587"/>
      <c r="Q929" s="587"/>
      <c r="R929" s="587"/>
    </row>
    <row r="930" customHeight="1" spans="16:18">
      <c r="P930" s="587"/>
      <c r="Q930" s="587"/>
      <c r="R930" s="587"/>
    </row>
    <row r="931" customHeight="1" spans="16:18">
      <c r="P931" s="587"/>
      <c r="Q931" s="587"/>
      <c r="R931" s="587"/>
    </row>
    <row r="932" customHeight="1" spans="16:18">
      <c r="P932" s="587"/>
      <c r="Q932" s="587"/>
      <c r="R932" s="587"/>
    </row>
    <row r="933" customHeight="1" spans="16:18">
      <c r="P933" s="587"/>
      <c r="Q933" s="587"/>
      <c r="R933" s="587"/>
    </row>
    <row r="934" customHeight="1" spans="16:18">
      <c r="P934" s="587"/>
      <c r="Q934" s="587"/>
      <c r="R934" s="587"/>
    </row>
    <row r="935" customHeight="1" spans="16:18">
      <c r="P935" s="587"/>
      <c r="Q935" s="587"/>
      <c r="R935" s="587"/>
    </row>
    <row r="936" customHeight="1" spans="16:18">
      <c r="P936" s="587"/>
      <c r="Q936" s="587"/>
      <c r="R936" s="587"/>
    </row>
    <row r="937" customHeight="1" spans="16:18">
      <c r="P937" s="587"/>
      <c r="Q937" s="587"/>
      <c r="R937" s="587"/>
    </row>
    <row r="938" customHeight="1" spans="16:18">
      <c r="P938" s="587"/>
      <c r="Q938" s="587"/>
      <c r="R938" s="587"/>
    </row>
    <row r="939" customHeight="1" spans="16:18">
      <c r="P939" s="587"/>
      <c r="Q939" s="587"/>
      <c r="R939" s="587"/>
    </row>
    <row r="940" customHeight="1" spans="16:18">
      <c r="P940" s="587"/>
      <c r="Q940" s="587"/>
      <c r="R940" s="587"/>
    </row>
    <row r="941" customHeight="1" spans="16:18">
      <c r="P941" s="587"/>
      <c r="Q941" s="587"/>
      <c r="R941" s="587"/>
    </row>
    <row r="942" customHeight="1" spans="16:18">
      <c r="P942" s="587"/>
      <c r="Q942" s="587"/>
      <c r="R942" s="587"/>
    </row>
    <row r="943" customHeight="1" spans="16:18">
      <c r="P943" s="587"/>
      <c r="Q943" s="587"/>
      <c r="R943" s="587"/>
    </row>
    <row r="944" customHeight="1" spans="16:18">
      <c r="P944" s="587"/>
      <c r="Q944" s="587"/>
      <c r="R944" s="587"/>
    </row>
    <row r="945" customHeight="1" spans="16:18">
      <c r="P945" s="587"/>
      <c r="Q945" s="587"/>
      <c r="R945" s="587"/>
    </row>
    <row r="946" customHeight="1" spans="16:18">
      <c r="P946" s="587"/>
      <c r="Q946" s="587"/>
      <c r="R946" s="587"/>
    </row>
    <row r="947" customHeight="1" spans="16:18">
      <c r="P947" s="587"/>
      <c r="Q947" s="587"/>
      <c r="R947" s="587"/>
    </row>
    <row r="948" customHeight="1" spans="16:18">
      <c r="P948" s="587"/>
      <c r="Q948" s="587"/>
      <c r="R948" s="587"/>
    </row>
    <row r="949" customHeight="1" spans="16:18">
      <c r="P949" s="587"/>
      <c r="Q949" s="587"/>
      <c r="R949" s="587"/>
    </row>
    <row r="950" customHeight="1" spans="16:18">
      <c r="P950" s="587"/>
      <c r="Q950" s="587"/>
      <c r="R950" s="587"/>
    </row>
    <row r="951" customHeight="1" spans="16:18">
      <c r="P951" s="587"/>
      <c r="Q951" s="587"/>
      <c r="R951" s="587"/>
    </row>
    <row r="952" customHeight="1" spans="16:18">
      <c r="P952" s="587"/>
      <c r="Q952" s="587"/>
      <c r="R952" s="587"/>
    </row>
    <row r="953" customHeight="1" spans="16:18">
      <c r="P953" s="587"/>
      <c r="Q953" s="587"/>
      <c r="R953" s="587"/>
    </row>
    <row r="954" customHeight="1" spans="16:18">
      <c r="P954" s="587"/>
      <c r="Q954" s="587"/>
      <c r="R954" s="587"/>
    </row>
    <row r="955" customHeight="1" spans="16:18">
      <c r="P955" s="587"/>
      <c r="Q955" s="587"/>
      <c r="R955" s="587"/>
    </row>
    <row r="956" customHeight="1" spans="16:18">
      <c r="P956" s="587"/>
      <c r="Q956" s="587"/>
      <c r="R956" s="587"/>
    </row>
    <row r="957" customHeight="1" spans="16:18">
      <c r="P957" s="587"/>
      <c r="Q957" s="587"/>
      <c r="R957" s="587"/>
    </row>
    <row r="958" customHeight="1" spans="16:18">
      <c r="P958" s="587"/>
      <c r="Q958" s="587"/>
      <c r="R958" s="587"/>
    </row>
    <row r="959" customHeight="1" spans="16:18">
      <c r="P959" s="587"/>
      <c r="Q959" s="587"/>
      <c r="R959" s="587"/>
    </row>
    <row r="960" customHeight="1" spans="16:18">
      <c r="P960" s="587"/>
      <c r="Q960" s="587"/>
      <c r="R960" s="587"/>
    </row>
    <row r="961" customHeight="1" spans="16:18">
      <c r="P961" s="587"/>
      <c r="Q961" s="587"/>
      <c r="R961" s="587"/>
    </row>
    <row r="962" customHeight="1" spans="16:18">
      <c r="P962" s="587"/>
      <c r="Q962" s="587"/>
      <c r="R962" s="587"/>
    </row>
    <row r="963" customHeight="1" spans="16:18">
      <c r="P963" s="587"/>
      <c r="Q963" s="587"/>
      <c r="R963" s="587"/>
    </row>
    <row r="964" customHeight="1" spans="16:18">
      <c r="P964" s="587"/>
      <c r="Q964" s="587"/>
      <c r="R964" s="587"/>
    </row>
    <row r="965" customHeight="1" spans="16:18">
      <c r="P965" s="587"/>
      <c r="Q965" s="587"/>
      <c r="R965" s="587"/>
    </row>
    <row r="966" customHeight="1" spans="16:18">
      <c r="P966" s="587"/>
      <c r="Q966" s="587"/>
      <c r="R966" s="587"/>
    </row>
    <row r="967" customHeight="1" spans="16:18">
      <c r="P967" s="587"/>
      <c r="Q967" s="587"/>
      <c r="R967" s="587"/>
    </row>
    <row r="968" customHeight="1" spans="16:18">
      <c r="P968" s="587"/>
      <c r="Q968" s="587"/>
      <c r="R968" s="587"/>
    </row>
    <row r="969" customHeight="1" spans="16:18">
      <c r="P969" s="587"/>
      <c r="Q969" s="587"/>
      <c r="R969" s="587"/>
    </row>
    <row r="970" customHeight="1" spans="16:18">
      <c r="P970" s="587"/>
      <c r="Q970" s="587"/>
      <c r="R970" s="587"/>
    </row>
    <row r="971" customHeight="1" spans="16:18">
      <c r="P971" s="587"/>
      <c r="Q971" s="587"/>
      <c r="R971" s="587"/>
    </row>
    <row r="972" customHeight="1" spans="16:18">
      <c r="P972" s="587"/>
      <c r="Q972" s="587"/>
      <c r="R972" s="587"/>
    </row>
    <row r="973" customHeight="1" spans="16:18">
      <c r="P973" s="587"/>
      <c r="Q973" s="587"/>
      <c r="R973" s="587"/>
    </row>
    <row r="974" customHeight="1" spans="16:18">
      <c r="P974" s="587"/>
      <c r="Q974" s="587"/>
      <c r="R974" s="587"/>
    </row>
    <row r="975" customHeight="1" spans="16:18">
      <c r="P975" s="587"/>
      <c r="Q975" s="587"/>
      <c r="R975" s="587"/>
    </row>
    <row r="976" customHeight="1" spans="16:18">
      <c r="P976" s="587"/>
      <c r="Q976" s="587"/>
      <c r="R976" s="587"/>
    </row>
    <row r="977" customHeight="1" spans="16:18">
      <c r="P977" s="587"/>
      <c r="Q977" s="587"/>
      <c r="R977" s="587"/>
    </row>
    <row r="978" customHeight="1" spans="16:18">
      <c r="P978" s="587"/>
      <c r="Q978" s="587"/>
      <c r="R978" s="587"/>
    </row>
    <row r="979" customHeight="1" spans="16:18">
      <c r="P979" s="587"/>
      <c r="Q979" s="587"/>
      <c r="R979" s="587"/>
    </row>
    <row r="980" customHeight="1" spans="16:18">
      <c r="P980" s="587"/>
      <c r="Q980" s="587"/>
      <c r="R980" s="587"/>
    </row>
    <row r="981" customHeight="1" spans="16:18">
      <c r="P981" s="587"/>
      <c r="Q981" s="587"/>
      <c r="R981" s="587"/>
    </row>
    <row r="982" customHeight="1" spans="16:18">
      <c r="P982" s="587"/>
      <c r="Q982" s="587"/>
      <c r="R982" s="587"/>
    </row>
    <row r="983" customHeight="1" spans="16:18">
      <c r="P983" s="587"/>
      <c r="Q983" s="587"/>
      <c r="R983" s="587"/>
    </row>
    <row r="984" customHeight="1" spans="16:18">
      <c r="P984" s="587"/>
      <c r="Q984" s="587"/>
      <c r="R984" s="587"/>
    </row>
    <row r="985" customHeight="1" spans="16:18">
      <c r="P985" s="587"/>
      <c r="Q985" s="587"/>
      <c r="R985" s="587"/>
    </row>
    <row r="986" customHeight="1" spans="16:18">
      <c r="P986" s="587"/>
      <c r="Q986" s="587"/>
      <c r="R986" s="587"/>
    </row>
    <row r="987" customHeight="1" spans="16:18">
      <c r="P987" s="587"/>
      <c r="Q987" s="587"/>
      <c r="R987" s="587"/>
    </row>
    <row r="988" customHeight="1" spans="16:18">
      <c r="P988" s="587"/>
      <c r="Q988" s="587"/>
      <c r="R988" s="587"/>
    </row>
    <row r="989" customHeight="1" spans="16:18">
      <c r="P989" s="587"/>
      <c r="Q989" s="587"/>
      <c r="R989" s="587"/>
    </row>
    <row r="990" customHeight="1" spans="16:18">
      <c r="P990" s="587"/>
      <c r="Q990" s="587"/>
      <c r="R990" s="587"/>
    </row>
    <row r="991" customHeight="1" spans="16:18">
      <c r="P991" s="587"/>
      <c r="Q991" s="587"/>
      <c r="R991" s="587"/>
    </row>
    <row r="992" customHeight="1" spans="16:18">
      <c r="P992" s="587"/>
      <c r="Q992" s="587"/>
      <c r="R992" s="587"/>
    </row>
    <row r="993" customHeight="1" spans="16:18">
      <c r="P993" s="587"/>
      <c r="Q993" s="587"/>
      <c r="R993" s="587"/>
    </row>
    <row r="994" customHeight="1" spans="16:18">
      <c r="P994" s="587"/>
      <c r="Q994" s="587"/>
      <c r="R994" s="587"/>
    </row>
    <row r="995" customHeight="1" spans="16:18">
      <c r="P995" s="587"/>
      <c r="Q995" s="587"/>
      <c r="R995" s="587"/>
    </row>
    <row r="996" customHeight="1" spans="16:18">
      <c r="P996" s="587"/>
      <c r="Q996" s="587"/>
      <c r="R996" s="587"/>
    </row>
    <row r="997" customHeight="1" spans="16:18">
      <c r="P997" s="587"/>
      <c r="Q997" s="587"/>
      <c r="R997" s="587"/>
    </row>
    <row r="998" customHeight="1" spans="16:18">
      <c r="P998" s="587"/>
      <c r="Q998" s="587"/>
      <c r="R998" s="587"/>
    </row>
    <row r="999" customHeight="1" spans="16:18">
      <c r="P999" s="587"/>
      <c r="Q999" s="587"/>
      <c r="R999" s="587"/>
    </row>
    <row r="1000" customHeight="1" spans="16:18">
      <c r="P1000" s="587"/>
      <c r="Q1000" s="587"/>
      <c r="R1000" s="587"/>
    </row>
    <row r="1001" customHeight="1" spans="16:18">
      <c r="P1001" s="587"/>
      <c r="Q1001" s="587"/>
      <c r="R1001" s="587"/>
    </row>
    <row r="1002" customHeight="1" spans="16:18">
      <c r="P1002" s="587"/>
      <c r="Q1002" s="587"/>
      <c r="R1002" s="587"/>
    </row>
    <row r="1003" customHeight="1" spans="16:18">
      <c r="P1003" s="587"/>
      <c r="Q1003" s="587"/>
      <c r="R1003" s="587"/>
    </row>
    <row r="1004" customHeight="1" spans="16:18">
      <c r="P1004" s="587"/>
      <c r="Q1004" s="587"/>
      <c r="R1004" s="587"/>
    </row>
    <row r="1005" customHeight="1" spans="16:18">
      <c r="P1005" s="587"/>
      <c r="Q1005" s="587"/>
      <c r="R1005" s="587"/>
    </row>
    <row r="1006" customHeight="1" spans="16:18">
      <c r="P1006" s="587"/>
      <c r="Q1006" s="587"/>
      <c r="R1006" s="587"/>
    </row>
    <row r="1007" customHeight="1" spans="16:18">
      <c r="P1007" s="587"/>
      <c r="Q1007" s="587"/>
      <c r="R1007" s="587"/>
    </row>
    <row r="1008" customHeight="1" spans="16:18">
      <c r="P1008" s="587"/>
      <c r="Q1008" s="587"/>
      <c r="R1008" s="587"/>
    </row>
    <row r="1009" customHeight="1" spans="16:18">
      <c r="P1009" s="587"/>
      <c r="Q1009" s="587"/>
      <c r="R1009" s="587"/>
    </row>
    <row r="1010" customHeight="1" spans="16:18">
      <c r="P1010" s="587"/>
      <c r="Q1010" s="587"/>
      <c r="R1010" s="587"/>
    </row>
    <row r="1011" customHeight="1" spans="16:18">
      <c r="P1011" s="587"/>
      <c r="Q1011" s="587"/>
      <c r="R1011" s="587"/>
    </row>
    <row r="1012" customHeight="1" spans="16:18">
      <c r="P1012" s="587"/>
      <c r="Q1012" s="587"/>
      <c r="R1012" s="587"/>
    </row>
    <row r="1013" customHeight="1" spans="16:18">
      <c r="P1013" s="587"/>
      <c r="Q1013" s="587"/>
      <c r="R1013" s="587"/>
    </row>
    <row r="1014" customHeight="1" spans="16:18">
      <c r="P1014" s="587"/>
      <c r="Q1014" s="587"/>
      <c r="R1014" s="587"/>
    </row>
    <row r="1015" customHeight="1" spans="16:18">
      <c r="P1015" s="587"/>
      <c r="Q1015" s="587"/>
      <c r="R1015" s="587"/>
    </row>
    <row r="1016" customHeight="1" spans="16:18">
      <c r="P1016" s="587"/>
      <c r="Q1016" s="587"/>
      <c r="R1016" s="587"/>
    </row>
    <row r="1017" customHeight="1" spans="16:18">
      <c r="P1017" s="587"/>
      <c r="Q1017" s="587"/>
      <c r="R1017" s="587"/>
    </row>
    <row r="1018" customHeight="1" spans="16:18">
      <c r="P1018" s="587"/>
      <c r="Q1018" s="587"/>
      <c r="R1018" s="587"/>
    </row>
    <row r="1019" customHeight="1" spans="16:18">
      <c r="P1019" s="587"/>
      <c r="Q1019" s="587"/>
      <c r="R1019" s="587"/>
    </row>
    <row r="1020" customHeight="1" spans="16:18">
      <c r="P1020" s="587"/>
      <c r="Q1020" s="587"/>
      <c r="R1020" s="587"/>
    </row>
    <row r="1021" customHeight="1" spans="16:18">
      <c r="P1021" s="587"/>
      <c r="Q1021" s="587"/>
      <c r="R1021" s="587"/>
    </row>
    <row r="1022" customHeight="1" spans="16:18">
      <c r="P1022" s="587"/>
      <c r="Q1022" s="587"/>
      <c r="R1022" s="587"/>
    </row>
    <row r="1023" customHeight="1" spans="16:18">
      <c r="P1023" s="587"/>
      <c r="Q1023" s="587"/>
      <c r="R1023" s="587"/>
    </row>
    <row r="1024" customHeight="1" spans="16:18">
      <c r="P1024" s="587"/>
      <c r="Q1024" s="587"/>
      <c r="R1024" s="587"/>
    </row>
    <row r="1025" customHeight="1" spans="16:18">
      <c r="P1025" s="587"/>
      <c r="Q1025" s="587"/>
      <c r="R1025" s="587"/>
    </row>
    <row r="1026" customHeight="1" spans="16:18">
      <c r="P1026" s="587"/>
      <c r="Q1026" s="587"/>
      <c r="R1026" s="587"/>
    </row>
    <row r="1027" customHeight="1" spans="16:18">
      <c r="P1027" s="587"/>
      <c r="Q1027" s="587"/>
      <c r="R1027" s="587"/>
    </row>
    <row r="1028" customHeight="1" spans="16:18">
      <c r="P1028" s="587"/>
      <c r="Q1028" s="587"/>
      <c r="R1028" s="587"/>
    </row>
    <row r="1029" customHeight="1" spans="16:18">
      <c r="P1029" s="587"/>
      <c r="Q1029" s="587"/>
      <c r="R1029" s="587"/>
    </row>
    <row r="1030" customHeight="1" spans="16:18">
      <c r="P1030" s="587"/>
      <c r="Q1030" s="587"/>
      <c r="R1030" s="587"/>
    </row>
    <row r="1031" customHeight="1" spans="16:18">
      <c r="P1031" s="587"/>
      <c r="Q1031" s="587"/>
      <c r="R1031" s="587"/>
    </row>
    <row r="1032" customHeight="1" spans="16:18">
      <c r="P1032" s="587"/>
      <c r="Q1032" s="587"/>
      <c r="R1032" s="587"/>
    </row>
    <row r="1033" customHeight="1" spans="16:18">
      <c r="P1033" s="587"/>
      <c r="Q1033" s="587"/>
      <c r="R1033" s="587"/>
    </row>
    <row r="1034" customHeight="1" spans="16:18">
      <c r="P1034" s="587"/>
      <c r="Q1034" s="587"/>
      <c r="R1034" s="587"/>
    </row>
    <row r="1035" customHeight="1" spans="16:18">
      <c r="P1035" s="587"/>
      <c r="Q1035" s="587"/>
      <c r="R1035" s="587"/>
    </row>
    <row r="1036" customHeight="1" spans="16:18">
      <c r="P1036" s="587"/>
      <c r="Q1036" s="587"/>
      <c r="R1036" s="587"/>
    </row>
    <row r="1037" customHeight="1" spans="16:18">
      <c r="P1037" s="587"/>
      <c r="Q1037" s="587"/>
      <c r="R1037" s="587"/>
    </row>
    <row r="1038" customHeight="1" spans="16:18">
      <c r="P1038" s="587"/>
      <c r="Q1038" s="587"/>
      <c r="R1038" s="587"/>
    </row>
    <row r="1039" customHeight="1" spans="16:18">
      <c r="P1039" s="587"/>
      <c r="Q1039" s="587"/>
      <c r="R1039" s="587"/>
    </row>
    <row r="1040" customHeight="1" spans="16:18">
      <c r="P1040" s="587"/>
      <c r="Q1040" s="587"/>
      <c r="R1040" s="587"/>
    </row>
    <row r="1041" customHeight="1" spans="16:18">
      <c r="P1041" s="587"/>
      <c r="Q1041" s="587"/>
      <c r="R1041" s="587"/>
    </row>
    <row r="1042" customHeight="1" spans="16:18">
      <c r="P1042" s="587"/>
      <c r="Q1042" s="587"/>
      <c r="R1042" s="587"/>
    </row>
    <row r="1043" customHeight="1" spans="16:18">
      <c r="P1043" s="587"/>
      <c r="Q1043" s="587"/>
      <c r="R1043" s="587"/>
    </row>
    <row r="1044" customHeight="1" spans="16:18">
      <c r="P1044" s="587"/>
      <c r="Q1044" s="587"/>
      <c r="R1044" s="587"/>
    </row>
    <row r="1045" customHeight="1" spans="16:18">
      <c r="P1045" s="587"/>
      <c r="Q1045" s="587"/>
      <c r="R1045" s="587"/>
    </row>
    <row r="1046" customHeight="1" spans="16:18">
      <c r="P1046" s="587"/>
      <c r="Q1046" s="587"/>
      <c r="R1046" s="587"/>
    </row>
    <row r="1047" customHeight="1" spans="16:18">
      <c r="P1047" s="587"/>
      <c r="Q1047" s="587"/>
      <c r="R1047" s="587"/>
    </row>
    <row r="1048" customHeight="1" spans="16:18">
      <c r="P1048" s="587"/>
      <c r="Q1048" s="587"/>
      <c r="R1048" s="587"/>
    </row>
    <row r="1049" customHeight="1" spans="16:18">
      <c r="P1049" s="587"/>
      <c r="Q1049" s="587"/>
      <c r="R1049" s="587"/>
    </row>
    <row r="1050" customHeight="1" spans="16:18">
      <c r="P1050" s="587"/>
      <c r="Q1050" s="587"/>
      <c r="R1050" s="587"/>
    </row>
    <row r="1051" customHeight="1" spans="16:18">
      <c r="P1051" s="587"/>
      <c r="Q1051" s="587"/>
      <c r="R1051" s="587"/>
    </row>
    <row r="1052" customHeight="1" spans="16:18">
      <c r="P1052" s="587"/>
      <c r="Q1052" s="587"/>
      <c r="R1052" s="587"/>
    </row>
    <row r="1053" customHeight="1" spans="16:18">
      <c r="P1053" s="587"/>
      <c r="Q1053" s="587"/>
      <c r="R1053" s="587"/>
    </row>
    <row r="1054" customHeight="1" spans="16:18">
      <c r="P1054" s="587"/>
      <c r="Q1054" s="587"/>
      <c r="R1054" s="587"/>
    </row>
    <row r="1055" customHeight="1" spans="16:18">
      <c r="P1055" s="587"/>
      <c r="Q1055" s="587"/>
      <c r="R1055" s="587"/>
    </row>
    <row r="1056" customHeight="1" spans="16:18">
      <c r="P1056" s="587"/>
      <c r="Q1056" s="587"/>
      <c r="R1056" s="587"/>
    </row>
    <row r="1057" customHeight="1" spans="16:18">
      <c r="P1057" s="587"/>
      <c r="Q1057" s="587"/>
      <c r="R1057" s="587"/>
    </row>
    <row r="1058" customHeight="1" spans="16:18">
      <c r="P1058" s="587"/>
      <c r="Q1058" s="587"/>
      <c r="R1058" s="587"/>
    </row>
    <row r="1059" customHeight="1" spans="16:18">
      <c r="P1059" s="587"/>
      <c r="Q1059" s="587"/>
      <c r="R1059" s="587"/>
    </row>
    <row r="1060" customHeight="1" spans="16:18">
      <c r="P1060" s="587"/>
      <c r="Q1060" s="587"/>
      <c r="R1060" s="587"/>
    </row>
    <row r="1061" customHeight="1" spans="16:18">
      <c r="P1061" s="587"/>
      <c r="Q1061" s="587"/>
      <c r="R1061" s="587"/>
    </row>
    <row r="1062" customHeight="1" spans="16:18">
      <c r="P1062" s="587"/>
      <c r="Q1062" s="587"/>
      <c r="R1062" s="587"/>
    </row>
    <row r="1063" customHeight="1" spans="16:18">
      <c r="P1063" s="587"/>
      <c r="Q1063" s="587"/>
      <c r="R1063" s="587"/>
    </row>
    <row r="1064" customHeight="1" spans="16:18">
      <c r="P1064" s="587"/>
      <c r="Q1064" s="587"/>
      <c r="R1064" s="587"/>
    </row>
    <row r="1065" customHeight="1" spans="16:18">
      <c r="P1065" s="587"/>
      <c r="Q1065" s="587"/>
      <c r="R1065" s="587"/>
    </row>
    <row r="1066" customHeight="1" spans="16:18">
      <c r="P1066" s="587"/>
      <c r="Q1066" s="587"/>
      <c r="R1066" s="587"/>
    </row>
    <row r="1067" customHeight="1" spans="16:18">
      <c r="P1067" s="587"/>
      <c r="Q1067" s="587"/>
      <c r="R1067" s="587"/>
    </row>
    <row r="1068" customHeight="1" spans="16:18">
      <c r="P1068" s="587"/>
      <c r="Q1068" s="587"/>
      <c r="R1068" s="587"/>
    </row>
    <row r="1069" customHeight="1" spans="16:18">
      <c r="P1069" s="587"/>
      <c r="Q1069" s="587"/>
      <c r="R1069" s="587"/>
    </row>
    <row r="1070" customHeight="1" spans="16:18">
      <c r="P1070" s="587"/>
      <c r="Q1070" s="587"/>
      <c r="R1070" s="587"/>
    </row>
    <row r="1071" customHeight="1" spans="16:18">
      <c r="P1071" s="587"/>
      <c r="Q1071" s="587"/>
      <c r="R1071" s="587"/>
    </row>
    <row r="1072" customHeight="1" spans="16:18">
      <c r="P1072" s="587"/>
      <c r="Q1072" s="587"/>
      <c r="R1072" s="587"/>
    </row>
    <row r="1073" customHeight="1" spans="16:18">
      <c r="P1073" s="587"/>
      <c r="Q1073" s="587"/>
      <c r="R1073" s="587"/>
    </row>
    <row r="1074" customHeight="1" spans="16:18">
      <c r="P1074" s="587"/>
      <c r="Q1074" s="587"/>
      <c r="R1074" s="587"/>
    </row>
    <row r="1075" customHeight="1" spans="16:18">
      <c r="P1075" s="587"/>
      <c r="Q1075" s="587"/>
      <c r="R1075" s="587"/>
    </row>
    <row r="1076" customHeight="1" spans="16:18">
      <c r="P1076" s="587"/>
      <c r="Q1076" s="587"/>
      <c r="R1076" s="587"/>
    </row>
    <row r="1077" customHeight="1" spans="16:18">
      <c r="P1077" s="587"/>
      <c r="Q1077" s="587"/>
      <c r="R1077" s="587"/>
    </row>
    <row r="1078" customHeight="1" spans="16:18">
      <c r="P1078" s="587"/>
      <c r="Q1078" s="587"/>
      <c r="R1078" s="587"/>
    </row>
    <row r="1079" customHeight="1" spans="16:18">
      <c r="P1079" s="587"/>
      <c r="Q1079" s="587"/>
      <c r="R1079" s="587"/>
    </row>
    <row r="1080" customHeight="1" spans="16:18">
      <c r="P1080" s="587"/>
      <c r="Q1080" s="587"/>
      <c r="R1080" s="587"/>
    </row>
    <row r="1081" customHeight="1" spans="16:18">
      <c r="P1081" s="587"/>
      <c r="Q1081" s="587"/>
      <c r="R1081" s="587"/>
    </row>
    <row r="1082" customHeight="1" spans="16:18">
      <c r="P1082" s="587"/>
      <c r="Q1082" s="587"/>
      <c r="R1082" s="587"/>
    </row>
    <row r="1083" customHeight="1" spans="16:18">
      <c r="P1083" s="587"/>
      <c r="Q1083" s="587"/>
      <c r="R1083" s="587"/>
    </row>
    <row r="1084" customHeight="1" spans="16:18">
      <c r="P1084" s="587"/>
      <c r="Q1084" s="587"/>
      <c r="R1084" s="587"/>
    </row>
    <row r="1085" customHeight="1" spans="16:18">
      <c r="P1085" s="587"/>
      <c r="Q1085" s="587"/>
      <c r="R1085" s="587"/>
    </row>
    <row r="1086" customHeight="1" spans="16:18">
      <c r="P1086" s="587"/>
      <c r="Q1086" s="587"/>
      <c r="R1086" s="587"/>
    </row>
    <row r="1087" customHeight="1" spans="16:18">
      <c r="P1087" s="587"/>
      <c r="Q1087" s="587"/>
      <c r="R1087" s="587"/>
    </row>
    <row r="1088" customHeight="1" spans="16:18">
      <c r="P1088" s="587"/>
      <c r="Q1088" s="587"/>
      <c r="R1088" s="587"/>
    </row>
    <row r="1089" customHeight="1" spans="16:18">
      <c r="P1089" s="587"/>
      <c r="Q1089" s="587"/>
      <c r="R1089" s="587"/>
    </row>
    <row r="1090" customHeight="1" spans="16:18">
      <c r="P1090" s="587"/>
      <c r="Q1090" s="587"/>
      <c r="R1090" s="587"/>
    </row>
    <row r="1091" customHeight="1" spans="16:18">
      <c r="P1091" s="587"/>
      <c r="Q1091" s="587"/>
      <c r="R1091" s="587"/>
    </row>
    <row r="1092" customHeight="1" spans="16:18">
      <c r="P1092" s="587"/>
      <c r="Q1092" s="587"/>
      <c r="R1092" s="587"/>
    </row>
    <row r="1093" customHeight="1" spans="16:18">
      <c r="P1093" s="587"/>
      <c r="Q1093" s="587"/>
      <c r="R1093" s="587"/>
    </row>
    <row r="1094" customHeight="1" spans="16:18">
      <c r="P1094" s="587"/>
      <c r="Q1094" s="587"/>
      <c r="R1094" s="587"/>
    </row>
    <row r="1095" customHeight="1" spans="16:18">
      <c r="P1095" s="587"/>
      <c r="Q1095" s="587"/>
      <c r="R1095" s="587"/>
    </row>
    <row r="1096" customHeight="1" spans="16:18">
      <c r="P1096" s="587"/>
      <c r="Q1096" s="587"/>
      <c r="R1096" s="587"/>
    </row>
    <row r="1097" customHeight="1" spans="16:18">
      <c r="P1097" s="587"/>
      <c r="Q1097" s="587"/>
      <c r="R1097" s="587"/>
    </row>
    <row r="1098" customHeight="1" spans="16:18">
      <c r="P1098" s="587"/>
      <c r="Q1098" s="587"/>
      <c r="R1098" s="587"/>
    </row>
    <row r="1099" customHeight="1" spans="16:18">
      <c r="P1099" s="587"/>
      <c r="Q1099" s="587"/>
      <c r="R1099" s="587"/>
    </row>
    <row r="1100" customHeight="1" spans="16:18">
      <c r="P1100" s="587"/>
      <c r="Q1100" s="587"/>
      <c r="R1100" s="587"/>
    </row>
    <row r="1101" customHeight="1" spans="16:18">
      <c r="P1101" s="587"/>
      <c r="Q1101" s="587"/>
      <c r="R1101" s="587"/>
    </row>
    <row r="1102" customHeight="1" spans="16:18">
      <c r="P1102" s="587"/>
      <c r="Q1102" s="587"/>
      <c r="R1102" s="587"/>
    </row>
    <row r="1103" customHeight="1" spans="16:18">
      <c r="P1103" s="587"/>
      <c r="Q1103" s="587"/>
      <c r="R1103" s="587"/>
    </row>
    <row r="1104" customHeight="1" spans="16:18">
      <c r="P1104" s="587"/>
      <c r="Q1104" s="587"/>
      <c r="R1104" s="587"/>
    </row>
    <row r="1105" customHeight="1" spans="16:18">
      <c r="P1105" s="587"/>
      <c r="Q1105" s="587"/>
      <c r="R1105" s="587"/>
    </row>
    <row r="1106" customHeight="1" spans="16:18">
      <c r="P1106" s="587"/>
      <c r="Q1106" s="587"/>
      <c r="R1106" s="587"/>
    </row>
    <row r="1107" customHeight="1" spans="16:18">
      <c r="P1107" s="587"/>
      <c r="Q1107" s="587"/>
      <c r="R1107" s="587"/>
    </row>
    <row r="1108" customHeight="1" spans="16:18">
      <c r="P1108" s="587"/>
      <c r="Q1108" s="587"/>
      <c r="R1108" s="587"/>
    </row>
    <row r="1109" customHeight="1" spans="16:18">
      <c r="P1109" s="587"/>
      <c r="Q1109" s="587"/>
      <c r="R1109" s="587"/>
    </row>
    <row r="1110" customHeight="1" spans="16:18">
      <c r="P1110" s="587"/>
      <c r="Q1110" s="587"/>
      <c r="R1110" s="587"/>
    </row>
    <row r="1111" customHeight="1" spans="16:18">
      <c r="P1111" s="587"/>
      <c r="Q1111" s="587"/>
      <c r="R1111" s="587"/>
    </row>
    <row r="1112" customHeight="1" spans="16:18">
      <c r="P1112" s="587"/>
      <c r="Q1112" s="587"/>
      <c r="R1112" s="587"/>
    </row>
    <row r="1113" customHeight="1" spans="16:18">
      <c r="P1113" s="587"/>
      <c r="Q1113" s="587"/>
      <c r="R1113" s="587"/>
    </row>
    <row r="1114" customHeight="1" spans="16:18">
      <c r="P1114" s="587"/>
      <c r="Q1114" s="587"/>
      <c r="R1114" s="587"/>
    </row>
    <row r="1115" customHeight="1" spans="16:18">
      <c r="P1115" s="587"/>
      <c r="Q1115" s="587"/>
      <c r="R1115" s="587"/>
    </row>
    <row r="1116" customHeight="1" spans="16:18">
      <c r="P1116" s="587"/>
      <c r="Q1116" s="587"/>
      <c r="R1116" s="587"/>
    </row>
    <row r="1117" customHeight="1" spans="16:18">
      <c r="P1117" s="587"/>
      <c r="Q1117" s="587"/>
      <c r="R1117" s="587"/>
    </row>
    <row r="1118" customHeight="1" spans="16:18">
      <c r="P1118" s="587"/>
      <c r="Q1118" s="587"/>
      <c r="R1118" s="587"/>
    </row>
    <row r="1119" customHeight="1" spans="16:18">
      <c r="P1119" s="587"/>
      <c r="Q1119" s="587"/>
      <c r="R1119" s="587"/>
    </row>
    <row r="1120" customHeight="1" spans="16:18">
      <c r="P1120" s="587"/>
      <c r="Q1120" s="587"/>
      <c r="R1120" s="587"/>
    </row>
    <row r="1121" customHeight="1" spans="16:18">
      <c r="P1121" s="587"/>
      <c r="Q1121" s="587"/>
      <c r="R1121" s="587"/>
    </row>
    <row r="1122" customHeight="1" spans="16:18">
      <c r="P1122" s="587"/>
      <c r="Q1122" s="587"/>
      <c r="R1122" s="587"/>
    </row>
    <row r="1123" customHeight="1" spans="16:18">
      <c r="P1123" s="587"/>
      <c r="Q1123" s="587"/>
      <c r="R1123" s="587"/>
    </row>
    <row r="1124" customHeight="1" spans="16:18">
      <c r="P1124" s="587"/>
      <c r="Q1124" s="587"/>
      <c r="R1124" s="587"/>
    </row>
    <row r="1125" customHeight="1" spans="16:18">
      <c r="P1125" s="587"/>
      <c r="Q1125" s="587"/>
      <c r="R1125" s="587"/>
    </row>
    <row r="1126" customHeight="1" spans="16:18">
      <c r="P1126" s="587"/>
      <c r="Q1126" s="587"/>
      <c r="R1126" s="587"/>
    </row>
    <row r="1127" customHeight="1" spans="16:18">
      <c r="P1127" s="587"/>
      <c r="Q1127" s="587"/>
      <c r="R1127" s="587"/>
    </row>
    <row r="1128" customHeight="1" spans="16:18">
      <c r="P1128" s="587"/>
      <c r="Q1128" s="587"/>
      <c r="R1128" s="587"/>
    </row>
    <row r="1129" customHeight="1" spans="16:18">
      <c r="P1129" s="587"/>
      <c r="Q1129" s="587"/>
      <c r="R1129" s="587"/>
    </row>
    <row r="1130" customHeight="1" spans="16:18">
      <c r="P1130" s="587"/>
      <c r="Q1130" s="587"/>
      <c r="R1130" s="587"/>
    </row>
    <row r="1131" customHeight="1" spans="16:18">
      <c r="P1131" s="587"/>
      <c r="Q1131" s="587"/>
      <c r="R1131" s="587"/>
    </row>
    <row r="1132" customHeight="1" spans="16:18">
      <c r="P1132" s="587"/>
      <c r="Q1132" s="587"/>
      <c r="R1132" s="587"/>
    </row>
    <row r="1133" customHeight="1" spans="16:18">
      <c r="P1133" s="587"/>
      <c r="Q1133" s="587"/>
      <c r="R1133" s="587"/>
    </row>
    <row r="1134" customHeight="1" spans="16:18">
      <c r="P1134" s="587"/>
      <c r="Q1134" s="587"/>
      <c r="R1134" s="587"/>
    </row>
    <row r="1135" customHeight="1" spans="16:18">
      <c r="P1135" s="587"/>
      <c r="Q1135" s="587"/>
      <c r="R1135" s="587"/>
    </row>
    <row r="1136" customHeight="1" spans="16:18">
      <c r="P1136" s="587"/>
      <c r="Q1136" s="587"/>
      <c r="R1136" s="587"/>
    </row>
    <row r="1137" customHeight="1" spans="16:18">
      <c r="P1137" s="587"/>
      <c r="Q1137" s="587"/>
      <c r="R1137" s="587"/>
    </row>
    <row r="1138" customHeight="1" spans="16:18">
      <c r="P1138" s="587"/>
      <c r="Q1138" s="587"/>
      <c r="R1138" s="587"/>
    </row>
    <row r="1139" customHeight="1" spans="16:18">
      <c r="P1139" s="587"/>
      <c r="Q1139" s="587"/>
      <c r="R1139" s="587"/>
    </row>
    <row r="1140" customHeight="1" spans="16:18">
      <c r="P1140" s="587"/>
      <c r="Q1140" s="587"/>
      <c r="R1140" s="587"/>
    </row>
    <row r="1141" customHeight="1" spans="16:18">
      <c r="P1141" s="587"/>
      <c r="Q1141" s="587"/>
      <c r="R1141" s="587"/>
    </row>
    <row r="1142" customHeight="1" spans="16:18">
      <c r="P1142" s="587"/>
      <c r="Q1142" s="587"/>
      <c r="R1142" s="587"/>
    </row>
    <row r="1143" customHeight="1" spans="16:18">
      <c r="P1143" s="587"/>
      <c r="Q1143" s="587"/>
      <c r="R1143" s="587"/>
    </row>
    <row r="1144" customHeight="1" spans="16:18">
      <c r="P1144" s="587"/>
      <c r="Q1144" s="587"/>
      <c r="R1144" s="587"/>
    </row>
    <row r="1145" customHeight="1" spans="16:18">
      <c r="P1145" s="587"/>
      <c r="Q1145" s="587"/>
      <c r="R1145" s="587"/>
    </row>
    <row r="1146" customHeight="1" spans="16:18">
      <c r="P1146" s="587"/>
      <c r="Q1146" s="587"/>
      <c r="R1146" s="587"/>
    </row>
    <row r="1147" customHeight="1" spans="16:18">
      <c r="P1147" s="587"/>
      <c r="Q1147" s="587"/>
      <c r="R1147" s="587"/>
    </row>
    <row r="1148" customHeight="1" spans="16:18">
      <c r="P1148" s="587"/>
      <c r="Q1148" s="587"/>
      <c r="R1148" s="587"/>
    </row>
    <row r="1149" customHeight="1" spans="16:18">
      <c r="P1149" s="587"/>
      <c r="Q1149" s="587"/>
      <c r="R1149" s="587"/>
    </row>
    <row r="1150" customHeight="1" spans="16:18">
      <c r="P1150" s="587"/>
      <c r="Q1150" s="587"/>
      <c r="R1150" s="587"/>
    </row>
    <row r="1151" customHeight="1" spans="16:18">
      <c r="P1151" s="587"/>
      <c r="Q1151" s="587"/>
      <c r="R1151" s="587"/>
    </row>
    <row r="1152" customHeight="1" spans="16:18">
      <c r="P1152" s="587"/>
      <c r="Q1152" s="587"/>
      <c r="R1152" s="587"/>
    </row>
    <row r="1153" customHeight="1" spans="16:18">
      <c r="P1153" s="587"/>
      <c r="Q1153" s="587"/>
      <c r="R1153" s="587"/>
    </row>
    <row r="1154" customHeight="1" spans="16:18">
      <c r="P1154" s="587"/>
      <c r="Q1154" s="587"/>
      <c r="R1154" s="587"/>
    </row>
    <row r="1155" customHeight="1" spans="16:18">
      <c r="P1155" s="587"/>
      <c r="Q1155" s="587"/>
      <c r="R1155" s="587"/>
    </row>
    <row r="1156" customHeight="1" spans="16:18">
      <c r="P1156" s="587"/>
      <c r="Q1156" s="587"/>
      <c r="R1156" s="587"/>
    </row>
    <row r="1157" customHeight="1" spans="16:18">
      <c r="P1157" s="587"/>
      <c r="Q1157" s="587"/>
      <c r="R1157" s="587"/>
    </row>
    <row r="1158" customHeight="1" spans="16:18">
      <c r="P1158" s="587"/>
      <c r="Q1158" s="587"/>
      <c r="R1158" s="587"/>
    </row>
    <row r="1159" customHeight="1" spans="16:18">
      <c r="P1159" s="587"/>
      <c r="Q1159" s="587"/>
      <c r="R1159" s="587"/>
    </row>
    <row r="1160" customHeight="1" spans="16:18">
      <c r="P1160" s="587"/>
      <c r="Q1160" s="587"/>
      <c r="R1160" s="587"/>
    </row>
    <row r="1161" customHeight="1" spans="16:18">
      <c r="P1161" s="587"/>
      <c r="Q1161" s="587"/>
      <c r="R1161" s="587"/>
    </row>
    <row r="1162" customHeight="1" spans="16:18">
      <c r="P1162" s="587"/>
      <c r="Q1162" s="587"/>
      <c r="R1162" s="587"/>
    </row>
    <row r="1163" customHeight="1" spans="16:18">
      <c r="P1163" s="587"/>
      <c r="Q1163" s="587"/>
      <c r="R1163" s="587"/>
    </row>
    <row r="1164" customHeight="1" spans="16:18">
      <c r="P1164" s="587"/>
      <c r="Q1164" s="587"/>
      <c r="R1164" s="587"/>
    </row>
    <row r="1165" customHeight="1" spans="16:18">
      <c r="P1165" s="587"/>
      <c r="Q1165" s="587"/>
      <c r="R1165" s="587"/>
    </row>
    <row r="1166" customHeight="1" spans="16:18">
      <c r="P1166" s="587"/>
      <c r="Q1166" s="587"/>
      <c r="R1166" s="587"/>
    </row>
    <row r="1167" customHeight="1" spans="16:18">
      <c r="P1167" s="587"/>
      <c r="Q1167" s="587"/>
      <c r="R1167" s="587"/>
    </row>
    <row r="1168" customHeight="1" spans="16:18">
      <c r="P1168" s="587"/>
      <c r="Q1168" s="587"/>
      <c r="R1168" s="587"/>
    </row>
    <row r="1169" customHeight="1" spans="16:18">
      <c r="P1169" s="587"/>
      <c r="Q1169" s="587"/>
      <c r="R1169" s="587"/>
    </row>
    <row r="1170" customHeight="1" spans="16:18">
      <c r="P1170" s="587"/>
      <c r="Q1170" s="587"/>
      <c r="R1170" s="587"/>
    </row>
    <row r="1171" customHeight="1" spans="16:18">
      <c r="P1171" s="587"/>
      <c r="Q1171" s="587"/>
      <c r="R1171" s="587"/>
    </row>
    <row r="1172" customHeight="1" spans="16:18">
      <c r="P1172" s="587"/>
      <c r="Q1172" s="587"/>
      <c r="R1172" s="587"/>
    </row>
    <row r="1173" customHeight="1" spans="16:18">
      <c r="P1173" s="587"/>
      <c r="Q1173" s="587"/>
      <c r="R1173" s="587"/>
    </row>
    <row r="1174" customHeight="1" spans="16:18">
      <c r="P1174" s="587"/>
      <c r="Q1174" s="587"/>
      <c r="R1174" s="587"/>
    </row>
    <row r="1175" customHeight="1" spans="16:18">
      <c r="P1175" s="587"/>
      <c r="Q1175" s="587"/>
      <c r="R1175" s="587"/>
    </row>
    <row r="1176" customHeight="1" spans="16:18">
      <c r="P1176" s="587"/>
      <c r="Q1176" s="587"/>
      <c r="R1176" s="587"/>
    </row>
    <row r="1177" customHeight="1" spans="16:18">
      <c r="P1177" s="587"/>
      <c r="Q1177" s="587"/>
      <c r="R1177" s="587"/>
    </row>
    <row r="1178" customHeight="1" spans="16:18">
      <c r="P1178" s="587"/>
      <c r="Q1178" s="587"/>
      <c r="R1178" s="587"/>
    </row>
    <row r="1179" customHeight="1" spans="16:18">
      <c r="P1179" s="587"/>
      <c r="Q1179" s="587"/>
      <c r="R1179" s="587"/>
    </row>
    <row r="1180" customHeight="1" spans="16:18">
      <c r="P1180" s="587"/>
      <c r="Q1180" s="587"/>
      <c r="R1180" s="587"/>
    </row>
    <row r="1181" customHeight="1" spans="16:18">
      <c r="P1181" s="587"/>
      <c r="Q1181" s="587"/>
      <c r="R1181" s="587"/>
    </row>
    <row r="1182" customHeight="1" spans="16:18">
      <c r="P1182" s="587"/>
      <c r="Q1182" s="587"/>
      <c r="R1182" s="587"/>
    </row>
    <row r="1183" customHeight="1" spans="16:18">
      <c r="P1183" s="587"/>
      <c r="Q1183" s="587"/>
      <c r="R1183" s="587"/>
    </row>
    <row r="1184" customHeight="1" spans="16:18">
      <c r="P1184" s="587"/>
      <c r="Q1184" s="587"/>
      <c r="R1184" s="587"/>
    </row>
    <row r="1185" customHeight="1" spans="16:18">
      <c r="P1185" s="587"/>
      <c r="Q1185" s="587"/>
      <c r="R1185" s="587"/>
    </row>
    <row r="1186" customHeight="1" spans="16:18">
      <c r="P1186" s="587"/>
      <c r="Q1186" s="587"/>
      <c r="R1186" s="587"/>
    </row>
    <row r="1187" customHeight="1" spans="16:18">
      <c r="P1187" s="587"/>
      <c r="Q1187" s="587"/>
      <c r="R1187" s="587"/>
    </row>
    <row r="1188" customHeight="1" spans="16:18">
      <c r="P1188" s="587"/>
      <c r="Q1188" s="587"/>
      <c r="R1188" s="587"/>
    </row>
    <row r="1189" customHeight="1" spans="16:18">
      <c r="P1189" s="587"/>
      <c r="Q1189" s="587"/>
      <c r="R1189" s="587"/>
    </row>
    <row r="1190" customHeight="1" spans="16:18">
      <c r="P1190" s="587"/>
      <c r="Q1190" s="587"/>
      <c r="R1190" s="587"/>
    </row>
    <row r="1191" customHeight="1" spans="16:18">
      <c r="P1191" s="587"/>
      <c r="Q1191" s="587"/>
      <c r="R1191" s="587"/>
    </row>
    <row r="1192" customHeight="1" spans="16:18">
      <c r="P1192" s="587"/>
      <c r="Q1192" s="587"/>
      <c r="R1192" s="587"/>
    </row>
    <row r="1193" customHeight="1" spans="16:18">
      <c r="P1193" s="587"/>
      <c r="Q1193" s="587"/>
      <c r="R1193" s="587"/>
    </row>
    <row r="1194" customHeight="1" spans="16:18">
      <c r="P1194" s="587"/>
      <c r="Q1194" s="587"/>
      <c r="R1194" s="587"/>
    </row>
    <row r="1195" customHeight="1" spans="16:18">
      <c r="P1195" s="587"/>
      <c r="Q1195" s="587"/>
      <c r="R1195" s="587"/>
    </row>
    <row r="1196" customHeight="1" spans="16:18">
      <c r="P1196" s="587"/>
      <c r="Q1196" s="587"/>
      <c r="R1196" s="587"/>
    </row>
    <row r="1197" customHeight="1" spans="16:18">
      <c r="P1197" s="587"/>
      <c r="Q1197" s="587"/>
      <c r="R1197" s="587"/>
    </row>
    <row r="1198" customHeight="1" spans="16:18">
      <c r="P1198" s="587"/>
      <c r="Q1198" s="587"/>
      <c r="R1198" s="587"/>
    </row>
    <row r="1199" customHeight="1" spans="16:18">
      <c r="P1199" s="587"/>
      <c r="Q1199" s="587"/>
      <c r="R1199" s="587"/>
    </row>
    <row r="1200" customHeight="1" spans="16:18">
      <c r="P1200" s="587"/>
      <c r="Q1200" s="587"/>
      <c r="R1200" s="587"/>
    </row>
    <row r="1201" customHeight="1" spans="16:18">
      <c r="P1201" s="587"/>
      <c r="Q1201" s="587"/>
      <c r="R1201" s="587"/>
    </row>
    <row r="1202" customHeight="1" spans="16:18">
      <c r="P1202" s="587"/>
      <c r="Q1202" s="587"/>
      <c r="R1202" s="587"/>
    </row>
    <row r="1203" customHeight="1" spans="16:18">
      <c r="P1203" s="587"/>
      <c r="Q1203" s="587"/>
      <c r="R1203" s="587"/>
    </row>
    <row r="1204" customHeight="1" spans="16:18">
      <c r="P1204" s="587"/>
      <c r="Q1204" s="587"/>
      <c r="R1204" s="587"/>
    </row>
    <row r="1205" customHeight="1" spans="16:18">
      <c r="P1205" s="587"/>
      <c r="Q1205" s="587"/>
      <c r="R1205" s="587"/>
    </row>
    <row r="1206" customHeight="1" spans="16:18">
      <c r="P1206" s="587"/>
      <c r="Q1206" s="587"/>
      <c r="R1206" s="587"/>
    </row>
    <row r="1207" customHeight="1" spans="16:18">
      <c r="P1207" s="587"/>
      <c r="Q1207" s="587"/>
      <c r="R1207" s="587"/>
    </row>
    <row r="1208" customHeight="1" spans="16:18">
      <c r="P1208" s="587"/>
      <c r="Q1208" s="587"/>
      <c r="R1208" s="587"/>
    </row>
    <row r="1209" customHeight="1" spans="16:18">
      <c r="P1209" s="587"/>
      <c r="Q1209" s="587"/>
      <c r="R1209" s="587"/>
    </row>
    <row r="1210" customHeight="1" spans="16:18">
      <c r="P1210" s="587"/>
      <c r="Q1210" s="587"/>
      <c r="R1210" s="587"/>
    </row>
    <row r="1211" customHeight="1" spans="16:18">
      <c r="P1211" s="587"/>
      <c r="Q1211" s="587"/>
      <c r="R1211" s="587"/>
    </row>
    <row r="1212" customHeight="1" spans="16:18">
      <c r="P1212" s="587"/>
      <c r="Q1212" s="587"/>
      <c r="R1212" s="587"/>
    </row>
    <row r="1213" customHeight="1" spans="16:18">
      <c r="P1213" s="587"/>
      <c r="Q1213" s="587"/>
      <c r="R1213" s="587"/>
    </row>
    <row r="1214" customHeight="1" spans="16:18">
      <c r="P1214" s="587"/>
      <c r="Q1214" s="587"/>
      <c r="R1214" s="587"/>
    </row>
    <row r="1215" customHeight="1" spans="16:18">
      <c r="P1215" s="587"/>
      <c r="Q1215" s="587"/>
      <c r="R1215" s="587"/>
    </row>
    <row r="1216" customHeight="1" spans="16:18">
      <c r="P1216" s="587"/>
      <c r="Q1216" s="587"/>
      <c r="R1216" s="587"/>
    </row>
    <row r="1217" customHeight="1" spans="16:18">
      <c r="P1217" s="587"/>
      <c r="Q1217" s="587"/>
      <c r="R1217" s="587"/>
    </row>
    <row r="1218" customHeight="1" spans="16:18">
      <c r="P1218" s="587"/>
      <c r="Q1218" s="587"/>
      <c r="R1218" s="587"/>
    </row>
    <row r="1219" customHeight="1" spans="16:18">
      <c r="P1219" s="587"/>
      <c r="Q1219" s="587"/>
      <c r="R1219" s="587"/>
    </row>
    <row r="1220" customHeight="1" spans="16:18">
      <c r="P1220" s="587"/>
      <c r="Q1220" s="587"/>
      <c r="R1220" s="587"/>
    </row>
    <row r="1221" customHeight="1" spans="16:18">
      <c r="P1221" s="587"/>
      <c r="Q1221" s="587"/>
      <c r="R1221" s="587"/>
    </row>
    <row r="1222" customHeight="1" spans="16:18">
      <c r="P1222" s="587"/>
      <c r="Q1222" s="587"/>
      <c r="R1222" s="587"/>
    </row>
    <row r="1223" customHeight="1" spans="16:18">
      <c r="P1223" s="587"/>
      <c r="Q1223" s="587"/>
      <c r="R1223" s="587"/>
    </row>
    <row r="1224" customHeight="1" spans="16:18">
      <c r="P1224" s="587"/>
      <c r="Q1224" s="587"/>
      <c r="R1224" s="587"/>
    </row>
    <row r="1225" customHeight="1" spans="16:18">
      <c r="P1225" s="587"/>
      <c r="Q1225" s="587"/>
      <c r="R1225" s="587"/>
    </row>
    <row r="1226" customHeight="1" spans="16:18">
      <c r="P1226" s="587"/>
      <c r="Q1226" s="587"/>
      <c r="R1226" s="587"/>
    </row>
    <row r="1227" customHeight="1" spans="16:18">
      <c r="P1227" s="587"/>
      <c r="Q1227" s="587"/>
      <c r="R1227" s="587"/>
    </row>
    <row r="1228" customHeight="1" spans="16:18">
      <c r="P1228" s="587"/>
      <c r="Q1228" s="587"/>
      <c r="R1228" s="587"/>
    </row>
    <row r="1229" customHeight="1" spans="16:18">
      <c r="P1229" s="587"/>
      <c r="Q1229" s="587"/>
      <c r="R1229" s="587"/>
    </row>
    <row r="1230" customHeight="1" spans="16:18">
      <c r="P1230" s="587"/>
      <c r="Q1230" s="587"/>
      <c r="R1230" s="587"/>
    </row>
    <row r="1231" customHeight="1" spans="16:18">
      <c r="P1231" s="587"/>
      <c r="Q1231" s="587"/>
      <c r="R1231" s="587"/>
    </row>
    <row r="1232" customHeight="1" spans="16:18">
      <c r="P1232" s="587"/>
      <c r="Q1232" s="587"/>
      <c r="R1232" s="587"/>
    </row>
    <row r="1233" customHeight="1" spans="16:18">
      <c r="P1233" s="587"/>
      <c r="Q1233" s="587"/>
      <c r="R1233" s="587"/>
    </row>
    <row r="1234" customHeight="1" spans="16:18">
      <c r="P1234" s="587"/>
      <c r="Q1234" s="587"/>
      <c r="R1234" s="587"/>
    </row>
    <row r="1235" customHeight="1" spans="16:18">
      <c r="P1235" s="587"/>
      <c r="Q1235" s="587"/>
      <c r="R1235" s="587"/>
    </row>
    <row r="1236" customHeight="1" spans="16:18">
      <c r="P1236" s="587"/>
      <c r="Q1236" s="587"/>
      <c r="R1236" s="587"/>
    </row>
    <row r="1237" customHeight="1" spans="16:18">
      <c r="P1237" s="587"/>
      <c r="Q1237" s="587"/>
      <c r="R1237" s="587"/>
    </row>
    <row r="1238" customHeight="1" spans="16:18">
      <c r="P1238" s="587"/>
      <c r="Q1238" s="587"/>
      <c r="R1238" s="587"/>
    </row>
    <row r="1239" customHeight="1" spans="16:18">
      <c r="P1239" s="587"/>
      <c r="Q1239" s="587"/>
      <c r="R1239" s="587"/>
    </row>
    <row r="1240" customHeight="1" spans="16:18">
      <c r="P1240" s="587"/>
      <c r="Q1240" s="587"/>
      <c r="R1240" s="587"/>
    </row>
    <row r="1241" customHeight="1" spans="16:18">
      <c r="P1241" s="587"/>
      <c r="Q1241" s="587"/>
      <c r="R1241" s="587"/>
    </row>
    <row r="1242" customHeight="1" spans="16:18">
      <c r="P1242" s="587"/>
      <c r="Q1242" s="587"/>
      <c r="R1242" s="587"/>
    </row>
    <row r="1243" customHeight="1" spans="16:18">
      <c r="P1243" s="587"/>
      <c r="Q1243" s="587"/>
      <c r="R1243" s="587"/>
    </row>
    <row r="1244" customHeight="1" spans="16:18">
      <c r="P1244" s="587"/>
      <c r="Q1244" s="587"/>
      <c r="R1244" s="587"/>
    </row>
    <row r="1245" customHeight="1" spans="16:18">
      <c r="P1245" s="587"/>
      <c r="Q1245" s="587"/>
      <c r="R1245" s="587"/>
    </row>
    <row r="1246" customHeight="1" spans="16:18">
      <c r="P1246" s="587"/>
      <c r="Q1246" s="587"/>
      <c r="R1246" s="587"/>
    </row>
    <row r="1247" customHeight="1" spans="16:18">
      <c r="P1247" s="587"/>
      <c r="Q1247" s="587"/>
      <c r="R1247" s="587"/>
    </row>
    <row r="1248" customHeight="1" spans="16:18">
      <c r="P1248" s="587"/>
      <c r="Q1248" s="587"/>
      <c r="R1248" s="587"/>
    </row>
    <row r="1249" customHeight="1" spans="16:18">
      <c r="P1249" s="587"/>
      <c r="Q1249" s="587"/>
      <c r="R1249" s="587"/>
    </row>
    <row r="1250" customHeight="1" spans="16:18">
      <c r="P1250" s="587"/>
      <c r="Q1250" s="587"/>
      <c r="R1250" s="587"/>
    </row>
    <row r="1251" customHeight="1" spans="16:18">
      <c r="P1251" s="587"/>
      <c r="Q1251" s="587"/>
      <c r="R1251" s="587"/>
    </row>
    <row r="1252" customHeight="1" spans="16:18">
      <c r="P1252" s="587"/>
      <c r="Q1252" s="587"/>
      <c r="R1252" s="587"/>
    </row>
    <row r="1253" customHeight="1" spans="16:18">
      <c r="P1253" s="587"/>
      <c r="Q1253" s="587"/>
      <c r="R1253" s="587"/>
    </row>
    <row r="1254" customHeight="1" spans="16:18">
      <c r="P1254" s="587"/>
      <c r="Q1254" s="587"/>
      <c r="R1254" s="587"/>
    </row>
    <row r="1255" customHeight="1" spans="16:18">
      <c r="P1255" s="587"/>
      <c r="Q1255" s="587"/>
      <c r="R1255" s="587"/>
    </row>
    <row r="1256" customHeight="1" spans="16:18">
      <c r="P1256" s="587"/>
      <c r="Q1256" s="587"/>
      <c r="R1256" s="587"/>
    </row>
    <row r="1257" customHeight="1" spans="16:18">
      <c r="P1257" s="587"/>
      <c r="Q1257" s="587"/>
      <c r="R1257" s="587"/>
    </row>
    <row r="1258" customHeight="1" spans="16:18">
      <c r="P1258" s="587"/>
      <c r="Q1258" s="587"/>
      <c r="R1258" s="587"/>
    </row>
    <row r="1259" customHeight="1" spans="16:18">
      <c r="P1259" s="587"/>
      <c r="Q1259" s="587"/>
      <c r="R1259" s="587"/>
    </row>
    <row r="1260" customHeight="1" spans="16:18">
      <c r="P1260" s="587"/>
      <c r="Q1260" s="587"/>
      <c r="R1260" s="587"/>
    </row>
    <row r="1261" customHeight="1" spans="16:18">
      <c r="P1261" s="587"/>
      <c r="Q1261" s="587"/>
      <c r="R1261" s="587"/>
    </row>
    <row r="1262" customHeight="1" spans="16:18">
      <c r="P1262" s="587"/>
      <c r="Q1262" s="587"/>
      <c r="R1262" s="587"/>
    </row>
    <row r="1263" customHeight="1" spans="16:18">
      <c r="P1263" s="587"/>
      <c r="Q1263" s="587"/>
      <c r="R1263" s="587"/>
    </row>
    <row r="1264" customHeight="1" spans="16:18">
      <c r="P1264" s="587"/>
      <c r="Q1264" s="587"/>
      <c r="R1264" s="587"/>
    </row>
    <row r="1265" customHeight="1" spans="16:18">
      <c r="P1265" s="587"/>
      <c r="Q1265" s="587"/>
      <c r="R1265" s="587"/>
    </row>
    <row r="1266" customHeight="1" spans="16:18">
      <c r="P1266" s="587"/>
      <c r="Q1266" s="587"/>
      <c r="R1266" s="587"/>
    </row>
    <row r="1267" customHeight="1" spans="16:18">
      <c r="P1267" s="587"/>
      <c r="Q1267" s="587"/>
      <c r="R1267" s="587"/>
    </row>
    <row r="1268" customHeight="1" spans="16:18">
      <c r="P1268" s="587"/>
      <c r="Q1268" s="587"/>
      <c r="R1268" s="587"/>
    </row>
    <row r="1269" customHeight="1" spans="16:18">
      <c r="P1269" s="587"/>
      <c r="Q1269" s="587"/>
      <c r="R1269" s="587"/>
    </row>
    <row r="1270" customHeight="1" spans="16:18">
      <c r="P1270" s="587"/>
      <c r="Q1270" s="587"/>
      <c r="R1270" s="587"/>
    </row>
    <row r="1271" customHeight="1" spans="16:18">
      <c r="P1271" s="587"/>
      <c r="Q1271" s="587"/>
      <c r="R1271" s="587"/>
    </row>
    <row r="1272" customHeight="1" spans="16:18">
      <c r="P1272" s="587"/>
      <c r="Q1272" s="587"/>
      <c r="R1272" s="587"/>
    </row>
    <row r="1273" customHeight="1" spans="16:18">
      <c r="P1273" s="587"/>
      <c r="Q1273" s="587"/>
      <c r="R1273" s="587"/>
    </row>
    <row r="1274" customHeight="1" spans="16:18">
      <c r="P1274" s="587"/>
      <c r="Q1274" s="587"/>
      <c r="R1274" s="587"/>
    </row>
    <row r="1275" customHeight="1" spans="16:18">
      <c r="P1275" s="587"/>
      <c r="Q1275" s="587"/>
      <c r="R1275" s="587"/>
    </row>
    <row r="1276" customHeight="1" spans="16:18">
      <c r="P1276" s="587"/>
      <c r="Q1276" s="587"/>
      <c r="R1276" s="587"/>
    </row>
    <row r="1277" customHeight="1" spans="16:18">
      <c r="P1277" s="587"/>
      <c r="Q1277" s="587"/>
      <c r="R1277" s="587"/>
    </row>
    <row r="1278" customHeight="1" spans="16:18">
      <c r="P1278" s="587"/>
      <c r="Q1278" s="587"/>
      <c r="R1278" s="587"/>
    </row>
    <row r="1279" customHeight="1" spans="16:18">
      <c r="P1279" s="587"/>
      <c r="Q1279" s="587"/>
      <c r="R1279" s="587"/>
    </row>
    <row r="1280" customHeight="1" spans="16:18">
      <c r="P1280" s="587"/>
      <c r="Q1280" s="587"/>
      <c r="R1280" s="587"/>
    </row>
    <row r="1281" customHeight="1" spans="16:18">
      <c r="P1281" s="587"/>
      <c r="Q1281" s="587"/>
      <c r="R1281" s="587"/>
    </row>
    <row r="1282" customHeight="1" spans="16:18">
      <c r="P1282" s="587"/>
      <c r="Q1282" s="587"/>
      <c r="R1282" s="587"/>
    </row>
    <row r="1283" customHeight="1" spans="16:18">
      <c r="P1283" s="587"/>
      <c r="Q1283" s="587"/>
      <c r="R1283" s="587"/>
    </row>
    <row r="1284" customHeight="1" spans="16:18">
      <c r="P1284" s="587"/>
      <c r="Q1284" s="587"/>
      <c r="R1284" s="587"/>
    </row>
    <row r="1285" customHeight="1" spans="16:18">
      <c r="P1285" s="587"/>
      <c r="Q1285" s="587"/>
      <c r="R1285" s="587"/>
    </row>
    <row r="1286" customHeight="1" spans="16:18">
      <c r="P1286" s="587"/>
      <c r="Q1286" s="587"/>
      <c r="R1286" s="587"/>
    </row>
    <row r="1287" customHeight="1" spans="16:18">
      <c r="P1287" s="587"/>
      <c r="Q1287" s="587"/>
      <c r="R1287" s="587"/>
    </row>
    <row r="1288" customHeight="1" spans="16:18">
      <c r="P1288" s="587"/>
      <c r="Q1288" s="587"/>
      <c r="R1288" s="587"/>
    </row>
    <row r="1289" customHeight="1" spans="16:18">
      <c r="P1289" s="587"/>
      <c r="Q1289" s="587"/>
      <c r="R1289" s="587"/>
    </row>
    <row r="1290" customHeight="1" spans="16:18">
      <c r="P1290" s="587"/>
      <c r="Q1290" s="587"/>
      <c r="R1290" s="587"/>
    </row>
    <row r="1291" customHeight="1" spans="16:18">
      <c r="P1291" s="587"/>
      <c r="Q1291" s="587"/>
      <c r="R1291" s="587"/>
    </row>
    <row r="1292" customHeight="1" spans="16:18">
      <c r="P1292" s="587"/>
      <c r="Q1292" s="587"/>
      <c r="R1292" s="587"/>
    </row>
    <row r="1293" customHeight="1" spans="16:18">
      <c r="P1293" s="587"/>
      <c r="Q1293" s="587"/>
      <c r="R1293" s="587"/>
    </row>
    <row r="1294" customHeight="1" spans="16:18">
      <c r="P1294" s="587"/>
      <c r="Q1294" s="587"/>
      <c r="R1294" s="587"/>
    </row>
    <row r="1295" customHeight="1" spans="16:18">
      <c r="P1295" s="587"/>
      <c r="Q1295" s="587"/>
      <c r="R1295" s="587"/>
    </row>
    <row r="1296" customHeight="1" spans="16:18">
      <c r="P1296" s="587"/>
      <c r="Q1296" s="587"/>
      <c r="R1296" s="587"/>
    </row>
    <row r="1297" customHeight="1" spans="16:18">
      <c r="P1297" s="587"/>
      <c r="Q1297" s="587"/>
      <c r="R1297" s="587"/>
    </row>
    <row r="1298" customHeight="1" spans="16:18">
      <c r="P1298" s="587"/>
      <c r="Q1298" s="587"/>
      <c r="R1298" s="587"/>
    </row>
    <row r="1299" customHeight="1" spans="16:18">
      <c r="P1299" s="587"/>
      <c r="Q1299" s="587"/>
      <c r="R1299" s="587"/>
    </row>
    <row r="1300" customHeight="1" spans="16:18">
      <c r="P1300" s="587"/>
      <c r="Q1300" s="587"/>
      <c r="R1300" s="587"/>
    </row>
    <row r="1301" customHeight="1" spans="16:18">
      <c r="P1301" s="587"/>
      <c r="Q1301" s="587"/>
      <c r="R1301" s="587"/>
    </row>
    <row r="1302" customHeight="1" spans="16:18">
      <c r="P1302" s="587"/>
      <c r="Q1302" s="587"/>
      <c r="R1302" s="587"/>
    </row>
    <row r="1303" customHeight="1" spans="16:18">
      <c r="P1303" s="587"/>
      <c r="Q1303" s="587"/>
      <c r="R1303" s="587"/>
    </row>
    <row r="1304" customHeight="1" spans="16:18">
      <c r="P1304" s="587"/>
      <c r="Q1304" s="587"/>
      <c r="R1304" s="587"/>
    </row>
    <row r="1305" customHeight="1" spans="16:18">
      <c r="P1305" s="587"/>
      <c r="Q1305" s="587"/>
      <c r="R1305" s="587"/>
    </row>
    <row r="1306" customHeight="1" spans="16:18">
      <c r="P1306" s="587"/>
      <c r="Q1306" s="587"/>
      <c r="R1306" s="587"/>
    </row>
    <row r="1307" customHeight="1" spans="16:18">
      <c r="P1307" s="587"/>
      <c r="Q1307" s="587"/>
      <c r="R1307" s="587"/>
    </row>
    <row r="1308" customHeight="1" spans="16:18">
      <c r="P1308" s="587"/>
      <c r="Q1308" s="587"/>
      <c r="R1308" s="587"/>
    </row>
    <row r="1309" customHeight="1" spans="16:18">
      <c r="P1309" s="587"/>
      <c r="Q1309" s="587"/>
      <c r="R1309" s="587"/>
    </row>
    <row r="1310" customHeight="1" spans="16:18">
      <c r="P1310" s="587"/>
      <c r="Q1310" s="587"/>
      <c r="R1310" s="587"/>
    </row>
    <row r="1311" customHeight="1" spans="16:18">
      <c r="P1311" s="587"/>
      <c r="Q1311" s="587"/>
      <c r="R1311" s="587"/>
    </row>
    <row r="1312" customHeight="1" spans="16:18">
      <c r="P1312" s="587"/>
      <c r="Q1312" s="587"/>
      <c r="R1312" s="587"/>
    </row>
    <row r="1313" customHeight="1" spans="16:18">
      <c r="P1313" s="587"/>
      <c r="Q1313" s="587"/>
      <c r="R1313" s="587"/>
    </row>
    <row r="1314" customHeight="1" spans="16:18">
      <c r="P1314" s="587"/>
      <c r="Q1314" s="587"/>
      <c r="R1314" s="587"/>
    </row>
    <row r="1315" customHeight="1" spans="16:18">
      <c r="P1315" s="587"/>
      <c r="Q1315" s="587"/>
      <c r="R1315" s="587"/>
    </row>
    <row r="1316" customHeight="1" spans="16:18">
      <c r="P1316" s="587"/>
      <c r="Q1316" s="587"/>
      <c r="R1316" s="587"/>
    </row>
    <row r="1317" customHeight="1" spans="16:18">
      <c r="P1317" s="587"/>
      <c r="Q1317" s="587"/>
      <c r="R1317" s="587"/>
    </row>
    <row r="1318" customHeight="1" spans="16:18">
      <c r="P1318" s="587"/>
      <c r="Q1318" s="587"/>
      <c r="R1318" s="587"/>
    </row>
    <row r="1319" customHeight="1" spans="16:18">
      <c r="P1319" s="587"/>
      <c r="Q1319" s="587"/>
      <c r="R1319" s="587"/>
    </row>
    <row r="1320" customHeight="1" spans="16:18">
      <c r="P1320" s="587"/>
      <c r="Q1320" s="587"/>
      <c r="R1320" s="587"/>
    </row>
    <row r="1321" customHeight="1" spans="16:18">
      <c r="P1321" s="587"/>
      <c r="Q1321" s="587"/>
      <c r="R1321" s="587"/>
    </row>
    <row r="1322" customHeight="1" spans="16:18">
      <c r="P1322" s="587"/>
      <c r="Q1322" s="587"/>
      <c r="R1322" s="587"/>
    </row>
    <row r="1323" customHeight="1" spans="16:18">
      <c r="P1323" s="587"/>
      <c r="Q1323" s="587"/>
      <c r="R1323" s="587"/>
    </row>
    <row r="1324" customHeight="1" spans="16:18">
      <c r="P1324" s="587"/>
      <c r="Q1324" s="587"/>
      <c r="R1324" s="587"/>
    </row>
    <row r="1325" customHeight="1" spans="16:18">
      <c r="P1325" s="587"/>
      <c r="Q1325" s="587"/>
      <c r="R1325" s="587"/>
    </row>
    <row r="1326" customHeight="1" spans="16:18">
      <c r="P1326" s="587"/>
      <c r="Q1326" s="587"/>
      <c r="R1326" s="587"/>
    </row>
    <row r="1327" customHeight="1" spans="16:18">
      <c r="P1327" s="587"/>
      <c r="Q1327" s="587"/>
      <c r="R1327" s="587"/>
    </row>
    <row r="1328" customHeight="1" spans="16:18">
      <c r="P1328" s="587"/>
      <c r="Q1328" s="587"/>
      <c r="R1328" s="587"/>
    </row>
    <row r="1329" customHeight="1" spans="16:18">
      <c r="P1329" s="587"/>
      <c r="Q1329" s="587"/>
      <c r="R1329" s="587"/>
    </row>
    <row r="1330" customHeight="1" spans="16:18">
      <c r="P1330" s="587"/>
      <c r="Q1330" s="587"/>
      <c r="R1330" s="587"/>
    </row>
    <row r="1331" customHeight="1" spans="16:18">
      <c r="P1331" s="587"/>
      <c r="Q1331" s="587"/>
      <c r="R1331" s="587"/>
    </row>
    <row r="1332" customHeight="1" spans="16:18">
      <c r="P1332" s="587"/>
      <c r="Q1332" s="587"/>
      <c r="R1332" s="587"/>
    </row>
    <row r="1333" customHeight="1" spans="16:18">
      <c r="P1333" s="587"/>
      <c r="Q1333" s="587"/>
      <c r="R1333" s="587"/>
    </row>
    <row r="1334" customHeight="1" spans="16:18">
      <c r="P1334" s="587"/>
      <c r="Q1334" s="587"/>
      <c r="R1334" s="587"/>
    </row>
    <row r="1335" customHeight="1" spans="16:18">
      <c r="P1335" s="587"/>
      <c r="Q1335" s="587"/>
      <c r="R1335" s="587"/>
    </row>
    <row r="1336" customHeight="1" spans="16:18">
      <c r="P1336" s="587"/>
      <c r="Q1336" s="587"/>
      <c r="R1336" s="587"/>
    </row>
    <row r="1337" customHeight="1" spans="16:18">
      <c r="P1337" s="587"/>
      <c r="Q1337" s="587"/>
      <c r="R1337" s="587"/>
    </row>
    <row r="1338" customHeight="1" spans="16:18">
      <c r="P1338" s="587"/>
      <c r="Q1338" s="587"/>
      <c r="R1338" s="587"/>
    </row>
    <row r="1339" customHeight="1" spans="16:18">
      <c r="P1339" s="587"/>
      <c r="Q1339" s="587"/>
      <c r="R1339" s="587"/>
    </row>
    <row r="1340" customHeight="1" spans="16:18">
      <c r="P1340" s="587"/>
      <c r="Q1340" s="587"/>
      <c r="R1340" s="587"/>
    </row>
    <row r="1341" customHeight="1" spans="16:18">
      <c r="P1341" s="587"/>
      <c r="Q1341" s="587"/>
      <c r="R1341" s="587"/>
    </row>
    <row r="1342" customHeight="1" spans="16:18">
      <c r="P1342" s="587"/>
      <c r="Q1342" s="587"/>
      <c r="R1342" s="587"/>
    </row>
    <row r="1343" customHeight="1" spans="16:18">
      <c r="P1343" s="587"/>
      <c r="Q1343" s="587"/>
      <c r="R1343" s="587"/>
    </row>
    <row r="1344" customHeight="1" spans="16:18">
      <c r="P1344" s="587"/>
      <c r="Q1344" s="587"/>
      <c r="R1344" s="587"/>
    </row>
    <row r="1345" customHeight="1" spans="16:18">
      <c r="P1345" s="587"/>
      <c r="Q1345" s="587"/>
      <c r="R1345" s="587"/>
    </row>
    <row r="1346" customHeight="1" spans="16:18">
      <c r="P1346" s="587"/>
      <c r="Q1346" s="587"/>
      <c r="R1346" s="587"/>
    </row>
    <row r="1347" customHeight="1" spans="16:18">
      <c r="P1347" s="587"/>
      <c r="Q1347" s="587"/>
      <c r="R1347" s="587"/>
    </row>
    <row r="1348" customHeight="1" spans="16:18">
      <c r="P1348" s="587"/>
      <c r="Q1348" s="587"/>
      <c r="R1348" s="587"/>
    </row>
    <row r="1349" customHeight="1" spans="16:18">
      <c r="P1349" s="587"/>
      <c r="Q1349" s="587"/>
      <c r="R1349" s="587"/>
    </row>
    <row r="1350" customHeight="1" spans="16:18">
      <c r="P1350" s="587"/>
      <c r="Q1350" s="587"/>
      <c r="R1350" s="587"/>
    </row>
    <row r="1351" customHeight="1" spans="16:18">
      <c r="P1351" s="587"/>
      <c r="Q1351" s="587"/>
      <c r="R1351" s="587"/>
    </row>
    <row r="1352" customHeight="1" spans="16:18">
      <c r="P1352" s="587"/>
      <c r="Q1352" s="587"/>
      <c r="R1352" s="587"/>
    </row>
    <row r="1353" customHeight="1" spans="16:18">
      <c r="P1353" s="587"/>
      <c r="Q1353" s="587"/>
      <c r="R1353" s="587"/>
    </row>
    <row r="1354" customHeight="1" spans="16:18">
      <c r="P1354" s="587"/>
      <c r="Q1354" s="587"/>
      <c r="R1354" s="587"/>
    </row>
    <row r="1355" customHeight="1" spans="16:18">
      <c r="P1355" s="587"/>
      <c r="Q1355" s="587"/>
      <c r="R1355" s="587"/>
    </row>
    <row r="1356" customHeight="1" spans="16:18">
      <c r="P1356" s="587"/>
      <c r="Q1356" s="587"/>
      <c r="R1356" s="587"/>
    </row>
    <row r="1357" customHeight="1" spans="16:18">
      <c r="P1357" s="587"/>
      <c r="Q1357" s="587"/>
      <c r="R1357" s="587"/>
    </row>
    <row r="1358" customHeight="1" spans="16:18">
      <c r="P1358" s="587"/>
      <c r="Q1358" s="587"/>
      <c r="R1358" s="587"/>
    </row>
    <row r="1359" customHeight="1" spans="16:18">
      <c r="P1359" s="587"/>
      <c r="Q1359" s="587"/>
      <c r="R1359" s="587"/>
    </row>
    <row r="1360" customHeight="1" spans="16:18">
      <c r="P1360" s="587"/>
      <c r="Q1360" s="587"/>
      <c r="R1360" s="587"/>
    </row>
    <row r="1361" customHeight="1" spans="16:18">
      <c r="P1361" s="587"/>
      <c r="Q1361" s="587"/>
      <c r="R1361" s="587"/>
    </row>
    <row r="1362" customHeight="1" spans="16:18">
      <c r="P1362" s="587"/>
      <c r="Q1362" s="587"/>
      <c r="R1362" s="587"/>
    </row>
    <row r="1363" customHeight="1" spans="16:18">
      <c r="P1363" s="587"/>
      <c r="Q1363" s="587"/>
      <c r="R1363" s="587"/>
    </row>
    <row r="1364" customHeight="1" spans="16:18">
      <c r="P1364" s="587"/>
      <c r="Q1364" s="587"/>
      <c r="R1364" s="587"/>
    </row>
    <row r="1365" customHeight="1" spans="16:18">
      <c r="P1365" s="587"/>
      <c r="Q1365" s="587"/>
      <c r="R1365" s="587"/>
    </row>
    <row r="1366" customHeight="1" spans="16:18">
      <c r="P1366" s="587"/>
      <c r="Q1366" s="587"/>
      <c r="R1366" s="587"/>
    </row>
    <row r="1367" customHeight="1" spans="16:18">
      <c r="P1367" s="587"/>
      <c r="Q1367" s="587"/>
      <c r="R1367" s="587"/>
    </row>
    <row r="1368" customHeight="1" spans="16:18">
      <c r="P1368" s="587"/>
      <c r="Q1368" s="587"/>
      <c r="R1368" s="587"/>
    </row>
    <row r="1369" customHeight="1" spans="16:18">
      <c r="P1369" s="587"/>
      <c r="Q1369" s="587"/>
      <c r="R1369" s="587"/>
    </row>
    <row r="1370" customHeight="1" spans="16:18">
      <c r="P1370" s="587"/>
      <c r="Q1370" s="587"/>
      <c r="R1370" s="587"/>
    </row>
    <row r="1371" customHeight="1" spans="16:18">
      <c r="P1371" s="587"/>
      <c r="Q1371" s="587"/>
      <c r="R1371" s="587"/>
    </row>
    <row r="1372" customHeight="1" spans="16:18">
      <c r="P1372" s="587"/>
      <c r="Q1372" s="587"/>
      <c r="R1372" s="587"/>
    </row>
    <row r="1373" customHeight="1" spans="16:18">
      <c r="P1373" s="587"/>
      <c r="Q1373" s="587"/>
      <c r="R1373" s="587"/>
    </row>
    <row r="1374" customHeight="1" spans="16:18">
      <c r="P1374" s="587"/>
      <c r="Q1374" s="587"/>
      <c r="R1374" s="587"/>
    </row>
    <row r="1375" customHeight="1" spans="16:18">
      <c r="P1375" s="587"/>
      <c r="Q1375" s="587"/>
      <c r="R1375" s="587"/>
    </row>
    <row r="1376" customHeight="1" spans="16:18">
      <c r="P1376" s="587"/>
      <c r="Q1376" s="587"/>
      <c r="R1376" s="587"/>
    </row>
    <row r="1377" customHeight="1" spans="16:18">
      <c r="P1377" s="587"/>
      <c r="Q1377" s="587"/>
      <c r="R1377" s="587"/>
    </row>
    <row r="1378" customHeight="1" spans="16:18">
      <c r="P1378" s="587"/>
      <c r="Q1378" s="587"/>
      <c r="R1378" s="587"/>
    </row>
    <row r="1379" customHeight="1" spans="16:18">
      <c r="P1379" s="587"/>
      <c r="Q1379" s="587"/>
      <c r="R1379" s="587"/>
    </row>
    <row r="1380" customHeight="1" spans="16:18">
      <c r="P1380" s="587"/>
      <c r="Q1380" s="587"/>
      <c r="R1380" s="587"/>
    </row>
    <row r="1381" customHeight="1" spans="16:18">
      <c r="P1381" s="587"/>
      <c r="Q1381" s="587"/>
      <c r="R1381" s="587"/>
    </row>
    <row r="1382" customHeight="1" spans="16:18">
      <c r="P1382" s="587"/>
      <c r="Q1382" s="587"/>
      <c r="R1382" s="587"/>
    </row>
    <row r="1383" customHeight="1" spans="16:18">
      <c r="P1383" s="587"/>
      <c r="Q1383" s="587"/>
      <c r="R1383" s="587"/>
    </row>
    <row r="1384" customHeight="1" spans="16:18">
      <c r="P1384" s="587"/>
      <c r="Q1384" s="587"/>
      <c r="R1384" s="587"/>
    </row>
    <row r="1385" customHeight="1" spans="16:18">
      <c r="P1385" s="587"/>
      <c r="Q1385" s="587"/>
      <c r="R1385" s="587"/>
    </row>
    <row r="1386" customHeight="1" spans="16:18">
      <c r="P1386" s="587"/>
      <c r="Q1386" s="587"/>
      <c r="R1386" s="587"/>
    </row>
    <row r="1387" customHeight="1" spans="16:18">
      <c r="P1387" s="587"/>
      <c r="Q1387" s="587"/>
      <c r="R1387" s="587"/>
    </row>
    <row r="1388" customHeight="1" spans="16:18">
      <c r="P1388" s="587"/>
      <c r="Q1388" s="587"/>
      <c r="R1388" s="587"/>
    </row>
    <row r="1389" customHeight="1" spans="16:18">
      <c r="P1389" s="587"/>
      <c r="Q1389" s="587"/>
      <c r="R1389" s="587"/>
    </row>
    <row r="1390" customHeight="1" spans="16:18">
      <c r="P1390" s="587"/>
      <c r="Q1390" s="587"/>
      <c r="R1390" s="587"/>
    </row>
    <row r="1391" customHeight="1" spans="16:18">
      <c r="P1391" s="587"/>
      <c r="Q1391" s="587"/>
      <c r="R1391" s="587"/>
    </row>
    <row r="1392" customHeight="1" spans="16:18">
      <c r="P1392" s="587"/>
      <c r="Q1392" s="587"/>
      <c r="R1392" s="587"/>
    </row>
    <row r="1393" customHeight="1" spans="16:18">
      <c r="P1393" s="587"/>
      <c r="Q1393" s="587"/>
      <c r="R1393" s="587"/>
    </row>
    <row r="1394" customHeight="1" spans="16:18">
      <c r="P1394" s="587"/>
      <c r="Q1394" s="587"/>
      <c r="R1394" s="587"/>
    </row>
    <row r="1395" customHeight="1" spans="16:18">
      <c r="P1395" s="587"/>
      <c r="Q1395" s="587"/>
      <c r="R1395" s="587"/>
    </row>
    <row r="1396" customHeight="1" spans="16:18">
      <c r="P1396" s="587"/>
      <c r="Q1396" s="587"/>
      <c r="R1396" s="587"/>
    </row>
    <row r="1397" customHeight="1" spans="16:18">
      <c r="P1397" s="587"/>
      <c r="Q1397" s="587"/>
      <c r="R1397" s="587"/>
    </row>
    <row r="1398" customHeight="1" spans="16:18">
      <c r="P1398" s="587"/>
      <c r="Q1398" s="587"/>
      <c r="R1398" s="587"/>
    </row>
    <row r="1399" customHeight="1" spans="16:18">
      <c r="P1399" s="587"/>
      <c r="Q1399" s="587"/>
      <c r="R1399" s="587"/>
    </row>
    <row r="1400" customHeight="1" spans="16:18">
      <c r="P1400" s="587"/>
      <c r="Q1400" s="587"/>
      <c r="R1400" s="587"/>
    </row>
    <row r="1401" customHeight="1" spans="16:18">
      <c r="P1401" s="587"/>
      <c r="Q1401" s="587"/>
      <c r="R1401" s="587"/>
    </row>
    <row r="1402" customHeight="1" spans="16:18">
      <c r="P1402" s="587"/>
      <c r="Q1402" s="587"/>
      <c r="R1402" s="587"/>
    </row>
    <row r="1403" customHeight="1" spans="16:18">
      <c r="P1403" s="587"/>
      <c r="Q1403" s="587"/>
      <c r="R1403" s="587"/>
    </row>
    <row r="1404" customHeight="1" spans="16:18">
      <c r="P1404" s="587"/>
      <c r="Q1404" s="587"/>
      <c r="R1404" s="587"/>
    </row>
    <row r="1405" customHeight="1" spans="16:18">
      <c r="P1405" s="587"/>
      <c r="Q1405" s="587"/>
      <c r="R1405" s="587"/>
    </row>
    <row r="1406" customHeight="1" spans="16:18">
      <c r="P1406" s="587"/>
      <c r="Q1406" s="587"/>
      <c r="R1406" s="587"/>
    </row>
    <row r="1407" customHeight="1" spans="16:18">
      <c r="P1407" s="587"/>
      <c r="Q1407" s="587"/>
      <c r="R1407" s="587"/>
    </row>
    <row r="1408" customHeight="1" spans="16:18">
      <c r="P1408" s="587"/>
      <c r="Q1408" s="587"/>
      <c r="R1408" s="587"/>
    </row>
    <row r="1409" customHeight="1" spans="16:18">
      <c r="P1409" s="587"/>
      <c r="Q1409" s="587"/>
      <c r="R1409" s="587"/>
    </row>
    <row r="1410" customHeight="1" spans="16:18">
      <c r="P1410" s="587"/>
      <c r="Q1410" s="587"/>
      <c r="R1410" s="587"/>
    </row>
    <row r="1411" customHeight="1" spans="16:18">
      <c r="P1411" s="587"/>
      <c r="Q1411" s="587"/>
      <c r="R1411" s="587"/>
    </row>
    <row r="1412" customHeight="1" spans="16:18">
      <c r="P1412" s="587"/>
      <c r="Q1412" s="587"/>
      <c r="R1412" s="587"/>
    </row>
    <row r="1413" customHeight="1" spans="16:18">
      <c r="P1413" s="587"/>
      <c r="Q1413" s="587"/>
      <c r="R1413" s="587"/>
    </row>
    <row r="1414" customHeight="1" spans="16:18">
      <c r="P1414" s="587"/>
      <c r="Q1414" s="587"/>
      <c r="R1414" s="587"/>
    </row>
    <row r="1415" customHeight="1" spans="16:18">
      <c r="P1415" s="587"/>
      <c r="Q1415" s="587"/>
      <c r="R1415" s="587"/>
    </row>
    <row r="1416" customHeight="1" spans="16:18">
      <c r="P1416" s="587"/>
      <c r="Q1416" s="587"/>
      <c r="R1416" s="587"/>
    </row>
    <row r="1417" customHeight="1" spans="16:18">
      <c r="P1417" s="587"/>
      <c r="Q1417" s="587"/>
      <c r="R1417" s="587"/>
    </row>
    <row r="1418" customHeight="1" spans="16:18">
      <c r="P1418" s="587"/>
      <c r="Q1418" s="587"/>
      <c r="R1418" s="587"/>
    </row>
    <row r="1419" customHeight="1" spans="16:18">
      <c r="P1419" s="587"/>
      <c r="Q1419" s="587"/>
      <c r="R1419" s="587"/>
    </row>
    <row r="1420" customHeight="1" spans="16:18">
      <c r="P1420" s="587"/>
      <c r="Q1420" s="587"/>
      <c r="R1420" s="587"/>
    </row>
    <row r="1421" customHeight="1" spans="16:18">
      <c r="P1421" s="587"/>
      <c r="Q1421" s="587"/>
      <c r="R1421" s="587"/>
    </row>
    <row r="1422" customHeight="1" spans="16:18">
      <c r="P1422" s="587"/>
      <c r="Q1422" s="587"/>
      <c r="R1422" s="587"/>
    </row>
    <row r="1423" customHeight="1" spans="16:18">
      <c r="P1423" s="587"/>
      <c r="Q1423" s="587"/>
      <c r="R1423" s="587"/>
    </row>
    <row r="1424" customHeight="1" spans="16:18">
      <c r="P1424" s="587"/>
      <c r="Q1424" s="587"/>
      <c r="R1424" s="587"/>
    </row>
    <row r="1425" customHeight="1" spans="16:18">
      <c r="P1425" s="587"/>
      <c r="Q1425" s="587"/>
      <c r="R1425" s="587"/>
    </row>
    <row r="1426" customHeight="1" spans="16:18">
      <c r="P1426" s="587"/>
      <c r="Q1426" s="587"/>
      <c r="R1426" s="587"/>
    </row>
    <row r="1427" customHeight="1" spans="16:18">
      <c r="P1427" s="587"/>
      <c r="Q1427" s="587"/>
      <c r="R1427" s="587"/>
    </row>
    <row r="1428" customHeight="1" spans="16:18">
      <c r="P1428" s="587"/>
      <c r="Q1428" s="587"/>
      <c r="R1428" s="587"/>
    </row>
    <row r="1429" customHeight="1" spans="16:18">
      <c r="P1429" s="587"/>
      <c r="Q1429" s="587"/>
      <c r="R1429" s="587"/>
    </row>
    <row r="1430" customHeight="1" spans="16:18">
      <c r="P1430" s="587"/>
      <c r="Q1430" s="587"/>
      <c r="R1430" s="587"/>
    </row>
    <row r="1431" customHeight="1" spans="16:18">
      <c r="P1431" s="587"/>
      <c r="Q1431" s="587"/>
      <c r="R1431" s="587"/>
    </row>
    <row r="1432" customHeight="1" spans="16:18">
      <c r="P1432" s="587"/>
      <c r="Q1432" s="587"/>
      <c r="R1432" s="587"/>
    </row>
    <row r="1433" customHeight="1" spans="16:18">
      <c r="P1433" s="587"/>
      <c r="Q1433" s="587"/>
      <c r="R1433" s="587"/>
    </row>
    <row r="1434" customHeight="1" spans="16:18">
      <c r="P1434" s="587"/>
      <c r="Q1434" s="587"/>
      <c r="R1434" s="587"/>
    </row>
    <row r="1435" customHeight="1" spans="16:18">
      <c r="P1435" s="587"/>
      <c r="Q1435" s="587"/>
      <c r="R1435" s="587"/>
    </row>
    <row r="1436" customHeight="1" spans="16:18">
      <c r="P1436" s="587"/>
      <c r="Q1436" s="587"/>
      <c r="R1436" s="587"/>
    </row>
    <row r="1437" customHeight="1" spans="16:18">
      <c r="P1437" s="587"/>
      <c r="Q1437" s="587"/>
      <c r="R1437" s="587"/>
    </row>
    <row r="1438" customHeight="1" spans="16:18">
      <c r="P1438" s="587"/>
      <c r="Q1438" s="587"/>
      <c r="R1438" s="587"/>
    </row>
    <row r="1439" customHeight="1" spans="16:18">
      <c r="P1439" s="587"/>
      <c r="Q1439" s="587"/>
      <c r="R1439" s="587"/>
    </row>
    <row r="1440" customHeight="1" spans="16:18">
      <c r="P1440" s="587"/>
      <c r="Q1440" s="587"/>
      <c r="R1440" s="587"/>
    </row>
    <row r="1441" customHeight="1" spans="16:18">
      <c r="P1441" s="587"/>
      <c r="Q1441" s="587"/>
      <c r="R1441" s="587"/>
    </row>
    <row r="1442" customHeight="1" spans="16:18">
      <c r="P1442" s="587"/>
      <c r="Q1442" s="587"/>
      <c r="R1442" s="587"/>
    </row>
    <row r="1443" customHeight="1" spans="16:18">
      <c r="P1443" s="587"/>
      <c r="Q1443" s="587"/>
      <c r="R1443" s="587"/>
    </row>
    <row r="1444" customHeight="1" spans="16:18">
      <c r="P1444" s="587"/>
      <c r="Q1444" s="587"/>
      <c r="R1444" s="587"/>
    </row>
    <row r="1445" customHeight="1" spans="16:18">
      <c r="P1445" s="587"/>
      <c r="Q1445" s="587"/>
      <c r="R1445" s="587"/>
    </row>
    <row r="1446" customHeight="1" spans="16:18">
      <c r="P1446" s="587"/>
      <c r="Q1446" s="587"/>
      <c r="R1446" s="587"/>
    </row>
    <row r="1447" customHeight="1" spans="16:18">
      <c r="P1447" s="587"/>
      <c r="Q1447" s="587"/>
      <c r="R1447" s="587"/>
    </row>
    <row r="1448" customHeight="1" spans="16:18">
      <c r="P1448" s="587"/>
      <c r="Q1448" s="587"/>
      <c r="R1448" s="587"/>
    </row>
    <row r="1449" customHeight="1" spans="16:18">
      <c r="P1449" s="587"/>
      <c r="Q1449" s="587"/>
      <c r="R1449" s="587"/>
    </row>
    <row r="1450" customHeight="1" spans="16:18">
      <c r="P1450" s="587"/>
      <c r="Q1450" s="587"/>
      <c r="R1450" s="587"/>
    </row>
    <row r="1451" customHeight="1" spans="16:18">
      <c r="P1451" s="587"/>
      <c r="Q1451" s="587"/>
      <c r="R1451" s="587"/>
    </row>
    <row r="1452" customHeight="1" spans="16:18">
      <c r="P1452" s="587"/>
      <c r="Q1452" s="587"/>
      <c r="R1452" s="587"/>
    </row>
    <row r="1453" customHeight="1" spans="16:18">
      <c r="P1453" s="587"/>
      <c r="Q1453" s="587"/>
      <c r="R1453" s="587"/>
    </row>
    <row r="1454" customHeight="1" spans="16:18">
      <c r="P1454" s="587"/>
      <c r="Q1454" s="587"/>
      <c r="R1454" s="587"/>
    </row>
    <row r="1455" customHeight="1" spans="16:18">
      <c r="P1455" s="587"/>
      <c r="Q1455" s="587"/>
      <c r="R1455" s="587"/>
    </row>
    <row r="1456" customHeight="1" spans="16:18">
      <c r="P1456" s="587"/>
      <c r="Q1456" s="587"/>
      <c r="R1456" s="587"/>
    </row>
    <row r="1457" customHeight="1" spans="16:18">
      <c r="P1457" s="587"/>
      <c r="Q1457" s="587"/>
      <c r="R1457" s="587"/>
    </row>
    <row r="1458" customHeight="1" spans="16:18">
      <c r="P1458" s="587"/>
      <c r="Q1458" s="587"/>
      <c r="R1458" s="587"/>
    </row>
    <row r="1459" customHeight="1" spans="16:18">
      <c r="P1459" s="587"/>
      <c r="Q1459" s="587"/>
      <c r="R1459" s="587"/>
    </row>
    <row r="1460" customHeight="1" spans="16:18">
      <c r="P1460" s="587"/>
      <c r="Q1460" s="587"/>
      <c r="R1460" s="587"/>
    </row>
    <row r="1461" customHeight="1" spans="16:18">
      <c r="P1461" s="587"/>
      <c r="Q1461" s="587"/>
      <c r="R1461" s="587"/>
    </row>
    <row r="1462" customHeight="1" spans="16:18">
      <c r="P1462" s="587"/>
      <c r="Q1462" s="587"/>
      <c r="R1462" s="587"/>
    </row>
    <row r="1463" customHeight="1" spans="16:18">
      <c r="P1463" s="587"/>
      <c r="Q1463" s="587"/>
      <c r="R1463" s="587"/>
    </row>
    <row r="1464" customHeight="1" spans="16:18">
      <c r="P1464" s="587"/>
      <c r="Q1464" s="587"/>
      <c r="R1464" s="587"/>
    </row>
    <row r="1465" customHeight="1" spans="16:18">
      <c r="P1465" s="587"/>
      <c r="Q1465" s="587"/>
      <c r="R1465" s="587"/>
    </row>
    <row r="1466" customHeight="1" spans="16:18">
      <c r="P1466" s="587"/>
      <c r="Q1466" s="587"/>
      <c r="R1466" s="587"/>
    </row>
    <row r="1467" customHeight="1" spans="16:18">
      <c r="P1467" s="587"/>
      <c r="Q1467" s="587"/>
      <c r="R1467" s="587"/>
    </row>
    <row r="1468" customHeight="1" spans="16:18">
      <c r="P1468" s="587"/>
      <c r="Q1468" s="587"/>
      <c r="R1468" s="587"/>
    </row>
    <row r="1469" customHeight="1" spans="16:18">
      <c r="P1469" s="587"/>
      <c r="Q1469" s="587"/>
      <c r="R1469" s="587"/>
    </row>
    <row r="1470" customHeight="1" spans="16:18">
      <c r="P1470" s="587"/>
      <c r="Q1470" s="587"/>
      <c r="R1470" s="587"/>
    </row>
    <row r="1471" customHeight="1" spans="16:18">
      <c r="P1471" s="587"/>
      <c r="Q1471" s="587"/>
      <c r="R1471" s="587"/>
    </row>
    <row r="1472" customHeight="1" spans="16:18">
      <c r="P1472" s="587"/>
      <c r="Q1472" s="587"/>
      <c r="R1472" s="587"/>
    </row>
    <row r="1473" customHeight="1" spans="16:18">
      <c r="P1473" s="587"/>
      <c r="Q1473" s="587"/>
      <c r="R1473" s="587"/>
    </row>
    <row r="1474" customHeight="1" spans="16:18">
      <c r="P1474" s="587"/>
      <c r="Q1474" s="587"/>
      <c r="R1474" s="587"/>
    </row>
    <row r="1475" customHeight="1" spans="16:18">
      <c r="P1475" s="587"/>
      <c r="Q1475" s="587"/>
      <c r="R1475" s="587"/>
    </row>
    <row r="1476" customHeight="1" spans="16:18">
      <c r="P1476" s="587"/>
      <c r="Q1476" s="587"/>
      <c r="R1476" s="587"/>
    </row>
    <row r="1477" customHeight="1" spans="16:18">
      <c r="P1477" s="587"/>
      <c r="Q1477" s="587"/>
      <c r="R1477" s="587"/>
    </row>
    <row r="1478" customHeight="1" spans="16:18">
      <c r="P1478" s="587"/>
      <c r="Q1478" s="587"/>
      <c r="R1478" s="587"/>
    </row>
    <row r="1479" customHeight="1" spans="16:18">
      <c r="P1479" s="587"/>
      <c r="Q1479" s="587"/>
      <c r="R1479" s="587"/>
    </row>
    <row r="1480" customHeight="1" spans="16:18">
      <c r="P1480" s="587"/>
      <c r="Q1480" s="587"/>
      <c r="R1480" s="587"/>
    </row>
    <row r="1481" customHeight="1" spans="16:18">
      <c r="P1481" s="587"/>
      <c r="Q1481" s="587"/>
      <c r="R1481" s="587"/>
    </row>
    <row r="1482" customHeight="1" spans="16:18">
      <c r="P1482" s="587"/>
      <c r="Q1482" s="587"/>
      <c r="R1482" s="587"/>
    </row>
    <row r="1483" customHeight="1" spans="16:18">
      <c r="P1483" s="587"/>
      <c r="Q1483" s="587"/>
      <c r="R1483" s="587"/>
    </row>
    <row r="1484" customHeight="1" spans="16:18">
      <c r="P1484" s="587"/>
      <c r="Q1484" s="587"/>
      <c r="R1484" s="587"/>
    </row>
    <row r="1485" customHeight="1" spans="16:18">
      <c r="P1485" s="587"/>
      <c r="Q1485" s="587"/>
      <c r="R1485" s="587"/>
    </row>
    <row r="1486" customHeight="1" spans="16:18">
      <c r="P1486" s="587"/>
      <c r="Q1486" s="587"/>
      <c r="R1486" s="587"/>
    </row>
    <row r="1487" customHeight="1" spans="16:18">
      <c r="P1487" s="587"/>
      <c r="Q1487" s="587"/>
      <c r="R1487" s="587"/>
    </row>
    <row r="1488" customHeight="1" spans="16:18">
      <c r="P1488" s="587"/>
      <c r="Q1488" s="587"/>
      <c r="R1488" s="587"/>
    </row>
    <row r="1489" customHeight="1" spans="16:18">
      <c r="P1489" s="587"/>
      <c r="Q1489" s="587"/>
      <c r="R1489" s="587"/>
    </row>
    <row r="1490" customHeight="1" spans="16:18">
      <c r="P1490" s="587"/>
      <c r="Q1490" s="587"/>
      <c r="R1490" s="587"/>
    </row>
    <row r="1491" customHeight="1" spans="16:18">
      <c r="P1491" s="587"/>
      <c r="Q1491" s="587"/>
      <c r="R1491" s="587"/>
    </row>
    <row r="1492" customHeight="1" spans="16:18">
      <c r="P1492" s="587"/>
      <c r="Q1492" s="587"/>
      <c r="R1492" s="587"/>
    </row>
    <row r="1493" customHeight="1" spans="16:18">
      <c r="P1493" s="587"/>
      <c r="Q1493" s="587"/>
      <c r="R1493" s="587"/>
    </row>
    <row r="1494" customHeight="1" spans="16:18">
      <c r="P1494" s="587"/>
      <c r="Q1494" s="587"/>
      <c r="R1494" s="587"/>
    </row>
    <row r="1495" customHeight="1" spans="16:18">
      <c r="P1495" s="587"/>
      <c r="Q1495" s="587"/>
      <c r="R1495" s="587"/>
    </row>
    <row r="1496" customHeight="1" spans="16:18">
      <c r="P1496" s="587"/>
      <c r="Q1496" s="587"/>
      <c r="R1496" s="587"/>
    </row>
    <row r="1497" customHeight="1" spans="16:18">
      <c r="P1497" s="587"/>
      <c r="Q1497" s="587"/>
      <c r="R1497" s="587"/>
    </row>
    <row r="1498" customHeight="1" spans="16:18">
      <c r="P1498" s="587"/>
      <c r="Q1498" s="587"/>
      <c r="R1498" s="587"/>
    </row>
    <row r="1499" customHeight="1" spans="16:18">
      <c r="P1499" s="587"/>
      <c r="Q1499" s="587"/>
      <c r="R1499" s="587"/>
    </row>
    <row r="1500" customHeight="1" spans="16:18">
      <c r="P1500" s="587"/>
      <c r="Q1500" s="587"/>
      <c r="R1500" s="587"/>
    </row>
    <row r="1501" customHeight="1" spans="16:18">
      <c r="P1501" s="587"/>
      <c r="Q1501" s="587"/>
      <c r="R1501" s="587"/>
    </row>
    <row r="1502" customHeight="1" spans="16:18">
      <c r="P1502" s="587"/>
      <c r="Q1502" s="587"/>
      <c r="R1502" s="587"/>
    </row>
    <row r="1503" customHeight="1" spans="16:18">
      <c r="P1503" s="587"/>
      <c r="Q1503" s="587"/>
      <c r="R1503" s="587"/>
    </row>
    <row r="1504" customHeight="1" spans="16:18">
      <c r="P1504" s="587"/>
      <c r="Q1504" s="587"/>
      <c r="R1504" s="587"/>
    </row>
    <row r="1505" customHeight="1" spans="16:18">
      <c r="P1505" s="587"/>
      <c r="Q1505" s="587"/>
      <c r="R1505" s="587"/>
    </row>
    <row r="1506" customHeight="1" spans="16:18">
      <c r="P1506" s="587"/>
      <c r="Q1506" s="587"/>
      <c r="R1506" s="587"/>
    </row>
    <row r="1507" customHeight="1" spans="16:18">
      <c r="P1507" s="587"/>
      <c r="Q1507" s="587"/>
      <c r="R1507" s="587"/>
    </row>
    <row r="1508" customHeight="1" spans="16:18">
      <c r="P1508" s="587"/>
      <c r="Q1508" s="587"/>
      <c r="R1508" s="587"/>
    </row>
    <row r="1509" customHeight="1" spans="16:18">
      <c r="P1509" s="587"/>
      <c r="Q1509" s="587"/>
      <c r="R1509" s="587"/>
    </row>
    <row r="1510" customHeight="1" spans="16:18">
      <c r="P1510" s="587"/>
      <c r="Q1510" s="587"/>
      <c r="R1510" s="587"/>
    </row>
    <row r="1511" customHeight="1" spans="16:18">
      <c r="P1511" s="587"/>
      <c r="Q1511" s="587"/>
      <c r="R1511" s="587"/>
    </row>
    <row r="1512" customHeight="1" spans="16:18">
      <c r="P1512" s="587"/>
      <c r="Q1512" s="587"/>
      <c r="R1512" s="587"/>
    </row>
    <row r="1513" customHeight="1" spans="16:18">
      <c r="P1513" s="587"/>
      <c r="Q1513" s="587"/>
      <c r="R1513" s="587"/>
    </row>
    <row r="1514" customHeight="1" spans="16:18">
      <c r="P1514" s="587"/>
      <c r="Q1514" s="587"/>
      <c r="R1514" s="587"/>
    </row>
    <row r="1515" customHeight="1" spans="16:18">
      <c r="P1515" s="587"/>
      <c r="Q1515" s="587"/>
      <c r="R1515" s="587"/>
    </row>
    <row r="1516" customHeight="1" spans="16:18">
      <c r="P1516" s="587"/>
      <c r="Q1516" s="587"/>
      <c r="R1516" s="587"/>
    </row>
    <row r="1517" customHeight="1" spans="16:18">
      <c r="P1517" s="587"/>
      <c r="Q1517" s="587"/>
      <c r="R1517" s="587"/>
    </row>
    <row r="1518" customHeight="1" spans="16:18">
      <c r="P1518" s="587"/>
      <c r="Q1518" s="587"/>
      <c r="R1518" s="587"/>
    </row>
    <row r="1519" customHeight="1" spans="16:18">
      <c r="P1519" s="587"/>
      <c r="Q1519" s="587"/>
      <c r="R1519" s="587"/>
    </row>
    <row r="1520" customHeight="1" spans="16:18">
      <c r="P1520" s="587"/>
      <c r="Q1520" s="587"/>
      <c r="R1520" s="587"/>
    </row>
    <row r="1521" customHeight="1" spans="16:18">
      <c r="P1521" s="587"/>
      <c r="Q1521" s="587"/>
      <c r="R1521" s="587"/>
    </row>
    <row r="1522" customHeight="1" spans="16:18">
      <c r="P1522" s="587"/>
      <c r="Q1522" s="587"/>
      <c r="R1522" s="587"/>
    </row>
    <row r="1523" customHeight="1" spans="16:18">
      <c r="P1523" s="587"/>
      <c r="Q1523" s="587"/>
      <c r="R1523" s="587"/>
    </row>
    <row r="1524" customHeight="1" spans="16:18">
      <c r="P1524" s="587"/>
      <c r="Q1524" s="587"/>
      <c r="R1524" s="587"/>
    </row>
    <row r="1525" customHeight="1" spans="16:18">
      <c r="P1525" s="587"/>
      <c r="Q1525" s="587"/>
      <c r="R1525" s="587"/>
    </row>
    <row r="1526" customHeight="1" spans="16:18">
      <c r="P1526" s="587"/>
      <c r="Q1526" s="587"/>
      <c r="R1526" s="587"/>
    </row>
    <row r="1527" customHeight="1" spans="16:18">
      <c r="P1527" s="587"/>
      <c r="Q1527" s="587"/>
      <c r="R1527" s="587"/>
    </row>
    <row r="1528" customHeight="1" spans="16:18">
      <c r="P1528" s="587"/>
      <c r="Q1528" s="587"/>
      <c r="R1528" s="587"/>
    </row>
    <row r="1529" customHeight="1" spans="16:18">
      <c r="P1529" s="587"/>
      <c r="Q1529" s="587"/>
      <c r="R1529" s="587"/>
    </row>
    <row r="1530" customHeight="1" spans="16:18">
      <c r="P1530" s="587"/>
      <c r="Q1530" s="587"/>
      <c r="R1530" s="587"/>
    </row>
    <row r="1531" customHeight="1" spans="16:18">
      <c r="P1531" s="587"/>
      <c r="Q1531" s="587"/>
      <c r="R1531" s="587"/>
    </row>
    <row r="1532" customHeight="1" spans="16:18">
      <c r="P1532" s="587"/>
      <c r="Q1532" s="587"/>
      <c r="R1532" s="587"/>
    </row>
    <row r="1533" customHeight="1" spans="16:18">
      <c r="P1533" s="587"/>
      <c r="Q1533" s="587"/>
      <c r="R1533" s="587"/>
    </row>
    <row r="1534" customHeight="1" spans="16:18">
      <c r="P1534" s="587"/>
      <c r="Q1534" s="587"/>
      <c r="R1534" s="587"/>
    </row>
    <row r="1535" customHeight="1" spans="16:18">
      <c r="P1535" s="587"/>
      <c r="Q1535" s="587"/>
      <c r="R1535" s="587"/>
    </row>
    <row r="1536" customHeight="1" spans="16:18">
      <c r="P1536" s="587"/>
      <c r="Q1536" s="587"/>
      <c r="R1536" s="587"/>
    </row>
    <row r="1537" customHeight="1" spans="16:18">
      <c r="P1537" s="587"/>
      <c r="Q1537" s="587"/>
      <c r="R1537" s="587"/>
    </row>
    <row r="1538" customHeight="1" spans="16:18">
      <c r="P1538" s="587"/>
      <c r="Q1538" s="587"/>
      <c r="R1538" s="587"/>
    </row>
    <row r="1539" customHeight="1" spans="16:18">
      <c r="P1539" s="587"/>
      <c r="Q1539" s="587"/>
      <c r="R1539" s="587"/>
    </row>
    <row r="1540" customHeight="1" spans="16:18">
      <c r="P1540" s="587"/>
      <c r="Q1540" s="587"/>
      <c r="R1540" s="587"/>
    </row>
    <row r="1541" customHeight="1" spans="16:18">
      <c r="P1541" s="587"/>
      <c r="Q1541" s="587"/>
      <c r="R1541" s="587"/>
    </row>
    <row r="1542" customHeight="1" spans="16:18">
      <c r="P1542" s="587"/>
      <c r="Q1542" s="587"/>
      <c r="R1542" s="587"/>
    </row>
    <row r="1543" customHeight="1" spans="16:18">
      <c r="P1543" s="587"/>
      <c r="Q1543" s="587"/>
      <c r="R1543" s="587"/>
    </row>
    <row r="1544" customHeight="1" spans="16:18">
      <c r="P1544" s="587"/>
      <c r="Q1544" s="587"/>
      <c r="R1544" s="587"/>
    </row>
    <row r="1545" customHeight="1" spans="16:18">
      <c r="P1545" s="587"/>
      <c r="Q1545" s="587"/>
      <c r="R1545" s="587"/>
    </row>
    <row r="1546" customHeight="1" spans="16:18">
      <c r="P1546" s="587"/>
      <c r="Q1546" s="587"/>
      <c r="R1546" s="587"/>
    </row>
    <row r="1547" customHeight="1" spans="16:18">
      <c r="P1547" s="587"/>
      <c r="Q1547" s="587"/>
      <c r="R1547" s="587"/>
    </row>
    <row r="1548" customHeight="1" spans="16:18">
      <c r="P1548" s="587"/>
      <c r="Q1548" s="587"/>
      <c r="R1548" s="587"/>
    </row>
    <row r="1549" customHeight="1" spans="16:18">
      <c r="P1549" s="587"/>
      <c r="Q1549" s="587"/>
      <c r="R1549" s="587"/>
    </row>
    <row r="1550" customHeight="1" spans="16:18">
      <c r="P1550" s="587"/>
      <c r="Q1550" s="587"/>
      <c r="R1550" s="587"/>
    </row>
    <row r="1551" customHeight="1" spans="16:18">
      <c r="P1551" s="587"/>
      <c r="Q1551" s="587"/>
      <c r="R1551" s="587"/>
    </row>
    <row r="1552" customHeight="1" spans="16:18">
      <c r="P1552" s="587"/>
      <c r="Q1552" s="587"/>
      <c r="R1552" s="587"/>
    </row>
    <row r="1553" customHeight="1" spans="16:18">
      <c r="P1553" s="587"/>
      <c r="Q1553" s="587"/>
      <c r="R1553" s="587"/>
    </row>
    <row r="1554" customHeight="1" spans="16:18">
      <c r="P1554" s="587"/>
      <c r="Q1554" s="587"/>
      <c r="R1554" s="587"/>
    </row>
    <row r="1555" customHeight="1" spans="16:18">
      <c r="P1555" s="587"/>
      <c r="Q1555" s="587"/>
      <c r="R1555" s="587"/>
    </row>
    <row r="1556" customHeight="1" spans="16:18">
      <c r="P1556" s="587"/>
      <c r="Q1556" s="587"/>
      <c r="R1556" s="587"/>
    </row>
    <row r="1557" customHeight="1" spans="16:18">
      <c r="P1557" s="587"/>
      <c r="Q1557" s="587"/>
      <c r="R1557" s="587"/>
    </row>
    <row r="1558" customHeight="1" spans="16:18">
      <c r="P1558" s="587"/>
      <c r="Q1558" s="587"/>
      <c r="R1558" s="587"/>
    </row>
    <row r="1559" customHeight="1" spans="16:18">
      <c r="P1559" s="587"/>
      <c r="Q1559" s="587"/>
      <c r="R1559" s="587"/>
    </row>
    <row r="1560" customHeight="1" spans="16:18">
      <c r="P1560" s="587"/>
      <c r="Q1560" s="587"/>
      <c r="R1560" s="587"/>
    </row>
    <row r="1561" customHeight="1" spans="16:18">
      <c r="P1561" s="587"/>
      <c r="Q1561" s="587"/>
      <c r="R1561" s="587"/>
    </row>
    <row r="1562" customHeight="1" spans="16:18">
      <c r="P1562" s="587"/>
      <c r="Q1562" s="587"/>
      <c r="R1562" s="587"/>
    </row>
    <row r="1563" customHeight="1" spans="16:18">
      <c r="P1563" s="587"/>
      <c r="Q1563" s="587"/>
      <c r="R1563" s="587"/>
    </row>
    <row r="1564" customHeight="1" spans="16:18">
      <c r="P1564" s="587"/>
      <c r="Q1564" s="587"/>
      <c r="R1564" s="587"/>
    </row>
    <row r="1565" customHeight="1" spans="16:18">
      <c r="P1565" s="587"/>
      <c r="Q1565" s="587"/>
      <c r="R1565" s="587"/>
    </row>
    <row r="1566" customHeight="1" spans="16:18">
      <c r="P1566" s="587"/>
      <c r="Q1566" s="587"/>
      <c r="R1566" s="587"/>
    </row>
    <row r="1567" customHeight="1" spans="16:18">
      <c r="P1567" s="587"/>
      <c r="Q1567" s="587"/>
      <c r="R1567" s="587"/>
    </row>
    <row r="1568" customHeight="1" spans="16:18">
      <c r="P1568" s="587"/>
      <c r="Q1568" s="587"/>
      <c r="R1568" s="587"/>
    </row>
    <row r="1569" customHeight="1" spans="16:18">
      <c r="P1569" s="587"/>
      <c r="Q1569" s="587"/>
      <c r="R1569" s="587"/>
    </row>
    <row r="1570" customHeight="1" spans="16:18">
      <c r="P1570" s="587"/>
      <c r="Q1570" s="587"/>
      <c r="R1570" s="587"/>
    </row>
    <row r="1571" customHeight="1" spans="16:18">
      <c r="P1571" s="587"/>
      <c r="Q1571" s="587"/>
      <c r="R1571" s="587"/>
    </row>
    <row r="1572" customHeight="1" spans="16:18">
      <c r="P1572" s="587"/>
      <c r="Q1572" s="587"/>
      <c r="R1572" s="587"/>
    </row>
    <row r="1573" customHeight="1" spans="16:18">
      <c r="P1573" s="587"/>
      <c r="Q1573" s="587"/>
      <c r="R1573" s="587"/>
    </row>
    <row r="1574" customHeight="1" spans="16:18">
      <c r="P1574" s="587"/>
      <c r="Q1574" s="587"/>
      <c r="R1574" s="587"/>
    </row>
    <row r="1575" customHeight="1" spans="16:18">
      <c r="P1575" s="587"/>
      <c r="Q1575" s="587"/>
      <c r="R1575" s="587"/>
    </row>
    <row r="1576" customHeight="1" spans="16:18">
      <c r="P1576" s="587"/>
      <c r="Q1576" s="587"/>
      <c r="R1576" s="587"/>
    </row>
    <row r="1577" customHeight="1" spans="16:18">
      <c r="P1577" s="587"/>
      <c r="Q1577" s="587"/>
      <c r="R1577" s="587"/>
    </row>
    <row r="1578" customHeight="1" spans="16:18">
      <c r="P1578" s="587"/>
      <c r="Q1578" s="587"/>
      <c r="R1578" s="587"/>
    </row>
    <row r="1579" customHeight="1" spans="16:18">
      <c r="P1579" s="587"/>
      <c r="Q1579" s="587"/>
      <c r="R1579" s="587"/>
    </row>
    <row r="1580" customHeight="1" spans="16:18">
      <c r="P1580" s="587"/>
      <c r="Q1580" s="587"/>
      <c r="R1580" s="587"/>
    </row>
    <row r="1581" customHeight="1" spans="16:18">
      <c r="P1581" s="587"/>
      <c r="Q1581" s="587"/>
      <c r="R1581" s="587"/>
    </row>
    <row r="1582" customHeight="1" spans="16:18">
      <c r="P1582" s="587"/>
      <c r="Q1582" s="587"/>
      <c r="R1582" s="587"/>
    </row>
    <row r="1583" customHeight="1" spans="16:18">
      <c r="P1583" s="587"/>
      <c r="Q1583" s="587"/>
      <c r="R1583" s="587"/>
    </row>
    <row r="1584" customHeight="1" spans="16:18">
      <c r="P1584" s="587"/>
      <c r="Q1584" s="587"/>
      <c r="R1584" s="587"/>
    </row>
    <row r="1585" customHeight="1" spans="16:18">
      <c r="P1585" s="587"/>
      <c r="Q1585" s="587"/>
      <c r="R1585" s="587"/>
    </row>
    <row r="1586" customHeight="1" spans="16:18">
      <c r="P1586" s="587"/>
      <c r="Q1586" s="587"/>
      <c r="R1586" s="587"/>
    </row>
    <row r="1587" customHeight="1" spans="16:18">
      <c r="P1587" s="587"/>
      <c r="Q1587" s="587"/>
      <c r="R1587" s="587"/>
    </row>
    <row r="1588" customHeight="1" spans="16:18">
      <c r="P1588" s="587"/>
      <c r="Q1588" s="587"/>
      <c r="R1588" s="587"/>
    </row>
    <row r="1589" customHeight="1" spans="16:18">
      <c r="P1589" s="587"/>
      <c r="Q1589" s="587"/>
      <c r="R1589" s="587"/>
    </row>
    <row r="1590" customHeight="1" spans="16:18">
      <c r="P1590" s="587"/>
      <c r="Q1590" s="587"/>
      <c r="R1590" s="587"/>
    </row>
    <row r="1591" customHeight="1" spans="16:18">
      <c r="P1591" s="587"/>
      <c r="Q1591" s="587"/>
      <c r="R1591" s="587"/>
    </row>
    <row r="1592" customHeight="1" spans="16:18">
      <c r="P1592" s="587"/>
      <c r="Q1592" s="587"/>
      <c r="R1592" s="587"/>
    </row>
    <row r="1593" customHeight="1" spans="16:18">
      <c r="P1593" s="587"/>
      <c r="Q1593" s="587"/>
      <c r="R1593" s="587"/>
    </row>
    <row r="1594" customHeight="1" spans="16:18">
      <c r="P1594" s="587"/>
      <c r="Q1594" s="587"/>
      <c r="R1594" s="587"/>
    </row>
    <row r="1595" customHeight="1" spans="16:18">
      <c r="P1595" s="587"/>
      <c r="Q1595" s="587"/>
      <c r="R1595" s="587"/>
    </row>
    <row r="1596" customHeight="1" spans="16:18">
      <c r="P1596" s="587"/>
      <c r="Q1596" s="587"/>
      <c r="R1596" s="587"/>
    </row>
    <row r="1597" customHeight="1" spans="16:18">
      <c r="P1597" s="587"/>
      <c r="Q1597" s="587"/>
      <c r="R1597" s="587"/>
    </row>
    <row r="1598" customHeight="1" spans="16:18">
      <c r="P1598" s="587"/>
      <c r="Q1598" s="587"/>
      <c r="R1598" s="587"/>
    </row>
    <row r="1599" customHeight="1" spans="16:18">
      <c r="P1599" s="587"/>
      <c r="Q1599" s="587"/>
      <c r="R1599" s="587"/>
    </row>
    <row r="1600" customHeight="1" spans="16:18">
      <c r="P1600" s="587"/>
      <c r="Q1600" s="587"/>
      <c r="R1600" s="587"/>
    </row>
    <row r="1601" customHeight="1" spans="16:18">
      <c r="P1601" s="587"/>
      <c r="Q1601" s="587"/>
      <c r="R1601" s="587"/>
    </row>
    <row r="1602" customHeight="1" spans="16:18">
      <c r="P1602" s="587"/>
      <c r="Q1602" s="587"/>
      <c r="R1602" s="587"/>
    </row>
    <row r="1603" customHeight="1" spans="16:18">
      <c r="P1603" s="587"/>
      <c r="Q1603" s="587"/>
      <c r="R1603" s="587"/>
    </row>
    <row r="1604" customHeight="1" spans="16:18">
      <c r="P1604" s="587"/>
      <c r="Q1604" s="587"/>
      <c r="R1604" s="587"/>
    </row>
    <row r="1605" customHeight="1" spans="16:18">
      <c r="P1605" s="587"/>
      <c r="Q1605" s="587"/>
      <c r="R1605" s="587"/>
    </row>
    <row r="1606" customHeight="1" spans="16:18">
      <c r="P1606" s="587"/>
      <c r="Q1606" s="587"/>
      <c r="R1606" s="587"/>
    </row>
    <row r="1607" customHeight="1" spans="16:18">
      <c r="P1607" s="587"/>
      <c r="Q1607" s="587"/>
      <c r="R1607" s="587"/>
    </row>
    <row r="1608" customHeight="1" spans="16:18">
      <c r="P1608" s="587"/>
      <c r="Q1608" s="587"/>
      <c r="R1608" s="587"/>
    </row>
    <row r="1609" customHeight="1" spans="16:18">
      <c r="P1609" s="587"/>
      <c r="Q1609" s="587"/>
      <c r="R1609" s="587"/>
    </row>
    <row r="1610" customHeight="1" spans="16:18">
      <c r="P1610" s="587"/>
      <c r="Q1610" s="587"/>
      <c r="R1610" s="587"/>
    </row>
    <row r="1611" customHeight="1" spans="16:18">
      <c r="P1611" s="587"/>
      <c r="Q1611" s="587"/>
      <c r="R1611" s="587"/>
    </row>
    <row r="1612" customHeight="1" spans="16:18">
      <c r="P1612" s="587"/>
      <c r="Q1612" s="587"/>
      <c r="R1612" s="587"/>
    </row>
    <row r="1613" customHeight="1" spans="16:18">
      <c r="P1613" s="587"/>
      <c r="Q1613" s="587"/>
      <c r="R1613" s="587"/>
    </row>
    <row r="1614" customHeight="1" spans="16:18">
      <c r="P1614" s="587"/>
      <c r="Q1614" s="587"/>
      <c r="R1614" s="587"/>
    </row>
    <row r="1615" customHeight="1" spans="16:18">
      <c r="P1615" s="587"/>
      <c r="Q1615" s="587"/>
      <c r="R1615" s="587"/>
    </row>
    <row r="1616" customHeight="1" spans="16:18">
      <c r="P1616" s="587"/>
      <c r="Q1616" s="587"/>
      <c r="R1616" s="587"/>
    </row>
    <row r="1617" customHeight="1" spans="16:18">
      <c r="P1617" s="587"/>
      <c r="Q1617" s="587"/>
      <c r="R1617" s="587"/>
    </row>
    <row r="1618" customHeight="1" spans="16:18">
      <c r="P1618" s="587"/>
      <c r="Q1618" s="587"/>
      <c r="R1618" s="587"/>
    </row>
    <row r="1619" customHeight="1" spans="16:18">
      <c r="P1619" s="587"/>
      <c r="Q1619" s="587"/>
      <c r="R1619" s="587"/>
    </row>
    <row r="1620" customHeight="1" spans="16:18">
      <c r="P1620" s="587"/>
      <c r="Q1620" s="587"/>
      <c r="R1620" s="587"/>
    </row>
    <row r="1621" customHeight="1" spans="16:18">
      <c r="P1621" s="587"/>
      <c r="Q1621" s="587"/>
      <c r="R1621" s="587"/>
    </row>
    <row r="1622" customHeight="1" spans="16:18">
      <c r="P1622" s="587"/>
      <c r="Q1622" s="587"/>
      <c r="R1622" s="587"/>
    </row>
    <row r="1623" customHeight="1" spans="16:18">
      <c r="P1623" s="587"/>
      <c r="Q1623" s="587"/>
      <c r="R1623" s="587"/>
    </row>
    <row r="1624" customHeight="1" spans="16:18">
      <c r="P1624" s="587"/>
      <c r="Q1624" s="587"/>
      <c r="R1624" s="587"/>
    </row>
    <row r="1625" customHeight="1" spans="16:18">
      <c r="P1625" s="587"/>
      <c r="Q1625" s="587"/>
      <c r="R1625" s="587"/>
    </row>
    <row r="1626" customHeight="1" spans="16:18">
      <c r="P1626" s="587"/>
      <c r="Q1626" s="587"/>
      <c r="R1626" s="587"/>
    </row>
    <row r="1627" customHeight="1" spans="16:18">
      <c r="P1627" s="587"/>
      <c r="Q1627" s="587"/>
      <c r="R1627" s="587"/>
    </row>
    <row r="1628" customHeight="1" spans="16:18">
      <c r="P1628" s="587"/>
      <c r="Q1628" s="587"/>
      <c r="R1628" s="587"/>
    </row>
    <row r="1629" customHeight="1" spans="16:18">
      <c r="P1629" s="587"/>
      <c r="Q1629" s="587"/>
      <c r="R1629" s="587"/>
    </row>
    <row r="1630" customHeight="1" spans="16:18">
      <c r="P1630" s="587"/>
      <c r="Q1630" s="587"/>
      <c r="R1630" s="587"/>
    </row>
    <row r="1631" customHeight="1" spans="16:18">
      <c r="P1631" s="587"/>
      <c r="Q1631" s="587"/>
      <c r="R1631" s="587"/>
    </row>
    <row r="1632" customHeight="1" spans="16:18">
      <c r="P1632" s="587"/>
      <c r="Q1632" s="587"/>
      <c r="R1632" s="587"/>
    </row>
    <row r="1633" customHeight="1" spans="16:18">
      <c r="P1633" s="587"/>
      <c r="Q1633" s="587"/>
      <c r="R1633" s="587"/>
    </row>
    <row r="1634" customHeight="1" spans="16:18">
      <c r="P1634" s="587"/>
      <c r="Q1634" s="587"/>
      <c r="R1634" s="587"/>
    </row>
    <row r="1635" customHeight="1" spans="16:18">
      <c r="P1635" s="587"/>
      <c r="Q1635" s="587"/>
      <c r="R1635" s="587"/>
    </row>
    <row r="1636" customHeight="1" spans="16:18">
      <c r="P1636" s="587"/>
      <c r="Q1636" s="587"/>
      <c r="R1636" s="587"/>
    </row>
    <row r="1637" customHeight="1" spans="16:18">
      <c r="P1637" s="587"/>
      <c r="Q1637" s="587"/>
      <c r="R1637" s="587"/>
    </row>
    <row r="1638" customHeight="1" spans="16:18">
      <c r="P1638" s="587"/>
      <c r="Q1638" s="587"/>
      <c r="R1638" s="587"/>
    </row>
    <row r="1639" customHeight="1" spans="16:18">
      <c r="P1639" s="587"/>
      <c r="Q1639" s="587"/>
      <c r="R1639" s="587"/>
    </row>
    <row r="1640" customHeight="1" spans="16:18">
      <c r="P1640" s="587"/>
      <c r="Q1640" s="587"/>
      <c r="R1640" s="587"/>
    </row>
    <row r="1641" customHeight="1" spans="16:18">
      <c r="P1641" s="587"/>
      <c r="Q1641" s="587"/>
      <c r="R1641" s="587"/>
    </row>
    <row r="1642" customHeight="1" spans="16:18">
      <c r="P1642" s="587"/>
      <c r="Q1642" s="587"/>
      <c r="R1642" s="587"/>
    </row>
    <row r="1643" customHeight="1" spans="16:18">
      <c r="P1643" s="587"/>
      <c r="Q1643" s="587"/>
      <c r="R1643" s="587"/>
    </row>
    <row r="1644" customHeight="1" spans="16:18">
      <c r="P1644" s="587"/>
      <c r="Q1644" s="587"/>
      <c r="R1644" s="587"/>
    </row>
    <row r="1645" customHeight="1" spans="16:18">
      <c r="P1645" s="587"/>
      <c r="Q1645" s="587"/>
      <c r="R1645" s="587"/>
    </row>
    <row r="1646" customHeight="1" spans="16:18">
      <c r="P1646" s="587"/>
      <c r="Q1646" s="587"/>
      <c r="R1646" s="587"/>
    </row>
    <row r="1647" customHeight="1" spans="16:18">
      <c r="P1647" s="587"/>
      <c r="Q1647" s="587"/>
      <c r="R1647" s="587"/>
    </row>
    <row r="1648" customHeight="1" spans="16:18">
      <c r="P1648" s="587"/>
      <c r="Q1648" s="587"/>
      <c r="R1648" s="587"/>
    </row>
    <row r="1649" customHeight="1" spans="16:18">
      <c r="P1649" s="587"/>
      <c r="Q1649" s="587"/>
      <c r="R1649" s="587"/>
    </row>
    <row r="1650" customHeight="1" spans="16:18">
      <c r="P1650" s="587"/>
      <c r="Q1650" s="587"/>
      <c r="R1650" s="587"/>
    </row>
    <row r="1651" customHeight="1" spans="16:18">
      <c r="P1651" s="587"/>
      <c r="Q1651" s="587"/>
      <c r="R1651" s="587"/>
    </row>
    <row r="1652" customHeight="1" spans="16:18">
      <c r="P1652" s="587"/>
      <c r="Q1652" s="587"/>
      <c r="R1652" s="587"/>
    </row>
    <row r="1653" customHeight="1" spans="16:18">
      <c r="P1653" s="587"/>
      <c r="Q1653" s="587"/>
      <c r="R1653" s="587"/>
    </row>
    <row r="1654" customHeight="1" spans="16:18">
      <c r="P1654" s="587"/>
      <c r="Q1654" s="587"/>
      <c r="R1654" s="587"/>
    </row>
    <row r="1655" customHeight="1" spans="16:18">
      <c r="P1655" s="587"/>
      <c r="Q1655" s="587"/>
      <c r="R1655" s="587"/>
    </row>
    <row r="1656" customHeight="1" spans="16:18">
      <c r="P1656" s="587"/>
      <c r="Q1656" s="587"/>
      <c r="R1656" s="587"/>
    </row>
    <row r="1657" customHeight="1" spans="16:18">
      <c r="P1657" s="587"/>
      <c r="Q1657" s="587"/>
      <c r="R1657" s="587"/>
    </row>
    <row r="1658" customHeight="1" spans="16:18">
      <c r="P1658" s="587"/>
      <c r="Q1658" s="587"/>
      <c r="R1658" s="587"/>
    </row>
    <row r="1659" customHeight="1" spans="16:18">
      <c r="P1659" s="587"/>
      <c r="Q1659" s="587"/>
      <c r="R1659" s="587"/>
    </row>
    <row r="1660" customHeight="1" spans="16:18">
      <c r="P1660" s="587"/>
      <c r="Q1660" s="587"/>
      <c r="R1660" s="587"/>
    </row>
    <row r="1661" customHeight="1" spans="16:18">
      <c r="P1661" s="587"/>
      <c r="Q1661" s="587"/>
      <c r="R1661" s="587"/>
    </row>
    <row r="1662" customHeight="1" spans="16:18">
      <c r="P1662" s="587"/>
      <c r="Q1662" s="587"/>
      <c r="R1662" s="587"/>
    </row>
    <row r="1663" customHeight="1" spans="16:18">
      <c r="P1663" s="587"/>
      <c r="Q1663" s="587"/>
      <c r="R1663" s="587"/>
    </row>
    <row r="1664" customHeight="1" spans="16:18">
      <c r="P1664" s="587"/>
      <c r="Q1664" s="587"/>
      <c r="R1664" s="587"/>
    </row>
    <row r="1665" customHeight="1" spans="16:18">
      <c r="P1665" s="587"/>
      <c r="Q1665" s="587"/>
      <c r="R1665" s="587"/>
    </row>
    <row r="1666" customHeight="1" spans="16:18">
      <c r="P1666" s="587"/>
      <c r="Q1666" s="587"/>
      <c r="R1666" s="587"/>
    </row>
    <row r="1667" customHeight="1" spans="16:18">
      <c r="P1667" s="587"/>
      <c r="Q1667" s="587"/>
      <c r="R1667" s="587"/>
    </row>
    <row r="1668" customHeight="1" spans="16:18">
      <c r="P1668" s="587"/>
      <c r="Q1668" s="587"/>
      <c r="R1668" s="587"/>
    </row>
    <row r="1669" customHeight="1" spans="16:18">
      <c r="P1669" s="587"/>
      <c r="Q1669" s="587"/>
      <c r="R1669" s="587"/>
    </row>
    <row r="1670" customHeight="1" spans="16:18">
      <c r="P1670" s="587"/>
      <c r="Q1670" s="587"/>
      <c r="R1670" s="587"/>
    </row>
    <row r="1671" customHeight="1" spans="16:18">
      <c r="P1671" s="587"/>
      <c r="Q1671" s="587"/>
      <c r="R1671" s="587"/>
    </row>
    <row r="1672" customHeight="1" spans="16:18">
      <c r="P1672" s="587"/>
      <c r="Q1672" s="587"/>
      <c r="R1672" s="587"/>
    </row>
    <row r="1673" customHeight="1" spans="16:18">
      <c r="P1673" s="587"/>
      <c r="Q1673" s="587"/>
      <c r="R1673" s="587"/>
    </row>
    <row r="1674" customHeight="1" spans="16:18">
      <c r="P1674" s="587"/>
      <c r="Q1674" s="587"/>
      <c r="R1674" s="587"/>
    </row>
    <row r="1675" customHeight="1" spans="16:18">
      <c r="P1675" s="587"/>
      <c r="Q1675" s="587"/>
      <c r="R1675" s="587"/>
    </row>
    <row r="1676" customHeight="1" spans="16:18">
      <c r="P1676" s="587"/>
      <c r="Q1676" s="587"/>
      <c r="R1676" s="587"/>
    </row>
    <row r="1677" customHeight="1" spans="16:18">
      <c r="P1677" s="587"/>
      <c r="Q1677" s="587"/>
      <c r="R1677" s="587"/>
    </row>
    <row r="1678" customHeight="1" spans="16:18">
      <c r="P1678" s="587"/>
      <c r="Q1678" s="587"/>
      <c r="R1678" s="587"/>
    </row>
    <row r="1679" customHeight="1" spans="16:18">
      <c r="P1679" s="587"/>
      <c r="Q1679" s="587"/>
      <c r="R1679" s="587"/>
    </row>
    <row r="1680" customHeight="1" spans="16:18">
      <c r="P1680" s="587"/>
      <c r="Q1680" s="587"/>
      <c r="R1680" s="587"/>
    </row>
    <row r="1681" customHeight="1" spans="16:18">
      <c r="P1681" s="587"/>
      <c r="Q1681" s="587"/>
      <c r="R1681" s="587"/>
    </row>
    <row r="1682" customHeight="1" spans="16:18">
      <c r="P1682" s="587"/>
      <c r="Q1682" s="587"/>
      <c r="R1682" s="587"/>
    </row>
    <row r="1683" customHeight="1" spans="16:18">
      <c r="P1683" s="587"/>
      <c r="Q1683" s="587"/>
      <c r="R1683" s="587"/>
    </row>
    <row r="1684" customHeight="1" spans="16:18">
      <c r="P1684" s="587"/>
      <c r="Q1684" s="587"/>
      <c r="R1684" s="587"/>
    </row>
    <row r="1685" customHeight="1" spans="16:18">
      <c r="P1685" s="587"/>
      <c r="Q1685" s="587"/>
      <c r="R1685" s="587"/>
    </row>
    <row r="1686" customHeight="1" spans="16:18">
      <c r="P1686" s="587"/>
      <c r="Q1686" s="587"/>
      <c r="R1686" s="587"/>
    </row>
    <row r="1687" customHeight="1" spans="16:18">
      <c r="P1687" s="587"/>
      <c r="Q1687" s="587"/>
      <c r="R1687" s="587"/>
    </row>
    <row r="1688" customHeight="1" spans="16:18">
      <c r="P1688" s="587"/>
      <c r="Q1688" s="587"/>
      <c r="R1688" s="587"/>
    </row>
    <row r="1689" customHeight="1" spans="16:18">
      <c r="P1689" s="587"/>
      <c r="Q1689" s="587"/>
      <c r="R1689" s="587"/>
    </row>
    <row r="1690" customHeight="1" spans="16:18">
      <c r="P1690" s="587"/>
      <c r="Q1690" s="587"/>
      <c r="R1690" s="587"/>
    </row>
    <row r="1691" customHeight="1" spans="16:18">
      <c r="P1691" s="587"/>
      <c r="Q1691" s="587"/>
      <c r="R1691" s="587"/>
    </row>
    <row r="1692" customHeight="1" spans="16:18">
      <c r="P1692" s="587"/>
      <c r="Q1692" s="587"/>
      <c r="R1692" s="587"/>
    </row>
    <row r="1693" customHeight="1" spans="16:18">
      <c r="P1693" s="587"/>
      <c r="Q1693" s="587"/>
      <c r="R1693" s="587"/>
    </row>
    <row r="1694" customHeight="1" spans="16:18">
      <c r="P1694" s="587"/>
      <c r="Q1694" s="587"/>
      <c r="R1694" s="587"/>
    </row>
    <row r="1695" customHeight="1" spans="16:18">
      <c r="P1695" s="587"/>
      <c r="Q1695" s="587"/>
      <c r="R1695" s="587"/>
    </row>
    <row r="1696" customHeight="1" spans="16:18">
      <c r="P1696" s="587"/>
      <c r="Q1696" s="587"/>
      <c r="R1696" s="587"/>
    </row>
    <row r="1697" customHeight="1" spans="16:18">
      <c r="P1697" s="587"/>
      <c r="Q1697" s="587"/>
      <c r="R1697" s="587"/>
    </row>
    <row r="1698" customHeight="1" spans="16:18">
      <c r="P1698" s="587"/>
      <c r="Q1698" s="587"/>
      <c r="R1698" s="587"/>
    </row>
    <row r="1699" customHeight="1" spans="16:18">
      <c r="P1699" s="587"/>
      <c r="Q1699" s="587"/>
      <c r="R1699" s="587"/>
    </row>
    <row r="1700" customHeight="1" spans="16:18">
      <c r="P1700" s="587"/>
      <c r="Q1700" s="587"/>
      <c r="R1700" s="587"/>
    </row>
    <row r="1701" customHeight="1" spans="16:18">
      <c r="P1701" s="587"/>
      <c r="Q1701" s="587"/>
      <c r="R1701" s="587"/>
    </row>
    <row r="1702" customHeight="1" spans="16:18">
      <c r="P1702" s="587"/>
      <c r="Q1702" s="587"/>
      <c r="R1702" s="587"/>
    </row>
    <row r="1703" customHeight="1" spans="16:18">
      <c r="P1703" s="587"/>
      <c r="Q1703" s="587"/>
      <c r="R1703" s="587"/>
    </row>
    <row r="1704" customHeight="1" spans="16:18">
      <c r="P1704" s="587"/>
      <c r="Q1704" s="587"/>
      <c r="R1704" s="587"/>
    </row>
    <row r="1705" customHeight="1" spans="16:18">
      <c r="P1705" s="587"/>
      <c r="Q1705" s="587"/>
      <c r="R1705" s="587"/>
    </row>
    <row r="1706" customHeight="1" spans="16:18">
      <c r="P1706" s="587"/>
      <c r="Q1706" s="587"/>
      <c r="R1706" s="587"/>
    </row>
    <row r="1707" customHeight="1" spans="16:18">
      <c r="P1707" s="587"/>
      <c r="Q1707" s="587"/>
      <c r="R1707" s="587"/>
    </row>
    <row r="1708" customHeight="1" spans="16:18">
      <c r="P1708" s="587"/>
      <c r="Q1708" s="587"/>
      <c r="R1708" s="587"/>
    </row>
    <row r="1709" customHeight="1" spans="16:18">
      <c r="P1709" s="587"/>
      <c r="Q1709" s="587"/>
      <c r="R1709" s="587"/>
    </row>
    <row r="1710" customHeight="1" spans="16:18">
      <c r="P1710" s="587"/>
      <c r="Q1710" s="587"/>
      <c r="R1710" s="587"/>
    </row>
    <row r="1711" customHeight="1" spans="16:18">
      <c r="P1711" s="587"/>
      <c r="Q1711" s="587"/>
      <c r="R1711" s="587"/>
    </row>
    <row r="1712" customHeight="1" spans="16:18">
      <c r="P1712" s="587"/>
      <c r="Q1712" s="587"/>
      <c r="R1712" s="587"/>
    </row>
    <row r="1713" customHeight="1" spans="16:18">
      <c r="P1713" s="587"/>
      <c r="Q1713" s="587"/>
      <c r="R1713" s="587"/>
    </row>
    <row r="1714" customHeight="1" spans="16:18">
      <c r="P1714" s="587"/>
      <c r="Q1714" s="587"/>
      <c r="R1714" s="587"/>
    </row>
    <row r="1715" customHeight="1" spans="16:18">
      <c r="P1715" s="587"/>
      <c r="Q1715" s="587"/>
      <c r="R1715" s="587"/>
    </row>
    <row r="1716" customHeight="1" spans="16:18">
      <c r="P1716" s="587"/>
      <c r="Q1716" s="587"/>
      <c r="R1716" s="587"/>
    </row>
    <row r="1717" customHeight="1" spans="16:18">
      <c r="P1717" s="587"/>
      <c r="Q1717" s="587"/>
      <c r="R1717" s="587"/>
    </row>
    <row r="1718" customHeight="1" spans="16:18">
      <c r="P1718" s="587"/>
      <c r="Q1718" s="587"/>
      <c r="R1718" s="587"/>
    </row>
    <row r="1719" customHeight="1" spans="16:18">
      <c r="P1719" s="587"/>
      <c r="Q1719" s="587"/>
      <c r="R1719" s="587"/>
    </row>
    <row r="1720" customHeight="1" spans="16:18">
      <c r="P1720" s="587"/>
      <c r="Q1720" s="587"/>
      <c r="R1720" s="587"/>
    </row>
    <row r="1721" customHeight="1" spans="16:18">
      <c r="P1721" s="587"/>
      <c r="Q1721" s="587"/>
      <c r="R1721" s="587"/>
    </row>
    <row r="1722" customHeight="1" spans="16:18">
      <c r="P1722" s="587"/>
      <c r="Q1722" s="587"/>
      <c r="R1722" s="587"/>
    </row>
    <row r="1723" customHeight="1" spans="16:18">
      <c r="P1723" s="587"/>
      <c r="Q1723" s="587"/>
      <c r="R1723" s="587"/>
    </row>
    <row r="1724" customHeight="1" spans="16:18">
      <c r="P1724" s="587"/>
      <c r="Q1724" s="587"/>
      <c r="R1724" s="587"/>
    </row>
    <row r="1725" customHeight="1" spans="16:18">
      <c r="P1725" s="587"/>
      <c r="Q1725" s="587"/>
      <c r="R1725" s="587"/>
    </row>
    <row r="1726" customHeight="1" spans="16:18">
      <c r="P1726" s="587"/>
      <c r="Q1726" s="587"/>
      <c r="R1726" s="587"/>
    </row>
    <row r="1727" customHeight="1" spans="16:18">
      <c r="P1727" s="587"/>
      <c r="Q1727" s="587"/>
      <c r="R1727" s="587"/>
    </row>
    <row r="1728" customHeight="1" spans="16:18">
      <c r="P1728" s="587"/>
      <c r="Q1728" s="587"/>
      <c r="R1728" s="587"/>
    </row>
    <row r="1729" customHeight="1" spans="16:18">
      <c r="P1729" s="587"/>
      <c r="Q1729" s="587"/>
      <c r="R1729" s="587"/>
    </row>
    <row r="1730" customHeight="1" spans="16:18">
      <c r="P1730" s="587"/>
      <c r="Q1730" s="587"/>
      <c r="R1730" s="587"/>
    </row>
    <row r="1731" customHeight="1" spans="16:18">
      <c r="P1731" s="587"/>
      <c r="Q1731" s="587"/>
      <c r="R1731" s="587"/>
    </row>
    <row r="1732" customHeight="1" spans="16:18">
      <c r="P1732" s="587"/>
      <c r="Q1732" s="587"/>
      <c r="R1732" s="587"/>
    </row>
    <row r="1733" customHeight="1" spans="16:18">
      <c r="P1733" s="587"/>
      <c r="Q1733" s="587"/>
      <c r="R1733" s="587"/>
    </row>
    <row r="1734" customHeight="1" spans="16:18">
      <c r="P1734" s="587"/>
      <c r="Q1734" s="587"/>
      <c r="R1734" s="587"/>
    </row>
    <row r="1735" customHeight="1" spans="16:18">
      <c r="P1735" s="587"/>
      <c r="Q1735" s="587"/>
      <c r="R1735" s="587"/>
    </row>
    <row r="1736" customHeight="1" spans="16:18">
      <c r="P1736" s="587"/>
      <c r="Q1736" s="587"/>
      <c r="R1736" s="587"/>
    </row>
    <row r="1737" customHeight="1" spans="16:18">
      <c r="P1737" s="587"/>
      <c r="Q1737" s="587"/>
      <c r="R1737" s="587"/>
    </row>
    <row r="1738" customHeight="1" spans="16:18">
      <c r="P1738" s="587"/>
      <c r="Q1738" s="587"/>
      <c r="R1738" s="587"/>
    </row>
    <row r="1739" customHeight="1" spans="16:18">
      <c r="P1739" s="587"/>
      <c r="Q1739" s="587"/>
      <c r="R1739" s="587"/>
    </row>
    <row r="1740" customHeight="1" spans="16:18">
      <c r="P1740" s="587"/>
      <c r="Q1740" s="587"/>
      <c r="R1740" s="587"/>
    </row>
    <row r="1741" customHeight="1" spans="16:18">
      <c r="P1741" s="587"/>
      <c r="Q1741" s="587"/>
      <c r="R1741" s="587"/>
    </row>
    <row r="1742" customHeight="1" spans="16:18">
      <c r="P1742" s="587"/>
      <c r="Q1742" s="587"/>
      <c r="R1742" s="587"/>
    </row>
    <row r="1743" customHeight="1" spans="16:18">
      <c r="P1743" s="587"/>
      <c r="Q1743" s="587"/>
      <c r="R1743" s="587"/>
    </row>
    <row r="1744" customHeight="1" spans="16:18">
      <c r="P1744" s="587"/>
      <c r="Q1744" s="587"/>
      <c r="R1744" s="587"/>
    </row>
    <row r="1745" customHeight="1" spans="16:18">
      <c r="P1745" s="587"/>
      <c r="Q1745" s="587"/>
      <c r="R1745" s="587"/>
    </row>
    <row r="1746" customHeight="1" spans="16:18">
      <c r="P1746" s="587"/>
      <c r="Q1746" s="587"/>
      <c r="R1746" s="587"/>
    </row>
    <row r="1747" customHeight="1" spans="16:18">
      <c r="P1747" s="587"/>
      <c r="Q1747" s="587"/>
      <c r="R1747" s="587"/>
    </row>
    <row r="1748" customHeight="1" spans="16:18">
      <c r="P1748" s="587"/>
      <c r="Q1748" s="587"/>
      <c r="R1748" s="587"/>
    </row>
    <row r="1749" customHeight="1" spans="16:18">
      <c r="P1749" s="587"/>
      <c r="Q1749" s="587"/>
      <c r="R1749" s="587"/>
    </row>
    <row r="1750" customHeight="1" spans="16:18">
      <c r="P1750" s="587"/>
      <c r="Q1750" s="587"/>
      <c r="R1750" s="587"/>
    </row>
    <row r="1751" customHeight="1" spans="16:18">
      <c r="P1751" s="587"/>
      <c r="Q1751" s="587"/>
      <c r="R1751" s="587"/>
    </row>
    <row r="1752" customHeight="1" spans="16:18">
      <c r="P1752" s="587"/>
      <c r="Q1752" s="587"/>
      <c r="R1752" s="587"/>
    </row>
    <row r="1753" customHeight="1" spans="16:18">
      <c r="P1753" s="587"/>
      <c r="Q1753" s="587"/>
      <c r="R1753" s="587"/>
    </row>
    <row r="1754" customHeight="1" spans="16:18">
      <c r="P1754" s="587"/>
      <c r="Q1754" s="587"/>
      <c r="R1754" s="587"/>
    </row>
    <row r="1755" customHeight="1" spans="16:18">
      <c r="P1755" s="587"/>
      <c r="Q1755" s="587"/>
      <c r="R1755" s="587"/>
    </row>
    <row r="1756" customHeight="1" spans="16:18">
      <c r="P1756" s="587"/>
      <c r="Q1756" s="587"/>
      <c r="R1756" s="587"/>
    </row>
    <row r="1757" customHeight="1" spans="16:18">
      <c r="P1757" s="587"/>
      <c r="Q1757" s="587"/>
      <c r="R1757" s="587"/>
    </row>
    <row r="1758" customHeight="1" spans="16:18">
      <c r="P1758" s="587"/>
      <c r="Q1758" s="587"/>
      <c r="R1758" s="587"/>
    </row>
    <row r="1759" customHeight="1" spans="16:18">
      <c r="P1759" s="587"/>
      <c r="Q1759" s="587"/>
      <c r="R1759" s="587"/>
    </row>
    <row r="1760" customHeight="1" spans="16:18">
      <c r="P1760" s="587"/>
      <c r="Q1760" s="587"/>
      <c r="R1760" s="587"/>
    </row>
    <row r="1761" customHeight="1" spans="16:18">
      <c r="P1761" s="587"/>
      <c r="Q1761" s="587"/>
      <c r="R1761" s="587"/>
    </row>
    <row r="1762" customHeight="1" spans="16:18">
      <c r="P1762" s="587"/>
      <c r="Q1762" s="587"/>
      <c r="R1762" s="587"/>
    </row>
    <row r="1763" customHeight="1" spans="16:18">
      <c r="P1763" s="587"/>
      <c r="Q1763" s="587"/>
      <c r="R1763" s="587"/>
    </row>
    <row r="1764" customHeight="1" spans="16:18">
      <c r="P1764" s="587"/>
      <c r="Q1764" s="587"/>
      <c r="R1764" s="587"/>
    </row>
    <row r="1765" customHeight="1" spans="16:18">
      <c r="P1765" s="587"/>
      <c r="Q1765" s="587"/>
      <c r="R1765" s="587"/>
    </row>
    <row r="1766" customHeight="1" spans="16:18">
      <c r="P1766" s="587"/>
      <c r="Q1766" s="587"/>
      <c r="R1766" s="587"/>
    </row>
    <row r="1767" customHeight="1" spans="16:18">
      <c r="P1767" s="587"/>
      <c r="Q1767" s="587"/>
      <c r="R1767" s="587"/>
    </row>
    <row r="1768" customHeight="1" spans="16:18">
      <c r="P1768" s="587"/>
      <c r="Q1768" s="587"/>
      <c r="R1768" s="587"/>
    </row>
    <row r="1769" customHeight="1" spans="16:18">
      <c r="P1769" s="587"/>
      <c r="Q1769" s="587"/>
      <c r="R1769" s="587"/>
    </row>
    <row r="1770" customHeight="1" spans="16:18">
      <c r="P1770" s="587"/>
      <c r="Q1770" s="587"/>
      <c r="R1770" s="587"/>
    </row>
    <row r="1771" customHeight="1" spans="16:18">
      <c r="P1771" s="587"/>
      <c r="Q1771" s="587"/>
      <c r="R1771" s="587"/>
    </row>
    <row r="1772" customHeight="1" spans="16:18">
      <c r="P1772" s="587"/>
      <c r="Q1772" s="587"/>
      <c r="R1772" s="587"/>
    </row>
    <row r="1773" customHeight="1" spans="16:18">
      <c r="P1773" s="587"/>
      <c r="Q1773" s="587"/>
      <c r="R1773" s="587"/>
    </row>
    <row r="1774" customHeight="1" spans="16:18">
      <c r="P1774" s="587"/>
      <c r="Q1774" s="587"/>
      <c r="R1774" s="587"/>
    </row>
    <row r="1775" customHeight="1" spans="16:18">
      <c r="P1775" s="587"/>
      <c r="Q1775" s="587"/>
      <c r="R1775" s="587"/>
    </row>
    <row r="1776" customHeight="1" spans="16:18">
      <c r="P1776" s="587"/>
      <c r="Q1776" s="587"/>
      <c r="R1776" s="587"/>
    </row>
    <row r="1777" customHeight="1" spans="16:18">
      <c r="P1777" s="587"/>
      <c r="Q1777" s="587"/>
      <c r="R1777" s="587"/>
    </row>
    <row r="1778" customHeight="1" spans="16:18">
      <c r="P1778" s="587"/>
      <c r="Q1778" s="587"/>
      <c r="R1778" s="587"/>
    </row>
    <row r="1779" customHeight="1" spans="16:18">
      <c r="P1779" s="587"/>
      <c r="Q1779" s="587"/>
      <c r="R1779" s="587"/>
    </row>
    <row r="1780" customHeight="1" spans="16:18">
      <c r="P1780" s="587"/>
      <c r="Q1780" s="587"/>
      <c r="R1780" s="587"/>
    </row>
    <row r="1781" customHeight="1" spans="16:18">
      <c r="P1781" s="587"/>
      <c r="Q1781" s="587"/>
      <c r="R1781" s="587"/>
    </row>
    <row r="1782" customHeight="1" spans="16:18">
      <c r="P1782" s="587"/>
      <c r="Q1782" s="587"/>
      <c r="R1782" s="587"/>
    </row>
    <row r="1783" customHeight="1" spans="16:18">
      <c r="P1783" s="587"/>
      <c r="Q1783" s="587"/>
      <c r="R1783" s="587"/>
    </row>
    <row r="1784" customHeight="1" spans="16:18">
      <c r="P1784" s="587"/>
      <c r="Q1784" s="587"/>
      <c r="R1784" s="587"/>
    </row>
    <row r="1785" customHeight="1" spans="16:18">
      <c r="P1785" s="587"/>
      <c r="Q1785" s="587"/>
      <c r="R1785" s="587"/>
    </row>
    <row r="1786" customHeight="1" spans="16:18">
      <c r="P1786" s="587"/>
      <c r="Q1786" s="587"/>
      <c r="R1786" s="587"/>
    </row>
    <row r="1787" customHeight="1" spans="16:18">
      <c r="P1787" s="587"/>
      <c r="Q1787" s="587"/>
      <c r="R1787" s="587"/>
    </row>
    <row r="1788" customHeight="1" spans="16:18">
      <c r="P1788" s="587"/>
      <c r="Q1788" s="587"/>
      <c r="R1788" s="587"/>
    </row>
    <row r="1789" customHeight="1" spans="16:18">
      <c r="P1789" s="587"/>
      <c r="Q1789" s="587"/>
      <c r="R1789" s="587"/>
    </row>
    <row r="1790" customHeight="1" spans="16:18">
      <c r="P1790" s="587"/>
      <c r="Q1790" s="587"/>
      <c r="R1790" s="587"/>
    </row>
    <row r="1791" customHeight="1" spans="16:18">
      <c r="P1791" s="587"/>
      <c r="Q1791" s="587"/>
      <c r="R1791" s="587"/>
    </row>
    <row r="1792" customHeight="1" spans="16:18">
      <c r="P1792" s="587"/>
      <c r="Q1792" s="587"/>
      <c r="R1792" s="587"/>
    </row>
    <row r="1793" customHeight="1" spans="16:18">
      <c r="P1793" s="587"/>
      <c r="Q1793" s="587"/>
      <c r="R1793" s="587"/>
    </row>
    <row r="1794" customHeight="1" spans="16:18">
      <c r="P1794" s="587"/>
      <c r="Q1794" s="587"/>
      <c r="R1794" s="587"/>
    </row>
    <row r="1795" customHeight="1" spans="16:18">
      <c r="P1795" s="587"/>
      <c r="Q1795" s="587"/>
      <c r="R1795" s="587"/>
    </row>
    <row r="1796" customHeight="1" spans="16:18">
      <c r="P1796" s="587"/>
      <c r="Q1796" s="587"/>
      <c r="R1796" s="587"/>
    </row>
    <row r="1797" customHeight="1" spans="16:18">
      <c r="P1797" s="587"/>
      <c r="Q1797" s="587"/>
      <c r="R1797" s="587"/>
    </row>
    <row r="1798" customHeight="1" spans="16:18">
      <c r="P1798" s="587"/>
      <c r="Q1798" s="587"/>
      <c r="R1798" s="587"/>
    </row>
    <row r="1799" customHeight="1" spans="16:18">
      <c r="P1799" s="587"/>
      <c r="Q1799" s="587"/>
      <c r="R1799" s="587"/>
    </row>
    <row r="1800" customHeight="1" spans="16:18">
      <c r="P1800" s="587"/>
      <c r="Q1800" s="587"/>
      <c r="R1800" s="587"/>
    </row>
    <row r="1801" customHeight="1" spans="16:18">
      <c r="P1801" s="587"/>
      <c r="Q1801" s="587"/>
      <c r="R1801" s="587"/>
    </row>
    <row r="1802" customHeight="1" spans="16:18">
      <c r="P1802" s="587"/>
      <c r="Q1802" s="587"/>
      <c r="R1802" s="587"/>
    </row>
    <row r="1803" customHeight="1" spans="16:18">
      <c r="P1803" s="587"/>
      <c r="Q1803" s="587"/>
      <c r="R1803" s="587"/>
    </row>
    <row r="1804" customHeight="1" spans="16:18">
      <c r="P1804" s="587"/>
      <c r="Q1804" s="587"/>
      <c r="R1804" s="587"/>
    </row>
    <row r="1805" customHeight="1" spans="16:18">
      <c r="P1805" s="587"/>
      <c r="Q1805" s="587"/>
      <c r="R1805" s="587"/>
    </row>
    <row r="1806" customHeight="1" spans="16:18">
      <c r="P1806" s="587"/>
      <c r="Q1806" s="587"/>
      <c r="R1806" s="587"/>
    </row>
    <row r="1807" customHeight="1" spans="16:18">
      <c r="P1807" s="587"/>
      <c r="Q1807" s="587"/>
      <c r="R1807" s="587"/>
    </row>
    <row r="1808" customHeight="1" spans="16:18">
      <c r="P1808" s="587"/>
      <c r="Q1808" s="587"/>
      <c r="R1808" s="587"/>
    </row>
    <row r="1809" customHeight="1" spans="16:18">
      <c r="P1809" s="587"/>
      <c r="Q1809" s="587"/>
      <c r="R1809" s="587"/>
    </row>
    <row r="1810" customHeight="1" spans="16:18">
      <c r="P1810" s="587"/>
      <c r="Q1810" s="587"/>
      <c r="R1810" s="587"/>
    </row>
    <row r="1811" customHeight="1" spans="16:18">
      <c r="P1811" s="587"/>
      <c r="Q1811" s="587"/>
      <c r="R1811" s="587"/>
    </row>
    <row r="1812" customHeight="1" spans="16:18">
      <c r="P1812" s="587"/>
      <c r="Q1812" s="587"/>
      <c r="R1812" s="587"/>
    </row>
    <row r="1813" customHeight="1" spans="16:18">
      <c r="P1813" s="587"/>
      <c r="Q1813" s="587"/>
      <c r="R1813" s="587"/>
    </row>
    <row r="1814" customHeight="1" spans="16:18">
      <c r="P1814" s="587"/>
      <c r="Q1814" s="587"/>
      <c r="R1814" s="587"/>
    </row>
    <row r="1815" customHeight="1" spans="16:18">
      <c r="P1815" s="587"/>
      <c r="Q1815" s="587"/>
      <c r="R1815" s="587"/>
    </row>
    <row r="1816" customHeight="1" spans="16:18">
      <c r="P1816" s="587"/>
      <c r="Q1816" s="587"/>
      <c r="R1816" s="587"/>
    </row>
    <row r="1817" customHeight="1" spans="16:18">
      <c r="P1817" s="587"/>
      <c r="Q1817" s="587"/>
      <c r="R1817" s="587"/>
    </row>
    <row r="1818" customHeight="1" spans="16:18">
      <c r="P1818" s="587"/>
      <c r="Q1818" s="587"/>
      <c r="R1818" s="587"/>
    </row>
    <row r="1819" customHeight="1" spans="16:18">
      <c r="P1819" s="587"/>
      <c r="Q1819" s="587"/>
      <c r="R1819" s="587"/>
    </row>
    <row r="1820" customHeight="1" spans="16:18">
      <c r="P1820" s="587"/>
      <c r="Q1820" s="587"/>
      <c r="R1820" s="587"/>
    </row>
    <row r="1821" customHeight="1" spans="16:18">
      <c r="P1821" s="587"/>
      <c r="Q1821" s="587"/>
      <c r="R1821" s="587"/>
    </row>
    <row r="1822" customHeight="1" spans="16:18">
      <c r="P1822" s="587"/>
      <c r="Q1822" s="587"/>
      <c r="R1822" s="587"/>
    </row>
    <row r="1823" customHeight="1" spans="16:18">
      <c r="P1823" s="587"/>
      <c r="Q1823" s="587"/>
      <c r="R1823" s="587"/>
    </row>
    <row r="1824" customHeight="1" spans="16:18">
      <c r="P1824" s="587"/>
      <c r="Q1824" s="587"/>
      <c r="R1824" s="587"/>
    </row>
    <row r="1825" customHeight="1" spans="16:18">
      <c r="P1825" s="587"/>
      <c r="Q1825" s="587"/>
      <c r="R1825" s="587"/>
    </row>
    <row r="1826" customHeight="1" spans="16:18">
      <c r="P1826" s="587"/>
      <c r="Q1826" s="587"/>
      <c r="R1826" s="587"/>
    </row>
    <row r="1827" customHeight="1" spans="16:18">
      <c r="P1827" s="587"/>
      <c r="Q1827" s="587"/>
      <c r="R1827" s="587"/>
    </row>
    <row r="1828" customHeight="1" spans="16:18">
      <c r="P1828" s="587"/>
      <c r="Q1828" s="587"/>
      <c r="R1828" s="587"/>
    </row>
    <row r="1829" customHeight="1" spans="16:18">
      <c r="P1829" s="587"/>
      <c r="Q1829" s="587"/>
      <c r="R1829" s="587"/>
    </row>
    <row r="1830" customHeight="1" spans="16:18">
      <c r="P1830" s="587"/>
      <c r="Q1830" s="587"/>
      <c r="R1830" s="587"/>
    </row>
    <row r="1831" customHeight="1" spans="16:18">
      <c r="P1831" s="587"/>
      <c r="Q1831" s="587"/>
      <c r="R1831" s="587"/>
    </row>
    <row r="1832" customHeight="1" spans="16:18">
      <c r="P1832" s="587"/>
      <c r="Q1832" s="587"/>
      <c r="R1832" s="587"/>
    </row>
    <row r="1833" customHeight="1" spans="16:18">
      <c r="P1833" s="587"/>
      <c r="Q1833" s="587"/>
      <c r="R1833" s="587"/>
    </row>
    <row r="1834" customHeight="1" spans="16:18">
      <c r="P1834" s="587"/>
      <c r="Q1834" s="587"/>
      <c r="R1834" s="587"/>
    </row>
    <row r="1835" customHeight="1" spans="16:18">
      <c r="P1835" s="587"/>
      <c r="Q1835" s="587"/>
      <c r="R1835" s="587"/>
    </row>
    <row r="1836" customHeight="1" spans="16:18">
      <c r="P1836" s="587"/>
      <c r="Q1836" s="587"/>
      <c r="R1836" s="587"/>
    </row>
    <row r="1837" customHeight="1" spans="16:18">
      <c r="P1837" s="587"/>
      <c r="Q1837" s="587"/>
      <c r="R1837" s="587"/>
    </row>
    <row r="1838" customHeight="1" spans="16:18">
      <c r="P1838" s="587"/>
      <c r="Q1838" s="587"/>
      <c r="R1838" s="587"/>
    </row>
    <row r="1839" customHeight="1" spans="16:18">
      <c r="P1839" s="587"/>
      <c r="Q1839" s="587"/>
      <c r="R1839" s="587"/>
    </row>
    <row r="1840" customHeight="1" spans="16:18">
      <c r="P1840" s="587"/>
      <c r="Q1840" s="587"/>
      <c r="R1840" s="587"/>
    </row>
    <row r="1841" customHeight="1" spans="16:18">
      <c r="P1841" s="587"/>
      <c r="Q1841" s="587"/>
      <c r="R1841" s="587"/>
    </row>
    <row r="1842" customHeight="1" spans="16:18">
      <c r="P1842" s="587"/>
      <c r="Q1842" s="587"/>
      <c r="R1842" s="587"/>
    </row>
    <row r="1843" customHeight="1" spans="16:18">
      <c r="P1843" s="587"/>
      <c r="Q1843" s="587"/>
      <c r="R1843" s="587"/>
    </row>
    <row r="1844" customHeight="1" spans="16:18">
      <c r="P1844" s="587"/>
      <c r="Q1844" s="587"/>
      <c r="R1844" s="587"/>
    </row>
    <row r="1845" customHeight="1" spans="16:18">
      <c r="P1845" s="587"/>
      <c r="Q1845" s="587"/>
      <c r="R1845" s="587"/>
    </row>
    <row r="1846" customHeight="1" spans="16:18">
      <c r="P1846" s="587"/>
      <c r="Q1846" s="587"/>
      <c r="R1846" s="587"/>
    </row>
    <row r="1847" customHeight="1" spans="16:18">
      <c r="P1847" s="587"/>
      <c r="Q1847" s="587"/>
      <c r="R1847" s="587"/>
    </row>
    <row r="1848" customHeight="1" spans="16:18">
      <c r="P1848" s="587"/>
      <c r="Q1848" s="587"/>
      <c r="R1848" s="587"/>
    </row>
    <row r="1849" customHeight="1" spans="16:18">
      <c r="P1849" s="587"/>
      <c r="Q1849" s="587"/>
      <c r="R1849" s="587"/>
    </row>
    <row r="1850" customHeight="1" spans="16:18">
      <c r="P1850" s="587"/>
      <c r="Q1850" s="587"/>
      <c r="R1850" s="587"/>
    </row>
    <row r="1851" customHeight="1" spans="16:18">
      <c r="P1851" s="587"/>
      <c r="Q1851" s="587"/>
      <c r="R1851" s="587"/>
    </row>
    <row r="1852" customHeight="1" spans="16:18">
      <c r="P1852" s="587"/>
      <c r="Q1852" s="587"/>
      <c r="R1852" s="587"/>
    </row>
    <row r="1853" customHeight="1" spans="16:18">
      <c r="P1853" s="587"/>
      <c r="Q1853" s="587"/>
      <c r="R1853" s="587"/>
    </row>
    <row r="1854" customHeight="1" spans="16:18">
      <c r="P1854" s="587"/>
      <c r="Q1854" s="587"/>
      <c r="R1854" s="587"/>
    </row>
    <row r="1855" customHeight="1" spans="16:18">
      <c r="P1855" s="587"/>
      <c r="Q1855" s="587"/>
      <c r="R1855" s="587"/>
    </row>
    <row r="1856" customHeight="1" spans="16:18">
      <c r="P1856" s="587"/>
      <c r="Q1856" s="587"/>
      <c r="R1856" s="587"/>
    </row>
    <row r="1857" customHeight="1" spans="16:18">
      <c r="P1857" s="587"/>
      <c r="Q1857" s="587"/>
      <c r="R1857" s="587"/>
    </row>
    <row r="1858" customHeight="1" spans="16:18">
      <c r="P1858" s="587"/>
      <c r="Q1858" s="587"/>
      <c r="R1858" s="587"/>
    </row>
    <row r="1859" customHeight="1" spans="16:18">
      <c r="P1859" s="587"/>
      <c r="Q1859" s="587"/>
      <c r="R1859" s="587"/>
    </row>
    <row r="1860" customHeight="1" spans="16:18">
      <c r="P1860" s="587"/>
      <c r="Q1860" s="587"/>
      <c r="R1860" s="587"/>
    </row>
    <row r="1861" customHeight="1" spans="16:18">
      <c r="P1861" s="587"/>
      <c r="Q1861" s="587"/>
      <c r="R1861" s="587"/>
    </row>
    <row r="1862" customHeight="1" spans="16:18">
      <c r="P1862" s="587"/>
      <c r="Q1862" s="587"/>
      <c r="R1862" s="587"/>
    </row>
    <row r="1863" customHeight="1" spans="16:18">
      <c r="P1863" s="587"/>
      <c r="Q1863" s="587"/>
      <c r="R1863" s="587"/>
    </row>
    <row r="1864" customHeight="1" spans="16:18">
      <c r="P1864" s="587"/>
      <c r="Q1864" s="587"/>
      <c r="R1864" s="587"/>
    </row>
    <row r="1865" customHeight="1" spans="16:18">
      <c r="P1865" s="587"/>
      <c r="Q1865" s="587"/>
      <c r="R1865" s="587"/>
    </row>
    <row r="1866" customHeight="1" spans="16:18">
      <c r="P1866" s="587"/>
      <c r="Q1866" s="587"/>
      <c r="R1866" s="587"/>
    </row>
    <row r="1867" customHeight="1" spans="16:18">
      <c r="P1867" s="587"/>
      <c r="Q1867" s="587"/>
      <c r="R1867" s="587"/>
    </row>
    <row r="1868" customHeight="1" spans="16:18">
      <c r="P1868" s="587"/>
      <c r="Q1868" s="587"/>
      <c r="R1868" s="587"/>
    </row>
    <row r="1869" customHeight="1" spans="16:18">
      <c r="P1869" s="587"/>
      <c r="Q1869" s="587"/>
      <c r="R1869" s="587"/>
    </row>
    <row r="1870" customHeight="1" spans="16:18">
      <c r="P1870" s="587"/>
      <c r="Q1870" s="587"/>
      <c r="R1870" s="587"/>
    </row>
    <row r="1871" customHeight="1" spans="16:18">
      <c r="P1871" s="587"/>
      <c r="Q1871" s="587"/>
      <c r="R1871" s="587"/>
    </row>
    <row r="1872" customHeight="1" spans="16:18">
      <c r="P1872" s="587"/>
      <c r="Q1872" s="587"/>
      <c r="R1872" s="587"/>
    </row>
    <row r="1873" customHeight="1" spans="16:18">
      <c r="P1873" s="587"/>
      <c r="Q1873" s="587"/>
      <c r="R1873" s="587"/>
    </row>
    <row r="1874" customHeight="1" spans="16:18">
      <c r="P1874" s="587"/>
      <c r="Q1874" s="587"/>
      <c r="R1874" s="587"/>
    </row>
    <row r="1875" customHeight="1" spans="16:18">
      <c r="P1875" s="587"/>
      <c r="Q1875" s="587"/>
      <c r="R1875" s="587"/>
    </row>
    <row r="1876" customHeight="1" spans="16:18">
      <c r="P1876" s="587"/>
      <c r="Q1876" s="587"/>
      <c r="R1876" s="587"/>
    </row>
    <row r="1877" customHeight="1" spans="16:18">
      <c r="P1877" s="587"/>
      <c r="Q1877" s="587"/>
      <c r="R1877" s="587"/>
    </row>
    <row r="1878" customHeight="1" spans="16:18">
      <c r="P1878" s="587"/>
      <c r="Q1878" s="587"/>
      <c r="R1878" s="587"/>
    </row>
    <row r="1879" customHeight="1" spans="16:18">
      <c r="P1879" s="587"/>
      <c r="Q1879" s="587"/>
      <c r="R1879" s="587"/>
    </row>
    <row r="1880" customHeight="1" spans="16:18">
      <c r="P1880" s="587"/>
      <c r="Q1880" s="587"/>
      <c r="R1880" s="587"/>
    </row>
    <row r="1881" customHeight="1" spans="16:18">
      <c r="P1881" s="587"/>
      <c r="Q1881" s="587"/>
      <c r="R1881" s="587"/>
    </row>
    <row r="1882" customHeight="1" spans="16:18">
      <c r="P1882" s="587"/>
      <c r="Q1882" s="587"/>
      <c r="R1882" s="587"/>
    </row>
    <row r="1883" customHeight="1" spans="16:18">
      <c r="P1883" s="587"/>
      <c r="Q1883" s="587"/>
      <c r="R1883" s="587"/>
    </row>
    <row r="1884" customHeight="1" spans="16:18">
      <c r="P1884" s="587"/>
      <c r="Q1884" s="587"/>
      <c r="R1884" s="587"/>
    </row>
    <row r="1885" customHeight="1" spans="16:18">
      <c r="P1885" s="587"/>
      <c r="Q1885" s="587"/>
      <c r="R1885" s="587"/>
    </row>
    <row r="1886" customHeight="1" spans="16:18">
      <c r="P1886" s="587"/>
      <c r="Q1886" s="587"/>
      <c r="R1886" s="587"/>
    </row>
    <row r="1887" customHeight="1" spans="16:18">
      <c r="P1887" s="587"/>
      <c r="Q1887" s="587"/>
      <c r="R1887" s="587"/>
    </row>
    <row r="1888" customHeight="1" spans="16:18">
      <c r="P1888" s="587"/>
      <c r="Q1888" s="587"/>
      <c r="R1888" s="587"/>
    </row>
    <row r="1889" customHeight="1" spans="16:18">
      <c r="P1889" s="587"/>
      <c r="Q1889" s="587"/>
      <c r="R1889" s="587"/>
    </row>
    <row r="1890" customHeight="1" spans="16:18">
      <c r="P1890" s="587"/>
      <c r="Q1890" s="587"/>
      <c r="R1890" s="587"/>
    </row>
    <row r="1891" customHeight="1" spans="16:18">
      <c r="P1891" s="587"/>
      <c r="Q1891" s="587"/>
      <c r="R1891" s="587"/>
    </row>
    <row r="1892" customHeight="1" spans="16:18">
      <c r="P1892" s="587"/>
      <c r="Q1892" s="587"/>
      <c r="R1892" s="587"/>
    </row>
    <row r="1893" customHeight="1" spans="16:18">
      <c r="P1893" s="587"/>
      <c r="Q1893" s="587"/>
      <c r="R1893" s="587"/>
    </row>
    <row r="1894" customHeight="1" spans="16:18">
      <c r="P1894" s="587"/>
      <c r="Q1894" s="587"/>
      <c r="R1894" s="587"/>
    </row>
    <row r="1895" customHeight="1" spans="16:18">
      <c r="P1895" s="587"/>
      <c r="Q1895" s="587"/>
      <c r="R1895" s="587"/>
    </row>
    <row r="1896" customHeight="1" spans="16:18">
      <c r="P1896" s="587"/>
      <c r="Q1896" s="587"/>
      <c r="R1896" s="587"/>
    </row>
    <row r="1897" customHeight="1" spans="16:18">
      <c r="P1897" s="587"/>
      <c r="Q1897" s="587"/>
      <c r="R1897" s="587"/>
    </row>
    <row r="1898" customHeight="1" spans="16:18">
      <c r="P1898" s="587"/>
      <c r="Q1898" s="587"/>
      <c r="R1898" s="587"/>
    </row>
    <row r="1899" customHeight="1" spans="16:18">
      <c r="P1899" s="587"/>
      <c r="Q1899" s="587"/>
      <c r="R1899" s="587"/>
    </row>
    <row r="1900" customHeight="1" spans="16:18">
      <c r="P1900" s="587"/>
      <c r="Q1900" s="587"/>
      <c r="R1900" s="587"/>
    </row>
    <row r="1901" customHeight="1" spans="16:18">
      <c r="P1901" s="587"/>
      <c r="Q1901" s="587"/>
      <c r="R1901" s="587"/>
    </row>
    <row r="1902" customHeight="1" spans="16:18">
      <c r="P1902" s="587"/>
      <c r="Q1902" s="587"/>
      <c r="R1902" s="587"/>
    </row>
    <row r="1903" customHeight="1" spans="16:18">
      <c r="P1903" s="587"/>
      <c r="Q1903" s="587"/>
      <c r="R1903" s="587"/>
    </row>
    <row r="1904" customHeight="1" spans="16:18">
      <c r="P1904" s="587"/>
      <c r="Q1904" s="587"/>
      <c r="R1904" s="587"/>
    </row>
    <row r="1905" customHeight="1" spans="16:18">
      <c r="P1905" s="587"/>
      <c r="Q1905" s="587"/>
      <c r="R1905" s="587"/>
    </row>
    <row r="1906" customHeight="1" spans="16:18">
      <c r="P1906" s="587"/>
      <c r="Q1906" s="587"/>
      <c r="R1906" s="587"/>
    </row>
    <row r="1907" customHeight="1" spans="16:18">
      <c r="P1907" s="587"/>
      <c r="Q1907" s="587"/>
      <c r="R1907" s="587"/>
    </row>
    <row r="1908" customHeight="1" spans="16:18">
      <c r="P1908" s="587"/>
      <c r="Q1908" s="587"/>
      <c r="R1908" s="587"/>
    </row>
    <row r="1909" customHeight="1" spans="16:18">
      <c r="P1909" s="587"/>
      <c r="Q1909" s="587"/>
      <c r="R1909" s="587"/>
    </row>
    <row r="1910" customHeight="1" spans="16:18">
      <c r="P1910" s="587"/>
      <c r="Q1910" s="587"/>
      <c r="R1910" s="587"/>
    </row>
    <row r="1911" customHeight="1" spans="16:18">
      <c r="P1911" s="587"/>
      <c r="Q1911" s="587"/>
      <c r="R1911" s="587"/>
    </row>
    <row r="1912" customHeight="1" spans="16:18">
      <c r="P1912" s="587"/>
      <c r="Q1912" s="587"/>
      <c r="R1912" s="587"/>
    </row>
    <row r="1913" customHeight="1" spans="16:18">
      <c r="P1913" s="587"/>
      <c r="Q1913" s="587"/>
      <c r="R1913" s="587"/>
    </row>
    <row r="1914" customHeight="1" spans="16:18">
      <c r="P1914" s="587"/>
      <c r="Q1914" s="587"/>
      <c r="R1914" s="587"/>
    </row>
    <row r="1915" customHeight="1" spans="16:18">
      <c r="P1915" s="587"/>
      <c r="Q1915" s="587"/>
      <c r="R1915" s="587"/>
    </row>
    <row r="1916" customHeight="1" spans="16:18">
      <c r="P1916" s="587"/>
      <c r="Q1916" s="587"/>
      <c r="R1916" s="587"/>
    </row>
    <row r="1917" customHeight="1" spans="16:18">
      <c r="P1917" s="587"/>
      <c r="Q1917" s="587"/>
      <c r="R1917" s="587"/>
    </row>
    <row r="1918" customHeight="1" spans="16:18">
      <c r="P1918" s="587"/>
      <c r="Q1918" s="587"/>
      <c r="R1918" s="587"/>
    </row>
    <row r="1919" customHeight="1" spans="16:18">
      <c r="P1919" s="587"/>
      <c r="Q1919" s="587"/>
      <c r="R1919" s="587"/>
    </row>
    <row r="1920" customHeight="1" spans="16:18">
      <c r="P1920" s="587"/>
      <c r="Q1920" s="587"/>
      <c r="R1920" s="587"/>
    </row>
    <row r="1921" customHeight="1" spans="16:18">
      <c r="P1921" s="587"/>
      <c r="Q1921" s="587"/>
      <c r="R1921" s="587"/>
    </row>
    <row r="1922" customHeight="1" spans="16:18">
      <c r="P1922" s="587"/>
      <c r="Q1922" s="587"/>
      <c r="R1922" s="587"/>
    </row>
    <row r="1923" customHeight="1" spans="16:18">
      <c r="P1923" s="587"/>
      <c r="Q1923" s="587"/>
      <c r="R1923" s="587"/>
    </row>
    <row r="1924" customHeight="1" spans="16:18">
      <c r="P1924" s="587"/>
      <c r="Q1924" s="587"/>
      <c r="R1924" s="587"/>
    </row>
    <row r="1925" customHeight="1" spans="16:18">
      <c r="P1925" s="587"/>
      <c r="Q1925" s="587"/>
      <c r="R1925" s="587"/>
    </row>
    <row r="1926" customHeight="1" spans="16:18">
      <c r="P1926" s="587"/>
      <c r="Q1926" s="587"/>
      <c r="R1926" s="587"/>
    </row>
    <row r="1927" customHeight="1" spans="16:18">
      <c r="P1927" s="587"/>
      <c r="Q1927" s="587"/>
      <c r="R1927" s="587"/>
    </row>
    <row r="1928" customHeight="1" spans="16:18">
      <c r="P1928" s="587"/>
      <c r="Q1928" s="587"/>
      <c r="R1928" s="587"/>
    </row>
    <row r="1929" customHeight="1" spans="16:18">
      <c r="P1929" s="587"/>
      <c r="Q1929" s="587"/>
      <c r="R1929" s="587"/>
    </row>
    <row r="1930" customHeight="1" spans="16:18">
      <c r="P1930" s="587"/>
      <c r="Q1930" s="587"/>
      <c r="R1930" s="587"/>
    </row>
    <row r="1931" customHeight="1" spans="16:18">
      <c r="P1931" s="587"/>
      <c r="Q1931" s="587"/>
      <c r="R1931" s="587"/>
    </row>
    <row r="1932" customHeight="1" spans="16:18">
      <c r="P1932" s="587"/>
      <c r="Q1932" s="587"/>
      <c r="R1932" s="587"/>
    </row>
    <row r="1933" customHeight="1" spans="16:18">
      <c r="P1933" s="587"/>
      <c r="Q1933" s="587"/>
      <c r="R1933" s="587"/>
    </row>
    <row r="1934" customHeight="1" spans="16:18">
      <c r="P1934" s="587"/>
      <c r="Q1934" s="587"/>
      <c r="R1934" s="587"/>
    </row>
    <row r="1935" customHeight="1" spans="16:18">
      <c r="P1935" s="587"/>
      <c r="Q1935" s="587"/>
      <c r="R1935" s="587"/>
    </row>
    <row r="1936" customHeight="1" spans="16:18">
      <c r="P1936" s="587"/>
      <c r="Q1936" s="587"/>
      <c r="R1936" s="587"/>
    </row>
    <row r="1937" customHeight="1" spans="16:18">
      <c r="P1937" s="587"/>
      <c r="Q1937" s="587"/>
      <c r="R1937" s="587"/>
    </row>
    <row r="1938" customHeight="1" spans="16:18">
      <c r="P1938" s="587"/>
      <c r="Q1938" s="587"/>
      <c r="R1938" s="587"/>
    </row>
    <row r="1939" customHeight="1" spans="16:18">
      <c r="P1939" s="587"/>
      <c r="Q1939" s="587"/>
      <c r="R1939" s="587"/>
    </row>
    <row r="1940" customHeight="1" spans="16:18">
      <c r="P1940" s="587"/>
      <c r="Q1940" s="587"/>
      <c r="R1940" s="587"/>
    </row>
    <row r="1941" customHeight="1" spans="16:18">
      <c r="P1941" s="587"/>
      <c r="Q1941" s="587"/>
      <c r="R1941" s="587"/>
    </row>
    <row r="1942" customHeight="1" spans="16:18">
      <c r="P1942" s="587"/>
      <c r="Q1942" s="587"/>
      <c r="R1942" s="587"/>
    </row>
    <row r="1943" customHeight="1" spans="16:18">
      <c r="P1943" s="587"/>
      <c r="Q1943" s="587"/>
      <c r="R1943" s="587"/>
    </row>
    <row r="1944" customHeight="1" spans="16:18">
      <c r="P1944" s="587"/>
      <c r="Q1944" s="587"/>
      <c r="R1944" s="587"/>
    </row>
    <row r="1945" customHeight="1" spans="16:18">
      <c r="P1945" s="587"/>
      <c r="Q1945" s="587"/>
      <c r="R1945" s="587"/>
    </row>
    <row r="1946" customHeight="1" spans="16:18">
      <c r="P1946" s="587"/>
      <c r="Q1946" s="587"/>
      <c r="R1946" s="587"/>
    </row>
    <row r="1947" customHeight="1" spans="16:18">
      <c r="P1947" s="587"/>
      <c r="Q1947" s="587"/>
      <c r="R1947" s="587"/>
    </row>
    <row r="1948" customHeight="1" spans="16:18">
      <c r="P1948" s="587"/>
      <c r="Q1948" s="587"/>
      <c r="R1948" s="587"/>
    </row>
    <row r="1949" customHeight="1" spans="16:18">
      <c r="P1949" s="587"/>
      <c r="Q1949" s="587"/>
      <c r="R1949" s="587"/>
    </row>
    <row r="1950" customHeight="1" spans="16:18">
      <c r="P1950" s="587"/>
      <c r="Q1950" s="587"/>
      <c r="R1950" s="587"/>
    </row>
    <row r="1951" customHeight="1" spans="16:18">
      <c r="P1951" s="587"/>
      <c r="Q1951" s="587"/>
      <c r="R1951" s="587"/>
    </row>
    <row r="1952" customHeight="1" spans="16:18">
      <c r="P1952" s="587"/>
      <c r="Q1952" s="587"/>
      <c r="R1952" s="587"/>
    </row>
    <row r="1953" customHeight="1" spans="16:18">
      <c r="P1953" s="587"/>
      <c r="Q1953" s="587"/>
      <c r="R1953" s="587"/>
    </row>
    <row r="1954" customHeight="1" spans="16:18">
      <c r="P1954" s="587"/>
      <c r="Q1954" s="587"/>
      <c r="R1954" s="587"/>
    </row>
    <row r="1955" customHeight="1" spans="16:18">
      <c r="P1955" s="587"/>
      <c r="Q1955" s="587"/>
      <c r="R1955" s="587"/>
    </row>
    <row r="1956" customHeight="1" spans="16:18">
      <c r="P1956" s="587"/>
      <c r="Q1956" s="587"/>
      <c r="R1956" s="587"/>
    </row>
    <row r="1957" customHeight="1" spans="16:18">
      <c r="P1957" s="587"/>
      <c r="Q1957" s="587"/>
      <c r="R1957" s="587"/>
    </row>
    <row r="1958" customHeight="1" spans="16:18">
      <c r="P1958" s="587"/>
      <c r="Q1958" s="587"/>
      <c r="R1958" s="587"/>
    </row>
    <row r="1959" customHeight="1" spans="16:18">
      <c r="P1959" s="587"/>
      <c r="Q1959" s="587"/>
      <c r="R1959" s="587"/>
    </row>
    <row r="1960" customHeight="1" spans="16:18">
      <c r="P1960" s="587"/>
      <c r="Q1960" s="587"/>
      <c r="R1960" s="587"/>
    </row>
    <row r="1961" customHeight="1" spans="16:18">
      <c r="P1961" s="587"/>
      <c r="Q1961" s="587"/>
      <c r="R1961" s="587"/>
    </row>
    <row r="1962" customHeight="1" spans="16:18">
      <c r="P1962" s="587"/>
      <c r="Q1962" s="587"/>
      <c r="R1962" s="587"/>
    </row>
    <row r="1963" customHeight="1" spans="16:18">
      <c r="P1963" s="587"/>
      <c r="Q1963" s="587"/>
      <c r="R1963" s="587"/>
    </row>
    <row r="1964" customHeight="1" spans="16:18">
      <c r="P1964" s="587"/>
      <c r="Q1964" s="587"/>
      <c r="R1964" s="587"/>
    </row>
    <row r="1965" customHeight="1" spans="16:18">
      <c r="P1965" s="587"/>
      <c r="Q1965" s="587"/>
      <c r="R1965" s="587"/>
    </row>
    <row r="1966" customHeight="1" spans="16:18">
      <c r="P1966" s="587"/>
      <c r="Q1966" s="587"/>
      <c r="R1966" s="587"/>
    </row>
    <row r="1967" customHeight="1" spans="16:18">
      <c r="P1967" s="587"/>
      <c r="Q1967" s="587"/>
      <c r="R1967" s="587"/>
    </row>
    <row r="1968" customHeight="1" spans="16:18">
      <c r="P1968" s="587"/>
      <c r="Q1968" s="587"/>
      <c r="R1968" s="587"/>
    </row>
    <row r="1969" customHeight="1" spans="16:18">
      <c r="P1969" s="587"/>
      <c r="Q1969" s="587"/>
      <c r="R1969" s="587"/>
    </row>
    <row r="1970" customHeight="1" spans="16:18">
      <c r="P1970" s="587"/>
      <c r="Q1970" s="587"/>
      <c r="R1970" s="587"/>
    </row>
    <row r="1971" customHeight="1" spans="16:18">
      <c r="P1971" s="587"/>
      <c r="Q1971" s="587"/>
      <c r="R1971" s="587"/>
    </row>
    <row r="1972" customHeight="1" spans="16:18">
      <c r="P1972" s="587"/>
      <c r="Q1972" s="587"/>
      <c r="R1972" s="587"/>
    </row>
    <row r="1973" customHeight="1" spans="16:18">
      <c r="P1973" s="587"/>
      <c r="Q1973" s="587"/>
      <c r="R1973" s="587"/>
    </row>
    <row r="1974" customHeight="1" spans="16:18">
      <c r="P1974" s="587"/>
      <c r="Q1974" s="587"/>
      <c r="R1974" s="587"/>
    </row>
    <row r="1975" customHeight="1" spans="16:18">
      <c r="P1975" s="587"/>
      <c r="Q1975" s="587"/>
      <c r="R1975" s="587"/>
    </row>
    <row r="1976" customHeight="1" spans="16:18">
      <c r="P1976" s="587"/>
      <c r="Q1976" s="587"/>
      <c r="R1976" s="587"/>
    </row>
    <row r="1977" customHeight="1" spans="16:18">
      <c r="P1977" s="587"/>
      <c r="Q1977" s="587"/>
      <c r="R1977" s="587"/>
    </row>
    <row r="1978" customHeight="1" spans="16:18">
      <c r="P1978" s="587"/>
      <c r="Q1978" s="587"/>
      <c r="R1978" s="587"/>
    </row>
    <row r="1979" customHeight="1" spans="16:18">
      <c r="P1979" s="587"/>
      <c r="Q1979" s="587"/>
      <c r="R1979" s="587"/>
    </row>
    <row r="1980" customHeight="1" spans="16:18">
      <c r="P1980" s="587"/>
      <c r="Q1980" s="587"/>
      <c r="R1980" s="587"/>
    </row>
    <row r="1981" customHeight="1" spans="16:18">
      <c r="P1981" s="587"/>
      <c r="Q1981" s="587"/>
      <c r="R1981" s="587"/>
    </row>
    <row r="1982" customHeight="1" spans="16:18">
      <c r="P1982" s="587"/>
      <c r="Q1982" s="587"/>
      <c r="R1982" s="587"/>
    </row>
    <row r="1983" customHeight="1" spans="16:18">
      <c r="P1983" s="587"/>
      <c r="Q1983" s="587"/>
      <c r="R1983" s="587"/>
    </row>
    <row r="1984" customHeight="1" spans="16:18">
      <c r="P1984" s="587"/>
      <c r="Q1984" s="587"/>
      <c r="R1984" s="587"/>
    </row>
    <row r="1985" customHeight="1" spans="16:18">
      <c r="P1985" s="587"/>
      <c r="Q1985" s="587"/>
      <c r="R1985" s="587"/>
    </row>
    <row r="1986" customHeight="1" spans="16:18">
      <c r="P1986" s="587"/>
      <c r="Q1986" s="587"/>
      <c r="R1986" s="587"/>
    </row>
    <row r="1987" customHeight="1" spans="16:18">
      <c r="P1987" s="587"/>
      <c r="Q1987" s="587"/>
      <c r="R1987" s="587"/>
    </row>
    <row r="1988" customHeight="1" spans="16:18">
      <c r="P1988" s="587"/>
      <c r="Q1988" s="587"/>
      <c r="R1988" s="587"/>
    </row>
    <row r="1989" customHeight="1" spans="16:18">
      <c r="P1989" s="587"/>
      <c r="Q1989" s="587"/>
      <c r="R1989" s="587"/>
    </row>
    <row r="1990" customHeight="1" spans="16:18">
      <c r="P1990" s="587"/>
      <c r="Q1990" s="587"/>
      <c r="R1990" s="587"/>
    </row>
    <row r="1991" customHeight="1" spans="16:18">
      <c r="P1991" s="587"/>
      <c r="Q1991" s="587"/>
      <c r="R1991" s="587"/>
    </row>
    <row r="1992" customHeight="1" spans="16:18">
      <c r="P1992" s="587"/>
      <c r="Q1992" s="587"/>
      <c r="R1992" s="587"/>
    </row>
    <row r="1993" customHeight="1" spans="16:18">
      <c r="P1993" s="587"/>
      <c r="Q1993" s="587"/>
      <c r="R1993" s="587"/>
    </row>
    <row r="1994" customHeight="1" spans="16:18">
      <c r="P1994" s="587"/>
      <c r="Q1994" s="587"/>
      <c r="R1994" s="587"/>
    </row>
    <row r="1995" customHeight="1" spans="16:18">
      <c r="P1995" s="587"/>
      <c r="Q1995" s="587"/>
      <c r="R1995" s="587"/>
    </row>
    <row r="1996" customHeight="1" spans="16:18">
      <c r="P1996" s="587"/>
      <c r="Q1996" s="587"/>
      <c r="R1996" s="587"/>
    </row>
    <row r="1997" customHeight="1" spans="16:18">
      <c r="P1997" s="587"/>
      <c r="Q1997" s="587"/>
      <c r="R1997" s="587"/>
    </row>
    <row r="1998" customHeight="1" spans="16:18">
      <c r="P1998" s="587"/>
      <c r="Q1998" s="587"/>
      <c r="R1998" s="587"/>
    </row>
    <row r="1999" customHeight="1" spans="16:18">
      <c r="P1999" s="587"/>
      <c r="Q1999" s="587"/>
      <c r="R1999" s="587"/>
    </row>
    <row r="2000" customHeight="1" spans="16:18">
      <c r="P2000" s="587"/>
      <c r="Q2000" s="587"/>
      <c r="R2000" s="587"/>
    </row>
    <row r="2001" customHeight="1" spans="16:18">
      <c r="P2001" s="587"/>
      <c r="Q2001" s="587"/>
      <c r="R2001" s="587"/>
    </row>
    <row r="2002" customHeight="1" spans="16:18">
      <c r="P2002" s="587"/>
      <c r="Q2002" s="587"/>
      <c r="R2002" s="587"/>
    </row>
    <row r="2003" customHeight="1" spans="16:18">
      <c r="P2003" s="587"/>
      <c r="Q2003" s="587"/>
      <c r="R2003" s="587"/>
    </row>
    <row r="2004" customHeight="1" spans="16:18">
      <c r="P2004" s="587"/>
      <c r="Q2004" s="587"/>
      <c r="R2004" s="587"/>
    </row>
    <row r="2005" customHeight="1" spans="16:18">
      <c r="P2005" s="587"/>
      <c r="Q2005" s="587"/>
      <c r="R2005" s="587"/>
    </row>
    <row r="2006" customHeight="1" spans="16:18">
      <c r="P2006" s="587"/>
      <c r="Q2006" s="587"/>
      <c r="R2006" s="587"/>
    </row>
    <row r="2007" customHeight="1" spans="16:18">
      <c r="P2007" s="587"/>
      <c r="Q2007" s="587"/>
      <c r="R2007" s="587"/>
    </row>
    <row r="2008" customHeight="1" spans="16:18">
      <c r="P2008" s="587"/>
      <c r="Q2008" s="587"/>
      <c r="R2008" s="587"/>
    </row>
    <row r="2009" customHeight="1" spans="16:18">
      <c r="P2009" s="587"/>
      <c r="Q2009" s="587"/>
      <c r="R2009" s="587"/>
    </row>
    <row r="2010" customHeight="1" spans="16:18">
      <c r="P2010" s="587"/>
      <c r="Q2010" s="587"/>
      <c r="R2010" s="587"/>
    </row>
    <row r="2011" customHeight="1" spans="16:18">
      <c r="P2011" s="587"/>
      <c r="Q2011" s="587"/>
      <c r="R2011" s="587"/>
    </row>
    <row r="2012" customHeight="1" spans="16:18">
      <c r="P2012" s="587"/>
      <c r="Q2012" s="587"/>
      <c r="R2012" s="587"/>
    </row>
    <row r="2013" customHeight="1" spans="16:18">
      <c r="P2013" s="587"/>
      <c r="Q2013" s="587"/>
      <c r="R2013" s="587"/>
    </row>
    <row r="2014" customHeight="1" spans="16:18">
      <c r="P2014" s="587"/>
      <c r="Q2014" s="587"/>
      <c r="R2014" s="587"/>
    </row>
    <row r="2015" customHeight="1" spans="16:18">
      <c r="P2015" s="587"/>
      <c r="Q2015" s="587"/>
      <c r="R2015" s="587"/>
    </row>
    <row r="2016" customHeight="1" spans="16:18">
      <c r="P2016" s="587"/>
      <c r="Q2016" s="587"/>
      <c r="R2016" s="587"/>
    </row>
    <row r="2017" customHeight="1" spans="16:18">
      <c r="P2017" s="587"/>
      <c r="Q2017" s="587"/>
      <c r="R2017" s="587"/>
    </row>
    <row r="2018" customHeight="1" spans="16:18">
      <c r="P2018" s="587"/>
      <c r="Q2018" s="587"/>
      <c r="R2018" s="587"/>
    </row>
    <row r="2019" customHeight="1" spans="16:18">
      <c r="P2019" s="587"/>
      <c r="Q2019" s="587"/>
      <c r="R2019" s="587"/>
    </row>
    <row r="2020" customHeight="1" spans="16:18">
      <c r="P2020" s="587"/>
      <c r="Q2020" s="587"/>
      <c r="R2020" s="587"/>
    </row>
    <row r="2021" customHeight="1" spans="16:18">
      <c r="P2021" s="587"/>
      <c r="Q2021" s="587"/>
      <c r="R2021" s="587"/>
    </row>
    <row r="2022" customHeight="1" spans="16:18">
      <c r="P2022" s="587"/>
      <c r="Q2022" s="587"/>
      <c r="R2022" s="587"/>
    </row>
    <row r="2023" customHeight="1" spans="16:18">
      <c r="P2023" s="587"/>
      <c r="Q2023" s="587"/>
      <c r="R2023" s="587"/>
    </row>
    <row r="2024" customHeight="1" spans="16:18">
      <c r="P2024" s="587"/>
      <c r="Q2024" s="587"/>
      <c r="R2024" s="587"/>
    </row>
    <row r="2025" customHeight="1" spans="16:18">
      <c r="P2025" s="587"/>
      <c r="Q2025" s="587"/>
      <c r="R2025" s="587"/>
    </row>
    <row r="2026" customHeight="1" spans="16:18">
      <c r="P2026" s="587"/>
      <c r="Q2026" s="587"/>
      <c r="R2026" s="587"/>
    </row>
    <row r="2027" customHeight="1" spans="16:18">
      <c r="P2027" s="587"/>
      <c r="Q2027" s="587"/>
      <c r="R2027" s="587"/>
    </row>
    <row r="2028" customHeight="1" spans="16:18">
      <c r="P2028" s="587"/>
      <c r="Q2028" s="587"/>
      <c r="R2028" s="587"/>
    </row>
    <row r="2029" customHeight="1" spans="16:18">
      <c r="P2029" s="587"/>
      <c r="Q2029" s="587"/>
      <c r="R2029" s="587"/>
    </row>
    <row r="2030" customHeight="1" spans="16:18">
      <c r="P2030" s="587"/>
      <c r="Q2030" s="587"/>
      <c r="R2030" s="587"/>
    </row>
    <row r="2031" customHeight="1" spans="16:18">
      <c r="P2031" s="587"/>
      <c r="Q2031" s="587"/>
      <c r="R2031" s="587"/>
    </row>
    <row r="2032" customHeight="1" spans="16:18">
      <c r="P2032" s="587"/>
      <c r="Q2032" s="587"/>
      <c r="R2032" s="587"/>
    </row>
    <row r="2033" customHeight="1" spans="16:18">
      <c r="P2033" s="587"/>
      <c r="Q2033" s="587"/>
      <c r="R2033" s="587"/>
    </row>
    <row r="2034" customHeight="1" spans="16:18">
      <c r="P2034" s="587"/>
      <c r="Q2034" s="587"/>
      <c r="R2034" s="587"/>
    </row>
    <row r="2035" customHeight="1" spans="16:18">
      <c r="P2035" s="587"/>
      <c r="Q2035" s="587"/>
      <c r="R2035" s="587"/>
    </row>
    <row r="2036" customHeight="1" spans="16:18">
      <c r="P2036" s="587"/>
      <c r="Q2036" s="587"/>
      <c r="R2036" s="587"/>
    </row>
    <row r="2037" customHeight="1" spans="16:18">
      <c r="P2037" s="587"/>
      <c r="Q2037" s="587"/>
      <c r="R2037" s="587"/>
    </row>
    <row r="2038" customHeight="1" spans="16:18">
      <c r="P2038" s="587"/>
      <c r="Q2038" s="587"/>
      <c r="R2038" s="587"/>
    </row>
    <row r="2039" customHeight="1" spans="16:18">
      <c r="P2039" s="587"/>
      <c r="Q2039" s="587"/>
      <c r="R2039" s="587"/>
    </row>
    <row r="2040" customHeight="1" spans="16:18">
      <c r="P2040" s="587"/>
      <c r="Q2040" s="587"/>
      <c r="R2040" s="587"/>
    </row>
    <row r="2041" customHeight="1" spans="16:18">
      <c r="P2041" s="587"/>
      <c r="Q2041" s="587"/>
      <c r="R2041" s="587"/>
    </row>
    <row r="2042" customHeight="1" spans="16:18">
      <c r="P2042" s="587"/>
      <c r="Q2042" s="587"/>
      <c r="R2042" s="587"/>
    </row>
    <row r="2043" customHeight="1" spans="16:18">
      <c r="P2043" s="587"/>
      <c r="Q2043" s="587"/>
      <c r="R2043" s="587"/>
    </row>
    <row r="2044" customHeight="1" spans="16:18">
      <c r="P2044" s="587"/>
      <c r="Q2044" s="587"/>
      <c r="R2044" s="587"/>
    </row>
    <row r="2045" customHeight="1" spans="16:18">
      <c r="P2045" s="587"/>
      <c r="Q2045" s="587"/>
      <c r="R2045" s="587"/>
    </row>
    <row r="2046" customHeight="1" spans="16:18">
      <c r="P2046" s="587"/>
      <c r="Q2046" s="587"/>
      <c r="R2046" s="587"/>
    </row>
    <row r="2047" customHeight="1" spans="16:18">
      <c r="P2047" s="587"/>
      <c r="Q2047" s="587"/>
      <c r="R2047" s="587"/>
    </row>
    <row r="2048" customHeight="1" spans="16:18">
      <c r="P2048" s="587"/>
      <c r="Q2048" s="587"/>
      <c r="R2048" s="587"/>
    </row>
    <row r="2049" customHeight="1" spans="16:18">
      <c r="P2049" s="587"/>
      <c r="Q2049" s="587"/>
      <c r="R2049" s="587"/>
    </row>
    <row r="2050" customHeight="1" spans="16:18">
      <c r="P2050" s="587"/>
      <c r="Q2050" s="587"/>
      <c r="R2050" s="587"/>
    </row>
    <row r="2051" customHeight="1" spans="16:18">
      <c r="P2051" s="587"/>
      <c r="Q2051" s="587"/>
      <c r="R2051" s="587"/>
    </row>
    <row r="2052" customHeight="1" spans="16:18">
      <c r="P2052" s="587"/>
      <c r="Q2052" s="587"/>
      <c r="R2052" s="587"/>
    </row>
    <row r="2053" customHeight="1" spans="16:18">
      <c r="P2053" s="587"/>
      <c r="Q2053" s="587"/>
      <c r="R2053" s="587"/>
    </row>
    <row r="2054" customHeight="1" spans="16:18">
      <c r="P2054" s="587"/>
      <c r="Q2054" s="587"/>
      <c r="R2054" s="587"/>
    </row>
    <row r="2055" customHeight="1" spans="16:18">
      <c r="P2055" s="587"/>
      <c r="Q2055" s="587"/>
      <c r="R2055" s="587"/>
    </row>
    <row r="2056" customHeight="1" spans="16:18">
      <c r="P2056" s="587"/>
      <c r="Q2056" s="587"/>
      <c r="R2056" s="587"/>
    </row>
    <row r="2057" customHeight="1" spans="16:18">
      <c r="P2057" s="587"/>
      <c r="Q2057" s="587"/>
      <c r="R2057" s="587"/>
    </row>
    <row r="2058" customHeight="1" spans="16:18">
      <c r="P2058" s="587"/>
      <c r="Q2058" s="587"/>
      <c r="R2058" s="587"/>
    </row>
    <row r="2059" customHeight="1" spans="16:18">
      <c r="P2059" s="587"/>
      <c r="Q2059" s="587"/>
      <c r="R2059" s="587"/>
    </row>
    <row r="2060" customHeight="1" spans="16:18">
      <c r="P2060" s="587"/>
      <c r="Q2060" s="587"/>
      <c r="R2060" s="587"/>
    </row>
    <row r="2061" customHeight="1" spans="16:18">
      <c r="P2061" s="587"/>
      <c r="Q2061" s="587"/>
      <c r="R2061" s="587"/>
    </row>
    <row r="2062" customHeight="1" spans="16:18">
      <c r="P2062" s="587"/>
      <c r="Q2062" s="587"/>
      <c r="R2062" s="587"/>
    </row>
    <row r="2063" customHeight="1" spans="16:18">
      <c r="P2063" s="587"/>
      <c r="Q2063" s="587"/>
      <c r="R2063" s="587"/>
    </row>
    <row r="2064" customHeight="1" spans="16:18">
      <c r="P2064" s="587"/>
      <c r="Q2064" s="587"/>
      <c r="R2064" s="587"/>
    </row>
    <row r="2065" customHeight="1" spans="16:18">
      <c r="P2065" s="587"/>
      <c r="Q2065" s="587"/>
      <c r="R2065" s="587"/>
    </row>
    <row r="2066" customHeight="1" spans="16:18">
      <c r="P2066" s="587"/>
      <c r="Q2066" s="587"/>
      <c r="R2066" s="587"/>
    </row>
    <row r="2067" customHeight="1" spans="16:18">
      <c r="P2067" s="587"/>
      <c r="Q2067" s="587"/>
      <c r="R2067" s="587"/>
    </row>
    <row r="2068" customHeight="1" spans="16:18">
      <c r="P2068" s="587"/>
      <c r="Q2068" s="587"/>
      <c r="R2068" s="587"/>
    </row>
    <row r="2069" customHeight="1" spans="16:18">
      <c r="P2069" s="587"/>
      <c r="Q2069" s="587"/>
      <c r="R2069" s="587"/>
    </row>
    <row r="2070" customHeight="1" spans="16:18">
      <c r="P2070" s="587"/>
      <c r="Q2070" s="587"/>
      <c r="R2070" s="587"/>
    </row>
    <row r="2071" customHeight="1" spans="16:18">
      <c r="P2071" s="587"/>
      <c r="Q2071" s="587"/>
      <c r="R2071" s="587"/>
    </row>
    <row r="2072" customHeight="1" spans="16:18">
      <c r="P2072" s="587"/>
      <c r="Q2072" s="587"/>
      <c r="R2072" s="587"/>
    </row>
    <row r="2073" customHeight="1" spans="16:18">
      <c r="P2073" s="587"/>
      <c r="Q2073" s="587"/>
      <c r="R2073" s="587"/>
    </row>
    <row r="2074" customHeight="1" spans="16:18">
      <c r="P2074" s="587"/>
      <c r="Q2074" s="587"/>
      <c r="R2074" s="587"/>
    </row>
    <row r="2075" customHeight="1" spans="16:18">
      <c r="P2075" s="587"/>
      <c r="Q2075" s="587"/>
      <c r="R2075" s="587"/>
    </row>
    <row r="2076" customHeight="1" spans="16:18">
      <c r="P2076" s="587"/>
      <c r="Q2076" s="587"/>
      <c r="R2076" s="587"/>
    </row>
    <row r="2077" customHeight="1" spans="16:18">
      <c r="P2077" s="587"/>
      <c r="Q2077" s="587"/>
      <c r="R2077" s="587"/>
    </row>
    <row r="2078" customHeight="1" spans="16:18">
      <c r="P2078" s="587"/>
      <c r="Q2078" s="587"/>
      <c r="R2078" s="587"/>
    </row>
    <row r="2079" customHeight="1" spans="16:18">
      <c r="P2079" s="587"/>
      <c r="Q2079" s="587"/>
      <c r="R2079" s="587"/>
    </row>
    <row r="2080" customHeight="1" spans="16:18">
      <c r="P2080" s="587"/>
      <c r="Q2080" s="587"/>
      <c r="R2080" s="587"/>
    </row>
    <row r="2081" customHeight="1" spans="16:18">
      <c r="P2081" s="587"/>
      <c r="Q2081" s="587"/>
      <c r="R2081" s="587"/>
    </row>
    <row r="2082" customHeight="1" spans="16:18">
      <c r="P2082" s="587"/>
      <c r="Q2082" s="587"/>
      <c r="R2082" s="587"/>
    </row>
    <row r="2083" customHeight="1" spans="16:18">
      <c r="P2083" s="587"/>
      <c r="Q2083" s="587"/>
      <c r="R2083" s="587"/>
    </row>
    <row r="2084" customHeight="1" spans="16:18">
      <c r="P2084" s="587"/>
      <c r="Q2084" s="587"/>
      <c r="R2084" s="587"/>
    </row>
    <row r="2085" customHeight="1" spans="16:18">
      <c r="P2085" s="587"/>
      <c r="Q2085" s="587"/>
      <c r="R2085" s="587"/>
    </row>
    <row r="2086" customHeight="1" spans="16:18">
      <c r="P2086" s="587"/>
      <c r="Q2086" s="587"/>
      <c r="R2086" s="587"/>
    </row>
    <row r="2087" customHeight="1" spans="16:18">
      <c r="P2087" s="587"/>
      <c r="Q2087" s="587"/>
      <c r="R2087" s="587"/>
    </row>
    <row r="2088" customHeight="1" spans="16:18">
      <c r="P2088" s="587"/>
      <c r="Q2088" s="587"/>
      <c r="R2088" s="587"/>
    </row>
    <row r="2089" customHeight="1" spans="16:18">
      <c r="P2089" s="587"/>
      <c r="Q2089" s="587"/>
      <c r="R2089" s="587"/>
    </row>
    <row r="2090" customHeight="1" spans="16:18">
      <c r="P2090" s="587"/>
      <c r="Q2090" s="587"/>
      <c r="R2090" s="587"/>
    </row>
    <row r="2091" customHeight="1" spans="16:18">
      <c r="P2091" s="587"/>
      <c r="Q2091" s="587"/>
      <c r="R2091" s="587"/>
    </row>
    <row r="2092" customHeight="1" spans="16:18">
      <c r="P2092" s="587"/>
      <c r="Q2092" s="587"/>
      <c r="R2092" s="587"/>
    </row>
    <row r="2093" customHeight="1" spans="16:18">
      <c r="P2093" s="587"/>
      <c r="Q2093" s="587"/>
      <c r="R2093" s="587"/>
    </row>
    <row r="2094" customHeight="1" spans="16:18">
      <c r="P2094" s="587"/>
      <c r="Q2094" s="587"/>
      <c r="R2094" s="587"/>
    </row>
    <row r="2095" customHeight="1" spans="16:18">
      <c r="P2095" s="587"/>
      <c r="Q2095" s="587"/>
      <c r="R2095" s="587"/>
    </row>
    <row r="2096" customHeight="1" spans="16:18">
      <c r="P2096" s="587"/>
      <c r="Q2096" s="587"/>
      <c r="R2096" s="587"/>
    </row>
    <row r="2097" customHeight="1" spans="16:18">
      <c r="P2097" s="587"/>
      <c r="Q2097" s="587"/>
      <c r="R2097" s="587"/>
    </row>
    <row r="2098" customHeight="1" spans="16:18">
      <c r="P2098" s="587"/>
      <c r="Q2098" s="587"/>
      <c r="R2098" s="587"/>
    </row>
    <row r="2099" customHeight="1" spans="16:18">
      <c r="P2099" s="587"/>
      <c r="Q2099" s="587"/>
      <c r="R2099" s="587"/>
    </row>
    <row r="2100" customHeight="1" spans="16:18">
      <c r="P2100" s="587"/>
      <c r="Q2100" s="587"/>
      <c r="R2100" s="587"/>
    </row>
    <row r="2101" customHeight="1" spans="16:18">
      <c r="P2101" s="587"/>
      <c r="Q2101" s="587"/>
      <c r="R2101" s="587"/>
    </row>
    <row r="2102" customHeight="1" spans="16:18">
      <c r="P2102" s="587"/>
      <c r="Q2102" s="587"/>
      <c r="R2102" s="587"/>
    </row>
    <row r="2103" customHeight="1" spans="16:18">
      <c r="P2103" s="587"/>
      <c r="Q2103" s="587"/>
      <c r="R2103" s="587"/>
    </row>
    <row r="2104" customHeight="1" spans="16:18">
      <c r="P2104" s="587"/>
      <c r="Q2104" s="587"/>
      <c r="R2104" s="587"/>
    </row>
    <row r="2105" customHeight="1" spans="16:18">
      <c r="P2105" s="587"/>
      <c r="Q2105" s="587"/>
      <c r="R2105" s="587"/>
    </row>
    <row r="2106" customHeight="1" spans="16:18">
      <c r="P2106" s="587"/>
      <c r="Q2106" s="587"/>
      <c r="R2106" s="587"/>
    </row>
    <row r="2107" customHeight="1" spans="16:18">
      <c r="P2107" s="587"/>
      <c r="Q2107" s="587"/>
      <c r="R2107" s="587"/>
    </row>
    <row r="2108" customHeight="1" spans="16:18">
      <c r="P2108" s="587"/>
      <c r="Q2108" s="587"/>
      <c r="R2108" s="587"/>
    </row>
    <row r="2109" customHeight="1" spans="16:18">
      <c r="P2109" s="587"/>
      <c r="Q2109" s="587"/>
      <c r="R2109" s="587"/>
    </row>
    <row r="2110" customHeight="1" spans="16:18">
      <c r="P2110" s="587"/>
      <c r="Q2110" s="587"/>
      <c r="R2110" s="587"/>
    </row>
    <row r="2111" customHeight="1" spans="16:18">
      <c r="P2111" s="587"/>
      <c r="Q2111" s="587"/>
      <c r="R2111" s="587"/>
    </row>
    <row r="2112" customHeight="1" spans="16:18">
      <c r="P2112" s="587"/>
      <c r="Q2112" s="587"/>
      <c r="R2112" s="587"/>
    </row>
    <row r="2113" customHeight="1" spans="16:18">
      <c r="P2113" s="587"/>
      <c r="Q2113" s="587"/>
      <c r="R2113" s="587"/>
    </row>
    <row r="2114" customHeight="1" spans="16:18">
      <c r="P2114" s="587"/>
      <c r="Q2114" s="587"/>
      <c r="R2114" s="587"/>
    </row>
    <row r="2115" customHeight="1" spans="16:18">
      <c r="P2115" s="587"/>
      <c r="Q2115" s="587"/>
      <c r="R2115" s="587"/>
    </row>
    <row r="2116" customHeight="1" spans="16:18">
      <c r="P2116" s="587"/>
      <c r="Q2116" s="587"/>
      <c r="R2116" s="587"/>
    </row>
    <row r="2117" customHeight="1" spans="16:18">
      <c r="P2117" s="587"/>
      <c r="Q2117" s="587"/>
      <c r="R2117" s="587"/>
    </row>
    <row r="2118" customHeight="1" spans="16:18">
      <c r="P2118" s="587"/>
      <c r="Q2118" s="587"/>
      <c r="R2118" s="587"/>
    </row>
    <row r="2119" customHeight="1" spans="16:18">
      <c r="P2119" s="587"/>
      <c r="Q2119" s="587"/>
      <c r="R2119" s="587"/>
    </row>
    <row r="2120" customHeight="1" spans="16:18">
      <c r="P2120" s="587"/>
      <c r="Q2120" s="587"/>
      <c r="R2120" s="587"/>
    </row>
    <row r="2121" customHeight="1" spans="16:18">
      <c r="P2121" s="587"/>
      <c r="Q2121" s="587"/>
      <c r="R2121" s="587"/>
    </row>
    <row r="2122" customHeight="1" spans="16:18">
      <c r="P2122" s="587"/>
      <c r="Q2122" s="587"/>
      <c r="R2122" s="587"/>
    </row>
    <row r="2123" customHeight="1" spans="16:18">
      <c r="P2123" s="587"/>
      <c r="Q2123" s="587"/>
      <c r="R2123" s="587"/>
    </row>
    <row r="2124" customHeight="1" spans="16:18">
      <c r="P2124" s="587"/>
      <c r="Q2124" s="587"/>
      <c r="R2124" s="587"/>
    </row>
    <row r="2125" customHeight="1" spans="16:18">
      <c r="P2125" s="587"/>
      <c r="Q2125" s="587"/>
      <c r="R2125" s="587"/>
    </row>
    <row r="2126" customHeight="1" spans="16:18">
      <c r="P2126" s="587"/>
      <c r="Q2126" s="587"/>
      <c r="R2126" s="587"/>
    </row>
    <row r="2127" customHeight="1" spans="16:18">
      <c r="P2127" s="587"/>
      <c r="Q2127" s="587"/>
      <c r="R2127" s="587"/>
    </row>
    <row r="2128" customHeight="1" spans="16:18">
      <c r="P2128" s="587"/>
      <c r="Q2128" s="587"/>
      <c r="R2128" s="587"/>
    </row>
    <row r="2129" customHeight="1" spans="16:18">
      <c r="P2129" s="587"/>
      <c r="Q2129" s="587"/>
      <c r="R2129" s="587"/>
    </row>
    <row r="2130" customHeight="1" spans="16:18">
      <c r="P2130" s="587"/>
      <c r="Q2130" s="587"/>
      <c r="R2130" s="587"/>
    </row>
    <row r="2131" customHeight="1" spans="16:18">
      <c r="P2131" s="587"/>
      <c r="Q2131" s="587"/>
      <c r="R2131" s="587"/>
    </row>
    <row r="2132" customHeight="1" spans="16:18">
      <c r="P2132" s="587"/>
      <c r="Q2132" s="587"/>
      <c r="R2132" s="587"/>
    </row>
    <row r="2133" customHeight="1" spans="16:18">
      <c r="P2133" s="587"/>
      <c r="Q2133" s="587"/>
      <c r="R2133" s="587"/>
    </row>
    <row r="2134" customHeight="1" spans="16:18">
      <c r="P2134" s="587"/>
      <c r="Q2134" s="587"/>
      <c r="R2134" s="587"/>
    </row>
    <row r="2135" customHeight="1" spans="16:18">
      <c r="P2135" s="587"/>
      <c r="Q2135" s="587"/>
      <c r="R2135" s="587"/>
    </row>
    <row r="2136" customHeight="1" spans="16:18">
      <c r="P2136" s="587"/>
      <c r="Q2136" s="587"/>
      <c r="R2136" s="587"/>
    </row>
    <row r="2137" customHeight="1" spans="16:18">
      <c r="P2137" s="587"/>
      <c r="Q2137" s="587"/>
      <c r="R2137" s="587"/>
    </row>
    <row r="2138" customHeight="1" spans="16:18">
      <c r="P2138" s="587"/>
      <c r="Q2138" s="587"/>
      <c r="R2138" s="587"/>
    </row>
    <row r="2139" customHeight="1" spans="16:18">
      <c r="P2139" s="587"/>
      <c r="Q2139" s="587"/>
      <c r="R2139" s="587"/>
    </row>
    <row r="2140" customHeight="1" spans="16:18">
      <c r="P2140" s="587"/>
      <c r="Q2140" s="587"/>
      <c r="R2140" s="587"/>
    </row>
    <row r="2141" customHeight="1" spans="16:18">
      <c r="P2141" s="587"/>
      <c r="Q2141" s="587"/>
      <c r="R2141" s="587"/>
    </row>
    <row r="2142" customHeight="1" spans="16:18">
      <c r="P2142" s="587"/>
      <c r="Q2142" s="587"/>
      <c r="R2142" s="587"/>
    </row>
    <row r="2143" customHeight="1" spans="16:18">
      <c r="P2143" s="587"/>
      <c r="Q2143" s="587"/>
      <c r="R2143" s="587"/>
    </row>
    <row r="2144" customHeight="1" spans="16:18">
      <c r="P2144" s="587"/>
      <c r="Q2144" s="587"/>
      <c r="R2144" s="587"/>
    </row>
    <row r="2145" customHeight="1" spans="16:18">
      <c r="P2145" s="587"/>
      <c r="Q2145" s="587"/>
      <c r="R2145" s="587"/>
    </row>
    <row r="2146" customHeight="1" spans="16:18">
      <c r="P2146" s="587"/>
      <c r="Q2146" s="587"/>
      <c r="R2146" s="587"/>
    </row>
    <row r="2147" customHeight="1" spans="16:18">
      <c r="P2147" s="587"/>
      <c r="Q2147" s="587"/>
      <c r="R2147" s="587"/>
    </row>
    <row r="2148" customHeight="1" spans="16:18">
      <c r="P2148" s="587"/>
      <c r="Q2148" s="587"/>
      <c r="R2148" s="587"/>
    </row>
    <row r="2149" customHeight="1" spans="16:18">
      <c r="P2149" s="587"/>
      <c r="Q2149" s="587"/>
      <c r="R2149" s="587"/>
    </row>
    <row r="2150" customHeight="1" spans="16:18">
      <c r="P2150" s="587"/>
      <c r="Q2150" s="587"/>
      <c r="R2150" s="587"/>
    </row>
    <row r="2151" customHeight="1" spans="16:18">
      <c r="P2151" s="587"/>
      <c r="Q2151" s="587"/>
      <c r="R2151" s="587"/>
    </row>
    <row r="2152" customHeight="1" spans="16:18">
      <c r="P2152" s="587"/>
      <c r="Q2152" s="587"/>
      <c r="R2152" s="587"/>
    </row>
    <row r="2153" customHeight="1" spans="16:18">
      <c r="P2153" s="587"/>
      <c r="Q2153" s="587"/>
      <c r="R2153" s="587"/>
    </row>
    <row r="2154" customHeight="1" spans="16:18">
      <c r="P2154" s="587"/>
      <c r="Q2154" s="587"/>
      <c r="R2154" s="587"/>
    </row>
    <row r="2155" customHeight="1" spans="16:18">
      <c r="P2155" s="587"/>
      <c r="Q2155" s="587"/>
      <c r="R2155" s="587"/>
    </row>
    <row r="2156" customHeight="1" spans="16:18">
      <c r="P2156" s="587"/>
      <c r="Q2156" s="587"/>
      <c r="R2156" s="587"/>
    </row>
    <row r="2157" customHeight="1" spans="16:18">
      <c r="P2157" s="587"/>
      <c r="Q2157" s="587"/>
      <c r="R2157" s="587"/>
    </row>
    <row r="2158" customHeight="1" spans="16:18">
      <c r="P2158" s="587"/>
      <c r="Q2158" s="587"/>
      <c r="R2158" s="587"/>
    </row>
    <row r="2159" customHeight="1" spans="16:18">
      <c r="P2159" s="587"/>
      <c r="Q2159" s="587"/>
      <c r="R2159" s="587"/>
    </row>
    <row r="2160" customHeight="1" spans="16:18">
      <c r="P2160" s="587"/>
      <c r="Q2160" s="587"/>
      <c r="R2160" s="587"/>
    </row>
    <row r="2161" customHeight="1" spans="16:18">
      <c r="P2161" s="587"/>
      <c r="Q2161" s="587"/>
      <c r="R2161" s="587"/>
    </row>
    <row r="2162" customHeight="1" spans="16:18">
      <c r="P2162" s="587"/>
      <c r="Q2162" s="587"/>
      <c r="R2162" s="587"/>
    </row>
    <row r="2163" customHeight="1" spans="16:18">
      <c r="P2163" s="587"/>
      <c r="Q2163" s="587"/>
      <c r="R2163" s="587"/>
    </row>
    <row r="2164" customHeight="1" spans="16:18">
      <c r="P2164" s="587"/>
      <c r="Q2164" s="587"/>
      <c r="R2164" s="587"/>
    </row>
    <row r="2165" customHeight="1" spans="16:18">
      <c r="P2165" s="587"/>
      <c r="Q2165" s="587"/>
      <c r="R2165" s="587"/>
    </row>
    <row r="2166" customHeight="1" spans="16:18">
      <c r="P2166" s="587"/>
      <c r="Q2166" s="587"/>
      <c r="R2166" s="587"/>
    </row>
    <row r="2167" customHeight="1" spans="16:18">
      <c r="P2167" s="587"/>
      <c r="Q2167" s="587"/>
      <c r="R2167" s="587"/>
    </row>
    <row r="2168" customHeight="1" spans="16:18">
      <c r="P2168" s="587"/>
      <c r="Q2168" s="587"/>
      <c r="R2168" s="587"/>
    </row>
    <row r="2169" customHeight="1" spans="16:18">
      <c r="P2169" s="587"/>
      <c r="Q2169" s="587"/>
      <c r="R2169" s="587"/>
    </row>
    <row r="2170" customHeight="1" spans="16:18">
      <c r="P2170" s="587"/>
      <c r="Q2170" s="587"/>
      <c r="R2170" s="587"/>
    </row>
    <row r="2171" customHeight="1" spans="16:18">
      <c r="P2171" s="587"/>
      <c r="Q2171" s="587"/>
      <c r="R2171" s="587"/>
    </row>
    <row r="2172" customHeight="1" spans="16:18">
      <c r="P2172" s="587"/>
      <c r="Q2172" s="587"/>
      <c r="R2172" s="587"/>
    </row>
    <row r="2173" customHeight="1" spans="16:18">
      <c r="P2173" s="587"/>
      <c r="Q2173" s="587"/>
      <c r="R2173" s="587"/>
    </row>
    <row r="2174" customHeight="1" spans="16:18">
      <c r="P2174" s="587"/>
      <c r="Q2174" s="587"/>
      <c r="R2174" s="587"/>
    </row>
    <row r="2175" customHeight="1" spans="16:18">
      <c r="P2175" s="587"/>
      <c r="Q2175" s="587"/>
      <c r="R2175" s="587"/>
    </row>
    <row r="2176" customHeight="1" spans="16:18">
      <c r="P2176" s="587"/>
      <c r="Q2176" s="587"/>
      <c r="R2176" s="587"/>
    </row>
    <row r="2177" customHeight="1" spans="16:18">
      <c r="P2177" s="587"/>
      <c r="Q2177" s="587"/>
      <c r="R2177" s="587"/>
    </row>
    <row r="2178" customHeight="1" spans="16:18">
      <c r="P2178" s="587"/>
      <c r="Q2178" s="587"/>
      <c r="R2178" s="587"/>
    </row>
    <row r="2179" customHeight="1" spans="16:18">
      <c r="P2179" s="587"/>
      <c r="Q2179" s="587"/>
      <c r="R2179" s="587"/>
    </row>
    <row r="2180" customHeight="1" spans="16:18">
      <c r="P2180" s="587"/>
      <c r="Q2180" s="587"/>
      <c r="R2180" s="587"/>
    </row>
    <row r="2181" customHeight="1" spans="16:18">
      <c r="P2181" s="587"/>
      <c r="Q2181" s="587"/>
      <c r="R2181" s="587"/>
    </row>
    <row r="2182" customHeight="1" spans="16:18">
      <c r="P2182" s="587"/>
      <c r="Q2182" s="587"/>
      <c r="R2182" s="587"/>
    </row>
    <row r="2183" customHeight="1" spans="16:18">
      <c r="P2183" s="587"/>
      <c r="Q2183" s="587"/>
      <c r="R2183" s="587"/>
    </row>
    <row r="2184" customHeight="1" spans="16:18">
      <c r="P2184" s="587"/>
      <c r="Q2184" s="587"/>
      <c r="R2184" s="587"/>
    </row>
    <row r="2185" customHeight="1" spans="16:18">
      <c r="P2185" s="587"/>
      <c r="Q2185" s="587"/>
      <c r="R2185" s="587"/>
    </row>
    <row r="2186" customHeight="1" spans="16:18">
      <c r="P2186" s="587"/>
      <c r="Q2186" s="587"/>
      <c r="R2186" s="587"/>
    </row>
    <row r="2187" customHeight="1" spans="16:18">
      <c r="P2187" s="587"/>
      <c r="Q2187" s="587"/>
      <c r="R2187" s="587"/>
    </row>
    <row r="2188" customHeight="1" spans="16:18">
      <c r="P2188" s="587"/>
      <c r="Q2188" s="587"/>
      <c r="R2188" s="587"/>
    </row>
    <row r="2189" customHeight="1" spans="16:18">
      <c r="P2189" s="587"/>
      <c r="Q2189" s="587"/>
      <c r="R2189" s="587"/>
    </row>
    <row r="2190" customHeight="1" spans="16:18">
      <c r="P2190" s="587"/>
      <c r="Q2190" s="587"/>
      <c r="R2190" s="587"/>
    </row>
    <row r="2191" customHeight="1" spans="16:18">
      <c r="P2191" s="587"/>
      <c r="Q2191" s="587"/>
      <c r="R2191" s="587"/>
    </row>
    <row r="2192" customHeight="1" spans="16:18">
      <c r="P2192" s="587"/>
      <c r="Q2192" s="587"/>
      <c r="R2192" s="587"/>
    </row>
    <row r="2193" customHeight="1" spans="16:18">
      <c r="P2193" s="587"/>
      <c r="Q2193" s="587"/>
      <c r="R2193" s="587"/>
    </row>
    <row r="2194" customHeight="1" spans="16:18">
      <c r="P2194" s="587"/>
      <c r="Q2194" s="587"/>
      <c r="R2194" s="587"/>
    </row>
    <row r="2195" customHeight="1" spans="16:18">
      <c r="P2195" s="587"/>
      <c r="Q2195" s="587"/>
      <c r="R2195" s="587"/>
    </row>
    <row r="2196" customHeight="1" spans="16:18">
      <c r="P2196" s="587"/>
      <c r="Q2196" s="587"/>
      <c r="R2196" s="587"/>
    </row>
    <row r="2197" customHeight="1" spans="16:18">
      <c r="P2197" s="587"/>
      <c r="Q2197" s="587"/>
      <c r="R2197" s="587"/>
    </row>
    <row r="2198" customHeight="1" spans="16:18">
      <c r="P2198" s="587"/>
      <c r="Q2198" s="587"/>
      <c r="R2198" s="587"/>
    </row>
    <row r="2199" customHeight="1" spans="16:18">
      <c r="P2199" s="587"/>
      <c r="Q2199" s="587"/>
      <c r="R2199" s="587"/>
    </row>
    <row r="2200" customHeight="1" spans="16:18">
      <c r="P2200" s="587"/>
      <c r="Q2200" s="587"/>
      <c r="R2200" s="587"/>
    </row>
    <row r="2201" customHeight="1" spans="16:18">
      <c r="P2201" s="587"/>
      <c r="Q2201" s="587"/>
      <c r="R2201" s="587"/>
    </row>
    <row r="2202" customHeight="1" spans="16:18">
      <c r="P2202" s="587"/>
      <c r="Q2202" s="587"/>
      <c r="R2202" s="587"/>
    </row>
    <row r="2203" customHeight="1" spans="16:18">
      <c r="P2203" s="587"/>
      <c r="Q2203" s="587"/>
      <c r="R2203" s="587"/>
    </row>
    <row r="2204" customHeight="1" spans="16:18">
      <c r="P2204" s="587"/>
      <c r="Q2204" s="587"/>
      <c r="R2204" s="587"/>
    </row>
    <row r="2205" customHeight="1" spans="16:18">
      <c r="P2205" s="587"/>
      <c r="Q2205" s="587"/>
      <c r="R2205" s="587"/>
    </row>
    <row r="2206" customHeight="1" spans="16:18">
      <c r="P2206" s="587"/>
      <c r="Q2206" s="587"/>
      <c r="R2206" s="587"/>
    </row>
    <row r="2207" customHeight="1" spans="16:18">
      <c r="P2207" s="587"/>
      <c r="Q2207" s="587"/>
      <c r="R2207" s="587"/>
    </row>
    <row r="2208" customHeight="1" spans="16:18">
      <c r="P2208" s="587"/>
      <c r="Q2208" s="587"/>
      <c r="R2208" s="587"/>
    </row>
    <row r="2209" customHeight="1" spans="16:18">
      <c r="P2209" s="587"/>
      <c r="Q2209" s="587"/>
      <c r="R2209" s="587"/>
    </row>
    <row r="2210" customHeight="1" spans="16:18">
      <c r="P2210" s="587"/>
      <c r="Q2210" s="587"/>
      <c r="R2210" s="587"/>
    </row>
    <row r="2211" customHeight="1" spans="16:18">
      <c r="P2211" s="587"/>
      <c r="Q2211" s="587"/>
      <c r="R2211" s="587"/>
    </row>
    <row r="2212" customHeight="1" spans="16:18">
      <c r="P2212" s="587"/>
      <c r="Q2212" s="587"/>
      <c r="R2212" s="587"/>
    </row>
    <row r="2213" customHeight="1" spans="16:18">
      <c r="P2213" s="587"/>
      <c r="Q2213" s="587"/>
      <c r="R2213" s="587"/>
    </row>
    <row r="2214" customHeight="1" spans="16:18">
      <c r="P2214" s="587"/>
      <c r="Q2214" s="587"/>
      <c r="R2214" s="587"/>
    </row>
    <row r="2215" customHeight="1" spans="16:18">
      <c r="P2215" s="587"/>
      <c r="Q2215" s="587"/>
      <c r="R2215" s="587"/>
    </row>
    <row r="2216" customHeight="1" spans="16:18">
      <c r="P2216" s="587"/>
      <c r="Q2216" s="587"/>
      <c r="R2216" s="587"/>
    </row>
    <row r="2217" customHeight="1" spans="16:18">
      <c r="P2217" s="587"/>
      <c r="Q2217" s="587"/>
      <c r="R2217" s="587"/>
    </row>
    <row r="2218" customHeight="1" spans="16:18">
      <c r="P2218" s="587"/>
      <c r="Q2218" s="587"/>
      <c r="R2218" s="587"/>
    </row>
    <row r="2219" customHeight="1" spans="16:18">
      <c r="P2219" s="587"/>
      <c r="Q2219" s="587"/>
      <c r="R2219" s="587"/>
    </row>
    <row r="2220" customHeight="1" spans="16:18">
      <c r="P2220" s="587"/>
      <c r="Q2220" s="587"/>
      <c r="R2220" s="587"/>
    </row>
    <row r="2221" customHeight="1" spans="16:18">
      <c r="P2221" s="587"/>
      <c r="Q2221" s="587"/>
      <c r="R2221" s="587"/>
    </row>
    <row r="2222" customHeight="1" spans="16:18">
      <c r="P2222" s="587"/>
      <c r="Q2222" s="587"/>
      <c r="R2222" s="587"/>
    </row>
    <row r="2223" customHeight="1" spans="16:18">
      <c r="P2223" s="587"/>
      <c r="Q2223" s="587"/>
      <c r="R2223" s="587"/>
    </row>
    <row r="2224" customHeight="1" spans="16:18">
      <c r="P2224" s="587"/>
      <c r="Q2224" s="587"/>
      <c r="R2224" s="587"/>
    </row>
    <row r="2225" customHeight="1" spans="16:18">
      <c r="P2225" s="587"/>
      <c r="Q2225" s="587"/>
      <c r="R2225" s="587"/>
    </row>
    <row r="2226" customHeight="1" spans="16:18">
      <c r="P2226" s="587"/>
      <c r="Q2226" s="587"/>
      <c r="R2226" s="587"/>
    </row>
    <row r="2227" customHeight="1" spans="16:18">
      <c r="P2227" s="587"/>
      <c r="Q2227" s="587"/>
      <c r="R2227" s="587"/>
    </row>
    <row r="2228" customHeight="1" spans="16:18">
      <c r="P2228" s="587"/>
      <c r="Q2228" s="587"/>
      <c r="R2228" s="587"/>
    </row>
    <row r="2229" customHeight="1" spans="16:18">
      <c r="P2229" s="587"/>
      <c r="Q2229" s="587"/>
      <c r="R2229" s="587"/>
    </row>
    <row r="2230" customHeight="1" spans="16:18">
      <c r="P2230" s="587"/>
      <c r="Q2230" s="587"/>
      <c r="R2230" s="587"/>
    </row>
    <row r="2231" customHeight="1" spans="16:18">
      <c r="P2231" s="587"/>
      <c r="Q2231" s="587"/>
      <c r="R2231" s="587"/>
    </row>
    <row r="2232" customHeight="1" spans="16:18">
      <c r="P2232" s="587"/>
      <c r="Q2232" s="587"/>
      <c r="R2232" s="587"/>
    </row>
    <row r="2233" customHeight="1" spans="16:18">
      <c r="P2233" s="587"/>
      <c r="Q2233" s="587"/>
      <c r="R2233" s="587"/>
    </row>
    <row r="2234" customHeight="1" spans="16:18">
      <c r="P2234" s="587"/>
      <c r="Q2234" s="587"/>
      <c r="R2234" s="587"/>
    </row>
    <row r="2235" customHeight="1" spans="16:18">
      <c r="P2235" s="587"/>
      <c r="Q2235" s="587"/>
      <c r="R2235" s="587"/>
    </row>
    <row r="2236" customHeight="1" spans="16:18">
      <c r="P2236" s="587"/>
      <c r="Q2236" s="587"/>
      <c r="R2236" s="587"/>
    </row>
    <row r="2237" customHeight="1" spans="16:18">
      <c r="P2237" s="587"/>
      <c r="Q2237" s="587"/>
      <c r="R2237" s="587"/>
    </row>
    <row r="2238" customHeight="1" spans="16:18">
      <c r="P2238" s="587"/>
      <c r="Q2238" s="587"/>
      <c r="R2238" s="587"/>
    </row>
    <row r="2239" customHeight="1" spans="16:18">
      <c r="P2239" s="587"/>
      <c r="Q2239" s="587"/>
      <c r="R2239" s="587"/>
    </row>
    <row r="2240" customHeight="1" spans="16:18">
      <c r="P2240" s="587"/>
      <c r="Q2240" s="587"/>
      <c r="R2240" s="587"/>
    </row>
    <row r="2241" customHeight="1" spans="16:18">
      <c r="P2241" s="587"/>
      <c r="Q2241" s="587"/>
      <c r="R2241" s="587"/>
    </row>
    <row r="2242" customHeight="1" spans="16:18">
      <c r="P2242" s="587"/>
      <c r="Q2242" s="587"/>
      <c r="R2242" s="587"/>
    </row>
    <row r="2243" customHeight="1" spans="16:18">
      <c r="P2243" s="587"/>
      <c r="Q2243" s="587"/>
      <c r="R2243" s="587"/>
    </row>
    <row r="2244" customHeight="1" spans="16:18">
      <c r="P2244" s="587"/>
      <c r="Q2244" s="587"/>
      <c r="R2244" s="587"/>
    </row>
    <row r="2245" customHeight="1" spans="16:18">
      <c r="P2245" s="587"/>
      <c r="Q2245" s="587"/>
      <c r="R2245" s="587"/>
    </row>
    <row r="2246" customHeight="1" spans="16:18">
      <c r="P2246" s="587"/>
      <c r="Q2246" s="587"/>
      <c r="R2246" s="587"/>
    </row>
    <row r="2247" customHeight="1" spans="16:18">
      <c r="P2247" s="587"/>
      <c r="Q2247" s="587"/>
      <c r="R2247" s="587"/>
    </row>
    <row r="2248" customHeight="1" spans="16:18">
      <c r="P2248" s="587"/>
      <c r="Q2248" s="587"/>
      <c r="R2248" s="587"/>
    </row>
    <row r="2249" customHeight="1" spans="16:18">
      <c r="P2249" s="587"/>
      <c r="Q2249" s="587"/>
      <c r="R2249" s="587"/>
    </row>
    <row r="2250" customHeight="1" spans="16:18">
      <c r="P2250" s="587"/>
      <c r="Q2250" s="587"/>
      <c r="R2250" s="587"/>
    </row>
    <row r="2251" customHeight="1" spans="16:18">
      <c r="P2251" s="587"/>
      <c r="Q2251" s="587"/>
      <c r="R2251" s="587"/>
    </row>
    <row r="2252" customHeight="1" spans="16:18">
      <c r="P2252" s="587"/>
      <c r="Q2252" s="587"/>
      <c r="R2252" s="587"/>
    </row>
    <row r="2253" customHeight="1" spans="16:18">
      <c r="P2253" s="587"/>
      <c r="Q2253" s="587"/>
      <c r="R2253" s="587"/>
    </row>
    <row r="2254" customHeight="1" spans="16:18">
      <c r="P2254" s="587"/>
      <c r="Q2254" s="587"/>
      <c r="R2254" s="587"/>
    </row>
    <row r="2255" customHeight="1" spans="16:18">
      <c r="P2255" s="587"/>
      <c r="Q2255" s="587"/>
      <c r="R2255" s="587"/>
    </row>
    <row r="2256" customHeight="1" spans="16:18">
      <c r="P2256" s="587"/>
      <c r="Q2256" s="587"/>
      <c r="R2256" s="587"/>
    </row>
    <row r="2257" customHeight="1" spans="16:18">
      <c r="P2257" s="587"/>
      <c r="Q2257" s="587"/>
      <c r="R2257" s="587"/>
    </row>
    <row r="2258" customHeight="1" spans="16:18">
      <c r="P2258" s="587"/>
      <c r="Q2258" s="587"/>
      <c r="R2258" s="587"/>
    </row>
    <row r="2259" customHeight="1" spans="16:18">
      <c r="P2259" s="587"/>
      <c r="Q2259" s="587"/>
      <c r="R2259" s="587"/>
    </row>
    <row r="2260" customHeight="1" spans="16:18">
      <c r="P2260" s="587"/>
      <c r="Q2260" s="587"/>
      <c r="R2260" s="587"/>
    </row>
    <row r="2261" customHeight="1" spans="16:18">
      <c r="P2261" s="587"/>
      <c r="Q2261" s="587"/>
      <c r="R2261" s="587"/>
    </row>
    <row r="2262" customHeight="1" spans="16:18">
      <c r="P2262" s="587"/>
      <c r="Q2262" s="587"/>
      <c r="R2262" s="587"/>
    </row>
    <row r="2263" customHeight="1" spans="16:18">
      <c r="P2263" s="587"/>
      <c r="Q2263" s="587"/>
      <c r="R2263" s="587"/>
    </row>
    <row r="2264" customHeight="1" spans="16:18">
      <c r="P2264" s="587"/>
      <c r="Q2264" s="587"/>
      <c r="R2264" s="587"/>
    </row>
    <row r="2265" customHeight="1" spans="16:18">
      <c r="P2265" s="587"/>
      <c r="Q2265" s="587"/>
      <c r="R2265" s="587"/>
    </row>
    <row r="2266" customHeight="1" spans="16:18">
      <c r="P2266" s="587"/>
      <c r="Q2266" s="587"/>
      <c r="R2266" s="587"/>
    </row>
    <row r="2267" customHeight="1" spans="16:18">
      <c r="P2267" s="587"/>
      <c r="Q2267" s="587"/>
      <c r="R2267" s="587"/>
    </row>
    <row r="2268" customHeight="1" spans="16:18">
      <c r="P2268" s="587"/>
      <c r="Q2268" s="587"/>
      <c r="R2268" s="587"/>
    </row>
    <row r="2269" customHeight="1" spans="16:18">
      <c r="P2269" s="587"/>
      <c r="Q2269" s="587"/>
      <c r="R2269" s="587"/>
    </row>
    <row r="2270" customHeight="1" spans="16:18">
      <c r="P2270" s="587"/>
      <c r="Q2270" s="587"/>
      <c r="R2270" s="587"/>
    </row>
    <row r="2271" customHeight="1" spans="16:18">
      <c r="P2271" s="587"/>
      <c r="Q2271" s="587"/>
      <c r="R2271" s="587"/>
    </row>
    <row r="2272" customHeight="1" spans="16:18">
      <c r="P2272" s="587"/>
      <c r="Q2272" s="587"/>
      <c r="R2272" s="587"/>
    </row>
    <row r="2273" customHeight="1" spans="16:18">
      <c r="P2273" s="587"/>
      <c r="Q2273" s="587"/>
      <c r="R2273" s="587"/>
    </row>
    <row r="2274" customHeight="1" spans="16:18">
      <c r="P2274" s="587"/>
      <c r="Q2274" s="587"/>
      <c r="R2274" s="587"/>
    </row>
    <row r="2275" customHeight="1" spans="16:18">
      <c r="P2275" s="587"/>
      <c r="Q2275" s="587"/>
      <c r="R2275" s="587"/>
    </row>
    <row r="2276" customHeight="1" spans="16:18">
      <c r="P2276" s="587"/>
      <c r="Q2276" s="587"/>
      <c r="R2276" s="587"/>
    </row>
    <row r="2277" customHeight="1" spans="16:18">
      <c r="P2277" s="587"/>
      <c r="Q2277" s="587"/>
      <c r="R2277" s="587"/>
    </row>
    <row r="2278" customHeight="1" spans="16:18">
      <c r="P2278" s="587"/>
      <c r="Q2278" s="587"/>
      <c r="R2278" s="587"/>
    </row>
    <row r="2279" customHeight="1" spans="16:18">
      <c r="P2279" s="587"/>
      <c r="Q2279" s="587"/>
      <c r="R2279" s="587"/>
    </row>
    <row r="2280" customHeight="1" spans="16:18">
      <c r="P2280" s="587"/>
      <c r="Q2280" s="587"/>
      <c r="R2280" s="587"/>
    </row>
    <row r="2281" customHeight="1" spans="16:18">
      <c r="P2281" s="587"/>
      <c r="Q2281" s="587"/>
      <c r="R2281" s="587"/>
    </row>
    <row r="2282" customHeight="1" spans="16:18">
      <c r="P2282" s="587"/>
      <c r="Q2282" s="587"/>
      <c r="R2282" s="587"/>
    </row>
    <row r="2283" customHeight="1" spans="16:18">
      <c r="P2283" s="587"/>
      <c r="Q2283" s="587"/>
      <c r="R2283" s="587"/>
    </row>
    <row r="2284" customHeight="1" spans="16:18">
      <c r="P2284" s="587"/>
      <c r="Q2284" s="587"/>
      <c r="R2284" s="587"/>
    </row>
    <row r="2285" customHeight="1" spans="16:18">
      <c r="P2285" s="587"/>
      <c r="Q2285" s="587"/>
      <c r="R2285" s="587"/>
    </row>
    <row r="2286" customHeight="1" spans="16:18">
      <c r="P2286" s="587"/>
      <c r="Q2286" s="587"/>
      <c r="R2286" s="587"/>
    </row>
    <row r="2287" customHeight="1" spans="16:18">
      <c r="P2287" s="587"/>
      <c r="Q2287" s="587"/>
      <c r="R2287" s="587"/>
    </row>
    <row r="2288" customHeight="1" spans="16:18">
      <c r="P2288" s="587"/>
      <c r="Q2288" s="587"/>
      <c r="R2288" s="587"/>
    </row>
    <row r="2289" customHeight="1" spans="16:18">
      <c r="P2289" s="587"/>
      <c r="Q2289" s="587"/>
      <c r="R2289" s="587"/>
    </row>
    <row r="2290" customHeight="1" spans="16:18">
      <c r="P2290" s="587"/>
      <c r="Q2290" s="587"/>
      <c r="R2290" s="587"/>
    </row>
    <row r="2291" customHeight="1" spans="16:18">
      <c r="P2291" s="587"/>
      <c r="Q2291" s="587"/>
      <c r="R2291" s="587"/>
    </row>
    <row r="2292" customHeight="1" spans="16:18">
      <c r="P2292" s="587"/>
      <c r="Q2292" s="587"/>
      <c r="R2292" s="587"/>
    </row>
    <row r="2293" customHeight="1" spans="16:18">
      <c r="P2293" s="587"/>
      <c r="Q2293" s="587"/>
      <c r="R2293" s="587"/>
    </row>
    <row r="2294" customHeight="1" spans="16:18">
      <c r="P2294" s="587"/>
      <c r="Q2294" s="587"/>
      <c r="R2294" s="587"/>
    </row>
    <row r="2295" customHeight="1" spans="16:18">
      <c r="P2295" s="587"/>
      <c r="Q2295" s="587"/>
      <c r="R2295" s="587"/>
    </row>
    <row r="2296" customHeight="1" spans="16:18">
      <c r="P2296" s="587"/>
      <c r="Q2296" s="587"/>
      <c r="R2296" s="587"/>
    </row>
    <row r="2297" customHeight="1" spans="16:18">
      <c r="P2297" s="587"/>
      <c r="Q2297" s="587"/>
      <c r="R2297" s="587"/>
    </row>
    <row r="2298" customHeight="1" spans="16:18">
      <c r="P2298" s="587"/>
      <c r="Q2298" s="587"/>
      <c r="R2298" s="587"/>
    </row>
    <row r="2299" customHeight="1" spans="16:18">
      <c r="P2299" s="587"/>
      <c r="Q2299" s="587"/>
      <c r="R2299" s="587"/>
    </row>
    <row r="2300" customHeight="1" spans="16:18">
      <c r="P2300" s="587"/>
      <c r="Q2300" s="587"/>
      <c r="R2300" s="587"/>
    </row>
    <row r="2301" customHeight="1" spans="16:18">
      <c r="P2301" s="587"/>
      <c r="Q2301" s="587"/>
      <c r="R2301" s="587"/>
    </row>
    <row r="2302" customHeight="1" spans="16:18">
      <c r="P2302" s="587"/>
      <c r="Q2302" s="587"/>
      <c r="R2302" s="587"/>
    </row>
    <row r="2303" customHeight="1" spans="16:18">
      <c r="P2303" s="587"/>
      <c r="Q2303" s="587"/>
      <c r="R2303" s="587"/>
    </row>
    <row r="2304" customHeight="1" spans="16:18">
      <c r="P2304" s="587"/>
      <c r="Q2304" s="587"/>
      <c r="R2304" s="587"/>
    </row>
    <row r="2305" customHeight="1" spans="16:18">
      <c r="P2305" s="587"/>
      <c r="Q2305" s="587"/>
      <c r="R2305" s="587"/>
    </row>
    <row r="2306" customHeight="1" spans="16:18">
      <c r="P2306" s="587"/>
      <c r="Q2306" s="587"/>
      <c r="R2306" s="587"/>
    </row>
    <row r="2307" customHeight="1" spans="16:18">
      <c r="P2307" s="587"/>
      <c r="Q2307" s="587"/>
      <c r="R2307" s="587"/>
    </row>
    <row r="2308" customHeight="1" spans="16:18">
      <c r="P2308" s="587"/>
      <c r="Q2308" s="587"/>
      <c r="R2308" s="587"/>
    </row>
    <row r="2309" customHeight="1" spans="16:18">
      <c r="P2309" s="587"/>
      <c r="Q2309" s="587"/>
      <c r="R2309" s="587"/>
    </row>
    <row r="2310" customHeight="1" spans="16:18">
      <c r="P2310" s="587"/>
      <c r="Q2310" s="587"/>
      <c r="R2310" s="587"/>
    </row>
    <row r="2311" customHeight="1" spans="16:18">
      <c r="P2311" s="587"/>
      <c r="Q2311" s="587"/>
      <c r="R2311" s="587"/>
    </row>
    <row r="2312" customHeight="1" spans="16:18">
      <c r="P2312" s="587"/>
      <c r="Q2312" s="587"/>
      <c r="R2312" s="587"/>
    </row>
    <row r="2313" customHeight="1" spans="16:18">
      <c r="P2313" s="587"/>
      <c r="Q2313" s="587"/>
      <c r="R2313" s="587"/>
    </row>
    <row r="2314" customHeight="1" spans="16:18">
      <c r="P2314" s="587"/>
      <c r="Q2314" s="587"/>
      <c r="R2314" s="587"/>
    </row>
    <row r="2315" customHeight="1" spans="16:18">
      <c r="P2315" s="587"/>
      <c r="Q2315" s="587"/>
      <c r="R2315" s="587"/>
    </row>
    <row r="2316" customHeight="1" spans="16:18">
      <c r="P2316" s="587"/>
      <c r="Q2316" s="587"/>
      <c r="R2316" s="587"/>
    </row>
    <row r="2317" customHeight="1" spans="16:18">
      <c r="P2317" s="587"/>
      <c r="Q2317" s="587"/>
      <c r="R2317" s="587"/>
    </row>
    <row r="2318" customHeight="1" spans="16:18">
      <c r="P2318" s="587"/>
      <c r="Q2318" s="587"/>
      <c r="R2318" s="587"/>
    </row>
    <row r="2319" customHeight="1" spans="16:18">
      <c r="P2319" s="587"/>
      <c r="Q2319" s="587"/>
      <c r="R2319" s="587"/>
    </row>
    <row r="2320" customHeight="1" spans="16:18">
      <c r="P2320" s="587"/>
      <c r="Q2320" s="587"/>
      <c r="R2320" s="587"/>
    </row>
    <row r="2321" customHeight="1" spans="16:18">
      <c r="P2321" s="587"/>
      <c r="Q2321" s="587"/>
      <c r="R2321" s="587"/>
    </row>
    <row r="2322" customHeight="1" spans="16:18">
      <c r="P2322" s="587"/>
      <c r="Q2322" s="587"/>
      <c r="R2322" s="587"/>
    </row>
    <row r="2323" customHeight="1" spans="16:18">
      <c r="P2323" s="587"/>
      <c r="Q2323" s="587"/>
      <c r="R2323" s="587"/>
    </row>
    <row r="2324" customHeight="1" spans="16:18">
      <c r="P2324" s="587"/>
      <c r="Q2324" s="587"/>
      <c r="R2324" s="587"/>
    </row>
    <row r="2325" customHeight="1" spans="16:18">
      <c r="P2325" s="587"/>
      <c r="Q2325" s="587"/>
      <c r="R2325" s="587"/>
    </row>
    <row r="2326" customHeight="1" spans="16:18">
      <c r="P2326" s="587"/>
      <c r="Q2326" s="587"/>
      <c r="R2326" s="587"/>
    </row>
    <row r="2327" customHeight="1" spans="16:18">
      <c r="P2327" s="587"/>
      <c r="Q2327" s="587"/>
      <c r="R2327" s="587"/>
    </row>
    <row r="2328" customHeight="1" spans="16:18">
      <c r="P2328" s="587"/>
      <c r="Q2328" s="587"/>
      <c r="R2328" s="587"/>
    </row>
    <row r="2329" customHeight="1" spans="16:18">
      <c r="P2329" s="587"/>
      <c r="Q2329" s="587"/>
      <c r="R2329" s="587"/>
    </row>
    <row r="2330" customHeight="1" spans="16:18">
      <c r="P2330" s="587"/>
      <c r="Q2330" s="587"/>
      <c r="R2330" s="587"/>
    </row>
    <row r="2331" customHeight="1" spans="16:18">
      <c r="P2331" s="587"/>
      <c r="Q2331" s="587"/>
      <c r="R2331" s="587"/>
    </row>
    <row r="2332" customHeight="1" spans="16:18">
      <c r="P2332" s="587"/>
      <c r="Q2332" s="587"/>
      <c r="R2332" s="587"/>
    </row>
    <row r="2333" customHeight="1" spans="16:18">
      <c r="P2333" s="587"/>
      <c r="Q2333" s="587"/>
      <c r="R2333" s="587"/>
    </row>
    <row r="2334" customHeight="1" spans="16:18">
      <c r="P2334" s="587"/>
      <c r="Q2334" s="587"/>
      <c r="R2334" s="587"/>
    </row>
    <row r="2335" customHeight="1" spans="16:18">
      <c r="P2335" s="587"/>
      <c r="Q2335" s="587"/>
      <c r="R2335" s="587"/>
    </row>
    <row r="2336" customHeight="1" spans="16:18">
      <c r="P2336" s="587"/>
      <c r="Q2336" s="587"/>
      <c r="R2336" s="587"/>
    </row>
    <row r="2337" customHeight="1" spans="16:18">
      <c r="P2337" s="587"/>
      <c r="Q2337" s="587"/>
      <c r="R2337" s="587"/>
    </row>
    <row r="2338" customHeight="1" spans="16:18">
      <c r="P2338" s="587"/>
      <c r="Q2338" s="587"/>
      <c r="R2338" s="587"/>
    </row>
    <row r="2339" customHeight="1" spans="16:18">
      <c r="P2339" s="587"/>
      <c r="Q2339" s="587"/>
      <c r="R2339" s="587"/>
    </row>
    <row r="2340" customHeight="1" spans="16:18">
      <c r="P2340" s="587"/>
      <c r="Q2340" s="587"/>
      <c r="R2340" s="587"/>
    </row>
    <row r="2341" customHeight="1" spans="16:18">
      <c r="P2341" s="587"/>
      <c r="Q2341" s="587"/>
      <c r="R2341" s="587"/>
    </row>
    <row r="2342" customHeight="1" spans="16:18">
      <c r="P2342" s="587"/>
      <c r="Q2342" s="587"/>
      <c r="R2342" s="587"/>
    </row>
    <row r="2343" customHeight="1" spans="16:18">
      <c r="P2343" s="587"/>
      <c r="Q2343" s="587"/>
      <c r="R2343" s="587"/>
    </row>
    <row r="2344" customHeight="1" spans="16:18">
      <c r="P2344" s="587"/>
      <c r="Q2344" s="587"/>
      <c r="R2344" s="587"/>
    </row>
    <row r="2345" customHeight="1" spans="16:18">
      <c r="P2345" s="587"/>
      <c r="Q2345" s="587"/>
      <c r="R2345" s="587"/>
    </row>
    <row r="2346" customHeight="1" spans="16:18">
      <c r="P2346" s="587"/>
      <c r="Q2346" s="587"/>
      <c r="R2346" s="587"/>
    </row>
    <row r="2347" customHeight="1" spans="16:18">
      <c r="P2347" s="587"/>
      <c r="Q2347" s="587"/>
      <c r="R2347" s="587"/>
    </row>
    <row r="2348" customHeight="1" spans="16:18">
      <c r="P2348" s="587"/>
      <c r="Q2348" s="587"/>
      <c r="R2348" s="587"/>
    </row>
    <row r="2349" customHeight="1" spans="16:18">
      <c r="P2349" s="587"/>
      <c r="Q2349" s="587"/>
      <c r="R2349" s="587"/>
    </row>
    <row r="2350" customHeight="1" spans="16:18">
      <c r="P2350" s="587"/>
      <c r="Q2350" s="587"/>
      <c r="R2350" s="587"/>
    </row>
    <row r="2351" customHeight="1" spans="16:18">
      <c r="P2351" s="587"/>
      <c r="Q2351" s="587"/>
      <c r="R2351" s="587"/>
    </row>
    <row r="2352" customHeight="1" spans="16:18">
      <c r="P2352" s="587"/>
      <c r="Q2352" s="587"/>
      <c r="R2352" s="587"/>
    </row>
    <row r="2353" customHeight="1" spans="16:18">
      <c r="P2353" s="587"/>
      <c r="Q2353" s="587"/>
      <c r="R2353" s="587"/>
    </row>
    <row r="2354" customHeight="1" spans="16:18">
      <c r="P2354" s="587"/>
      <c r="Q2354" s="587"/>
      <c r="R2354" s="587"/>
    </row>
    <row r="2355" customHeight="1" spans="16:18">
      <c r="P2355" s="587"/>
      <c r="Q2355" s="587"/>
      <c r="R2355" s="587"/>
    </row>
    <row r="2356" customHeight="1" spans="16:18">
      <c r="P2356" s="587"/>
      <c r="Q2356" s="587"/>
      <c r="R2356" s="587"/>
    </row>
    <row r="2357" customHeight="1" spans="16:18">
      <c r="P2357" s="587"/>
      <c r="Q2357" s="587"/>
      <c r="R2357" s="587"/>
    </row>
    <row r="2358" customHeight="1" spans="16:18">
      <c r="P2358" s="587"/>
      <c r="Q2358" s="587"/>
      <c r="R2358" s="587"/>
    </row>
    <row r="2359" customHeight="1" spans="16:18">
      <c r="P2359" s="587"/>
      <c r="Q2359" s="587"/>
      <c r="R2359" s="587"/>
    </row>
    <row r="2360" customHeight="1" spans="16:18">
      <c r="P2360" s="587"/>
      <c r="Q2360" s="587"/>
      <c r="R2360" s="587"/>
    </row>
    <row r="2361" customHeight="1" spans="16:18">
      <c r="P2361" s="587"/>
      <c r="Q2361" s="587"/>
      <c r="R2361" s="587"/>
    </row>
    <row r="2362" customHeight="1" spans="16:18">
      <c r="P2362" s="587"/>
      <c r="Q2362" s="587"/>
      <c r="R2362" s="587"/>
    </row>
    <row r="2363" customHeight="1" spans="16:18">
      <c r="P2363" s="587"/>
      <c r="Q2363" s="587"/>
      <c r="R2363" s="587"/>
    </row>
    <row r="2364" customHeight="1" spans="16:18">
      <c r="P2364" s="587"/>
      <c r="Q2364" s="587"/>
      <c r="R2364" s="587"/>
    </row>
    <row r="2365" customHeight="1" spans="16:18">
      <c r="P2365" s="587"/>
      <c r="Q2365" s="587"/>
      <c r="R2365" s="587"/>
    </row>
    <row r="2366" customHeight="1" spans="16:18">
      <c r="P2366" s="587"/>
      <c r="Q2366" s="587"/>
      <c r="R2366" s="587"/>
    </row>
    <row r="2367" customHeight="1" spans="16:18">
      <c r="P2367" s="587"/>
      <c r="Q2367" s="587"/>
      <c r="R2367" s="587"/>
    </row>
    <row r="2368" customHeight="1" spans="16:18">
      <c r="P2368" s="587"/>
      <c r="Q2368" s="587"/>
      <c r="R2368" s="587"/>
    </row>
    <row r="2369" customHeight="1" spans="16:18">
      <c r="P2369" s="587"/>
      <c r="Q2369" s="587"/>
      <c r="R2369" s="587"/>
    </row>
    <row r="2370" customHeight="1" spans="16:18">
      <c r="P2370" s="587"/>
      <c r="Q2370" s="587"/>
      <c r="R2370" s="587"/>
    </row>
    <row r="2371" customHeight="1" spans="16:18">
      <c r="P2371" s="587"/>
      <c r="Q2371" s="587"/>
      <c r="R2371" s="587"/>
    </row>
    <row r="2372" customHeight="1" spans="16:18">
      <c r="P2372" s="587"/>
      <c r="Q2372" s="587"/>
      <c r="R2372" s="587"/>
    </row>
    <row r="2373" customHeight="1" spans="16:18">
      <c r="P2373" s="587"/>
      <c r="Q2373" s="587"/>
      <c r="R2373" s="587"/>
    </row>
    <row r="2374" customHeight="1" spans="16:18">
      <c r="P2374" s="587"/>
      <c r="Q2374" s="587"/>
      <c r="R2374" s="587"/>
    </row>
    <row r="2375" customHeight="1" spans="16:18">
      <c r="P2375" s="587"/>
      <c r="Q2375" s="587"/>
      <c r="R2375" s="587"/>
    </row>
    <row r="2376" customHeight="1" spans="16:18">
      <c r="P2376" s="587"/>
      <c r="Q2376" s="587"/>
      <c r="R2376" s="587"/>
    </row>
    <row r="2377" customHeight="1" spans="16:18">
      <c r="P2377" s="587"/>
      <c r="Q2377" s="587"/>
      <c r="R2377" s="587"/>
    </row>
    <row r="2378" customHeight="1" spans="16:18">
      <c r="P2378" s="587"/>
      <c r="Q2378" s="587"/>
      <c r="R2378" s="587"/>
    </row>
    <row r="2379" customHeight="1" spans="16:18">
      <c r="P2379" s="587"/>
      <c r="Q2379" s="587"/>
      <c r="R2379" s="587"/>
    </row>
    <row r="2380" customHeight="1" spans="16:18">
      <c r="P2380" s="587"/>
      <c r="Q2380" s="587"/>
      <c r="R2380" s="587"/>
    </row>
    <row r="2381" customHeight="1" spans="16:18">
      <c r="P2381" s="587"/>
      <c r="Q2381" s="587"/>
      <c r="R2381" s="587"/>
    </row>
    <row r="2382" customHeight="1" spans="16:18">
      <c r="P2382" s="587"/>
      <c r="Q2382" s="587"/>
      <c r="R2382" s="587"/>
    </row>
    <row r="2383" customHeight="1" spans="16:18">
      <c r="P2383" s="587"/>
      <c r="Q2383" s="587"/>
      <c r="R2383" s="587"/>
    </row>
    <row r="2384" customHeight="1" spans="16:18">
      <c r="P2384" s="587"/>
      <c r="Q2384" s="587"/>
      <c r="R2384" s="587"/>
    </row>
    <row r="2385" customHeight="1" spans="16:18">
      <c r="P2385" s="587"/>
      <c r="Q2385" s="587"/>
      <c r="R2385" s="587"/>
    </row>
    <row r="2386" customHeight="1" spans="16:18">
      <c r="P2386" s="587"/>
      <c r="Q2386" s="587"/>
      <c r="R2386" s="587"/>
    </row>
    <row r="2387" customHeight="1" spans="16:18">
      <c r="P2387" s="587"/>
      <c r="Q2387" s="587"/>
      <c r="R2387" s="587"/>
    </row>
    <row r="2388" customHeight="1" spans="16:18">
      <c r="P2388" s="587"/>
      <c r="Q2388" s="587"/>
      <c r="R2388" s="587"/>
    </row>
    <row r="2389" customHeight="1" spans="16:18">
      <c r="P2389" s="587"/>
      <c r="Q2389" s="587"/>
      <c r="R2389" s="587"/>
    </row>
    <row r="2390" customHeight="1" spans="16:18">
      <c r="P2390" s="587"/>
      <c r="Q2390" s="587"/>
      <c r="R2390" s="587"/>
    </row>
    <row r="2391" customHeight="1" spans="16:18">
      <c r="P2391" s="587"/>
      <c r="Q2391" s="587"/>
      <c r="R2391" s="587"/>
    </row>
    <row r="2392" customHeight="1" spans="16:18">
      <c r="P2392" s="587"/>
      <c r="Q2392" s="587"/>
      <c r="R2392" s="587"/>
    </row>
    <row r="2393" customHeight="1" spans="16:18">
      <c r="P2393" s="587"/>
      <c r="Q2393" s="587"/>
      <c r="R2393" s="587"/>
    </row>
    <row r="2394" customHeight="1" spans="16:18">
      <c r="P2394" s="587"/>
      <c r="Q2394" s="587"/>
      <c r="R2394" s="587"/>
    </row>
    <row r="2395" customHeight="1" spans="16:18">
      <c r="P2395" s="587"/>
      <c r="Q2395" s="587"/>
      <c r="R2395" s="587"/>
    </row>
    <row r="2396" customHeight="1" spans="16:18">
      <c r="P2396" s="587"/>
      <c r="Q2396" s="587"/>
      <c r="R2396" s="587"/>
    </row>
    <row r="2397" customHeight="1" spans="16:18">
      <c r="P2397" s="587"/>
      <c r="Q2397" s="587"/>
      <c r="R2397" s="587"/>
    </row>
    <row r="2398" customHeight="1" spans="16:18">
      <c r="P2398" s="587"/>
      <c r="Q2398" s="587"/>
      <c r="R2398" s="587"/>
    </row>
    <row r="2399" customHeight="1" spans="16:18">
      <c r="P2399" s="587"/>
      <c r="Q2399" s="587"/>
      <c r="R2399" s="587"/>
    </row>
    <row r="2400" customHeight="1" spans="16:18">
      <c r="P2400" s="587"/>
      <c r="Q2400" s="587"/>
      <c r="R2400" s="587"/>
    </row>
    <row r="2401" customHeight="1" spans="16:18">
      <c r="P2401" s="587"/>
      <c r="Q2401" s="587"/>
      <c r="R2401" s="587"/>
    </row>
    <row r="2402" customHeight="1" spans="16:18">
      <c r="P2402" s="587"/>
      <c r="Q2402" s="587"/>
      <c r="R2402" s="587"/>
    </row>
    <row r="2403" customHeight="1" spans="16:18">
      <c r="P2403" s="587"/>
      <c r="Q2403" s="587"/>
      <c r="R2403" s="587"/>
    </row>
    <row r="2404" customHeight="1" spans="16:18">
      <c r="P2404" s="587"/>
      <c r="Q2404" s="587"/>
      <c r="R2404" s="587"/>
    </row>
    <row r="2405" customHeight="1" spans="16:18">
      <c r="P2405" s="587"/>
      <c r="Q2405" s="587"/>
      <c r="R2405" s="587"/>
    </row>
    <row r="2406" customHeight="1" spans="16:18">
      <c r="P2406" s="587"/>
      <c r="Q2406" s="587"/>
      <c r="R2406" s="587"/>
    </row>
    <row r="2407" customHeight="1" spans="16:18">
      <c r="P2407" s="587"/>
      <c r="Q2407" s="587"/>
      <c r="R2407" s="587"/>
    </row>
    <row r="2408" customHeight="1" spans="16:18">
      <c r="P2408" s="587"/>
      <c r="Q2408" s="587"/>
      <c r="R2408" s="587"/>
    </row>
    <row r="2409" customHeight="1" spans="16:18">
      <c r="P2409" s="587"/>
      <c r="Q2409" s="587"/>
      <c r="R2409" s="587"/>
    </row>
    <row r="2410" customHeight="1" spans="16:18">
      <c r="P2410" s="587"/>
      <c r="Q2410" s="587"/>
      <c r="R2410" s="587"/>
    </row>
    <row r="2411" customHeight="1" spans="16:18">
      <c r="P2411" s="587"/>
      <c r="Q2411" s="587"/>
      <c r="R2411" s="587"/>
    </row>
    <row r="2412" customHeight="1" spans="16:18">
      <c r="P2412" s="587"/>
      <c r="Q2412" s="587"/>
      <c r="R2412" s="587"/>
    </row>
    <row r="2413" customHeight="1" spans="16:18">
      <c r="P2413" s="587"/>
      <c r="Q2413" s="587"/>
      <c r="R2413" s="587"/>
    </row>
    <row r="2414" customHeight="1" spans="16:18">
      <c r="P2414" s="587"/>
      <c r="Q2414" s="587"/>
      <c r="R2414" s="587"/>
    </row>
    <row r="2415" customHeight="1" spans="16:18">
      <c r="P2415" s="587"/>
      <c r="Q2415" s="587"/>
      <c r="R2415" s="587"/>
    </row>
    <row r="2416" customHeight="1" spans="16:18">
      <c r="P2416" s="587"/>
      <c r="Q2416" s="587"/>
      <c r="R2416" s="587"/>
    </row>
    <row r="2417" customHeight="1" spans="16:18">
      <c r="P2417" s="587"/>
      <c r="Q2417" s="587"/>
      <c r="R2417" s="587"/>
    </row>
    <row r="2418" customHeight="1" spans="16:18">
      <c r="P2418" s="587"/>
      <c r="Q2418" s="587"/>
      <c r="R2418" s="587"/>
    </row>
    <row r="2419" customHeight="1" spans="16:18">
      <c r="P2419" s="587"/>
      <c r="Q2419" s="587"/>
      <c r="R2419" s="587"/>
    </row>
    <row r="2420" customHeight="1" spans="16:18">
      <c r="P2420" s="587"/>
      <c r="Q2420" s="587"/>
      <c r="R2420" s="587"/>
    </row>
    <row r="2421" customHeight="1" spans="16:18">
      <c r="P2421" s="587"/>
      <c r="Q2421" s="587"/>
      <c r="R2421" s="587"/>
    </row>
    <row r="2422" customHeight="1" spans="16:18">
      <c r="P2422" s="587"/>
      <c r="Q2422" s="587"/>
      <c r="R2422" s="587"/>
    </row>
    <row r="2423" customHeight="1" spans="16:18">
      <c r="P2423" s="587"/>
      <c r="Q2423" s="587"/>
      <c r="R2423" s="587"/>
    </row>
    <row r="2424" customHeight="1" spans="16:18">
      <c r="P2424" s="587"/>
      <c r="Q2424" s="587"/>
      <c r="R2424" s="587"/>
    </row>
    <row r="2425" customHeight="1" spans="16:18">
      <c r="P2425" s="587"/>
      <c r="Q2425" s="587"/>
      <c r="R2425" s="587"/>
    </row>
    <row r="2426" customHeight="1" spans="16:18">
      <c r="P2426" s="587"/>
      <c r="Q2426" s="587"/>
      <c r="R2426" s="587"/>
    </row>
    <row r="2427" customHeight="1" spans="16:18">
      <c r="P2427" s="587"/>
      <c r="Q2427" s="587"/>
      <c r="R2427" s="587"/>
    </row>
    <row r="2428" customHeight="1" spans="16:18">
      <c r="P2428" s="587"/>
      <c r="Q2428" s="587"/>
      <c r="R2428" s="587"/>
    </row>
    <row r="2429" customHeight="1" spans="16:18">
      <c r="P2429" s="587"/>
      <c r="Q2429" s="587"/>
      <c r="R2429" s="587"/>
    </row>
    <row r="2430" customHeight="1" spans="16:18">
      <c r="P2430" s="587"/>
      <c r="Q2430" s="587"/>
      <c r="R2430" s="587"/>
    </row>
    <row r="2431" customHeight="1" spans="16:18">
      <c r="P2431" s="587"/>
      <c r="Q2431" s="587"/>
      <c r="R2431" s="587"/>
    </row>
    <row r="2432" customHeight="1" spans="16:18">
      <c r="P2432" s="587"/>
      <c r="Q2432" s="587"/>
      <c r="R2432" s="587"/>
    </row>
    <row r="2433" customHeight="1" spans="16:18">
      <c r="P2433" s="587"/>
      <c r="Q2433" s="587"/>
      <c r="R2433" s="587"/>
    </row>
    <row r="2434" customHeight="1" spans="16:18">
      <c r="P2434" s="587"/>
      <c r="Q2434" s="587"/>
      <c r="R2434" s="587"/>
    </row>
    <row r="2435" customHeight="1" spans="16:18">
      <c r="P2435" s="587"/>
      <c r="Q2435" s="587"/>
      <c r="R2435" s="587"/>
    </row>
    <row r="2436" customHeight="1" spans="16:18">
      <c r="P2436" s="587"/>
      <c r="Q2436" s="587"/>
      <c r="R2436" s="587"/>
    </row>
    <row r="2437" customHeight="1" spans="16:18">
      <c r="P2437" s="587"/>
      <c r="Q2437" s="587"/>
      <c r="R2437" s="587"/>
    </row>
    <row r="2438" customHeight="1" spans="16:18">
      <c r="P2438" s="587"/>
      <c r="Q2438" s="587"/>
      <c r="R2438" s="587"/>
    </row>
    <row r="2439" customHeight="1" spans="16:18">
      <c r="P2439" s="587"/>
      <c r="Q2439" s="587"/>
      <c r="R2439" s="587"/>
    </row>
    <row r="2440" customHeight="1" spans="16:18">
      <c r="P2440" s="587"/>
      <c r="Q2440" s="587"/>
      <c r="R2440" s="587"/>
    </row>
    <row r="2441" customHeight="1" spans="16:18">
      <c r="P2441" s="587"/>
      <c r="Q2441" s="587"/>
      <c r="R2441" s="587"/>
    </row>
    <row r="2442" customHeight="1" spans="16:18">
      <c r="P2442" s="587"/>
      <c r="Q2442" s="587"/>
      <c r="R2442" s="587"/>
    </row>
    <row r="2443" customHeight="1" spans="16:18">
      <c r="P2443" s="587"/>
      <c r="Q2443" s="587"/>
      <c r="R2443" s="587"/>
    </row>
    <row r="2444" customHeight="1" spans="16:18">
      <c r="P2444" s="587"/>
      <c r="Q2444" s="587"/>
      <c r="R2444" s="587"/>
    </row>
    <row r="2445" customHeight="1" spans="16:18">
      <c r="P2445" s="587"/>
      <c r="Q2445" s="587"/>
      <c r="R2445" s="587"/>
    </row>
    <row r="2446" customHeight="1" spans="16:18">
      <c r="P2446" s="587"/>
      <c r="Q2446" s="587"/>
      <c r="R2446" s="587"/>
    </row>
    <row r="2447" customHeight="1" spans="16:18">
      <c r="P2447" s="587"/>
      <c r="Q2447" s="587"/>
      <c r="R2447" s="587"/>
    </row>
    <row r="2448" customHeight="1" spans="16:18">
      <c r="P2448" s="587"/>
      <c r="Q2448" s="587"/>
      <c r="R2448" s="587"/>
    </row>
    <row r="2449" customHeight="1" spans="16:18">
      <c r="P2449" s="587"/>
      <c r="Q2449" s="587"/>
      <c r="R2449" s="587"/>
    </row>
    <row r="2450" customHeight="1" spans="16:18">
      <c r="P2450" s="587"/>
      <c r="Q2450" s="587"/>
      <c r="R2450" s="587"/>
    </row>
    <row r="2451" customHeight="1" spans="16:18">
      <c r="P2451" s="587"/>
      <c r="Q2451" s="587"/>
      <c r="R2451" s="587"/>
    </row>
    <row r="2452" customHeight="1" spans="16:18">
      <c r="P2452" s="587"/>
      <c r="Q2452" s="587"/>
      <c r="R2452" s="587"/>
    </row>
    <row r="2453" customHeight="1" spans="16:18">
      <c r="P2453" s="587"/>
      <c r="Q2453" s="587"/>
      <c r="R2453" s="587"/>
    </row>
    <row r="2454" customHeight="1" spans="16:18">
      <c r="P2454" s="587"/>
      <c r="Q2454" s="587"/>
      <c r="R2454" s="587"/>
    </row>
    <row r="2455" customHeight="1" spans="16:18">
      <c r="P2455" s="587"/>
      <c r="Q2455" s="587"/>
      <c r="R2455" s="587"/>
    </row>
    <row r="2456" customHeight="1" spans="16:18">
      <c r="P2456" s="587"/>
      <c r="Q2456" s="587"/>
      <c r="R2456" s="587"/>
    </row>
    <row r="2457" customHeight="1" spans="16:18">
      <c r="P2457" s="587"/>
      <c r="Q2457" s="587"/>
      <c r="R2457" s="587"/>
    </row>
    <row r="2458" customHeight="1" spans="16:18">
      <c r="P2458" s="587"/>
      <c r="Q2458" s="587"/>
      <c r="R2458" s="587"/>
    </row>
    <row r="2459" customHeight="1" spans="16:18">
      <c r="P2459" s="587"/>
      <c r="Q2459" s="587"/>
      <c r="R2459" s="587"/>
    </row>
    <row r="2460" customHeight="1" spans="16:18">
      <c r="P2460" s="587"/>
      <c r="Q2460" s="587"/>
      <c r="R2460" s="587"/>
    </row>
    <row r="2461" customHeight="1" spans="16:18">
      <c r="P2461" s="587"/>
      <c r="Q2461" s="587"/>
      <c r="R2461" s="587"/>
    </row>
    <row r="2462" customHeight="1" spans="16:18">
      <c r="P2462" s="587"/>
      <c r="Q2462" s="587"/>
      <c r="R2462" s="587"/>
    </row>
    <row r="2463" customHeight="1" spans="16:18">
      <c r="P2463" s="587"/>
      <c r="Q2463" s="587"/>
      <c r="R2463" s="587"/>
    </row>
    <row r="2464" customHeight="1" spans="16:18">
      <c r="P2464" s="587"/>
      <c r="Q2464" s="587"/>
      <c r="R2464" s="587"/>
    </row>
    <row r="2465" customHeight="1" spans="16:18">
      <c r="P2465" s="587"/>
      <c r="Q2465" s="587"/>
      <c r="R2465" s="587"/>
    </row>
    <row r="2466" customHeight="1" spans="16:18">
      <c r="P2466" s="587"/>
      <c r="Q2466" s="587"/>
      <c r="R2466" s="587"/>
    </row>
    <row r="2467" customHeight="1" spans="16:18">
      <c r="P2467" s="587"/>
      <c r="Q2467" s="587"/>
      <c r="R2467" s="587"/>
    </row>
    <row r="2468" customHeight="1" spans="16:18">
      <c r="P2468" s="587"/>
      <c r="Q2468" s="587"/>
      <c r="R2468" s="587"/>
    </row>
    <row r="2469" customHeight="1" spans="16:18">
      <c r="P2469" s="587"/>
      <c r="Q2469" s="587"/>
      <c r="R2469" s="587"/>
    </row>
    <row r="2470" customHeight="1" spans="16:18">
      <c r="P2470" s="587"/>
      <c r="Q2470" s="587"/>
      <c r="R2470" s="587"/>
    </row>
    <row r="2471" customHeight="1" spans="16:18">
      <c r="P2471" s="587"/>
      <c r="Q2471" s="587"/>
      <c r="R2471" s="587"/>
    </row>
    <row r="2472" customHeight="1" spans="16:18">
      <c r="P2472" s="587"/>
      <c r="Q2472" s="587"/>
      <c r="R2472" s="587"/>
    </row>
    <row r="2473" customHeight="1" spans="16:18">
      <c r="P2473" s="587"/>
      <c r="Q2473" s="587"/>
      <c r="R2473" s="587"/>
    </row>
    <row r="2474" customHeight="1" spans="16:18">
      <c r="P2474" s="587"/>
      <c r="Q2474" s="587"/>
      <c r="R2474" s="587"/>
    </row>
    <row r="2475" customHeight="1" spans="16:18">
      <c r="P2475" s="587"/>
      <c r="Q2475" s="587"/>
      <c r="R2475" s="587"/>
    </row>
    <row r="2476" customHeight="1" spans="16:18">
      <c r="P2476" s="587"/>
      <c r="Q2476" s="587"/>
      <c r="R2476" s="587"/>
    </row>
    <row r="2477" customHeight="1" spans="16:18">
      <c r="P2477" s="587"/>
      <c r="Q2477" s="587"/>
      <c r="R2477" s="587"/>
    </row>
    <row r="2478" customHeight="1" spans="16:18">
      <c r="P2478" s="587"/>
      <c r="Q2478" s="587"/>
      <c r="R2478" s="587"/>
    </row>
    <row r="2479" customHeight="1" spans="16:18">
      <c r="P2479" s="587"/>
      <c r="Q2479" s="587"/>
      <c r="R2479" s="587"/>
    </row>
    <row r="2480" customHeight="1" spans="16:18">
      <c r="P2480" s="587"/>
      <c r="Q2480" s="587"/>
      <c r="R2480" s="587"/>
    </row>
    <row r="2481" customHeight="1" spans="16:18">
      <c r="P2481" s="587"/>
      <c r="Q2481" s="587"/>
      <c r="R2481" s="587"/>
    </row>
    <row r="2482" customHeight="1" spans="16:18">
      <c r="P2482" s="587"/>
      <c r="Q2482" s="587"/>
      <c r="R2482" s="587"/>
    </row>
    <row r="2483" customHeight="1" spans="16:18">
      <c r="P2483" s="587"/>
      <c r="Q2483" s="587"/>
      <c r="R2483" s="587"/>
    </row>
    <row r="2484" customHeight="1" spans="16:18">
      <c r="P2484" s="587"/>
      <c r="Q2484" s="587"/>
      <c r="R2484" s="587"/>
    </row>
    <row r="2485" customHeight="1" spans="16:18">
      <c r="P2485" s="587"/>
      <c r="Q2485" s="587"/>
      <c r="R2485" s="587"/>
    </row>
    <row r="2486" customHeight="1" spans="16:18">
      <c r="P2486" s="587"/>
      <c r="Q2486" s="587"/>
      <c r="R2486" s="587"/>
    </row>
    <row r="2487" customHeight="1" spans="16:18">
      <c r="P2487" s="587"/>
      <c r="Q2487" s="587"/>
      <c r="R2487" s="587"/>
    </row>
    <row r="2488" customHeight="1" spans="16:18">
      <c r="P2488" s="587"/>
      <c r="Q2488" s="587"/>
      <c r="R2488" s="587"/>
    </row>
    <row r="2489" customHeight="1" spans="16:18">
      <c r="P2489" s="587"/>
      <c r="Q2489" s="587"/>
      <c r="R2489" s="587"/>
    </row>
    <row r="2490" customHeight="1" spans="16:18">
      <c r="P2490" s="587"/>
      <c r="Q2490" s="587"/>
      <c r="R2490" s="587"/>
    </row>
    <row r="2491" customHeight="1" spans="16:18">
      <c r="P2491" s="587"/>
      <c r="Q2491" s="587"/>
      <c r="R2491" s="587"/>
    </row>
    <row r="2492" customHeight="1" spans="16:18">
      <c r="P2492" s="587"/>
      <c r="Q2492" s="587"/>
      <c r="R2492" s="587"/>
    </row>
    <row r="2493" customHeight="1" spans="16:18">
      <c r="P2493" s="587"/>
      <c r="Q2493" s="587"/>
      <c r="R2493" s="587"/>
    </row>
    <row r="2494" customHeight="1" spans="16:18">
      <c r="P2494" s="587"/>
      <c r="Q2494" s="587"/>
      <c r="R2494" s="587"/>
    </row>
    <row r="2495" customHeight="1" spans="16:18">
      <c r="P2495" s="587"/>
      <c r="Q2495" s="587"/>
      <c r="R2495" s="587"/>
    </row>
    <row r="2496" customHeight="1" spans="16:18">
      <c r="P2496" s="587"/>
      <c r="Q2496" s="587"/>
      <c r="R2496" s="587"/>
    </row>
    <row r="2497" customHeight="1" spans="16:18">
      <c r="P2497" s="587"/>
      <c r="Q2497" s="587"/>
      <c r="R2497" s="587"/>
    </row>
    <row r="2498" customHeight="1" spans="16:18">
      <c r="P2498" s="587"/>
      <c r="Q2498" s="587"/>
      <c r="R2498" s="587"/>
    </row>
    <row r="2499" customHeight="1" spans="16:18">
      <c r="P2499" s="587"/>
      <c r="Q2499" s="587"/>
      <c r="R2499" s="587"/>
    </row>
    <row r="2500" customHeight="1" spans="16:18">
      <c r="P2500" s="587"/>
      <c r="Q2500" s="587"/>
      <c r="R2500" s="587"/>
    </row>
    <row r="2501" customHeight="1" spans="16:18">
      <c r="P2501" s="587"/>
      <c r="Q2501" s="587"/>
      <c r="R2501" s="587"/>
    </row>
    <row r="2502" customHeight="1" spans="16:18">
      <c r="P2502" s="587"/>
      <c r="Q2502" s="587"/>
      <c r="R2502" s="587"/>
    </row>
    <row r="2503" customHeight="1" spans="16:18">
      <c r="P2503" s="587"/>
      <c r="Q2503" s="587"/>
      <c r="R2503" s="587"/>
    </row>
    <row r="2504" customHeight="1" spans="16:18">
      <c r="P2504" s="587"/>
      <c r="Q2504" s="587"/>
      <c r="R2504" s="587"/>
    </row>
    <row r="2505" customHeight="1" spans="16:18">
      <c r="P2505" s="587"/>
      <c r="Q2505" s="587"/>
      <c r="R2505" s="587"/>
    </row>
    <row r="2506" customHeight="1" spans="16:18">
      <c r="P2506" s="587"/>
      <c r="Q2506" s="587"/>
      <c r="R2506" s="587"/>
    </row>
    <row r="2507" customHeight="1" spans="16:18">
      <c r="P2507" s="587"/>
      <c r="Q2507" s="587"/>
      <c r="R2507" s="587"/>
    </row>
    <row r="2508" customHeight="1" spans="16:18">
      <c r="P2508" s="587"/>
      <c r="Q2508" s="587"/>
      <c r="R2508" s="587"/>
    </row>
    <row r="2509" customHeight="1" spans="16:18">
      <c r="P2509" s="587"/>
      <c r="Q2509" s="587"/>
      <c r="R2509" s="587"/>
    </row>
    <row r="2510" customHeight="1" spans="16:18">
      <c r="P2510" s="587"/>
      <c r="Q2510" s="587"/>
      <c r="R2510" s="587"/>
    </row>
    <row r="2511" customHeight="1" spans="16:18">
      <c r="P2511" s="587"/>
      <c r="Q2511" s="587"/>
      <c r="R2511" s="587"/>
    </row>
    <row r="2512" customHeight="1" spans="16:18">
      <c r="P2512" s="587"/>
      <c r="Q2512" s="587"/>
      <c r="R2512" s="587"/>
    </row>
    <row r="2513" customHeight="1" spans="16:18">
      <c r="P2513" s="587"/>
      <c r="Q2513" s="587"/>
      <c r="R2513" s="587"/>
    </row>
    <row r="2514" customHeight="1" spans="16:18">
      <c r="P2514" s="587"/>
      <c r="Q2514" s="587"/>
      <c r="R2514" s="587"/>
    </row>
    <row r="2515" customHeight="1" spans="16:18">
      <c r="P2515" s="587"/>
      <c r="Q2515" s="587"/>
      <c r="R2515" s="587"/>
    </row>
    <row r="2516" customHeight="1" spans="16:18">
      <c r="P2516" s="587"/>
      <c r="Q2516" s="587"/>
      <c r="R2516" s="587"/>
    </row>
    <row r="2517" customHeight="1" spans="16:18">
      <c r="P2517" s="587"/>
      <c r="Q2517" s="587"/>
      <c r="R2517" s="587"/>
    </row>
    <row r="2518" customHeight="1" spans="16:18">
      <c r="P2518" s="587"/>
      <c r="Q2518" s="587"/>
      <c r="R2518" s="587"/>
    </row>
    <row r="2519" customHeight="1" spans="16:18">
      <c r="P2519" s="587"/>
      <c r="Q2519" s="587"/>
      <c r="R2519" s="587"/>
    </row>
    <row r="2520" customHeight="1" spans="16:18">
      <c r="P2520" s="587"/>
      <c r="Q2520" s="587"/>
      <c r="R2520" s="587"/>
    </row>
    <row r="2521" customHeight="1" spans="16:18">
      <c r="P2521" s="587"/>
      <c r="Q2521" s="587"/>
      <c r="R2521" s="587"/>
    </row>
    <row r="2522" customHeight="1" spans="16:18">
      <c r="P2522" s="587"/>
      <c r="Q2522" s="587"/>
      <c r="R2522" s="587"/>
    </row>
    <row r="2523" customHeight="1" spans="16:18">
      <c r="P2523" s="587"/>
      <c r="Q2523" s="587"/>
      <c r="R2523" s="587"/>
    </row>
    <row r="2524" customHeight="1" spans="16:18">
      <c r="P2524" s="587"/>
      <c r="Q2524" s="587"/>
      <c r="R2524" s="587"/>
    </row>
    <row r="2525" customHeight="1" spans="16:18">
      <c r="P2525" s="587"/>
      <c r="Q2525" s="587"/>
      <c r="R2525" s="587"/>
    </row>
    <row r="2526" customHeight="1" spans="16:18">
      <c r="P2526" s="587"/>
      <c r="Q2526" s="587"/>
      <c r="R2526" s="587"/>
    </row>
    <row r="2527" customHeight="1" spans="16:18">
      <c r="P2527" s="587"/>
      <c r="Q2527" s="587"/>
      <c r="R2527" s="587"/>
    </row>
    <row r="2528" customHeight="1" spans="16:18">
      <c r="P2528" s="587"/>
      <c r="Q2528" s="587"/>
      <c r="R2528" s="587"/>
    </row>
    <row r="2529" customHeight="1" spans="16:18">
      <c r="P2529" s="587"/>
      <c r="Q2529" s="587"/>
      <c r="R2529" s="587"/>
    </row>
    <row r="2530" customHeight="1" spans="16:18">
      <c r="P2530" s="587"/>
      <c r="Q2530" s="587"/>
      <c r="R2530" s="587"/>
    </row>
    <row r="2531" customHeight="1" spans="16:18">
      <c r="P2531" s="587"/>
      <c r="Q2531" s="587"/>
      <c r="R2531" s="587"/>
    </row>
    <row r="2532" customHeight="1" spans="16:18">
      <c r="P2532" s="587"/>
      <c r="Q2532" s="587"/>
      <c r="R2532" s="587"/>
    </row>
    <row r="2533" customHeight="1" spans="16:18">
      <c r="P2533" s="587"/>
      <c r="Q2533" s="587"/>
      <c r="R2533" s="587"/>
    </row>
    <row r="2534" customHeight="1" spans="16:18">
      <c r="P2534" s="587"/>
      <c r="Q2534" s="587"/>
      <c r="R2534" s="587"/>
    </row>
    <row r="2535" customHeight="1" spans="16:18">
      <c r="P2535" s="587"/>
      <c r="Q2535" s="587"/>
      <c r="R2535" s="587"/>
    </row>
    <row r="2536" customHeight="1" spans="16:18">
      <c r="P2536" s="587"/>
      <c r="Q2536" s="587"/>
      <c r="R2536" s="587"/>
    </row>
    <row r="2537" customHeight="1" spans="16:18">
      <c r="P2537" s="587"/>
      <c r="Q2537" s="587"/>
      <c r="R2537" s="587"/>
    </row>
    <row r="2538" customHeight="1" spans="16:18">
      <c r="P2538" s="587"/>
      <c r="Q2538" s="587"/>
      <c r="R2538" s="587"/>
    </row>
    <row r="2539" customHeight="1" spans="16:18">
      <c r="P2539" s="587"/>
      <c r="Q2539" s="587"/>
      <c r="R2539" s="587"/>
    </row>
    <row r="2540" customHeight="1" spans="16:18">
      <c r="P2540" s="587"/>
      <c r="Q2540" s="587"/>
      <c r="R2540" s="587"/>
    </row>
    <row r="2541" customHeight="1" spans="16:18">
      <c r="P2541" s="587"/>
      <c r="Q2541" s="587"/>
      <c r="R2541" s="587"/>
    </row>
    <row r="2542" customHeight="1" spans="16:18">
      <c r="P2542" s="587"/>
      <c r="Q2542" s="587"/>
      <c r="R2542" s="587"/>
    </row>
    <row r="2543" customHeight="1" spans="16:18">
      <c r="P2543" s="587"/>
      <c r="Q2543" s="587"/>
      <c r="R2543" s="587"/>
    </row>
    <row r="2544" customHeight="1" spans="16:18">
      <c r="P2544" s="587"/>
      <c r="Q2544" s="587"/>
      <c r="R2544" s="587"/>
    </row>
    <row r="2545" customHeight="1" spans="16:18">
      <c r="P2545" s="587"/>
      <c r="Q2545" s="587"/>
      <c r="R2545" s="587"/>
    </row>
    <row r="2546" customHeight="1" spans="16:18">
      <c r="P2546" s="587"/>
      <c r="Q2546" s="587"/>
      <c r="R2546" s="587"/>
    </row>
    <row r="2547" customHeight="1" spans="16:18">
      <c r="P2547" s="587"/>
      <c r="Q2547" s="587"/>
      <c r="R2547" s="587"/>
    </row>
    <row r="2548" customHeight="1" spans="16:18">
      <c r="P2548" s="587"/>
      <c r="Q2548" s="587"/>
      <c r="R2548" s="587"/>
    </row>
    <row r="2549" customHeight="1" spans="16:18">
      <c r="P2549" s="587"/>
      <c r="Q2549" s="587"/>
      <c r="R2549" s="587"/>
    </row>
    <row r="2550" customHeight="1" spans="16:18">
      <c r="P2550" s="587"/>
      <c r="Q2550" s="587"/>
      <c r="R2550" s="587"/>
    </row>
    <row r="2551" customHeight="1" spans="16:18">
      <c r="P2551" s="587"/>
      <c r="Q2551" s="587"/>
      <c r="R2551" s="587"/>
    </row>
    <row r="2552" customHeight="1" spans="16:18">
      <c r="P2552" s="587"/>
      <c r="Q2552" s="587"/>
      <c r="R2552" s="587"/>
    </row>
    <row r="2553" customHeight="1" spans="16:18">
      <c r="P2553" s="587"/>
      <c r="Q2553" s="587"/>
      <c r="R2553" s="587"/>
    </row>
    <row r="2554" customHeight="1" spans="16:18">
      <c r="P2554" s="587"/>
      <c r="Q2554" s="587"/>
      <c r="R2554" s="587"/>
    </row>
    <row r="2555" customHeight="1" spans="16:18">
      <c r="P2555" s="587"/>
      <c r="Q2555" s="587"/>
      <c r="R2555" s="587"/>
    </row>
    <row r="2556" customHeight="1" spans="16:18">
      <c r="P2556" s="587"/>
      <c r="Q2556" s="587"/>
      <c r="R2556" s="587"/>
    </row>
    <row r="2557" customHeight="1" spans="16:18">
      <c r="P2557" s="587"/>
      <c r="Q2557" s="587"/>
      <c r="R2557" s="587"/>
    </row>
    <row r="2558" customHeight="1" spans="16:18">
      <c r="P2558" s="587"/>
      <c r="Q2558" s="587"/>
      <c r="R2558" s="587"/>
    </row>
    <row r="2559" customHeight="1" spans="16:18">
      <c r="P2559" s="587"/>
      <c r="Q2559" s="587"/>
      <c r="R2559" s="587"/>
    </row>
    <row r="2560" customHeight="1" spans="16:18">
      <c r="P2560" s="587"/>
      <c r="Q2560" s="587"/>
      <c r="R2560" s="587"/>
    </row>
    <row r="2561" customHeight="1" spans="16:18">
      <c r="P2561" s="587"/>
      <c r="Q2561" s="587"/>
      <c r="R2561" s="587"/>
    </row>
    <row r="2562" customHeight="1" spans="16:18">
      <c r="P2562" s="587"/>
      <c r="Q2562" s="587"/>
      <c r="R2562" s="587"/>
    </row>
    <row r="2563" customHeight="1" spans="16:18">
      <c r="P2563" s="587"/>
      <c r="Q2563" s="587"/>
      <c r="R2563" s="587"/>
    </row>
    <row r="2564" customHeight="1" spans="16:18">
      <c r="P2564" s="587"/>
      <c r="Q2564" s="587"/>
      <c r="R2564" s="587"/>
    </row>
    <row r="2565" customHeight="1" spans="16:18">
      <c r="P2565" s="587"/>
      <c r="Q2565" s="587"/>
      <c r="R2565" s="587"/>
    </row>
    <row r="2566" customHeight="1" spans="16:18">
      <c r="P2566" s="587"/>
      <c r="Q2566" s="587"/>
      <c r="R2566" s="587"/>
    </row>
    <row r="2567" customHeight="1" spans="16:18">
      <c r="P2567" s="587"/>
      <c r="Q2567" s="587"/>
      <c r="R2567" s="587"/>
    </row>
    <row r="2568" customHeight="1" spans="16:18">
      <c r="P2568" s="587"/>
      <c r="Q2568" s="587"/>
      <c r="R2568" s="587"/>
    </row>
    <row r="2569" customHeight="1" spans="16:18">
      <c r="P2569" s="587"/>
      <c r="Q2569" s="587"/>
      <c r="R2569" s="587"/>
    </row>
    <row r="2570" customHeight="1" spans="16:18">
      <c r="P2570" s="587"/>
      <c r="Q2570" s="587"/>
      <c r="R2570" s="587"/>
    </row>
    <row r="2571" customHeight="1" spans="16:18">
      <c r="P2571" s="587"/>
      <c r="Q2571" s="587"/>
      <c r="R2571" s="587"/>
    </row>
    <row r="2572" customHeight="1" spans="16:18">
      <c r="P2572" s="587"/>
      <c r="Q2572" s="587"/>
      <c r="R2572" s="587"/>
    </row>
    <row r="2573" customHeight="1" spans="16:18">
      <c r="P2573" s="587"/>
      <c r="Q2573" s="587"/>
      <c r="R2573" s="587"/>
    </row>
    <row r="2574" customHeight="1" spans="16:18">
      <c r="P2574" s="587"/>
      <c r="Q2574" s="587"/>
      <c r="R2574" s="587"/>
    </row>
    <row r="2575" customHeight="1" spans="16:18">
      <c r="P2575" s="587"/>
      <c r="Q2575" s="587"/>
      <c r="R2575" s="587"/>
    </row>
    <row r="2576" customHeight="1" spans="16:18">
      <c r="P2576" s="587"/>
      <c r="Q2576" s="587"/>
      <c r="R2576" s="587"/>
    </row>
    <row r="2577" customHeight="1" spans="16:18">
      <c r="P2577" s="587"/>
      <c r="Q2577" s="587"/>
      <c r="R2577" s="587"/>
    </row>
    <row r="2578" customHeight="1" spans="16:18">
      <c r="P2578" s="587"/>
      <c r="Q2578" s="587"/>
      <c r="R2578" s="587"/>
    </row>
    <row r="2579" customHeight="1" spans="16:18">
      <c r="P2579" s="587"/>
      <c r="Q2579" s="587"/>
      <c r="R2579" s="587"/>
    </row>
    <row r="2580" customHeight="1" spans="16:18">
      <c r="P2580" s="587"/>
      <c r="Q2580" s="587"/>
      <c r="R2580" s="587"/>
    </row>
    <row r="2581" customHeight="1" spans="16:18">
      <c r="P2581" s="587"/>
      <c r="Q2581" s="587"/>
      <c r="R2581" s="587"/>
    </row>
    <row r="2582" customHeight="1" spans="16:18">
      <c r="P2582" s="587"/>
      <c r="Q2582" s="587"/>
      <c r="R2582" s="587"/>
    </row>
    <row r="2583" customHeight="1" spans="16:18">
      <c r="P2583" s="587"/>
      <c r="Q2583" s="587"/>
      <c r="R2583" s="587"/>
    </row>
    <row r="2584" customHeight="1" spans="16:18">
      <c r="P2584" s="587"/>
      <c r="Q2584" s="587"/>
      <c r="R2584" s="587"/>
    </row>
    <row r="2585" customHeight="1" spans="16:18">
      <c r="P2585" s="587"/>
      <c r="Q2585" s="587"/>
      <c r="R2585" s="587"/>
    </row>
    <row r="2586" customHeight="1" spans="16:18">
      <c r="P2586" s="587"/>
      <c r="Q2586" s="587"/>
      <c r="R2586" s="587"/>
    </row>
    <row r="2587" customHeight="1" spans="16:18">
      <c r="P2587" s="587"/>
      <c r="Q2587" s="587"/>
      <c r="R2587" s="587"/>
    </row>
    <row r="2588" customHeight="1" spans="16:18">
      <c r="P2588" s="587"/>
      <c r="Q2588" s="587"/>
      <c r="R2588" s="587"/>
    </row>
    <row r="2589" customHeight="1" spans="16:18">
      <c r="P2589" s="587"/>
      <c r="Q2589" s="587"/>
      <c r="R2589" s="587"/>
    </row>
    <row r="2590" customHeight="1" spans="16:18">
      <c r="P2590" s="587"/>
      <c r="Q2590" s="587"/>
      <c r="R2590" s="587"/>
    </row>
    <row r="2591" customHeight="1" spans="16:18">
      <c r="P2591" s="587"/>
      <c r="Q2591" s="587"/>
      <c r="R2591" s="587"/>
    </row>
    <row r="2592" customHeight="1" spans="16:18">
      <c r="P2592" s="587"/>
      <c r="Q2592" s="587"/>
      <c r="R2592" s="587"/>
    </row>
    <row r="2593" customHeight="1" spans="16:18">
      <c r="P2593" s="587"/>
      <c r="Q2593" s="587"/>
      <c r="R2593" s="587"/>
    </row>
    <row r="2594" customHeight="1" spans="16:18">
      <c r="P2594" s="587"/>
      <c r="Q2594" s="587"/>
      <c r="R2594" s="587"/>
    </row>
    <row r="2595" customHeight="1" spans="16:18">
      <c r="P2595" s="587"/>
      <c r="Q2595" s="587"/>
      <c r="R2595" s="587"/>
    </row>
    <row r="2596" customHeight="1" spans="16:18">
      <c r="P2596" s="587"/>
      <c r="Q2596" s="587"/>
      <c r="R2596" s="587"/>
    </row>
    <row r="2597" customHeight="1" spans="16:18">
      <c r="P2597" s="587"/>
      <c r="Q2597" s="587"/>
      <c r="R2597" s="587"/>
    </row>
    <row r="2598" customHeight="1" spans="16:18">
      <c r="P2598" s="587"/>
      <c r="Q2598" s="587"/>
      <c r="R2598" s="587"/>
    </row>
    <row r="2599" customHeight="1" spans="16:18">
      <c r="P2599" s="587"/>
      <c r="Q2599" s="587"/>
      <c r="R2599" s="587"/>
    </row>
    <row r="2600" customHeight="1" spans="16:18">
      <c r="P2600" s="587"/>
      <c r="Q2600" s="587"/>
      <c r="R2600" s="587"/>
    </row>
    <row r="2601" customHeight="1" spans="16:18">
      <c r="P2601" s="587"/>
      <c r="Q2601" s="587"/>
      <c r="R2601" s="587"/>
    </row>
    <row r="2602" customHeight="1" spans="16:18">
      <c r="P2602" s="587"/>
      <c r="Q2602" s="587"/>
      <c r="R2602" s="587"/>
    </row>
    <row r="2603" customHeight="1" spans="16:18">
      <c r="P2603" s="587"/>
      <c r="Q2603" s="587"/>
      <c r="R2603" s="587"/>
    </row>
    <row r="2604" customHeight="1" spans="16:18">
      <c r="P2604" s="587"/>
      <c r="Q2604" s="587"/>
      <c r="R2604" s="587"/>
    </row>
    <row r="2605" customHeight="1" spans="16:18">
      <c r="P2605" s="587"/>
      <c r="Q2605" s="587"/>
      <c r="R2605" s="587"/>
    </row>
    <row r="2606" customHeight="1" spans="16:18">
      <c r="P2606" s="587"/>
      <c r="Q2606" s="587"/>
      <c r="R2606" s="587"/>
    </row>
    <row r="2607" customHeight="1" spans="16:18">
      <c r="P2607" s="587"/>
      <c r="Q2607" s="587"/>
      <c r="R2607" s="587"/>
    </row>
    <row r="2608" customHeight="1" spans="16:18">
      <c r="P2608" s="587"/>
      <c r="Q2608" s="587"/>
      <c r="R2608" s="587"/>
    </row>
    <row r="2609" customHeight="1" spans="16:18">
      <c r="P2609" s="587"/>
      <c r="Q2609" s="587"/>
      <c r="R2609" s="587"/>
    </row>
    <row r="2610" customHeight="1" spans="16:18">
      <c r="P2610" s="587"/>
      <c r="Q2610" s="587"/>
      <c r="R2610" s="587"/>
    </row>
    <row r="2611" customHeight="1" spans="16:18">
      <c r="P2611" s="587"/>
      <c r="Q2611" s="587"/>
      <c r="R2611" s="587"/>
    </row>
    <row r="2612" customHeight="1" spans="16:18">
      <c r="P2612" s="587"/>
      <c r="Q2612" s="587"/>
      <c r="R2612" s="587"/>
    </row>
    <row r="2613" customHeight="1" spans="16:18">
      <c r="P2613" s="587"/>
      <c r="Q2613" s="587"/>
      <c r="R2613" s="587"/>
    </row>
    <row r="2614" customHeight="1" spans="16:18">
      <c r="P2614" s="587"/>
      <c r="Q2614" s="587"/>
      <c r="R2614" s="587"/>
    </row>
    <row r="2615" customHeight="1" spans="16:18">
      <c r="P2615" s="587"/>
      <c r="Q2615" s="587"/>
      <c r="R2615" s="587"/>
    </row>
    <row r="2616" customHeight="1" spans="16:18">
      <c r="P2616" s="587"/>
      <c r="Q2616" s="587"/>
      <c r="R2616" s="587"/>
    </row>
    <row r="2617" customHeight="1" spans="16:18">
      <c r="P2617" s="587"/>
      <c r="Q2617" s="587"/>
      <c r="R2617" s="587"/>
    </row>
    <row r="2618" customHeight="1" spans="16:18">
      <c r="P2618" s="587"/>
      <c r="Q2618" s="587"/>
      <c r="R2618" s="587"/>
    </row>
    <row r="2619" customHeight="1" spans="16:18">
      <c r="P2619" s="587"/>
      <c r="Q2619" s="587"/>
      <c r="R2619" s="587"/>
    </row>
    <row r="2620" customHeight="1" spans="16:18">
      <c r="P2620" s="587"/>
      <c r="Q2620" s="587"/>
      <c r="R2620" s="587"/>
    </row>
    <row r="2621" customHeight="1" spans="16:18">
      <c r="P2621" s="587"/>
      <c r="Q2621" s="587"/>
      <c r="R2621" s="587"/>
    </row>
    <row r="2622" customHeight="1" spans="16:18">
      <c r="P2622" s="587"/>
      <c r="Q2622" s="587"/>
      <c r="R2622" s="587"/>
    </row>
    <row r="2623" customHeight="1" spans="16:18">
      <c r="P2623" s="587"/>
      <c r="Q2623" s="587"/>
      <c r="R2623" s="587"/>
    </row>
    <row r="2624" customHeight="1" spans="16:18">
      <c r="P2624" s="587"/>
      <c r="Q2624" s="587"/>
      <c r="R2624" s="587"/>
    </row>
    <row r="2625" customHeight="1" spans="16:18">
      <c r="P2625" s="587"/>
      <c r="Q2625" s="587"/>
      <c r="R2625" s="587"/>
    </row>
    <row r="2626" customHeight="1" spans="16:18">
      <c r="P2626" s="587"/>
      <c r="Q2626" s="587"/>
      <c r="R2626" s="587"/>
    </row>
    <row r="2627" customHeight="1" spans="16:18">
      <c r="P2627" s="587"/>
      <c r="Q2627" s="587"/>
      <c r="R2627" s="587"/>
    </row>
    <row r="2628" customHeight="1" spans="16:18">
      <c r="P2628" s="587"/>
      <c r="Q2628" s="587"/>
      <c r="R2628" s="587"/>
    </row>
    <row r="2629" customHeight="1" spans="16:18">
      <c r="P2629" s="587"/>
      <c r="Q2629" s="587"/>
      <c r="R2629" s="587"/>
    </row>
    <row r="2630" customHeight="1" spans="16:18">
      <c r="P2630" s="587"/>
      <c r="Q2630" s="587"/>
      <c r="R2630" s="587"/>
    </row>
    <row r="2631" customHeight="1" spans="16:18">
      <c r="P2631" s="587"/>
      <c r="Q2631" s="587"/>
      <c r="R2631" s="587"/>
    </row>
    <row r="2632" customHeight="1" spans="16:18">
      <c r="P2632" s="587"/>
      <c r="Q2632" s="587"/>
      <c r="R2632" s="587"/>
    </row>
    <row r="2633" customHeight="1" spans="16:18">
      <c r="P2633" s="587"/>
      <c r="Q2633" s="587"/>
      <c r="R2633" s="587"/>
    </row>
    <row r="2634" customHeight="1" spans="16:18">
      <c r="P2634" s="587"/>
      <c r="Q2634" s="587"/>
      <c r="R2634" s="587"/>
    </row>
    <row r="2635" customHeight="1" spans="16:18">
      <c r="P2635" s="587"/>
      <c r="Q2635" s="587"/>
      <c r="R2635" s="587"/>
    </row>
    <row r="2636" customHeight="1" spans="16:18">
      <c r="P2636" s="587"/>
      <c r="Q2636" s="587"/>
      <c r="R2636" s="587"/>
    </row>
    <row r="2637" customHeight="1" spans="16:18">
      <c r="P2637" s="587"/>
      <c r="Q2637" s="587"/>
      <c r="R2637" s="587"/>
    </row>
    <row r="2638" customHeight="1" spans="16:18">
      <c r="P2638" s="587"/>
      <c r="Q2638" s="587"/>
      <c r="R2638" s="587"/>
    </row>
    <row r="2639" customHeight="1" spans="16:18">
      <c r="P2639" s="587"/>
      <c r="Q2639" s="587"/>
      <c r="R2639" s="587"/>
    </row>
    <row r="2640" customHeight="1" spans="16:18">
      <c r="P2640" s="587"/>
      <c r="Q2640" s="587"/>
      <c r="R2640" s="587"/>
    </row>
    <row r="2641" customHeight="1" spans="16:18">
      <c r="P2641" s="587"/>
      <c r="Q2641" s="587"/>
      <c r="R2641" s="587"/>
    </row>
    <row r="2642" customHeight="1" spans="16:18">
      <c r="P2642" s="587"/>
      <c r="Q2642" s="587"/>
      <c r="R2642" s="587"/>
    </row>
    <row r="2643" customHeight="1" spans="16:18">
      <c r="P2643" s="587"/>
      <c r="Q2643" s="587"/>
      <c r="R2643" s="587"/>
    </row>
    <row r="2644" customHeight="1" spans="16:18">
      <c r="P2644" s="587"/>
      <c r="Q2644" s="587"/>
      <c r="R2644" s="587"/>
    </row>
    <row r="2645" customHeight="1" spans="16:18">
      <c r="P2645" s="587"/>
      <c r="Q2645" s="587"/>
      <c r="R2645" s="587"/>
    </row>
    <row r="2646" customHeight="1" spans="16:18">
      <c r="P2646" s="587"/>
      <c r="Q2646" s="587"/>
      <c r="R2646" s="587"/>
    </row>
    <row r="2647" customHeight="1" spans="16:18">
      <c r="P2647" s="587"/>
      <c r="Q2647" s="587"/>
      <c r="R2647" s="587"/>
    </row>
    <row r="2648" customHeight="1" spans="16:18">
      <c r="P2648" s="587"/>
      <c r="Q2648" s="587"/>
      <c r="R2648" s="587"/>
    </row>
    <row r="2649" customHeight="1" spans="16:18">
      <c r="P2649" s="587"/>
      <c r="Q2649" s="587"/>
      <c r="R2649" s="587"/>
    </row>
    <row r="2650" customHeight="1" spans="16:18">
      <c r="P2650" s="587"/>
      <c r="Q2650" s="587"/>
      <c r="R2650" s="587"/>
    </row>
    <row r="2651" customHeight="1" spans="16:18">
      <c r="P2651" s="587"/>
      <c r="Q2651" s="587"/>
      <c r="R2651" s="587"/>
    </row>
    <row r="2652" customHeight="1" spans="16:18">
      <c r="P2652" s="587"/>
      <c r="Q2652" s="587"/>
      <c r="R2652" s="587"/>
    </row>
    <row r="2653" customHeight="1" spans="16:18">
      <c r="P2653" s="587"/>
      <c r="Q2653" s="587"/>
      <c r="R2653" s="587"/>
    </row>
    <row r="2654" customHeight="1" spans="16:18">
      <c r="P2654" s="587"/>
      <c r="Q2654" s="587"/>
      <c r="R2654" s="587"/>
    </row>
    <row r="2655" customHeight="1" spans="16:18">
      <c r="P2655" s="587"/>
      <c r="Q2655" s="587"/>
      <c r="R2655" s="587"/>
    </row>
    <row r="2656" customHeight="1" spans="16:18">
      <c r="P2656" s="587"/>
      <c r="Q2656" s="587"/>
      <c r="R2656" s="587"/>
    </row>
    <row r="2657" customHeight="1" spans="16:18">
      <c r="P2657" s="587"/>
      <c r="Q2657" s="587"/>
      <c r="R2657" s="587"/>
    </row>
    <row r="2658" customHeight="1" spans="16:18">
      <c r="P2658" s="587"/>
      <c r="Q2658" s="587"/>
      <c r="R2658" s="587"/>
    </row>
    <row r="2659" customHeight="1" spans="16:18">
      <c r="P2659" s="587"/>
      <c r="Q2659" s="587"/>
      <c r="R2659" s="587"/>
    </row>
    <row r="2660" customHeight="1" spans="16:18">
      <c r="P2660" s="587"/>
      <c r="Q2660" s="587"/>
      <c r="R2660" s="587"/>
    </row>
    <row r="2661" customHeight="1" spans="16:18">
      <c r="P2661" s="587"/>
      <c r="Q2661" s="587"/>
      <c r="R2661" s="587"/>
    </row>
    <row r="2662" customHeight="1" spans="16:18">
      <c r="P2662" s="587"/>
      <c r="Q2662" s="587"/>
      <c r="R2662" s="587"/>
    </row>
    <row r="2663" customHeight="1" spans="16:18">
      <c r="P2663" s="587"/>
      <c r="Q2663" s="587"/>
      <c r="R2663" s="587"/>
    </row>
    <row r="2664" customHeight="1" spans="16:18">
      <c r="P2664" s="587"/>
      <c r="Q2664" s="587"/>
      <c r="R2664" s="587"/>
    </row>
    <row r="2665" customHeight="1" spans="16:18">
      <c r="P2665" s="587"/>
      <c r="Q2665" s="587"/>
      <c r="R2665" s="587"/>
    </row>
    <row r="2666" customHeight="1" spans="16:18">
      <c r="P2666" s="587"/>
      <c r="Q2666" s="587"/>
      <c r="R2666" s="587"/>
    </row>
    <row r="2667" customHeight="1" spans="16:18">
      <c r="P2667" s="587"/>
      <c r="Q2667" s="587"/>
      <c r="R2667" s="587"/>
    </row>
    <row r="2668" customHeight="1" spans="16:18">
      <c r="P2668" s="587"/>
      <c r="Q2668" s="587"/>
      <c r="R2668" s="587"/>
    </row>
    <row r="2669" customHeight="1" spans="16:18">
      <c r="P2669" s="587"/>
      <c r="Q2669" s="587"/>
      <c r="R2669" s="587"/>
    </row>
    <row r="2670" customHeight="1" spans="16:18">
      <c r="P2670" s="587"/>
      <c r="Q2670" s="587"/>
      <c r="R2670" s="587"/>
    </row>
    <row r="2671" customHeight="1" spans="16:18">
      <c r="P2671" s="587"/>
      <c r="Q2671" s="587"/>
      <c r="R2671" s="587"/>
    </row>
    <row r="2672" customHeight="1" spans="16:18">
      <c r="P2672" s="587"/>
      <c r="Q2672" s="587"/>
      <c r="R2672" s="587"/>
    </row>
    <row r="2673" customHeight="1" spans="16:18">
      <c r="P2673" s="587"/>
      <c r="Q2673" s="587"/>
      <c r="R2673" s="587"/>
    </row>
    <row r="2674" customHeight="1" spans="16:18">
      <c r="P2674" s="587"/>
      <c r="Q2674" s="587"/>
      <c r="R2674" s="587"/>
    </row>
    <row r="2675" customHeight="1" spans="16:18">
      <c r="P2675" s="587"/>
      <c r="Q2675" s="587"/>
      <c r="R2675" s="587"/>
    </row>
    <row r="2676" customHeight="1" spans="16:18">
      <c r="P2676" s="587"/>
      <c r="Q2676" s="587"/>
      <c r="R2676" s="587"/>
    </row>
    <row r="2677" customHeight="1" spans="16:18">
      <c r="P2677" s="587"/>
      <c r="Q2677" s="587"/>
      <c r="R2677" s="587"/>
    </row>
    <row r="2678" customHeight="1" spans="16:18">
      <c r="P2678" s="587"/>
      <c r="Q2678" s="587"/>
      <c r="R2678" s="587"/>
    </row>
    <row r="2679" customHeight="1" spans="16:18">
      <c r="P2679" s="587"/>
      <c r="Q2679" s="587"/>
      <c r="R2679" s="587"/>
    </row>
    <row r="2680" customHeight="1" spans="16:18">
      <c r="P2680" s="587"/>
      <c r="Q2680" s="587"/>
      <c r="R2680" s="587"/>
    </row>
    <row r="2681" customHeight="1" spans="16:18">
      <c r="P2681" s="587"/>
      <c r="Q2681" s="587"/>
      <c r="R2681" s="587"/>
    </row>
    <row r="2682" customHeight="1" spans="16:18">
      <c r="P2682" s="587"/>
      <c r="Q2682" s="587"/>
      <c r="R2682" s="587"/>
    </row>
    <row r="2683" customHeight="1" spans="16:18">
      <c r="P2683" s="587"/>
      <c r="Q2683" s="587"/>
      <c r="R2683" s="587"/>
    </row>
    <row r="2684" customHeight="1" spans="16:18">
      <c r="P2684" s="587"/>
      <c r="Q2684" s="587"/>
      <c r="R2684" s="587"/>
    </row>
    <row r="2685" customHeight="1" spans="16:18">
      <c r="P2685" s="587"/>
      <c r="Q2685" s="587"/>
      <c r="R2685" s="587"/>
    </row>
    <row r="2686" customHeight="1" spans="16:18">
      <c r="P2686" s="587"/>
      <c r="Q2686" s="587"/>
      <c r="R2686" s="587"/>
    </row>
    <row r="2687" customHeight="1" spans="16:18">
      <c r="P2687" s="587"/>
      <c r="Q2687" s="587"/>
      <c r="R2687" s="587"/>
    </row>
    <row r="2688" customHeight="1" spans="16:18">
      <c r="P2688" s="587"/>
      <c r="Q2688" s="587"/>
      <c r="R2688" s="587"/>
    </row>
    <row r="2689" customHeight="1" spans="16:18">
      <c r="P2689" s="587"/>
      <c r="Q2689" s="587"/>
      <c r="R2689" s="587"/>
    </row>
    <row r="2690" customHeight="1" spans="16:18">
      <c r="P2690" s="587"/>
      <c r="Q2690" s="587"/>
      <c r="R2690" s="587"/>
    </row>
    <row r="2691" customHeight="1" spans="16:18">
      <c r="P2691" s="587"/>
      <c r="Q2691" s="587"/>
      <c r="R2691" s="587"/>
    </row>
    <row r="2692" customHeight="1" spans="16:18">
      <c r="P2692" s="587"/>
      <c r="Q2692" s="587"/>
      <c r="R2692" s="587"/>
    </row>
    <row r="2693" customHeight="1" spans="16:18">
      <c r="P2693" s="587"/>
      <c r="Q2693" s="587"/>
      <c r="R2693" s="587"/>
    </row>
    <row r="2694" customHeight="1" spans="16:18">
      <c r="P2694" s="587"/>
      <c r="Q2694" s="587"/>
      <c r="R2694" s="587"/>
    </row>
    <row r="2695" customHeight="1" spans="16:18">
      <c r="P2695" s="587"/>
      <c r="Q2695" s="587"/>
      <c r="R2695" s="587"/>
    </row>
    <row r="2696" customHeight="1" spans="16:18">
      <c r="P2696" s="587"/>
      <c r="Q2696" s="587"/>
      <c r="R2696" s="587"/>
    </row>
    <row r="2697" customHeight="1" spans="16:18">
      <c r="P2697" s="587"/>
      <c r="Q2697" s="587"/>
      <c r="R2697" s="587"/>
    </row>
    <row r="2698" customHeight="1" spans="16:18">
      <c r="P2698" s="587"/>
      <c r="Q2698" s="587"/>
      <c r="R2698" s="587"/>
    </row>
    <row r="2699" customHeight="1" spans="16:18">
      <c r="P2699" s="587"/>
      <c r="Q2699" s="587"/>
      <c r="R2699" s="587"/>
    </row>
    <row r="2700" customHeight="1" spans="16:18">
      <c r="P2700" s="587"/>
      <c r="Q2700" s="587"/>
      <c r="R2700" s="587"/>
    </row>
    <row r="2701" customHeight="1" spans="16:18">
      <c r="P2701" s="587"/>
      <c r="Q2701" s="587"/>
      <c r="R2701" s="587"/>
    </row>
    <row r="2702" customHeight="1" spans="16:18">
      <c r="P2702" s="587"/>
      <c r="Q2702" s="587"/>
      <c r="R2702" s="587"/>
    </row>
    <row r="2703" customHeight="1" spans="16:18">
      <c r="P2703" s="587"/>
      <c r="Q2703" s="587"/>
      <c r="R2703" s="587"/>
    </row>
    <row r="2704" customHeight="1" spans="16:18">
      <c r="P2704" s="587"/>
      <c r="Q2704" s="587"/>
      <c r="R2704" s="587"/>
    </row>
    <row r="2705" customHeight="1" spans="16:18">
      <c r="P2705" s="587"/>
      <c r="Q2705" s="587"/>
      <c r="R2705" s="587"/>
    </row>
    <row r="2706" customHeight="1" spans="16:18">
      <c r="P2706" s="587"/>
      <c r="Q2706" s="587"/>
      <c r="R2706" s="587"/>
    </row>
    <row r="2707" customHeight="1" spans="16:18">
      <c r="P2707" s="587"/>
      <c r="Q2707" s="587"/>
      <c r="R2707" s="587"/>
    </row>
    <row r="2708" customHeight="1" spans="16:18">
      <c r="P2708" s="587"/>
      <c r="Q2708" s="587"/>
      <c r="R2708" s="587"/>
    </row>
    <row r="2709" customHeight="1" spans="16:18">
      <c r="P2709" s="587"/>
      <c r="Q2709" s="587"/>
      <c r="R2709" s="587"/>
    </row>
    <row r="2710" customHeight="1" spans="16:18">
      <c r="P2710" s="587"/>
      <c r="Q2710" s="587"/>
      <c r="R2710" s="587"/>
    </row>
    <row r="2711" customHeight="1" spans="16:18">
      <c r="P2711" s="587"/>
      <c r="Q2711" s="587"/>
      <c r="R2711" s="587"/>
    </row>
    <row r="2712" customHeight="1" spans="16:18">
      <c r="P2712" s="587"/>
      <c r="Q2712" s="587"/>
      <c r="R2712" s="587"/>
    </row>
    <row r="2713" customHeight="1" spans="16:18">
      <c r="P2713" s="587"/>
      <c r="Q2713" s="587"/>
      <c r="R2713" s="587"/>
    </row>
    <row r="2714" customHeight="1" spans="16:18">
      <c r="P2714" s="587"/>
      <c r="Q2714" s="587"/>
      <c r="R2714" s="587"/>
    </row>
    <row r="2715" customHeight="1" spans="16:18">
      <c r="P2715" s="587"/>
      <c r="Q2715" s="587"/>
      <c r="R2715" s="587"/>
    </row>
    <row r="2716" customHeight="1" spans="16:18">
      <c r="P2716" s="587"/>
      <c r="Q2716" s="587"/>
      <c r="R2716" s="587"/>
    </row>
    <row r="2717" customHeight="1" spans="16:18">
      <c r="P2717" s="587"/>
      <c r="Q2717" s="587"/>
      <c r="R2717" s="587"/>
    </row>
    <row r="2718" customHeight="1" spans="16:18">
      <c r="P2718" s="587"/>
      <c r="Q2718" s="587"/>
      <c r="R2718" s="587"/>
    </row>
    <row r="2719" customHeight="1" spans="16:18">
      <c r="P2719" s="587"/>
      <c r="Q2719" s="587"/>
      <c r="R2719" s="587"/>
    </row>
    <row r="2720" customHeight="1" spans="16:18">
      <c r="P2720" s="587"/>
      <c r="Q2720" s="587"/>
      <c r="R2720" s="587"/>
    </row>
    <row r="2721" customHeight="1" spans="16:18">
      <c r="P2721" s="587"/>
      <c r="Q2721" s="587"/>
      <c r="R2721" s="587"/>
    </row>
    <row r="2722" customHeight="1" spans="16:18">
      <c r="P2722" s="587"/>
      <c r="Q2722" s="587"/>
      <c r="R2722" s="587"/>
    </row>
    <row r="2723" customHeight="1" spans="16:18">
      <c r="P2723" s="587"/>
      <c r="Q2723" s="587"/>
      <c r="R2723" s="587"/>
    </row>
    <row r="2724" customHeight="1" spans="16:18">
      <c r="P2724" s="587"/>
      <c r="Q2724" s="587"/>
      <c r="R2724" s="587"/>
    </row>
    <row r="2725" customHeight="1" spans="16:18">
      <c r="P2725" s="587"/>
      <c r="Q2725" s="587"/>
      <c r="R2725" s="587"/>
    </row>
    <row r="2726" customHeight="1" spans="16:18">
      <c r="P2726" s="587"/>
      <c r="Q2726" s="587"/>
      <c r="R2726" s="587"/>
    </row>
    <row r="2727" customHeight="1" spans="16:18">
      <c r="P2727" s="587"/>
      <c r="Q2727" s="587"/>
      <c r="R2727" s="587"/>
    </row>
    <row r="2728" customHeight="1" spans="16:18">
      <c r="P2728" s="587"/>
      <c r="Q2728" s="587"/>
      <c r="R2728" s="587"/>
    </row>
    <row r="2729" customHeight="1" spans="16:18">
      <c r="P2729" s="587"/>
      <c r="Q2729" s="587"/>
      <c r="R2729" s="587"/>
    </row>
    <row r="2730" customHeight="1" spans="16:18">
      <c r="P2730" s="587"/>
      <c r="Q2730" s="587"/>
      <c r="R2730" s="587"/>
    </row>
    <row r="2731" customHeight="1" spans="16:18">
      <c r="P2731" s="587"/>
      <c r="Q2731" s="587"/>
      <c r="R2731" s="587"/>
    </row>
    <row r="2732" customHeight="1" spans="16:18">
      <c r="P2732" s="587"/>
      <c r="Q2732" s="587"/>
      <c r="R2732" s="587"/>
    </row>
    <row r="2733" customHeight="1" spans="16:18">
      <c r="P2733" s="587"/>
      <c r="Q2733" s="587"/>
      <c r="R2733" s="587"/>
    </row>
    <row r="2734" customHeight="1" spans="16:18">
      <c r="P2734" s="587"/>
      <c r="Q2734" s="587"/>
      <c r="R2734" s="587"/>
    </row>
    <row r="2735" customHeight="1" spans="16:18">
      <c r="P2735" s="587"/>
      <c r="Q2735" s="587"/>
      <c r="R2735" s="587"/>
    </row>
    <row r="2736" customHeight="1" spans="16:18">
      <c r="P2736" s="587"/>
      <c r="Q2736" s="587"/>
      <c r="R2736" s="587"/>
    </row>
    <row r="2737" customHeight="1" spans="16:18">
      <c r="P2737" s="587"/>
      <c r="Q2737" s="587"/>
      <c r="R2737" s="587"/>
    </row>
    <row r="2738" customHeight="1" spans="16:18">
      <c r="P2738" s="587"/>
      <c r="Q2738" s="587"/>
      <c r="R2738" s="587"/>
    </row>
    <row r="2739" customHeight="1" spans="16:18">
      <c r="P2739" s="587"/>
      <c r="Q2739" s="587"/>
      <c r="R2739" s="587"/>
    </row>
    <row r="2740" customHeight="1" spans="16:18">
      <c r="P2740" s="587"/>
      <c r="Q2740" s="587"/>
      <c r="R2740" s="587"/>
    </row>
    <row r="2741" customHeight="1" spans="16:18">
      <c r="P2741" s="587"/>
      <c r="Q2741" s="587"/>
      <c r="R2741" s="587"/>
    </row>
    <row r="2742" customHeight="1" spans="16:18">
      <c r="P2742" s="587"/>
      <c r="Q2742" s="587"/>
      <c r="R2742" s="587"/>
    </row>
    <row r="2743" customHeight="1" spans="16:18">
      <c r="P2743" s="587"/>
      <c r="Q2743" s="587"/>
      <c r="R2743" s="587"/>
    </row>
    <row r="2744" customHeight="1" spans="16:18">
      <c r="P2744" s="587"/>
      <c r="Q2744" s="587"/>
      <c r="R2744" s="587"/>
    </row>
    <row r="2745" customHeight="1" spans="16:18">
      <c r="P2745" s="587"/>
      <c r="Q2745" s="587"/>
      <c r="R2745" s="587"/>
    </row>
    <row r="2746" customHeight="1" spans="16:18">
      <c r="P2746" s="587"/>
      <c r="Q2746" s="587"/>
      <c r="R2746" s="587"/>
    </row>
    <row r="2747" customHeight="1" spans="16:18">
      <c r="P2747" s="587"/>
      <c r="Q2747" s="587"/>
      <c r="R2747" s="587"/>
    </row>
    <row r="2748" customHeight="1" spans="16:18">
      <c r="P2748" s="587"/>
      <c r="Q2748" s="587"/>
      <c r="R2748" s="587"/>
    </row>
    <row r="2749" customHeight="1" spans="16:18">
      <c r="P2749" s="587"/>
      <c r="Q2749" s="587"/>
      <c r="R2749" s="587"/>
    </row>
    <row r="2750" customHeight="1" spans="16:18">
      <c r="P2750" s="587"/>
      <c r="Q2750" s="587"/>
      <c r="R2750" s="587"/>
    </row>
    <row r="2751" customHeight="1" spans="16:18">
      <c r="P2751" s="587"/>
      <c r="Q2751" s="587"/>
      <c r="R2751" s="587"/>
    </row>
    <row r="2752" customHeight="1" spans="16:18">
      <c r="P2752" s="587"/>
      <c r="Q2752" s="587"/>
      <c r="R2752" s="587"/>
    </row>
    <row r="2753" customHeight="1" spans="16:18">
      <c r="P2753" s="587"/>
      <c r="Q2753" s="587"/>
      <c r="R2753" s="587"/>
    </row>
    <row r="2754" customHeight="1" spans="16:18">
      <c r="P2754" s="587"/>
      <c r="Q2754" s="587"/>
      <c r="R2754" s="587"/>
    </row>
    <row r="2755" customHeight="1" spans="16:18">
      <c r="P2755" s="587"/>
      <c r="Q2755" s="587"/>
      <c r="R2755" s="587"/>
    </row>
    <row r="2756" customHeight="1" spans="16:18">
      <c r="P2756" s="587"/>
      <c r="Q2756" s="587"/>
      <c r="R2756" s="587"/>
    </row>
    <row r="2757" customHeight="1" spans="16:18">
      <c r="P2757" s="587"/>
      <c r="Q2757" s="587"/>
      <c r="R2757" s="587"/>
    </row>
    <row r="2758" customHeight="1" spans="16:18">
      <c r="P2758" s="587"/>
      <c r="Q2758" s="587"/>
      <c r="R2758" s="587"/>
    </row>
    <row r="2759" customHeight="1" spans="16:18">
      <c r="P2759" s="587"/>
      <c r="Q2759" s="587"/>
      <c r="R2759" s="587"/>
    </row>
    <row r="2760" customHeight="1" spans="16:18">
      <c r="P2760" s="587"/>
      <c r="Q2760" s="587"/>
      <c r="R2760" s="587"/>
    </row>
    <row r="2761" customHeight="1" spans="16:18">
      <c r="P2761" s="587"/>
      <c r="Q2761" s="587"/>
      <c r="R2761" s="587"/>
    </row>
    <row r="2762" customHeight="1" spans="16:18">
      <c r="P2762" s="587"/>
      <c r="Q2762" s="587"/>
      <c r="R2762" s="587"/>
    </row>
    <row r="2763" customHeight="1" spans="16:18">
      <c r="P2763" s="587"/>
      <c r="Q2763" s="587"/>
      <c r="R2763" s="587"/>
    </row>
    <row r="2764" customHeight="1" spans="16:18">
      <c r="P2764" s="587"/>
      <c r="Q2764" s="587"/>
      <c r="R2764" s="587"/>
    </row>
    <row r="2765" customHeight="1" spans="16:18">
      <c r="P2765" s="587"/>
      <c r="Q2765" s="587"/>
      <c r="R2765" s="587"/>
    </row>
    <row r="2766" customHeight="1" spans="16:18">
      <c r="P2766" s="587"/>
      <c r="Q2766" s="587"/>
      <c r="R2766" s="587"/>
    </row>
    <row r="2767" customHeight="1" spans="16:18">
      <c r="P2767" s="587"/>
      <c r="Q2767" s="587"/>
      <c r="R2767" s="587"/>
    </row>
    <row r="2768" customHeight="1" spans="16:18">
      <c r="P2768" s="587"/>
      <c r="Q2768" s="587"/>
      <c r="R2768" s="587"/>
    </row>
    <row r="2769" customHeight="1" spans="16:18">
      <c r="P2769" s="587"/>
      <c r="Q2769" s="587"/>
      <c r="R2769" s="587"/>
    </row>
    <row r="2770" customHeight="1" spans="16:18">
      <c r="P2770" s="587"/>
      <c r="Q2770" s="587"/>
      <c r="R2770" s="587"/>
    </row>
    <row r="2771" customHeight="1" spans="16:18">
      <c r="P2771" s="587"/>
      <c r="Q2771" s="587"/>
      <c r="R2771" s="587"/>
    </row>
    <row r="2772" customHeight="1" spans="16:18">
      <c r="P2772" s="587"/>
      <c r="Q2772" s="587"/>
      <c r="R2772" s="587"/>
    </row>
    <row r="2773" customHeight="1" spans="16:18">
      <c r="P2773" s="587"/>
      <c r="Q2773" s="587"/>
      <c r="R2773" s="587"/>
    </row>
    <row r="2774" customHeight="1" spans="16:18">
      <c r="P2774" s="587"/>
      <c r="Q2774" s="587"/>
      <c r="R2774" s="587"/>
    </row>
    <row r="2775" customHeight="1" spans="16:18">
      <c r="P2775" s="587"/>
      <c r="Q2775" s="587"/>
      <c r="R2775" s="587"/>
    </row>
    <row r="2776" customHeight="1" spans="16:18">
      <c r="P2776" s="587"/>
      <c r="Q2776" s="587"/>
      <c r="R2776" s="587"/>
    </row>
    <row r="2777" customHeight="1" spans="16:18">
      <c r="P2777" s="587"/>
      <c r="Q2777" s="587"/>
      <c r="R2777" s="587"/>
    </row>
    <row r="2778" customHeight="1" spans="16:18">
      <c r="P2778" s="587"/>
      <c r="Q2778" s="587"/>
      <c r="R2778" s="587"/>
    </row>
    <row r="2779" customHeight="1" spans="16:18">
      <c r="P2779" s="587"/>
      <c r="Q2779" s="587"/>
      <c r="R2779" s="587"/>
    </row>
    <row r="2780" customHeight="1" spans="16:18">
      <c r="P2780" s="587"/>
      <c r="Q2780" s="587"/>
      <c r="R2780" s="587"/>
    </row>
    <row r="2781" customHeight="1" spans="16:18">
      <c r="P2781" s="587"/>
      <c r="Q2781" s="587"/>
      <c r="R2781" s="587"/>
    </row>
    <row r="2782" customHeight="1" spans="16:18">
      <c r="P2782" s="587"/>
      <c r="Q2782" s="587"/>
      <c r="R2782" s="587"/>
    </row>
    <row r="2783" customHeight="1" spans="16:18">
      <c r="P2783" s="587"/>
      <c r="Q2783" s="587"/>
      <c r="R2783" s="587"/>
    </row>
    <row r="2784" customHeight="1" spans="16:18">
      <c r="P2784" s="587"/>
      <c r="Q2784" s="587"/>
      <c r="R2784" s="587"/>
    </row>
    <row r="2785" customHeight="1" spans="16:18">
      <c r="P2785" s="587"/>
      <c r="Q2785" s="587"/>
      <c r="R2785" s="587"/>
    </row>
    <row r="2786" customHeight="1" spans="16:18">
      <c r="P2786" s="587"/>
      <c r="Q2786" s="587"/>
      <c r="R2786" s="587"/>
    </row>
    <row r="2787" customHeight="1" spans="16:18">
      <c r="P2787" s="587"/>
      <c r="Q2787" s="587"/>
      <c r="R2787" s="587"/>
    </row>
    <row r="2788" customHeight="1" spans="16:18">
      <c r="P2788" s="587"/>
      <c r="Q2788" s="587"/>
      <c r="R2788" s="587"/>
    </row>
    <row r="2789" customHeight="1" spans="16:18">
      <c r="P2789" s="587"/>
      <c r="Q2789" s="587"/>
      <c r="R2789" s="587"/>
    </row>
    <row r="2790" customHeight="1" spans="16:18">
      <c r="P2790" s="587"/>
      <c r="Q2790" s="587"/>
      <c r="R2790" s="587"/>
    </row>
    <row r="2791" customHeight="1" spans="16:18">
      <c r="P2791" s="587"/>
      <c r="Q2791" s="587"/>
      <c r="R2791" s="587"/>
    </row>
    <row r="2792" customHeight="1" spans="16:18">
      <c r="P2792" s="587"/>
      <c r="Q2792" s="587"/>
      <c r="R2792" s="587"/>
    </row>
    <row r="2793" customHeight="1" spans="16:18">
      <c r="P2793" s="587"/>
      <c r="Q2793" s="587"/>
      <c r="R2793" s="587"/>
    </row>
    <row r="2794" customHeight="1" spans="16:18">
      <c r="P2794" s="587"/>
      <c r="Q2794" s="587"/>
      <c r="R2794" s="587"/>
    </row>
    <row r="2795" customHeight="1" spans="16:18">
      <c r="P2795" s="587"/>
      <c r="Q2795" s="587"/>
      <c r="R2795" s="587"/>
    </row>
    <row r="2796" customHeight="1" spans="16:18">
      <c r="P2796" s="587"/>
      <c r="Q2796" s="587"/>
      <c r="R2796" s="587"/>
    </row>
    <row r="2797" customHeight="1" spans="16:18">
      <c r="P2797" s="587"/>
      <c r="Q2797" s="587"/>
      <c r="R2797" s="587"/>
    </row>
    <row r="2798" customHeight="1" spans="16:18">
      <c r="P2798" s="587"/>
      <c r="Q2798" s="587"/>
      <c r="R2798" s="587"/>
    </row>
    <row r="2799" customHeight="1" spans="16:18">
      <c r="P2799" s="587"/>
      <c r="Q2799" s="587"/>
      <c r="R2799" s="587"/>
    </row>
    <row r="2800" customHeight="1" spans="16:18">
      <c r="P2800" s="587"/>
      <c r="Q2800" s="587"/>
      <c r="R2800" s="587"/>
    </row>
    <row r="2801" customHeight="1" spans="16:18">
      <c r="P2801" s="587"/>
      <c r="Q2801" s="587"/>
      <c r="R2801" s="587"/>
    </row>
    <row r="2802" customHeight="1" spans="16:18">
      <c r="P2802" s="587"/>
      <c r="Q2802" s="587"/>
      <c r="R2802" s="587"/>
    </row>
    <row r="2803" customHeight="1" spans="16:18">
      <c r="P2803" s="587"/>
      <c r="Q2803" s="587"/>
      <c r="R2803" s="587"/>
    </row>
    <row r="2804" customHeight="1" spans="16:18">
      <c r="P2804" s="587"/>
      <c r="Q2804" s="587"/>
      <c r="R2804" s="587"/>
    </row>
    <row r="2805" customHeight="1" spans="16:18">
      <c r="P2805" s="587"/>
      <c r="Q2805" s="587"/>
      <c r="R2805" s="587"/>
    </row>
    <row r="2806" customHeight="1" spans="16:18">
      <c r="P2806" s="587"/>
      <c r="Q2806" s="587"/>
      <c r="R2806" s="587"/>
    </row>
    <row r="2807" customHeight="1" spans="16:18">
      <c r="P2807" s="587"/>
      <c r="Q2807" s="587"/>
      <c r="R2807" s="587"/>
    </row>
    <row r="2808" customHeight="1" spans="16:18">
      <c r="P2808" s="587"/>
      <c r="Q2808" s="587"/>
      <c r="R2808" s="587"/>
    </row>
    <row r="2809" customHeight="1" spans="16:18">
      <c r="P2809" s="587"/>
      <c r="Q2809" s="587"/>
      <c r="R2809" s="587"/>
    </row>
    <row r="2810" customHeight="1" spans="16:18">
      <c r="P2810" s="587"/>
      <c r="Q2810" s="587"/>
      <c r="R2810" s="587"/>
    </row>
    <row r="2811" customHeight="1" spans="16:18">
      <c r="P2811" s="587"/>
      <c r="Q2811" s="587"/>
      <c r="R2811" s="587"/>
    </row>
    <row r="2812" customHeight="1" spans="16:18">
      <c r="P2812" s="587"/>
      <c r="Q2812" s="587"/>
      <c r="R2812" s="587"/>
    </row>
    <row r="2813" customHeight="1" spans="16:18">
      <c r="P2813" s="587"/>
      <c r="Q2813" s="587"/>
      <c r="R2813" s="587"/>
    </row>
    <row r="2814" customHeight="1" spans="16:18">
      <c r="P2814" s="587"/>
      <c r="Q2814" s="587"/>
      <c r="R2814" s="587"/>
    </row>
    <row r="2815" customHeight="1" spans="16:18">
      <c r="P2815" s="587"/>
      <c r="Q2815" s="587"/>
      <c r="R2815" s="587"/>
    </row>
    <row r="2816" customHeight="1" spans="16:18">
      <c r="P2816" s="587"/>
      <c r="Q2816" s="587"/>
      <c r="R2816" s="587"/>
    </row>
    <row r="2817" customHeight="1" spans="16:18">
      <c r="P2817" s="587"/>
      <c r="Q2817" s="587"/>
      <c r="R2817" s="587"/>
    </row>
    <row r="2818" customHeight="1" spans="16:18">
      <c r="P2818" s="587"/>
      <c r="Q2818" s="587"/>
      <c r="R2818" s="587"/>
    </row>
    <row r="2819" customHeight="1" spans="16:18">
      <c r="P2819" s="587"/>
      <c r="Q2819" s="587"/>
      <c r="R2819" s="587"/>
    </row>
    <row r="2820" customHeight="1" spans="16:18">
      <c r="P2820" s="587"/>
      <c r="Q2820" s="587"/>
      <c r="R2820" s="587"/>
    </row>
    <row r="2821" customHeight="1" spans="16:18">
      <c r="P2821" s="587"/>
      <c r="Q2821" s="587"/>
      <c r="R2821" s="587"/>
    </row>
    <row r="2822" customHeight="1" spans="16:18">
      <c r="P2822" s="587"/>
      <c r="Q2822" s="587"/>
      <c r="R2822" s="587"/>
    </row>
    <row r="2823" customHeight="1" spans="16:18">
      <c r="P2823" s="587"/>
      <c r="Q2823" s="587"/>
      <c r="R2823" s="587"/>
    </row>
    <row r="2824" customHeight="1" spans="16:18">
      <c r="P2824" s="587"/>
      <c r="Q2824" s="587"/>
      <c r="R2824" s="587"/>
    </row>
    <row r="2825" customHeight="1" spans="16:18">
      <c r="P2825" s="587"/>
      <c r="Q2825" s="587"/>
      <c r="R2825" s="587"/>
    </row>
    <row r="2826" customHeight="1" spans="16:18">
      <c r="P2826" s="587"/>
      <c r="Q2826" s="587"/>
      <c r="R2826" s="587"/>
    </row>
    <row r="2827" customHeight="1" spans="16:18">
      <c r="P2827" s="587"/>
      <c r="Q2827" s="587"/>
      <c r="R2827" s="587"/>
    </row>
    <row r="2828" customHeight="1" spans="16:18">
      <c r="P2828" s="587"/>
      <c r="Q2828" s="587"/>
      <c r="R2828" s="587"/>
    </row>
    <row r="2829" customHeight="1" spans="16:18">
      <c r="P2829" s="587"/>
      <c r="Q2829" s="587"/>
      <c r="R2829" s="587"/>
    </row>
    <row r="2830" customHeight="1" spans="16:18">
      <c r="P2830" s="587"/>
      <c r="Q2830" s="587"/>
      <c r="R2830" s="587"/>
    </row>
    <row r="2831" customHeight="1" spans="16:18">
      <c r="P2831" s="587"/>
      <c r="Q2831" s="587"/>
      <c r="R2831" s="587"/>
    </row>
    <row r="2832" customHeight="1" spans="16:18">
      <c r="P2832" s="587"/>
      <c r="Q2832" s="587"/>
      <c r="R2832" s="587"/>
    </row>
    <row r="2833" customHeight="1" spans="16:18">
      <c r="P2833" s="587"/>
      <c r="Q2833" s="587"/>
      <c r="R2833" s="587"/>
    </row>
    <row r="2834" customHeight="1" spans="16:18">
      <c r="P2834" s="587"/>
      <c r="Q2834" s="587"/>
      <c r="R2834" s="587"/>
    </row>
    <row r="2835" customHeight="1" spans="16:18">
      <c r="P2835" s="587"/>
      <c r="Q2835" s="587"/>
      <c r="R2835" s="587"/>
    </row>
    <row r="2836" customHeight="1" spans="16:18">
      <c r="P2836" s="587"/>
      <c r="Q2836" s="587"/>
      <c r="R2836" s="587"/>
    </row>
    <row r="2837" customHeight="1" spans="16:18">
      <c r="P2837" s="587"/>
      <c r="Q2837" s="587"/>
      <c r="R2837" s="587"/>
    </row>
    <row r="2838" customHeight="1" spans="16:18">
      <c r="P2838" s="587"/>
      <c r="Q2838" s="587"/>
      <c r="R2838" s="587"/>
    </row>
    <row r="2839" customHeight="1" spans="16:18">
      <c r="P2839" s="587"/>
      <c r="Q2839" s="587"/>
      <c r="R2839" s="587"/>
    </row>
    <row r="2840" customHeight="1" spans="16:18">
      <c r="P2840" s="587"/>
      <c r="Q2840" s="587"/>
      <c r="R2840" s="587"/>
    </row>
    <row r="2841" customHeight="1" spans="16:18">
      <c r="P2841" s="587"/>
      <c r="Q2841" s="587"/>
      <c r="R2841" s="587"/>
    </row>
    <row r="2842" customHeight="1" spans="16:18">
      <c r="P2842" s="587"/>
      <c r="Q2842" s="587"/>
      <c r="R2842" s="587"/>
    </row>
    <row r="2843" customHeight="1" spans="16:18">
      <c r="P2843" s="587"/>
      <c r="Q2843" s="587"/>
      <c r="R2843" s="587"/>
    </row>
    <row r="2844" customHeight="1" spans="16:18">
      <c r="P2844" s="587"/>
      <c r="Q2844" s="587"/>
      <c r="R2844" s="587"/>
    </row>
    <row r="2845" customHeight="1" spans="16:18">
      <c r="P2845" s="587"/>
      <c r="Q2845" s="587"/>
      <c r="R2845" s="587"/>
    </row>
    <row r="2846" customHeight="1" spans="16:18">
      <c r="P2846" s="587"/>
      <c r="Q2846" s="587"/>
      <c r="R2846" s="587"/>
    </row>
    <row r="2847" customHeight="1" spans="16:18">
      <c r="P2847" s="587"/>
      <c r="Q2847" s="587"/>
      <c r="R2847" s="587"/>
    </row>
    <row r="2848" customHeight="1" spans="16:18">
      <c r="P2848" s="587"/>
      <c r="Q2848" s="587"/>
      <c r="R2848" s="587"/>
    </row>
    <row r="2849" customHeight="1" spans="16:18">
      <c r="P2849" s="587"/>
      <c r="Q2849" s="587"/>
      <c r="R2849" s="587"/>
    </row>
    <row r="2850" customHeight="1" spans="16:18">
      <c r="P2850" s="587"/>
      <c r="Q2850" s="587"/>
      <c r="R2850" s="587"/>
    </row>
    <row r="2851" customHeight="1" spans="16:18">
      <c r="P2851" s="587"/>
      <c r="Q2851" s="587"/>
      <c r="R2851" s="587"/>
    </row>
    <row r="2852" customHeight="1" spans="16:18">
      <c r="P2852" s="587"/>
      <c r="Q2852" s="587"/>
      <c r="R2852" s="587"/>
    </row>
    <row r="2853" customHeight="1" spans="16:18">
      <c r="P2853" s="587"/>
      <c r="Q2853" s="587"/>
      <c r="R2853" s="587"/>
    </row>
    <row r="2854" customHeight="1" spans="16:18">
      <c r="P2854" s="587"/>
      <c r="Q2854" s="587"/>
      <c r="R2854" s="587"/>
    </row>
    <row r="2855" customHeight="1" spans="16:18">
      <c r="P2855" s="587"/>
      <c r="Q2855" s="587"/>
      <c r="R2855" s="587"/>
    </row>
    <row r="2856" customHeight="1" spans="16:18">
      <c r="P2856" s="587"/>
      <c r="Q2856" s="587"/>
      <c r="R2856" s="587"/>
    </row>
    <row r="2857" customHeight="1" spans="16:18">
      <c r="P2857" s="587"/>
      <c r="Q2857" s="587"/>
      <c r="R2857" s="587"/>
    </row>
    <row r="2858" customHeight="1" spans="16:18">
      <c r="P2858" s="587"/>
      <c r="Q2858" s="587"/>
      <c r="R2858" s="587"/>
    </row>
    <row r="2859" customHeight="1" spans="16:18">
      <c r="P2859" s="587"/>
      <c r="Q2859" s="587"/>
      <c r="R2859" s="587"/>
    </row>
    <row r="2860" customHeight="1" spans="16:18">
      <c r="P2860" s="587"/>
      <c r="Q2860" s="587"/>
      <c r="R2860" s="587"/>
    </row>
    <row r="2861" customHeight="1" spans="16:18">
      <c r="P2861" s="587"/>
      <c r="Q2861" s="587"/>
      <c r="R2861" s="587"/>
    </row>
    <row r="2862" customHeight="1" spans="16:18">
      <c r="P2862" s="587"/>
      <c r="Q2862" s="587"/>
      <c r="R2862" s="587"/>
    </row>
    <row r="2863" customHeight="1" spans="16:18">
      <c r="P2863" s="587"/>
      <c r="Q2863" s="587"/>
      <c r="R2863" s="587"/>
    </row>
    <row r="2864" customHeight="1" spans="16:18">
      <c r="P2864" s="587"/>
      <c r="Q2864" s="587"/>
      <c r="R2864" s="587"/>
    </row>
    <row r="2865" customHeight="1" spans="16:18">
      <c r="P2865" s="587"/>
      <c r="Q2865" s="587"/>
      <c r="R2865" s="587"/>
    </row>
    <row r="2866" customHeight="1" spans="16:18">
      <c r="P2866" s="587"/>
      <c r="Q2866" s="587"/>
      <c r="R2866" s="587"/>
    </row>
    <row r="2867" customHeight="1" spans="16:18">
      <c r="P2867" s="587"/>
      <c r="Q2867" s="587"/>
      <c r="R2867" s="587"/>
    </row>
    <row r="2868" customHeight="1" spans="16:18">
      <c r="P2868" s="587"/>
      <c r="Q2868" s="587"/>
      <c r="R2868" s="587"/>
    </row>
    <row r="2869" customHeight="1" spans="16:18">
      <c r="P2869" s="587"/>
      <c r="Q2869" s="587"/>
      <c r="R2869" s="587"/>
    </row>
    <row r="2870" customHeight="1" spans="16:18">
      <c r="P2870" s="587"/>
      <c r="Q2870" s="587"/>
      <c r="R2870" s="587"/>
    </row>
    <row r="2871" customHeight="1" spans="16:18">
      <c r="P2871" s="587"/>
      <c r="Q2871" s="587"/>
      <c r="R2871" s="587"/>
    </row>
    <row r="2872" customHeight="1" spans="16:18">
      <c r="P2872" s="587"/>
      <c r="Q2872" s="587"/>
      <c r="R2872" s="587"/>
    </row>
    <row r="2873" customHeight="1" spans="16:18">
      <c r="P2873" s="587"/>
      <c r="Q2873" s="587"/>
      <c r="R2873" s="587"/>
    </row>
    <row r="2874" customHeight="1" spans="16:18">
      <c r="P2874" s="587"/>
      <c r="Q2874" s="587"/>
      <c r="R2874" s="587"/>
    </row>
    <row r="2875" customHeight="1" spans="16:18">
      <c r="P2875" s="587"/>
      <c r="Q2875" s="587"/>
      <c r="R2875" s="587"/>
    </row>
    <row r="2876" customHeight="1" spans="16:18">
      <c r="P2876" s="587"/>
      <c r="Q2876" s="587"/>
      <c r="R2876" s="587"/>
    </row>
    <row r="2877" customHeight="1" spans="16:18">
      <c r="P2877" s="587"/>
      <c r="Q2877" s="587"/>
      <c r="R2877" s="587"/>
    </row>
    <row r="2878" customHeight="1" spans="16:18">
      <c r="P2878" s="587"/>
      <c r="Q2878" s="587"/>
      <c r="R2878" s="587"/>
    </row>
    <row r="2879" customHeight="1" spans="16:18">
      <c r="P2879" s="587"/>
      <c r="Q2879" s="587"/>
      <c r="R2879" s="587"/>
    </row>
    <row r="2880" customHeight="1" spans="16:18">
      <c r="P2880" s="587"/>
      <c r="Q2880" s="587"/>
      <c r="R2880" s="587"/>
    </row>
    <row r="2881" customHeight="1" spans="16:18">
      <c r="P2881" s="587"/>
      <c r="Q2881" s="587"/>
      <c r="R2881" s="587"/>
    </row>
    <row r="2882" customHeight="1" spans="16:18">
      <c r="P2882" s="587"/>
      <c r="Q2882" s="587"/>
      <c r="R2882" s="587"/>
    </row>
    <row r="2883" customHeight="1" spans="16:18">
      <c r="P2883" s="587"/>
      <c r="Q2883" s="587"/>
      <c r="R2883" s="587"/>
    </row>
    <row r="2884" customHeight="1" spans="16:18">
      <c r="P2884" s="587"/>
      <c r="Q2884" s="587"/>
      <c r="R2884" s="587"/>
    </row>
    <row r="2885" customHeight="1" spans="16:18">
      <c r="P2885" s="587"/>
      <c r="Q2885" s="587"/>
      <c r="R2885" s="587"/>
    </row>
    <row r="2886" customHeight="1" spans="16:18">
      <c r="P2886" s="587"/>
      <c r="Q2886" s="587"/>
      <c r="R2886" s="587"/>
    </row>
    <row r="2887" customHeight="1" spans="16:18">
      <c r="P2887" s="587"/>
      <c r="Q2887" s="587"/>
      <c r="R2887" s="587"/>
    </row>
    <row r="2888" customHeight="1" spans="16:18">
      <c r="P2888" s="587"/>
      <c r="Q2888" s="587"/>
      <c r="R2888" s="587"/>
    </row>
    <row r="2889" customHeight="1" spans="16:18">
      <c r="P2889" s="587"/>
      <c r="Q2889" s="587"/>
      <c r="R2889" s="587"/>
    </row>
    <row r="2890" customHeight="1" spans="16:18">
      <c r="P2890" s="587"/>
      <c r="Q2890" s="587"/>
      <c r="R2890" s="587"/>
    </row>
    <row r="2891" customHeight="1" spans="16:18">
      <c r="P2891" s="587"/>
      <c r="Q2891" s="587"/>
      <c r="R2891" s="587"/>
    </row>
    <row r="2892" customHeight="1" spans="16:18">
      <c r="P2892" s="587"/>
      <c r="Q2892" s="587"/>
      <c r="R2892" s="587"/>
    </row>
    <row r="2893" customHeight="1" spans="16:18">
      <c r="P2893" s="587"/>
      <c r="Q2893" s="587"/>
      <c r="R2893" s="587"/>
    </row>
    <row r="2894" customHeight="1" spans="16:18">
      <c r="P2894" s="587"/>
      <c r="Q2894" s="587"/>
      <c r="R2894" s="587"/>
    </row>
    <row r="2895" customHeight="1" spans="16:18">
      <c r="P2895" s="587"/>
      <c r="Q2895" s="587"/>
      <c r="R2895" s="587"/>
    </row>
    <row r="2896" customHeight="1" spans="16:18">
      <c r="P2896" s="587"/>
      <c r="Q2896" s="587"/>
      <c r="R2896" s="587"/>
    </row>
    <row r="2897" customHeight="1" spans="16:18">
      <c r="P2897" s="587"/>
      <c r="Q2897" s="587"/>
      <c r="R2897" s="587"/>
    </row>
    <row r="2898" customHeight="1" spans="16:18">
      <c r="P2898" s="587"/>
      <c r="Q2898" s="587"/>
      <c r="R2898" s="587"/>
    </row>
    <row r="2899" customHeight="1" spans="16:18">
      <c r="P2899" s="587"/>
      <c r="Q2899" s="587"/>
      <c r="R2899" s="587"/>
    </row>
    <row r="2900" customHeight="1" spans="16:18">
      <c r="P2900" s="587"/>
      <c r="Q2900" s="587"/>
      <c r="R2900" s="587"/>
    </row>
    <row r="2901" customHeight="1" spans="16:18">
      <c r="P2901" s="587"/>
      <c r="Q2901" s="587"/>
      <c r="R2901" s="587"/>
    </row>
    <row r="2902" customHeight="1" spans="16:18">
      <c r="P2902" s="587"/>
      <c r="Q2902" s="587"/>
      <c r="R2902" s="587"/>
    </row>
    <row r="2903" customHeight="1" spans="16:18">
      <c r="P2903" s="587"/>
      <c r="Q2903" s="587"/>
      <c r="R2903" s="587"/>
    </row>
    <row r="2904" customHeight="1" spans="16:18">
      <c r="P2904" s="587"/>
      <c r="Q2904" s="587"/>
      <c r="R2904" s="587"/>
    </row>
    <row r="2905" customHeight="1" spans="16:18">
      <c r="P2905" s="587"/>
      <c r="Q2905" s="587"/>
      <c r="R2905" s="587"/>
    </row>
    <row r="2906" customHeight="1" spans="16:18">
      <c r="P2906" s="587"/>
      <c r="Q2906" s="587"/>
      <c r="R2906" s="587"/>
    </row>
    <row r="2907" customHeight="1" spans="16:18">
      <c r="P2907" s="587"/>
      <c r="Q2907" s="587"/>
      <c r="R2907" s="587"/>
    </row>
    <row r="2908" customHeight="1" spans="16:18">
      <c r="P2908" s="587"/>
      <c r="Q2908" s="587"/>
      <c r="R2908" s="587"/>
    </row>
    <row r="2909" customHeight="1" spans="16:18">
      <c r="P2909" s="587"/>
      <c r="Q2909" s="587"/>
      <c r="R2909" s="587"/>
    </row>
    <row r="2910" customHeight="1" spans="16:18">
      <c r="P2910" s="587"/>
      <c r="Q2910" s="587"/>
      <c r="R2910" s="587"/>
    </row>
    <row r="2911" customHeight="1" spans="16:18">
      <c r="P2911" s="587"/>
      <c r="Q2911" s="587"/>
      <c r="R2911" s="587"/>
    </row>
    <row r="2912" customHeight="1" spans="16:18">
      <c r="P2912" s="587"/>
      <c r="Q2912" s="587"/>
      <c r="R2912" s="587"/>
    </row>
    <row r="2913" customHeight="1" spans="16:18">
      <c r="P2913" s="587"/>
      <c r="Q2913" s="587"/>
      <c r="R2913" s="587"/>
    </row>
    <row r="2914" customHeight="1" spans="16:18">
      <c r="P2914" s="587"/>
      <c r="Q2914" s="587"/>
      <c r="R2914" s="587"/>
    </row>
    <row r="2915" customHeight="1" spans="16:18">
      <c r="P2915" s="587"/>
      <c r="Q2915" s="587"/>
      <c r="R2915" s="587"/>
    </row>
    <row r="2916" customHeight="1" spans="16:18">
      <c r="P2916" s="587"/>
      <c r="Q2916" s="587"/>
      <c r="R2916" s="587"/>
    </row>
    <row r="2917" customHeight="1" spans="16:18">
      <c r="P2917" s="587"/>
      <c r="Q2917" s="587"/>
      <c r="R2917" s="587"/>
    </row>
    <row r="2918" customHeight="1" spans="16:18">
      <c r="P2918" s="587"/>
      <c r="Q2918" s="587"/>
      <c r="R2918" s="587"/>
    </row>
    <row r="2919" customHeight="1" spans="16:18">
      <c r="P2919" s="587"/>
      <c r="Q2919" s="587"/>
      <c r="R2919" s="587"/>
    </row>
    <row r="2920" customHeight="1" spans="16:18">
      <c r="P2920" s="587"/>
      <c r="Q2920" s="587"/>
      <c r="R2920" s="587"/>
    </row>
    <row r="2921" customHeight="1" spans="16:18">
      <c r="P2921" s="587"/>
      <c r="Q2921" s="587"/>
      <c r="R2921" s="587"/>
    </row>
    <row r="2922" customHeight="1" spans="16:18">
      <c r="P2922" s="587"/>
      <c r="Q2922" s="587"/>
      <c r="R2922" s="587"/>
    </row>
    <row r="2923" customHeight="1" spans="16:18">
      <c r="P2923" s="587"/>
      <c r="Q2923" s="587"/>
      <c r="R2923" s="587"/>
    </row>
    <row r="2924" customHeight="1" spans="16:18">
      <c r="P2924" s="587"/>
      <c r="Q2924" s="587"/>
      <c r="R2924" s="587"/>
    </row>
    <row r="2925" customHeight="1" spans="16:18">
      <c r="P2925" s="587"/>
      <c r="Q2925" s="587"/>
      <c r="R2925" s="587"/>
    </row>
    <row r="2926" customHeight="1" spans="16:18">
      <c r="P2926" s="587"/>
      <c r="Q2926" s="587"/>
      <c r="R2926" s="587"/>
    </row>
    <row r="2927" customHeight="1" spans="16:18">
      <c r="P2927" s="587"/>
      <c r="Q2927" s="587"/>
      <c r="R2927" s="587"/>
    </row>
    <row r="2928" customHeight="1" spans="16:18">
      <c r="P2928" s="587"/>
      <c r="Q2928" s="587"/>
      <c r="R2928" s="587"/>
    </row>
    <row r="2929" customHeight="1" spans="16:18">
      <c r="P2929" s="587"/>
      <c r="Q2929" s="587"/>
      <c r="R2929" s="587"/>
    </row>
    <row r="2930" customHeight="1" spans="16:18">
      <c r="P2930" s="587"/>
      <c r="Q2930" s="587"/>
      <c r="R2930" s="587"/>
    </row>
    <row r="2931" customHeight="1" spans="16:18">
      <c r="P2931" s="587"/>
      <c r="Q2931" s="587"/>
      <c r="R2931" s="587"/>
    </row>
    <row r="2932" customHeight="1" spans="16:18">
      <c r="P2932" s="587"/>
      <c r="Q2932" s="587"/>
      <c r="R2932" s="587"/>
    </row>
    <row r="2933" customHeight="1" spans="16:18">
      <c r="P2933" s="587"/>
      <c r="Q2933" s="587"/>
      <c r="R2933" s="587"/>
    </row>
    <row r="2934" customHeight="1" spans="16:18">
      <c r="P2934" s="587"/>
      <c r="Q2934" s="587"/>
      <c r="R2934" s="587"/>
    </row>
    <row r="2935" customHeight="1" spans="16:18">
      <c r="P2935" s="587"/>
      <c r="Q2935" s="587"/>
      <c r="R2935" s="587"/>
    </row>
    <row r="2936" customHeight="1" spans="16:18">
      <c r="P2936" s="587"/>
      <c r="Q2936" s="587"/>
      <c r="R2936" s="587"/>
    </row>
    <row r="2937" customHeight="1" spans="16:18">
      <c r="P2937" s="587"/>
      <c r="Q2937" s="587"/>
      <c r="R2937" s="587"/>
    </row>
    <row r="2938" customHeight="1" spans="16:18">
      <c r="P2938" s="587"/>
      <c r="Q2938" s="587"/>
      <c r="R2938" s="587"/>
    </row>
    <row r="2939" customHeight="1" spans="16:18">
      <c r="P2939" s="587"/>
      <c r="Q2939" s="587"/>
      <c r="R2939" s="587"/>
    </row>
    <row r="2940" customHeight="1" spans="16:18">
      <c r="P2940" s="587"/>
      <c r="Q2940" s="587"/>
      <c r="R2940" s="587"/>
    </row>
    <row r="2941" customHeight="1" spans="16:18">
      <c r="P2941" s="587"/>
      <c r="Q2941" s="587"/>
      <c r="R2941" s="587"/>
    </row>
    <row r="2942" customHeight="1" spans="16:18">
      <c r="P2942" s="587"/>
      <c r="Q2942" s="587"/>
      <c r="R2942" s="587"/>
    </row>
    <row r="2943" customHeight="1" spans="16:18">
      <c r="P2943" s="587"/>
      <c r="Q2943" s="587"/>
      <c r="R2943" s="587"/>
    </row>
    <row r="2944" customHeight="1" spans="16:18">
      <c r="P2944" s="587"/>
      <c r="Q2944" s="587"/>
      <c r="R2944" s="587"/>
    </row>
    <row r="2945" customHeight="1" spans="16:18">
      <c r="P2945" s="587"/>
      <c r="Q2945" s="587"/>
      <c r="R2945" s="587"/>
    </row>
    <row r="2946" customHeight="1" spans="16:18">
      <c r="P2946" s="587"/>
      <c r="Q2946" s="587"/>
      <c r="R2946" s="587"/>
    </row>
    <row r="2947" customHeight="1" spans="16:18">
      <c r="P2947" s="587"/>
      <c r="Q2947" s="587"/>
      <c r="R2947" s="587"/>
    </row>
    <row r="2948" customHeight="1" spans="16:18">
      <c r="P2948" s="587"/>
      <c r="Q2948" s="587"/>
      <c r="R2948" s="587"/>
    </row>
    <row r="2949" customHeight="1" spans="16:18">
      <c r="P2949" s="587"/>
      <c r="Q2949" s="587"/>
      <c r="R2949" s="587"/>
    </row>
    <row r="2950" customHeight="1" spans="16:18">
      <c r="P2950" s="587"/>
      <c r="Q2950" s="587"/>
      <c r="R2950" s="587"/>
    </row>
    <row r="2951" customHeight="1" spans="16:18">
      <c r="P2951" s="587"/>
      <c r="Q2951" s="587"/>
      <c r="R2951" s="587"/>
    </row>
    <row r="2952" customHeight="1" spans="16:18">
      <c r="P2952" s="587"/>
      <c r="Q2952" s="587"/>
      <c r="R2952" s="587"/>
    </row>
    <row r="2953" customHeight="1" spans="16:18">
      <c r="P2953" s="587"/>
      <c r="Q2953" s="587"/>
      <c r="R2953" s="587"/>
    </row>
    <row r="2954" customHeight="1" spans="16:18">
      <c r="P2954" s="587"/>
      <c r="Q2954" s="587"/>
      <c r="R2954" s="587"/>
    </row>
    <row r="2955" customHeight="1" spans="16:18">
      <c r="P2955" s="587"/>
      <c r="Q2955" s="587"/>
      <c r="R2955" s="587"/>
    </row>
    <row r="2956" customHeight="1" spans="16:18">
      <c r="P2956" s="587"/>
      <c r="Q2956" s="587"/>
      <c r="R2956" s="587"/>
    </row>
    <row r="2957" customHeight="1" spans="16:18">
      <c r="P2957" s="587"/>
      <c r="Q2957" s="587"/>
      <c r="R2957" s="587"/>
    </row>
    <row r="2958" customHeight="1" spans="16:18">
      <c r="P2958" s="587"/>
      <c r="Q2958" s="587"/>
      <c r="R2958" s="587"/>
    </row>
    <row r="2959" customHeight="1" spans="16:18">
      <c r="P2959" s="587"/>
      <c r="Q2959" s="587"/>
      <c r="R2959" s="587"/>
    </row>
    <row r="2960" customHeight="1" spans="16:18">
      <c r="P2960" s="587"/>
      <c r="Q2960" s="587"/>
      <c r="R2960" s="587"/>
    </row>
    <row r="2961" customHeight="1" spans="16:18">
      <c r="P2961" s="587"/>
      <c r="Q2961" s="587"/>
      <c r="R2961" s="587"/>
    </row>
    <row r="2962" customHeight="1" spans="16:18">
      <c r="P2962" s="587"/>
      <c r="Q2962" s="587"/>
      <c r="R2962" s="587"/>
    </row>
    <row r="2963" customHeight="1" spans="16:18">
      <c r="P2963" s="587"/>
      <c r="Q2963" s="587"/>
      <c r="R2963" s="587"/>
    </row>
    <row r="2964" customHeight="1" spans="16:18">
      <c r="P2964" s="587"/>
      <c r="Q2964" s="587"/>
      <c r="R2964" s="587"/>
    </row>
    <row r="2965" customHeight="1" spans="16:18">
      <c r="P2965" s="587"/>
      <c r="Q2965" s="587"/>
      <c r="R2965" s="587"/>
    </row>
    <row r="2966" customHeight="1" spans="16:18">
      <c r="P2966" s="587"/>
      <c r="Q2966" s="587"/>
      <c r="R2966" s="587"/>
    </row>
    <row r="2967" customHeight="1" spans="16:18">
      <c r="P2967" s="587"/>
      <c r="Q2967" s="587"/>
      <c r="R2967" s="587"/>
    </row>
    <row r="2968" customHeight="1" spans="16:18">
      <c r="P2968" s="587"/>
      <c r="Q2968" s="587"/>
      <c r="R2968" s="587"/>
    </row>
    <row r="2969" customHeight="1" spans="16:18">
      <c r="P2969" s="587"/>
      <c r="Q2969" s="587"/>
      <c r="R2969" s="587"/>
    </row>
    <row r="2970" customHeight="1" spans="16:18">
      <c r="P2970" s="587"/>
      <c r="Q2970" s="587"/>
      <c r="R2970" s="587"/>
    </row>
    <row r="2971" customHeight="1" spans="16:18">
      <c r="P2971" s="587"/>
      <c r="Q2971" s="587"/>
      <c r="R2971" s="587"/>
    </row>
    <row r="2972" customHeight="1" spans="16:18">
      <c r="P2972" s="587"/>
      <c r="Q2972" s="587"/>
      <c r="R2972" s="587"/>
    </row>
    <row r="2973" customHeight="1" spans="16:18">
      <c r="P2973" s="587"/>
      <c r="Q2973" s="587"/>
      <c r="R2973" s="587"/>
    </row>
    <row r="2974" customHeight="1" spans="16:18">
      <c r="P2974" s="587"/>
      <c r="Q2974" s="587"/>
      <c r="R2974" s="587"/>
    </row>
    <row r="2975" customHeight="1" spans="16:18">
      <c r="P2975" s="587"/>
      <c r="Q2975" s="587"/>
      <c r="R2975" s="587"/>
    </row>
    <row r="2976" customHeight="1" spans="16:18">
      <c r="P2976" s="587"/>
      <c r="Q2976" s="587"/>
      <c r="R2976" s="587"/>
    </row>
    <row r="2977" customHeight="1" spans="16:18">
      <c r="P2977" s="587"/>
      <c r="Q2977" s="587"/>
      <c r="R2977" s="587"/>
    </row>
    <row r="2978" customHeight="1" spans="16:18">
      <c r="P2978" s="587"/>
      <c r="Q2978" s="587"/>
      <c r="R2978" s="587"/>
    </row>
    <row r="2979" customHeight="1" spans="16:18">
      <c r="P2979" s="587"/>
      <c r="Q2979" s="587"/>
      <c r="R2979" s="587"/>
    </row>
    <row r="2980" customHeight="1" spans="16:18">
      <c r="P2980" s="587"/>
      <c r="Q2980" s="587"/>
      <c r="R2980" s="587"/>
    </row>
    <row r="2981" customHeight="1" spans="16:18">
      <c r="P2981" s="587"/>
      <c r="Q2981" s="587"/>
      <c r="R2981" s="587"/>
    </row>
    <row r="2982" customHeight="1" spans="16:18">
      <c r="P2982" s="587"/>
      <c r="Q2982" s="587"/>
      <c r="R2982" s="587"/>
    </row>
    <row r="2983" customHeight="1" spans="16:18">
      <c r="P2983" s="587"/>
      <c r="Q2983" s="587"/>
      <c r="R2983" s="587"/>
    </row>
    <row r="2984" customHeight="1" spans="16:18">
      <c r="P2984" s="587"/>
      <c r="Q2984" s="587"/>
      <c r="R2984" s="587"/>
    </row>
    <row r="2985" customHeight="1" spans="16:18">
      <c r="P2985" s="587"/>
      <c r="Q2985" s="587"/>
      <c r="R2985" s="587"/>
    </row>
    <row r="2986" customHeight="1" spans="16:18">
      <c r="P2986" s="587"/>
      <c r="Q2986" s="587"/>
      <c r="R2986" s="587"/>
    </row>
    <row r="2987" customHeight="1" spans="16:18">
      <c r="P2987" s="587"/>
      <c r="Q2987" s="587"/>
      <c r="R2987" s="587"/>
    </row>
    <row r="2988" customHeight="1" spans="16:18">
      <c r="P2988" s="587"/>
      <c r="Q2988" s="587"/>
      <c r="R2988" s="587"/>
    </row>
    <row r="2989" customHeight="1" spans="16:18">
      <c r="P2989" s="587"/>
      <c r="Q2989" s="587"/>
      <c r="R2989" s="587"/>
    </row>
    <row r="2990" customHeight="1" spans="16:18">
      <c r="P2990" s="587"/>
      <c r="Q2990" s="587"/>
      <c r="R2990" s="587"/>
    </row>
    <row r="2991" customHeight="1" spans="16:18">
      <c r="P2991" s="587"/>
      <c r="Q2991" s="587"/>
      <c r="R2991" s="587"/>
    </row>
    <row r="2992" customHeight="1" spans="16:18">
      <c r="P2992" s="587"/>
      <c r="Q2992" s="587"/>
      <c r="R2992" s="587"/>
    </row>
    <row r="2993" customHeight="1" spans="16:18">
      <c r="P2993" s="587"/>
      <c r="Q2993" s="587"/>
      <c r="R2993" s="587"/>
    </row>
    <row r="2994" customHeight="1" spans="16:18">
      <c r="P2994" s="587"/>
      <c r="Q2994" s="587"/>
      <c r="R2994" s="587"/>
    </row>
    <row r="2995" customHeight="1" spans="16:18">
      <c r="P2995" s="587"/>
      <c r="Q2995" s="587"/>
      <c r="R2995" s="587"/>
    </row>
    <row r="2996" customHeight="1" spans="16:18">
      <c r="P2996" s="587"/>
      <c r="Q2996" s="587"/>
      <c r="R2996" s="587"/>
    </row>
    <row r="2997" customHeight="1" spans="16:18">
      <c r="P2997" s="587"/>
      <c r="Q2997" s="587"/>
      <c r="R2997" s="587"/>
    </row>
    <row r="2998" customHeight="1" spans="16:18">
      <c r="P2998" s="587"/>
      <c r="Q2998" s="587"/>
      <c r="R2998" s="587"/>
    </row>
    <row r="2999" customHeight="1" spans="16:18">
      <c r="P2999" s="587"/>
      <c r="Q2999" s="587"/>
      <c r="R2999" s="587"/>
    </row>
    <row r="3000" customHeight="1" spans="16:18">
      <c r="P3000" s="587"/>
      <c r="Q3000" s="587"/>
      <c r="R3000" s="587"/>
    </row>
    <row r="3001" customHeight="1" spans="16:18">
      <c r="P3001" s="587"/>
      <c r="Q3001" s="587"/>
      <c r="R3001" s="587"/>
    </row>
    <row r="3002" customHeight="1" spans="16:18">
      <c r="P3002" s="587"/>
      <c r="Q3002" s="587"/>
      <c r="R3002" s="587"/>
    </row>
    <row r="3003" customHeight="1" spans="16:18">
      <c r="P3003" s="587"/>
      <c r="Q3003" s="587"/>
      <c r="R3003" s="587"/>
    </row>
    <row r="3004" customHeight="1" spans="16:18">
      <c r="P3004" s="587"/>
      <c r="Q3004" s="587"/>
      <c r="R3004" s="587"/>
    </row>
    <row r="3005" customHeight="1" spans="16:18">
      <c r="P3005" s="587"/>
      <c r="Q3005" s="587"/>
      <c r="R3005" s="587"/>
    </row>
    <row r="3006" customHeight="1" spans="16:18">
      <c r="P3006" s="587"/>
      <c r="Q3006" s="587"/>
      <c r="R3006" s="587"/>
    </row>
    <row r="3007" customHeight="1" spans="16:18">
      <c r="P3007" s="587"/>
      <c r="Q3007" s="587"/>
      <c r="R3007" s="587"/>
    </row>
    <row r="3008" customHeight="1" spans="16:18">
      <c r="P3008" s="587"/>
      <c r="Q3008" s="587"/>
      <c r="R3008" s="587"/>
    </row>
    <row r="3009" customHeight="1" spans="16:18">
      <c r="P3009" s="587"/>
      <c r="Q3009" s="587"/>
      <c r="R3009" s="587"/>
    </row>
    <row r="3010" customHeight="1" spans="16:18">
      <c r="P3010" s="587"/>
      <c r="Q3010" s="587"/>
      <c r="R3010" s="587"/>
    </row>
    <row r="3011" customHeight="1" spans="16:18">
      <c r="P3011" s="587"/>
      <c r="Q3011" s="587"/>
      <c r="R3011" s="587"/>
    </row>
    <row r="3012" customHeight="1" spans="16:18">
      <c r="P3012" s="587"/>
      <c r="Q3012" s="587"/>
      <c r="R3012" s="587"/>
    </row>
    <row r="3013" customHeight="1" spans="16:18">
      <c r="P3013" s="587"/>
      <c r="Q3013" s="587"/>
      <c r="R3013" s="587"/>
    </row>
    <row r="3014" customHeight="1" spans="16:18">
      <c r="P3014" s="587"/>
      <c r="Q3014" s="587"/>
      <c r="R3014" s="587"/>
    </row>
    <row r="3015" customHeight="1" spans="16:18">
      <c r="P3015" s="587"/>
      <c r="Q3015" s="587"/>
      <c r="R3015" s="587"/>
    </row>
    <row r="3016" customHeight="1" spans="16:18">
      <c r="P3016" s="587"/>
      <c r="Q3016" s="587"/>
      <c r="R3016" s="587"/>
    </row>
    <row r="3017" customHeight="1" spans="16:18">
      <c r="P3017" s="587"/>
      <c r="Q3017" s="587"/>
      <c r="R3017" s="587"/>
    </row>
    <row r="3018" customHeight="1" spans="16:18">
      <c r="P3018" s="587"/>
      <c r="Q3018" s="587"/>
      <c r="R3018" s="587"/>
    </row>
    <row r="3019" customHeight="1" spans="16:18">
      <c r="P3019" s="587"/>
      <c r="Q3019" s="587"/>
      <c r="R3019" s="587"/>
    </row>
    <row r="3020" customHeight="1" spans="16:18">
      <c r="P3020" s="587"/>
      <c r="Q3020" s="587"/>
      <c r="R3020" s="587"/>
    </row>
    <row r="3021" customHeight="1" spans="16:18">
      <c r="P3021" s="587"/>
      <c r="Q3021" s="587"/>
      <c r="R3021" s="587"/>
    </row>
    <row r="3022" customHeight="1" spans="16:18">
      <c r="P3022" s="587"/>
      <c r="Q3022" s="587"/>
      <c r="R3022" s="587"/>
    </row>
    <row r="3023" customHeight="1" spans="16:18">
      <c r="P3023" s="587"/>
      <c r="Q3023" s="587"/>
      <c r="R3023" s="587"/>
    </row>
    <row r="3024" customHeight="1" spans="16:18">
      <c r="P3024" s="587"/>
      <c r="Q3024" s="587"/>
      <c r="R3024" s="587"/>
    </row>
    <row r="3025" customHeight="1" spans="16:18">
      <c r="P3025" s="587"/>
      <c r="Q3025" s="587"/>
      <c r="R3025" s="587"/>
    </row>
    <row r="3026" customHeight="1" spans="16:18">
      <c r="P3026" s="587"/>
      <c r="Q3026" s="587"/>
      <c r="R3026" s="587"/>
    </row>
    <row r="3027" customHeight="1" spans="16:18">
      <c r="P3027" s="587"/>
      <c r="Q3027" s="587"/>
      <c r="R3027" s="587"/>
    </row>
    <row r="3028" customHeight="1" spans="16:18">
      <c r="P3028" s="587"/>
      <c r="Q3028" s="587"/>
      <c r="R3028" s="587"/>
    </row>
    <row r="3029" customHeight="1" spans="16:18">
      <c r="P3029" s="587"/>
      <c r="Q3029" s="587"/>
      <c r="R3029" s="587"/>
    </row>
    <row r="3030" customHeight="1" spans="16:18">
      <c r="P3030" s="587"/>
      <c r="Q3030" s="587"/>
      <c r="R3030" s="587"/>
    </row>
    <row r="3031" customHeight="1" spans="16:18">
      <c r="P3031" s="587"/>
      <c r="Q3031" s="587"/>
      <c r="R3031" s="587"/>
    </row>
    <row r="3032" customHeight="1" spans="16:18">
      <c r="P3032" s="587"/>
      <c r="Q3032" s="587"/>
      <c r="R3032" s="587"/>
    </row>
    <row r="3033" customHeight="1" spans="16:18">
      <c r="P3033" s="587"/>
      <c r="Q3033" s="587"/>
      <c r="R3033" s="587"/>
    </row>
    <row r="3034" customHeight="1" spans="16:18">
      <c r="P3034" s="587"/>
      <c r="Q3034" s="587"/>
      <c r="R3034" s="587"/>
    </row>
    <row r="3035" customHeight="1" spans="16:18">
      <c r="P3035" s="587"/>
      <c r="Q3035" s="587"/>
      <c r="R3035" s="587"/>
    </row>
    <row r="3036" customHeight="1" spans="16:18">
      <c r="P3036" s="587"/>
      <c r="Q3036" s="587"/>
      <c r="R3036" s="587"/>
    </row>
    <row r="3037" customHeight="1" spans="16:18">
      <c r="P3037" s="587"/>
      <c r="Q3037" s="587"/>
      <c r="R3037" s="587"/>
    </row>
    <row r="3038" customHeight="1" spans="16:18">
      <c r="P3038" s="587"/>
      <c r="Q3038" s="587"/>
      <c r="R3038" s="587"/>
    </row>
    <row r="3039" customHeight="1" spans="16:18">
      <c r="P3039" s="587"/>
      <c r="Q3039" s="587"/>
      <c r="R3039" s="587"/>
    </row>
    <row r="3040" customHeight="1" spans="16:18">
      <c r="P3040" s="587"/>
      <c r="Q3040" s="587"/>
      <c r="R3040" s="587"/>
    </row>
    <row r="3041" customHeight="1" spans="16:18">
      <c r="P3041" s="587"/>
      <c r="Q3041" s="587"/>
      <c r="R3041" s="587"/>
    </row>
    <row r="3042" customHeight="1" spans="16:18">
      <c r="P3042" s="587"/>
      <c r="Q3042" s="587"/>
      <c r="R3042" s="587"/>
    </row>
    <row r="3043" customHeight="1" spans="16:18">
      <c r="P3043" s="587"/>
      <c r="Q3043" s="587"/>
      <c r="R3043" s="587"/>
    </row>
    <row r="3044" customHeight="1" spans="16:18">
      <c r="P3044" s="587"/>
      <c r="Q3044" s="587"/>
      <c r="R3044" s="587"/>
    </row>
  </sheetData>
  <mergeCells count="18">
    <mergeCell ref="A2:Y2"/>
    <mergeCell ref="A3:Y3"/>
    <mergeCell ref="H5:K5"/>
    <mergeCell ref="M5:P5"/>
    <mergeCell ref="S5:V5"/>
    <mergeCell ref="A5:A6"/>
    <mergeCell ref="B5:B6"/>
    <mergeCell ref="C5:C6"/>
    <mergeCell ref="D5:D6"/>
    <mergeCell ref="E5:E6"/>
    <mergeCell ref="F5:F6"/>
    <mergeCell ref="G5:G6"/>
    <mergeCell ref="L5:L6"/>
    <mergeCell ref="Q5:Q6"/>
    <mergeCell ref="R5:R6"/>
    <mergeCell ref="W5:W6"/>
    <mergeCell ref="X5:X6"/>
    <mergeCell ref="Y5:Y6"/>
  </mergeCells>
  <hyperlinks>
    <hyperlink ref="A1" location="索引目录!E23" display="返回索引页"/>
    <hyperlink ref="B1" location="存货汇总!B11"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&amp;R&amp;"宋体,常规"&amp;10表&amp;"Times New Roman,常规"3-9-6
&amp;"宋体,常规"共&amp;"Times New Roman,常规"&amp;N&amp;"宋体,常规"页第&amp;"Times New Roman,常规"&amp;P&amp;"宋体,常规"页</oddHead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B32"/>
  <sheetViews>
    <sheetView topLeftCell="A19"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5" width="4.1" customWidth="1" outlineLevel="1"/>
    <col min="36" max="36" width="6.4" customWidth="1" outlineLevel="1"/>
    <col min="37" max="37" width="10.1" customWidth="1" outlineLevel="1"/>
    <col min="38" max="38" width="6.5" customWidth="1" outlineLevel="1"/>
    <col min="39" max="40" width="6.6" customWidth="1" outlineLevel="1"/>
    <col min="41" max="41" width="7.5" customWidth="1" outlineLevel="1"/>
    <col min="42" max="42" width="4.9" customWidth="1" outlineLevel="1"/>
    <col min="43" max="43" width="7" customWidth="1" outlineLevel="1"/>
    <col min="44" max="44" width="5.1" customWidth="1" outlineLevel="1"/>
    <col min="45" max="45" width="8.1" customWidth="1" outlineLevel="1"/>
    <col min="46" max="46" width="9.5" customWidth="1" outlineLevel="1"/>
    <col min="47" max="48" width="7.4" customWidth="1" outlineLevel="1"/>
    <col min="49" max="50" width="7.6" customWidth="1" outlineLevel="1"/>
    <col min="51" max="52" width="5.1" customWidth="1" outlineLevel="1"/>
    <col min="53" max="53" width="7.1" customWidth="1" outlineLevel="1"/>
    <col min="54" max="54" width="7.4" customWidth="1"/>
  </cols>
  <sheetData>
    <row r="1" ht="20.25" spans="1:54">
      <c r="A1" s="800" t="s">
        <v>726</v>
      </c>
      <c r="B1" s="800"/>
      <c r="C1" s="800"/>
      <c r="D1" s="800"/>
      <c r="E1" s="800"/>
      <c r="F1" s="800"/>
      <c r="G1" s="800"/>
      <c r="H1" s="800"/>
      <c r="I1" s="800"/>
      <c r="J1" s="800"/>
      <c r="K1" s="800"/>
      <c r="L1" s="800"/>
      <c r="M1" s="800"/>
      <c r="N1" s="800"/>
      <c r="O1" s="800"/>
      <c r="P1" s="800"/>
      <c r="Q1" s="800"/>
      <c r="R1" s="800"/>
      <c r="S1" s="800"/>
      <c r="T1" s="800"/>
      <c r="U1" s="800"/>
      <c r="V1" s="800"/>
      <c r="W1" s="800"/>
      <c r="X1" s="800"/>
      <c r="Y1" s="800"/>
      <c r="Z1" s="800"/>
      <c r="AA1" s="800"/>
      <c r="AB1" s="800"/>
      <c r="AC1" s="800"/>
      <c r="AD1" s="800"/>
      <c r="AE1" s="800"/>
      <c r="AF1" s="800"/>
      <c r="AG1" s="800"/>
      <c r="AH1" s="800"/>
      <c r="AI1" s="800"/>
      <c r="AJ1" s="800"/>
      <c r="AK1" s="800"/>
      <c r="AL1" s="800"/>
      <c r="AM1" s="800"/>
      <c r="AN1" s="800"/>
      <c r="AO1" s="800"/>
      <c r="AP1" s="800"/>
      <c r="AQ1" s="800"/>
      <c r="AR1" s="800"/>
      <c r="AS1" s="800"/>
      <c r="AT1" s="800"/>
      <c r="AU1" s="800"/>
      <c r="AV1" s="800"/>
      <c r="AW1" s="800"/>
      <c r="AX1" s="800"/>
      <c r="AY1" s="800"/>
      <c r="AZ1" s="800"/>
      <c r="BA1" s="800"/>
      <c r="BB1" s="800"/>
    </row>
    <row r="2" ht="16.5" spans="1:54">
      <c r="A2" s="801" t="e">
        <f>#REF!&amp;#REF!</f>
        <v>#REF!</v>
      </c>
      <c r="B2" s="802"/>
      <c r="C2" s="802"/>
      <c r="D2" s="802"/>
      <c r="E2" s="802"/>
      <c r="F2" s="802"/>
      <c r="G2" s="803" t="s">
        <v>727</v>
      </c>
      <c r="H2" s="709" t="s">
        <v>728</v>
      </c>
      <c r="I2" s="802"/>
      <c r="J2" s="802"/>
      <c r="K2" s="802"/>
      <c r="L2" s="802"/>
      <c r="M2" s="802"/>
      <c r="N2" s="802"/>
      <c r="O2" s="802"/>
      <c r="P2" s="802"/>
      <c r="Q2" s="802"/>
      <c r="R2" s="802"/>
      <c r="S2" s="802"/>
      <c r="T2" s="802"/>
      <c r="U2" s="802"/>
      <c r="V2" s="802"/>
      <c r="W2" s="802"/>
      <c r="X2" s="802"/>
      <c r="Y2" s="802" t="e">
        <f>CONCATENATE(#REF!,#REF!,#REF!,#REF!,#REF!,#REF!,#REF!)</f>
        <v>#REF!</v>
      </c>
      <c r="Z2" s="802"/>
      <c r="AA2" s="802"/>
      <c r="AB2" s="802"/>
      <c r="AC2" s="802"/>
      <c r="AD2" s="802"/>
      <c r="AE2" s="802"/>
      <c r="AF2" s="802"/>
      <c r="AG2" s="802"/>
      <c r="AH2" s="802"/>
      <c r="AI2" s="802"/>
      <c r="AJ2" s="802"/>
      <c r="AK2" s="802"/>
      <c r="AL2" s="802"/>
      <c r="AM2" s="802"/>
      <c r="AN2" s="802"/>
      <c r="AO2" s="802"/>
      <c r="AP2" s="802"/>
      <c r="AQ2" s="802"/>
      <c r="AR2" s="802"/>
      <c r="AS2" s="802"/>
      <c r="AT2" s="802"/>
      <c r="AU2" s="802"/>
      <c r="AV2" s="802"/>
      <c r="AW2" s="802"/>
      <c r="AX2" s="802"/>
      <c r="AY2" s="802"/>
      <c r="AZ2" s="802"/>
      <c r="BA2" s="802"/>
      <c r="BB2" s="881" t="s">
        <v>729</v>
      </c>
    </row>
    <row r="3" ht="15" customHeight="1" spans="1:54">
      <c r="A3" s="804" t="s">
        <v>1</v>
      </c>
      <c r="B3" s="805" t="s">
        <v>730</v>
      </c>
      <c r="C3" s="805" t="s">
        <v>731</v>
      </c>
      <c r="D3" s="806" t="s">
        <v>732</v>
      </c>
      <c r="E3" s="807" t="s">
        <v>733</v>
      </c>
      <c r="F3" s="808"/>
      <c r="G3" s="809"/>
      <c r="H3" s="805" t="s">
        <v>734</v>
      </c>
      <c r="I3" s="844" t="s">
        <v>735</v>
      </c>
      <c r="J3" s="845"/>
      <c r="K3" s="846"/>
      <c r="L3" s="847" t="s">
        <v>736</v>
      </c>
      <c r="M3" s="848"/>
      <c r="N3" s="847" t="s">
        <v>737</v>
      </c>
      <c r="O3" s="848"/>
      <c r="P3" s="847" t="s">
        <v>738</v>
      </c>
      <c r="Q3" s="848"/>
      <c r="R3" s="847" t="s">
        <v>739</v>
      </c>
      <c r="S3" s="855"/>
      <c r="T3" s="855"/>
      <c r="U3" s="855"/>
      <c r="V3" s="848"/>
      <c r="W3" s="856" t="s">
        <v>740</v>
      </c>
      <c r="X3" s="805" t="s">
        <v>741</v>
      </c>
      <c r="Y3" s="806" t="s">
        <v>742</v>
      </c>
      <c r="Z3" s="806"/>
      <c r="AA3" s="861" t="s">
        <v>743</v>
      </c>
      <c r="AB3" s="862"/>
      <c r="AC3" s="808"/>
      <c r="AD3" s="808"/>
      <c r="AE3" s="808"/>
      <c r="AF3" s="808"/>
      <c r="AG3" s="808"/>
      <c r="AH3" s="808"/>
      <c r="AI3" s="808"/>
      <c r="AJ3" s="808"/>
      <c r="AK3" s="808"/>
      <c r="AL3" s="808"/>
      <c r="AM3" s="808"/>
      <c r="AN3" s="808"/>
      <c r="AO3" s="808"/>
      <c r="AP3" s="808"/>
      <c r="AQ3" s="808"/>
      <c r="AR3" s="808"/>
      <c r="AS3" s="808"/>
      <c r="AT3" s="809"/>
      <c r="AU3" s="873" t="s">
        <v>744</v>
      </c>
      <c r="AV3" s="874"/>
      <c r="AW3" s="874"/>
      <c r="AX3" s="874"/>
      <c r="AY3" s="874"/>
      <c r="AZ3" s="882"/>
      <c r="BA3" s="805" t="s">
        <v>745</v>
      </c>
      <c r="BB3" s="883" t="s">
        <v>317</v>
      </c>
    </row>
    <row r="4" ht="38.25" customHeight="1" spans="1:54">
      <c r="A4" s="810"/>
      <c r="B4" s="811"/>
      <c r="C4" s="811"/>
      <c r="D4" s="812"/>
      <c r="E4" s="812" t="s">
        <v>746</v>
      </c>
      <c r="F4" s="812" t="s">
        <v>747</v>
      </c>
      <c r="G4" s="812" t="s">
        <v>748</v>
      </c>
      <c r="H4" s="811"/>
      <c r="I4" s="849" t="s">
        <v>749</v>
      </c>
      <c r="J4" s="849" t="s">
        <v>750</v>
      </c>
      <c r="K4" s="849" t="s">
        <v>751</v>
      </c>
      <c r="L4" s="850" t="s">
        <v>749</v>
      </c>
      <c r="M4" s="851" t="s">
        <v>750</v>
      </c>
      <c r="N4" s="851" t="s">
        <v>752</v>
      </c>
      <c r="O4" s="851" t="s">
        <v>753</v>
      </c>
      <c r="P4" s="851" t="s">
        <v>754</v>
      </c>
      <c r="Q4" s="851" t="s">
        <v>748</v>
      </c>
      <c r="R4" s="857" t="s">
        <v>755</v>
      </c>
      <c r="S4" s="857" t="s">
        <v>756</v>
      </c>
      <c r="T4" s="857" t="s">
        <v>757</v>
      </c>
      <c r="U4" s="857" t="s">
        <v>758</v>
      </c>
      <c r="V4" s="858" t="s">
        <v>759</v>
      </c>
      <c r="W4" s="811"/>
      <c r="X4" s="811"/>
      <c r="Y4" s="812" t="s">
        <v>730</v>
      </c>
      <c r="Z4" s="812" t="s">
        <v>760</v>
      </c>
      <c r="AA4" s="812" t="s">
        <v>761</v>
      </c>
      <c r="AB4" s="812" t="s">
        <v>762</v>
      </c>
      <c r="AC4" s="811" t="s">
        <v>763</v>
      </c>
      <c r="AD4" s="811" t="s">
        <v>764</v>
      </c>
      <c r="AE4" s="811" t="s">
        <v>765</v>
      </c>
      <c r="AF4" s="863" t="s">
        <v>766</v>
      </c>
      <c r="AG4" s="863" t="s">
        <v>767</v>
      </c>
      <c r="AH4" s="863" t="s">
        <v>768</v>
      </c>
      <c r="AI4" s="863" t="s">
        <v>769</v>
      </c>
      <c r="AJ4" s="863" t="s">
        <v>770</v>
      </c>
      <c r="AK4" s="863" t="s">
        <v>771</v>
      </c>
      <c r="AL4" s="863" t="s">
        <v>253</v>
      </c>
      <c r="AM4" s="863" t="s">
        <v>772</v>
      </c>
      <c r="AN4" s="863" t="s">
        <v>773</v>
      </c>
      <c r="AO4" s="811" t="s">
        <v>774</v>
      </c>
      <c r="AP4" s="863" t="s">
        <v>775</v>
      </c>
      <c r="AQ4" s="811" t="s">
        <v>776</v>
      </c>
      <c r="AR4" s="863" t="s">
        <v>777</v>
      </c>
      <c r="AS4" s="863" t="s">
        <v>778</v>
      </c>
      <c r="AT4" s="811" t="s">
        <v>779</v>
      </c>
      <c r="AU4" s="875" t="s">
        <v>746</v>
      </c>
      <c r="AV4" s="811" t="s">
        <v>747</v>
      </c>
      <c r="AW4" s="884" t="s">
        <v>748</v>
      </c>
      <c r="AX4" s="885" t="s">
        <v>780</v>
      </c>
      <c r="AY4" s="885" t="s">
        <v>781</v>
      </c>
      <c r="AZ4" s="885" t="s">
        <v>782</v>
      </c>
      <c r="BA4" s="811"/>
      <c r="BB4" s="886"/>
    </row>
    <row r="5" spans="1:54">
      <c r="A5" s="813">
        <v>1</v>
      </c>
      <c r="B5" s="814" t="s">
        <v>783</v>
      </c>
      <c r="C5" s="814" t="s">
        <v>784</v>
      </c>
      <c r="D5" s="815" t="s">
        <v>785</v>
      </c>
      <c r="E5" s="816">
        <v>3</v>
      </c>
      <c r="F5" s="817">
        <f>G5/E5</f>
        <v>23815.3933333333</v>
      </c>
      <c r="G5" s="818">
        <v>71446.18</v>
      </c>
      <c r="H5" s="818">
        <v>71446.18</v>
      </c>
      <c r="I5" s="823">
        <v>4</v>
      </c>
      <c r="J5" s="823">
        <v>7</v>
      </c>
      <c r="K5" s="823">
        <f>E5-I5+J5</f>
        <v>6</v>
      </c>
      <c r="L5" s="852"/>
      <c r="M5" s="852"/>
      <c r="N5" s="853"/>
      <c r="O5" s="853"/>
      <c r="P5" s="853"/>
      <c r="Q5" s="852"/>
      <c r="R5" s="859"/>
      <c r="S5" s="852"/>
      <c r="T5" s="852"/>
      <c r="U5" s="852"/>
      <c r="V5" s="852"/>
      <c r="W5" s="709" t="s">
        <v>786</v>
      </c>
      <c r="X5" s="860">
        <v>1</v>
      </c>
      <c r="Y5" s="821"/>
      <c r="Z5" s="821"/>
      <c r="AA5" s="864">
        <v>45000</v>
      </c>
      <c r="AB5" s="860">
        <v>0.17</v>
      </c>
      <c r="AC5" s="821">
        <f>AA5/(1+AB5)</f>
        <v>38461.5384615385</v>
      </c>
      <c r="AD5" s="865">
        <f>'存货（产成品）费率参数测算表'!O7</f>
        <v>0.00298777626135574</v>
      </c>
      <c r="AE5" s="865">
        <f>'存货（产成品）费率参数测算表'!O8</f>
        <v>0.0725355990296371</v>
      </c>
      <c r="AF5" s="865">
        <f>'存货（产成品）费率参数测算表'!O9</f>
        <v>0.160406900676426</v>
      </c>
      <c r="AG5" s="865">
        <f>'存货（产成品）费率参数测算表'!O10</f>
        <v>4.91521324315513e-5</v>
      </c>
      <c r="AH5" s="821">
        <f>AC5*(1-AD5-AE5-AF5-AG5)-F5</f>
        <v>5570.01327821088</v>
      </c>
      <c r="AI5" s="869">
        <v>0.25</v>
      </c>
      <c r="AJ5" s="865">
        <f>'存货（产成品）费率参数测算表'!O11</f>
        <v>0.000394242368099415</v>
      </c>
      <c r="AK5" s="870" t="s">
        <v>787</v>
      </c>
      <c r="AL5" s="821">
        <f>IF(AK5="利润表计算法",IF(AH5&lt;0,0,AH5*AI5),AC5*AJ5)</f>
        <v>1392.50331955272</v>
      </c>
      <c r="AM5" s="865">
        <f>'存货（产成品）费率参数测算表'!O12</f>
        <v>0.000764880250665931</v>
      </c>
      <c r="AN5" s="870" t="s">
        <v>787</v>
      </c>
      <c r="AO5" s="821">
        <f>IF(AN5="利润表计算法",IF(AH5&lt;0,0,AH5*(1-AI5)),AC5*AM5)</f>
        <v>4177.50995865816</v>
      </c>
      <c r="AP5" s="865">
        <f>'存货（产成品）费率参数测算表'!O13</f>
        <v>0.285714285714286</v>
      </c>
      <c r="AQ5" s="821">
        <f>AO5*AP5</f>
        <v>1193.57427390233</v>
      </c>
      <c r="AR5" s="870">
        <f>728689.81/7886182.53</f>
        <v>0.0924008298347109</v>
      </c>
      <c r="AS5" s="821">
        <f>AC5*AR5</f>
        <v>3553.8780705658</v>
      </c>
      <c r="AT5" s="876">
        <f>IF(W5="发出商品",AC5*(1-AD5)-AL5+AS5,IF(AO5&lt;0,AC5*(1-AD5-AE5)+AS5,AC5*(1-AD5-AE5)-AL5-AQ5+AS5))</f>
        <v>36524.5937351495</v>
      </c>
      <c r="AU5" s="821">
        <f>E5</f>
        <v>3</v>
      </c>
      <c r="AV5" s="876">
        <f>AT5</f>
        <v>36524.5937351495</v>
      </c>
      <c r="AW5" s="821">
        <f>ROUND(AU5*AV5,2)</f>
        <v>109573.78</v>
      </c>
      <c r="AX5" s="821">
        <f>AW5-G5</f>
        <v>38127.6</v>
      </c>
      <c r="AY5" s="865">
        <f>AX5/G5</f>
        <v>0.533654843408003</v>
      </c>
      <c r="AZ5" s="887" t="str">
        <f>IF(AY5&gt;0.3,"核实",IF(AY5&lt;-0.3,"核实",""))</f>
        <v>核实</v>
      </c>
      <c r="BA5" s="888"/>
      <c r="BB5" s="889"/>
    </row>
    <row r="6" spans="1:54">
      <c r="A6" s="813">
        <v>2</v>
      </c>
      <c r="B6" s="814" t="s">
        <v>788</v>
      </c>
      <c r="C6" s="814" t="s">
        <v>789</v>
      </c>
      <c r="D6" s="815" t="s">
        <v>785</v>
      </c>
      <c r="E6" s="816">
        <v>1</v>
      </c>
      <c r="F6" s="817">
        <f>G6/E6</f>
        <v>68497.15</v>
      </c>
      <c r="G6" s="818">
        <v>68497.15</v>
      </c>
      <c r="H6" s="818">
        <v>68497.15</v>
      </c>
      <c r="I6" s="818"/>
      <c r="J6" s="818"/>
      <c r="K6" s="818"/>
      <c r="L6" s="818"/>
      <c r="M6" s="818"/>
      <c r="N6" s="818"/>
      <c r="O6" s="818"/>
      <c r="P6" s="818"/>
      <c r="Q6" s="818"/>
      <c r="R6" s="818"/>
      <c r="S6" s="818"/>
      <c r="T6" s="818"/>
      <c r="U6" s="818"/>
      <c r="V6" s="818"/>
      <c r="W6" s="709" t="s">
        <v>786</v>
      </c>
      <c r="X6" s="860">
        <v>1</v>
      </c>
      <c r="Y6" s="821"/>
      <c r="Z6" s="821"/>
      <c r="AA6" s="864">
        <v>98000</v>
      </c>
      <c r="AB6" s="860">
        <v>0.17</v>
      </c>
      <c r="AC6" s="821">
        <f>AA6/(1+AB6)</f>
        <v>83760.6837606838</v>
      </c>
      <c r="AD6" s="865">
        <f t="shared" ref="AD6:AJ6" si="0">AD5</f>
        <v>0.00298777626135574</v>
      </c>
      <c r="AE6" s="865">
        <f t="shared" si="0"/>
        <v>0.0725355990296371</v>
      </c>
      <c r="AF6" s="865">
        <f t="shared" si="0"/>
        <v>0.160406900676426</v>
      </c>
      <c r="AG6" s="865">
        <f t="shared" si="0"/>
        <v>4.91521324315513e-5</v>
      </c>
      <c r="AH6" s="821">
        <f>AC6*(1-AD6-AE6-AF6-AG6)-F6</f>
        <v>-4502.26449041482</v>
      </c>
      <c r="AI6" s="869">
        <v>0.25</v>
      </c>
      <c r="AJ6" s="865">
        <f t="shared" si="0"/>
        <v>0.000394242368099415</v>
      </c>
      <c r="AK6" s="870" t="s">
        <v>787</v>
      </c>
      <c r="AL6" s="821">
        <f>IF(AK6="利润表计算法",IF(AH6&lt;0,0,AH6*AI6),AC6*AJ6)</f>
        <v>0</v>
      </c>
      <c r="AM6" s="865">
        <f>AM5</f>
        <v>0.000764880250665931</v>
      </c>
      <c r="AN6" s="870" t="s">
        <v>790</v>
      </c>
      <c r="AO6" s="821">
        <f>IF(AN6="利润表计算法",IF(AH6&lt;0,0,AH6*(1-AI6)),AC6*AM6)</f>
        <v>64.0668927908216</v>
      </c>
      <c r="AP6" s="865">
        <f>AP5</f>
        <v>0.285714285714286</v>
      </c>
      <c r="AQ6" s="821">
        <f>AO6*AP6</f>
        <v>18.3048265116633</v>
      </c>
      <c r="AR6" s="870">
        <f>728689.81/7886182.53</f>
        <v>0.0924008298347109</v>
      </c>
      <c r="AS6" s="821">
        <f>AC6*AR6</f>
        <v>7739.55668700997</v>
      </c>
      <c r="AT6" s="876">
        <f>IF(W6="发出商品",AC6*(1-AD6)-AL6+AS6,IF(AO6&lt;0,AC6*(1-AD6-AE6)+AS6,AC6*(1-AD6-AE6)-AL6-AQ6+AS6))</f>
        <v>85156.0460668938</v>
      </c>
      <c r="AU6" s="821">
        <f>E6</f>
        <v>1</v>
      </c>
      <c r="AV6" s="876">
        <f>AT6</f>
        <v>85156.0460668938</v>
      </c>
      <c r="AW6" s="821">
        <f>ROUND(AU6*AV6,2)</f>
        <v>85156.05</v>
      </c>
      <c r="AX6" s="821">
        <f>AW6-G6</f>
        <v>16658.9</v>
      </c>
      <c r="AY6" s="865">
        <f>AX6/G6</f>
        <v>0.243205739216887</v>
      </c>
      <c r="AZ6" s="887" t="str">
        <f t="shared" ref="AZ6:AZ22" si="1">IF(AY6&gt;0.3,"核实",IF(AY6&lt;-0.3,"核实",""))</f>
        <v/>
      </c>
      <c r="BA6" s="888"/>
      <c r="BB6" s="889"/>
    </row>
    <row r="7" spans="1:54">
      <c r="A7" s="813"/>
      <c r="B7" s="814"/>
      <c r="C7" s="819"/>
      <c r="D7" s="820"/>
      <c r="E7" s="821"/>
      <c r="F7" s="821"/>
      <c r="G7" s="821"/>
      <c r="H7" s="821"/>
      <c r="I7" s="821"/>
      <c r="J7" s="821"/>
      <c r="K7" s="821"/>
      <c r="L7" s="821"/>
      <c r="M7" s="821"/>
      <c r="N7" s="821"/>
      <c r="O7" s="821"/>
      <c r="P7" s="821"/>
      <c r="Q7" s="821"/>
      <c r="R7" s="821"/>
      <c r="S7" s="821"/>
      <c r="T7" s="821"/>
      <c r="U7" s="821"/>
      <c r="V7" s="821"/>
      <c r="W7" s="709"/>
      <c r="X7" s="821"/>
      <c r="Y7" s="821"/>
      <c r="Z7" s="821"/>
      <c r="AA7" s="864"/>
      <c r="AB7" s="821"/>
      <c r="AC7" s="821"/>
      <c r="AD7" s="865"/>
      <c r="AE7" s="865"/>
      <c r="AF7" s="865"/>
      <c r="AG7" s="865"/>
      <c r="AH7" s="865"/>
      <c r="AI7" s="865"/>
      <c r="AJ7" s="865"/>
      <c r="AK7" s="870"/>
      <c r="AL7" s="865"/>
      <c r="AM7" s="860"/>
      <c r="AN7" s="870"/>
      <c r="AO7" s="877"/>
      <c r="AP7" s="860"/>
      <c r="AQ7" s="877"/>
      <c r="AR7" s="878"/>
      <c r="AS7" s="877"/>
      <c r="AT7" s="877"/>
      <c r="AU7" s="821"/>
      <c r="AV7" s="877"/>
      <c r="AW7" s="821"/>
      <c r="AX7" s="821"/>
      <c r="AY7" s="821"/>
      <c r="AZ7" s="887" t="str">
        <f t="shared" si="1"/>
        <v/>
      </c>
      <c r="BA7" s="888"/>
      <c r="BB7" s="889"/>
    </row>
    <row r="8" spans="1:54">
      <c r="A8" s="813"/>
      <c r="B8" s="819"/>
      <c r="C8" s="819"/>
      <c r="D8" s="820"/>
      <c r="E8" s="821"/>
      <c r="F8" s="821"/>
      <c r="G8" s="821"/>
      <c r="H8" s="821"/>
      <c r="I8" s="821"/>
      <c r="J8" s="821"/>
      <c r="K8" s="821"/>
      <c r="L8" s="821"/>
      <c r="M8" s="821"/>
      <c r="N8" s="821"/>
      <c r="O8" s="821"/>
      <c r="P8" s="821"/>
      <c r="Q8" s="821"/>
      <c r="R8" s="821"/>
      <c r="S8" s="821"/>
      <c r="T8" s="821"/>
      <c r="U8" s="821"/>
      <c r="V8" s="821"/>
      <c r="W8" s="709"/>
      <c r="X8" s="821"/>
      <c r="Y8" s="821"/>
      <c r="Z8" s="821"/>
      <c r="AA8" s="864"/>
      <c r="AB8" s="821"/>
      <c r="AC8" s="821"/>
      <c r="AD8" s="865"/>
      <c r="AE8" s="865"/>
      <c r="AF8" s="865"/>
      <c r="AG8" s="865"/>
      <c r="AH8" s="865"/>
      <c r="AI8" s="865"/>
      <c r="AJ8" s="865"/>
      <c r="AK8" s="870"/>
      <c r="AL8" s="865"/>
      <c r="AM8" s="860"/>
      <c r="AN8" s="870"/>
      <c r="AO8" s="877"/>
      <c r="AP8" s="860"/>
      <c r="AQ8" s="877"/>
      <c r="AR8" s="878"/>
      <c r="AS8" s="877"/>
      <c r="AT8" s="877"/>
      <c r="AU8" s="821"/>
      <c r="AV8" s="877"/>
      <c r="AW8" s="821"/>
      <c r="AX8" s="821"/>
      <c r="AY8" s="821"/>
      <c r="AZ8" s="887" t="str">
        <f t="shared" si="1"/>
        <v/>
      </c>
      <c r="BA8" s="888"/>
      <c r="BB8" s="889"/>
    </row>
    <row r="9" spans="1:54">
      <c r="A9" s="813"/>
      <c r="B9" s="819"/>
      <c r="C9" s="819"/>
      <c r="D9" s="820"/>
      <c r="E9" s="821"/>
      <c r="F9" s="821"/>
      <c r="G9" s="821"/>
      <c r="H9" s="821"/>
      <c r="I9" s="821"/>
      <c r="J9" s="821"/>
      <c r="K9" s="821"/>
      <c r="L9" s="821"/>
      <c r="M9" s="821"/>
      <c r="N9" s="821"/>
      <c r="O9" s="821"/>
      <c r="P9" s="821"/>
      <c r="Q9" s="821"/>
      <c r="R9" s="821"/>
      <c r="S9" s="821"/>
      <c r="T9" s="821"/>
      <c r="U9" s="821"/>
      <c r="V9" s="821"/>
      <c r="W9" s="709"/>
      <c r="X9" s="821"/>
      <c r="Y9" s="821"/>
      <c r="Z9" s="821"/>
      <c r="AA9" s="864"/>
      <c r="AB9" s="821"/>
      <c r="AC9" s="821"/>
      <c r="AD9" s="865"/>
      <c r="AE9" s="865"/>
      <c r="AF9" s="865"/>
      <c r="AG9" s="865"/>
      <c r="AH9" s="865"/>
      <c r="AI9" s="865"/>
      <c r="AJ9" s="865"/>
      <c r="AK9" s="870"/>
      <c r="AL9" s="865"/>
      <c r="AM9" s="860"/>
      <c r="AN9" s="870"/>
      <c r="AO9" s="877"/>
      <c r="AP9" s="860"/>
      <c r="AQ9" s="877"/>
      <c r="AR9" s="878"/>
      <c r="AS9" s="877"/>
      <c r="AT9" s="877"/>
      <c r="AU9" s="821"/>
      <c r="AV9" s="877"/>
      <c r="AW9" s="821"/>
      <c r="AX9" s="821"/>
      <c r="AY9" s="821"/>
      <c r="AZ9" s="887" t="str">
        <f t="shared" si="1"/>
        <v/>
      </c>
      <c r="BA9" s="888"/>
      <c r="BB9" s="889"/>
    </row>
    <row r="10" spans="1:54">
      <c r="A10" s="813"/>
      <c r="B10" s="819"/>
      <c r="C10" s="819"/>
      <c r="D10" s="820"/>
      <c r="E10" s="821"/>
      <c r="F10" s="821"/>
      <c r="G10" s="821"/>
      <c r="H10" s="821"/>
      <c r="I10" s="821"/>
      <c r="J10" s="821"/>
      <c r="K10" s="821"/>
      <c r="L10" s="821"/>
      <c r="M10" s="821"/>
      <c r="N10" s="821"/>
      <c r="O10" s="821"/>
      <c r="P10" s="821"/>
      <c r="Q10" s="821"/>
      <c r="R10" s="821"/>
      <c r="S10" s="821"/>
      <c r="T10" s="821"/>
      <c r="U10" s="821"/>
      <c r="V10" s="821"/>
      <c r="W10" s="709"/>
      <c r="X10" s="821"/>
      <c r="Y10" s="821"/>
      <c r="Z10" s="821"/>
      <c r="AA10" s="864"/>
      <c r="AB10" s="821"/>
      <c r="AC10" s="821"/>
      <c r="AD10" s="865"/>
      <c r="AE10" s="865"/>
      <c r="AF10" s="865"/>
      <c r="AG10" s="865"/>
      <c r="AH10" s="865"/>
      <c r="AI10" s="865"/>
      <c r="AJ10" s="865"/>
      <c r="AK10" s="870"/>
      <c r="AL10" s="865"/>
      <c r="AM10" s="860"/>
      <c r="AN10" s="870"/>
      <c r="AO10" s="877"/>
      <c r="AP10" s="860"/>
      <c r="AQ10" s="877"/>
      <c r="AR10" s="878"/>
      <c r="AS10" s="877"/>
      <c r="AT10" s="877"/>
      <c r="AU10" s="821"/>
      <c r="AV10" s="877"/>
      <c r="AW10" s="821"/>
      <c r="AX10" s="821"/>
      <c r="AY10" s="821"/>
      <c r="AZ10" s="887" t="str">
        <f t="shared" si="1"/>
        <v/>
      </c>
      <c r="BA10" s="888"/>
      <c r="BB10" s="889"/>
    </row>
    <row r="11" spans="1:54">
      <c r="A11" s="813"/>
      <c r="B11" s="819"/>
      <c r="C11" s="819"/>
      <c r="D11" s="820"/>
      <c r="E11" s="821"/>
      <c r="F11" s="821"/>
      <c r="G11" s="821"/>
      <c r="H11" s="821"/>
      <c r="I11" s="821"/>
      <c r="J11" s="821"/>
      <c r="K11" s="821"/>
      <c r="L11" s="821"/>
      <c r="M11" s="821"/>
      <c r="N11" s="821"/>
      <c r="O11" s="821"/>
      <c r="P11" s="821"/>
      <c r="Q11" s="821"/>
      <c r="R11" s="821"/>
      <c r="S11" s="821"/>
      <c r="T11" s="821"/>
      <c r="U11" s="821"/>
      <c r="V11" s="821"/>
      <c r="W11" s="709"/>
      <c r="X11" s="821"/>
      <c r="Y11" s="821"/>
      <c r="Z11" s="821"/>
      <c r="AA11" s="864"/>
      <c r="AB11" s="821"/>
      <c r="AC11" s="821"/>
      <c r="AD11" s="865"/>
      <c r="AE11" s="865"/>
      <c r="AF11" s="865"/>
      <c r="AG11" s="865"/>
      <c r="AH11" s="865"/>
      <c r="AI11" s="865"/>
      <c r="AJ11" s="865"/>
      <c r="AK11" s="870"/>
      <c r="AL11" s="865"/>
      <c r="AM11" s="860"/>
      <c r="AN11" s="870"/>
      <c r="AO11" s="877"/>
      <c r="AP11" s="860"/>
      <c r="AQ11" s="877"/>
      <c r="AR11" s="878"/>
      <c r="AS11" s="877"/>
      <c r="AT11" s="877"/>
      <c r="AU11" s="821"/>
      <c r="AV11" s="877"/>
      <c r="AW11" s="821"/>
      <c r="AX11" s="821"/>
      <c r="AY11" s="821"/>
      <c r="AZ11" s="887" t="str">
        <f t="shared" si="1"/>
        <v/>
      </c>
      <c r="BA11" s="888"/>
      <c r="BB11" s="889"/>
    </row>
    <row r="12" spans="1:54">
      <c r="A12" s="813"/>
      <c r="B12" s="819"/>
      <c r="C12" s="819"/>
      <c r="D12" s="820"/>
      <c r="E12" s="821"/>
      <c r="F12" s="821"/>
      <c r="G12" s="821"/>
      <c r="H12" s="821"/>
      <c r="I12" s="821"/>
      <c r="J12" s="821"/>
      <c r="K12" s="821"/>
      <c r="L12" s="821"/>
      <c r="M12" s="821"/>
      <c r="N12" s="821"/>
      <c r="O12" s="821"/>
      <c r="P12" s="821"/>
      <c r="Q12" s="821"/>
      <c r="R12" s="821"/>
      <c r="S12" s="821"/>
      <c r="T12" s="821"/>
      <c r="U12" s="821"/>
      <c r="V12" s="821"/>
      <c r="W12" s="709"/>
      <c r="X12" s="821"/>
      <c r="Y12" s="821"/>
      <c r="Z12" s="821"/>
      <c r="AA12" s="864"/>
      <c r="AB12" s="821"/>
      <c r="AC12" s="821"/>
      <c r="AD12" s="865"/>
      <c r="AE12" s="865"/>
      <c r="AF12" s="865"/>
      <c r="AG12" s="865"/>
      <c r="AH12" s="865"/>
      <c r="AI12" s="865"/>
      <c r="AJ12" s="865"/>
      <c r="AK12" s="870"/>
      <c r="AL12" s="865"/>
      <c r="AM12" s="860"/>
      <c r="AN12" s="870"/>
      <c r="AO12" s="877"/>
      <c r="AP12" s="860"/>
      <c r="AQ12" s="877"/>
      <c r="AR12" s="878"/>
      <c r="AS12" s="877"/>
      <c r="AT12" s="877"/>
      <c r="AU12" s="821"/>
      <c r="AV12" s="877"/>
      <c r="AW12" s="821"/>
      <c r="AX12" s="821"/>
      <c r="AY12" s="821"/>
      <c r="AZ12" s="887" t="str">
        <f t="shared" si="1"/>
        <v/>
      </c>
      <c r="BA12" s="888"/>
      <c r="BB12" s="889"/>
    </row>
    <row r="13" spans="1:54">
      <c r="A13" s="813"/>
      <c r="B13" s="819"/>
      <c r="C13" s="819"/>
      <c r="D13" s="820"/>
      <c r="E13" s="821"/>
      <c r="F13" s="821"/>
      <c r="G13" s="821"/>
      <c r="H13" s="821"/>
      <c r="I13" s="821"/>
      <c r="J13" s="821"/>
      <c r="K13" s="821"/>
      <c r="L13" s="821"/>
      <c r="M13" s="821"/>
      <c r="N13" s="821"/>
      <c r="O13" s="821"/>
      <c r="P13" s="821"/>
      <c r="Q13" s="821"/>
      <c r="R13" s="821"/>
      <c r="S13" s="821"/>
      <c r="T13" s="821"/>
      <c r="U13" s="821"/>
      <c r="V13" s="821"/>
      <c r="W13" s="709"/>
      <c r="X13" s="821"/>
      <c r="Y13" s="821"/>
      <c r="Z13" s="821"/>
      <c r="AA13" s="864"/>
      <c r="AB13" s="821"/>
      <c r="AC13" s="821"/>
      <c r="AD13" s="865"/>
      <c r="AE13" s="865"/>
      <c r="AF13" s="865"/>
      <c r="AG13" s="865"/>
      <c r="AH13" s="865"/>
      <c r="AI13" s="865"/>
      <c r="AJ13" s="865"/>
      <c r="AK13" s="870"/>
      <c r="AL13" s="865"/>
      <c r="AM13" s="860"/>
      <c r="AN13" s="870"/>
      <c r="AO13" s="877"/>
      <c r="AP13" s="860"/>
      <c r="AQ13" s="877"/>
      <c r="AR13" s="878"/>
      <c r="AS13" s="877"/>
      <c r="AT13" s="877"/>
      <c r="AU13" s="821"/>
      <c r="AV13" s="877"/>
      <c r="AW13" s="821"/>
      <c r="AX13" s="821"/>
      <c r="AY13" s="821"/>
      <c r="AZ13" s="887" t="str">
        <f t="shared" si="1"/>
        <v/>
      </c>
      <c r="BA13" s="888"/>
      <c r="BB13" s="889"/>
    </row>
    <row r="14" spans="1:54">
      <c r="A14" s="813"/>
      <c r="B14" s="819"/>
      <c r="C14" s="819"/>
      <c r="D14" s="820"/>
      <c r="E14" s="821"/>
      <c r="F14" s="821"/>
      <c r="G14" s="821"/>
      <c r="H14" s="821"/>
      <c r="I14" s="821"/>
      <c r="J14" s="821"/>
      <c r="K14" s="821"/>
      <c r="L14" s="821"/>
      <c r="M14" s="821"/>
      <c r="N14" s="821"/>
      <c r="O14" s="821"/>
      <c r="P14" s="821"/>
      <c r="Q14" s="821"/>
      <c r="R14" s="821"/>
      <c r="S14" s="821"/>
      <c r="T14" s="821"/>
      <c r="U14" s="821"/>
      <c r="V14" s="821"/>
      <c r="W14" s="709"/>
      <c r="X14" s="821"/>
      <c r="Y14" s="821"/>
      <c r="Z14" s="821"/>
      <c r="AA14" s="864"/>
      <c r="AB14" s="821"/>
      <c r="AC14" s="821"/>
      <c r="AD14" s="865"/>
      <c r="AE14" s="865"/>
      <c r="AF14" s="865"/>
      <c r="AG14" s="865"/>
      <c r="AH14" s="865"/>
      <c r="AI14" s="865"/>
      <c r="AJ14" s="865"/>
      <c r="AK14" s="870"/>
      <c r="AL14" s="865"/>
      <c r="AM14" s="860"/>
      <c r="AN14" s="870"/>
      <c r="AO14" s="877"/>
      <c r="AP14" s="860"/>
      <c r="AQ14" s="877"/>
      <c r="AR14" s="878"/>
      <c r="AS14" s="877"/>
      <c r="AT14" s="877"/>
      <c r="AU14" s="821"/>
      <c r="AV14" s="877"/>
      <c r="AW14" s="821"/>
      <c r="AX14" s="821"/>
      <c r="AY14" s="821"/>
      <c r="AZ14" s="887" t="str">
        <f t="shared" si="1"/>
        <v/>
      </c>
      <c r="BA14" s="888"/>
      <c r="BB14" s="889"/>
    </row>
    <row r="15" spans="1:54">
      <c r="A15" s="813"/>
      <c r="B15" s="819"/>
      <c r="C15" s="819"/>
      <c r="D15" s="820"/>
      <c r="E15" s="821"/>
      <c r="F15" s="821"/>
      <c r="G15" s="821"/>
      <c r="H15" s="821"/>
      <c r="I15" s="821"/>
      <c r="J15" s="821"/>
      <c r="K15" s="821"/>
      <c r="L15" s="821"/>
      <c r="M15" s="821"/>
      <c r="N15" s="821"/>
      <c r="O15" s="821"/>
      <c r="P15" s="821"/>
      <c r="Q15" s="821"/>
      <c r="R15" s="821"/>
      <c r="S15" s="821"/>
      <c r="T15" s="821"/>
      <c r="U15" s="821"/>
      <c r="V15" s="821"/>
      <c r="W15" s="709"/>
      <c r="X15" s="821"/>
      <c r="Y15" s="821"/>
      <c r="Z15" s="821"/>
      <c r="AA15" s="864"/>
      <c r="AB15" s="821"/>
      <c r="AC15" s="821"/>
      <c r="AD15" s="865"/>
      <c r="AE15" s="865"/>
      <c r="AF15" s="865"/>
      <c r="AG15" s="865"/>
      <c r="AH15" s="865"/>
      <c r="AI15" s="865"/>
      <c r="AJ15" s="865"/>
      <c r="AK15" s="870"/>
      <c r="AL15" s="865"/>
      <c r="AM15" s="860"/>
      <c r="AN15" s="870"/>
      <c r="AO15" s="877"/>
      <c r="AP15" s="860"/>
      <c r="AQ15" s="877"/>
      <c r="AR15" s="878"/>
      <c r="AS15" s="877"/>
      <c r="AT15" s="877"/>
      <c r="AU15" s="821"/>
      <c r="AV15" s="877"/>
      <c r="AW15" s="821"/>
      <c r="AX15" s="821"/>
      <c r="AY15" s="821"/>
      <c r="AZ15" s="887" t="str">
        <f t="shared" si="1"/>
        <v/>
      </c>
      <c r="BA15" s="888"/>
      <c r="BB15" s="889"/>
    </row>
    <row r="16" spans="1:54">
      <c r="A16" s="813"/>
      <c r="B16" s="819"/>
      <c r="C16" s="819"/>
      <c r="D16" s="820"/>
      <c r="E16" s="821"/>
      <c r="F16" s="821"/>
      <c r="G16" s="821"/>
      <c r="H16" s="821"/>
      <c r="I16" s="821"/>
      <c r="J16" s="821"/>
      <c r="K16" s="821"/>
      <c r="L16" s="821"/>
      <c r="M16" s="821"/>
      <c r="N16" s="821"/>
      <c r="O16" s="821"/>
      <c r="P16" s="821"/>
      <c r="Q16" s="821"/>
      <c r="R16" s="821"/>
      <c r="S16" s="821"/>
      <c r="T16" s="821"/>
      <c r="U16" s="821"/>
      <c r="V16" s="821"/>
      <c r="W16" s="709"/>
      <c r="X16" s="821"/>
      <c r="Y16" s="821"/>
      <c r="Z16" s="821"/>
      <c r="AA16" s="864"/>
      <c r="AB16" s="821"/>
      <c r="AC16" s="821"/>
      <c r="AD16" s="865"/>
      <c r="AE16" s="865"/>
      <c r="AF16" s="865"/>
      <c r="AG16" s="865"/>
      <c r="AH16" s="865"/>
      <c r="AI16" s="865"/>
      <c r="AJ16" s="865"/>
      <c r="AK16" s="870"/>
      <c r="AL16" s="865"/>
      <c r="AM16" s="860"/>
      <c r="AN16" s="870"/>
      <c r="AO16" s="877"/>
      <c r="AP16" s="860"/>
      <c r="AQ16" s="877"/>
      <c r="AR16" s="878"/>
      <c r="AS16" s="877"/>
      <c r="AT16" s="877"/>
      <c r="AU16" s="821"/>
      <c r="AV16" s="877"/>
      <c r="AW16" s="821"/>
      <c r="AX16" s="821"/>
      <c r="AY16" s="821"/>
      <c r="AZ16" s="887" t="str">
        <f t="shared" si="1"/>
        <v/>
      </c>
      <c r="BA16" s="888"/>
      <c r="BB16" s="889"/>
    </row>
    <row r="17" spans="1:54">
      <c r="A17" s="813"/>
      <c r="B17" s="822"/>
      <c r="C17" s="822"/>
      <c r="D17" s="822"/>
      <c r="E17" s="823"/>
      <c r="F17" s="823"/>
      <c r="G17" s="821"/>
      <c r="H17" s="821"/>
      <c r="I17" s="821"/>
      <c r="J17" s="821"/>
      <c r="K17" s="821"/>
      <c r="L17" s="821"/>
      <c r="M17" s="821"/>
      <c r="N17" s="821"/>
      <c r="O17" s="821"/>
      <c r="P17" s="821"/>
      <c r="Q17" s="821"/>
      <c r="R17" s="821"/>
      <c r="S17" s="821"/>
      <c r="T17" s="821"/>
      <c r="U17" s="821"/>
      <c r="V17" s="821"/>
      <c r="W17" s="709"/>
      <c r="X17" s="821"/>
      <c r="Y17" s="821"/>
      <c r="Z17" s="821"/>
      <c r="AA17" s="864"/>
      <c r="AB17" s="821"/>
      <c r="AC17" s="822"/>
      <c r="AD17" s="822"/>
      <c r="AE17" s="822"/>
      <c r="AF17" s="822"/>
      <c r="AG17" s="822"/>
      <c r="AH17" s="822"/>
      <c r="AI17" s="822"/>
      <c r="AJ17" s="822"/>
      <c r="AK17" s="871"/>
      <c r="AL17" s="822"/>
      <c r="AM17" s="822"/>
      <c r="AN17" s="871"/>
      <c r="AO17" s="822"/>
      <c r="AP17" s="822"/>
      <c r="AQ17" s="879"/>
      <c r="AR17" s="880"/>
      <c r="AS17" s="879"/>
      <c r="AT17" s="879"/>
      <c r="AU17" s="821"/>
      <c r="AV17" s="821"/>
      <c r="AW17" s="821"/>
      <c r="AX17" s="821"/>
      <c r="AY17" s="821"/>
      <c r="AZ17" s="887" t="str">
        <f t="shared" si="1"/>
        <v/>
      </c>
      <c r="BA17" s="888"/>
      <c r="BB17" s="889"/>
    </row>
    <row r="18" spans="1:54">
      <c r="A18" s="813"/>
      <c r="B18" s="822"/>
      <c r="C18" s="822"/>
      <c r="D18" s="822"/>
      <c r="E18" s="823"/>
      <c r="F18" s="823"/>
      <c r="G18" s="821"/>
      <c r="H18" s="821"/>
      <c r="I18" s="821"/>
      <c r="J18" s="821"/>
      <c r="K18" s="821"/>
      <c r="L18" s="821"/>
      <c r="M18" s="821"/>
      <c r="N18" s="821"/>
      <c r="O18" s="821"/>
      <c r="P18" s="821"/>
      <c r="Q18" s="821"/>
      <c r="R18" s="821"/>
      <c r="S18" s="821"/>
      <c r="T18" s="821"/>
      <c r="U18" s="821"/>
      <c r="V18" s="821"/>
      <c r="W18" s="709"/>
      <c r="X18" s="821"/>
      <c r="Y18" s="821"/>
      <c r="Z18" s="821"/>
      <c r="AA18" s="864"/>
      <c r="AB18" s="821"/>
      <c r="AC18" s="821"/>
      <c r="AD18" s="821"/>
      <c r="AE18" s="821"/>
      <c r="AF18" s="821"/>
      <c r="AG18" s="821"/>
      <c r="AH18" s="821"/>
      <c r="AI18" s="821"/>
      <c r="AJ18" s="821"/>
      <c r="AK18" s="864"/>
      <c r="AL18" s="821"/>
      <c r="AM18" s="821"/>
      <c r="AN18" s="864"/>
      <c r="AO18" s="821"/>
      <c r="AP18" s="821"/>
      <c r="AQ18" s="821"/>
      <c r="AR18" s="864"/>
      <c r="AS18" s="821"/>
      <c r="AT18" s="821"/>
      <c r="AU18" s="821"/>
      <c r="AV18" s="821"/>
      <c r="AW18" s="821"/>
      <c r="AX18" s="821"/>
      <c r="AY18" s="821"/>
      <c r="AZ18" s="887" t="str">
        <f t="shared" si="1"/>
        <v/>
      </c>
      <c r="BA18" s="888"/>
      <c r="BB18" s="889"/>
    </row>
    <row r="19" spans="1:54">
      <c r="A19" s="813"/>
      <c r="B19" s="822"/>
      <c r="C19" s="822"/>
      <c r="D19" s="822"/>
      <c r="E19" s="823"/>
      <c r="F19" s="823"/>
      <c r="G19" s="821"/>
      <c r="H19" s="821"/>
      <c r="I19" s="821"/>
      <c r="J19" s="821"/>
      <c r="K19" s="821"/>
      <c r="L19" s="821"/>
      <c r="M19" s="821"/>
      <c r="N19" s="821"/>
      <c r="O19" s="821"/>
      <c r="P19" s="821"/>
      <c r="Q19" s="821"/>
      <c r="R19" s="821"/>
      <c r="S19" s="821"/>
      <c r="T19" s="821"/>
      <c r="U19" s="821"/>
      <c r="V19" s="821"/>
      <c r="W19" s="709"/>
      <c r="X19" s="821"/>
      <c r="Y19" s="821"/>
      <c r="Z19" s="821"/>
      <c r="AA19" s="864"/>
      <c r="AB19" s="821"/>
      <c r="AC19" s="821"/>
      <c r="AD19" s="821"/>
      <c r="AE19" s="821"/>
      <c r="AF19" s="821"/>
      <c r="AG19" s="821"/>
      <c r="AH19" s="821"/>
      <c r="AI19" s="821"/>
      <c r="AJ19" s="821"/>
      <c r="AK19" s="864"/>
      <c r="AL19" s="821"/>
      <c r="AM19" s="821"/>
      <c r="AN19" s="864"/>
      <c r="AO19" s="821"/>
      <c r="AP19" s="821"/>
      <c r="AQ19" s="821"/>
      <c r="AR19" s="864"/>
      <c r="AS19" s="821"/>
      <c r="AT19" s="821"/>
      <c r="AU19" s="821"/>
      <c r="AV19" s="821"/>
      <c r="AW19" s="821"/>
      <c r="AX19" s="821"/>
      <c r="AY19" s="821"/>
      <c r="AZ19" s="887" t="str">
        <f t="shared" si="1"/>
        <v/>
      </c>
      <c r="BA19" s="888"/>
      <c r="BB19" s="889"/>
    </row>
    <row r="20" spans="1:54">
      <c r="A20" s="813"/>
      <c r="B20" s="822"/>
      <c r="C20" s="822"/>
      <c r="D20" s="822"/>
      <c r="E20" s="823"/>
      <c r="F20" s="823"/>
      <c r="G20" s="821"/>
      <c r="H20" s="821"/>
      <c r="I20" s="821"/>
      <c r="J20" s="821"/>
      <c r="K20" s="821"/>
      <c r="L20" s="821"/>
      <c r="M20" s="821"/>
      <c r="N20" s="821"/>
      <c r="O20" s="821"/>
      <c r="P20" s="821"/>
      <c r="Q20" s="821"/>
      <c r="R20" s="821"/>
      <c r="S20" s="821"/>
      <c r="T20" s="821"/>
      <c r="U20" s="821"/>
      <c r="V20" s="821"/>
      <c r="W20" s="709"/>
      <c r="X20" s="821"/>
      <c r="Y20" s="821"/>
      <c r="Z20" s="821"/>
      <c r="AA20" s="864"/>
      <c r="AB20" s="821"/>
      <c r="AC20" s="821"/>
      <c r="AD20" s="821"/>
      <c r="AE20" s="821"/>
      <c r="AF20" s="821"/>
      <c r="AG20" s="821"/>
      <c r="AH20" s="821"/>
      <c r="AI20" s="821"/>
      <c r="AJ20" s="821"/>
      <c r="AK20" s="864"/>
      <c r="AL20" s="821"/>
      <c r="AM20" s="821"/>
      <c r="AN20" s="864"/>
      <c r="AO20" s="821"/>
      <c r="AP20" s="821"/>
      <c r="AQ20" s="821"/>
      <c r="AR20" s="864"/>
      <c r="AS20" s="821"/>
      <c r="AT20" s="821"/>
      <c r="AU20" s="821"/>
      <c r="AV20" s="821"/>
      <c r="AW20" s="821"/>
      <c r="AX20" s="821"/>
      <c r="AY20" s="821"/>
      <c r="AZ20" s="887" t="str">
        <f t="shared" si="1"/>
        <v/>
      </c>
      <c r="BA20" s="888"/>
      <c r="BB20" s="889"/>
    </row>
    <row r="21" spans="1:54">
      <c r="A21" s="824" t="s">
        <v>791</v>
      </c>
      <c r="B21" s="825"/>
      <c r="C21" s="825"/>
      <c r="D21" s="826"/>
      <c r="E21" s="827"/>
      <c r="F21" s="828"/>
      <c r="G21" s="829"/>
      <c r="H21" s="829"/>
      <c r="I21" s="829"/>
      <c r="J21" s="829"/>
      <c r="K21" s="829"/>
      <c r="L21" s="829"/>
      <c r="M21" s="829"/>
      <c r="N21" s="829"/>
      <c r="O21" s="829"/>
      <c r="P21" s="829"/>
      <c r="Q21" s="829"/>
      <c r="R21" s="829"/>
      <c r="S21" s="829"/>
      <c r="T21" s="829"/>
      <c r="U21" s="829"/>
      <c r="V21" s="829"/>
      <c r="W21" s="709"/>
      <c r="X21" s="829"/>
      <c r="Y21" s="829"/>
      <c r="Z21" s="829"/>
      <c r="AA21" s="866"/>
      <c r="AB21" s="829"/>
      <c r="AC21" s="829"/>
      <c r="AD21" s="829"/>
      <c r="AE21" s="829"/>
      <c r="AF21" s="829"/>
      <c r="AG21" s="829"/>
      <c r="AH21" s="829"/>
      <c r="AI21" s="829"/>
      <c r="AJ21" s="829"/>
      <c r="AK21" s="866"/>
      <c r="AL21" s="829"/>
      <c r="AM21" s="829"/>
      <c r="AN21" s="866"/>
      <c r="AO21" s="829"/>
      <c r="AP21" s="829"/>
      <c r="AQ21" s="829"/>
      <c r="AR21" s="866"/>
      <c r="AS21" s="829"/>
      <c r="AT21" s="829"/>
      <c r="AU21" s="829"/>
      <c r="AV21" s="829"/>
      <c r="AW21" s="829"/>
      <c r="AX21" s="829"/>
      <c r="AY21" s="829"/>
      <c r="AZ21" s="887" t="str">
        <f t="shared" si="1"/>
        <v/>
      </c>
      <c r="BA21" s="829"/>
      <c r="BB21" s="890"/>
    </row>
    <row r="22" ht="16.5" spans="1:54">
      <c r="A22" s="830" t="s">
        <v>792</v>
      </c>
      <c r="B22" s="831"/>
      <c r="C22" s="831"/>
      <c r="D22" s="832"/>
      <c r="E22" s="833"/>
      <c r="F22" s="834"/>
      <c r="G22" s="835">
        <f>SUM(G5:G21)</f>
        <v>139943.33</v>
      </c>
      <c r="H22" s="835">
        <f>SUM(H5:H21)</f>
        <v>139943.33</v>
      </c>
      <c r="I22" s="854"/>
      <c r="J22" s="854"/>
      <c r="K22" s="854"/>
      <c r="L22" s="854"/>
      <c r="M22" s="854"/>
      <c r="N22" s="854"/>
      <c r="O22" s="854"/>
      <c r="P22" s="854"/>
      <c r="Q22" s="854"/>
      <c r="R22" s="854"/>
      <c r="S22" s="854"/>
      <c r="T22" s="854"/>
      <c r="U22" s="854"/>
      <c r="V22" s="854"/>
      <c r="W22" s="709"/>
      <c r="X22" s="835"/>
      <c r="Y22" s="835"/>
      <c r="Z22" s="835"/>
      <c r="AA22" s="867"/>
      <c r="AB22" s="835"/>
      <c r="AC22" s="868"/>
      <c r="AD22" s="868"/>
      <c r="AE22" s="868"/>
      <c r="AF22" s="868"/>
      <c r="AG22" s="868"/>
      <c r="AH22" s="868"/>
      <c r="AI22" s="868"/>
      <c r="AJ22" s="868"/>
      <c r="AK22" s="872"/>
      <c r="AL22" s="868"/>
      <c r="AM22" s="868"/>
      <c r="AN22" s="872"/>
      <c r="AO22" s="868"/>
      <c r="AP22" s="868"/>
      <c r="AQ22" s="868"/>
      <c r="AR22" s="872"/>
      <c r="AS22" s="868"/>
      <c r="AT22" s="868"/>
      <c r="AU22" s="868"/>
      <c r="AV22" s="868"/>
      <c r="AW22" s="835">
        <f>SUM(AW5:AW21)</f>
        <v>194729.83</v>
      </c>
      <c r="AX22" s="835"/>
      <c r="AY22" s="835"/>
      <c r="AZ22" s="887" t="str">
        <f t="shared" si="1"/>
        <v/>
      </c>
      <c r="BA22" s="868"/>
      <c r="BB22" s="891"/>
    </row>
    <row r="23" spans="1:54">
      <c r="A23" s="836" t="s">
        <v>793</v>
      </c>
      <c r="B23" s="837"/>
      <c r="C23" s="837"/>
      <c r="D23" s="837"/>
      <c r="E23" s="837"/>
      <c r="F23" s="837"/>
      <c r="G23" s="837"/>
      <c r="H23" s="837"/>
      <c r="I23" s="837"/>
      <c r="J23" s="837"/>
      <c r="K23" s="837"/>
      <c r="L23" s="837"/>
      <c r="M23" s="837"/>
      <c r="N23" s="837"/>
      <c r="O23" s="837"/>
      <c r="P23" s="837"/>
      <c r="Q23" s="837"/>
      <c r="R23" s="837"/>
      <c r="S23" s="837"/>
      <c r="T23" s="837"/>
      <c r="U23" s="837"/>
      <c r="V23" s="837"/>
      <c r="W23" s="837"/>
      <c r="X23" s="837"/>
      <c r="Y23" s="837"/>
      <c r="Z23" s="837"/>
      <c r="AA23" s="837"/>
      <c r="AB23" s="837"/>
      <c r="AC23" s="837"/>
      <c r="AD23" s="837"/>
      <c r="AE23" s="837"/>
      <c r="AF23" s="837"/>
      <c r="AG23" s="837"/>
      <c r="AH23" s="837"/>
      <c r="AI23" s="837"/>
      <c r="AJ23" s="837"/>
      <c r="AK23" s="837"/>
      <c r="AL23" s="837"/>
      <c r="AM23" s="837"/>
      <c r="AN23" s="837"/>
      <c r="AO23" s="837"/>
      <c r="AP23" s="837"/>
      <c r="AQ23" s="837"/>
      <c r="AR23" s="837"/>
      <c r="AS23" s="837"/>
      <c r="AT23" s="837"/>
      <c r="AU23" s="837"/>
      <c r="AV23" s="837"/>
      <c r="AW23" s="837"/>
      <c r="AX23" s="837"/>
      <c r="AY23" s="837"/>
      <c r="AZ23" s="837"/>
      <c r="BA23" s="837"/>
      <c r="BB23" s="892"/>
    </row>
    <row r="24" spans="1:54">
      <c r="A24" s="838"/>
      <c r="B24" s="839"/>
      <c r="C24" s="839"/>
      <c r="D24" s="839"/>
      <c r="E24" s="839"/>
      <c r="F24" s="839"/>
      <c r="G24" s="839"/>
      <c r="H24" s="839"/>
      <c r="I24" s="839"/>
      <c r="J24" s="839"/>
      <c r="K24" s="839"/>
      <c r="L24" s="839"/>
      <c r="M24" s="839"/>
      <c r="N24" s="839"/>
      <c r="O24" s="839"/>
      <c r="P24" s="839"/>
      <c r="Q24" s="839"/>
      <c r="R24" s="839"/>
      <c r="S24" s="839"/>
      <c r="T24" s="839"/>
      <c r="U24" s="839"/>
      <c r="V24" s="839"/>
      <c r="W24" s="839"/>
      <c r="X24" s="839"/>
      <c r="Y24" s="839"/>
      <c r="Z24" s="839"/>
      <c r="AA24" s="839"/>
      <c r="AB24" s="839"/>
      <c r="AC24" s="839"/>
      <c r="AD24" s="839"/>
      <c r="AE24" s="839"/>
      <c r="AF24" s="839"/>
      <c r="AG24" s="839"/>
      <c r="AH24" s="839"/>
      <c r="AI24" s="839"/>
      <c r="AJ24" s="839"/>
      <c r="AK24" s="839"/>
      <c r="AL24" s="839"/>
      <c r="AM24" s="839"/>
      <c r="AN24" s="839"/>
      <c r="AO24" s="839"/>
      <c r="AP24" s="839"/>
      <c r="AQ24" s="839"/>
      <c r="AR24" s="839"/>
      <c r="AS24" s="839"/>
      <c r="AT24" s="839"/>
      <c r="AU24" s="839"/>
      <c r="AV24" s="839"/>
      <c r="AW24" s="839"/>
      <c r="AX24" s="839"/>
      <c r="AY24" s="839"/>
      <c r="AZ24" s="839"/>
      <c r="BA24" s="839"/>
      <c r="BB24" s="893"/>
    </row>
    <row r="25" ht="57" customHeight="1" spans="1:54">
      <c r="A25" s="840"/>
      <c r="B25" s="841"/>
      <c r="C25" s="841"/>
      <c r="D25" s="841"/>
      <c r="E25" s="841"/>
      <c r="F25" s="841"/>
      <c r="G25" s="841"/>
      <c r="H25" s="841"/>
      <c r="I25" s="841"/>
      <c r="J25" s="841"/>
      <c r="K25" s="841"/>
      <c r="L25" s="841"/>
      <c r="M25" s="841"/>
      <c r="N25" s="841"/>
      <c r="O25" s="841"/>
      <c r="P25" s="841"/>
      <c r="Q25" s="841"/>
      <c r="R25" s="841"/>
      <c r="S25" s="841"/>
      <c r="T25" s="841"/>
      <c r="U25" s="841"/>
      <c r="V25" s="841"/>
      <c r="W25" s="841"/>
      <c r="X25" s="841"/>
      <c r="Y25" s="841"/>
      <c r="Z25" s="841"/>
      <c r="AA25" s="841"/>
      <c r="AB25" s="841"/>
      <c r="AC25" s="841"/>
      <c r="AD25" s="841"/>
      <c r="AE25" s="841"/>
      <c r="AF25" s="841"/>
      <c r="AG25" s="841"/>
      <c r="AH25" s="841"/>
      <c r="AI25" s="841"/>
      <c r="AJ25" s="841"/>
      <c r="AK25" s="841"/>
      <c r="AL25" s="841"/>
      <c r="AM25" s="841"/>
      <c r="AN25" s="841"/>
      <c r="AO25" s="841"/>
      <c r="AP25" s="841"/>
      <c r="AQ25" s="841"/>
      <c r="AR25" s="841"/>
      <c r="AS25" s="841"/>
      <c r="AT25" s="841"/>
      <c r="AU25" s="841"/>
      <c r="AV25" s="841"/>
      <c r="AW25" s="841"/>
      <c r="AX25" s="841"/>
      <c r="AY25" s="841"/>
      <c r="AZ25" s="841"/>
      <c r="BA25" s="841"/>
      <c r="BB25" s="894"/>
    </row>
    <row r="26" ht="16.5" customHeight="1" spans="1:54">
      <c r="A26" s="802"/>
      <c r="B26" s="802" t="s">
        <v>794</v>
      </c>
      <c r="C26" s="802"/>
      <c r="D26" s="802"/>
      <c r="E26" s="802" t="s">
        <v>795</v>
      </c>
      <c r="F26" s="802"/>
      <c r="G26" s="802"/>
      <c r="I26" s="802"/>
      <c r="J26" s="802"/>
      <c r="K26" s="802"/>
      <c r="L26" s="802"/>
      <c r="M26" s="802"/>
      <c r="N26" s="802"/>
      <c r="O26" s="802"/>
      <c r="P26" s="802"/>
      <c r="Q26" s="802"/>
      <c r="R26" s="802"/>
      <c r="S26" s="802"/>
      <c r="T26" s="802"/>
      <c r="U26" s="802"/>
      <c r="V26" s="802"/>
      <c r="W26" s="802" t="s">
        <v>796</v>
      </c>
      <c r="X26" s="802"/>
      <c r="Y26" s="802"/>
      <c r="Z26" s="802"/>
      <c r="AA26" s="802"/>
      <c r="AB26" s="802"/>
      <c r="AC26" s="802"/>
      <c r="AD26" s="802"/>
      <c r="AE26" s="802"/>
      <c r="AF26" s="802"/>
      <c r="AG26" s="802"/>
      <c r="AH26" s="802"/>
      <c r="AI26" s="802"/>
      <c r="AJ26" s="802"/>
      <c r="AK26" s="802"/>
      <c r="AL26" s="802"/>
      <c r="AM26" s="802"/>
      <c r="AN26" s="802"/>
      <c r="AO26" s="802"/>
      <c r="AP26" s="802"/>
      <c r="AQ26" s="802"/>
      <c r="AR26" s="802"/>
      <c r="AS26" s="802"/>
      <c r="AT26" s="802"/>
      <c r="AV26" s="802"/>
      <c r="AW26" s="802"/>
      <c r="AX26" s="802"/>
      <c r="AY26" s="802"/>
      <c r="AZ26" s="802"/>
      <c r="BA26" s="802"/>
      <c r="BB26" s="895" t="s">
        <v>797</v>
      </c>
    </row>
    <row r="27" spans="1:54">
      <c r="A27" s="842" t="s">
        <v>798</v>
      </c>
      <c r="B27" s="842"/>
      <c r="C27" s="842"/>
      <c r="D27" s="842"/>
      <c r="E27" s="842"/>
      <c r="F27" s="842"/>
      <c r="G27" s="842"/>
      <c r="H27" s="842"/>
      <c r="I27" s="842"/>
      <c r="J27" s="842"/>
      <c r="K27" s="842"/>
      <c r="L27" s="842"/>
      <c r="M27" s="842"/>
      <c r="N27" s="842"/>
      <c r="O27" s="842"/>
      <c r="P27" s="842"/>
      <c r="Q27" s="842"/>
      <c r="R27" s="842"/>
      <c r="S27" s="842"/>
      <c r="T27" s="842"/>
      <c r="U27" s="842"/>
      <c r="V27" s="842"/>
      <c r="X27" s="842"/>
      <c r="Y27" s="842"/>
      <c r="Z27" s="842"/>
      <c r="AA27" s="842"/>
      <c r="AB27" s="842"/>
      <c r="AC27" s="842"/>
      <c r="AD27" s="842"/>
      <c r="AE27" s="842"/>
      <c r="AF27" s="842"/>
      <c r="AG27" s="842"/>
      <c r="AH27" s="842"/>
      <c r="AI27" s="842"/>
      <c r="AJ27" s="842"/>
      <c r="AK27" s="842"/>
      <c r="AL27" s="842"/>
      <c r="AM27" s="842"/>
      <c r="AN27" s="842"/>
      <c r="AO27" s="842"/>
      <c r="AP27" s="842"/>
      <c r="AQ27" s="842"/>
      <c r="AR27" s="842"/>
      <c r="AS27" s="842"/>
      <c r="AT27" s="842"/>
      <c r="AU27" s="842"/>
      <c r="AV27" s="842"/>
      <c r="AW27" s="842"/>
      <c r="AX27" s="842"/>
      <c r="AY27" s="842"/>
      <c r="AZ27" s="842"/>
      <c r="BA27" s="842"/>
      <c r="BB27" s="842"/>
    </row>
    <row r="28" ht="26.4" customHeight="1" spans="1:54">
      <c r="A28" s="843" t="s">
        <v>799</v>
      </c>
      <c r="B28" s="843"/>
      <c r="C28" s="843"/>
      <c r="D28" s="843"/>
      <c r="E28" s="843"/>
      <c r="F28" s="843"/>
      <c r="G28" s="843"/>
      <c r="H28" s="843"/>
      <c r="I28" s="843"/>
      <c r="J28" s="843"/>
      <c r="K28" s="843"/>
      <c r="L28" s="843"/>
      <c r="M28" s="843"/>
      <c r="N28" s="843"/>
      <c r="O28" s="843"/>
      <c r="P28" s="843"/>
      <c r="Q28" s="843"/>
      <c r="R28" s="843"/>
      <c r="S28" s="843"/>
      <c r="T28" s="843"/>
      <c r="U28" s="843"/>
      <c r="V28" s="843"/>
      <c r="W28" s="843"/>
      <c r="X28" s="843"/>
      <c r="Y28" s="843"/>
      <c r="Z28" s="843"/>
      <c r="AA28" s="843"/>
      <c r="AB28" s="843"/>
      <c r="AC28" s="843"/>
      <c r="AD28" s="843"/>
      <c r="AE28" s="843"/>
      <c r="AF28" s="843"/>
      <c r="AG28" s="843"/>
      <c r="AH28" s="843"/>
      <c r="AI28" s="843"/>
      <c r="AJ28" s="843"/>
      <c r="AK28" s="843"/>
      <c r="AL28" s="843"/>
      <c r="AM28" s="843"/>
      <c r="AN28" s="843"/>
      <c r="AO28" s="843"/>
      <c r="AP28" s="843"/>
      <c r="AQ28" s="843"/>
      <c r="AR28" s="843"/>
      <c r="AS28" s="843"/>
      <c r="AT28" s="843"/>
      <c r="AU28" s="843"/>
      <c r="AV28" s="843"/>
      <c r="AW28" s="843"/>
      <c r="AX28" s="843"/>
      <c r="AY28" s="843"/>
      <c r="AZ28" s="843"/>
      <c r="BA28" s="843"/>
      <c r="BB28" s="843"/>
    </row>
    <row r="29" ht="14.25" customHeight="1" spans="1:54">
      <c r="A29" s="843" t="s">
        <v>800</v>
      </c>
      <c r="B29" s="843"/>
      <c r="C29" s="843"/>
      <c r="D29" s="843"/>
      <c r="E29" s="843"/>
      <c r="F29" s="843"/>
      <c r="G29" s="843"/>
      <c r="H29" s="843"/>
      <c r="I29" s="843"/>
      <c r="J29" s="843"/>
      <c r="K29" s="843"/>
      <c r="L29" s="843"/>
      <c r="M29" s="843"/>
      <c r="N29" s="843"/>
      <c r="O29" s="843"/>
      <c r="P29" s="843"/>
      <c r="Q29" s="843"/>
      <c r="R29" s="843"/>
      <c r="S29" s="843"/>
      <c r="T29" s="843"/>
      <c r="U29" s="843"/>
      <c r="V29" s="843"/>
      <c r="W29" s="843"/>
      <c r="X29" s="843"/>
      <c r="Y29" s="843"/>
      <c r="Z29" s="843"/>
      <c r="AA29" s="843"/>
      <c r="AB29" s="843"/>
      <c r="AC29" s="843"/>
      <c r="AD29" s="843"/>
      <c r="AE29" s="843"/>
      <c r="AF29" s="843"/>
      <c r="AG29" s="843"/>
      <c r="AH29" s="843"/>
      <c r="AI29" s="843"/>
      <c r="AJ29" s="843"/>
      <c r="AK29" s="843"/>
      <c r="AL29" s="843"/>
      <c r="AM29" s="843"/>
      <c r="AN29" s="843"/>
      <c r="AO29" s="843"/>
      <c r="AP29" s="843"/>
      <c r="AQ29" s="843"/>
      <c r="AR29" s="843"/>
      <c r="AS29" s="843"/>
      <c r="AT29" s="843"/>
      <c r="AU29" s="843"/>
      <c r="AV29" s="843"/>
      <c r="AW29" s="843"/>
      <c r="AX29" s="843"/>
      <c r="AY29" s="843"/>
      <c r="AZ29" s="843"/>
      <c r="BA29" s="843"/>
      <c r="BB29" s="843"/>
    </row>
    <row r="30" spans="1:54">
      <c r="A30" s="843"/>
      <c r="B30" s="843"/>
      <c r="C30" s="843"/>
      <c r="D30" s="843"/>
      <c r="E30" s="843"/>
      <c r="F30" s="843"/>
      <c r="G30" s="843"/>
      <c r="H30" s="843"/>
      <c r="I30" s="843"/>
      <c r="J30" s="843"/>
      <c r="K30" s="843"/>
      <c r="L30" s="843"/>
      <c r="M30" s="843"/>
      <c r="N30" s="843"/>
      <c r="O30" s="843"/>
      <c r="P30" s="843"/>
      <c r="Q30" s="843"/>
      <c r="R30" s="843"/>
      <c r="S30" s="843"/>
      <c r="T30" s="843"/>
      <c r="U30" s="843"/>
      <c r="V30" s="843"/>
      <c r="W30" s="843"/>
      <c r="X30" s="843"/>
      <c r="Y30" s="843"/>
      <c r="Z30" s="843"/>
      <c r="AA30" s="843"/>
      <c r="AB30" s="843"/>
      <c r="AC30" s="843"/>
      <c r="AD30" s="843"/>
      <c r="AE30" s="843"/>
      <c r="AF30" s="843"/>
      <c r="AG30" s="843"/>
      <c r="AH30" s="843"/>
      <c r="AI30" s="843"/>
      <c r="AJ30" s="843"/>
      <c r="AK30" s="843"/>
      <c r="AL30" s="843"/>
      <c r="AM30" s="843"/>
      <c r="AN30" s="843"/>
      <c r="AO30" s="843"/>
      <c r="AP30" s="843"/>
      <c r="AQ30" s="843"/>
      <c r="AR30" s="843"/>
      <c r="AS30" s="843"/>
      <c r="AT30" s="843"/>
      <c r="AU30" s="843"/>
      <c r="AV30" s="843"/>
      <c r="AW30" s="843"/>
      <c r="AX30" s="843"/>
      <c r="AY30" s="843"/>
      <c r="AZ30" s="843"/>
      <c r="BA30" s="843"/>
      <c r="BB30" s="843"/>
    </row>
    <row r="31" spans="1:54">
      <c r="A31" s="843"/>
      <c r="B31" s="843"/>
      <c r="C31" s="843"/>
      <c r="D31" s="843"/>
      <c r="E31" s="843"/>
      <c r="F31" s="843"/>
      <c r="G31" s="843"/>
      <c r="H31" s="843"/>
      <c r="I31" s="843"/>
      <c r="J31" s="843"/>
      <c r="K31" s="843"/>
      <c r="L31" s="843"/>
      <c r="M31" s="843"/>
      <c r="N31" s="843"/>
      <c r="O31" s="843"/>
      <c r="P31" s="843"/>
      <c r="Q31" s="843"/>
      <c r="R31" s="843"/>
      <c r="S31" s="843"/>
      <c r="T31" s="843"/>
      <c r="U31" s="843"/>
      <c r="V31" s="843"/>
      <c r="W31" s="843"/>
      <c r="X31" s="843"/>
      <c r="Y31" s="843"/>
      <c r="Z31" s="843"/>
      <c r="AA31" s="843"/>
      <c r="AB31" s="843"/>
      <c r="AC31" s="843"/>
      <c r="AD31" s="843"/>
      <c r="AE31" s="843"/>
      <c r="AF31" s="843"/>
      <c r="AG31" s="843"/>
      <c r="AH31" s="843"/>
      <c r="AI31" s="843"/>
      <c r="AJ31" s="843"/>
      <c r="AK31" s="843"/>
      <c r="AL31" s="843"/>
      <c r="AM31" s="843"/>
      <c r="AN31" s="843"/>
      <c r="AO31" s="843"/>
      <c r="AP31" s="843"/>
      <c r="AQ31" s="843"/>
      <c r="AR31" s="843"/>
      <c r="AS31" s="843"/>
      <c r="AT31" s="843"/>
      <c r="AU31" s="843"/>
      <c r="AV31" s="843"/>
      <c r="AW31" s="843"/>
      <c r="AX31" s="843"/>
      <c r="AY31" s="843"/>
      <c r="AZ31" s="843"/>
      <c r="BA31" s="843"/>
      <c r="BB31" s="843"/>
    </row>
    <row r="32" spans="1:54">
      <c r="A32" s="843"/>
      <c r="B32" s="843"/>
      <c r="C32" s="843"/>
      <c r="D32" s="843"/>
      <c r="E32" s="843"/>
      <c r="F32" s="843"/>
      <c r="G32" s="843"/>
      <c r="H32" s="843"/>
      <c r="I32" s="843"/>
      <c r="J32" s="843"/>
      <c r="K32" s="843"/>
      <c r="L32" s="843"/>
      <c r="M32" s="843"/>
      <c r="N32" s="843"/>
      <c r="O32" s="843"/>
      <c r="P32" s="843"/>
      <c r="Q32" s="843"/>
      <c r="R32" s="843"/>
      <c r="S32" s="843"/>
      <c r="T32" s="843"/>
      <c r="U32" s="843"/>
      <c r="V32" s="843"/>
      <c r="W32" s="843"/>
      <c r="X32" s="843"/>
      <c r="Y32" s="843"/>
      <c r="Z32" s="843"/>
      <c r="AA32" s="843"/>
      <c r="AB32" s="843"/>
      <c r="AC32" s="843"/>
      <c r="AD32" s="843"/>
      <c r="AE32" s="843"/>
      <c r="AF32" s="843"/>
      <c r="AG32" s="843"/>
      <c r="AH32" s="843"/>
      <c r="AI32" s="843"/>
      <c r="AJ32" s="843"/>
      <c r="AK32" s="843"/>
      <c r="AL32" s="843"/>
      <c r="AM32" s="843"/>
      <c r="AN32" s="843"/>
      <c r="AO32" s="843"/>
      <c r="AP32" s="843"/>
      <c r="AQ32" s="843"/>
      <c r="AR32" s="843"/>
      <c r="AS32" s="843"/>
      <c r="AT32" s="843"/>
      <c r="AU32" s="843"/>
      <c r="AV32" s="843"/>
      <c r="AW32" s="843"/>
      <c r="AX32" s="843"/>
      <c r="AY32" s="843"/>
      <c r="AZ32" s="843"/>
      <c r="BA32" s="843"/>
      <c r="BB32" s="843"/>
    </row>
  </sheetData>
  <mergeCells count="28">
    <mergeCell ref="A1:BB1"/>
    <mergeCell ref="E3:G3"/>
    <mergeCell ref="I3:K3"/>
    <mergeCell ref="L3:M3"/>
    <mergeCell ref="N3:O3"/>
    <mergeCell ref="P3:Q3"/>
    <mergeCell ref="R3:V3"/>
    <mergeCell ref="Y3:Z3"/>
    <mergeCell ref="AA3:AB3"/>
    <mergeCell ref="AC3:AT3"/>
    <mergeCell ref="AU3:AZ3"/>
    <mergeCell ref="A21:D21"/>
    <mergeCell ref="A22:D22"/>
    <mergeCell ref="A28:BB28"/>
    <mergeCell ref="A29:BB29"/>
    <mergeCell ref="A30:BB30"/>
    <mergeCell ref="A31:BB31"/>
    <mergeCell ref="A32:BB32"/>
    <mergeCell ref="A3:A4"/>
    <mergeCell ref="B3:B4"/>
    <mergeCell ref="C3:C4"/>
    <mergeCell ref="D3:D4"/>
    <mergeCell ref="H3:H4"/>
    <mergeCell ref="W3:W4"/>
    <mergeCell ref="X3:X4"/>
    <mergeCell ref="BA3:BA4"/>
    <mergeCell ref="BB3:BB4"/>
    <mergeCell ref="A23:BB25"/>
  </mergeCells>
  <dataValidations count="5">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AN5 AK5:AK6">
      <formula1>"利润表计算法,所得税比率法"</formula1>
    </dataValidation>
    <dataValidation type="list" allowBlank="1" showInputMessage="1" showErrorMessage="1" sqref="AN6">
      <formula1>"利润表计算法,净利润比率法"</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32"/>
  <sheetViews>
    <sheetView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6" width="7.4" customWidth="1" outlineLevel="1"/>
    <col min="37" max="38" width="7.6" customWidth="1" outlineLevel="1"/>
    <col min="39" max="40" width="5.1" customWidth="1" outlineLevel="1"/>
    <col min="41" max="41" width="7.1" customWidth="1" outlineLevel="1"/>
    <col min="42" max="42" width="7.4" customWidth="1"/>
  </cols>
  <sheetData>
    <row r="1" ht="20.25" spans="1:42">
      <c r="A1" s="705" t="s">
        <v>726</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row>
    <row r="2" ht="16.5" spans="1:42">
      <c r="A2" s="706" t="e">
        <f>#REF!&amp;#REF!</f>
        <v>#REF!</v>
      </c>
      <c r="B2" s="707"/>
      <c r="C2" s="707"/>
      <c r="D2" s="707"/>
      <c r="E2" s="707"/>
      <c r="F2" s="707"/>
      <c r="G2" s="708" t="s">
        <v>727</v>
      </c>
      <c r="H2" s="709" t="s">
        <v>728</v>
      </c>
      <c r="I2" s="707"/>
      <c r="J2" s="707"/>
      <c r="K2" s="707"/>
      <c r="L2" s="707"/>
      <c r="M2" s="707"/>
      <c r="N2" s="707"/>
      <c r="O2" s="707"/>
      <c r="P2" s="707"/>
      <c r="Q2" s="707"/>
      <c r="R2" s="707"/>
      <c r="S2" s="707"/>
      <c r="T2" s="707"/>
      <c r="U2" s="707"/>
      <c r="V2" s="707"/>
      <c r="W2" s="707"/>
      <c r="X2" s="707"/>
      <c r="Y2" s="707" t="e">
        <f>CONCATENATE(#REF!,#REF!,#REF!,#REF!,#REF!,#REF!,#REF!)</f>
        <v>#REF!</v>
      </c>
      <c r="Z2" s="707"/>
      <c r="AA2" s="707"/>
      <c r="AB2" s="707"/>
      <c r="AC2" s="707"/>
      <c r="AD2" s="707"/>
      <c r="AE2" s="707"/>
      <c r="AF2" s="707"/>
      <c r="AG2" s="707"/>
      <c r="AH2" s="707"/>
      <c r="AI2" s="707"/>
      <c r="AJ2" s="707"/>
      <c r="AK2" s="707"/>
      <c r="AL2" s="707"/>
      <c r="AM2" s="707"/>
      <c r="AN2" s="707"/>
      <c r="AO2" s="707"/>
      <c r="AP2" s="787" t="s">
        <v>729</v>
      </c>
    </row>
    <row r="3" ht="15" customHeight="1" spans="1:42">
      <c r="A3" s="710" t="s">
        <v>1</v>
      </c>
      <c r="B3" s="711" t="s">
        <v>730</v>
      </c>
      <c r="C3" s="711" t="s">
        <v>731</v>
      </c>
      <c r="D3" s="712" t="s">
        <v>732</v>
      </c>
      <c r="E3" s="713" t="s">
        <v>733</v>
      </c>
      <c r="F3" s="714"/>
      <c r="G3" s="715"/>
      <c r="H3" s="711" t="s">
        <v>734</v>
      </c>
      <c r="I3" s="751" t="s">
        <v>735</v>
      </c>
      <c r="J3" s="752"/>
      <c r="K3" s="753"/>
      <c r="L3" s="754" t="s">
        <v>736</v>
      </c>
      <c r="M3" s="755"/>
      <c r="N3" s="754" t="s">
        <v>737</v>
      </c>
      <c r="O3" s="755"/>
      <c r="P3" s="754" t="s">
        <v>738</v>
      </c>
      <c r="Q3" s="755"/>
      <c r="R3" s="754" t="s">
        <v>739</v>
      </c>
      <c r="S3" s="762"/>
      <c r="T3" s="762"/>
      <c r="U3" s="762"/>
      <c r="V3" s="755"/>
      <c r="W3" s="763" t="s">
        <v>740</v>
      </c>
      <c r="X3" s="711" t="s">
        <v>741</v>
      </c>
      <c r="Y3" s="712" t="s">
        <v>742</v>
      </c>
      <c r="Z3" s="712"/>
      <c r="AA3" s="769" t="s">
        <v>743</v>
      </c>
      <c r="AB3" s="770"/>
      <c r="AC3" s="714"/>
      <c r="AD3" s="714"/>
      <c r="AE3" s="714"/>
      <c r="AF3" s="714"/>
      <c r="AG3" s="714"/>
      <c r="AH3" s="714"/>
      <c r="AI3" s="777" t="s">
        <v>744</v>
      </c>
      <c r="AJ3" s="778"/>
      <c r="AK3" s="778"/>
      <c r="AL3" s="778"/>
      <c r="AM3" s="778"/>
      <c r="AN3" s="779"/>
      <c r="AO3" s="711" t="s">
        <v>745</v>
      </c>
      <c r="AP3" s="788" t="s">
        <v>317</v>
      </c>
    </row>
    <row r="4" ht="38.25" customHeight="1" spans="1:42">
      <c r="A4" s="716"/>
      <c r="B4" s="717"/>
      <c r="C4" s="717"/>
      <c r="D4" s="718"/>
      <c r="E4" s="718" t="s">
        <v>746</v>
      </c>
      <c r="F4" s="718" t="s">
        <v>747</v>
      </c>
      <c r="G4" s="718" t="s">
        <v>748</v>
      </c>
      <c r="H4" s="717"/>
      <c r="I4" s="756" t="s">
        <v>749</v>
      </c>
      <c r="J4" s="756" t="s">
        <v>750</v>
      </c>
      <c r="K4" s="756" t="s">
        <v>751</v>
      </c>
      <c r="L4" s="757" t="s">
        <v>749</v>
      </c>
      <c r="M4" s="758" t="s">
        <v>750</v>
      </c>
      <c r="N4" s="758" t="s">
        <v>752</v>
      </c>
      <c r="O4" s="758" t="s">
        <v>753</v>
      </c>
      <c r="P4" s="758" t="s">
        <v>754</v>
      </c>
      <c r="Q4" s="758" t="s">
        <v>748</v>
      </c>
      <c r="R4" s="764" t="s">
        <v>755</v>
      </c>
      <c r="S4" s="764" t="s">
        <v>756</v>
      </c>
      <c r="T4" s="764" t="s">
        <v>757</v>
      </c>
      <c r="U4" s="764" t="s">
        <v>758</v>
      </c>
      <c r="V4" s="765" t="s">
        <v>759</v>
      </c>
      <c r="W4" s="717"/>
      <c r="X4" s="717"/>
      <c r="Y4" s="718" t="s">
        <v>730</v>
      </c>
      <c r="Z4" s="718" t="s">
        <v>760</v>
      </c>
      <c r="AA4" s="718" t="s">
        <v>761</v>
      </c>
      <c r="AB4" s="718" t="s">
        <v>762</v>
      </c>
      <c r="AC4" s="717" t="s">
        <v>763</v>
      </c>
      <c r="AD4" s="717" t="s">
        <v>764</v>
      </c>
      <c r="AE4" s="717" t="s">
        <v>765</v>
      </c>
      <c r="AF4" s="771" t="s">
        <v>766</v>
      </c>
      <c r="AG4" s="771" t="s">
        <v>767</v>
      </c>
      <c r="AH4" s="771" t="s">
        <v>768</v>
      </c>
      <c r="AI4" s="780" t="s">
        <v>746</v>
      </c>
      <c r="AJ4" s="771" t="s">
        <v>801</v>
      </c>
      <c r="AK4" s="781" t="s">
        <v>748</v>
      </c>
      <c r="AL4" s="782" t="s">
        <v>780</v>
      </c>
      <c r="AM4" s="782" t="s">
        <v>781</v>
      </c>
      <c r="AN4" s="782" t="s">
        <v>782</v>
      </c>
      <c r="AO4" s="717"/>
      <c r="AP4" s="789"/>
    </row>
    <row r="5" spans="1:42">
      <c r="A5" s="719">
        <v>1</v>
      </c>
      <c r="B5" s="720" t="s">
        <v>802</v>
      </c>
      <c r="C5" s="720" t="s">
        <v>784</v>
      </c>
      <c r="D5" s="721" t="s">
        <v>803</v>
      </c>
      <c r="E5" s="722">
        <v>3</v>
      </c>
      <c r="F5" s="723">
        <f>G5/E5</f>
        <v>23815.3933333333</v>
      </c>
      <c r="G5" s="724">
        <v>71446.18</v>
      </c>
      <c r="H5" s="724">
        <v>71446.18</v>
      </c>
      <c r="I5" s="729">
        <v>4</v>
      </c>
      <c r="J5" s="729">
        <v>7</v>
      </c>
      <c r="K5" s="729">
        <f>E5-I5+J5</f>
        <v>6</v>
      </c>
      <c r="L5" s="759"/>
      <c r="M5" s="759"/>
      <c r="N5" s="760"/>
      <c r="O5" s="760"/>
      <c r="P5" s="760"/>
      <c r="Q5" s="759"/>
      <c r="R5" s="759"/>
      <c r="S5" s="759"/>
      <c r="T5" s="759"/>
      <c r="U5" s="759"/>
      <c r="V5" s="759"/>
      <c r="W5" s="766" t="s">
        <v>804</v>
      </c>
      <c r="X5" s="767">
        <v>1</v>
      </c>
      <c r="Y5" s="727"/>
      <c r="Z5" s="727"/>
      <c r="AA5" s="772">
        <v>45000</v>
      </c>
      <c r="AB5" s="767">
        <v>0.17</v>
      </c>
      <c r="AC5" s="727">
        <f>AA5/(1+AB5)</f>
        <v>38461.5384615385</v>
      </c>
      <c r="AD5" s="773">
        <f>'[24]存货（产成品）费率参数测算表'!O7</f>
        <v>0.00298777626135574</v>
      </c>
      <c r="AE5" s="773">
        <f>'[24]存货（产成品）费率参数测算表'!O8</f>
        <v>0.0725355990296371</v>
      </c>
      <c r="AF5" s="773">
        <f>'[24]存货（产成品）费率参数测算表'!O9</f>
        <v>0.160406900676426</v>
      </c>
      <c r="AG5" s="773">
        <f>'[24]存货（产成品）费率参数测算表'!O10</f>
        <v>4.91521324315513e-5</v>
      </c>
      <c r="AH5" s="727">
        <f>E5*(AC5*(1-AD5-AE5-AF5-AG5)-F5)</f>
        <v>16710.0398346327</v>
      </c>
      <c r="AI5" s="727">
        <f>E5</f>
        <v>3</v>
      </c>
      <c r="AJ5" s="727">
        <f>AC5*(1-AD5-AE5)</f>
        <v>35556.7932580387</v>
      </c>
      <c r="AK5" s="727">
        <f>AI5*AJ5</f>
        <v>106670.379774116</v>
      </c>
      <c r="AL5" s="727">
        <f>AK5-G5</f>
        <v>35224.1997741162</v>
      </c>
      <c r="AM5" s="773">
        <f>AL5/G5</f>
        <v>0.49301725822313</v>
      </c>
      <c r="AN5" s="783" t="str">
        <f>IF(AM5&gt;0.3,"核实",IF(AM5&lt;-0.3,"核实",""))</f>
        <v>核实</v>
      </c>
      <c r="AO5" s="790"/>
      <c r="AP5" s="791"/>
    </row>
    <row r="6" spans="1:42">
      <c r="A6" s="719">
        <v>2</v>
      </c>
      <c r="B6" s="720" t="s">
        <v>805</v>
      </c>
      <c r="C6" s="720" t="s">
        <v>789</v>
      </c>
      <c r="D6" s="721" t="s">
        <v>803</v>
      </c>
      <c r="E6" s="722">
        <v>1</v>
      </c>
      <c r="F6" s="723">
        <f>G6/E6</f>
        <v>68497.15</v>
      </c>
      <c r="G6" s="724">
        <v>68497.15</v>
      </c>
      <c r="H6" s="724">
        <v>68497.15</v>
      </c>
      <c r="I6" s="724"/>
      <c r="J6" s="724"/>
      <c r="K6" s="724"/>
      <c r="L6" s="724"/>
      <c r="M6" s="724"/>
      <c r="N6" s="724"/>
      <c r="O6" s="724"/>
      <c r="P6" s="724"/>
      <c r="Q6" s="724"/>
      <c r="R6" s="724"/>
      <c r="S6" s="724"/>
      <c r="T6" s="724"/>
      <c r="U6" s="724"/>
      <c r="V6" s="724"/>
      <c r="W6" s="766" t="s">
        <v>804</v>
      </c>
      <c r="X6" s="767">
        <v>1</v>
      </c>
      <c r="Y6" s="727"/>
      <c r="Z6" s="727"/>
      <c r="AA6" s="772">
        <v>98000</v>
      </c>
      <c r="AB6" s="767">
        <v>0.17</v>
      </c>
      <c r="AC6" s="727">
        <f>AA6/(1+AB6)</f>
        <v>83760.6837606838</v>
      </c>
      <c r="AD6" s="773">
        <f t="shared" ref="AD6:AG6" si="0">AD5</f>
        <v>0.00298777626135574</v>
      </c>
      <c r="AE6" s="773">
        <f t="shared" si="0"/>
        <v>0.0725355990296371</v>
      </c>
      <c r="AF6" s="773">
        <f t="shared" si="0"/>
        <v>0.160406900676426</v>
      </c>
      <c r="AG6" s="773">
        <f t="shared" si="0"/>
        <v>4.91521324315513e-5</v>
      </c>
      <c r="AH6" s="727">
        <f>E6*(AC6*(1-AD6-AE6-AF6-AG6)-F6)</f>
        <v>-4502.26449041481</v>
      </c>
      <c r="AI6" s="727">
        <f>E6</f>
        <v>1</v>
      </c>
      <c r="AJ6" s="727">
        <f>AC6*(1-AD6-AE6)</f>
        <v>77434.7942063955</v>
      </c>
      <c r="AK6" s="727">
        <f>AI6*AJ6</f>
        <v>77434.7942063955</v>
      </c>
      <c r="AL6" s="727">
        <f>AK6-G6</f>
        <v>8937.64420639547</v>
      </c>
      <c r="AM6" s="773">
        <f>AL6/G6</f>
        <v>0.130481986570178</v>
      </c>
      <c r="AN6" s="783" t="str">
        <f t="shared" ref="AN6:AN22" si="1">IF(AM6&gt;0.3,"核实",IF(AM6&lt;-0.3,"核实",""))</f>
        <v/>
      </c>
      <c r="AO6" s="790"/>
      <c r="AP6" s="791"/>
    </row>
    <row r="7" spans="1:42">
      <c r="A7" s="719"/>
      <c r="B7" s="720"/>
      <c r="C7" s="725"/>
      <c r="D7" s="726"/>
      <c r="E7" s="727"/>
      <c r="F7" s="727"/>
      <c r="G7" s="727"/>
      <c r="H7" s="727"/>
      <c r="I7" s="727"/>
      <c r="J7" s="727"/>
      <c r="K7" s="727"/>
      <c r="L7" s="727"/>
      <c r="M7" s="727"/>
      <c r="N7" s="727"/>
      <c r="O7" s="727"/>
      <c r="P7" s="727"/>
      <c r="Q7" s="727"/>
      <c r="R7" s="727"/>
      <c r="S7" s="727"/>
      <c r="T7" s="727"/>
      <c r="U7" s="727"/>
      <c r="V7" s="727"/>
      <c r="W7" s="766"/>
      <c r="X7" s="727"/>
      <c r="Y7" s="727"/>
      <c r="Z7" s="727"/>
      <c r="AA7" s="772"/>
      <c r="AB7" s="727"/>
      <c r="AC7" s="727"/>
      <c r="AD7" s="773"/>
      <c r="AE7" s="773"/>
      <c r="AF7" s="773"/>
      <c r="AG7" s="773"/>
      <c r="AH7" s="773"/>
      <c r="AI7" s="727"/>
      <c r="AJ7" s="784"/>
      <c r="AK7" s="727"/>
      <c r="AL7" s="727"/>
      <c r="AM7" s="727"/>
      <c r="AN7" s="783" t="str">
        <f t="shared" si="1"/>
        <v/>
      </c>
      <c r="AO7" s="790"/>
      <c r="AP7" s="791"/>
    </row>
    <row r="8" spans="1:42">
      <c r="A8" s="719"/>
      <c r="B8" s="725"/>
      <c r="C8" s="725"/>
      <c r="D8" s="726"/>
      <c r="E8" s="727"/>
      <c r="F8" s="727"/>
      <c r="G8" s="727"/>
      <c r="H8" s="727"/>
      <c r="I8" s="727"/>
      <c r="J8" s="727"/>
      <c r="K8" s="727"/>
      <c r="L8" s="727"/>
      <c r="M8" s="727"/>
      <c r="N8" s="727"/>
      <c r="O8" s="727"/>
      <c r="P8" s="727"/>
      <c r="Q8" s="727"/>
      <c r="R8" s="727"/>
      <c r="S8" s="727"/>
      <c r="T8" s="727"/>
      <c r="U8" s="727"/>
      <c r="V8" s="727"/>
      <c r="W8" s="766"/>
      <c r="X8" s="727"/>
      <c r="Y8" s="727"/>
      <c r="Z8" s="727"/>
      <c r="AA8" s="772"/>
      <c r="AB8" s="727"/>
      <c r="AC8" s="727"/>
      <c r="AD8" s="773"/>
      <c r="AE8" s="773"/>
      <c r="AF8" s="773"/>
      <c r="AG8" s="773"/>
      <c r="AH8" s="773"/>
      <c r="AI8" s="727"/>
      <c r="AJ8" s="784"/>
      <c r="AK8" s="727"/>
      <c r="AL8" s="727"/>
      <c r="AM8" s="727"/>
      <c r="AN8" s="783" t="str">
        <f t="shared" si="1"/>
        <v/>
      </c>
      <c r="AO8" s="790"/>
      <c r="AP8" s="791"/>
    </row>
    <row r="9" spans="1:42">
      <c r="A9" s="719"/>
      <c r="B9" s="725"/>
      <c r="C9" s="725"/>
      <c r="D9" s="726"/>
      <c r="E9" s="727"/>
      <c r="F9" s="727"/>
      <c r="G9" s="727"/>
      <c r="H9" s="727"/>
      <c r="I9" s="727"/>
      <c r="J9" s="727"/>
      <c r="K9" s="727"/>
      <c r="L9" s="727"/>
      <c r="M9" s="727"/>
      <c r="N9" s="727"/>
      <c r="O9" s="727"/>
      <c r="P9" s="727"/>
      <c r="Q9" s="727"/>
      <c r="R9" s="727"/>
      <c r="S9" s="727"/>
      <c r="T9" s="727"/>
      <c r="U9" s="727"/>
      <c r="V9" s="727"/>
      <c r="W9" s="766"/>
      <c r="X9" s="727"/>
      <c r="Y9" s="727"/>
      <c r="Z9" s="727"/>
      <c r="AA9" s="772"/>
      <c r="AB9" s="727"/>
      <c r="AC9" s="727"/>
      <c r="AD9" s="773"/>
      <c r="AE9" s="773"/>
      <c r="AF9" s="773"/>
      <c r="AG9" s="773"/>
      <c r="AH9" s="773"/>
      <c r="AI9" s="727"/>
      <c r="AJ9" s="784"/>
      <c r="AK9" s="727"/>
      <c r="AL9" s="727"/>
      <c r="AM9" s="727"/>
      <c r="AN9" s="783" t="str">
        <f t="shared" si="1"/>
        <v/>
      </c>
      <c r="AO9" s="790"/>
      <c r="AP9" s="791"/>
    </row>
    <row r="10" spans="1:42">
      <c r="A10" s="719"/>
      <c r="B10" s="725"/>
      <c r="C10" s="725"/>
      <c r="D10" s="726"/>
      <c r="E10" s="727"/>
      <c r="F10" s="727"/>
      <c r="G10" s="727"/>
      <c r="H10" s="727"/>
      <c r="I10" s="727"/>
      <c r="J10" s="727"/>
      <c r="K10" s="727"/>
      <c r="L10" s="727"/>
      <c r="M10" s="727"/>
      <c r="N10" s="727"/>
      <c r="O10" s="727"/>
      <c r="P10" s="727"/>
      <c r="Q10" s="727"/>
      <c r="R10" s="727"/>
      <c r="S10" s="727"/>
      <c r="T10" s="727"/>
      <c r="U10" s="727"/>
      <c r="V10" s="727"/>
      <c r="W10" s="766"/>
      <c r="X10" s="727"/>
      <c r="Y10" s="727"/>
      <c r="Z10" s="727"/>
      <c r="AA10" s="772"/>
      <c r="AB10" s="727"/>
      <c r="AC10" s="727"/>
      <c r="AD10" s="773"/>
      <c r="AE10" s="773"/>
      <c r="AF10" s="773"/>
      <c r="AG10" s="773"/>
      <c r="AH10" s="773"/>
      <c r="AI10" s="727"/>
      <c r="AJ10" s="784"/>
      <c r="AK10" s="727"/>
      <c r="AL10" s="727"/>
      <c r="AM10" s="727"/>
      <c r="AN10" s="783" t="str">
        <f t="shared" si="1"/>
        <v/>
      </c>
      <c r="AO10" s="790"/>
      <c r="AP10" s="791"/>
    </row>
    <row r="11" spans="1:42">
      <c r="A11" s="719"/>
      <c r="B11" s="725"/>
      <c r="C11" s="725"/>
      <c r="D11" s="726"/>
      <c r="E11" s="727"/>
      <c r="F11" s="727"/>
      <c r="G11" s="727"/>
      <c r="H11" s="727"/>
      <c r="I11" s="727"/>
      <c r="J11" s="727"/>
      <c r="K11" s="727"/>
      <c r="L11" s="727"/>
      <c r="M11" s="727"/>
      <c r="N11" s="727"/>
      <c r="O11" s="727"/>
      <c r="P11" s="727"/>
      <c r="Q11" s="727"/>
      <c r="R11" s="727"/>
      <c r="S11" s="727"/>
      <c r="T11" s="727"/>
      <c r="U11" s="727"/>
      <c r="V11" s="727"/>
      <c r="W11" s="766"/>
      <c r="X11" s="727"/>
      <c r="Y11" s="727"/>
      <c r="Z11" s="727"/>
      <c r="AA11" s="772"/>
      <c r="AB11" s="727"/>
      <c r="AC11" s="727"/>
      <c r="AD11" s="773"/>
      <c r="AE11" s="773"/>
      <c r="AF11" s="773"/>
      <c r="AG11" s="773"/>
      <c r="AH11" s="773"/>
      <c r="AI11" s="727"/>
      <c r="AJ11" s="784"/>
      <c r="AK11" s="727"/>
      <c r="AL11" s="727"/>
      <c r="AM11" s="727"/>
      <c r="AN11" s="783" t="str">
        <f t="shared" si="1"/>
        <v/>
      </c>
      <c r="AO11" s="790"/>
      <c r="AP11" s="791"/>
    </row>
    <row r="12" spans="1:42">
      <c r="A12" s="719"/>
      <c r="B12" s="725"/>
      <c r="C12" s="725"/>
      <c r="D12" s="726"/>
      <c r="E12" s="727"/>
      <c r="F12" s="727"/>
      <c r="G12" s="727"/>
      <c r="H12" s="727"/>
      <c r="I12" s="727"/>
      <c r="J12" s="727"/>
      <c r="K12" s="727"/>
      <c r="L12" s="727"/>
      <c r="M12" s="727"/>
      <c r="N12" s="727"/>
      <c r="O12" s="727"/>
      <c r="P12" s="727"/>
      <c r="Q12" s="727"/>
      <c r="R12" s="727"/>
      <c r="S12" s="727"/>
      <c r="T12" s="727"/>
      <c r="U12" s="727"/>
      <c r="V12" s="727"/>
      <c r="W12" s="766"/>
      <c r="X12" s="727"/>
      <c r="Y12" s="727"/>
      <c r="Z12" s="727"/>
      <c r="AA12" s="772"/>
      <c r="AB12" s="727"/>
      <c r="AC12" s="727"/>
      <c r="AD12" s="773"/>
      <c r="AE12" s="773"/>
      <c r="AF12" s="773"/>
      <c r="AG12" s="773"/>
      <c r="AH12" s="773"/>
      <c r="AI12" s="727"/>
      <c r="AJ12" s="784"/>
      <c r="AK12" s="727"/>
      <c r="AL12" s="727"/>
      <c r="AM12" s="727"/>
      <c r="AN12" s="783" t="str">
        <f t="shared" si="1"/>
        <v/>
      </c>
      <c r="AO12" s="790"/>
      <c r="AP12" s="791"/>
    </row>
    <row r="13" spans="1:42">
      <c r="A13" s="719"/>
      <c r="B13" s="725"/>
      <c r="C13" s="725"/>
      <c r="D13" s="726"/>
      <c r="E13" s="727"/>
      <c r="F13" s="727"/>
      <c r="G13" s="727"/>
      <c r="H13" s="727"/>
      <c r="I13" s="727"/>
      <c r="J13" s="727"/>
      <c r="K13" s="727"/>
      <c r="L13" s="727"/>
      <c r="M13" s="727"/>
      <c r="N13" s="727"/>
      <c r="O13" s="727"/>
      <c r="P13" s="727"/>
      <c r="Q13" s="727"/>
      <c r="R13" s="727"/>
      <c r="S13" s="727"/>
      <c r="T13" s="727"/>
      <c r="U13" s="727"/>
      <c r="V13" s="727"/>
      <c r="W13" s="766"/>
      <c r="X13" s="727"/>
      <c r="Y13" s="727"/>
      <c r="Z13" s="727"/>
      <c r="AA13" s="772"/>
      <c r="AB13" s="727"/>
      <c r="AC13" s="727"/>
      <c r="AD13" s="773"/>
      <c r="AE13" s="773"/>
      <c r="AF13" s="773"/>
      <c r="AG13" s="773"/>
      <c r="AH13" s="773"/>
      <c r="AI13" s="727"/>
      <c r="AJ13" s="784"/>
      <c r="AK13" s="727"/>
      <c r="AL13" s="727"/>
      <c r="AM13" s="727"/>
      <c r="AN13" s="783" t="str">
        <f t="shared" si="1"/>
        <v/>
      </c>
      <c r="AO13" s="790"/>
      <c r="AP13" s="791"/>
    </row>
    <row r="14" spans="1:42">
      <c r="A14" s="719"/>
      <c r="B14" s="725"/>
      <c r="C14" s="725"/>
      <c r="D14" s="726"/>
      <c r="E14" s="727"/>
      <c r="F14" s="727"/>
      <c r="G14" s="727"/>
      <c r="H14" s="727"/>
      <c r="I14" s="727"/>
      <c r="J14" s="727"/>
      <c r="K14" s="727"/>
      <c r="L14" s="727"/>
      <c r="M14" s="727"/>
      <c r="N14" s="727"/>
      <c r="O14" s="727"/>
      <c r="P14" s="727"/>
      <c r="Q14" s="727"/>
      <c r="R14" s="727"/>
      <c r="S14" s="727"/>
      <c r="T14" s="727"/>
      <c r="U14" s="727"/>
      <c r="V14" s="727"/>
      <c r="W14" s="766"/>
      <c r="X14" s="727"/>
      <c r="Y14" s="727"/>
      <c r="Z14" s="727"/>
      <c r="AA14" s="772"/>
      <c r="AB14" s="727"/>
      <c r="AC14" s="727"/>
      <c r="AD14" s="773"/>
      <c r="AE14" s="773"/>
      <c r="AF14" s="773"/>
      <c r="AG14" s="773"/>
      <c r="AH14" s="773"/>
      <c r="AI14" s="727"/>
      <c r="AJ14" s="784"/>
      <c r="AK14" s="727"/>
      <c r="AL14" s="727"/>
      <c r="AM14" s="727"/>
      <c r="AN14" s="783" t="str">
        <f t="shared" si="1"/>
        <v/>
      </c>
      <c r="AO14" s="790"/>
      <c r="AP14" s="791"/>
    </row>
    <row r="15" spans="1:42">
      <c r="A15" s="719"/>
      <c r="B15" s="725"/>
      <c r="C15" s="725"/>
      <c r="D15" s="726"/>
      <c r="E15" s="727"/>
      <c r="F15" s="727"/>
      <c r="G15" s="727"/>
      <c r="H15" s="727"/>
      <c r="I15" s="727"/>
      <c r="J15" s="727"/>
      <c r="K15" s="727"/>
      <c r="L15" s="727"/>
      <c r="M15" s="727"/>
      <c r="N15" s="727"/>
      <c r="O15" s="727"/>
      <c r="P15" s="727"/>
      <c r="Q15" s="727"/>
      <c r="R15" s="727"/>
      <c r="S15" s="727"/>
      <c r="T15" s="727"/>
      <c r="U15" s="727"/>
      <c r="V15" s="727"/>
      <c r="W15" s="766"/>
      <c r="X15" s="727"/>
      <c r="Y15" s="727"/>
      <c r="Z15" s="727"/>
      <c r="AA15" s="772"/>
      <c r="AB15" s="727"/>
      <c r="AC15" s="727"/>
      <c r="AD15" s="773"/>
      <c r="AE15" s="773"/>
      <c r="AF15" s="773"/>
      <c r="AG15" s="773"/>
      <c r="AH15" s="773"/>
      <c r="AI15" s="727"/>
      <c r="AJ15" s="784"/>
      <c r="AK15" s="727"/>
      <c r="AL15" s="727"/>
      <c r="AM15" s="727"/>
      <c r="AN15" s="783" t="str">
        <f t="shared" si="1"/>
        <v/>
      </c>
      <c r="AO15" s="790"/>
      <c r="AP15" s="791"/>
    </row>
    <row r="16" spans="1:42">
      <c r="A16" s="719"/>
      <c r="B16" s="725"/>
      <c r="C16" s="725"/>
      <c r="D16" s="726"/>
      <c r="E16" s="727"/>
      <c r="F16" s="727"/>
      <c r="G16" s="727"/>
      <c r="H16" s="727"/>
      <c r="I16" s="727"/>
      <c r="J16" s="727"/>
      <c r="K16" s="727"/>
      <c r="L16" s="727"/>
      <c r="M16" s="727"/>
      <c r="N16" s="727"/>
      <c r="O16" s="727"/>
      <c r="P16" s="727"/>
      <c r="Q16" s="727"/>
      <c r="R16" s="727"/>
      <c r="S16" s="727"/>
      <c r="T16" s="727"/>
      <c r="U16" s="727"/>
      <c r="V16" s="727"/>
      <c r="W16" s="766"/>
      <c r="X16" s="727"/>
      <c r="Y16" s="727"/>
      <c r="Z16" s="727"/>
      <c r="AA16" s="772"/>
      <c r="AB16" s="727"/>
      <c r="AC16" s="727"/>
      <c r="AD16" s="773"/>
      <c r="AE16" s="773"/>
      <c r="AF16" s="773"/>
      <c r="AG16" s="773"/>
      <c r="AH16" s="773"/>
      <c r="AI16" s="727"/>
      <c r="AJ16" s="784"/>
      <c r="AK16" s="727"/>
      <c r="AL16" s="727"/>
      <c r="AM16" s="727"/>
      <c r="AN16" s="783" t="str">
        <f t="shared" si="1"/>
        <v/>
      </c>
      <c r="AO16" s="790"/>
      <c r="AP16" s="791"/>
    </row>
    <row r="17" spans="1:42">
      <c r="A17" s="719"/>
      <c r="B17" s="728"/>
      <c r="C17" s="728"/>
      <c r="D17" s="728"/>
      <c r="E17" s="729"/>
      <c r="F17" s="729"/>
      <c r="G17" s="727"/>
      <c r="H17" s="727"/>
      <c r="I17" s="727"/>
      <c r="J17" s="727"/>
      <c r="K17" s="727"/>
      <c r="L17" s="727"/>
      <c r="M17" s="727"/>
      <c r="N17" s="727"/>
      <c r="O17" s="727"/>
      <c r="P17" s="727"/>
      <c r="Q17" s="727"/>
      <c r="R17" s="727"/>
      <c r="S17" s="727"/>
      <c r="T17" s="727"/>
      <c r="U17" s="727"/>
      <c r="V17" s="727"/>
      <c r="W17" s="766"/>
      <c r="X17" s="727"/>
      <c r="Y17" s="727"/>
      <c r="Z17" s="727"/>
      <c r="AA17" s="772"/>
      <c r="AB17" s="727"/>
      <c r="AC17" s="728"/>
      <c r="AD17" s="728"/>
      <c r="AE17" s="728"/>
      <c r="AF17" s="728"/>
      <c r="AG17" s="728"/>
      <c r="AH17" s="728"/>
      <c r="AI17" s="727"/>
      <c r="AJ17" s="727"/>
      <c r="AK17" s="727"/>
      <c r="AL17" s="727"/>
      <c r="AM17" s="727"/>
      <c r="AN17" s="783" t="str">
        <f t="shared" si="1"/>
        <v/>
      </c>
      <c r="AO17" s="790"/>
      <c r="AP17" s="791"/>
    </row>
    <row r="18" spans="1:42">
      <c r="A18" s="730"/>
      <c r="B18" s="731" t="s">
        <v>253</v>
      </c>
      <c r="C18" s="732"/>
      <c r="D18" s="732"/>
      <c r="E18" s="733"/>
      <c r="F18" s="733"/>
      <c r="G18" s="734"/>
      <c r="H18" s="734"/>
      <c r="I18" s="734"/>
      <c r="J18" s="734"/>
      <c r="K18" s="734"/>
      <c r="L18" s="734"/>
      <c r="M18" s="734"/>
      <c r="N18" s="734"/>
      <c r="O18" s="734"/>
      <c r="P18" s="734"/>
      <c r="Q18" s="734"/>
      <c r="R18" s="734"/>
      <c r="S18" s="734"/>
      <c r="T18" s="734"/>
      <c r="U18" s="734"/>
      <c r="V18" s="734"/>
      <c r="W18" s="768"/>
      <c r="X18" s="734"/>
      <c r="Y18" s="734"/>
      <c r="Z18" s="734"/>
      <c r="AA18" s="734"/>
      <c r="AB18" s="734"/>
      <c r="AC18" s="734"/>
      <c r="AD18" s="734"/>
      <c r="AE18" s="734"/>
      <c r="AF18" s="734"/>
      <c r="AG18" s="734"/>
      <c r="AH18" s="734"/>
      <c r="AI18" s="785">
        <v>0.15</v>
      </c>
      <c r="AJ18" s="734"/>
      <c r="AK18" s="734">
        <f>-AH22*AI18</f>
        <v>-1831.16630163268</v>
      </c>
      <c r="AL18" s="734"/>
      <c r="AM18" s="734"/>
      <c r="AN18" s="783" t="str">
        <f t="shared" si="1"/>
        <v/>
      </c>
      <c r="AO18" s="792"/>
      <c r="AP18" s="793" t="s">
        <v>806</v>
      </c>
    </row>
    <row r="19" spans="1:42">
      <c r="A19" s="730"/>
      <c r="B19" s="731" t="s">
        <v>807</v>
      </c>
      <c r="C19" s="732"/>
      <c r="D19" s="732"/>
      <c r="E19" s="733"/>
      <c r="F19" s="733"/>
      <c r="G19" s="734"/>
      <c r="H19" s="734"/>
      <c r="I19" s="734"/>
      <c r="J19" s="734"/>
      <c r="K19" s="734"/>
      <c r="L19" s="734"/>
      <c r="M19" s="734"/>
      <c r="N19" s="734"/>
      <c r="O19" s="734"/>
      <c r="P19" s="734"/>
      <c r="Q19" s="734"/>
      <c r="R19" s="734"/>
      <c r="S19" s="734"/>
      <c r="T19" s="734"/>
      <c r="U19" s="734"/>
      <c r="V19" s="734"/>
      <c r="W19" s="768"/>
      <c r="X19" s="734"/>
      <c r="Y19" s="734"/>
      <c r="Z19" s="734"/>
      <c r="AA19" s="734"/>
      <c r="AB19" s="734"/>
      <c r="AC19" s="734"/>
      <c r="AD19" s="734"/>
      <c r="AE19" s="734"/>
      <c r="AF19" s="734"/>
      <c r="AG19" s="734"/>
      <c r="AH19" s="734"/>
      <c r="AI19" s="785">
        <v>0.5</v>
      </c>
      <c r="AJ19" s="734"/>
      <c r="AK19" s="734">
        <f>-AH22*(1-AI18)*AI19</f>
        <v>-5188.30452129258</v>
      </c>
      <c r="AL19" s="734"/>
      <c r="AM19" s="734"/>
      <c r="AN19" s="783" t="str">
        <f t="shared" si="1"/>
        <v/>
      </c>
      <c r="AO19" s="792"/>
      <c r="AP19" s="793" t="s">
        <v>806</v>
      </c>
    </row>
    <row r="20" spans="1:42">
      <c r="A20" s="719"/>
      <c r="B20" s="728"/>
      <c r="C20" s="728"/>
      <c r="D20" s="728"/>
      <c r="E20" s="729"/>
      <c r="F20" s="729"/>
      <c r="G20" s="727"/>
      <c r="H20" s="727"/>
      <c r="I20" s="727"/>
      <c r="J20" s="727"/>
      <c r="K20" s="727"/>
      <c r="L20" s="727"/>
      <c r="M20" s="727"/>
      <c r="N20" s="727"/>
      <c r="O20" s="727"/>
      <c r="P20" s="727"/>
      <c r="Q20" s="727"/>
      <c r="R20" s="727"/>
      <c r="S20" s="727"/>
      <c r="T20" s="727"/>
      <c r="U20" s="727"/>
      <c r="V20" s="727"/>
      <c r="W20" s="766"/>
      <c r="X20" s="727"/>
      <c r="Y20" s="727"/>
      <c r="Z20" s="727"/>
      <c r="AA20" s="772"/>
      <c r="AB20" s="727"/>
      <c r="AC20" s="727"/>
      <c r="AD20" s="727"/>
      <c r="AE20" s="727"/>
      <c r="AF20" s="727"/>
      <c r="AG20" s="727"/>
      <c r="AH20" s="727"/>
      <c r="AI20" s="727"/>
      <c r="AJ20" s="727"/>
      <c r="AK20" s="727"/>
      <c r="AL20" s="727"/>
      <c r="AM20" s="727"/>
      <c r="AN20" s="783" t="str">
        <f t="shared" si="1"/>
        <v/>
      </c>
      <c r="AO20" s="790"/>
      <c r="AP20" s="791"/>
    </row>
    <row r="21" spans="1:42">
      <c r="A21" s="735" t="s">
        <v>808</v>
      </c>
      <c r="B21" s="736"/>
      <c r="C21" s="736"/>
      <c r="D21" s="737"/>
      <c r="E21" s="729"/>
      <c r="F21" s="727"/>
      <c r="G21" s="728"/>
      <c r="H21" s="728"/>
      <c r="I21" s="728"/>
      <c r="J21" s="728"/>
      <c r="K21" s="728"/>
      <c r="L21" s="728"/>
      <c r="M21" s="728"/>
      <c r="N21" s="728"/>
      <c r="O21" s="728"/>
      <c r="P21" s="728"/>
      <c r="Q21" s="728"/>
      <c r="R21" s="728"/>
      <c r="S21" s="728"/>
      <c r="T21" s="728"/>
      <c r="U21" s="728"/>
      <c r="V21" s="728"/>
      <c r="W21" s="766"/>
      <c r="X21" s="728"/>
      <c r="Y21" s="728"/>
      <c r="Z21" s="728"/>
      <c r="AA21" s="774"/>
      <c r="AB21" s="728"/>
      <c r="AC21" s="728"/>
      <c r="AD21" s="728"/>
      <c r="AE21" s="728"/>
      <c r="AF21" s="728"/>
      <c r="AG21" s="728"/>
      <c r="AH21" s="728"/>
      <c r="AI21" s="728"/>
      <c r="AJ21" s="728"/>
      <c r="AK21" s="728"/>
      <c r="AL21" s="728"/>
      <c r="AM21" s="728"/>
      <c r="AN21" s="783" t="str">
        <f t="shared" si="1"/>
        <v/>
      </c>
      <c r="AO21" s="728"/>
      <c r="AP21" s="794"/>
    </row>
    <row r="22" ht="16.5" spans="1:42">
      <c r="A22" s="738" t="s">
        <v>809</v>
      </c>
      <c r="B22" s="739"/>
      <c r="C22" s="739"/>
      <c r="D22" s="740"/>
      <c r="E22" s="741"/>
      <c r="F22" s="742"/>
      <c r="G22" s="742">
        <f>SUM(G5:G21)</f>
        <v>139943.33</v>
      </c>
      <c r="H22" s="742">
        <f>SUM(H5:H21)</f>
        <v>139943.33</v>
      </c>
      <c r="I22" s="761"/>
      <c r="J22" s="761"/>
      <c r="K22" s="761"/>
      <c r="L22" s="761"/>
      <c r="M22" s="761"/>
      <c r="N22" s="761"/>
      <c r="O22" s="761"/>
      <c r="P22" s="761"/>
      <c r="Q22" s="761"/>
      <c r="R22" s="761"/>
      <c r="S22" s="761"/>
      <c r="T22" s="761"/>
      <c r="U22" s="761"/>
      <c r="V22" s="761"/>
      <c r="W22" s="766"/>
      <c r="X22" s="742"/>
      <c r="Y22" s="742"/>
      <c r="Z22" s="742"/>
      <c r="AA22" s="775"/>
      <c r="AB22" s="742"/>
      <c r="AC22" s="776"/>
      <c r="AD22" s="776"/>
      <c r="AE22" s="776"/>
      <c r="AF22" s="776"/>
      <c r="AG22" s="776"/>
      <c r="AH22" s="786">
        <f>SUM(AH5:AH21)</f>
        <v>12207.7753442178</v>
      </c>
      <c r="AI22" s="776"/>
      <c r="AJ22" s="776"/>
      <c r="AK22" s="742">
        <f>SUM(AK5:AK21)</f>
        <v>177085.703157586</v>
      </c>
      <c r="AL22" s="742"/>
      <c r="AM22" s="742"/>
      <c r="AN22" s="783" t="str">
        <f t="shared" si="1"/>
        <v/>
      </c>
      <c r="AO22" s="776"/>
      <c r="AP22" s="795"/>
    </row>
    <row r="23" spans="1:42">
      <c r="A23" s="743" t="s">
        <v>793</v>
      </c>
      <c r="B23" s="744"/>
      <c r="C23" s="744"/>
      <c r="D23" s="744"/>
      <c r="E23" s="744"/>
      <c r="F23" s="744"/>
      <c r="G23" s="744"/>
      <c r="H23" s="744"/>
      <c r="I23" s="744"/>
      <c r="J23" s="744"/>
      <c r="K23" s="744"/>
      <c r="L23" s="744"/>
      <c r="M23" s="744"/>
      <c r="N23" s="744"/>
      <c r="O23" s="744"/>
      <c r="P23" s="744"/>
      <c r="Q23" s="744"/>
      <c r="R23" s="744"/>
      <c r="S23" s="744"/>
      <c r="T23" s="744"/>
      <c r="U23" s="744"/>
      <c r="V23" s="744"/>
      <c r="W23" s="744"/>
      <c r="X23" s="744"/>
      <c r="Y23" s="744"/>
      <c r="Z23" s="744"/>
      <c r="AA23" s="744"/>
      <c r="AB23" s="744"/>
      <c r="AC23" s="744"/>
      <c r="AD23" s="744"/>
      <c r="AE23" s="744"/>
      <c r="AF23" s="744"/>
      <c r="AG23" s="744"/>
      <c r="AH23" s="744"/>
      <c r="AI23" s="744"/>
      <c r="AJ23" s="744"/>
      <c r="AK23" s="744"/>
      <c r="AL23" s="744"/>
      <c r="AM23" s="744"/>
      <c r="AN23" s="744"/>
      <c r="AO23" s="744"/>
      <c r="AP23" s="796"/>
    </row>
    <row r="24" spans="1:42">
      <c r="A24" s="745"/>
      <c r="B24" s="746"/>
      <c r="C24" s="746"/>
      <c r="D24" s="746"/>
      <c r="E24" s="746"/>
      <c r="F24" s="746"/>
      <c r="G24" s="746"/>
      <c r="H24" s="746"/>
      <c r="I24" s="746"/>
      <c r="J24" s="746"/>
      <c r="K24" s="746"/>
      <c r="L24" s="746"/>
      <c r="M24" s="746"/>
      <c r="N24" s="746"/>
      <c r="O24" s="746"/>
      <c r="P24" s="746"/>
      <c r="Q24" s="746"/>
      <c r="R24" s="746"/>
      <c r="S24" s="746"/>
      <c r="T24" s="746"/>
      <c r="U24" s="746"/>
      <c r="V24" s="746"/>
      <c r="W24" s="746"/>
      <c r="X24" s="746"/>
      <c r="Y24" s="746"/>
      <c r="Z24" s="746"/>
      <c r="AA24" s="746"/>
      <c r="AB24" s="746"/>
      <c r="AC24" s="746"/>
      <c r="AD24" s="746"/>
      <c r="AE24" s="746"/>
      <c r="AF24" s="746"/>
      <c r="AG24" s="746"/>
      <c r="AH24" s="746"/>
      <c r="AI24" s="746"/>
      <c r="AJ24" s="746"/>
      <c r="AK24" s="746"/>
      <c r="AL24" s="746"/>
      <c r="AM24" s="746"/>
      <c r="AN24" s="746"/>
      <c r="AO24" s="746"/>
      <c r="AP24" s="797"/>
    </row>
    <row r="25" ht="57" customHeight="1" spans="1:42">
      <c r="A25" s="747"/>
      <c r="B25" s="748"/>
      <c r="C25" s="748"/>
      <c r="D25" s="748"/>
      <c r="E25" s="748"/>
      <c r="F25" s="748"/>
      <c r="G25" s="748"/>
      <c r="H25" s="748"/>
      <c r="I25" s="748"/>
      <c r="J25" s="748"/>
      <c r="K25" s="748"/>
      <c r="L25" s="748"/>
      <c r="M25" s="748"/>
      <c r="N25" s="748"/>
      <c r="O25" s="748"/>
      <c r="P25" s="748"/>
      <c r="Q25" s="748"/>
      <c r="R25" s="748"/>
      <c r="S25" s="748"/>
      <c r="T25" s="748"/>
      <c r="U25" s="748"/>
      <c r="V25" s="748"/>
      <c r="W25" s="748"/>
      <c r="X25" s="748"/>
      <c r="Y25" s="748"/>
      <c r="Z25" s="748"/>
      <c r="AA25" s="748"/>
      <c r="AB25" s="748"/>
      <c r="AC25" s="748"/>
      <c r="AD25" s="748"/>
      <c r="AE25" s="748"/>
      <c r="AF25" s="748"/>
      <c r="AG25" s="748"/>
      <c r="AH25" s="748"/>
      <c r="AI25" s="748"/>
      <c r="AJ25" s="748"/>
      <c r="AK25" s="748"/>
      <c r="AL25" s="748"/>
      <c r="AM25" s="748"/>
      <c r="AN25" s="748"/>
      <c r="AO25" s="748"/>
      <c r="AP25" s="798"/>
    </row>
    <row r="26" ht="16.5" customHeight="1" spans="1:42">
      <c r="A26" s="707"/>
      <c r="B26" s="707" t="s">
        <v>794</v>
      </c>
      <c r="C26" s="707"/>
      <c r="D26" s="707"/>
      <c r="E26" s="707" t="s">
        <v>795</v>
      </c>
      <c r="F26" s="707"/>
      <c r="G26" s="707"/>
      <c r="I26" s="707"/>
      <c r="J26" s="707"/>
      <c r="K26" s="707"/>
      <c r="L26" s="707"/>
      <c r="M26" s="707"/>
      <c r="N26" s="707"/>
      <c r="O26" s="707"/>
      <c r="P26" s="707"/>
      <c r="Q26" s="707"/>
      <c r="R26" s="707"/>
      <c r="S26" s="707"/>
      <c r="T26" s="707"/>
      <c r="U26" s="707"/>
      <c r="V26" s="707"/>
      <c r="W26" s="707" t="s">
        <v>796</v>
      </c>
      <c r="X26" s="707"/>
      <c r="Y26" s="707"/>
      <c r="Z26" s="707"/>
      <c r="AA26" s="707"/>
      <c r="AB26" s="707"/>
      <c r="AC26" s="707"/>
      <c r="AD26" s="707"/>
      <c r="AE26" s="707"/>
      <c r="AF26" s="707"/>
      <c r="AG26" s="707"/>
      <c r="AH26" s="707"/>
      <c r="AJ26" s="707"/>
      <c r="AK26" s="707"/>
      <c r="AL26" s="707"/>
      <c r="AM26" s="707"/>
      <c r="AN26" s="707"/>
      <c r="AO26" s="707"/>
      <c r="AP26" s="799" t="s">
        <v>797</v>
      </c>
    </row>
    <row r="27" spans="1:42">
      <c r="A27" s="749" t="s">
        <v>798</v>
      </c>
      <c r="B27" s="749"/>
      <c r="C27" s="749"/>
      <c r="D27" s="749"/>
      <c r="E27" s="749"/>
      <c r="F27" s="749"/>
      <c r="G27" s="749"/>
      <c r="H27" s="749"/>
      <c r="I27" s="749"/>
      <c r="J27" s="749"/>
      <c r="K27" s="749"/>
      <c r="L27" s="749"/>
      <c r="M27" s="749"/>
      <c r="N27" s="749"/>
      <c r="O27" s="749"/>
      <c r="P27" s="749"/>
      <c r="Q27" s="749"/>
      <c r="R27" s="749"/>
      <c r="S27" s="749"/>
      <c r="T27" s="749"/>
      <c r="U27" s="749"/>
      <c r="V27" s="749"/>
      <c r="X27" s="749"/>
      <c r="Y27" s="749"/>
      <c r="Z27" s="749"/>
      <c r="AA27" s="749"/>
      <c r="AB27" s="749"/>
      <c r="AC27" s="749"/>
      <c r="AD27" s="749"/>
      <c r="AE27" s="749"/>
      <c r="AF27" s="749"/>
      <c r="AG27" s="749"/>
      <c r="AH27" s="749"/>
      <c r="AI27" s="749"/>
      <c r="AJ27" s="749"/>
      <c r="AK27" s="749"/>
      <c r="AL27" s="749"/>
      <c r="AM27" s="749"/>
      <c r="AN27" s="749"/>
      <c r="AO27" s="749"/>
      <c r="AP27" s="749"/>
    </row>
    <row r="28" ht="26.4" customHeight="1" spans="1:42">
      <c r="A28" s="750" t="s">
        <v>799</v>
      </c>
      <c r="B28" s="750"/>
      <c r="C28" s="750"/>
      <c r="D28" s="750"/>
      <c r="E28" s="750"/>
      <c r="F28" s="750"/>
      <c r="G28" s="750"/>
      <c r="H28" s="750"/>
      <c r="I28" s="750"/>
      <c r="J28" s="750"/>
      <c r="K28" s="750"/>
      <c r="L28" s="750"/>
      <c r="M28" s="750"/>
      <c r="N28" s="750"/>
      <c r="O28" s="750"/>
      <c r="P28" s="750"/>
      <c r="Q28" s="750"/>
      <c r="R28" s="750"/>
      <c r="S28" s="750"/>
      <c r="T28" s="750"/>
      <c r="U28" s="750"/>
      <c r="V28" s="750"/>
      <c r="W28" s="750"/>
      <c r="X28" s="750"/>
      <c r="Y28" s="750"/>
      <c r="Z28" s="750"/>
      <c r="AA28" s="750"/>
      <c r="AB28" s="750"/>
      <c r="AC28" s="750"/>
      <c r="AD28" s="750"/>
      <c r="AE28" s="750"/>
      <c r="AF28" s="750"/>
      <c r="AG28" s="750"/>
      <c r="AH28" s="750"/>
      <c r="AI28" s="750"/>
      <c r="AJ28" s="750"/>
      <c r="AK28" s="750"/>
      <c r="AL28" s="750"/>
      <c r="AM28" s="750"/>
      <c r="AN28" s="750"/>
      <c r="AO28" s="750"/>
      <c r="AP28" s="750"/>
    </row>
    <row r="29" ht="14.25" customHeight="1" spans="1:42">
      <c r="A29" s="750" t="s">
        <v>800</v>
      </c>
      <c r="B29" s="750"/>
      <c r="C29" s="750"/>
      <c r="D29" s="750"/>
      <c r="E29" s="750"/>
      <c r="F29" s="750"/>
      <c r="G29" s="750"/>
      <c r="H29" s="750"/>
      <c r="I29" s="750"/>
      <c r="J29" s="750"/>
      <c r="K29" s="750"/>
      <c r="L29" s="750"/>
      <c r="M29" s="750"/>
      <c r="N29" s="750"/>
      <c r="O29" s="750"/>
      <c r="P29" s="750"/>
      <c r="Q29" s="750"/>
      <c r="R29" s="750"/>
      <c r="S29" s="750"/>
      <c r="T29" s="750"/>
      <c r="U29" s="750"/>
      <c r="V29" s="750"/>
      <c r="W29" s="750"/>
      <c r="X29" s="750"/>
      <c r="Y29" s="750"/>
      <c r="Z29" s="750"/>
      <c r="AA29" s="750"/>
      <c r="AB29" s="750"/>
      <c r="AC29" s="750"/>
      <c r="AD29" s="750"/>
      <c r="AE29" s="750"/>
      <c r="AF29" s="750"/>
      <c r="AG29" s="750"/>
      <c r="AH29" s="750"/>
      <c r="AI29" s="750"/>
      <c r="AJ29" s="750"/>
      <c r="AK29" s="750"/>
      <c r="AL29" s="750"/>
      <c r="AM29" s="750"/>
      <c r="AN29" s="750"/>
      <c r="AO29" s="750"/>
      <c r="AP29" s="750"/>
    </row>
    <row r="30" spans="1:42">
      <c r="A30" s="750"/>
      <c r="B30" s="750"/>
      <c r="C30" s="750"/>
      <c r="D30" s="750"/>
      <c r="E30" s="750"/>
      <c r="F30" s="750"/>
      <c r="G30" s="750"/>
      <c r="H30" s="750"/>
      <c r="I30" s="750"/>
      <c r="J30" s="750"/>
      <c r="K30" s="750"/>
      <c r="L30" s="750"/>
      <c r="M30" s="750"/>
      <c r="N30" s="750"/>
      <c r="O30" s="750"/>
      <c r="P30" s="750"/>
      <c r="Q30" s="750"/>
      <c r="R30" s="750"/>
      <c r="S30" s="750"/>
      <c r="T30" s="750"/>
      <c r="U30" s="750"/>
      <c r="V30" s="750"/>
      <c r="W30" s="750"/>
      <c r="X30" s="750"/>
      <c r="Y30" s="750"/>
      <c r="Z30" s="750"/>
      <c r="AA30" s="750"/>
      <c r="AB30" s="750"/>
      <c r="AC30" s="750"/>
      <c r="AD30" s="750"/>
      <c r="AE30" s="750"/>
      <c r="AF30" s="750"/>
      <c r="AG30" s="750"/>
      <c r="AH30" s="750"/>
      <c r="AI30" s="750"/>
      <c r="AJ30" s="750"/>
      <c r="AK30" s="750"/>
      <c r="AL30" s="750"/>
      <c r="AM30" s="750"/>
      <c r="AN30" s="750"/>
      <c r="AO30" s="750"/>
      <c r="AP30" s="750"/>
    </row>
    <row r="31" spans="1:42">
      <c r="A31" s="750"/>
      <c r="B31" s="750"/>
      <c r="C31" s="750"/>
      <c r="D31" s="750"/>
      <c r="E31" s="750"/>
      <c r="F31" s="750"/>
      <c r="G31" s="750"/>
      <c r="H31" s="750"/>
      <c r="I31" s="750"/>
      <c r="J31" s="750"/>
      <c r="K31" s="750"/>
      <c r="L31" s="750"/>
      <c r="M31" s="750"/>
      <c r="N31" s="750"/>
      <c r="O31" s="750"/>
      <c r="P31" s="750"/>
      <c r="Q31" s="750"/>
      <c r="R31" s="750"/>
      <c r="S31" s="750"/>
      <c r="T31" s="750"/>
      <c r="U31" s="750"/>
      <c r="V31" s="750"/>
      <c r="W31" s="750"/>
      <c r="X31" s="750"/>
      <c r="Y31" s="750"/>
      <c r="Z31" s="750"/>
      <c r="AA31" s="750"/>
      <c r="AB31" s="750"/>
      <c r="AC31" s="750"/>
      <c r="AD31" s="750"/>
      <c r="AE31" s="750"/>
      <c r="AF31" s="750"/>
      <c r="AG31" s="750"/>
      <c r="AH31" s="750"/>
      <c r="AI31" s="750"/>
      <c r="AJ31" s="750"/>
      <c r="AK31" s="750"/>
      <c r="AL31" s="750"/>
      <c r="AM31" s="750"/>
      <c r="AN31" s="750"/>
      <c r="AO31" s="750"/>
      <c r="AP31" s="750"/>
    </row>
    <row r="32" spans="1:42">
      <c r="A32" s="750"/>
      <c r="B32" s="750"/>
      <c r="C32" s="750"/>
      <c r="D32" s="750"/>
      <c r="E32" s="750"/>
      <c r="F32" s="750"/>
      <c r="G32" s="750"/>
      <c r="H32" s="750"/>
      <c r="I32" s="750"/>
      <c r="J32" s="750"/>
      <c r="K32" s="750"/>
      <c r="L32" s="750"/>
      <c r="M32" s="750"/>
      <c r="N32" s="750"/>
      <c r="O32" s="750"/>
      <c r="P32" s="750"/>
      <c r="Q32" s="750"/>
      <c r="R32" s="750"/>
      <c r="S32" s="750"/>
      <c r="T32" s="750"/>
      <c r="U32" s="750"/>
      <c r="V32" s="750"/>
      <c r="W32" s="750"/>
      <c r="X32" s="750"/>
      <c r="Y32" s="750"/>
      <c r="Z32" s="750"/>
      <c r="AA32" s="750"/>
      <c r="AB32" s="750"/>
      <c r="AC32" s="750"/>
      <c r="AD32" s="750"/>
      <c r="AE32" s="750"/>
      <c r="AF32" s="750"/>
      <c r="AG32" s="750"/>
      <c r="AH32" s="750"/>
      <c r="AI32" s="750"/>
      <c r="AJ32" s="750"/>
      <c r="AK32" s="750"/>
      <c r="AL32" s="750"/>
      <c r="AM32" s="750"/>
      <c r="AN32" s="750"/>
      <c r="AO32" s="750"/>
      <c r="AP32" s="750"/>
    </row>
  </sheetData>
  <mergeCells count="28">
    <mergeCell ref="A1:AP1"/>
    <mergeCell ref="E3:G3"/>
    <mergeCell ref="I3:K3"/>
    <mergeCell ref="L3:M3"/>
    <mergeCell ref="N3:O3"/>
    <mergeCell ref="P3:Q3"/>
    <mergeCell ref="R3:V3"/>
    <mergeCell ref="Y3:Z3"/>
    <mergeCell ref="AA3:AB3"/>
    <mergeCell ref="AC3:AH3"/>
    <mergeCell ref="AI3:AN3"/>
    <mergeCell ref="A21:D21"/>
    <mergeCell ref="A22:D22"/>
    <mergeCell ref="A28:AP28"/>
    <mergeCell ref="A29:AP29"/>
    <mergeCell ref="A30:AP30"/>
    <mergeCell ref="A31:AP31"/>
    <mergeCell ref="A32:AP32"/>
    <mergeCell ref="A3:A4"/>
    <mergeCell ref="B3:B4"/>
    <mergeCell ref="C3:C4"/>
    <mergeCell ref="D3:D4"/>
    <mergeCell ref="H3:H4"/>
    <mergeCell ref="W3:W4"/>
    <mergeCell ref="X3:X4"/>
    <mergeCell ref="AO3:AO4"/>
    <mergeCell ref="AP3:AP4"/>
    <mergeCell ref="A23:AP25"/>
  </mergeCells>
  <dataValidations count="3">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Q35"/>
  <sheetViews>
    <sheetView workbookViewId="0">
      <selection activeCell="H13" sqref="H13"/>
    </sheetView>
  </sheetViews>
  <sheetFormatPr defaultColWidth="9" defaultRowHeight="15.75"/>
  <cols>
    <col min="1" max="1" width="15" customWidth="1"/>
    <col min="2" max="5" width="11.5" customWidth="1"/>
    <col min="6" max="6" width="12.6" customWidth="1"/>
    <col min="7" max="7" width="8.5" customWidth="1"/>
    <col min="8" max="8" width="11.5" customWidth="1"/>
    <col min="10" max="10" width="6.5" hidden="1" customWidth="1"/>
    <col min="11" max="11" width="9" hidden="1" customWidth="1"/>
    <col min="13" max="13" width="9.9" customWidth="1"/>
  </cols>
  <sheetData>
    <row r="1" ht="20.25" spans="1:17">
      <c r="A1" s="662" t="s">
        <v>810</v>
      </c>
      <c r="B1" s="662"/>
      <c r="C1" s="662"/>
      <c r="D1" s="662"/>
      <c r="E1" s="662"/>
      <c r="F1" s="662"/>
      <c r="G1" s="662"/>
      <c r="H1" s="662"/>
      <c r="I1" s="662"/>
      <c r="J1" s="662"/>
      <c r="K1" s="662"/>
      <c r="L1" s="662"/>
      <c r="M1" s="662"/>
      <c r="N1" s="662"/>
      <c r="O1" s="662"/>
      <c r="P1" s="662"/>
      <c r="Q1" s="662"/>
    </row>
    <row r="2" ht="16.5" spans="1:17">
      <c r="A2" s="663" t="e">
        <f>#REF!&amp;#REF!</f>
        <v>#REF!</v>
      </c>
      <c r="B2" s="663"/>
      <c r="C2" s="663"/>
      <c r="D2" s="663"/>
      <c r="E2" s="663"/>
      <c r="F2" s="663"/>
      <c r="G2" s="663"/>
      <c r="H2" s="663" t="e">
        <f>房屋建筑物!A3</f>
        <v>#REF!</v>
      </c>
      <c r="I2" s="663"/>
      <c r="J2" s="663"/>
      <c r="K2" s="663"/>
      <c r="L2" s="663"/>
      <c r="M2" s="663"/>
      <c r="N2" s="663"/>
      <c r="O2" s="663"/>
      <c r="P2" s="663"/>
      <c r="Q2" s="663"/>
    </row>
    <row r="3" spans="1:17">
      <c r="A3" s="664" t="s">
        <v>811</v>
      </c>
      <c r="B3" s="665" t="s">
        <v>812</v>
      </c>
      <c r="C3" s="665"/>
      <c r="D3" s="665" t="s">
        <v>813</v>
      </c>
      <c r="E3" s="665"/>
      <c r="F3" s="666" t="s">
        <v>814</v>
      </c>
      <c r="G3" s="667"/>
      <c r="H3" s="666" t="s">
        <v>815</v>
      </c>
      <c r="I3" s="667"/>
      <c r="J3" s="687" t="s">
        <v>816</v>
      </c>
      <c r="K3" s="667"/>
      <c r="L3" s="688" t="s">
        <v>817</v>
      </c>
      <c r="M3" s="665" t="s">
        <v>818</v>
      </c>
      <c r="N3" s="666" t="s">
        <v>819</v>
      </c>
      <c r="O3" s="667"/>
      <c r="P3" s="688" t="s">
        <v>820</v>
      </c>
      <c r="Q3" s="697" t="s">
        <v>821</v>
      </c>
    </row>
    <row r="4" ht="24" spans="1:17">
      <c r="A4" s="668"/>
      <c r="B4" s="669" t="s">
        <v>822</v>
      </c>
      <c r="C4" s="669" t="s">
        <v>823</v>
      </c>
      <c r="D4" s="669" t="s">
        <v>822</v>
      </c>
      <c r="E4" s="669" t="s">
        <v>823</v>
      </c>
      <c r="F4" s="669" t="s">
        <v>822</v>
      </c>
      <c r="G4" s="669" t="s">
        <v>823</v>
      </c>
      <c r="H4" s="669" t="s">
        <v>822</v>
      </c>
      <c r="I4" s="669" t="s">
        <v>823</v>
      </c>
      <c r="J4" s="689" t="s">
        <v>824</v>
      </c>
      <c r="K4" s="689" t="s">
        <v>825</v>
      </c>
      <c r="L4" s="690"/>
      <c r="M4" s="689"/>
      <c r="N4" s="691" t="s">
        <v>826</v>
      </c>
      <c r="O4" s="689" t="s">
        <v>827</v>
      </c>
      <c r="P4" s="690"/>
      <c r="Q4" s="698"/>
    </row>
    <row r="5" spans="1:17">
      <c r="A5" s="670" t="s">
        <v>828</v>
      </c>
      <c r="B5" s="671">
        <v>2233473.8</v>
      </c>
      <c r="C5" s="672">
        <f>B5/B$5</f>
        <v>1</v>
      </c>
      <c r="D5" s="671">
        <v>11968289.12</v>
      </c>
      <c r="E5" s="672">
        <f>D5/D$5</f>
        <v>1</v>
      </c>
      <c r="F5" s="671">
        <v>10215984.77</v>
      </c>
      <c r="G5" s="672">
        <f>F5/F$5</f>
        <v>1</v>
      </c>
      <c r="H5" s="671">
        <f>D5+F5</f>
        <v>22184273.89</v>
      </c>
      <c r="I5" s="672">
        <f>H5/H$5</f>
        <v>1</v>
      </c>
      <c r="J5" s="673"/>
      <c r="K5" s="673"/>
      <c r="L5" s="673"/>
      <c r="M5" s="692"/>
      <c r="N5" s="673"/>
      <c r="O5" s="673"/>
      <c r="P5" s="693"/>
      <c r="Q5" s="699"/>
    </row>
    <row r="6" spans="1:17">
      <c r="A6" s="670" t="s">
        <v>829</v>
      </c>
      <c r="B6" s="671">
        <v>1703831.06</v>
      </c>
      <c r="C6" s="672">
        <f t="shared" ref="C6:C12" si="0">B6/B$5</f>
        <v>0.762861449281384</v>
      </c>
      <c r="D6" s="671">
        <v>8877410.64</v>
      </c>
      <c r="E6" s="672">
        <f t="shared" ref="E6:G12" si="1">D6/D$5</f>
        <v>0.741744333796642</v>
      </c>
      <c r="F6" s="671">
        <v>8364538.5</v>
      </c>
      <c r="G6" s="672">
        <f t="shared" si="1"/>
        <v>0.818769672069509</v>
      </c>
      <c r="H6" s="671">
        <f t="shared" ref="H6:H12" si="2">D6+F6</f>
        <v>17241949.14</v>
      </c>
      <c r="I6" s="672">
        <f t="shared" ref="I6:I12" si="3">H6/H$5</f>
        <v>0.777214941786855</v>
      </c>
      <c r="J6" s="673"/>
      <c r="K6" s="673"/>
      <c r="L6" s="673"/>
      <c r="M6" s="692"/>
      <c r="N6" s="673"/>
      <c r="O6" s="673"/>
      <c r="P6" s="693"/>
      <c r="Q6" s="699"/>
    </row>
    <row r="7" spans="1:17">
      <c r="A7" s="670" t="s">
        <v>830</v>
      </c>
      <c r="B7" s="671">
        <v>6673.12</v>
      </c>
      <c r="C7" s="672">
        <f t="shared" si="0"/>
        <v>0.00298777626135574</v>
      </c>
      <c r="D7" s="671">
        <v>57153.26</v>
      </c>
      <c r="E7" s="672">
        <f t="shared" si="1"/>
        <v>0.0047753909875466</v>
      </c>
      <c r="F7" s="671">
        <v>31810.23</v>
      </c>
      <c r="G7" s="672">
        <f t="shared" si="1"/>
        <v>0.00311377030371199</v>
      </c>
      <c r="H7" s="671">
        <f t="shared" si="2"/>
        <v>88963.49</v>
      </c>
      <c r="I7" s="672">
        <f t="shared" si="3"/>
        <v>0.004010205176925</v>
      </c>
      <c r="J7" s="673"/>
      <c r="K7" s="673"/>
      <c r="L7" s="673"/>
      <c r="M7" s="692" t="s">
        <v>831</v>
      </c>
      <c r="N7" s="673"/>
      <c r="O7" s="694">
        <f t="shared" ref="O7:O12" si="4">C7</f>
        <v>0.00298777626135574</v>
      </c>
      <c r="P7" s="693"/>
      <c r="Q7" s="699"/>
    </row>
    <row r="8" spans="1:17">
      <c r="A8" s="670" t="s">
        <v>832</v>
      </c>
      <c r="B8" s="671">
        <v>162006.36</v>
      </c>
      <c r="C8" s="672">
        <f t="shared" si="0"/>
        <v>0.0725355990296371</v>
      </c>
      <c r="D8" s="671">
        <v>1214621.89</v>
      </c>
      <c r="E8" s="672">
        <f t="shared" si="1"/>
        <v>0.101486676819184</v>
      </c>
      <c r="F8" s="671">
        <v>1651792.7</v>
      </c>
      <c r="G8" s="672">
        <f t="shared" si="1"/>
        <v>0.161687075420337</v>
      </c>
      <c r="H8" s="671">
        <f t="shared" si="2"/>
        <v>2866414.59</v>
      </c>
      <c r="I8" s="672">
        <f t="shared" si="3"/>
        <v>0.129209304041819</v>
      </c>
      <c r="J8" s="673"/>
      <c r="K8" s="673"/>
      <c r="L8" s="673"/>
      <c r="M8" s="692" t="s">
        <v>831</v>
      </c>
      <c r="N8" s="673"/>
      <c r="O8" s="694">
        <f t="shared" si="4"/>
        <v>0.0725355990296371</v>
      </c>
      <c r="P8" s="693"/>
      <c r="Q8" s="699"/>
    </row>
    <row r="9" spans="1:17">
      <c r="A9" s="670" t="s">
        <v>833</v>
      </c>
      <c r="B9" s="671">
        <v>358264.61</v>
      </c>
      <c r="C9" s="672">
        <f t="shared" si="0"/>
        <v>0.160406900676426</v>
      </c>
      <c r="D9" s="671">
        <v>330900.94</v>
      </c>
      <c r="E9" s="672">
        <f t="shared" si="1"/>
        <v>0.027648140572326</v>
      </c>
      <c r="F9" s="671">
        <v>690534.99</v>
      </c>
      <c r="G9" s="672">
        <f t="shared" si="1"/>
        <v>0.0675935806039774</v>
      </c>
      <c r="H9" s="671">
        <f t="shared" si="2"/>
        <v>1021435.93</v>
      </c>
      <c r="I9" s="672">
        <f t="shared" si="3"/>
        <v>0.0460432437439583</v>
      </c>
      <c r="J9" s="673"/>
      <c r="K9" s="673"/>
      <c r="L9" s="673"/>
      <c r="M9" s="692" t="s">
        <v>831</v>
      </c>
      <c r="N9" s="673"/>
      <c r="O9" s="694">
        <f t="shared" si="4"/>
        <v>0.160406900676426</v>
      </c>
      <c r="P9" s="693"/>
      <c r="Q9" s="699"/>
    </row>
    <row r="10" spans="1:17">
      <c r="A10" s="670" t="s">
        <v>834</v>
      </c>
      <c r="B10" s="671">
        <v>109.78</v>
      </c>
      <c r="C10" s="672">
        <f t="shared" si="0"/>
        <v>4.91521324315513e-5</v>
      </c>
      <c r="D10" s="671">
        <v>5133.68</v>
      </c>
      <c r="E10" s="672">
        <f t="shared" si="1"/>
        <v>0.000428940172528185</v>
      </c>
      <c r="F10" s="671">
        <v>3086.63</v>
      </c>
      <c r="G10" s="672">
        <f t="shared" si="1"/>
        <v>0.000302137294591914</v>
      </c>
      <c r="H10" s="671">
        <f t="shared" si="2"/>
        <v>8220.31</v>
      </c>
      <c r="I10" s="672">
        <f t="shared" si="3"/>
        <v>0.000370546723357282</v>
      </c>
      <c r="J10" s="673"/>
      <c r="K10" s="673"/>
      <c r="L10" s="673"/>
      <c r="M10" s="692" t="s">
        <v>831</v>
      </c>
      <c r="N10" s="673"/>
      <c r="O10" s="694">
        <f t="shared" si="4"/>
        <v>4.91521324315513e-5</v>
      </c>
      <c r="P10" s="693"/>
      <c r="Q10" s="699"/>
    </row>
    <row r="11" spans="1:17">
      <c r="A11" s="670" t="s">
        <v>835</v>
      </c>
      <c r="B11" s="671">
        <v>880.53</v>
      </c>
      <c r="C11" s="672">
        <f t="shared" si="0"/>
        <v>0.000394242368099415</v>
      </c>
      <c r="D11" s="671">
        <v>265621.1</v>
      </c>
      <c r="E11" s="672">
        <f t="shared" si="1"/>
        <v>0.0221937402528257</v>
      </c>
      <c r="F11" s="671">
        <v>86290.63</v>
      </c>
      <c r="G11" s="672">
        <f t="shared" si="1"/>
        <v>0.00844662868462753</v>
      </c>
      <c r="H11" s="671">
        <f t="shared" si="2"/>
        <v>351911.73</v>
      </c>
      <c r="I11" s="672">
        <f t="shared" si="3"/>
        <v>0.0158631168973545</v>
      </c>
      <c r="J11" s="673"/>
      <c r="K11" s="673"/>
      <c r="L11" s="673"/>
      <c r="M11" s="692" t="s">
        <v>831</v>
      </c>
      <c r="N11" s="673"/>
      <c r="O11" s="694">
        <f t="shared" si="4"/>
        <v>0.000394242368099415</v>
      </c>
      <c r="P11" s="693"/>
      <c r="Q11" s="699"/>
    </row>
    <row r="12" spans="1:17">
      <c r="A12" s="670" t="s">
        <v>836</v>
      </c>
      <c r="B12" s="671">
        <v>1708.33999999979</v>
      </c>
      <c r="C12" s="672">
        <f t="shared" si="0"/>
        <v>0.000764880250665931</v>
      </c>
      <c r="D12" s="671">
        <v>1333670.69</v>
      </c>
      <c r="E12" s="672">
        <f t="shared" si="1"/>
        <v>0.111433695879833</v>
      </c>
      <c r="F12" s="671">
        <v>-612068.91</v>
      </c>
      <c r="G12" s="672">
        <f t="shared" si="1"/>
        <v>-0.0599128643767546</v>
      </c>
      <c r="H12" s="671">
        <f t="shared" si="2"/>
        <v>721601.78</v>
      </c>
      <c r="I12" s="672">
        <f t="shared" si="3"/>
        <v>0.0325276267133213</v>
      </c>
      <c r="J12" s="673"/>
      <c r="K12" s="673"/>
      <c r="L12" s="673"/>
      <c r="M12" s="692" t="s">
        <v>831</v>
      </c>
      <c r="N12" s="673"/>
      <c r="O12" s="694">
        <f t="shared" si="4"/>
        <v>0.000764880250665931</v>
      </c>
      <c r="P12" s="693"/>
      <c r="Q12" s="699"/>
    </row>
    <row r="13" spans="1:17">
      <c r="A13" s="670" t="s">
        <v>837</v>
      </c>
      <c r="B13" s="671"/>
      <c r="C13" s="673"/>
      <c r="D13" s="671"/>
      <c r="E13" s="673"/>
      <c r="F13" s="673"/>
      <c r="G13" s="673"/>
      <c r="H13" s="673"/>
      <c r="I13" s="673"/>
      <c r="J13" s="673"/>
      <c r="K13" s="673"/>
      <c r="L13" s="673"/>
      <c r="M13" s="692" t="s">
        <v>838</v>
      </c>
      <c r="N13" s="673"/>
      <c r="O13" s="672">
        <f>'[25]存货（产成品）利润扣减费率测算表'!Q7</f>
        <v>0.285714285714286</v>
      </c>
      <c r="P13" s="695" t="s">
        <v>839</v>
      </c>
      <c r="Q13" s="699"/>
    </row>
    <row r="14" spans="1:17">
      <c r="A14" s="674"/>
      <c r="B14" s="671"/>
      <c r="C14" s="673"/>
      <c r="D14" s="671"/>
      <c r="E14" s="673"/>
      <c r="F14" s="673"/>
      <c r="G14" s="673"/>
      <c r="H14" s="673"/>
      <c r="I14" s="673"/>
      <c r="J14" s="673"/>
      <c r="K14" s="673"/>
      <c r="L14" s="673"/>
      <c r="M14" s="692"/>
      <c r="N14" s="673"/>
      <c r="O14" s="672"/>
      <c r="P14" s="693"/>
      <c r="Q14" s="699"/>
    </row>
    <row r="15" spans="1:17">
      <c r="A15" s="674"/>
      <c r="B15" s="673"/>
      <c r="C15" s="673"/>
      <c r="D15" s="673"/>
      <c r="E15" s="673"/>
      <c r="F15" s="673"/>
      <c r="G15" s="673"/>
      <c r="H15" s="673"/>
      <c r="I15" s="673"/>
      <c r="J15" s="673"/>
      <c r="K15" s="673"/>
      <c r="L15" s="673"/>
      <c r="M15" s="673"/>
      <c r="N15" s="673"/>
      <c r="O15" s="673"/>
      <c r="P15" s="693"/>
      <c r="Q15" s="699"/>
    </row>
    <row r="16" spans="1:17">
      <c r="A16" s="670"/>
      <c r="B16" s="673"/>
      <c r="C16" s="673"/>
      <c r="D16" s="673"/>
      <c r="E16" s="673"/>
      <c r="F16" s="673"/>
      <c r="G16" s="673"/>
      <c r="H16" s="673"/>
      <c r="I16" s="673"/>
      <c r="J16" s="673"/>
      <c r="K16" s="673"/>
      <c r="L16" s="673"/>
      <c r="M16" s="673"/>
      <c r="N16" s="673"/>
      <c r="O16" s="673"/>
      <c r="P16" s="693"/>
      <c r="Q16" s="699"/>
    </row>
    <row r="17" spans="1:17">
      <c r="A17" s="670"/>
      <c r="B17" s="673"/>
      <c r="C17" s="673"/>
      <c r="D17" s="673"/>
      <c r="E17" s="673"/>
      <c r="F17" s="673"/>
      <c r="G17" s="673"/>
      <c r="H17" s="673"/>
      <c r="I17" s="673"/>
      <c r="J17" s="673"/>
      <c r="K17" s="673"/>
      <c r="L17" s="673"/>
      <c r="M17" s="673"/>
      <c r="N17" s="673"/>
      <c r="O17" s="673"/>
      <c r="P17" s="693"/>
      <c r="Q17" s="699"/>
    </row>
    <row r="18" spans="1:17">
      <c r="A18" s="670"/>
      <c r="B18" s="673"/>
      <c r="C18" s="673"/>
      <c r="D18" s="673"/>
      <c r="E18" s="673"/>
      <c r="F18" s="673"/>
      <c r="G18" s="673"/>
      <c r="H18" s="673"/>
      <c r="I18" s="673"/>
      <c r="J18" s="673"/>
      <c r="K18" s="673"/>
      <c r="L18" s="673"/>
      <c r="M18" s="673"/>
      <c r="N18" s="673"/>
      <c r="O18" s="673"/>
      <c r="P18" s="693"/>
      <c r="Q18" s="699"/>
    </row>
    <row r="19" spans="1:17">
      <c r="A19" s="670"/>
      <c r="B19" s="673"/>
      <c r="C19" s="673"/>
      <c r="D19" s="673"/>
      <c r="E19" s="673"/>
      <c r="F19" s="673"/>
      <c r="G19" s="673"/>
      <c r="H19" s="673"/>
      <c r="I19" s="673"/>
      <c r="J19" s="673"/>
      <c r="K19" s="673"/>
      <c r="L19" s="673"/>
      <c r="M19" s="673"/>
      <c r="N19" s="673"/>
      <c r="O19" s="673"/>
      <c r="P19" s="693"/>
      <c r="Q19" s="699"/>
    </row>
    <row r="20" spans="1:17">
      <c r="A20" s="670"/>
      <c r="B20" s="673"/>
      <c r="C20" s="673"/>
      <c r="D20" s="673"/>
      <c r="E20" s="673"/>
      <c r="F20" s="673"/>
      <c r="G20" s="673"/>
      <c r="H20" s="673"/>
      <c r="I20" s="673"/>
      <c r="J20" s="673"/>
      <c r="K20" s="673"/>
      <c r="L20" s="673"/>
      <c r="M20" s="673"/>
      <c r="N20" s="673"/>
      <c r="O20" s="673"/>
      <c r="P20" s="693"/>
      <c r="Q20" s="699"/>
    </row>
    <row r="21" spans="1:17">
      <c r="A21" s="670"/>
      <c r="B21" s="673"/>
      <c r="C21" s="673"/>
      <c r="D21" s="673"/>
      <c r="E21" s="673"/>
      <c r="F21" s="673"/>
      <c r="G21" s="673"/>
      <c r="H21" s="673"/>
      <c r="I21" s="673"/>
      <c r="J21" s="673"/>
      <c r="K21" s="673"/>
      <c r="L21" s="673"/>
      <c r="M21" s="673"/>
      <c r="N21" s="673"/>
      <c r="O21" s="673"/>
      <c r="P21" s="693"/>
      <c r="Q21" s="699"/>
    </row>
    <row r="22" ht="16.5" spans="1:17">
      <c r="A22" s="675"/>
      <c r="B22" s="676"/>
      <c r="C22" s="676"/>
      <c r="D22" s="676"/>
      <c r="E22" s="676"/>
      <c r="F22" s="676"/>
      <c r="G22" s="676"/>
      <c r="H22" s="676"/>
      <c r="I22" s="676"/>
      <c r="J22" s="676"/>
      <c r="K22" s="676"/>
      <c r="L22" s="676"/>
      <c r="M22" s="676"/>
      <c r="N22" s="676"/>
      <c r="O22" s="676"/>
      <c r="P22" s="696"/>
      <c r="Q22" s="700"/>
    </row>
    <row r="23" spans="1:17">
      <c r="A23" s="677" t="s">
        <v>840</v>
      </c>
      <c r="B23" s="678"/>
      <c r="C23" s="678"/>
      <c r="D23" s="678"/>
      <c r="E23" s="678"/>
      <c r="F23" s="678"/>
      <c r="G23" s="678"/>
      <c r="H23" s="678"/>
      <c r="I23" s="678"/>
      <c r="J23" s="678"/>
      <c r="K23" s="678"/>
      <c r="L23" s="678"/>
      <c r="M23" s="678"/>
      <c r="N23" s="678"/>
      <c r="O23" s="678"/>
      <c r="P23" s="678"/>
      <c r="Q23" s="701"/>
    </row>
    <row r="24" spans="1:17">
      <c r="A24" s="679"/>
      <c r="B24" s="680"/>
      <c r="C24" s="680"/>
      <c r="D24" s="680"/>
      <c r="E24" s="680"/>
      <c r="F24" s="680"/>
      <c r="G24" s="680"/>
      <c r="H24" s="680"/>
      <c r="I24" s="680"/>
      <c r="J24" s="680"/>
      <c r="K24" s="680"/>
      <c r="L24" s="680"/>
      <c r="M24" s="680"/>
      <c r="N24" s="680"/>
      <c r="O24" s="680"/>
      <c r="P24" s="680"/>
      <c r="Q24" s="702"/>
    </row>
    <row r="25" spans="1:17">
      <c r="A25" s="679"/>
      <c r="B25" s="680"/>
      <c r="C25" s="680"/>
      <c r="D25" s="680"/>
      <c r="E25" s="680"/>
      <c r="F25" s="680"/>
      <c r="G25" s="680"/>
      <c r="H25" s="680"/>
      <c r="I25" s="680"/>
      <c r="J25" s="680"/>
      <c r="K25" s="680"/>
      <c r="L25" s="680"/>
      <c r="M25" s="680"/>
      <c r="N25" s="680"/>
      <c r="O25" s="680"/>
      <c r="P25" s="680"/>
      <c r="Q25" s="702"/>
    </row>
    <row r="26" ht="16.5" spans="1:17">
      <c r="A26" s="681"/>
      <c r="B26" s="682"/>
      <c r="C26" s="682"/>
      <c r="D26" s="682"/>
      <c r="E26" s="682"/>
      <c r="F26" s="682"/>
      <c r="G26" s="682"/>
      <c r="H26" s="682"/>
      <c r="I26" s="682"/>
      <c r="J26" s="682"/>
      <c r="K26" s="682"/>
      <c r="L26" s="682"/>
      <c r="M26" s="682"/>
      <c r="N26" s="682"/>
      <c r="O26" s="682"/>
      <c r="P26" s="682"/>
      <c r="Q26" s="703"/>
    </row>
    <row r="27" spans="1:17">
      <c r="A27" s="683" t="s">
        <v>794</v>
      </c>
      <c r="B27" s="683"/>
      <c r="C27" s="683"/>
      <c r="D27" s="683" t="s">
        <v>795</v>
      </c>
      <c r="E27" s="683"/>
      <c r="F27" s="683"/>
      <c r="G27" s="683"/>
      <c r="H27" s="683" t="s">
        <v>796</v>
      </c>
      <c r="I27" s="683"/>
      <c r="J27" s="683"/>
      <c r="K27" s="683"/>
      <c r="L27" s="683"/>
      <c r="M27" s="683"/>
      <c r="N27" s="683"/>
      <c r="O27" s="683"/>
      <c r="P27" s="683"/>
      <c r="Q27" s="704" t="s">
        <v>797</v>
      </c>
    </row>
    <row r="28" spans="1:17">
      <c r="A28" s="683" t="s">
        <v>841</v>
      </c>
      <c r="B28" s="683"/>
      <c r="C28" s="683"/>
      <c r="D28" s="683"/>
      <c r="E28" s="683"/>
      <c r="F28" s="683"/>
      <c r="G28" s="683"/>
      <c r="H28" s="683"/>
      <c r="I28" s="683"/>
      <c r="J28" s="683"/>
      <c r="K28" s="683"/>
      <c r="L28" s="683"/>
      <c r="M28" s="683"/>
      <c r="N28" s="683"/>
      <c r="O28" s="683"/>
      <c r="P28" s="683"/>
      <c r="Q28" s="683"/>
    </row>
    <row r="29" ht="31.65" customHeight="1" spans="1:17">
      <c r="A29" s="684" t="s">
        <v>842</v>
      </c>
      <c r="B29" s="684"/>
      <c r="C29" s="684"/>
      <c r="D29" s="684"/>
      <c r="E29" s="684"/>
      <c r="F29" s="684"/>
      <c r="G29" s="684"/>
      <c r="H29" s="684"/>
      <c r="I29" s="684"/>
      <c r="J29" s="684"/>
      <c r="K29" s="684"/>
      <c r="L29" s="684"/>
      <c r="M29" s="684"/>
      <c r="N29" s="684"/>
      <c r="O29" s="684"/>
      <c r="P29" s="684"/>
      <c r="Q29" s="684"/>
    </row>
    <row r="30" ht="18.75" customHeight="1" spans="1:17">
      <c r="A30" s="685" t="s">
        <v>843</v>
      </c>
      <c r="B30" s="685"/>
      <c r="C30" s="685"/>
      <c r="D30" s="685"/>
      <c r="E30" s="685"/>
      <c r="F30" s="685"/>
      <c r="G30" s="685"/>
      <c r="H30" s="685"/>
      <c r="I30" s="685"/>
      <c r="J30" s="685"/>
      <c r="K30" s="685"/>
      <c r="L30" s="685"/>
      <c r="M30" s="685"/>
      <c r="N30" s="685"/>
      <c r="O30" s="685"/>
      <c r="P30" s="685"/>
      <c r="Q30" s="685"/>
    </row>
    <row r="31" ht="31.65" customHeight="1" spans="1:17">
      <c r="A31" s="685" t="s">
        <v>844</v>
      </c>
      <c r="B31" s="685"/>
      <c r="C31" s="685"/>
      <c r="D31" s="685"/>
      <c r="E31" s="685"/>
      <c r="F31" s="685"/>
      <c r="G31" s="685"/>
      <c r="H31" s="685"/>
      <c r="I31" s="685"/>
      <c r="J31" s="685"/>
      <c r="K31" s="685"/>
      <c r="L31" s="685"/>
      <c r="M31" s="685"/>
      <c r="N31" s="685"/>
      <c r="O31" s="685"/>
      <c r="P31" s="685"/>
      <c r="Q31" s="685"/>
    </row>
    <row r="32" ht="17.4" customHeight="1" spans="1:17">
      <c r="A32" s="685" t="s">
        <v>845</v>
      </c>
      <c r="B32" s="685"/>
      <c r="C32" s="685"/>
      <c r="D32" s="685"/>
      <c r="E32" s="685"/>
      <c r="F32" s="685"/>
      <c r="G32" s="685"/>
      <c r="H32" s="685"/>
      <c r="I32" s="685"/>
      <c r="J32" s="685"/>
      <c r="K32" s="685"/>
      <c r="L32" s="685"/>
      <c r="M32" s="685"/>
      <c r="N32" s="685"/>
      <c r="O32" s="685"/>
      <c r="P32" s="685"/>
      <c r="Q32" s="685"/>
    </row>
    <row r="33" spans="1:17">
      <c r="A33" s="686"/>
      <c r="B33" s="686"/>
      <c r="C33" s="686"/>
      <c r="D33" s="686"/>
      <c r="E33" s="686"/>
      <c r="F33" s="686"/>
      <c r="G33" s="686"/>
      <c r="H33" s="686"/>
      <c r="I33" s="686"/>
      <c r="J33" s="686"/>
      <c r="K33" s="686"/>
      <c r="L33" s="686"/>
      <c r="M33" s="686"/>
      <c r="N33" s="686"/>
      <c r="O33" s="686"/>
      <c r="P33" s="686"/>
      <c r="Q33" s="686"/>
    </row>
    <row r="34" spans="1:17">
      <c r="A34" s="686"/>
      <c r="B34" s="686"/>
      <c r="C34" s="686"/>
      <c r="D34" s="686"/>
      <c r="E34" s="686"/>
      <c r="F34" s="686"/>
      <c r="G34" s="686"/>
      <c r="H34" s="686"/>
      <c r="I34" s="686"/>
      <c r="J34" s="686"/>
      <c r="K34" s="686"/>
      <c r="L34" s="686"/>
      <c r="M34" s="686"/>
      <c r="N34" s="686"/>
      <c r="O34" s="686"/>
      <c r="P34" s="686"/>
      <c r="Q34" s="686"/>
    </row>
    <row r="35" spans="1:17">
      <c r="A35" s="686"/>
      <c r="B35" s="686"/>
      <c r="C35" s="686"/>
      <c r="D35" s="686"/>
      <c r="E35" s="686"/>
      <c r="F35" s="686"/>
      <c r="G35" s="686"/>
      <c r="H35" s="686"/>
      <c r="I35" s="686"/>
      <c r="J35" s="686"/>
      <c r="K35" s="686"/>
      <c r="L35" s="686"/>
      <c r="M35" s="686"/>
      <c r="N35" s="686"/>
      <c r="O35" s="686"/>
      <c r="P35" s="686"/>
      <c r="Q35" s="686"/>
    </row>
  </sheetData>
  <mergeCells count="20">
    <mergeCell ref="A1:Q1"/>
    <mergeCell ref="B3:C3"/>
    <mergeCell ref="D3:E3"/>
    <mergeCell ref="F3:G3"/>
    <mergeCell ref="H3:I3"/>
    <mergeCell ref="J3:K3"/>
    <mergeCell ref="N3:O3"/>
    <mergeCell ref="A29:Q29"/>
    <mergeCell ref="A30:Q30"/>
    <mergeCell ref="A31:Q31"/>
    <mergeCell ref="A32:Q32"/>
    <mergeCell ref="A33:Q33"/>
    <mergeCell ref="A34:Q34"/>
    <mergeCell ref="A35:Q35"/>
    <mergeCell ref="A3:A4"/>
    <mergeCell ref="L3:L4"/>
    <mergeCell ref="M3:M4"/>
    <mergeCell ref="P3:P4"/>
    <mergeCell ref="Q3:Q4"/>
    <mergeCell ref="A23:Q26"/>
  </mergeCells>
  <pageMargins left="0.432638888888889" right="0.196527777777778" top="0.393055555555556" bottom="0.314583333333333" header="0.156944444444444" footer="0.196527777777778"/>
  <pageSetup paperSize="9" scale="88" fitToHeight="0"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R42"/>
  <sheetViews>
    <sheetView topLeftCell="AA1" workbookViewId="0">
      <selection activeCell="H13" sqref="H13"/>
    </sheetView>
  </sheetViews>
  <sheetFormatPr defaultColWidth="9" defaultRowHeight="16.5" customHeight="1"/>
  <cols>
    <col min="1" max="2" width="4.4" customWidth="1"/>
    <col min="3" max="3" width="10.5" customWidth="1"/>
    <col min="4" max="5" width="8" customWidth="1" outlineLevel="1"/>
    <col min="6" max="6" width="9.5" customWidth="1" outlineLevel="1"/>
    <col min="7" max="7" width="10.5" customWidth="1" outlineLevel="1"/>
    <col min="8" max="8" width="8" customWidth="1" outlineLevel="1"/>
    <col min="9" max="9" width="10.4" customWidth="1"/>
    <col min="10" max="10" width="6.5" customWidth="1"/>
    <col min="11" max="11" width="6.6" customWidth="1"/>
    <col min="12" max="12" width="10" customWidth="1"/>
    <col min="13" max="14" width="10.1" customWidth="1"/>
    <col min="15" max="15" width="11.6" customWidth="1"/>
    <col min="16" max="16" width="7.6" customWidth="1" outlineLevel="1"/>
    <col min="17" max="17" width="5.4" customWidth="1" outlineLevel="1"/>
    <col min="18" max="18" width="6.9" customWidth="1" outlineLevel="1"/>
    <col min="19" max="19" width="6.1" customWidth="1" outlineLevel="1"/>
    <col min="20" max="20" width="5.1" customWidth="1" outlineLevel="1"/>
    <col min="21" max="21" width="5.4" customWidth="1" outlineLevel="1"/>
    <col min="22" max="22" width="4.6" customWidth="1" outlineLevel="1"/>
    <col min="23" max="23" width="4.9" customWidth="1" outlineLevel="1"/>
    <col min="24" max="24" width="6.1" customWidth="1" outlineLevel="1"/>
    <col min="25" max="25" width="8.5" customWidth="1" outlineLevel="1"/>
    <col min="26" max="26" width="7.4" customWidth="1" outlineLevel="1"/>
    <col min="27" max="28" width="10.5" customWidth="1" outlineLevel="1"/>
    <col min="29" max="29" width="7.6" customWidth="1" outlineLevel="1"/>
    <col min="30" max="30" width="5.4" customWidth="1" outlineLevel="1"/>
    <col min="31" max="31" width="6.9" customWidth="1" outlineLevel="1"/>
    <col min="32" max="32" width="6.1" customWidth="1" outlineLevel="1"/>
    <col min="33" max="33" width="5.1" customWidth="1" outlineLevel="1"/>
    <col min="34" max="34" width="5.4" customWidth="1" outlineLevel="1"/>
    <col min="35" max="35" width="4.6" customWidth="1" outlineLevel="1"/>
    <col min="36" max="36" width="4.9" customWidth="1" outlineLevel="1"/>
    <col min="37" max="37" width="6.1" customWidth="1" outlineLevel="1"/>
    <col min="38" max="38" width="8.5" customWidth="1" outlineLevel="1"/>
    <col min="39" max="39" width="7.4" customWidth="1" outlineLevel="1"/>
    <col min="40" max="40" width="10.5" customWidth="1"/>
    <col min="41" max="41" width="9.6" customWidth="1"/>
    <col min="42" max="42" width="11.5" customWidth="1"/>
    <col min="43" max="43" width="9.6" customWidth="1"/>
    <col min="44" max="44" width="12.1" customWidth="1"/>
  </cols>
  <sheetData>
    <row r="1" customHeight="1" spans="1:3">
      <c r="A1" s="1" t="s">
        <v>421</v>
      </c>
      <c r="B1" s="2" t="s">
        <v>462</v>
      </c>
      <c r="C1" s="3"/>
    </row>
    <row r="2" ht="24.75" customHeight="1" spans="1:1">
      <c r="A2" s="592" t="s">
        <v>846</v>
      </c>
    </row>
    <row r="3" customHeight="1" spans="1:4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row>
    <row r="4" customHeight="1" spans="1:44">
      <c r="A4" s="6" t="e">
        <f>#REF!&amp;#REF!</f>
        <v>#REF!</v>
      </c>
      <c r="B4" s="648"/>
      <c r="C4" s="627"/>
      <c r="D4" s="627"/>
      <c r="E4" s="627"/>
      <c r="F4" s="627"/>
      <c r="G4" s="627"/>
      <c r="H4" s="627"/>
      <c r="I4" s="627"/>
      <c r="J4" s="627"/>
      <c r="K4" s="627"/>
      <c r="L4" s="627"/>
      <c r="M4" s="627"/>
      <c r="N4" s="627"/>
      <c r="O4" s="627"/>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42"/>
      <c r="AR4" s="654" t="s">
        <v>464</v>
      </c>
    </row>
    <row r="5" ht="18" customHeight="1" spans="1:44">
      <c r="A5" s="594" t="s">
        <v>465</v>
      </c>
      <c r="B5" s="595" t="s">
        <v>572</v>
      </c>
      <c r="C5" s="596" t="s">
        <v>847</v>
      </c>
      <c r="D5" s="621" t="s">
        <v>848</v>
      </c>
      <c r="E5" s="622"/>
      <c r="F5" s="622"/>
      <c r="G5" s="622"/>
      <c r="H5" s="613"/>
      <c r="I5" s="596" t="s">
        <v>849</v>
      </c>
      <c r="J5" s="596" t="s">
        <v>850</v>
      </c>
      <c r="K5" s="596" t="s">
        <v>851</v>
      </c>
      <c r="L5" s="596" t="s">
        <v>852</v>
      </c>
      <c r="M5" s="596" t="s">
        <v>853</v>
      </c>
      <c r="N5" s="596" t="s">
        <v>854</v>
      </c>
      <c r="O5" s="596" t="s">
        <v>855</v>
      </c>
      <c r="P5" s="621" t="s">
        <v>856</v>
      </c>
      <c r="Q5" s="622"/>
      <c r="R5" s="622"/>
      <c r="S5" s="622"/>
      <c r="T5" s="622"/>
      <c r="U5" s="622"/>
      <c r="V5" s="622"/>
      <c r="W5" s="622"/>
      <c r="X5" s="622"/>
      <c r="Y5" s="622"/>
      <c r="Z5" s="622"/>
      <c r="AA5" s="622"/>
      <c r="AB5" s="630" t="s">
        <v>704</v>
      </c>
      <c r="AC5" s="657" t="s">
        <v>857</v>
      </c>
      <c r="AD5" s="658"/>
      <c r="AE5" s="658"/>
      <c r="AF5" s="658"/>
      <c r="AG5" s="658"/>
      <c r="AH5" s="658"/>
      <c r="AI5" s="658"/>
      <c r="AJ5" s="658"/>
      <c r="AK5" s="658"/>
      <c r="AL5" s="658"/>
      <c r="AM5" s="658"/>
      <c r="AN5" s="661"/>
      <c r="AO5" s="594" t="s">
        <v>704</v>
      </c>
      <c r="AP5" s="594" t="s">
        <v>427</v>
      </c>
      <c r="AQ5" s="643" t="s">
        <v>469</v>
      </c>
      <c r="AR5" s="594" t="s">
        <v>577</v>
      </c>
    </row>
    <row r="6" ht="18" customHeight="1" spans="1:44">
      <c r="A6" s="594"/>
      <c r="B6" s="598"/>
      <c r="C6" s="596"/>
      <c r="D6" s="655" t="s">
        <v>858</v>
      </c>
      <c r="E6" s="655" t="s">
        <v>859</v>
      </c>
      <c r="F6" s="655" t="s">
        <v>860</v>
      </c>
      <c r="G6" s="655" t="s">
        <v>861</v>
      </c>
      <c r="H6" s="596" t="s">
        <v>862</v>
      </c>
      <c r="I6" s="596"/>
      <c r="J6" s="596"/>
      <c r="K6" s="596"/>
      <c r="L6" s="596"/>
      <c r="M6" s="596"/>
      <c r="N6" s="596"/>
      <c r="O6" s="596"/>
      <c r="P6" s="596" t="s">
        <v>863</v>
      </c>
      <c r="Q6" s="596" t="s">
        <v>864</v>
      </c>
      <c r="R6" s="596" t="s">
        <v>865</v>
      </c>
      <c r="S6" s="596" t="s">
        <v>866</v>
      </c>
      <c r="T6" s="596" t="s">
        <v>867</v>
      </c>
      <c r="U6" s="596" t="s">
        <v>868</v>
      </c>
      <c r="V6" s="596" t="s">
        <v>869</v>
      </c>
      <c r="W6" s="596" t="s">
        <v>870</v>
      </c>
      <c r="X6" s="596" t="s">
        <v>871</v>
      </c>
      <c r="Y6" s="596" t="s">
        <v>872</v>
      </c>
      <c r="Z6" s="596" t="s">
        <v>873</v>
      </c>
      <c r="AA6" s="621" t="s">
        <v>709</v>
      </c>
      <c r="AB6" s="630"/>
      <c r="AC6" s="631" t="s">
        <v>863</v>
      </c>
      <c r="AD6" s="596" t="s">
        <v>864</v>
      </c>
      <c r="AE6" s="596" t="s">
        <v>865</v>
      </c>
      <c r="AF6" s="596" t="s">
        <v>866</v>
      </c>
      <c r="AG6" s="596" t="s">
        <v>867</v>
      </c>
      <c r="AH6" s="596" t="s">
        <v>868</v>
      </c>
      <c r="AI6" s="596" t="s">
        <v>869</v>
      </c>
      <c r="AJ6" s="596" t="s">
        <v>870</v>
      </c>
      <c r="AK6" s="596" t="s">
        <v>871</v>
      </c>
      <c r="AL6" s="596" t="s">
        <v>872</v>
      </c>
      <c r="AM6" s="596" t="s">
        <v>873</v>
      </c>
      <c r="AN6" s="594" t="s">
        <v>709</v>
      </c>
      <c r="AO6" s="594"/>
      <c r="AP6" s="594"/>
      <c r="AQ6" s="643"/>
      <c r="AR6" s="594"/>
    </row>
    <row r="7" customHeight="1" spans="1:44">
      <c r="A7" s="599">
        <v>1</v>
      </c>
      <c r="B7" s="599"/>
      <c r="C7" s="600" t="s">
        <v>874</v>
      </c>
      <c r="D7" s="649"/>
      <c r="E7" s="649"/>
      <c r="F7" s="649"/>
      <c r="G7" s="649"/>
      <c r="H7" s="649"/>
      <c r="I7" s="600"/>
      <c r="J7" s="600"/>
      <c r="K7" s="600"/>
      <c r="L7" s="600"/>
      <c r="M7" s="599"/>
      <c r="N7" s="599"/>
      <c r="O7" s="599"/>
      <c r="P7" s="601"/>
      <c r="Q7" s="601"/>
      <c r="R7" s="601"/>
      <c r="S7" s="601"/>
      <c r="T7" s="601"/>
      <c r="U7" s="601"/>
      <c r="V7" s="601"/>
      <c r="W7" s="601"/>
      <c r="X7" s="601"/>
      <c r="Y7" s="601"/>
      <c r="Z7" s="601"/>
      <c r="AA7" s="614">
        <f t="shared" ref="AA7:AA26" si="0">SUM(P7:Z7)</f>
        <v>0</v>
      </c>
      <c r="AB7" s="615"/>
      <c r="AC7" s="659"/>
      <c r="AD7" s="601"/>
      <c r="AE7" s="601"/>
      <c r="AF7" s="601"/>
      <c r="AG7" s="601"/>
      <c r="AH7" s="601"/>
      <c r="AI7" s="601"/>
      <c r="AJ7" s="601"/>
      <c r="AK7" s="601"/>
      <c r="AL7" s="601"/>
      <c r="AM7" s="601"/>
      <c r="AN7" s="602">
        <f t="shared" ref="AN7:AN26" si="1">SUM(AC7:AM7)</f>
        <v>0</v>
      </c>
      <c r="AO7" s="602"/>
      <c r="AP7" s="602"/>
      <c r="AQ7" s="644" t="str">
        <f>IF(AN7-AO7=0," ",(AP7-AN7+AO7)/(AN7-AO7)*100)</f>
        <v> </v>
      </c>
      <c r="AR7" s="600"/>
    </row>
    <row r="8" customHeight="1" spans="1:44">
      <c r="A8" s="599"/>
      <c r="B8" s="599"/>
      <c r="C8" s="600" t="s">
        <v>875</v>
      </c>
      <c r="D8" s="649"/>
      <c r="E8" s="649"/>
      <c r="F8" s="649"/>
      <c r="G8" s="649"/>
      <c r="H8" s="649"/>
      <c r="I8" s="600"/>
      <c r="J8" s="600"/>
      <c r="K8" s="600"/>
      <c r="L8" s="600"/>
      <c r="M8" s="599"/>
      <c r="N8" s="599"/>
      <c r="O8" s="599"/>
      <c r="P8" s="601"/>
      <c r="Q8" s="601"/>
      <c r="R8" s="601"/>
      <c r="S8" s="601"/>
      <c r="T8" s="601"/>
      <c r="U8" s="601"/>
      <c r="V8" s="601"/>
      <c r="W8" s="601"/>
      <c r="X8" s="601"/>
      <c r="Y8" s="601"/>
      <c r="Z8" s="601"/>
      <c r="AA8" s="614">
        <f t="shared" si="0"/>
        <v>0</v>
      </c>
      <c r="AB8" s="615"/>
      <c r="AC8" s="659"/>
      <c r="AD8" s="601"/>
      <c r="AE8" s="601"/>
      <c r="AF8" s="601"/>
      <c r="AG8" s="601"/>
      <c r="AH8" s="601"/>
      <c r="AI8" s="601"/>
      <c r="AJ8" s="601"/>
      <c r="AK8" s="601"/>
      <c r="AL8" s="601"/>
      <c r="AM8" s="601"/>
      <c r="AN8" s="602">
        <f t="shared" si="1"/>
        <v>0</v>
      </c>
      <c r="AO8" s="602"/>
      <c r="AP8" s="602"/>
      <c r="AQ8" s="644" t="str">
        <f t="shared" ref="AQ8:AQ27" si="2">IF(AN8-AO8=0," ",(AP8-AN8+AO8)/(AN8-AO8)*100)</f>
        <v> </v>
      </c>
      <c r="AR8" s="600"/>
    </row>
    <row r="9" customHeight="1" spans="1:44">
      <c r="A9" s="599"/>
      <c r="B9" s="599"/>
      <c r="C9" s="600" t="s">
        <v>876</v>
      </c>
      <c r="D9" s="649"/>
      <c r="E9" s="649"/>
      <c r="F9" s="649"/>
      <c r="G9" s="649"/>
      <c r="H9" s="649"/>
      <c r="I9" s="600"/>
      <c r="J9" s="600"/>
      <c r="K9" s="600"/>
      <c r="L9" s="600"/>
      <c r="M9" s="599"/>
      <c r="N9" s="599"/>
      <c r="O9" s="599"/>
      <c r="P9" s="601"/>
      <c r="Q9" s="601"/>
      <c r="R9" s="601"/>
      <c r="S9" s="601"/>
      <c r="T9" s="601"/>
      <c r="U9" s="601"/>
      <c r="V9" s="601"/>
      <c r="W9" s="601"/>
      <c r="X9" s="601"/>
      <c r="Y9" s="601"/>
      <c r="Z9" s="601"/>
      <c r="AA9" s="614">
        <f t="shared" si="0"/>
        <v>0</v>
      </c>
      <c r="AB9" s="615"/>
      <c r="AC9" s="659"/>
      <c r="AD9" s="601"/>
      <c r="AE9" s="601"/>
      <c r="AF9" s="601"/>
      <c r="AG9" s="601"/>
      <c r="AH9" s="601"/>
      <c r="AI9" s="601"/>
      <c r="AJ9" s="601"/>
      <c r="AK9" s="601"/>
      <c r="AL9" s="601"/>
      <c r="AM9" s="601"/>
      <c r="AN9" s="602">
        <f t="shared" si="1"/>
        <v>0</v>
      </c>
      <c r="AO9" s="602"/>
      <c r="AP9" s="602"/>
      <c r="AQ9" s="644" t="str">
        <f t="shared" si="2"/>
        <v> </v>
      </c>
      <c r="AR9" s="600"/>
    </row>
    <row r="10" customHeight="1" spans="1:44">
      <c r="A10" s="599"/>
      <c r="B10" s="599"/>
      <c r="C10" s="600" t="s">
        <v>877</v>
      </c>
      <c r="D10" s="649"/>
      <c r="E10" s="649"/>
      <c r="F10" s="649"/>
      <c r="G10" s="649"/>
      <c r="H10" s="649"/>
      <c r="I10" s="600"/>
      <c r="J10" s="600"/>
      <c r="K10" s="600"/>
      <c r="L10" s="600"/>
      <c r="M10" s="599"/>
      <c r="N10" s="599"/>
      <c r="O10" s="599"/>
      <c r="P10" s="601"/>
      <c r="Q10" s="601"/>
      <c r="R10" s="601"/>
      <c r="S10" s="601"/>
      <c r="T10" s="601"/>
      <c r="U10" s="601"/>
      <c r="V10" s="601"/>
      <c r="W10" s="601"/>
      <c r="X10" s="601"/>
      <c r="Y10" s="601"/>
      <c r="Z10" s="601"/>
      <c r="AA10" s="614">
        <f t="shared" si="0"/>
        <v>0</v>
      </c>
      <c r="AB10" s="615"/>
      <c r="AC10" s="659"/>
      <c r="AD10" s="601"/>
      <c r="AE10" s="601"/>
      <c r="AF10" s="601"/>
      <c r="AG10" s="601"/>
      <c r="AH10" s="601"/>
      <c r="AI10" s="601"/>
      <c r="AJ10" s="601"/>
      <c r="AK10" s="601"/>
      <c r="AL10" s="601"/>
      <c r="AM10" s="601"/>
      <c r="AN10" s="602">
        <f t="shared" si="1"/>
        <v>0</v>
      </c>
      <c r="AO10" s="602"/>
      <c r="AP10" s="602"/>
      <c r="AQ10" s="644" t="str">
        <f t="shared" si="2"/>
        <v> </v>
      </c>
      <c r="AR10" s="600"/>
    </row>
    <row r="11" customHeight="1" spans="1:44">
      <c r="A11" s="599"/>
      <c r="B11" s="599"/>
      <c r="C11" s="600" t="s">
        <v>878</v>
      </c>
      <c r="D11" s="649"/>
      <c r="E11" s="649"/>
      <c r="F11" s="649"/>
      <c r="G11" s="649"/>
      <c r="H11" s="649"/>
      <c r="I11" s="600"/>
      <c r="J11" s="600"/>
      <c r="K11" s="600"/>
      <c r="L11" s="600"/>
      <c r="M11" s="599"/>
      <c r="N11" s="599"/>
      <c r="O11" s="599"/>
      <c r="P11" s="601"/>
      <c r="Q11" s="601"/>
      <c r="R11" s="601"/>
      <c r="S11" s="601"/>
      <c r="T11" s="601"/>
      <c r="U11" s="601"/>
      <c r="V11" s="601"/>
      <c r="W11" s="601"/>
      <c r="X11" s="601"/>
      <c r="Y11" s="601"/>
      <c r="Z11" s="601"/>
      <c r="AA11" s="614">
        <f t="shared" si="0"/>
        <v>0</v>
      </c>
      <c r="AB11" s="615"/>
      <c r="AC11" s="659"/>
      <c r="AD11" s="601"/>
      <c r="AE11" s="601"/>
      <c r="AF11" s="601"/>
      <c r="AG11" s="601"/>
      <c r="AH11" s="601"/>
      <c r="AI11" s="601"/>
      <c r="AJ11" s="601"/>
      <c r="AK11" s="601"/>
      <c r="AL11" s="601"/>
      <c r="AM11" s="601"/>
      <c r="AN11" s="602">
        <f t="shared" si="1"/>
        <v>0</v>
      </c>
      <c r="AO11" s="602"/>
      <c r="AP11" s="602"/>
      <c r="AQ11" s="644" t="str">
        <f t="shared" si="2"/>
        <v> </v>
      </c>
      <c r="AR11" s="600"/>
    </row>
    <row r="12" customHeight="1" spans="1:44">
      <c r="A12" s="599"/>
      <c r="B12" s="599"/>
      <c r="C12" s="600" t="s">
        <v>879</v>
      </c>
      <c r="D12" s="649"/>
      <c r="E12" s="649"/>
      <c r="F12" s="649"/>
      <c r="G12" s="649"/>
      <c r="H12" s="649"/>
      <c r="I12" s="600"/>
      <c r="J12" s="600"/>
      <c r="K12" s="600"/>
      <c r="L12" s="600"/>
      <c r="M12" s="599"/>
      <c r="N12" s="599"/>
      <c r="O12" s="599"/>
      <c r="P12" s="601"/>
      <c r="Q12" s="601"/>
      <c r="R12" s="601"/>
      <c r="S12" s="601"/>
      <c r="T12" s="601"/>
      <c r="U12" s="601"/>
      <c r="V12" s="601"/>
      <c r="W12" s="601"/>
      <c r="X12" s="601"/>
      <c r="Y12" s="601"/>
      <c r="Z12" s="601"/>
      <c r="AA12" s="614">
        <f t="shared" si="0"/>
        <v>0</v>
      </c>
      <c r="AB12" s="615"/>
      <c r="AC12" s="659"/>
      <c r="AD12" s="601"/>
      <c r="AE12" s="601"/>
      <c r="AF12" s="601"/>
      <c r="AG12" s="601"/>
      <c r="AH12" s="601"/>
      <c r="AI12" s="601"/>
      <c r="AJ12" s="601"/>
      <c r="AK12" s="601"/>
      <c r="AL12" s="601"/>
      <c r="AM12" s="601"/>
      <c r="AN12" s="602">
        <f t="shared" si="1"/>
        <v>0</v>
      </c>
      <c r="AO12" s="602"/>
      <c r="AP12" s="602"/>
      <c r="AQ12" s="644" t="str">
        <f t="shared" si="2"/>
        <v> </v>
      </c>
      <c r="AR12" s="600"/>
    </row>
    <row r="13" customHeight="1" spans="1:44">
      <c r="A13" s="599"/>
      <c r="B13" s="599"/>
      <c r="C13" s="600" t="s">
        <v>880</v>
      </c>
      <c r="D13" s="649"/>
      <c r="E13" s="649"/>
      <c r="F13" s="649"/>
      <c r="G13" s="649"/>
      <c r="H13" s="649"/>
      <c r="I13" s="600"/>
      <c r="J13" s="600"/>
      <c r="K13" s="600"/>
      <c r="L13" s="600"/>
      <c r="M13" s="599"/>
      <c r="N13" s="599"/>
      <c r="O13" s="599"/>
      <c r="P13" s="601"/>
      <c r="Q13" s="601"/>
      <c r="R13" s="601"/>
      <c r="S13" s="601"/>
      <c r="T13" s="601"/>
      <c r="U13" s="601"/>
      <c r="V13" s="601"/>
      <c r="W13" s="601"/>
      <c r="X13" s="601"/>
      <c r="Y13" s="601"/>
      <c r="Z13" s="601"/>
      <c r="AA13" s="614">
        <f t="shared" si="0"/>
        <v>0</v>
      </c>
      <c r="AB13" s="615"/>
      <c r="AC13" s="659"/>
      <c r="AD13" s="601"/>
      <c r="AE13" s="601"/>
      <c r="AF13" s="601"/>
      <c r="AG13" s="601"/>
      <c r="AH13" s="601"/>
      <c r="AI13" s="601"/>
      <c r="AJ13" s="601"/>
      <c r="AK13" s="601"/>
      <c r="AL13" s="601"/>
      <c r="AM13" s="601"/>
      <c r="AN13" s="602">
        <f t="shared" si="1"/>
        <v>0</v>
      </c>
      <c r="AO13" s="602"/>
      <c r="AP13" s="602"/>
      <c r="AQ13" s="644" t="str">
        <f t="shared" si="2"/>
        <v> </v>
      </c>
      <c r="AR13" s="600"/>
    </row>
    <row r="14" customHeight="1" spans="1:44">
      <c r="A14" s="599"/>
      <c r="B14" s="599"/>
      <c r="C14" s="600" t="s">
        <v>881</v>
      </c>
      <c r="D14" s="649"/>
      <c r="E14" s="649"/>
      <c r="F14" s="649"/>
      <c r="G14" s="649"/>
      <c r="H14" s="649"/>
      <c r="I14" s="600"/>
      <c r="J14" s="600"/>
      <c r="K14" s="600"/>
      <c r="L14" s="600"/>
      <c r="M14" s="599"/>
      <c r="N14" s="599"/>
      <c r="O14" s="599"/>
      <c r="P14" s="601"/>
      <c r="Q14" s="601"/>
      <c r="R14" s="601"/>
      <c r="S14" s="601"/>
      <c r="T14" s="601"/>
      <c r="U14" s="601"/>
      <c r="V14" s="601"/>
      <c r="W14" s="601"/>
      <c r="X14" s="601"/>
      <c r="Y14" s="601"/>
      <c r="Z14" s="601"/>
      <c r="AA14" s="614">
        <f t="shared" si="0"/>
        <v>0</v>
      </c>
      <c r="AB14" s="615"/>
      <c r="AC14" s="659"/>
      <c r="AD14" s="601"/>
      <c r="AE14" s="601"/>
      <c r="AF14" s="601"/>
      <c r="AG14" s="601"/>
      <c r="AH14" s="601"/>
      <c r="AI14" s="601"/>
      <c r="AJ14" s="601"/>
      <c r="AK14" s="601"/>
      <c r="AL14" s="601"/>
      <c r="AM14" s="601"/>
      <c r="AN14" s="602">
        <f t="shared" si="1"/>
        <v>0</v>
      </c>
      <c r="AO14" s="602"/>
      <c r="AP14" s="602"/>
      <c r="AQ14" s="644" t="str">
        <f t="shared" si="2"/>
        <v> </v>
      </c>
      <c r="AR14" s="600"/>
    </row>
    <row r="15" customHeight="1" spans="1:44">
      <c r="A15" s="599"/>
      <c r="B15" s="599"/>
      <c r="C15" s="600" t="s">
        <v>882</v>
      </c>
      <c r="D15" s="649"/>
      <c r="E15" s="649"/>
      <c r="F15" s="649"/>
      <c r="G15" s="649"/>
      <c r="H15" s="649"/>
      <c r="I15" s="600"/>
      <c r="J15" s="600"/>
      <c r="K15" s="600"/>
      <c r="L15" s="600"/>
      <c r="M15" s="599"/>
      <c r="N15" s="599"/>
      <c r="O15" s="599"/>
      <c r="P15" s="601"/>
      <c r="Q15" s="601"/>
      <c r="R15" s="601"/>
      <c r="S15" s="601"/>
      <c r="T15" s="601"/>
      <c r="U15" s="601"/>
      <c r="V15" s="601"/>
      <c r="W15" s="601"/>
      <c r="X15" s="601"/>
      <c r="Y15" s="601"/>
      <c r="Z15" s="601"/>
      <c r="AA15" s="614">
        <f t="shared" si="0"/>
        <v>0</v>
      </c>
      <c r="AB15" s="615"/>
      <c r="AC15" s="659"/>
      <c r="AD15" s="601"/>
      <c r="AE15" s="601"/>
      <c r="AF15" s="601"/>
      <c r="AG15" s="601"/>
      <c r="AH15" s="601"/>
      <c r="AI15" s="601"/>
      <c r="AJ15" s="601"/>
      <c r="AK15" s="601"/>
      <c r="AL15" s="601"/>
      <c r="AM15" s="601"/>
      <c r="AN15" s="602">
        <f t="shared" si="1"/>
        <v>0</v>
      </c>
      <c r="AO15" s="602"/>
      <c r="AP15" s="602"/>
      <c r="AQ15" s="644" t="str">
        <f t="shared" si="2"/>
        <v> </v>
      </c>
      <c r="AR15" s="600"/>
    </row>
    <row r="16" customHeight="1" spans="1:44">
      <c r="A16" s="599"/>
      <c r="B16" s="599"/>
      <c r="C16" s="600" t="s">
        <v>876</v>
      </c>
      <c r="D16" s="649"/>
      <c r="E16" s="649"/>
      <c r="F16" s="649"/>
      <c r="G16" s="649"/>
      <c r="H16" s="649"/>
      <c r="I16" s="600"/>
      <c r="J16" s="600"/>
      <c r="K16" s="600"/>
      <c r="L16" s="600"/>
      <c r="M16" s="599"/>
      <c r="N16" s="599"/>
      <c r="O16" s="599"/>
      <c r="P16" s="601"/>
      <c r="Q16" s="601"/>
      <c r="R16" s="601"/>
      <c r="S16" s="601"/>
      <c r="T16" s="601"/>
      <c r="U16" s="601"/>
      <c r="V16" s="601"/>
      <c r="W16" s="601"/>
      <c r="X16" s="601"/>
      <c r="Y16" s="601"/>
      <c r="Z16" s="601"/>
      <c r="AA16" s="614">
        <f t="shared" si="0"/>
        <v>0</v>
      </c>
      <c r="AB16" s="615"/>
      <c r="AC16" s="659"/>
      <c r="AD16" s="601"/>
      <c r="AE16" s="601"/>
      <c r="AF16" s="601"/>
      <c r="AG16" s="601"/>
      <c r="AH16" s="601"/>
      <c r="AI16" s="601"/>
      <c r="AJ16" s="601"/>
      <c r="AK16" s="601"/>
      <c r="AL16" s="601"/>
      <c r="AM16" s="601"/>
      <c r="AN16" s="602">
        <f t="shared" si="1"/>
        <v>0</v>
      </c>
      <c r="AO16" s="602"/>
      <c r="AP16" s="602"/>
      <c r="AQ16" s="644" t="str">
        <f t="shared" si="2"/>
        <v> </v>
      </c>
      <c r="AR16" s="600"/>
    </row>
    <row r="17" customHeight="1" spans="1:44">
      <c r="A17" s="599"/>
      <c r="B17" s="599"/>
      <c r="C17" s="600" t="s">
        <v>877</v>
      </c>
      <c r="D17" s="649"/>
      <c r="E17" s="649"/>
      <c r="F17" s="649"/>
      <c r="G17" s="649"/>
      <c r="H17" s="649"/>
      <c r="I17" s="600"/>
      <c r="J17" s="600"/>
      <c r="K17" s="600"/>
      <c r="L17" s="600"/>
      <c r="M17" s="599"/>
      <c r="N17" s="599"/>
      <c r="O17" s="599"/>
      <c r="P17" s="601"/>
      <c r="Q17" s="601"/>
      <c r="R17" s="601"/>
      <c r="S17" s="601"/>
      <c r="T17" s="601"/>
      <c r="U17" s="601"/>
      <c r="V17" s="601"/>
      <c r="W17" s="601"/>
      <c r="X17" s="601"/>
      <c r="Y17" s="601"/>
      <c r="Z17" s="601"/>
      <c r="AA17" s="614">
        <f t="shared" si="0"/>
        <v>0</v>
      </c>
      <c r="AB17" s="615"/>
      <c r="AC17" s="659"/>
      <c r="AD17" s="601"/>
      <c r="AE17" s="601"/>
      <c r="AF17" s="601"/>
      <c r="AG17" s="601"/>
      <c r="AH17" s="601"/>
      <c r="AI17" s="601"/>
      <c r="AJ17" s="601"/>
      <c r="AK17" s="601"/>
      <c r="AL17" s="601"/>
      <c r="AM17" s="601"/>
      <c r="AN17" s="602">
        <f t="shared" si="1"/>
        <v>0</v>
      </c>
      <c r="AO17" s="602"/>
      <c r="AP17" s="602"/>
      <c r="AQ17" s="644" t="str">
        <f t="shared" si="2"/>
        <v> </v>
      </c>
      <c r="AR17" s="600"/>
    </row>
    <row r="18" customHeight="1" spans="1:44">
      <c r="A18" s="599"/>
      <c r="B18" s="599"/>
      <c r="C18" s="600" t="s">
        <v>878</v>
      </c>
      <c r="D18" s="649"/>
      <c r="E18" s="649"/>
      <c r="F18" s="649"/>
      <c r="G18" s="649"/>
      <c r="H18" s="649"/>
      <c r="I18" s="600"/>
      <c r="J18" s="600"/>
      <c r="K18" s="600"/>
      <c r="L18" s="600"/>
      <c r="M18" s="599"/>
      <c r="N18" s="599"/>
      <c r="O18" s="599"/>
      <c r="P18" s="601"/>
      <c r="Q18" s="601"/>
      <c r="R18" s="601"/>
      <c r="S18" s="601"/>
      <c r="T18" s="601"/>
      <c r="U18" s="601"/>
      <c r="V18" s="601"/>
      <c r="W18" s="601"/>
      <c r="X18" s="601"/>
      <c r="Y18" s="601"/>
      <c r="Z18" s="601"/>
      <c r="AA18" s="614">
        <f t="shared" si="0"/>
        <v>0</v>
      </c>
      <c r="AB18" s="615"/>
      <c r="AC18" s="659"/>
      <c r="AD18" s="601"/>
      <c r="AE18" s="601"/>
      <c r="AF18" s="601"/>
      <c r="AG18" s="601"/>
      <c r="AH18" s="601"/>
      <c r="AI18" s="601"/>
      <c r="AJ18" s="601"/>
      <c r="AK18" s="601"/>
      <c r="AL18" s="601"/>
      <c r="AM18" s="601"/>
      <c r="AN18" s="602">
        <f t="shared" si="1"/>
        <v>0</v>
      </c>
      <c r="AO18" s="602"/>
      <c r="AP18" s="602"/>
      <c r="AQ18" s="644" t="str">
        <f t="shared" si="2"/>
        <v> </v>
      </c>
      <c r="AR18" s="600"/>
    </row>
    <row r="19" customHeight="1" spans="1:44">
      <c r="A19" s="599"/>
      <c r="B19" s="599"/>
      <c r="C19" s="600" t="s">
        <v>879</v>
      </c>
      <c r="D19" s="649"/>
      <c r="E19" s="649"/>
      <c r="F19" s="649"/>
      <c r="G19" s="649"/>
      <c r="H19" s="649"/>
      <c r="I19" s="600"/>
      <c r="J19" s="600"/>
      <c r="K19" s="600"/>
      <c r="L19" s="600"/>
      <c r="M19" s="599"/>
      <c r="N19" s="599"/>
      <c r="O19" s="599"/>
      <c r="P19" s="601"/>
      <c r="Q19" s="601"/>
      <c r="R19" s="601"/>
      <c r="S19" s="601"/>
      <c r="T19" s="601"/>
      <c r="U19" s="601"/>
      <c r="V19" s="601"/>
      <c r="W19" s="601"/>
      <c r="X19" s="601"/>
      <c r="Y19" s="601"/>
      <c r="Z19" s="601"/>
      <c r="AA19" s="614">
        <f t="shared" si="0"/>
        <v>0</v>
      </c>
      <c r="AB19" s="615"/>
      <c r="AC19" s="659"/>
      <c r="AD19" s="601"/>
      <c r="AE19" s="601"/>
      <c r="AF19" s="601"/>
      <c r="AG19" s="601"/>
      <c r="AH19" s="601"/>
      <c r="AI19" s="601"/>
      <c r="AJ19" s="601"/>
      <c r="AK19" s="601"/>
      <c r="AL19" s="601"/>
      <c r="AM19" s="601"/>
      <c r="AN19" s="602">
        <f t="shared" si="1"/>
        <v>0</v>
      </c>
      <c r="AO19" s="602"/>
      <c r="AP19" s="602"/>
      <c r="AQ19" s="644" t="str">
        <f t="shared" si="2"/>
        <v> </v>
      </c>
      <c r="AR19" s="600"/>
    </row>
    <row r="20" customHeight="1" spans="1:44">
      <c r="A20" s="599"/>
      <c r="B20" s="599"/>
      <c r="C20" s="600" t="s">
        <v>880</v>
      </c>
      <c r="D20" s="649"/>
      <c r="E20" s="649"/>
      <c r="F20" s="649"/>
      <c r="G20" s="649"/>
      <c r="H20" s="649"/>
      <c r="I20" s="600"/>
      <c r="J20" s="600"/>
      <c r="K20" s="600"/>
      <c r="L20" s="600"/>
      <c r="M20" s="599"/>
      <c r="N20" s="599"/>
      <c r="O20" s="599"/>
      <c r="P20" s="601"/>
      <c r="Q20" s="601"/>
      <c r="R20" s="601"/>
      <c r="S20" s="601"/>
      <c r="T20" s="601"/>
      <c r="U20" s="601"/>
      <c r="V20" s="601"/>
      <c r="W20" s="601"/>
      <c r="X20" s="601"/>
      <c r="Y20" s="601"/>
      <c r="Z20" s="601"/>
      <c r="AA20" s="614">
        <f t="shared" si="0"/>
        <v>0</v>
      </c>
      <c r="AB20" s="615"/>
      <c r="AC20" s="659"/>
      <c r="AD20" s="601"/>
      <c r="AE20" s="601"/>
      <c r="AF20" s="601"/>
      <c r="AG20" s="601"/>
      <c r="AH20" s="601"/>
      <c r="AI20" s="601"/>
      <c r="AJ20" s="601"/>
      <c r="AK20" s="601"/>
      <c r="AL20" s="601"/>
      <c r="AM20" s="601"/>
      <c r="AN20" s="602">
        <f t="shared" si="1"/>
        <v>0</v>
      </c>
      <c r="AO20" s="602"/>
      <c r="AP20" s="602"/>
      <c r="AQ20" s="644" t="str">
        <f t="shared" si="2"/>
        <v> </v>
      </c>
      <c r="AR20" s="600"/>
    </row>
    <row r="21" customHeight="1" spans="1:44">
      <c r="A21" s="599"/>
      <c r="B21" s="599"/>
      <c r="C21" s="600" t="s">
        <v>881</v>
      </c>
      <c r="D21" s="650"/>
      <c r="E21" s="650"/>
      <c r="F21" s="650"/>
      <c r="G21" s="650"/>
      <c r="H21" s="650"/>
      <c r="I21" s="600"/>
      <c r="J21" s="600"/>
      <c r="K21" s="600"/>
      <c r="L21" s="600"/>
      <c r="M21" s="599"/>
      <c r="N21" s="599"/>
      <c r="O21" s="599"/>
      <c r="P21" s="601"/>
      <c r="Q21" s="601"/>
      <c r="R21" s="601"/>
      <c r="S21" s="601"/>
      <c r="T21" s="601"/>
      <c r="U21" s="601"/>
      <c r="V21" s="601"/>
      <c r="W21" s="601"/>
      <c r="X21" s="601"/>
      <c r="Y21" s="601"/>
      <c r="Z21" s="601"/>
      <c r="AA21" s="614">
        <f t="shared" si="0"/>
        <v>0</v>
      </c>
      <c r="AB21" s="615"/>
      <c r="AC21" s="659"/>
      <c r="AD21" s="601"/>
      <c r="AE21" s="601"/>
      <c r="AF21" s="601"/>
      <c r="AG21" s="601"/>
      <c r="AH21" s="601"/>
      <c r="AI21" s="601"/>
      <c r="AJ21" s="601"/>
      <c r="AK21" s="601"/>
      <c r="AL21" s="601"/>
      <c r="AM21" s="601"/>
      <c r="AN21" s="602">
        <f t="shared" si="1"/>
        <v>0</v>
      </c>
      <c r="AO21" s="602"/>
      <c r="AP21" s="602"/>
      <c r="AQ21" s="644" t="str">
        <f t="shared" si="2"/>
        <v> </v>
      </c>
      <c r="AR21" s="600"/>
    </row>
    <row r="22" customHeight="1" spans="1:44">
      <c r="A22" s="599"/>
      <c r="B22" s="599"/>
      <c r="C22" s="600" t="s">
        <v>883</v>
      </c>
      <c r="D22" s="650"/>
      <c r="E22" s="650"/>
      <c r="F22" s="650"/>
      <c r="G22" s="650"/>
      <c r="H22" s="650"/>
      <c r="I22" s="600"/>
      <c r="J22" s="600"/>
      <c r="K22" s="600"/>
      <c r="L22" s="600"/>
      <c r="M22" s="599"/>
      <c r="N22" s="599"/>
      <c r="O22" s="599"/>
      <c r="P22" s="601"/>
      <c r="Q22" s="601"/>
      <c r="R22" s="601"/>
      <c r="S22" s="601"/>
      <c r="T22" s="601"/>
      <c r="U22" s="601"/>
      <c r="V22" s="601"/>
      <c r="W22" s="601"/>
      <c r="X22" s="601"/>
      <c r="Y22" s="601"/>
      <c r="Z22" s="601"/>
      <c r="AA22" s="614">
        <f t="shared" si="0"/>
        <v>0</v>
      </c>
      <c r="AB22" s="615"/>
      <c r="AC22" s="659"/>
      <c r="AD22" s="601"/>
      <c r="AE22" s="601"/>
      <c r="AF22" s="601"/>
      <c r="AG22" s="601"/>
      <c r="AH22" s="601"/>
      <c r="AI22" s="601"/>
      <c r="AJ22" s="601"/>
      <c r="AK22" s="601"/>
      <c r="AL22" s="601"/>
      <c r="AM22" s="601"/>
      <c r="AN22" s="602">
        <f t="shared" si="1"/>
        <v>0</v>
      </c>
      <c r="AO22" s="602"/>
      <c r="AP22" s="602"/>
      <c r="AQ22" s="644" t="str">
        <f t="shared" si="2"/>
        <v> </v>
      </c>
      <c r="AR22" s="600"/>
    </row>
    <row r="23" customHeight="1" spans="1:44">
      <c r="A23" s="599"/>
      <c r="B23" s="599"/>
      <c r="C23" s="600" t="s">
        <v>884</v>
      </c>
      <c r="D23" s="650"/>
      <c r="E23" s="650"/>
      <c r="F23" s="650"/>
      <c r="G23" s="650"/>
      <c r="H23" s="650"/>
      <c r="I23" s="600"/>
      <c r="J23" s="600"/>
      <c r="K23" s="600"/>
      <c r="L23" s="600"/>
      <c r="M23" s="599"/>
      <c r="N23" s="599"/>
      <c r="O23" s="599"/>
      <c r="P23" s="601"/>
      <c r="Q23" s="601"/>
      <c r="R23" s="601"/>
      <c r="S23" s="601"/>
      <c r="T23" s="601"/>
      <c r="U23" s="601"/>
      <c r="V23" s="601"/>
      <c r="W23" s="601"/>
      <c r="X23" s="601"/>
      <c r="Y23" s="601"/>
      <c r="Z23" s="601"/>
      <c r="AA23" s="614">
        <f t="shared" si="0"/>
        <v>0</v>
      </c>
      <c r="AB23" s="615"/>
      <c r="AC23" s="659"/>
      <c r="AD23" s="601"/>
      <c r="AE23" s="601"/>
      <c r="AF23" s="601"/>
      <c r="AG23" s="601"/>
      <c r="AH23" s="601"/>
      <c r="AI23" s="601"/>
      <c r="AJ23" s="601"/>
      <c r="AK23" s="601"/>
      <c r="AL23" s="601"/>
      <c r="AM23" s="601"/>
      <c r="AN23" s="602">
        <f t="shared" si="1"/>
        <v>0</v>
      </c>
      <c r="AO23" s="602"/>
      <c r="AP23" s="602"/>
      <c r="AQ23" s="644" t="str">
        <f t="shared" si="2"/>
        <v> </v>
      </c>
      <c r="AR23" s="600"/>
    </row>
    <row r="24" customHeight="1" spans="1:44">
      <c r="A24" s="599"/>
      <c r="B24" s="599"/>
      <c r="C24" s="600" t="s">
        <v>875</v>
      </c>
      <c r="D24" s="650"/>
      <c r="E24" s="650"/>
      <c r="F24" s="650"/>
      <c r="G24" s="650"/>
      <c r="H24" s="650"/>
      <c r="I24" s="600"/>
      <c r="J24" s="600"/>
      <c r="K24" s="600"/>
      <c r="L24" s="600"/>
      <c r="M24" s="599"/>
      <c r="N24" s="599"/>
      <c r="O24" s="599"/>
      <c r="P24" s="601"/>
      <c r="Q24" s="601"/>
      <c r="R24" s="601"/>
      <c r="S24" s="601"/>
      <c r="T24" s="601"/>
      <c r="U24" s="601"/>
      <c r="V24" s="601"/>
      <c r="W24" s="601"/>
      <c r="X24" s="601"/>
      <c r="Y24" s="601"/>
      <c r="Z24" s="601"/>
      <c r="AA24" s="614">
        <f t="shared" si="0"/>
        <v>0</v>
      </c>
      <c r="AB24" s="615"/>
      <c r="AC24" s="659"/>
      <c r="AD24" s="601"/>
      <c r="AE24" s="601"/>
      <c r="AF24" s="601"/>
      <c r="AG24" s="601"/>
      <c r="AH24" s="601"/>
      <c r="AI24" s="601"/>
      <c r="AJ24" s="601"/>
      <c r="AK24" s="601"/>
      <c r="AL24" s="601"/>
      <c r="AM24" s="601"/>
      <c r="AN24" s="602">
        <f t="shared" si="1"/>
        <v>0</v>
      </c>
      <c r="AO24" s="602"/>
      <c r="AP24" s="602"/>
      <c r="AQ24" s="644" t="str">
        <f t="shared" si="2"/>
        <v> </v>
      </c>
      <c r="AR24" s="600"/>
    </row>
    <row r="25" customHeight="1" spans="1:44">
      <c r="A25" s="599"/>
      <c r="B25" s="599"/>
      <c r="C25" s="600" t="s">
        <v>883</v>
      </c>
      <c r="D25" s="650"/>
      <c r="E25" s="650"/>
      <c r="F25" s="650"/>
      <c r="G25" s="650"/>
      <c r="H25" s="650"/>
      <c r="I25" s="600"/>
      <c r="J25" s="600"/>
      <c r="K25" s="600"/>
      <c r="L25" s="600"/>
      <c r="M25" s="599"/>
      <c r="N25" s="599"/>
      <c r="O25" s="599"/>
      <c r="P25" s="601"/>
      <c r="Q25" s="601"/>
      <c r="R25" s="601"/>
      <c r="S25" s="601"/>
      <c r="T25" s="601"/>
      <c r="U25" s="601"/>
      <c r="V25" s="601"/>
      <c r="W25" s="601"/>
      <c r="X25" s="601"/>
      <c r="Y25" s="601"/>
      <c r="Z25" s="601"/>
      <c r="AA25" s="614">
        <f t="shared" si="0"/>
        <v>0</v>
      </c>
      <c r="AB25" s="615"/>
      <c r="AC25" s="659"/>
      <c r="AD25" s="601"/>
      <c r="AE25" s="601"/>
      <c r="AF25" s="601"/>
      <c r="AG25" s="601"/>
      <c r="AH25" s="601"/>
      <c r="AI25" s="601"/>
      <c r="AJ25" s="601"/>
      <c r="AK25" s="601"/>
      <c r="AL25" s="601"/>
      <c r="AM25" s="601"/>
      <c r="AN25" s="602">
        <f t="shared" si="1"/>
        <v>0</v>
      </c>
      <c r="AO25" s="602"/>
      <c r="AP25" s="602"/>
      <c r="AQ25" s="644" t="str">
        <f t="shared" si="2"/>
        <v> </v>
      </c>
      <c r="AR25" s="600"/>
    </row>
    <row r="26" customHeight="1" spans="1:44">
      <c r="A26" s="599"/>
      <c r="B26" s="599"/>
      <c r="C26" s="604"/>
      <c r="D26" s="650"/>
      <c r="E26" s="650"/>
      <c r="F26" s="650"/>
      <c r="G26" s="650"/>
      <c r="H26" s="650"/>
      <c r="I26" s="600"/>
      <c r="J26" s="600"/>
      <c r="K26" s="600"/>
      <c r="L26" s="600"/>
      <c r="M26" s="599"/>
      <c r="N26" s="599"/>
      <c r="O26" s="599"/>
      <c r="P26" s="601"/>
      <c r="Q26" s="601"/>
      <c r="R26" s="601"/>
      <c r="S26" s="601"/>
      <c r="T26" s="601"/>
      <c r="U26" s="601"/>
      <c r="V26" s="601"/>
      <c r="W26" s="601"/>
      <c r="X26" s="601"/>
      <c r="Y26" s="601"/>
      <c r="Z26" s="601"/>
      <c r="AA26" s="614">
        <f t="shared" si="0"/>
        <v>0</v>
      </c>
      <c r="AB26" s="615"/>
      <c r="AC26" s="659"/>
      <c r="AD26" s="601"/>
      <c r="AE26" s="601"/>
      <c r="AF26" s="601"/>
      <c r="AG26" s="601"/>
      <c r="AH26" s="601"/>
      <c r="AI26" s="601"/>
      <c r="AJ26" s="601"/>
      <c r="AK26" s="601"/>
      <c r="AL26" s="601"/>
      <c r="AM26" s="601"/>
      <c r="AN26" s="602">
        <f t="shared" si="1"/>
        <v>0</v>
      </c>
      <c r="AO26" s="602"/>
      <c r="AP26" s="602"/>
      <c r="AQ26" s="644" t="str">
        <f t="shared" si="2"/>
        <v> </v>
      </c>
      <c r="AR26" s="600"/>
    </row>
    <row r="27" customHeight="1" spans="1:44">
      <c r="A27" s="599" t="s">
        <v>885</v>
      </c>
      <c r="B27" s="599"/>
      <c r="C27" s="599"/>
      <c r="D27" s="599"/>
      <c r="E27" s="599"/>
      <c r="F27" s="599"/>
      <c r="G27" s="599"/>
      <c r="H27" s="599"/>
      <c r="I27" s="599"/>
      <c r="J27" s="599"/>
      <c r="K27" s="599"/>
      <c r="L27" s="599"/>
      <c r="M27" s="599"/>
      <c r="N27" s="599"/>
      <c r="O27" s="599"/>
      <c r="P27" s="201">
        <f t="shared" ref="P27:AB27" si="3">SUM(P7:P26)</f>
        <v>0</v>
      </c>
      <c r="Q27" s="201">
        <f t="shared" si="3"/>
        <v>0</v>
      </c>
      <c r="R27" s="201">
        <f t="shared" si="3"/>
        <v>0</v>
      </c>
      <c r="S27" s="201">
        <f t="shared" si="3"/>
        <v>0</v>
      </c>
      <c r="T27" s="201">
        <f t="shared" si="3"/>
        <v>0</v>
      </c>
      <c r="U27" s="201">
        <f t="shared" si="3"/>
        <v>0</v>
      </c>
      <c r="V27" s="201">
        <f t="shared" si="3"/>
        <v>0</v>
      </c>
      <c r="W27" s="201">
        <f t="shared" si="3"/>
        <v>0</v>
      </c>
      <c r="X27" s="201">
        <f t="shared" si="3"/>
        <v>0</v>
      </c>
      <c r="Y27" s="201">
        <f t="shared" si="3"/>
        <v>0</v>
      </c>
      <c r="Z27" s="201">
        <f t="shared" si="3"/>
        <v>0</v>
      </c>
      <c r="AA27" s="619">
        <f t="shared" si="3"/>
        <v>0</v>
      </c>
      <c r="AB27" s="61">
        <f t="shared" si="3"/>
        <v>0</v>
      </c>
      <c r="AC27" s="660">
        <f t="shared" ref="AC27:AP27" si="4">SUM(AC7:AC26)</f>
        <v>0</v>
      </c>
      <c r="AD27" s="201">
        <f t="shared" si="4"/>
        <v>0</v>
      </c>
      <c r="AE27" s="201">
        <f t="shared" si="4"/>
        <v>0</v>
      </c>
      <c r="AF27" s="201">
        <f t="shared" si="4"/>
        <v>0</v>
      </c>
      <c r="AG27" s="201">
        <f t="shared" si="4"/>
        <v>0</v>
      </c>
      <c r="AH27" s="201">
        <f t="shared" si="4"/>
        <v>0</v>
      </c>
      <c r="AI27" s="201">
        <f t="shared" si="4"/>
        <v>0</v>
      </c>
      <c r="AJ27" s="201">
        <f t="shared" si="4"/>
        <v>0</v>
      </c>
      <c r="AK27" s="201">
        <f t="shared" si="4"/>
        <v>0</v>
      </c>
      <c r="AL27" s="201">
        <f t="shared" si="4"/>
        <v>0</v>
      </c>
      <c r="AM27" s="201">
        <f t="shared" si="4"/>
        <v>0</v>
      </c>
      <c r="AN27" s="62">
        <f t="shared" si="4"/>
        <v>0</v>
      </c>
      <c r="AO27" s="62">
        <f t="shared" si="4"/>
        <v>0</v>
      </c>
      <c r="AP27" s="62">
        <f t="shared" si="4"/>
        <v>0</v>
      </c>
      <c r="AQ27" s="644" t="str">
        <f t="shared" si="2"/>
        <v> </v>
      </c>
      <c r="AR27" s="600"/>
    </row>
    <row r="28" customHeight="1" spans="1:43">
      <c r="A28" s="17" t="e">
        <f>#REF!&amp;#REF!</f>
        <v>#REF!</v>
      </c>
      <c r="B28" s="606"/>
      <c r="P28" s="628"/>
      <c r="Q28" s="628"/>
      <c r="R28" s="628"/>
      <c r="S28" s="628"/>
      <c r="T28" s="628"/>
      <c r="U28" s="628"/>
      <c r="V28" s="628"/>
      <c r="W28" s="628"/>
      <c r="X28" s="628"/>
      <c r="Y28" s="628"/>
      <c r="Z28" s="628"/>
      <c r="AC28" s="628"/>
      <c r="AD28" s="628"/>
      <c r="AE28" s="628"/>
      <c r="AF28" s="628"/>
      <c r="AG28" s="628"/>
      <c r="AH28" s="628"/>
      <c r="AI28" s="628"/>
      <c r="AJ28" s="628"/>
      <c r="AK28" s="628"/>
      <c r="AL28" s="628"/>
      <c r="AM28" s="628"/>
      <c r="AP28" s="646" t="e">
        <f>"评估人员："&amp;#REF!</f>
        <v>#REF!</v>
      </c>
      <c r="AQ28" s="647"/>
    </row>
    <row r="29" customHeight="1" spans="1:43">
      <c r="A29" s="27" t="e">
        <f>CONCATENATE(#REF!,#REF!,#REF!,#REF!,#REF!,#REF!,#REF!)</f>
        <v>#REF!</v>
      </c>
      <c r="B29" s="606"/>
      <c r="P29" s="628"/>
      <c r="Q29" s="628"/>
      <c r="R29" s="628"/>
      <c r="S29" s="628"/>
      <c r="T29" s="628"/>
      <c r="U29" s="628"/>
      <c r="V29" s="628"/>
      <c r="W29" s="628"/>
      <c r="X29" s="628"/>
      <c r="Y29" s="628"/>
      <c r="Z29" s="628"/>
      <c r="AC29" s="628"/>
      <c r="AD29" s="628"/>
      <c r="AE29" s="628"/>
      <c r="AF29" s="628"/>
      <c r="AG29" s="628"/>
      <c r="AH29" s="628"/>
      <c r="AI29" s="628"/>
      <c r="AJ29" s="628"/>
      <c r="AK29" s="628"/>
      <c r="AL29" s="628"/>
      <c r="AM29" s="628"/>
      <c r="AQ29" s="647"/>
    </row>
    <row r="30" customHeight="1" spans="2:43">
      <c r="B30" s="606"/>
      <c r="P30" s="628"/>
      <c r="Q30" s="628"/>
      <c r="R30" s="628"/>
      <c r="S30" s="628"/>
      <c r="T30" s="628"/>
      <c r="U30" s="628"/>
      <c r="V30" s="628"/>
      <c r="W30" s="628"/>
      <c r="X30" s="628"/>
      <c r="Y30" s="628"/>
      <c r="Z30" s="628"/>
      <c r="AC30" s="628"/>
      <c r="AD30" s="628"/>
      <c r="AE30" s="628"/>
      <c r="AF30" s="628"/>
      <c r="AG30" s="628"/>
      <c r="AH30" s="628"/>
      <c r="AI30" s="628"/>
      <c r="AJ30" s="628"/>
      <c r="AK30" s="628"/>
      <c r="AL30" s="628"/>
      <c r="AM30" s="628"/>
      <c r="AQ30" s="647"/>
    </row>
    <row r="31" customHeight="1" spans="1:43">
      <c r="A31" s="606"/>
      <c r="B31" s="606"/>
      <c r="AQ31" s="647"/>
    </row>
    <row r="32" customHeight="1" spans="1:29">
      <c r="A32" s="656" t="s">
        <v>886</v>
      </c>
      <c r="B32" s="656"/>
      <c r="C32" s="625"/>
      <c r="D32" s="625"/>
      <c r="E32" s="625"/>
      <c r="F32" s="625"/>
      <c r="P32" s="647"/>
      <c r="AC32" s="647"/>
    </row>
    <row r="33" customHeight="1" spans="1:43">
      <c r="A33" s="626" t="s">
        <v>887</v>
      </c>
      <c r="B33" s="626"/>
      <c r="C33" s="626"/>
      <c r="P33" s="629"/>
      <c r="AC33" s="629"/>
      <c r="AQ33" s="625"/>
    </row>
    <row r="34" customHeight="1" spans="1:43">
      <c r="A34" s="626" t="s">
        <v>888</v>
      </c>
      <c r="B34" s="626"/>
      <c r="C34" s="626"/>
      <c r="P34" s="629"/>
      <c r="AC34" s="629"/>
      <c r="AQ34" s="625"/>
    </row>
    <row r="35" customHeight="1" spans="1:43">
      <c r="A35" s="626" t="s">
        <v>889</v>
      </c>
      <c r="B35" s="626"/>
      <c r="C35" s="626"/>
      <c r="P35" s="629"/>
      <c r="AC35" s="629"/>
      <c r="AQ35" s="625"/>
    </row>
    <row r="36" customHeight="1" spans="1:43">
      <c r="A36" s="626" t="s">
        <v>890</v>
      </c>
      <c r="B36" s="626"/>
      <c r="C36" s="626"/>
      <c r="P36" s="629"/>
      <c r="AC36" s="629"/>
      <c r="AQ36" s="625"/>
    </row>
    <row r="37" customHeight="1" spans="1:43">
      <c r="A37" s="626" t="s">
        <v>891</v>
      </c>
      <c r="B37" s="626"/>
      <c r="C37" s="626"/>
      <c r="P37" s="629"/>
      <c r="AC37" s="629"/>
      <c r="AQ37" s="625"/>
    </row>
    <row r="38" customHeight="1" spans="1:43">
      <c r="A38" s="626" t="s">
        <v>892</v>
      </c>
      <c r="B38" s="626"/>
      <c r="C38" s="626"/>
      <c r="P38" s="629"/>
      <c r="AC38" s="629"/>
      <c r="AQ38" s="625"/>
    </row>
    <row r="39" customHeight="1" spans="1:43">
      <c r="A39" s="626" t="s">
        <v>893</v>
      </c>
      <c r="B39" s="626"/>
      <c r="C39" s="626"/>
      <c r="P39" s="629"/>
      <c r="AC39" s="629"/>
      <c r="AQ39" s="625"/>
    </row>
    <row r="40" customHeight="1" spans="1:43">
      <c r="A40" s="626" t="s">
        <v>894</v>
      </c>
      <c r="B40" s="626"/>
      <c r="C40" s="626"/>
      <c r="P40" s="629"/>
      <c r="AC40" s="629"/>
      <c r="AQ40" s="625"/>
    </row>
    <row r="41" customHeight="1" spans="1:43">
      <c r="A41" s="626" t="s">
        <v>895</v>
      </c>
      <c r="B41" s="626"/>
      <c r="C41" s="626"/>
      <c r="P41" s="629"/>
      <c r="AC41" s="629"/>
      <c r="AQ41" s="625"/>
    </row>
    <row r="42" customHeight="1" spans="1:43">
      <c r="A42" s="626" t="s">
        <v>896</v>
      </c>
      <c r="B42" s="626"/>
      <c r="C42" s="626"/>
      <c r="P42" s="629"/>
      <c r="AC42" s="629"/>
      <c r="AQ42" s="625"/>
    </row>
  </sheetData>
  <mergeCells count="21">
    <mergeCell ref="A2:AR2"/>
    <mergeCell ref="A3:AR3"/>
    <mergeCell ref="D5:H5"/>
    <mergeCell ref="P5:AA5"/>
    <mergeCell ref="AC5:AN5"/>
    <mergeCell ref="A27:M27"/>
    <mergeCell ref="A5:A6"/>
    <mergeCell ref="B5:B6"/>
    <mergeCell ref="C5:C6"/>
    <mergeCell ref="I5:I6"/>
    <mergeCell ref="J5:J6"/>
    <mergeCell ref="K5:K6"/>
    <mergeCell ref="L5:L6"/>
    <mergeCell ref="M5:M6"/>
    <mergeCell ref="N5:N6"/>
    <mergeCell ref="O5:O6"/>
    <mergeCell ref="AB5:AB6"/>
    <mergeCell ref="AO5:AO6"/>
    <mergeCell ref="AP5:AP6"/>
    <mergeCell ref="AQ5:AQ6"/>
    <mergeCell ref="AR5:AR6"/>
  </mergeCells>
  <hyperlinks>
    <hyperlink ref="A1" location="索引目录!E24" display="返回索引页"/>
    <hyperlink ref="B1" location="存货汇总!B12" display="返回"/>
  </hyperlinks>
  <printOptions horizontalCentered="1"/>
  <pageMargins left="0.354166666666667" right="0.354166666666667" top="0.786805555555556" bottom="0.786805555555556" header="0.9" footer="0.511805555555556"/>
  <pageSetup paperSize="9" scale="38" fitToHeight="0" orientation="landscape"/>
  <headerFooter alignWithMargins="0">
    <oddHeader>&amp;R&amp;"宋体,常规"&amp;10表&amp;"Times New Roman,常规"3-9-6-1
&amp;"宋体,常规"共&amp;"Times New Roman,常规"&amp;N&amp;"宋体,常规"页第&amp;"Times New Roman,常规"&amp;P&amp;"宋体,常规"页</oddHead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40"/>
  <sheetViews>
    <sheetView topLeftCell="B1" workbookViewId="0">
      <selection activeCell="H13" sqref="H13"/>
    </sheetView>
  </sheetViews>
  <sheetFormatPr defaultColWidth="9" defaultRowHeight="16.5" customHeight="1"/>
  <cols>
    <col min="1" max="2" width="4.4" customWidth="1"/>
    <col min="3" max="3" width="8.5" customWidth="1"/>
    <col min="4" max="5" width="8" customWidth="1" outlineLevel="1"/>
    <col min="6" max="6" width="9.5" customWidth="1" outlineLevel="1"/>
    <col min="7" max="7" width="11.4" customWidth="1" outlineLevel="1"/>
    <col min="8" max="8" width="8" customWidth="1" outlineLevel="1"/>
    <col min="9" max="9" width="8.5" customWidth="1"/>
    <col min="10" max="10" width="5.1" customWidth="1"/>
    <col min="11" max="11" width="7.1" customWidth="1"/>
    <col min="12" max="12" width="9.5" customWidth="1"/>
    <col min="13" max="13" width="8" customWidth="1"/>
    <col min="14" max="14" width="5.5" customWidth="1" outlineLevel="1"/>
    <col min="15" max="15" width="6.5" customWidth="1" outlineLevel="1"/>
    <col min="16" max="17" width="6" customWidth="1" outlineLevel="1"/>
    <col min="18" max="25" width="6.5" customWidth="1" outlineLevel="1"/>
    <col min="26" max="26" width="8" customWidth="1" outlineLevel="1"/>
    <col min="27" max="28" width="10.5" customWidth="1" outlineLevel="1"/>
    <col min="29" max="29" width="8" customWidth="1"/>
    <col min="30" max="30" width="10.5" customWidth="1"/>
    <col min="31" max="31" width="8" customWidth="1"/>
    <col min="32" max="32" width="11.5" customWidth="1"/>
    <col min="33" max="33" width="7.5" customWidth="1"/>
    <col min="34" max="34" width="6.5" customWidth="1"/>
  </cols>
  <sheetData>
    <row r="1" customHeight="1" spans="1:3">
      <c r="A1" s="1" t="s">
        <v>421</v>
      </c>
      <c r="B1" s="2" t="s">
        <v>462</v>
      </c>
      <c r="C1" s="3"/>
    </row>
    <row r="2" ht="24.75" customHeight="1" spans="1:1">
      <c r="A2" s="592" t="s">
        <v>897</v>
      </c>
    </row>
    <row r="3" customHeight="1" spans="1:3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customHeight="1" spans="1:34">
      <c r="A4" s="6" t="e">
        <f>#REF!&amp;#REF!</f>
        <v>#REF!</v>
      </c>
      <c r="B4" s="648"/>
      <c r="C4" s="627"/>
      <c r="D4" s="627"/>
      <c r="E4" s="627"/>
      <c r="F4" s="627"/>
      <c r="G4" s="627"/>
      <c r="H4" s="627"/>
      <c r="I4" s="627"/>
      <c r="J4" s="627"/>
      <c r="K4" s="627"/>
      <c r="L4" s="627"/>
      <c r="M4" s="627"/>
      <c r="N4" s="627"/>
      <c r="O4" s="627"/>
      <c r="P4" s="627"/>
      <c r="Q4" s="627"/>
      <c r="R4" s="627"/>
      <c r="S4" s="627"/>
      <c r="T4" s="627"/>
      <c r="U4" s="627"/>
      <c r="V4" s="627"/>
      <c r="W4" s="627"/>
      <c r="X4" s="627"/>
      <c r="Y4" s="627"/>
      <c r="Z4" s="627"/>
      <c r="AA4" s="627"/>
      <c r="AB4" s="627"/>
      <c r="AC4" s="627"/>
      <c r="AD4" s="627"/>
      <c r="AE4" s="627"/>
      <c r="AF4" s="627"/>
      <c r="AG4" s="642"/>
      <c r="AH4" s="654" t="s">
        <v>464</v>
      </c>
    </row>
    <row r="5" ht="18" customHeight="1" spans="1:34">
      <c r="A5" s="594" t="s">
        <v>465</v>
      </c>
      <c r="B5" s="595" t="s">
        <v>572</v>
      </c>
      <c r="C5" s="596" t="s">
        <v>847</v>
      </c>
      <c r="D5" s="621" t="s">
        <v>848</v>
      </c>
      <c r="E5" s="622"/>
      <c r="F5" s="622"/>
      <c r="G5" s="622"/>
      <c r="H5" s="613"/>
      <c r="I5" s="596" t="s">
        <v>849</v>
      </c>
      <c r="J5" s="596" t="s">
        <v>898</v>
      </c>
      <c r="K5" s="596" t="s">
        <v>899</v>
      </c>
      <c r="L5" s="596" t="s">
        <v>900</v>
      </c>
      <c r="M5" s="596" t="s">
        <v>901</v>
      </c>
      <c r="N5" s="594" t="s">
        <v>902</v>
      </c>
      <c r="O5" s="594"/>
      <c r="P5" s="594"/>
      <c r="Q5" s="594"/>
      <c r="R5" s="594" t="s">
        <v>903</v>
      </c>
      <c r="S5" s="594"/>
      <c r="T5" s="594"/>
      <c r="U5" s="594"/>
      <c r="V5" s="594" t="s">
        <v>904</v>
      </c>
      <c r="W5" s="594"/>
      <c r="X5" s="594"/>
      <c r="Y5" s="594"/>
      <c r="Z5" s="597" t="s">
        <v>905</v>
      </c>
      <c r="AA5" s="607"/>
      <c r="AB5" s="630" t="s">
        <v>704</v>
      </c>
      <c r="AC5" s="611" t="s">
        <v>857</v>
      </c>
      <c r="AD5" s="607"/>
      <c r="AE5" s="594" t="s">
        <v>704</v>
      </c>
      <c r="AF5" s="652" t="s">
        <v>427</v>
      </c>
      <c r="AG5" s="643" t="s">
        <v>469</v>
      </c>
      <c r="AH5" s="594" t="s">
        <v>577</v>
      </c>
    </row>
    <row r="6" ht="18" customHeight="1" spans="1:34">
      <c r="A6" s="594"/>
      <c r="B6" s="598"/>
      <c r="C6" s="596"/>
      <c r="D6" s="596" t="s">
        <v>858</v>
      </c>
      <c r="E6" s="596" t="s">
        <v>859</v>
      </c>
      <c r="F6" s="596" t="s">
        <v>860</v>
      </c>
      <c r="G6" s="596" t="s">
        <v>861</v>
      </c>
      <c r="H6" s="596" t="s">
        <v>906</v>
      </c>
      <c r="I6" s="596"/>
      <c r="J6" s="596"/>
      <c r="K6" s="596"/>
      <c r="L6" s="596"/>
      <c r="M6" s="596"/>
      <c r="N6" s="594" t="s">
        <v>907</v>
      </c>
      <c r="O6" s="594" t="s">
        <v>908</v>
      </c>
      <c r="P6" s="594" t="s">
        <v>909</v>
      </c>
      <c r="Q6" s="594" t="s">
        <v>910</v>
      </c>
      <c r="R6" s="594" t="s">
        <v>907</v>
      </c>
      <c r="S6" s="594" t="s">
        <v>908</v>
      </c>
      <c r="T6" s="594" t="s">
        <v>909</v>
      </c>
      <c r="U6" s="594" t="s">
        <v>910</v>
      </c>
      <c r="V6" s="594" t="s">
        <v>907</v>
      </c>
      <c r="W6" s="594" t="s">
        <v>908</v>
      </c>
      <c r="X6" s="594" t="s">
        <v>909</v>
      </c>
      <c r="Y6" s="594" t="s">
        <v>910</v>
      </c>
      <c r="Z6" s="594" t="s">
        <v>911</v>
      </c>
      <c r="AA6" s="652" t="s">
        <v>912</v>
      </c>
      <c r="AB6" s="630"/>
      <c r="AC6" s="613" t="s">
        <v>911</v>
      </c>
      <c r="AD6" s="652" t="s">
        <v>912</v>
      </c>
      <c r="AE6" s="594"/>
      <c r="AF6" s="653"/>
      <c r="AG6" s="643"/>
      <c r="AH6" s="594"/>
    </row>
    <row r="7" customHeight="1" spans="1:34">
      <c r="A7" s="599">
        <v>1</v>
      </c>
      <c r="B7" s="599"/>
      <c r="C7" s="600"/>
      <c r="D7" s="649"/>
      <c r="E7" s="649"/>
      <c r="F7" s="649"/>
      <c r="G7" s="649"/>
      <c r="H7" s="649"/>
      <c r="I7" s="600"/>
      <c r="J7" s="600"/>
      <c r="K7" s="600"/>
      <c r="L7" s="600"/>
      <c r="M7" s="600"/>
      <c r="N7" s="600"/>
      <c r="O7" s="600"/>
      <c r="P7" s="600"/>
      <c r="Q7" s="600"/>
      <c r="R7" s="600"/>
      <c r="S7" s="600"/>
      <c r="T7" s="600"/>
      <c r="U7" s="600"/>
      <c r="V7" s="600"/>
      <c r="W7" s="600"/>
      <c r="X7" s="600"/>
      <c r="Y7" s="600"/>
      <c r="Z7" s="600"/>
      <c r="AA7" s="602"/>
      <c r="AB7" s="615"/>
      <c r="AC7" s="635"/>
      <c r="AD7" s="602"/>
      <c r="AE7" s="602"/>
      <c r="AF7" s="602"/>
      <c r="AG7" s="644" t="str">
        <f>IF(AD7-AE7=0," ",(AF7-AD7+AE7)/(AD7-AE7)*100)</f>
        <v> </v>
      </c>
      <c r="AH7" s="600"/>
    </row>
    <row r="8" customHeight="1" spans="1:34">
      <c r="A8" s="599">
        <v>2</v>
      </c>
      <c r="B8" s="599"/>
      <c r="C8" s="600"/>
      <c r="D8" s="649"/>
      <c r="E8" s="649"/>
      <c r="F8" s="649"/>
      <c r="G8" s="649"/>
      <c r="H8" s="649"/>
      <c r="I8" s="600"/>
      <c r="J8" s="600"/>
      <c r="K8" s="600"/>
      <c r="L8" s="600"/>
      <c r="M8" s="600"/>
      <c r="N8" s="600"/>
      <c r="O8" s="600"/>
      <c r="P8" s="600"/>
      <c r="Q8" s="600"/>
      <c r="R8" s="600"/>
      <c r="S8" s="600"/>
      <c r="T8" s="600"/>
      <c r="U8" s="600"/>
      <c r="V8" s="600"/>
      <c r="W8" s="600"/>
      <c r="X8" s="600"/>
      <c r="Y8" s="600"/>
      <c r="Z8" s="600"/>
      <c r="AA8" s="602"/>
      <c r="AB8" s="615"/>
      <c r="AC8" s="635"/>
      <c r="AD8" s="602"/>
      <c r="AE8" s="602"/>
      <c r="AF8" s="602"/>
      <c r="AG8" s="644" t="str">
        <f t="shared" ref="AG8:AG27" si="0">IF(AD8-AE8=0," ",(AF8-AD8+AE8)/(AD8-AE8)*100)</f>
        <v> </v>
      </c>
      <c r="AH8" s="600"/>
    </row>
    <row r="9" customHeight="1" spans="1:34">
      <c r="A9" s="599"/>
      <c r="B9" s="599"/>
      <c r="C9" s="600"/>
      <c r="D9" s="649"/>
      <c r="E9" s="649"/>
      <c r="F9" s="649"/>
      <c r="G9" s="649"/>
      <c r="H9" s="649"/>
      <c r="I9" s="600"/>
      <c r="J9" s="600"/>
      <c r="K9" s="600"/>
      <c r="L9" s="600"/>
      <c r="M9" s="600"/>
      <c r="N9" s="600"/>
      <c r="O9" s="600"/>
      <c r="P9" s="600"/>
      <c r="Q9" s="600"/>
      <c r="R9" s="600"/>
      <c r="S9" s="600"/>
      <c r="T9" s="600"/>
      <c r="U9" s="600"/>
      <c r="V9" s="600"/>
      <c r="W9" s="600"/>
      <c r="X9" s="600"/>
      <c r="Y9" s="600"/>
      <c r="Z9" s="600"/>
      <c r="AA9" s="602"/>
      <c r="AB9" s="615"/>
      <c r="AC9" s="635"/>
      <c r="AD9" s="602"/>
      <c r="AE9" s="602"/>
      <c r="AF9" s="602"/>
      <c r="AG9" s="644" t="str">
        <f t="shared" si="0"/>
        <v> </v>
      </c>
      <c r="AH9" s="600"/>
    </row>
    <row r="10" customHeight="1" spans="1:34">
      <c r="A10" s="599"/>
      <c r="B10" s="599"/>
      <c r="C10" s="600"/>
      <c r="D10" s="649"/>
      <c r="E10" s="649"/>
      <c r="F10" s="649"/>
      <c r="G10" s="649"/>
      <c r="H10" s="649"/>
      <c r="I10" s="600"/>
      <c r="J10" s="600"/>
      <c r="K10" s="600"/>
      <c r="L10" s="600"/>
      <c r="M10" s="600"/>
      <c r="N10" s="600"/>
      <c r="O10" s="600"/>
      <c r="P10" s="600"/>
      <c r="Q10" s="600"/>
      <c r="R10" s="600"/>
      <c r="S10" s="600"/>
      <c r="T10" s="600"/>
      <c r="U10" s="600"/>
      <c r="V10" s="600"/>
      <c r="W10" s="600"/>
      <c r="X10" s="600"/>
      <c r="Y10" s="600"/>
      <c r="Z10" s="600"/>
      <c r="AA10" s="602"/>
      <c r="AB10" s="615"/>
      <c r="AC10" s="635"/>
      <c r="AD10" s="602"/>
      <c r="AE10" s="602"/>
      <c r="AF10" s="602"/>
      <c r="AG10" s="644" t="str">
        <f t="shared" si="0"/>
        <v> </v>
      </c>
      <c r="AH10" s="600"/>
    </row>
    <row r="11" customHeight="1" spans="1:34">
      <c r="A11" s="599"/>
      <c r="B11" s="599"/>
      <c r="C11" s="600"/>
      <c r="D11" s="649"/>
      <c r="E11" s="649"/>
      <c r="F11" s="649"/>
      <c r="G11" s="649"/>
      <c r="H11" s="649"/>
      <c r="I11" s="600"/>
      <c r="J11" s="600"/>
      <c r="K11" s="600"/>
      <c r="L11" s="600"/>
      <c r="M11" s="600"/>
      <c r="N11" s="600"/>
      <c r="O11" s="600"/>
      <c r="P11" s="600"/>
      <c r="Q11" s="600"/>
      <c r="R11" s="600"/>
      <c r="S11" s="600"/>
      <c r="T11" s="600"/>
      <c r="U11" s="600"/>
      <c r="V11" s="600"/>
      <c r="W11" s="600"/>
      <c r="X11" s="600"/>
      <c r="Y11" s="600"/>
      <c r="Z11" s="600"/>
      <c r="AA11" s="602"/>
      <c r="AB11" s="615"/>
      <c r="AC11" s="635"/>
      <c r="AD11" s="602"/>
      <c r="AE11" s="602"/>
      <c r="AF11" s="602"/>
      <c r="AG11" s="644" t="str">
        <f t="shared" si="0"/>
        <v> </v>
      </c>
      <c r="AH11" s="600"/>
    </row>
    <row r="12" customHeight="1" spans="1:34">
      <c r="A12" s="599"/>
      <c r="B12" s="599"/>
      <c r="C12" s="600"/>
      <c r="D12" s="649"/>
      <c r="E12" s="649"/>
      <c r="F12" s="649"/>
      <c r="G12" s="649"/>
      <c r="H12" s="649"/>
      <c r="I12" s="600"/>
      <c r="J12" s="600"/>
      <c r="K12" s="600"/>
      <c r="L12" s="600"/>
      <c r="M12" s="600"/>
      <c r="N12" s="600"/>
      <c r="O12" s="600"/>
      <c r="P12" s="600"/>
      <c r="Q12" s="600"/>
      <c r="R12" s="600"/>
      <c r="S12" s="600"/>
      <c r="T12" s="600"/>
      <c r="U12" s="600"/>
      <c r="V12" s="600"/>
      <c r="W12" s="600"/>
      <c r="X12" s="600"/>
      <c r="Y12" s="600"/>
      <c r="Z12" s="600"/>
      <c r="AA12" s="602"/>
      <c r="AB12" s="615"/>
      <c r="AC12" s="635"/>
      <c r="AD12" s="602"/>
      <c r="AE12" s="602"/>
      <c r="AF12" s="602"/>
      <c r="AG12" s="644" t="str">
        <f t="shared" si="0"/>
        <v> </v>
      </c>
      <c r="AH12" s="600"/>
    </row>
    <row r="13" customHeight="1" spans="1:34">
      <c r="A13" s="599"/>
      <c r="B13" s="599"/>
      <c r="C13" s="600"/>
      <c r="D13" s="649"/>
      <c r="E13" s="649"/>
      <c r="F13" s="649"/>
      <c r="G13" s="649"/>
      <c r="H13" s="649"/>
      <c r="I13" s="600"/>
      <c r="J13" s="600"/>
      <c r="K13" s="600"/>
      <c r="L13" s="600"/>
      <c r="M13" s="600"/>
      <c r="N13" s="600"/>
      <c r="O13" s="600"/>
      <c r="P13" s="600"/>
      <c r="Q13" s="600"/>
      <c r="R13" s="600"/>
      <c r="S13" s="600"/>
      <c r="T13" s="600"/>
      <c r="U13" s="600"/>
      <c r="V13" s="600"/>
      <c r="W13" s="600"/>
      <c r="X13" s="600"/>
      <c r="Y13" s="600"/>
      <c r="Z13" s="600"/>
      <c r="AA13" s="602"/>
      <c r="AB13" s="615"/>
      <c r="AC13" s="635"/>
      <c r="AD13" s="602"/>
      <c r="AE13" s="602"/>
      <c r="AF13" s="602"/>
      <c r="AG13" s="644" t="str">
        <f t="shared" si="0"/>
        <v> </v>
      </c>
      <c r="AH13" s="600"/>
    </row>
    <row r="14" customHeight="1" spans="1:34">
      <c r="A14" s="599"/>
      <c r="B14" s="599"/>
      <c r="C14" s="600"/>
      <c r="D14" s="649"/>
      <c r="E14" s="649"/>
      <c r="F14" s="649"/>
      <c r="G14" s="649"/>
      <c r="H14" s="649"/>
      <c r="I14" s="600"/>
      <c r="J14" s="600"/>
      <c r="K14" s="600"/>
      <c r="L14" s="600"/>
      <c r="M14" s="600"/>
      <c r="N14" s="600"/>
      <c r="O14" s="600"/>
      <c r="P14" s="600"/>
      <c r="Q14" s="600"/>
      <c r="R14" s="600"/>
      <c r="S14" s="600"/>
      <c r="T14" s="600"/>
      <c r="U14" s="600"/>
      <c r="V14" s="600"/>
      <c r="W14" s="600"/>
      <c r="X14" s="600"/>
      <c r="Y14" s="600"/>
      <c r="Z14" s="600"/>
      <c r="AA14" s="602"/>
      <c r="AB14" s="615"/>
      <c r="AC14" s="635"/>
      <c r="AD14" s="602"/>
      <c r="AE14" s="602"/>
      <c r="AF14" s="602"/>
      <c r="AG14" s="644" t="str">
        <f t="shared" si="0"/>
        <v> </v>
      </c>
      <c r="AH14" s="600"/>
    </row>
    <row r="15" customHeight="1" spans="1:34">
      <c r="A15" s="599"/>
      <c r="B15" s="599"/>
      <c r="C15" s="600"/>
      <c r="D15" s="649"/>
      <c r="E15" s="649"/>
      <c r="F15" s="649"/>
      <c r="G15" s="649"/>
      <c r="H15" s="649"/>
      <c r="I15" s="600"/>
      <c r="J15" s="600"/>
      <c r="K15" s="600"/>
      <c r="L15" s="600"/>
      <c r="M15" s="600"/>
      <c r="N15" s="600"/>
      <c r="O15" s="600"/>
      <c r="P15" s="600"/>
      <c r="Q15" s="600"/>
      <c r="R15" s="600"/>
      <c r="S15" s="600"/>
      <c r="T15" s="600"/>
      <c r="U15" s="600"/>
      <c r="V15" s="600"/>
      <c r="W15" s="600"/>
      <c r="X15" s="600"/>
      <c r="Y15" s="600"/>
      <c r="Z15" s="600"/>
      <c r="AA15" s="602"/>
      <c r="AB15" s="615"/>
      <c r="AC15" s="635"/>
      <c r="AD15" s="602"/>
      <c r="AE15" s="602"/>
      <c r="AF15" s="602"/>
      <c r="AG15" s="644" t="str">
        <f t="shared" si="0"/>
        <v> </v>
      </c>
      <c r="AH15" s="600"/>
    </row>
    <row r="16" customHeight="1" spans="1:34">
      <c r="A16" s="599"/>
      <c r="B16" s="599"/>
      <c r="C16" s="600"/>
      <c r="D16" s="649"/>
      <c r="E16" s="649"/>
      <c r="F16" s="649"/>
      <c r="G16" s="649"/>
      <c r="H16" s="649"/>
      <c r="I16" s="600"/>
      <c r="J16" s="600"/>
      <c r="K16" s="600"/>
      <c r="L16" s="600"/>
      <c r="M16" s="600"/>
      <c r="N16" s="600"/>
      <c r="O16" s="600"/>
      <c r="P16" s="600"/>
      <c r="Q16" s="600"/>
      <c r="R16" s="600"/>
      <c r="S16" s="600"/>
      <c r="T16" s="600"/>
      <c r="U16" s="600"/>
      <c r="V16" s="600"/>
      <c r="W16" s="600"/>
      <c r="X16" s="600"/>
      <c r="Y16" s="600"/>
      <c r="Z16" s="600"/>
      <c r="AA16" s="602"/>
      <c r="AB16" s="615"/>
      <c r="AC16" s="635"/>
      <c r="AD16" s="602"/>
      <c r="AE16" s="602"/>
      <c r="AF16" s="602"/>
      <c r="AG16" s="644" t="str">
        <f t="shared" si="0"/>
        <v> </v>
      </c>
      <c r="AH16" s="600"/>
    </row>
    <row r="17" customHeight="1" spans="1:34">
      <c r="A17" s="599"/>
      <c r="B17" s="599"/>
      <c r="C17" s="600"/>
      <c r="D17" s="649"/>
      <c r="E17" s="649"/>
      <c r="F17" s="649"/>
      <c r="G17" s="649"/>
      <c r="H17" s="649"/>
      <c r="I17" s="600"/>
      <c r="J17" s="600"/>
      <c r="K17" s="600"/>
      <c r="L17" s="600"/>
      <c r="M17" s="600"/>
      <c r="N17" s="600"/>
      <c r="O17" s="600"/>
      <c r="P17" s="600"/>
      <c r="Q17" s="600"/>
      <c r="R17" s="600"/>
      <c r="S17" s="600"/>
      <c r="T17" s="600"/>
      <c r="U17" s="600"/>
      <c r="V17" s="600"/>
      <c r="W17" s="600"/>
      <c r="X17" s="600"/>
      <c r="Y17" s="600"/>
      <c r="Z17" s="600"/>
      <c r="AA17" s="602"/>
      <c r="AB17" s="615"/>
      <c r="AC17" s="635"/>
      <c r="AD17" s="602"/>
      <c r="AE17" s="602"/>
      <c r="AF17" s="602"/>
      <c r="AG17" s="644" t="str">
        <f t="shared" si="0"/>
        <v> </v>
      </c>
      <c r="AH17" s="600"/>
    </row>
    <row r="18" customHeight="1" spans="1:34">
      <c r="A18" s="599"/>
      <c r="B18" s="599"/>
      <c r="C18" s="600"/>
      <c r="D18" s="649"/>
      <c r="E18" s="649"/>
      <c r="F18" s="649"/>
      <c r="G18" s="649"/>
      <c r="H18" s="649"/>
      <c r="I18" s="600"/>
      <c r="J18" s="600"/>
      <c r="K18" s="600"/>
      <c r="L18" s="600"/>
      <c r="M18" s="600"/>
      <c r="N18" s="600"/>
      <c r="O18" s="600"/>
      <c r="P18" s="600"/>
      <c r="Q18" s="600"/>
      <c r="R18" s="600"/>
      <c r="S18" s="600"/>
      <c r="T18" s="600"/>
      <c r="U18" s="600"/>
      <c r="V18" s="600"/>
      <c r="W18" s="600"/>
      <c r="X18" s="600"/>
      <c r="Y18" s="600"/>
      <c r="Z18" s="600"/>
      <c r="AA18" s="602"/>
      <c r="AB18" s="615"/>
      <c r="AC18" s="635"/>
      <c r="AD18" s="602"/>
      <c r="AE18" s="602"/>
      <c r="AF18" s="602"/>
      <c r="AG18" s="644" t="str">
        <f t="shared" si="0"/>
        <v> </v>
      </c>
      <c r="AH18" s="600"/>
    </row>
    <row r="19" customHeight="1" spans="1:34">
      <c r="A19" s="599"/>
      <c r="B19" s="599"/>
      <c r="C19" s="600"/>
      <c r="D19" s="649"/>
      <c r="E19" s="649"/>
      <c r="F19" s="649"/>
      <c r="G19" s="649"/>
      <c r="H19" s="649"/>
      <c r="I19" s="600"/>
      <c r="J19" s="600"/>
      <c r="K19" s="600"/>
      <c r="L19" s="600"/>
      <c r="M19" s="600"/>
      <c r="N19" s="600"/>
      <c r="O19" s="600"/>
      <c r="P19" s="600"/>
      <c r="Q19" s="600"/>
      <c r="R19" s="600"/>
      <c r="S19" s="600"/>
      <c r="T19" s="600"/>
      <c r="U19" s="600"/>
      <c r="V19" s="600"/>
      <c r="W19" s="600"/>
      <c r="X19" s="600"/>
      <c r="Y19" s="600"/>
      <c r="Z19" s="600"/>
      <c r="AA19" s="602"/>
      <c r="AB19" s="615"/>
      <c r="AC19" s="635"/>
      <c r="AD19" s="602"/>
      <c r="AE19" s="602"/>
      <c r="AF19" s="602"/>
      <c r="AG19" s="644" t="str">
        <f t="shared" si="0"/>
        <v> </v>
      </c>
      <c r="AH19" s="600"/>
    </row>
    <row r="20" customHeight="1" spans="1:34">
      <c r="A20" s="599"/>
      <c r="B20" s="599"/>
      <c r="C20" s="600"/>
      <c r="D20" s="649"/>
      <c r="E20" s="649"/>
      <c r="F20" s="649"/>
      <c r="G20" s="649"/>
      <c r="H20" s="649"/>
      <c r="I20" s="600"/>
      <c r="J20" s="600"/>
      <c r="K20" s="600"/>
      <c r="L20" s="600"/>
      <c r="M20" s="600"/>
      <c r="N20" s="600"/>
      <c r="O20" s="600"/>
      <c r="P20" s="600"/>
      <c r="Q20" s="600"/>
      <c r="R20" s="600"/>
      <c r="S20" s="600"/>
      <c r="T20" s="600"/>
      <c r="U20" s="600"/>
      <c r="V20" s="600"/>
      <c r="W20" s="600"/>
      <c r="X20" s="600"/>
      <c r="Y20" s="600"/>
      <c r="Z20" s="600"/>
      <c r="AA20" s="602"/>
      <c r="AB20" s="615"/>
      <c r="AC20" s="635"/>
      <c r="AD20" s="602"/>
      <c r="AE20" s="602"/>
      <c r="AF20" s="602"/>
      <c r="AG20" s="644" t="str">
        <f t="shared" si="0"/>
        <v> </v>
      </c>
      <c r="AH20" s="600"/>
    </row>
    <row r="21" customHeight="1" spans="1:34">
      <c r="A21" s="599"/>
      <c r="B21" s="599"/>
      <c r="C21" s="600"/>
      <c r="D21" s="650"/>
      <c r="E21" s="650"/>
      <c r="F21" s="650"/>
      <c r="G21" s="650"/>
      <c r="H21" s="650"/>
      <c r="I21" s="600"/>
      <c r="J21" s="600"/>
      <c r="K21" s="600"/>
      <c r="L21" s="600"/>
      <c r="M21" s="600"/>
      <c r="N21" s="600"/>
      <c r="O21" s="600"/>
      <c r="P21" s="600"/>
      <c r="Q21" s="600"/>
      <c r="R21" s="600"/>
      <c r="S21" s="600"/>
      <c r="T21" s="600"/>
      <c r="U21" s="600"/>
      <c r="V21" s="600"/>
      <c r="W21" s="600"/>
      <c r="X21" s="600"/>
      <c r="Y21" s="600"/>
      <c r="Z21" s="600"/>
      <c r="AA21" s="602"/>
      <c r="AB21" s="615"/>
      <c r="AC21" s="635"/>
      <c r="AD21" s="602"/>
      <c r="AE21" s="602"/>
      <c r="AF21" s="602"/>
      <c r="AG21" s="644" t="str">
        <f t="shared" si="0"/>
        <v> </v>
      </c>
      <c r="AH21" s="600"/>
    </row>
    <row r="22" customHeight="1" spans="1:34">
      <c r="A22" s="599"/>
      <c r="B22" s="599"/>
      <c r="C22" s="600"/>
      <c r="D22" s="650"/>
      <c r="E22" s="650"/>
      <c r="F22" s="650"/>
      <c r="G22" s="650"/>
      <c r="H22" s="650"/>
      <c r="I22" s="600"/>
      <c r="J22" s="600"/>
      <c r="K22" s="600"/>
      <c r="L22" s="600"/>
      <c r="M22" s="600"/>
      <c r="N22" s="600"/>
      <c r="O22" s="600"/>
      <c r="P22" s="600"/>
      <c r="Q22" s="600"/>
      <c r="R22" s="600"/>
      <c r="S22" s="600"/>
      <c r="T22" s="600"/>
      <c r="U22" s="600"/>
      <c r="V22" s="600"/>
      <c r="W22" s="600"/>
      <c r="X22" s="600"/>
      <c r="Y22" s="600"/>
      <c r="Z22" s="600"/>
      <c r="AA22" s="602"/>
      <c r="AB22" s="615"/>
      <c r="AC22" s="635"/>
      <c r="AD22" s="602"/>
      <c r="AE22" s="602"/>
      <c r="AF22" s="602"/>
      <c r="AG22" s="644" t="str">
        <f t="shared" si="0"/>
        <v> </v>
      </c>
      <c r="AH22" s="600"/>
    </row>
    <row r="23" customHeight="1" spans="1:34">
      <c r="A23" s="599"/>
      <c r="B23" s="599"/>
      <c r="C23" s="600"/>
      <c r="D23" s="650"/>
      <c r="E23" s="650"/>
      <c r="F23" s="650"/>
      <c r="G23" s="650"/>
      <c r="H23" s="650"/>
      <c r="I23" s="600"/>
      <c r="J23" s="600"/>
      <c r="K23" s="600"/>
      <c r="L23" s="600"/>
      <c r="M23" s="600"/>
      <c r="N23" s="600"/>
      <c r="O23" s="600"/>
      <c r="P23" s="600"/>
      <c r="Q23" s="600"/>
      <c r="R23" s="600"/>
      <c r="S23" s="600"/>
      <c r="T23" s="600"/>
      <c r="U23" s="600"/>
      <c r="V23" s="600"/>
      <c r="W23" s="600"/>
      <c r="X23" s="600"/>
      <c r="Y23" s="600"/>
      <c r="Z23" s="600"/>
      <c r="AA23" s="602"/>
      <c r="AB23" s="615"/>
      <c r="AC23" s="635"/>
      <c r="AD23" s="602"/>
      <c r="AE23" s="602"/>
      <c r="AF23" s="602"/>
      <c r="AG23" s="644" t="str">
        <f t="shared" si="0"/>
        <v> </v>
      </c>
      <c r="AH23" s="600"/>
    </row>
    <row r="24" customHeight="1" spans="1:34">
      <c r="A24" s="599"/>
      <c r="B24" s="599"/>
      <c r="C24" s="600"/>
      <c r="D24" s="650"/>
      <c r="E24" s="650"/>
      <c r="F24" s="650"/>
      <c r="G24" s="650"/>
      <c r="H24" s="650"/>
      <c r="I24" s="600"/>
      <c r="J24" s="600"/>
      <c r="K24" s="600"/>
      <c r="L24" s="600"/>
      <c r="M24" s="600"/>
      <c r="N24" s="600"/>
      <c r="O24" s="600"/>
      <c r="P24" s="600"/>
      <c r="Q24" s="600"/>
      <c r="R24" s="600"/>
      <c r="S24" s="600"/>
      <c r="T24" s="600"/>
      <c r="U24" s="600"/>
      <c r="V24" s="600"/>
      <c r="W24" s="600"/>
      <c r="X24" s="600"/>
      <c r="Y24" s="600"/>
      <c r="Z24" s="600"/>
      <c r="AA24" s="602"/>
      <c r="AB24" s="615"/>
      <c r="AC24" s="635"/>
      <c r="AD24" s="602"/>
      <c r="AE24" s="602"/>
      <c r="AF24" s="602"/>
      <c r="AG24" s="644" t="str">
        <f t="shared" si="0"/>
        <v> </v>
      </c>
      <c r="AH24" s="600"/>
    </row>
    <row r="25" customHeight="1" spans="1:34">
      <c r="A25" s="599"/>
      <c r="B25" s="599"/>
      <c r="C25" s="600"/>
      <c r="D25" s="650"/>
      <c r="E25" s="650"/>
      <c r="F25" s="650"/>
      <c r="G25" s="650"/>
      <c r="H25" s="650"/>
      <c r="I25" s="600"/>
      <c r="J25" s="600"/>
      <c r="K25" s="600"/>
      <c r="L25" s="600"/>
      <c r="M25" s="600"/>
      <c r="N25" s="600"/>
      <c r="O25" s="600"/>
      <c r="P25" s="600"/>
      <c r="Q25" s="600"/>
      <c r="R25" s="600"/>
      <c r="S25" s="600"/>
      <c r="T25" s="600"/>
      <c r="U25" s="600"/>
      <c r="V25" s="600"/>
      <c r="W25" s="600"/>
      <c r="X25" s="600"/>
      <c r="Y25" s="600"/>
      <c r="Z25" s="600"/>
      <c r="AA25" s="602"/>
      <c r="AB25" s="615"/>
      <c r="AC25" s="635"/>
      <c r="AD25" s="602"/>
      <c r="AE25" s="602"/>
      <c r="AF25" s="602"/>
      <c r="AG25" s="644" t="str">
        <f t="shared" si="0"/>
        <v> </v>
      </c>
      <c r="AH25" s="600"/>
    </row>
    <row r="26" customHeight="1" spans="1:34">
      <c r="A26" s="603"/>
      <c r="B26" s="603"/>
      <c r="C26" s="604"/>
      <c r="D26" s="651"/>
      <c r="E26" s="651"/>
      <c r="F26" s="651"/>
      <c r="G26" s="651"/>
      <c r="H26" s="651"/>
      <c r="I26" s="604"/>
      <c r="J26" s="604"/>
      <c r="K26" s="604"/>
      <c r="L26" s="604"/>
      <c r="M26" s="604"/>
      <c r="N26" s="604"/>
      <c r="O26" s="604"/>
      <c r="P26" s="604"/>
      <c r="Q26" s="604"/>
      <c r="R26" s="604"/>
      <c r="S26" s="604"/>
      <c r="T26" s="604"/>
      <c r="U26" s="604"/>
      <c r="V26" s="604"/>
      <c r="W26" s="604"/>
      <c r="X26" s="604"/>
      <c r="Y26" s="604"/>
      <c r="Z26" s="604"/>
      <c r="AA26" s="224"/>
      <c r="AB26" s="617"/>
      <c r="AC26" s="639"/>
      <c r="AD26" s="224"/>
      <c r="AE26" s="224"/>
      <c r="AF26" s="224"/>
      <c r="AG26" s="644" t="str">
        <f t="shared" si="0"/>
        <v> </v>
      </c>
      <c r="AH26" s="604"/>
    </row>
    <row r="27" customHeight="1" spans="1:34">
      <c r="A27" s="599" t="s">
        <v>885</v>
      </c>
      <c r="B27" s="599"/>
      <c r="C27" s="599"/>
      <c r="D27" s="599"/>
      <c r="E27" s="599"/>
      <c r="F27" s="599"/>
      <c r="G27" s="599"/>
      <c r="H27" s="599"/>
      <c r="I27" s="599"/>
      <c r="J27" s="599"/>
      <c r="K27" s="599"/>
      <c r="L27" s="599"/>
      <c r="M27" s="599"/>
      <c r="N27" s="600"/>
      <c r="O27" s="600"/>
      <c r="P27" s="600"/>
      <c r="Q27" s="600"/>
      <c r="R27" s="600"/>
      <c r="S27" s="600"/>
      <c r="T27" s="600"/>
      <c r="U27" s="600"/>
      <c r="V27" s="600"/>
      <c r="W27" s="600"/>
      <c r="X27" s="600"/>
      <c r="Y27" s="600"/>
      <c r="Z27" s="600"/>
      <c r="AA27" s="62">
        <f>SUM(AA7:AA26)</f>
        <v>0</v>
      </c>
      <c r="AB27" s="61">
        <f>SUM(AB7:AB26)</f>
        <v>0</v>
      </c>
      <c r="AC27" s="635"/>
      <c r="AD27" s="62">
        <f>SUM(AD7:AD26)</f>
        <v>0</v>
      </c>
      <c r="AE27" s="62">
        <f>SUM(AE7:AE26)</f>
        <v>0</v>
      </c>
      <c r="AF27" s="62">
        <f>SUM(AF7:AF26)</f>
        <v>0</v>
      </c>
      <c r="AG27" s="644" t="str">
        <f t="shared" si="0"/>
        <v> </v>
      </c>
      <c r="AH27" s="600"/>
    </row>
    <row r="28" customHeight="1" spans="1:33">
      <c r="A28" s="17" t="e">
        <f>#REF!&amp;#REF!</f>
        <v>#REF!</v>
      </c>
      <c r="B28" s="606"/>
      <c r="AF28" s="646" t="e">
        <f>"评估人员："&amp;#REF!</f>
        <v>#REF!</v>
      </c>
      <c r="AG28" s="647"/>
    </row>
    <row r="29" customHeight="1" spans="1:33">
      <c r="A29" s="27" t="e">
        <f>CONCATENATE(#REF!,#REF!,#REF!,#REF!,#REF!,#REF!,#REF!)</f>
        <v>#REF!</v>
      </c>
      <c r="B29" s="606"/>
      <c r="AG29" s="647"/>
    </row>
    <row r="30" customHeight="1" spans="1:33">
      <c r="A30" s="606"/>
      <c r="B30" s="606"/>
      <c r="AG30" s="647"/>
    </row>
    <row r="31" customHeight="1" spans="1:16">
      <c r="A31" s="567" t="s">
        <v>913</v>
      </c>
      <c r="B31" s="567"/>
      <c r="C31" s="625"/>
      <c r="D31" s="625"/>
      <c r="E31" s="625"/>
      <c r="F31" s="625"/>
      <c r="P31" s="647"/>
    </row>
    <row r="32" customHeight="1" spans="1:33">
      <c r="A32" s="626" t="s">
        <v>887</v>
      </c>
      <c r="B32" s="626"/>
      <c r="C32" s="626"/>
      <c r="P32" s="629"/>
      <c r="AG32" s="625"/>
    </row>
    <row r="33" customHeight="1" spans="1:33">
      <c r="A33" s="626" t="s">
        <v>888</v>
      </c>
      <c r="B33" s="626"/>
      <c r="C33" s="626"/>
      <c r="P33" s="629"/>
      <c r="AG33" s="625"/>
    </row>
    <row r="34" customHeight="1" spans="1:33">
      <c r="A34" s="626" t="s">
        <v>889</v>
      </c>
      <c r="B34" s="626"/>
      <c r="C34" s="626"/>
      <c r="P34" s="629"/>
      <c r="AG34" s="625"/>
    </row>
    <row r="35" customHeight="1" spans="1:33">
      <c r="A35" s="626" t="s">
        <v>914</v>
      </c>
      <c r="B35" s="626"/>
      <c r="C35" s="626"/>
      <c r="P35" s="629"/>
      <c r="AG35" s="625"/>
    </row>
    <row r="36" customHeight="1" spans="1:33">
      <c r="A36" s="626" t="s">
        <v>915</v>
      </c>
      <c r="B36" s="626"/>
      <c r="C36" s="626"/>
      <c r="P36" s="629"/>
      <c r="AG36" s="625"/>
    </row>
    <row r="37" customHeight="1" spans="1:33">
      <c r="A37" s="626" t="s">
        <v>916</v>
      </c>
      <c r="B37" s="626"/>
      <c r="C37" s="626"/>
      <c r="P37" s="629"/>
      <c r="AG37" s="625"/>
    </row>
    <row r="38" customHeight="1" spans="1:33">
      <c r="A38" s="626" t="s">
        <v>917</v>
      </c>
      <c r="B38" s="626"/>
      <c r="C38" s="626"/>
      <c r="P38" s="629"/>
      <c r="AG38" s="625"/>
    </row>
    <row r="39" customHeight="1" spans="1:33">
      <c r="A39" s="626" t="s">
        <v>918</v>
      </c>
      <c r="B39" s="626"/>
      <c r="C39" s="626"/>
      <c r="P39" s="629"/>
      <c r="AG39" s="625"/>
    </row>
    <row r="40" customHeight="1" spans="1:33">
      <c r="A40" s="626" t="s">
        <v>919</v>
      </c>
      <c r="B40" s="626"/>
      <c r="C40" s="626"/>
      <c r="P40" s="629"/>
      <c r="AG40" s="625"/>
    </row>
  </sheetData>
  <mergeCells count="22">
    <mergeCell ref="A2:AH2"/>
    <mergeCell ref="A3:AH3"/>
    <mergeCell ref="D5:H5"/>
    <mergeCell ref="N5:Q5"/>
    <mergeCell ref="R5:U5"/>
    <mergeCell ref="V5:Y5"/>
    <mergeCell ref="Z5:AA5"/>
    <mergeCell ref="AC5:AD5"/>
    <mergeCell ref="A27:L27"/>
    <mergeCell ref="A5:A6"/>
    <mergeCell ref="B5:B6"/>
    <mergeCell ref="C5:C6"/>
    <mergeCell ref="I5:I6"/>
    <mergeCell ref="J5:J6"/>
    <mergeCell ref="K5:K6"/>
    <mergeCell ref="L5:L6"/>
    <mergeCell ref="M5:M6"/>
    <mergeCell ref="AB5:AB6"/>
    <mergeCell ref="AE5:AE6"/>
    <mergeCell ref="AF5:AF6"/>
    <mergeCell ref="AG5:AG6"/>
    <mergeCell ref="AH5:AH6"/>
  </mergeCells>
  <hyperlinks>
    <hyperlink ref="A1" location="索引目录!E25" display="返回索引页"/>
    <hyperlink ref="B1" location="存货汇总!B13" display="返回"/>
  </hyperlinks>
  <printOptions horizontalCentered="1"/>
  <pageMargins left="0.354166666666667" right="0.354166666666667" top="0.786805555555556" bottom="0.786805555555556" header="0.889583333333333" footer="0.511805555555556"/>
  <pageSetup paperSize="9" scale="50" fitToHeight="0" orientation="landscape"/>
  <headerFooter alignWithMargins="0">
    <oddHeader>&amp;R&amp;"宋体,常规"&amp;10表&amp;"Times New Roman,常规"3-9-6-2
&amp;"宋体,常规"共&amp;"Times New Roman,常规"&amp;N&amp;"宋体,常规"页第&amp;"Times New Roman,常规"&amp;P&amp;"宋体,常规"页</oddHead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M1" workbookViewId="0">
      <selection activeCell="H13" sqref="H13"/>
    </sheetView>
  </sheetViews>
  <sheetFormatPr defaultColWidth="9" defaultRowHeight="15.75" customHeight="1"/>
  <cols>
    <col min="1" max="1" width="5.6" customWidth="1"/>
    <col min="2" max="2" width="16.1" customWidth="1" outlineLevel="1"/>
    <col min="3" max="3" width="16.1" customWidth="1"/>
    <col min="4" max="4" width="4.4" customWidth="1"/>
    <col min="5" max="5" width="12.1" customWidth="1" outlineLevel="1"/>
    <col min="6" max="6" width="9" outlineLevel="1"/>
    <col min="7" max="8" width="13.4" customWidth="1" outlineLevel="1"/>
    <col min="9" max="9" width="10.5" customWidth="1"/>
    <col min="10" max="10" width="7.5" customWidth="1"/>
    <col min="11" max="15" width="13.4" customWidth="1"/>
    <col min="16" max="16" width="13.4" customWidth="1" outlineLevel="1"/>
    <col min="17" max="17" width="9.5" customWidth="1"/>
    <col min="18" max="18" width="8.5" customWidth="1"/>
    <col min="19" max="19" width="13.6" customWidth="1"/>
    <col min="20" max="20" width="9.5" customWidth="1"/>
    <col min="21" max="21" width="8.6" customWidth="1"/>
    <col min="22" max="22" width="9.5" customWidth="1"/>
  </cols>
  <sheetData>
    <row r="1" spans="1:22">
      <c r="A1" s="1" t="s">
        <v>421</v>
      </c>
      <c r="B1" s="2" t="s">
        <v>462</v>
      </c>
      <c r="C1" s="2"/>
      <c r="D1" s="3"/>
      <c r="E1" s="3"/>
      <c r="F1" s="3"/>
      <c r="G1" s="3"/>
      <c r="H1" s="3"/>
      <c r="I1" s="3"/>
      <c r="J1" s="3"/>
      <c r="K1" s="3"/>
      <c r="L1" s="3"/>
      <c r="M1" s="3"/>
      <c r="N1" s="3"/>
      <c r="O1" s="3"/>
      <c r="P1" s="3"/>
      <c r="Q1" s="3"/>
      <c r="R1" s="3"/>
      <c r="S1" s="3"/>
      <c r="T1" s="3"/>
      <c r="U1" s="3"/>
      <c r="V1" s="3"/>
    </row>
    <row r="2" ht="30" customHeight="1" spans="1:22">
      <c r="A2" s="4" t="s">
        <v>920</v>
      </c>
      <c r="B2" s="4"/>
      <c r="C2" s="4"/>
      <c r="D2" s="4"/>
      <c r="E2" s="4"/>
      <c r="F2" s="4"/>
      <c r="G2" s="4"/>
      <c r="H2" s="4"/>
      <c r="I2" s="4"/>
      <c r="J2" s="4"/>
      <c r="K2" s="4"/>
      <c r="L2" s="4"/>
      <c r="M2" s="4"/>
      <c r="N2" s="4"/>
      <c r="O2" s="4"/>
      <c r="P2" s="4"/>
      <c r="Q2" s="4"/>
      <c r="R2" s="4"/>
      <c r="S2" s="4"/>
      <c r="T2" s="4"/>
      <c r="U2" s="4"/>
      <c r="V2" s="4"/>
    </row>
    <row r="3" ht="14.1" customHeight="1" spans="1:22">
      <c r="A3" s="5" t="e">
        <f>CONCATENATE(#REF!,#REF!,#REF!,#REF!,#REF!,#REF!,#REF!)</f>
        <v>#REF!</v>
      </c>
      <c r="B3" s="5"/>
      <c r="C3" s="5"/>
      <c r="D3" s="5"/>
      <c r="E3" s="5"/>
      <c r="F3" s="5"/>
      <c r="G3" s="5"/>
      <c r="H3" s="5"/>
      <c r="I3" s="5"/>
      <c r="J3" s="5"/>
      <c r="K3" s="5"/>
      <c r="L3" s="5"/>
      <c r="M3" s="5"/>
      <c r="N3" s="5"/>
      <c r="O3" s="5"/>
      <c r="P3" s="5"/>
      <c r="Q3" s="18"/>
      <c r="R3" s="18"/>
      <c r="S3" s="18"/>
      <c r="T3" s="18"/>
      <c r="U3" s="18"/>
      <c r="V3" s="18"/>
    </row>
    <row r="4" customHeight="1" spans="1:22">
      <c r="A4" s="6" t="e">
        <f>#REF!&amp;#REF!</f>
        <v>#REF!</v>
      </c>
      <c r="F4" s="593"/>
      <c r="G4" s="593"/>
      <c r="H4" s="593"/>
      <c r="I4" s="593"/>
      <c r="J4" s="593"/>
      <c r="K4" s="593"/>
      <c r="L4" s="593"/>
      <c r="M4" s="593"/>
      <c r="N4" s="593"/>
      <c r="O4" s="593"/>
      <c r="P4" s="593"/>
      <c r="R4" s="593"/>
      <c r="S4" s="593"/>
      <c r="T4" s="593"/>
      <c r="U4" s="593"/>
      <c r="V4" s="19" t="s">
        <v>464</v>
      </c>
    </row>
    <row r="5" ht="18" customHeight="1" spans="1:22">
      <c r="A5" s="7" t="s">
        <v>465</v>
      </c>
      <c r="B5" s="65" t="s">
        <v>572</v>
      </c>
      <c r="C5" s="7" t="s">
        <v>701</v>
      </c>
      <c r="D5" s="65" t="s">
        <v>714</v>
      </c>
      <c r="E5" s="7" t="s">
        <v>467</v>
      </c>
      <c r="F5" s="7"/>
      <c r="G5" s="50"/>
      <c r="H5" s="588" t="s">
        <v>704</v>
      </c>
      <c r="I5" s="33" t="s">
        <v>426</v>
      </c>
      <c r="J5" s="33"/>
      <c r="K5" s="34"/>
      <c r="L5" s="588" t="s">
        <v>921</v>
      </c>
      <c r="M5" s="588" t="s">
        <v>922</v>
      </c>
      <c r="N5" s="588" t="s">
        <v>923</v>
      </c>
      <c r="O5" s="588" t="s">
        <v>910</v>
      </c>
      <c r="P5" s="65" t="s">
        <v>704</v>
      </c>
      <c r="Q5" s="33" t="s">
        <v>427</v>
      </c>
      <c r="R5" s="33"/>
      <c r="S5" s="34"/>
      <c r="T5" s="54" t="s">
        <v>428</v>
      </c>
      <c r="U5" s="7" t="s">
        <v>469</v>
      </c>
      <c r="V5" s="7" t="s">
        <v>577</v>
      </c>
    </row>
    <row r="6" ht="18" customHeight="1" spans="1:22">
      <c r="A6" s="7"/>
      <c r="B6" s="66"/>
      <c r="C6" s="7"/>
      <c r="D6" s="66"/>
      <c r="E6" s="7" t="s">
        <v>707</v>
      </c>
      <c r="F6" s="7" t="s">
        <v>708</v>
      </c>
      <c r="G6" s="50" t="s">
        <v>709</v>
      </c>
      <c r="H6" s="589"/>
      <c r="I6" s="7" t="s">
        <v>707</v>
      </c>
      <c r="J6" s="7" t="s">
        <v>708</v>
      </c>
      <c r="K6" s="7" t="s">
        <v>709</v>
      </c>
      <c r="L6" s="589"/>
      <c r="M6" s="589"/>
      <c r="N6" s="589"/>
      <c r="O6" s="589"/>
      <c r="P6" s="66"/>
      <c r="Q6" s="7" t="s">
        <v>710</v>
      </c>
      <c r="R6" s="7" t="s">
        <v>708</v>
      </c>
      <c r="S6" s="7" t="s">
        <v>709</v>
      </c>
      <c r="T6" s="58"/>
      <c r="U6" s="7"/>
      <c r="V6" s="7"/>
    </row>
    <row r="7" customHeight="1" spans="1:22">
      <c r="A7" s="46"/>
      <c r="B7" s="70"/>
      <c r="C7" s="71"/>
      <c r="D7" s="72"/>
      <c r="E7" s="39"/>
      <c r="F7" s="14" t="str">
        <f>IF(E7=0,"",G7/E7)</f>
        <v/>
      </c>
      <c r="G7" s="73"/>
      <c r="H7" s="13"/>
      <c r="I7" s="590"/>
      <c r="J7" s="14" t="str">
        <f>IF(I7=0,"",K7/I7)</f>
        <v/>
      </c>
      <c r="K7" s="591"/>
      <c r="L7" s="591"/>
      <c r="M7" s="591"/>
      <c r="N7" s="591"/>
      <c r="O7" s="591"/>
      <c r="P7" s="591"/>
      <c r="Q7" s="39"/>
      <c r="R7" s="14"/>
      <c r="S7" s="14"/>
      <c r="T7" s="14">
        <f>S7-(K7-P7)</f>
        <v>0</v>
      </c>
      <c r="U7" s="14" t="str">
        <f>IF(K7-P7=0,"",T7/(K7-P7)*100)</f>
        <v/>
      </c>
      <c r="V7" s="20"/>
    </row>
    <row r="8" customHeight="1" spans="1:22">
      <c r="A8" s="10"/>
      <c r="B8" s="11"/>
      <c r="C8" s="11"/>
      <c r="D8" s="20"/>
      <c r="E8" s="39"/>
      <c r="F8" s="14" t="str">
        <f t="shared" ref="F8:F25" si="0">IF(E8=0,"",G8/E8)</f>
        <v/>
      </c>
      <c r="G8" s="73"/>
      <c r="H8" s="13"/>
      <c r="I8" s="590"/>
      <c r="J8" s="14" t="str">
        <f t="shared" ref="J8:J25" si="1">IF(I8=0,"",K8/I8)</f>
        <v/>
      </c>
      <c r="K8" s="591"/>
      <c r="L8" s="591"/>
      <c r="M8" s="591"/>
      <c r="N8" s="591"/>
      <c r="O8" s="591"/>
      <c r="P8" s="591"/>
      <c r="Q8" s="39"/>
      <c r="R8" s="14"/>
      <c r="S8" s="14"/>
      <c r="T8" s="14">
        <f t="shared" ref="T8:T27" si="2">S8-(K8-P8)</f>
        <v>0</v>
      </c>
      <c r="U8" s="14" t="str">
        <f t="shared" ref="U8:U27" si="3">IF(K8-P8=0,"",T8/(K8-P8)*100)</f>
        <v/>
      </c>
      <c r="V8" s="20"/>
    </row>
    <row r="9" customHeight="1" spans="1:22">
      <c r="A9" s="10"/>
      <c r="B9" s="11"/>
      <c r="C9" s="11"/>
      <c r="D9" s="20"/>
      <c r="E9" s="39"/>
      <c r="F9" s="14" t="str">
        <f t="shared" si="0"/>
        <v/>
      </c>
      <c r="G9" s="73"/>
      <c r="H9" s="13"/>
      <c r="I9" s="590"/>
      <c r="J9" s="14" t="str">
        <f t="shared" si="1"/>
        <v/>
      </c>
      <c r="K9" s="591"/>
      <c r="L9" s="591"/>
      <c r="M9" s="591"/>
      <c r="N9" s="591"/>
      <c r="O9" s="591"/>
      <c r="P9" s="591"/>
      <c r="Q9" s="39"/>
      <c r="R9" s="14"/>
      <c r="S9" s="14"/>
      <c r="T9" s="14">
        <f t="shared" si="2"/>
        <v>0</v>
      </c>
      <c r="U9" s="14" t="str">
        <f t="shared" si="3"/>
        <v/>
      </c>
      <c r="V9" s="20"/>
    </row>
    <row r="10" customHeight="1" spans="1:22">
      <c r="A10" s="10"/>
      <c r="B10" s="11"/>
      <c r="C10" s="11"/>
      <c r="D10" s="20"/>
      <c r="E10" s="39"/>
      <c r="F10" s="14" t="str">
        <f t="shared" si="0"/>
        <v/>
      </c>
      <c r="G10" s="73"/>
      <c r="H10" s="13"/>
      <c r="I10" s="590"/>
      <c r="J10" s="14" t="str">
        <f t="shared" si="1"/>
        <v/>
      </c>
      <c r="K10" s="591"/>
      <c r="L10" s="591"/>
      <c r="M10" s="591"/>
      <c r="N10" s="591"/>
      <c r="O10" s="591"/>
      <c r="P10" s="591"/>
      <c r="Q10" s="39"/>
      <c r="R10" s="14"/>
      <c r="S10" s="14"/>
      <c r="T10" s="14">
        <f t="shared" si="2"/>
        <v>0</v>
      </c>
      <c r="U10" s="14" t="str">
        <f t="shared" si="3"/>
        <v/>
      </c>
      <c r="V10" s="20"/>
    </row>
    <row r="11" customHeight="1" spans="1:22">
      <c r="A11" s="10"/>
      <c r="B11" s="11"/>
      <c r="C11" s="11"/>
      <c r="D11" s="20"/>
      <c r="E11" s="39"/>
      <c r="F11" s="14" t="str">
        <f t="shared" si="0"/>
        <v/>
      </c>
      <c r="G11" s="73"/>
      <c r="H11" s="13"/>
      <c r="I11" s="590"/>
      <c r="J11" s="14" t="str">
        <f t="shared" si="1"/>
        <v/>
      </c>
      <c r="K11" s="591"/>
      <c r="L11" s="591"/>
      <c r="M11" s="591"/>
      <c r="N11" s="591"/>
      <c r="O11" s="591"/>
      <c r="P11" s="591"/>
      <c r="Q11" s="39"/>
      <c r="R11" s="14"/>
      <c r="S11" s="14"/>
      <c r="T11" s="14">
        <f t="shared" si="2"/>
        <v>0</v>
      </c>
      <c r="U11" s="14" t="str">
        <f t="shared" si="3"/>
        <v/>
      </c>
      <c r="V11" s="20"/>
    </row>
    <row r="12" customHeight="1" spans="1:22">
      <c r="A12" s="10"/>
      <c r="B12" s="11"/>
      <c r="C12" s="11"/>
      <c r="D12" s="20"/>
      <c r="E12" s="39"/>
      <c r="F12" s="14" t="str">
        <f t="shared" si="0"/>
        <v/>
      </c>
      <c r="G12" s="73"/>
      <c r="H12" s="13"/>
      <c r="I12" s="590"/>
      <c r="J12" s="14" t="str">
        <f t="shared" si="1"/>
        <v/>
      </c>
      <c r="K12" s="591"/>
      <c r="L12" s="591"/>
      <c r="M12" s="591"/>
      <c r="N12" s="591"/>
      <c r="O12" s="591"/>
      <c r="P12" s="591"/>
      <c r="Q12" s="39"/>
      <c r="R12" s="14"/>
      <c r="S12" s="14"/>
      <c r="T12" s="14">
        <f t="shared" si="2"/>
        <v>0</v>
      </c>
      <c r="U12" s="14" t="str">
        <f t="shared" si="3"/>
        <v/>
      </c>
      <c r="V12" s="20"/>
    </row>
    <row r="13" customHeight="1" spans="1:22">
      <c r="A13" s="10"/>
      <c r="B13" s="11"/>
      <c r="C13" s="11"/>
      <c r="D13" s="20"/>
      <c r="E13" s="39"/>
      <c r="F13" s="14" t="str">
        <f t="shared" si="0"/>
        <v/>
      </c>
      <c r="G13" s="73"/>
      <c r="H13" s="13"/>
      <c r="I13" s="590"/>
      <c r="J13" s="14" t="str">
        <f t="shared" si="1"/>
        <v/>
      </c>
      <c r="K13" s="591"/>
      <c r="L13" s="591"/>
      <c r="M13" s="591"/>
      <c r="N13" s="591"/>
      <c r="O13" s="591"/>
      <c r="P13" s="591"/>
      <c r="Q13" s="39"/>
      <c r="R13" s="14"/>
      <c r="S13" s="14"/>
      <c r="T13" s="14">
        <f t="shared" si="2"/>
        <v>0</v>
      </c>
      <c r="U13" s="14" t="str">
        <f t="shared" si="3"/>
        <v/>
      </c>
      <c r="V13" s="20"/>
    </row>
    <row r="14" customHeight="1" spans="1:22">
      <c r="A14" s="10"/>
      <c r="B14" s="11"/>
      <c r="C14" s="11"/>
      <c r="D14" s="20"/>
      <c r="E14" s="39"/>
      <c r="F14" s="14" t="str">
        <f t="shared" si="0"/>
        <v/>
      </c>
      <c r="G14" s="73"/>
      <c r="H14" s="13"/>
      <c r="I14" s="590"/>
      <c r="J14" s="14" t="str">
        <f t="shared" si="1"/>
        <v/>
      </c>
      <c r="K14" s="591"/>
      <c r="L14" s="591"/>
      <c r="M14" s="591"/>
      <c r="N14" s="591"/>
      <c r="O14" s="591"/>
      <c r="P14" s="591"/>
      <c r="Q14" s="39"/>
      <c r="R14" s="14"/>
      <c r="S14" s="14"/>
      <c r="T14" s="14">
        <f t="shared" si="2"/>
        <v>0</v>
      </c>
      <c r="U14" s="14" t="str">
        <f t="shared" si="3"/>
        <v/>
      </c>
      <c r="V14" s="20"/>
    </row>
    <row r="15" customHeight="1" spans="1:22">
      <c r="A15" s="10"/>
      <c r="B15" s="11"/>
      <c r="C15" s="11"/>
      <c r="D15" s="20"/>
      <c r="E15" s="39"/>
      <c r="F15" s="14" t="str">
        <f t="shared" si="0"/>
        <v/>
      </c>
      <c r="G15" s="73"/>
      <c r="H15" s="13"/>
      <c r="I15" s="590"/>
      <c r="J15" s="14" t="str">
        <f t="shared" si="1"/>
        <v/>
      </c>
      <c r="K15" s="591"/>
      <c r="L15" s="591"/>
      <c r="M15" s="591"/>
      <c r="N15" s="591"/>
      <c r="O15" s="591"/>
      <c r="P15" s="591"/>
      <c r="Q15" s="39"/>
      <c r="R15" s="14"/>
      <c r="S15" s="14"/>
      <c r="T15" s="14">
        <f t="shared" si="2"/>
        <v>0</v>
      </c>
      <c r="U15" s="14" t="str">
        <f t="shared" si="3"/>
        <v/>
      </c>
      <c r="V15" s="20"/>
    </row>
    <row r="16" customHeight="1" spans="1:22">
      <c r="A16" s="10"/>
      <c r="B16" s="11"/>
      <c r="C16" s="11"/>
      <c r="D16" s="20"/>
      <c r="E16" s="39"/>
      <c r="F16" s="14" t="str">
        <f t="shared" si="0"/>
        <v/>
      </c>
      <c r="G16" s="73"/>
      <c r="H16" s="13"/>
      <c r="I16" s="590"/>
      <c r="J16" s="14" t="str">
        <f t="shared" si="1"/>
        <v/>
      </c>
      <c r="K16" s="591"/>
      <c r="L16" s="591"/>
      <c r="M16" s="591"/>
      <c r="N16" s="591"/>
      <c r="O16" s="591"/>
      <c r="P16" s="591"/>
      <c r="Q16" s="39"/>
      <c r="R16" s="14"/>
      <c r="S16" s="14"/>
      <c r="T16" s="14">
        <f t="shared" si="2"/>
        <v>0</v>
      </c>
      <c r="U16" s="14" t="str">
        <f t="shared" si="3"/>
        <v/>
      </c>
      <c r="V16" s="20"/>
    </row>
    <row r="17" customHeight="1" spans="1:22">
      <c r="A17" s="10"/>
      <c r="B17" s="11"/>
      <c r="C17" s="11"/>
      <c r="D17" s="20"/>
      <c r="E17" s="39"/>
      <c r="F17" s="14" t="str">
        <f t="shared" si="0"/>
        <v/>
      </c>
      <c r="G17" s="73"/>
      <c r="H17" s="13"/>
      <c r="I17" s="590"/>
      <c r="J17" s="14" t="str">
        <f t="shared" si="1"/>
        <v/>
      </c>
      <c r="K17" s="591"/>
      <c r="L17" s="591"/>
      <c r="M17" s="591"/>
      <c r="N17" s="591"/>
      <c r="O17" s="591"/>
      <c r="P17" s="591"/>
      <c r="Q17" s="39"/>
      <c r="R17" s="14"/>
      <c r="S17" s="14"/>
      <c r="T17" s="14">
        <f t="shared" si="2"/>
        <v>0</v>
      </c>
      <c r="U17" s="14" t="str">
        <f t="shared" si="3"/>
        <v/>
      </c>
      <c r="V17" s="20"/>
    </row>
    <row r="18" customHeight="1" spans="1:22">
      <c r="A18" s="10"/>
      <c r="B18" s="11"/>
      <c r="C18" s="11"/>
      <c r="D18" s="20"/>
      <c r="E18" s="39"/>
      <c r="F18" s="14" t="str">
        <f t="shared" si="0"/>
        <v/>
      </c>
      <c r="G18" s="73"/>
      <c r="H18" s="13"/>
      <c r="I18" s="590"/>
      <c r="J18" s="14" t="str">
        <f t="shared" si="1"/>
        <v/>
      </c>
      <c r="K18" s="591"/>
      <c r="L18" s="591"/>
      <c r="M18" s="591"/>
      <c r="N18" s="591"/>
      <c r="O18" s="591"/>
      <c r="P18" s="591"/>
      <c r="Q18" s="39"/>
      <c r="R18" s="14"/>
      <c r="S18" s="14"/>
      <c r="T18" s="14">
        <f t="shared" si="2"/>
        <v>0</v>
      </c>
      <c r="U18" s="14" t="str">
        <f t="shared" si="3"/>
        <v/>
      </c>
      <c r="V18" s="20"/>
    </row>
    <row r="19" customHeight="1" spans="1:22">
      <c r="A19" s="10"/>
      <c r="B19" s="11"/>
      <c r="C19" s="11"/>
      <c r="D19" s="20"/>
      <c r="E19" s="39"/>
      <c r="F19" s="14" t="str">
        <f t="shared" si="0"/>
        <v/>
      </c>
      <c r="G19" s="73"/>
      <c r="H19" s="13"/>
      <c r="I19" s="590"/>
      <c r="J19" s="14" t="str">
        <f t="shared" si="1"/>
        <v/>
      </c>
      <c r="K19" s="591"/>
      <c r="L19" s="591"/>
      <c r="M19" s="591"/>
      <c r="N19" s="591"/>
      <c r="O19" s="591"/>
      <c r="P19" s="591"/>
      <c r="Q19" s="39"/>
      <c r="R19" s="14"/>
      <c r="S19" s="14"/>
      <c r="T19" s="14">
        <f t="shared" si="2"/>
        <v>0</v>
      </c>
      <c r="U19" s="14" t="str">
        <f t="shared" si="3"/>
        <v/>
      </c>
      <c r="V19" s="20"/>
    </row>
    <row r="20" customHeight="1" spans="1:22">
      <c r="A20" s="10"/>
      <c r="B20" s="11"/>
      <c r="C20" s="11"/>
      <c r="D20" s="20"/>
      <c r="E20" s="39"/>
      <c r="F20" s="14" t="str">
        <f t="shared" si="0"/>
        <v/>
      </c>
      <c r="G20" s="73"/>
      <c r="H20" s="13"/>
      <c r="I20" s="590"/>
      <c r="J20" s="14" t="str">
        <f t="shared" si="1"/>
        <v/>
      </c>
      <c r="K20" s="591"/>
      <c r="L20" s="591"/>
      <c r="M20" s="591"/>
      <c r="N20" s="591"/>
      <c r="O20" s="591"/>
      <c r="P20" s="591"/>
      <c r="Q20" s="39"/>
      <c r="R20" s="14"/>
      <c r="S20" s="14"/>
      <c r="T20" s="14">
        <f t="shared" si="2"/>
        <v>0</v>
      </c>
      <c r="U20" s="14" t="str">
        <f t="shared" si="3"/>
        <v/>
      </c>
      <c r="V20" s="20"/>
    </row>
    <row r="21" customHeight="1" spans="1:22">
      <c r="A21" s="10"/>
      <c r="B21" s="11"/>
      <c r="C21" s="11"/>
      <c r="D21" s="20"/>
      <c r="E21" s="39"/>
      <c r="F21" s="14" t="str">
        <f t="shared" si="0"/>
        <v/>
      </c>
      <c r="G21" s="73"/>
      <c r="H21" s="13"/>
      <c r="I21" s="590"/>
      <c r="J21" s="14" t="str">
        <f t="shared" si="1"/>
        <v/>
      </c>
      <c r="K21" s="591"/>
      <c r="L21" s="591"/>
      <c r="M21" s="591"/>
      <c r="N21" s="591"/>
      <c r="O21" s="591"/>
      <c r="P21" s="591"/>
      <c r="Q21" s="39"/>
      <c r="R21" s="14"/>
      <c r="S21" s="14"/>
      <c r="T21" s="14">
        <f t="shared" si="2"/>
        <v>0</v>
      </c>
      <c r="U21" s="14" t="str">
        <f t="shared" si="3"/>
        <v/>
      </c>
      <c r="V21" s="20"/>
    </row>
    <row r="22" customHeight="1" spans="1:22">
      <c r="A22" s="10"/>
      <c r="B22" s="11"/>
      <c r="C22" s="11"/>
      <c r="D22" s="20"/>
      <c r="E22" s="39"/>
      <c r="F22" s="14" t="str">
        <f t="shared" si="0"/>
        <v/>
      </c>
      <c r="G22" s="73"/>
      <c r="H22" s="13"/>
      <c r="I22" s="590"/>
      <c r="J22" s="14" t="str">
        <f t="shared" si="1"/>
        <v/>
      </c>
      <c r="K22" s="591"/>
      <c r="L22" s="591"/>
      <c r="M22" s="591"/>
      <c r="N22" s="591"/>
      <c r="O22" s="591"/>
      <c r="P22" s="591"/>
      <c r="Q22" s="39"/>
      <c r="R22" s="14"/>
      <c r="S22" s="14"/>
      <c r="T22" s="14">
        <f t="shared" si="2"/>
        <v>0</v>
      </c>
      <c r="U22" s="14" t="str">
        <f t="shared" si="3"/>
        <v/>
      </c>
      <c r="V22" s="20"/>
    </row>
    <row r="23" customHeight="1" spans="1:22">
      <c r="A23" s="10"/>
      <c r="B23" s="11"/>
      <c r="C23" s="11"/>
      <c r="D23" s="20"/>
      <c r="E23" s="39"/>
      <c r="F23" s="14" t="str">
        <f t="shared" si="0"/>
        <v/>
      </c>
      <c r="G23" s="73"/>
      <c r="H23" s="13"/>
      <c r="I23" s="590"/>
      <c r="J23" s="14" t="str">
        <f t="shared" si="1"/>
        <v/>
      </c>
      <c r="K23" s="591"/>
      <c r="L23" s="591"/>
      <c r="M23" s="591"/>
      <c r="N23" s="591"/>
      <c r="O23" s="591"/>
      <c r="P23" s="591"/>
      <c r="Q23" s="39"/>
      <c r="R23" s="14"/>
      <c r="S23" s="14"/>
      <c r="T23" s="14">
        <f t="shared" si="2"/>
        <v>0</v>
      </c>
      <c r="U23" s="14" t="str">
        <f t="shared" si="3"/>
        <v/>
      </c>
      <c r="V23" s="20"/>
    </row>
    <row r="24" customHeight="1" spans="1:22">
      <c r="A24" s="10"/>
      <c r="B24" s="11"/>
      <c r="C24" s="11"/>
      <c r="D24" s="20"/>
      <c r="E24" s="39"/>
      <c r="F24" s="14" t="str">
        <f t="shared" si="0"/>
        <v/>
      </c>
      <c r="G24" s="73"/>
      <c r="H24" s="13"/>
      <c r="I24" s="590"/>
      <c r="J24" s="14" t="str">
        <f t="shared" si="1"/>
        <v/>
      </c>
      <c r="K24" s="591"/>
      <c r="L24" s="591"/>
      <c r="M24" s="591"/>
      <c r="N24" s="591"/>
      <c r="O24" s="591"/>
      <c r="P24" s="591"/>
      <c r="Q24" s="39"/>
      <c r="R24" s="14"/>
      <c r="S24" s="14"/>
      <c r="T24" s="14">
        <f t="shared" si="2"/>
        <v>0</v>
      </c>
      <c r="U24" s="14" t="str">
        <f t="shared" si="3"/>
        <v/>
      </c>
      <c r="V24" s="20"/>
    </row>
    <row r="25" customHeight="1" spans="1:22">
      <c r="A25" s="10"/>
      <c r="B25" s="11"/>
      <c r="C25" s="11"/>
      <c r="D25" s="20"/>
      <c r="E25" s="39"/>
      <c r="F25" s="14" t="str">
        <f t="shared" si="0"/>
        <v/>
      </c>
      <c r="G25" s="73"/>
      <c r="H25" s="13"/>
      <c r="I25" s="590"/>
      <c r="J25" s="14" t="str">
        <f t="shared" si="1"/>
        <v/>
      </c>
      <c r="K25" s="591"/>
      <c r="L25" s="591"/>
      <c r="M25" s="591"/>
      <c r="N25" s="591"/>
      <c r="O25" s="591"/>
      <c r="P25" s="591"/>
      <c r="Q25" s="39"/>
      <c r="R25" s="14"/>
      <c r="S25" s="14"/>
      <c r="T25" s="14">
        <f t="shared" si="2"/>
        <v>0</v>
      </c>
      <c r="U25" s="14" t="str">
        <f t="shared" si="3"/>
        <v/>
      </c>
      <c r="V25" s="20"/>
    </row>
    <row r="26" customHeight="1" spans="1:22">
      <c r="A26" s="10"/>
      <c r="B26" s="11"/>
      <c r="C26" s="11"/>
      <c r="D26" s="20"/>
      <c r="E26" s="39"/>
      <c r="F26" s="14"/>
      <c r="G26" s="73"/>
      <c r="H26" s="13"/>
      <c r="I26" s="76"/>
      <c r="J26" s="75"/>
      <c r="K26" s="76"/>
      <c r="L26" s="76"/>
      <c r="M26" s="76"/>
      <c r="N26" s="76"/>
      <c r="O26" s="76"/>
      <c r="P26" s="76"/>
      <c r="Q26" s="39"/>
      <c r="R26" s="14"/>
      <c r="S26" s="14"/>
      <c r="T26" s="14">
        <f t="shared" si="2"/>
        <v>0</v>
      </c>
      <c r="U26" s="14" t="str">
        <f t="shared" si="3"/>
        <v/>
      </c>
      <c r="V26" s="20"/>
    </row>
    <row r="27" customHeight="1" spans="1:22">
      <c r="A27" s="146" t="s">
        <v>621</v>
      </c>
      <c r="B27" s="91"/>
      <c r="C27" s="91"/>
      <c r="D27" s="20"/>
      <c r="E27" s="39"/>
      <c r="F27" s="14"/>
      <c r="G27" s="73">
        <f>SUM(G7:G26)</f>
        <v>0</v>
      </c>
      <c r="H27" s="13">
        <f>SUM(H7:H26)</f>
        <v>0</v>
      </c>
      <c r="I27" s="79"/>
      <c r="J27" s="14"/>
      <c r="K27" s="14">
        <f>SUM(K7:K26)</f>
        <v>0</v>
      </c>
      <c r="L27" s="14"/>
      <c r="M27" s="14"/>
      <c r="N27" s="14"/>
      <c r="O27" s="14"/>
      <c r="P27" s="14">
        <f>SUM(P7:P26)</f>
        <v>0</v>
      </c>
      <c r="Q27" s="39"/>
      <c r="R27" s="14"/>
      <c r="S27" s="14">
        <f>SUM(S7:S26)</f>
        <v>0</v>
      </c>
      <c r="T27" s="14">
        <f t="shared" si="2"/>
        <v>0</v>
      </c>
      <c r="U27" s="14" t="str">
        <f t="shared" si="3"/>
        <v/>
      </c>
      <c r="V27" s="20"/>
    </row>
    <row r="28" customHeight="1" spans="1:17">
      <c r="A28" s="17" t="e">
        <f>#REF!&amp;#REF!</f>
        <v>#REF!</v>
      </c>
      <c r="I28" s="587"/>
      <c r="J28" s="6"/>
      <c r="K28" s="6"/>
      <c r="L28" s="6"/>
      <c r="M28" s="6"/>
      <c r="N28" s="6"/>
      <c r="O28" s="6"/>
      <c r="P28" s="6"/>
      <c r="Q28" s="27" t="e">
        <f>"评估人员："&amp;#REF!</f>
        <v>#REF!</v>
      </c>
    </row>
    <row r="29" customHeight="1" spans="1:16">
      <c r="A29" s="27" t="e">
        <f>CONCATENATE(#REF!,#REF!,#REF!,#REF!,#REF!,#REF!,#REF!)</f>
        <v>#REF!</v>
      </c>
      <c r="I29" s="587"/>
      <c r="J29" s="587"/>
      <c r="K29" s="587"/>
      <c r="L29" s="587"/>
      <c r="M29" s="587"/>
      <c r="N29" s="587"/>
      <c r="O29" s="587"/>
      <c r="P29" s="587"/>
    </row>
    <row r="30" customHeight="1" spans="6:21">
      <c r="F30" s="593"/>
      <c r="G30" s="593"/>
      <c r="H30" s="593"/>
      <c r="I30" s="593"/>
      <c r="J30" s="593"/>
      <c r="K30" s="593"/>
      <c r="L30" s="593"/>
      <c r="M30" s="593"/>
      <c r="N30" s="593"/>
      <c r="O30" s="593"/>
      <c r="P30" s="593"/>
      <c r="R30" s="593"/>
      <c r="S30" s="593"/>
      <c r="T30" s="593"/>
      <c r="U30" s="593"/>
    </row>
    <row r="31" customHeight="1" spans="6:21">
      <c r="F31" s="593"/>
      <c r="G31" s="593"/>
      <c r="H31" s="593"/>
      <c r="I31" s="593"/>
      <c r="J31" s="593"/>
      <c r="K31" s="593"/>
      <c r="L31" s="593"/>
      <c r="M31" s="593"/>
      <c r="N31" s="593"/>
      <c r="O31" s="593"/>
      <c r="P31" s="593"/>
      <c r="R31" s="593"/>
      <c r="S31" s="593"/>
      <c r="T31" s="593"/>
      <c r="U31" s="593"/>
    </row>
    <row r="32" customHeight="1" spans="6:21">
      <c r="F32" s="593"/>
      <c r="G32" s="593"/>
      <c r="H32" s="593"/>
      <c r="I32" s="593"/>
      <c r="J32" s="593"/>
      <c r="K32" s="593"/>
      <c r="L32" s="593"/>
      <c r="M32" s="593"/>
      <c r="N32" s="593"/>
      <c r="O32" s="593"/>
      <c r="P32" s="593"/>
      <c r="R32" s="593"/>
      <c r="S32" s="593"/>
      <c r="T32" s="593"/>
      <c r="U32" s="593"/>
    </row>
    <row r="33" customHeight="1" spans="6:21">
      <c r="F33" s="593"/>
      <c r="G33" s="593"/>
      <c r="H33" s="593"/>
      <c r="I33" s="593"/>
      <c r="J33" s="593"/>
      <c r="K33" s="593"/>
      <c r="L33" s="593"/>
      <c r="M33" s="593"/>
      <c r="N33" s="593"/>
      <c r="O33" s="593"/>
      <c r="P33" s="593"/>
      <c r="R33" s="593"/>
      <c r="S33" s="593"/>
      <c r="T33" s="593"/>
      <c r="U33" s="593"/>
    </row>
    <row r="34" customHeight="1" spans="6:21">
      <c r="F34" s="593"/>
      <c r="G34" s="593"/>
      <c r="H34" s="593"/>
      <c r="I34" s="593"/>
      <c r="J34" s="593"/>
      <c r="K34" s="593"/>
      <c r="L34" s="593"/>
      <c r="M34" s="593"/>
      <c r="N34" s="593"/>
      <c r="O34" s="593"/>
      <c r="P34" s="593"/>
      <c r="R34" s="593"/>
      <c r="S34" s="593"/>
      <c r="T34" s="593"/>
      <c r="U34" s="593"/>
    </row>
    <row r="35" customHeight="1" spans="6:21">
      <c r="F35" s="593"/>
      <c r="G35" s="593"/>
      <c r="H35" s="593"/>
      <c r="I35" s="593"/>
      <c r="J35" s="593"/>
      <c r="K35" s="593"/>
      <c r="L35" s="593"/>
      <c r="M35" s="593"/>
      <c r="N35" s="593"/>
      <c r="O35" s="593"/>
      <c r="P35" s="593"/>
      <c r="R35" s="593"/>
      <c r="S35" s="593"/>
      <c r="T35" s="593"/>
      <c r="U35" s="593"/>
    </row>
    <row r="36" customHeight="1" spans="6:21">
      <c r="F36" s="593"/>
      <c r="G36" s="593"/>
      <c r="H36" s="593"/>
      <c r="I36" s="593"/>
      <c r="J36" s="593"/>
      <c r="K36" s="593"/>
      <c r="L36" s="593"/>
      <c r="M36" s="593"/>
      <c r="N36" s="593"/>
      <c r="O36" s="593"/>
      <c r="P36" s="593"/>
      <c r="R36" s="593"/>
      <c r="S36" s="593"/>
      <c r="T36" s="593"/>
      <c r="U36" s="593"/>
    </row>
    <row r="37" customHeight="1" spans="6:21">
      <c r="F37" s="593"/>
      <c r="G37" s="593"/>
      <c r="H37" s="593"/>
      <c r="I37" s="593"/>
      <c r="J37" s="593"/>
      <c r="K37" s="593"/>
      <c r="L37" s="593"/>
      <c r="M37" s="593"/>
      <c r="N37" s="593"/>
      <c r="O37" s="593"/>
      <c r="P37" s="593"/>
      <c r="R37" s="593"/>
      <c r="S37" s="593"/>
      <c r="T37" s="593"/>
      <c r="U37" s="593"/>
    </row>
    <row r="38" customHeight="1" spans="6:21">
      <c r="F38" s="593"/>
      <c r="G38" s="593"/>
      <c r="H38" s="593"/>
      <c r="I38" s="593"/>
      <c r="J38" s="593"/>
      <c r="K38" s="593"/>
      <c r="L38" s="593"/>
      <c r="M38" s="593"/>
      <c r="N38" s="593"/>
      <c r="O38" s="593"/>
      <c r="P38" s="593"/>
      <c r="R38" s="593"/>
      <c r="S38" s="593"/>
      <c r="T38" s="593"/>
      <c r="U38" s="593"/>
    </row>
    <row r="39" customHeight="1" spans="6:21">
      <c r="F39" s="593"/>
      <c r="G39" s="593"/>
      <c r="H39" s="593"/>
      <c r="I39" s="593"/>
      <c r="J39" s="593"/>
      <c r="K39" s="593"/>
      <c r="L39" s="593"/>
      <c r="M39" s="593"/>
      <c r="N39" s="593"/>
      <c r="O39" s="593"/>
      <c r="P39" s="593"/>
      <c r="R39" s="593"/>
      <c r="S39" s="593"/>
      <c r="T39" s="593"/>
      <c r="U39" s="593"/>
    </row>
    <row r="40" customHeight="1" spans="6:21">
      <c r="F40" s="593"/>
      <c r="G40" s="593"/>
      <c r="H40" s="593"/>
      <c r="I40" s="593"/>
      <c r="J40" s="593"/>
      <c r="K40" s="593"/>
      <c r="L40" s="593"/>
      <c r="M40" s="593"/>
      <c r="N40" s="593"/>
      <c r="O40" s="593"/>
      <c r="P40" s="593"/>
      <c r="R40" s="593"/>
      <c r="S40" s="593"/>
      <c r="T40" s="593"/>
      <c r="U40" s="593"/>
    </row>
    <row r="41" customHeight="1" spans="6:21">
      <c r="F41" s="593"/>
      <c r="G41" s="593"/>
      <c r="H41" s="593"/>
      <c r="I41" s="593"/>
      <c r="J41" s="593"/>
      <c r="K41" s="593"/>
      <c r="L41" s="593"/>
      <c r="M41" s="593"/>
      <c r="N41" s="593"/>
      <c r="O41" s="593"/>
      <c r="P41" s="593"/>
      <c r="R41" s="593"/>
      <c r="S41" s="593"/>
      <c r="T41" s="593"/>
      <c r="U41" s="593"/>
    </row>
    <row r="42" customHeight="1" spans="6:21">
      <c r="F42" s="593"/>
      <c r="G42" s="593"/>
      <c r="H42" s="593"/>
      <c r="I42" s="593"/>
      <c r="J42" s="593"/>
      <c r="K42" s="593"/>
      <c r="L42" s="593"/>
      <c r="M42" s="593"/>
      <c r="N42" s="593"/>
      <c r="O42" s="593"/>
      <c r="P42" s="593"/>
      <c r="R42" s="593"/>
      <c r="S42" s="593"/>
      <c r="T42" s="593"/>
      <c r="U42" s="593"/>
    </row>
    <row r="43" customHeight="1" spans="6:21">
      <c r="F43" s="593"/>
      <c r="G43" s="593"/>
      <c r="H43" s="593"/>
      <c r="I43" s="593"/>
      <c r="J43" s="593"/>
      <c r="K43" s="593"/>
      <c r="L43" s="593"/>
      <c r="M43" s="593"/>
      <c r="N43" s="593"/>
      <c r="O43" s="593"/>
      <c r="P43" s="593"/>
      <c r="R43" s="593"/>
      <c r="S43" s="593"/>
      <c r="T43" s="593"/>
      <c r="U43" s="593"/>
    </row>
    <row r="44" customHeight="1" spans="6:21">
      <c r="F44" s="593"/>
      <c r="G44" s="593"/>
      <c r="H44" s="593"/>
      <c r="I44" s="593"/>
      <c r="J44" s="593"/>
      <c r="K44" s="593"/>
      <c r="L44" s="593"/>
      <c r="M44" s="593"/>
      <c r="N44" s="593"/>
      <c r="O44" s="593"/>
      <c r="P44" s="593"/>
      <c r="R44" s="593"/>
      <c r="S44" s="593"/>
      <c r="T44" s="593"/>
      <c r="U44" s="593"/>
    </row>
    <row r="45" customHeight="1" spans="6:21">
      <c r="F45" s="593"/>
      <c r="G45" s="593"/>
      <c r="H45" s="593"/>
      <c r="I45" s="593"/>
      <c r="J45" s="593"/>
      <c r="K45" s="593"/>
      <c r="L45" s="593"/>
      <c r="M45" s="593"/>
      <c r="N45" s="593"/>
      <c r="O45" s="593"/>
      <c r="P45" s="593"/>
      <c r="R45" s="593"/>
      <c r="S45" s="593"/>
      <c r="T45" s="593"/>
      <c r="U45" s="593"/>
    </row>
    <row r="46" customHeight="1" spans="6:21">
      <c r="F46" s="593"/>
      <c r="G46" s="593"/>
      <c r="H46" s="593"/>
      <c r="I46" s="593"/>
      <c r="J46" s="593"/>
      <c r="K46" s="593"/>
      <c r="L46" s="593"/>
      <c r="M46" s="593"/>
      <c r="N46" s="593"/>
      <c r="O46" s="593"/>
      <c r="P46" s="593"/>
      <c r="R46" s="593"/>
      <c r="S46" s="593"/>
      <c r="T46" s="593"/>
      <c r="U46" s="593"/>
    </row>
    <row r="47" customHeight="1" spans="6:21">
      <c r="F47" s="593"/>
      <c r="G47" s="593"/>
      <c r="H47" s="593"/>
      <c r="I47" s="593"/>
      <c r="J47" s="593"/>
      <c r="K47" s="593"/>
      <c r="L47" s="593"/>
      <c r="M47" s="593"/>
      <c r="N47" s="593"/>
      <c r="O47" s="593"/>
      <c r="P47" s="593"/>
      <c r="R47" s="593"/>
      <c r="S47" s="593"/>
      <c r="T47" s="593"/>
      <c r="U47" s="593"/>
    </row>
    <row r="48" customHeight="1" spans="6:21">
      <c r="F48" s="593"/>
      <c r="G48" s="593"/>
      <c r="H48" s="593"/>
      <c r="I48" s="593"/>
      <c r="J48" s="593"/>
      <c r="K48" s="593"/>
      <c r="L48" s="593"/>
      <c r="M48" s="593"/>
      <c r="N48" s="593"/>
      <c r="O48" s="593"/>
      <c r="P48" s="593"/>
      <c r="R48" s="593"/>
      <c r="S48" s="593"/>
      <c r="T48" s="593"/>
      <c r="U48" s="593"/>
    </row>
    <row r="49" customHeight="1" spans="6:21">
      <c r="F49" s="593"/>
      <c r="G49" s="593"/>
      <c r="H49" s="593"/>
      <c r="I49" s="593"/>
      <c r="J49" s="593"/>
      <c r="K49" s="593"/>
      <c r="L49" s="593"/>
      <c r="M49" s="593"/>
      <c r="N49" s="593"/>
      <c r="O49" s="593"/>
      <c r="P49" s="593"/>
      <c r="R49" s="593"/>
      <c r="S49" s="593"/>
      <c r="T49" s="593"/>
      <c r="U49" s="593"/>
    </row>
    <row r="50" customHeight="1" spans="6:21">
      <c r="F50" s="593"/>
      <c r="G50" s="593"/>
      <c r="H50" s="593"/>
      <c r="I50" s="593"/>
      <c r="J50" s="593"/>
      <c r="K50" s="593"/>
      <c r="L50" s="593"/>
      <c r="M50" s="593"/>
      <c r="N50" s="593"/>
      <c r="O50" s="593"/>
      <c r="P50" s="593"/>
      <c r="R50" s="593"/>
      <c r="S50" s="593"/>
      <c r="T50" s="593"/>
      <c r="U50" s="593"/>
    </row>
    <row r="51" customHeight="1" spans="6:21">
      <c r="F51" s="593"/>
      <c r="G51" s="593"/>
      <c r="H51" s="593"/>
      <c r="I51" s="593"/>
      <c r="J51" s="593"/>
      <c r="K51" s="593"/>
      <c r="L51" s="593"/>
      <c r="M51" s="593"/>
      <c r="N51" s="593"/>
      <c r="O51" s="593"/>
      <c r="P51" s="593"/>
      <c r="R51" s="593"/>
      <c r="S51" s="593"/>
      <c r="T51" s="593"/>
      <c r="U51" s="593"/>
    </row>
    <row r="52" customHeight="1" spans="6:21">
      <c r="F52" s="593"/>
      <c r="G52" s="593"/>
      <c r="H52" s="593"/>
      <c r="I52" s="593"/>
      <c r="J52" s="593"/>
      <c r="K52" s="593"/>
      <c r="L52" s="593"/>
      <c r="M52" s="593"/>
      <c r="N52" s="593"/>
      <c r="O52" s="593"/>
      <c r="P52" s="593"/>
      <c r="R52" s="593"/>
      <c r="S52" s="593"/>
      <c r="T52" s="593"/>
      <c r="U52" s="593"/>
    </row>
    <row r="53" customHeight="1" spans="6:21">
      <c r="F53" s="593"/>
      <c r="G53" s="593"/>
      <c r="H53" s="593"/>
      <c r="I53" s="593"/>
      <c r="J53" s="593"/>
      <c r="K53" s="593"/>
      <c r="L53" s="593"/>
      <c r="M53" s="593"/>
      <c r="N53" s="593"/>
      <c r="O53" s="593"/>
      <c r="P53" s="593"/>
      <c r="R53" s="593"/>
      <c r="S53" s="593"/>
      <c r="T53" s="593"/>
      <c r="U53" s="593"/>
    </row>
    <row r="54" customHeight="1" spans="6:21">
      <c r="F54" s="593"/>
      <c r="G54" s="593"/>
      <c r="H54" s="593"/>
      <c r="I54" s="593"/>
      <c r="J54" s="593"/>
      <c r="K54" s="593"/>
      <c r="L54" s="593"/>
      <c r="M54" s="593"/>
      <c r="N54" s="593"/>
      <c r="O54" s="593"/>
      <c r="P54" s="593"/>
      <c r="R54" s="593"/>
      <c r="S54" s="593"/>
      <c r="T54" s="593"/>
      <c r="U54" s="593"/>
    </row>
    <row r="55" customHeight="1" spans="6:21">
      <c r="F55" s="593"/>
      <c r="G55" s="593"/>
      <c r="H55" s="593"/>
      <c r="I55" s="593"/>
      <c r="J55" s="593"/>
      <c r="K55" s="593"/>
      <c r="L55" s="593"/>
      <c r="M55" s="593"/>
      <c r="N55" s="593"/>
      <c r="O55" s="593"/>
      <c r="P55" s="593"/>
      <c r="R55" s="593"/>
      <c r="S55" s="593"/>
      <c r="T55" s="593"/>
      <c r="U55" s="593"/>
    </row>
    <row r="56" customHeight="1" spans="6:21">
      <c r="F56" s="593"/>
      <c r="G56" s="593"/>
      <c r="H56" s="593"/>
      <c r="I56" s="593"/>
      <c r="J56" s="593"/>
      <c r="K56" s="593"/>
      <c r="L56" s="593"/>
      <c r="M56" s="593"/>
      <c r="N56" s="593"/>
      <c r="O56" s="593"/>
      <c r="P56" s="593"/>
      <c r="R56" s="593"/>
      <c r="S56" s="593"/>
      <c r="T56" s="593"/>
      <c r="U56" s="593"/>
    </row>
    <row r="57" customHeight="1" spans="6:21">
      <c r="F57" s="593"/>
      <c r="G57" s="593"/>
      <c r="H57" s="593"/>
      <c r="I57" s="593"/>
      <c r="J57" s="593"/>
      <c r="K57" s="593"/>
      <c r="L57" s="593"/>
      <c r="M57" s="593"/>
      <c r="N57" s="593"/>
      <c r="O57" s="593"/>
      <c r="P57" s="593"/>
      <c r="R57" s="593"/>
      <c r="S57" s="593"/>
      <c r="T57" s="593"/>
      <c r="U57" s="593"/>
    </row>
    <row r="58" customHeight="1" spans="6:21">
      <c r="F58" s="593"/>
      <c r="G58" s="593"/>
      <c r="H58" s="593"/>
      <c r="I58" s="593"/>
      <c r="J58" s="593"/>
      <c r="K58" s="593"/>
      <c r="L58" s="593"/>
      <c r="M58" s="593"/>
      <c r="N58" s="593"/>
      <c r="O58" s="593"/>
      <c r="P58" s="593"/>
      <c r="R58" s="593"/>
      <c r="S58" s="593"/>
      <c r="T58" s="593"/>
      <c r="U58" s="593"/>
    </row>
    <row r="59" customHeight="1" spans="6:21">
      <c r="F59" s="593"/>
      <c r="G59" s="593"/>
      <c r="H59" s="593"/>
      <c r="I59" s="593"/>
      <c r="J59" s="593"/>
      <c r="K59" s="593"/>
      <c r="L59" s="593"/>
      <c r="M59" s="593"/>
      <c r="N59" s="593"/>
      <c r="O59" s="593"/>
      <c r="P59" s="593"/>
      <c r="R59" s="593"/>
      <c r="S59" s="593"/>
      <c r="T59" s="593"/>
      <c r="U59" s="593"/>
    </row>
    <row r="60" customHeight="1" spans="6:21">
      <c r="F60" s="593"/>
      <c r="G60" s="593"/>
      <c r="H60" s="593"/>
      <c r="I60" s="593"/>
      <c r="J60" s="593"/>
      <c r="K60" s="593"/>
      <c r="L60" s="593"/>
      <c r="M60" s="593"/>
      <c r="N60" s="593"/>
      <c r="O60" s="593"/>
      <c r="P60" s="593"/>
      <c r="R60" s="593"/>
      <c r="S60" s="593"/>
      <c r="T60" s="593"/>
      <c r="U60" s="593"/>
    </row>
    <row r="61" customHeight="1" spans="6:21">
      <c r="F61" s="593"/>
      <c r="G61" s="593"/>
      <c r="H61" s="593"/>
      <c r="I61" s="593"/>
      <c r="J61" s="593"/>
      <c r="K61" s="593"/>
      <c r="L61" s="593"/>
      <c r="M61" s="593"/>
      <c r="N61" s="593"/>
      <c r="O61" s="593"/>
      <c r="P61" s="593"/>
      <c r="R61" s="593"/>
      <c r="S61" s="593"/>
      <c r="T61" s="593"/>
      <c r="U61" s="593"/>
    </row>
    <row r="62" customHeight="1" spans="6:21">
      <c r="F62" s="593"/>
      <c r="G62" s="593"/>
      <c r="H62" s="593"/>
      <c r="I62" s="593"/>
      <c r="J62" s="593"/>
      <c r="K62" s="593"/>
      <c r="L62" s="593"/>
      <c r="M62" s="593"/>
      <c r="N62" s="593"/>
      <c r="O62" s="593"/>
      <c r="P62" s="593"/>
      <c r="R62" s="593"/>
      <c r="S62" s="593"/>
      <c r="T62" s="593"/>
      <c r="U62" s="593"/>
    </row>
    <row r="63" customHeight="1" spans="6:21">
      <c r="F63" s="593"/>
      <c r="G63" s="593"/>
      <c r="H63" s="593"/>
      <c r="I63" s="593"/>
      <c r="J63" s="593"/>
      <c r="K63" s="593"/>
      <c r="L63" s="593"/>
      <c r="M63" s="593"/>
      <c r="N63" s="593"/>
      <c r="O63" s="593"/>
      <c r="P63" s="593"/>
      <c r="R63" s="593"/>
      <c r="S63" s="593"/>
      <c r="T63" s="593"/>
      <c r="U63" s="593"/>
    </row>
    <row r="64" customHeight="1" spans="6:21">
      <c r="F64" s="593"/>
      <c r="G64" s="593"/>
      <c r="H64" s="593"/>
      <c r="I64" s="593"/>
      <c r="J64" s="593"/>
      <c r="K64" s="593"/>
      <c r="L64" s="593"/>
      <c r="M64" s="593"/>
      <c r="N64" s="593"/>
      <c r="O64" s="593"/>
      <c r="P64" s="593"/>
      <c r="R64" s="593"/>
      <c r="S64" s="593"/>
      <c r="T64" s="593"/>
      <c r="U64" s="593"/>
    </row>
    <row r="65" customHeight="1" spans="6:21">
      <c r="F65" s="593"/>
      <c r="G65" s="593"/>
      <c r="H65" s="593"/>
      <c r="I65" s="593"/>
      <c r="J65" s="593"/>
      <c r="K65" s="593"/>
      <c r="L65" s="593"/>
      <c r="M65" s="593"/>
      <c r="N65" s="593"/>
      <c r="O65" s="593"/>
      <c r="P65" s="593"/>
      <c r="R65" s="593"/>
      <c r="S65" s="593"/>
      <c r="T65" s="593"/>
      <c r="U65" s="593"/>
    </row>
    <row r="66" customHeight="1" spans="6:21">
      <c r="F66" s="593"/>
      <c r="G66" s="593"/>
      <c r="H66" s="593"/>
      <c r="I66" s="593"/>
      <c r="J66" s="593"/>
      <c r="K66" s="593"/>
      <c r="L66" s="593"/>
      <c r="M66" s="593"/>
      <c r="N66" s="593"/>
      <c r="O66" s="593"/>
      <c r="P66" s="593"/>
      <c r="R66" s="593"/>
      <c r="S66" s="593"/>
      <c r="T66" s="593"/>
      <c r="U66" s="593"/>
    </row>
    <row r="67" customHeight="1" spans="6:21">
      <c r="F67" s="593"/>
      <c r="G67" s="593"/>
      <c r="H67" s="593"/>
      <c r="I67" s="593"/>
      <c r="J67" s="593"/>
      <c r="K67" s="593"/>
      <c r="L67" s="593"/>
      <c r="M67" s="593"/>
      <c r="N67" s="593"/>
      <c r="O67" s="593"/>
      <c r="P67" s="593"/>
      <c r="R67" s="593"/>
      <c r="S67" s="593"/>
      <c r="T67" s="593"/>
      <c r="U67" s="593"/>
    </row>
    <row r="68" customHeight="1" spans="6:21">
      <c r="F68" s="593"/>
      <c r="G68" s="593"/>
      <c r="H68" s="593"/>
      <c r="I68" s="593"/>
      <c r="J68" s="593"/>
      <c r="K68" s="593"/>
      <c r="L68" s="593"/>
      <c r="M68" s="593"/>
      <c r="N68" s="593"/>
      <c r="O68" s="593"/>
      <c r="P68" s="593"/>
      <c r="R68" s="593"/>
      <c r="S68" s="593"/>
      <c r="T68" s="593"/>
      <c r="U68" s="593"/>
    </row>
    <row r="69" customHeight="1" spans="6:21">
      <c r="F69" s="593"/>
      <c r="G69" s="593"/>
      <c r="H69" s="593"/>
      <c r="I69" s="593"/>
      <c r="J69" s="593"/>
      <c r="K69" s="593"/>
      <c r="L69" s="593"/>
      <c r="M69" s="593"/>
      <c r="N69" s="593"/>
      <c r="O69" s="593"/>
      <c r="P69" s="593"/>
      <c r="R69" s="593"/>
      <c r="S69" s="593"/>
      <c r="T69" s="593"/>
      <c r="U69" s="593"/>
    </row>
    <row r="70" customHeight="1" spans="6:21">
      <c r="F70" s="593"/>
      <c r="G70" s="593"/>
      <c r="H70" s="593"/>
      <c r="I70" s="593"/>
      <c r="J70" s="593"/>
      <c r="K70" s="593"/>
      <c r="L70" s="593"/>
      <c r="M70" s="593"/>
      <c r="N70" s="593"/>
      <c r="O70" s="593"/>
      <c r="P70" s="593"/>
      <c r="R70" s="593"/>
      <c r="S70" s="593"/>
      <c r="T70" s="593"/>
      <c r="U70" s="593"/>
    </row>
    <row r="71" customHeight="1" spans="6:21">
      <c r="F71" s="593"/>
      <c r="G71" s="593"/>
      <c r="H71" s="593"/>
      <c r="I71" s="593"/>
      <c r="J71" s="593"/>
      <c r="K71" s="593"/>
      <c r="L71" s="593"/>
      <c r="M71" s="593"/>
      <c r="N71" s="593"/>
      <c r="O71" s="593"/>
      <c r="P71" s="593"/>
      <c r="R71" s="593"/>
      <c r="S71" s="593"/>
      <c r="T71" s="593"/>
      <c r="U71" s="593"/>
    </row>
    <row r="72" customHeight="1" spans="6:21">
      <c r="F72" s="593"/>
      <c r="G72" s="593"/>
      <c r="H72" s="593"/>
      <c r="I72" s="593"/>
      <c r="J72" s="593"/>
      <c r="K72" s="593"/>
      <c r="L72" s="593"/>
      <c r="M72" s="593"/>
      <c r="N72" s="593"/>
      <c r="O72" s="593"/>
      <c r="P72" s="593"/>
      <c r="R72" s="593"/>
      <c r="S72" s="593"/>
      <c r="T72" s="593"/>
      <c r="U72" s="593"/>
    </row>
    <row r="73" customHeight="1" spans="6:21">
      <c r="F73" s="593"/>
      <c r="G73" s="593"/>
      <c r="H73" s="593"/>
      <c r="I73" s="593"/>
      <c r="J73" s="593"/>
      <c r="K73" s="593"/>
      <c r="L73" s="593"/>
      <c r="M73" s="593"/>
      <c r="N73" s="593"/>
      <c r="O73" s="593"/>
      <c r="P73" s="593"/>
      <c r="R73" s="593"/>
      <c r="S73" s="593"/>
      <c r="T73" s="593"/>
      <c r="U73" s="593"/>
    </row>
    <row r="74" customHeight="1" spans="6:21">
      <c r="F74" s="593"/>
      <c r="G74" s="593"/>
      <c r="H74" s="593"/>
      <c r="I74" s="593"/>
      <c r="J74" s="593"/>
      <c r="K74" s="593"/>
      <c r="L74" s="593"/>
      <c r="M74" s="593"/>
      <c r="N74" s="593"/>
      <c r="O74" s="593"/>
      <c r="P74" s="593"/>
      <c r="R74" s="593"/>
      <c r="S74" s="593"/>
      <c r="T74" s="593"/>
      <c r="U74" s="593"/>
    </row>
    <row r="75" customHeight="1" spans="6:21">
      <c r="F75" s="593"/>
      <c r="G75" s="593"/>
      <c r="H75" s="593"/>
      <c r="I75" s="593"/>
      <c r="J75" s="593"/>
      <c r="K75" s="593"/>
      <c r="L75" s="593"/>
      <c r="M75" s="593"/>
      <c r="N75" s="593"/>
      <c r="O75" s="593"/>
      <c r="P75" s="593"/>
      <c r="R75" s="593"/>
      <c r="S75" s="593"/>
      <c r="T75" s="593"/>
      <c r="U75" s="593"/>
    </row>
    <row r="76" customHeight="1" spans="6:21">
      <c r="F76" s="593"/>
      <c r="G76" s="593"/>
      <c r="H76" s="593"/>
      <c r="I76" s="593"/>
      <c r="J76" s="593"/>
      <c r="K76" s="593"/>
      <c r="L76" s="593"/>
      <c r="M76" s="593"/>
      <c r="N76" s="593"/>
      <c r="O76" s="593"/>
      <c r="P76" s="593"/>
      <c r="R76" s="593"/>
      <c r="S76" s="593"/>
      <c r="T76" s="593"/>
      <c r="U76" s="593"/>
    </row>
    <row r="77" customHeight="1" spans="6:21">
      <c r="F77" s="593"/>
      <c r="G77" s="593"/>
      <c r="H77" s="593"/>
      <c r="I77" s="593"/>
      <c r="J77" s="593"/>
      <c r="K77" s="593"/>
      <c r="L77" s="593"/>
      <c r="M77" s="593"/>
      <c r="N77" s="593"/>
      <c r="O77" s="593"/>
      <c r="P77" s="593"/>
      <c r="R77" s="593"/>
      <c r="S77" s="593"/>
      <c r="T77" s="593"/>
      <c r="U77" s="593"/>
    </row>
    <row r="78" customHeight="1" spans="6:21">
      <c r="F78" s="593"/>
      <c r="G78" s="593"/>
      <c r="H78" s="593"/>
      <c r="I78" s="593"/>
      <c r="J78" s="593"/>
      <c r="K78" s="593"/>
      <c r="L78" s="593"/>
      <c r="M78" s="593"/>
      <c r="N78" s="593"/>
      <c r="O78" s="593"/>
      <c r="P78" s="593"/>
      <c r="R78" s="593"/>
      <c r="S78" s="593"/>
      <c r="T78" s="593"/>
      <c r="U78" s="593"/>
    </row>
    <row r="79" customHeight="1" spans="6:21">
      <c r="F79" s="593"/>
      <c r="G79" s="593"/>
      <c r="H79" s="593"/>
      <c r="I79" s="593"/>
      <c r="J79" s="593"/>
      <c r="K79" s="593"/>
      <c r="L79" s="593"/>
      <c r="M79" s="593"/>
      <c r="N79" s="593"/>
      <c r="O79" s="593"/>
      <c r="P79" s="593"/>
      <c r="R79" s="593"/>
      <c r="S79" s="593"/>
      <c r="T79" s="593"/>
      <c r="U79" s="593"/>
    </row>
    <row r="80" customHeight="1" spans="6:21">
      <c r="F80" s="593"/>
      <c r="G80" s="593"/>
      <c r="H80" s="593"/>
      <c r="I80" s="593"/>
      <c r="J80" s="593"/>
      <c r="K80" s="593"/>
      <c r="L80" s="593"/>
      <c r="M80" s="593"/>
      <c r="N80" s="593"/>
      <c r="O80" s="593"/>
      <c r="P80" s="593"/>
      <c r="R80" s="593"/>
      <c r="S80" s="593"/>
      <c r="T80" s="593"/>
      <c r="U80" s="593"/>
    </row>
    <row r="81" customHeight="1" spans="6:21">
      <c r="F81" s="593"/>
      <c r="G81" s="593"/>
      <c r="H81" s="593"/>
      <c r="I81" s="593"/>
      <c r="J81" s="593"/>
      <c r="K81" s="593"/>
      <c r="L81" s="593"/>
      <c r="M81" s="593"/>
      <c r="N81" s="593"/>
      <c r="O81" s="593"/>
      <c r="P81" s="593"/>
      <c r="R81" s="593"/>
      <c r="S81" s="593"/>
      <c r="T81" s="593"/>
      <c r="U81" s="593"/>
    </row>
    <row r="82" customHeight="1" spans="6:21">
      <c r="F82" s="593"/>
      <c r="G82" s="593"/>
      <c r="H82" s="593"/>
      <c r="I82" s="593"/>
      <c r="J82" s="593"/>
      <c r="K82" s="593"/>
      <c r="L82" s="593"/>
      <c r="M82" s="593"/>
      <c r="N82" s="593"/>
      <c r="O82" s="593"/>
      <c r="P82" s="593"/>
      <c r="R82" s="593"/>
      <c r="S82" s="593"/>
      <c r="T82" s="593"/>
      <c r="U82" s="593"/>
    </row>
    <row r="83" customHeight="1" spans="6:21">
      <c r="F83" s="593"/>
      <c r="G83" s="593"/>
      <c r="H83" s="593"/>
      <c r="I83" s="593"/>
      <c r="J83" s="593"/>
      <c r="K83" s="593"/>
      <c r="L83" s="593"/>
      <c r="M83" s="593"/>
      <c r="N83" s="593"/>
      <c r="O83" s="593"/>
      <c r="P83" s="593"/>
      <c r="R83" s="593"/>
      <c r="S83" s="593"/>
      <c r="T83" s="593"/>
      <c r="U83" s="593"/>
    </row>
    <row r="84" customHeight="1" spans="6:21">
      <c r="F84" s="593"/>
      <c r="G84" s="593"/>
      <c r="H84" s="593"/>
      <c r="I84" s="593"/>
      <c r="J84" s="593"/>
      <c r="K84" s="593"/>
      <c r="L84" s="593"/>
      <c r="M84" s="593"/>
      <c r="N84" s="593"/>
      <c r="O84" s="593"/>
      <c r="P84" s="593"/>
      <c r="R84" s="593"/>
      <c r="S84" s="593"/>
      <c r="T84" s="593"/>
      <c r="U84" s="593"/>
    </row>
    <row r="85" customHeight="1" spans="6:21">
      <c r="F85" s="593"/>
      <c r="G85" s="593"/>
      <c r="H85" s="593"/>
      <c r="I85" s="593"/>
      <c r="J85" s="593"/>
      <c r="K85" s="593"/>
      <c r="L85" s="593"/>
      <c r="M85" s="593"/>
      <c r="N85" s="593"/>
      <c r="O85" s="593"/>
      <c r="P85" s="593"/>
      <c r="R85" s="593"/>
      <c r="S85" s="593"/>
      <c r="T85" s="593"/>
      <c r="U85" s="593"/>
    </row>
    <row r="86" customHeight="1" spans="6:21">
      <c r="F86" s="593"/>
      <c r="G86" s="593"/>
      <c r="H86" s="593"/>
      <c r="I86" s="593"/>
      <c r="J86" s="593"/>
      <c r="K86" s="593"/>
      <c r="L86" s="593"/>
      <c r="M86" s="593"/>
      <c r="N86" s="593"/>
      <c r="O86" s="593"/>
      <c r="P86" s="593"/>
      <c r="R86" s="593"/>
      <c r="S86" s="593"/>
      <c r="T86" s="593"/>
      <c r="U86" s="593"/>
    </row>
    <row r="87" customHeight="1" spans="6:21">
      <c r="F87" s="593"/>
      <c r="G87" s="593"/>
      <c r="H87" s="593"/>
      <c r="I87" s="593"/>
      <c r="J87" s="593"/>
      <c r="K87" s="593"/>
      <c r="L87" s="593"/>
      <c r="M87" s="593"/>
      <c r="N87" s="593"/>
      <c r="O87" s="593"/>
      <c r="P87" s="593"/>
      <c r="R87" s="593"/>
      <c r="S87" s="593"/>
      <c r="T87" s="593"/>
      <c r="U87" s="593"/>
    </row>
    <row r="88" customHeight="1" spans="6:21">
      <c r="F88" s="593"/>
      <c r="G88" s="593"/>
      <c r="H88" s="593"/>
      <c r="I88" s="593"/>
      <c r="J88" s="593"/>
      <c r="K88" s="593"/>
      <c r="L88" s="593"/>
      <c r="M88" s="593"/>
      <c r="N88" s="593"/>
      <c r="O88" s="593"/>
      <c r="P88" s="593"/>
      <c r="R88" s="593"/>
      <c r="S88" s="593"/>
      <c r="T88" s="593"/>
      <c r="U88" s="593"/>
    </row>
    <row r="89" customHeight="1" spans="6:21">
      <c r="F89" s="593"/>
      <c r="G89" s="593"/>
      <c r="H89" s="593"/>
      <c r="I89" s="593"/>
      <c r="J89" s="593"/>
      <c r="K89" s="593"/>
      <c r="L89" s="593"/>
      <c r="M89" s="593"/>
      <c r="N89" s="593"/>
      <c r="O89" s="593"/>
      <c r="P89" s="593"/>
      <c r="R89" s="593"/>
      <c r="S89" s="593"/>
      <c r="T89" s="593"/>
      <c r="U89" s="593"/>
    </row>
    <row r="90" customHeight="1" spans="6:21">
      <c r="F90" s="593"/>
      <c r="G90" s="593"/>
      <c r="H90" s="593"/>
      <c r="I90" s="593"/>
      <c r="J90" s="593"/>
      <c r="K90" s="593"/>
      <c r="L90" s="593"/>
      <c r="M90" s="593"/>
      <c r="N90" s="593"/>
      <c r="O90" s="593"/>
      <c r="P90" s="593"/>
      <c r="R90" s="593"/>
      <c r="S90" s="593"/>
      <c r="T90" s="593"/>
      <c r="U90" s="593"/>
    </row>
    <row r="91" customHeight="1" spans="6:21">
      <c r="F91" s="593"/>
      <c r="G91" s="593"/>
      <c r="H91" s="593"/>
      <c r="I91" s="593"/>
      <c r="J91" s="593"/>
      <c r="K91" s="593"/>
      <c r="L91" s="593"/>
      <c r="M91" s="593"/>
      <c r="N91" s="593"/>
      <c r="O91" s="593"/>
      <c r="P91" s="593"/>
      <c r="R91" s="593"/>
      <c r="S91" s="593"/>
      <c r="T91" s="593"/>
      <c r="U91" s="593"/>
    </row>
    <row r="92" customHeight="1" spans="6:21">
      <c r="F92" s="593"/>
      <c r="G92" s="593"/>
      <c r="H92" s="593"/>
      <c r="I92" s="593"/>
      <c r="J92" s="593"/>
      <c r="K92" s="593"/>
      <c r="L92" s="593"/>
      <c r="M92" s="593"/>
      <c r="N92" s="593"/>
      <c r="O92" s="593"/>
      <c r="P92" s="593"/>
      <c r="R92" s="593"/>
      <c r="S92" s="593"/>
      <c r="T92" s="593"/>
      <c r="U92" s="593"/>
    </row>
    <row r="93" customHeight="1" spans="6:21">
      <c r="F93" s="593"/>
      <c r="G93" s="593"/>
      <c r="H93" s="593"/>
      <c r="I93" s="593"/>
      <c r="J93" s="593"/>
      <c r="K93" s="593"/>
      <c r="L93" s="593"/>
      <c r="M93" s="593"/>
      <c r="N93" s="593"/>
      <c r="O93" s="593"/>
      <c r="P93" s="593"/>
      <c r="R93" s="593"/>
      <c r="S93" s="593"/>
      <c r="T93" s="593"/>
      <c r="U93" s="593"/>
    </row>
    <row r="94" customHeight="1" spans="6:21">
      <c r="F94" s="593"/>
      <c r="G94" s="593"/>
      <c r="H94" s="593"/>
      <c r="I94" s="593"/>
      <c r="J94" s="593"/>
      <c r="K94" s="593"/>
      <c r="L94" s="593"/>
      <c r="M94" s="593"/>
      <c r="N94" s="593"/>
      <c r="O94" s="593"/>
      <c r="P94" s="593"/>
      <c r="R94" s="593"/>
      <c r="S94" s="593"/>
      <c r="T94" s="593"/>
      <c r="U94" s="593"/>
    </row>
    <row r="95" customHeight="1" spans="6:21">
      <c r="F95" s="593"/>
      <c r="G95" s="593"/>
      <c r="H95" s="593"/>
      <c r="I95" s="593"/>
      <c r="J95" s="593"/>
      <c r="K95" s="593"/>
      <c r="L95" s="593"/>
      <c r="M95" s="593"/>
      <c r="N95" s="593"/>
      <c r="O95" s="593"/>
      <c r="P95" s="593"/>
      <c r="R95" s="593"/>
      <c r="S95" s="593"/>
      <c r="T95" s="593"/>
      <c r="U95" s="593"/>
    </row>
    <row r="96" customHeight="1" spans="6:21">
      <c r="F96" s="593"/>
      <c r="G96" s="593"/>
      <c r="H96" s="593"/>
      <c r="I96" s="593"/>
      <c r="J96" s="593"/>
      <c r="K96" s="593"/>
      <c r="L96" s="593"/>
      <c r="M96" s="593"/>
      <c r="N96" s="593"/>
      <c r="O96" s="593"/>
      <c r="P96" s="593"/>
      <c r="R96" s="593"/>
      <c r="S96" s="593"/>
      <c r="T96" s="593"/>
      <c r="U96" s="593"/>
    </row>
    <row r="97" customHeight="1" spans="6:21">
      <c r="F97" s="593"/>
      <c r="G97" s="593"/>
      <c r="H97" s="593"/>
      <c r="I97" s="593"/>
      <c r="J97" s="593"/>
      <c r="K97" s="593"/>
      <c r="L97" s="593"/>
      <c r="M97" s="593"/>
      <c r="N97" s="593"/>
      <c r="O97" s="593"/>
      <c r="P97" s="593"/>
      <c r="R97" s="593"/>
      <c r="S97" s="593"/>
      <c r="T97" s="593"/>
      <c r="U97" s="593"/>
    </row>
    <row r="98" customHeight="1" spans="6:21">
      <c r="F98" s="593"/>
      <c r="G98" s="593"/>
      <c r="H98" s="593"/>
      <c r="I98" s="593"/>
      <c r="J98" s="593"/>
      <c r="K98" s="593"/>
      <c r="L98" s="593"/>
      <c r="M98" s="593"/>
      <c r="N98" s="593"/>
      <c r="O98" s="593"/>
      <c r="P98" s="593"/>
      <c r="R98" s="593"/>
      <c r="S98" s="593"/>
      <c r="T98" s="593"/>
      <c r="U98" s="593"/>
    </row>
    <row r="99" customHeight="1" spans="6:21">
      <c r="F99" s="593"/>
      <c r="G99" s="593"/>
      <c r="H99" s="593"/>
      <c r="I99" s="593"/>
      <c r="J99" s="593"/>
      <c r="K99" s="593"/>
      <c r="L99" s="593"/>
      <c r="M99" s="593"/>
      <c r="N99" s="593"/>
      <c r="O99" s="593"/>
      <c r="P99" s="593"/>
      <c r="R99" s="593"/>
      <c r="S99" s="593"/>
      <c r="T99" s="593"/>
      <c r="U99" s="593"/>
    </row>
    <row r="100" customHeight="1" spans="6:21">
      <c r="F100" s="593"/>
      <c r="G100" s="593"/>
      <c r="H100" s="593"/>
      <c r="I100" s="593"/>
      <c r="J100" s="593"/>
      <c r="K100" s="593"/>
      <c r="L100" s="593"/>
      <c r="M100" s="593"/>
      <c r="N100" s="593"/>
      <c r="O100" s="593"/>
      <c r="P100" s="593"/>
      <c r="R100" s="593"/>
      <c r="S100" s="593"/>
      <c r="T100" s="593"/>
      <c r="U100" s="593"/>
    </row>
    <row r="101" customHeight="1" spans="6:21">
      <c r="F101" s="593"/>
      <c r="G101" s="593"/>
      <c r="H101" s="593"/>
      <c r="I101" s="593"/>
      <c r="J101" s="593"/>
      <c r="K101" s="593"/>
      <c r="L101" s="593"/>
      <c r="M101" s="593"/>
      <c r="N101" s="593"/>
      <c r="O101" s="593"/>
      <c r="P101" s="593"/>
      <c r="R101" s="593"/>
      <c r="S101" s="593"/>
      <c r="T101" s="593"/>
      <c r="U101" s="593"/>
    </row>
    <row r="102" customHeight="1" spans="6:21">
      <c r="F102" s="593"/>
      <c r="G102" s="593"/>
      <c r="H102" s="593"/>
      <c r="I102" s="593"/>
      <c r="J102" s="593"/>
      <c r="K102" s="593"/>
      <c r="L102" s="593"/>
      <c r="M102" s="593"/>
      <c r="N102" s="593"/>
      <c r="O102" s="593"/>
      <c r="P102" s="593"/>
      <c r="R102" s="593"/>
      <c r="S102" s="593"/>
      <c r="T102" s="593"/>
      <c r="U102" s="593"/>
    </row>
    <row r="103" customHeight="1" spans="6:21">
      <c r="F103" s="593"/>
      <c r="G103" s="593"/>
      <c r="H103" s="593"/>
      <c r="I103" s="593"/>
      <c r="J103" s="593"/>
      <c r="K103" s="593"/>
      <c r="L103" s="593"/>
      <c r="M103" s="593"/>
      <c r="N103" s="593"/>
      <c r="O103" s="593"/>
      <c r="P103" s="593"/>
      <c r="R103" s="593"/>
      <c r="S103" s="593"/>
      <c r="T103" s="593"/>
      <c r="U103" s="593"/>
    </row>
    <row r="104" customHeight="1" spans="6:21">
      <c r="F104" s="593"/>
      <c r="G104" s="593"/>
      <c r="H104" s="593"/>
      <c r="I104" s="593"/>
      <c r="J104" s="593"/>
      <c r="K104" s="593"/>
      <c r="L104" s="593"/>
      <c r="M104" s="593"/>
      <c r="N104" s="593"/>
      <c r="O104" s="593"/>
      <c r="P104" s="593"/>
      <c r="R104" s="593"/>
      <c r="S104" s="593"/>
      <c r="T104" s="593"/>
      <c r="U104" s="593"/>
    </row>
    <row r="105" customHeight="1" spans="6:21">
      <c r="F105" s="593"/>
      <c r="G105" s="593"/>
      <c r="H105" s="593"/>
      <c r="I105" s="593"/>
      <c r="J105" s="593"/>
      <c r="K105" s="593"/>
      <c r="L105" s="593"/>
      <c r="M105" s="593"/>
      <c r="N105" s="593"/>
      <c r="O105" s="593"/>
      <c r="P105" s="593"/>
      <c r="R105" s="593"/>
      <c r="S105" s="593"/>
      <c r="T105" s="593"/>
      <c r="U105" s="593"/>
    </row>
    <row r="106" customHeight="1" spans="6:21">
      <c r="F106" s="593"/>
      <c r="G106" s="593"/>
      <c r="H106" s="593"/>
      <c r="I106" s="593"/>
      <c r="J106" s="593"/>
      <c r="K106" s="593"/>
      <c r="L106" s="593"/>
      <c r="M106" s="593"/>
      <c r="N106" s="593"/>
      <c r="O106" s="593"/>
      <c r="P106" s="593"/>
      <c r="R106" s="593"/>
      <c r="S106" s="593"/>
      <c r="T106" s="593"/>
      <c r="U106" s="593"/>
    </row>
    <row r="107" customHeight="1" spans="6:21">
      <c r="F107" s="593"/>
      <c r="G107" s="593"/>
      <c r="H107" s="593"/>
      <c r="I107" s="593"/>
      <c r="J107" s="593"/>
      <c r="K107" s="593"/>
      <c r="L107" s="593"/>
      <c r="M107" s="593"/>
      <c r="N107" s="593"/>
      <c r="O107" s="593"/>
      <c r="P107" s="593"/>
      <c r="R107" s="593"/>
      <c r="S107" s="593"/>
      <c r="T107" s="593"/>
      <c r="U107" s="593"/>
    </row>
    <row r="108" customHeight="1" spans="6:21">
      <c r="F108" s="593"/>
      <c r="G108" s="593"/>
      <c r="H108" s="593"/>
      <c r="I108" s="593"/>
      <c r="J108" s="593"/>
      <c r="K108" s="593"/>
      <c r="L108" s="593"/>
      <c r="M108" s="593"/>
      <c r="N108" s="593"/>
      <c r="O108" s="593"/>
      <c r="P108" s="593"/>
      <c r="R108" s="593"/>
      <c r="S108" s="593"/>
      <c r="T108" s="593"/>
      <c r="U108" s="593"/>
    </row>
    <row r="109" customHeight="1" spans="6:21">
      <c r="F109" s="593"/>
      <c r="G109" s="593"/>
      <c r="H109" s="593"/>
      <c r="I109" s="593"/>
      <c r="J109" s="593"/>
      <c r="K109" s="593"/>
      <c r="L109" s="593"/>
      <c r="M109" s="593"/>
      <c r="N109" s="593"/>
      <c r="O109" s="593"/>
      <c r="P109" s="593"/>
      <c r="R109" s="593"/>
      <c r="S109" s="593"/>
      <c r="T109" s="593"/>
      <c r="U109" s="593"/>
    </row>
    <row r="110" customHeight="1" spans="6:21">
      <c r="F110" s="593"/>
      <c r="G110" s="593"/>
      <c r="H110" s="593"/>
      <c r="I110" s="593"/>
      <c r="J110" s="593"/>
      <c r="K110" s="593"/>
      <c r="L110" s="593"/>
      <c r="M110" s="593"/>
      <c r="N110" s="593"/>
      <c r="O110" s="593"/>
      <c r="P110" s="593"/>
      <c r="R110" s="593"/>
      <c r="S110" s="593"/>
      <c r="T110" s="593"/>
      <c r="U110" s="593"/>
    </row>
    <row r="111" customHeight="1" spans="6:21">
      <c r="F111" s="593"/>
      <c r="G111" s="593"/>
      <c r="H111" s="593"/>
      <c r="I111" s="593"/>
      <c r="J111" s="593"/>
      <c r="K111" s="593"/>
      <c r="L111" s="593"/>
      <c r="M111" s="593"/>
      <c r="N111" s="593"/>
      <c r="O111" s="593"/>
      <c r="P111" s="593"/>
      <c r="R111" s="593"/>
      <c r="S111" s="593"/>
      <c r="T111" s="593"/>
      <c r="U111" s="593"/>
    </row>
    <row r="112" customHeight="1" spans="6:21">
      <c r="F112" s="593"/>
      <c r="G112" s="593"/>
      <c r="H112" s="593"/>
      <c r="I112" s="593"/>
      <c r="J112" s="593"/>
      <c r="K112" s="593"/>
      <c r="L112" s="593"/>
      <c r="M112" s="593"/>
      <c r="N112" s="593"/>
      <c r="O112" s="593"/>
      <c r="P112" s="593"/>
      <c r="R112" s="593"/>
      <c r="S112" s="593"/>
      <c r="T112" s="593"/>
      <c r="U112" s="593"/>
    </row>
    <row r="113" customHeight="1" spans="6:21">
      <c r="F113" s="593"/>
      <c r="G113" s="593"/>
      <c r="H113" s="593"/>
      <c r="I113" s="593"/>
      <c r="J113" s="593"/>
      <c r="K113" s="593"/>
      <c r="L113" s="593"/>
      <c r="M113" s="593"/>
      <c r="N113" s="593"/>
      <c r="O113" s="593"/>
      <c r="P113" s="593"/>
      <c r="R113" s="593"/>
      <c r="S113" s="593"/>
      <c r="T113" s="593"/>
      <c r="U113" s="593"/>
    </row>
    <row r="114" customHeight="1" spans="6:21">
      <c r="F114" s="593"/>
      <c r="G114" s="593"/>
      <c r="H114" s="593"/>
      <c r="I114" s="593"/>
      <c r="J114" s="593"/>
      <c r="K114" s="593"/>
      <c r="L114" s="593"/>
      <c r="M114" s="593"/>
      <c r="N114" s="593"/>
      <c r="O114" s="593"/>
      <c r="P114" s="593"/>
      <c r="R114" s="593"/>
      <c r="S114" s="593"/>
      <c r="T114" s="593"/>
      <c r="U114" s="593"/>
    </row>
    <row r="115" customHeight="1" spans="6:21">
      <c r="F115" s="593"/>
      <c r="G115" s="593"/>
      <c r="H115" s="593"/>
      <c r="I115" s="593"/>
      <c r="J115" s="593"/>
      <c r="K115" s="593"/>
      <c r="L115" s="593"/>
      <c r="M115" s="593"/>
      <c r="N115" s="593"/>
      <c r="O115" s="593"/>
      <c r="P115" s="593"/>
      <c r="R115" s="593"/>
      <c r="S115" s="593"/>
      <c r="T115" s="593"/>
      <c r="U115" s="593"/>
    </row>
    <row r="116" customHeight="1" spans="6:21">
      <c r="F116" s="593"/>
      <c r="G116" s="593"/>
      <c r="H116" s="593"/>
      <c r="I116" s="593"/>
      <c r="J116" s="593"/>
      <c r="K116" s="593"/>
      <c r="L116" s="593"/>
      <c r="M116" s="593"/>
      <c r="N116" s="593"/>
      <c r="O116" s="593"/>
      <c r="P116" s="593"/>
      <c r="R116" s="593"/>
      <c r="S116" s="593"/>
      <c r="T116" s="593"/>
      <c r="U116" s="593"/>
    </row>
    <row r="117" customHeight="1" spans="6:21">
      <c r="F117" s="593"/>
      <c r="G117" s="593"/>
      <c r="H117" s="593"/>
      <c r="I117" s="593"/>
      <c r="J117" s="593"/>
      <c r="K117" s="593"/>
      <c r="L117" s="593"/>
      <c r="M117" s="593"/>
      <c r="N117" s="593"/>
      <c r="O117" s="593"/>
      <c r="P117" s="593"/>
      <c r="R117" s="593"/>
      <c r="S117" s="593"/>
      <c r="T117" s="593"/>
      <c r="U117" s="593"/>
    </row>
    <row r="118" customHeight="1" spans="6:21">
      <c r="F118" s="593"/>
      <c r="G118" s="593"/>
      <c r="H118" s="593"/>
      <c r="I118" s="593"/>
      <c r="J118" s="593"/>
      <c r="K118" s="593"/>
      <c r="L118" s="593"/>
      <c r="M118" s="593"/>
      <c r="N118" s="593"/>
      <c r="O118" s="593"/>
      <c r="P118" s="593"/>
      <c r="R118" s="593"/>
      <c r="S118" s="593"/>
      <c r="T118" s="593"/>
      <c r="U118" s="593"/>
    </row>
    <row r="119" customHeight="1" spans="6:21">
      <c r="F119" s="593"/>
      <c r="G119" s="593"/>
      <c r="H119" s="593"/>
      <c r="I119" s="593"/>
      <c r="J119" s="593"/>
      <c r="K119" s="593"/>
      <c r="L119" s="593"/>
      <c r="M119" s="593"/>
      <c r="N119" s="593"/>
      <c r="O119" s="593"/>
      <c r="P119" s="593"/>
      <c r="R119" s="593"/>
      <c r="S119" s="593"/>
      <c r="T119" s="593"/>
      <c r="U119" s="593"/>
    </row>
    <row r="120" customHeight="1" spans="6:21">
      <c r="F120" s="593"/>
      <c r="G120" s="593"/>
      <c r="H120" s="593"/>
      <c r="I120" s="593"/>
      <c r="J120" s="593"/>
      <c r="K120" s="593"/>
      <c r="L120" s="593"/>
      <c r="M120" s="593"/>
      <c r="N120" s="593"/>
      <c r="O120" s="593"/>
      <c r="P120" s="593"/>
      <c r="R120" s="593"/>
      <c r="S120" s="593"/>
      <c r="T120" s="593"/>
      <c r="U120" s="593"/>
    </row>
    <row r="121" customHeight="1" spans="6:21">
      <c r="F121" s="593"/>
      <c r="G121" s="593"/>
      <c r="H121" s="593"/>
      <c r="I121" s="593"/>
      <c r="J121" s="593"/>
      <c r="K121" s="593"/>
      <c r="L121" s="593"/>
      <c r="M121" s="593"/>
      <c r="N121" s="593"/>
      <c r="O121" s="593"/>
      <c r="P121" s="593"/>
      <c r="R121" s="593"/>
      <c r="S121" s="593"/>
      <c r="T121" s="593"/>
      <c r="U121" s="593"/>
    </row>
    <row r="122" customHeight="1" spans="6:21">
      <c r="F122" s="593"/>
      <c r="G122" s="593"/>
      <c r="H122" s="593"/>
      <c r="I122" s="593"/>
      <c r="J122" s="593"/>
      <c r="K122" s="593"/>
      <c r="L122" s="593"/>
      <c r="M122" s="593"/>
      <c r="N122" s="593"/>
      <c r="O122" s="593"/>
      <c r="P122" s="593"/>
      <c r="R122" s="593"/>
      <c r="S122" s="593"/>
      <c r="T122" s="593"/>
      <c r="U122" s="593"/>
    </row>
    <row r="123" customHeight="1" spans="6:21">
      <c r="F123" s="593"/>
      <c r="G123" s="593"/>
      <c r="H123" s="593"/>
      <c r="I123" s="593"/>
      <c r="J123" s="593"/>
      <c r="K123" s="593"/>
      <c r="L123" s="593"/>
      <c r="M123" s="593"/>
      <c r="N123" s="593"/>
      <c r="O123" s="593"/>
      <c r="P123" s="593"/>
      <c r="R123" s="593"/>
      <c r="S123" s="593"/>
      <c r="T123" s="593"/>
      <c r="U123" s="593"/>
    </row>
    <row r="124" customHeight="1" spans="6:21">
      <c r="F124" s="593"/>
      <c r="G124" s="593"/>
      <c r="H124" s="593"/>
      <c r="I124" s="593"/>
      <c r="J124" s="593"/>
      <c r="K124" s="593"/>
      <c r="L124" s="593"/>
      <c r="M124" s="593"/>
      <c r="N124" s="593"/>
      <c r="O124" s="593"/>
      <c r="P124" s="593"/>
      <c r="R124" s="593"/>
      <c r="S124" s="593"/>
      <c r="T124" s="593"/>
      <c r="U124" s="593"/>
    </row>
    <row r="125" customHeight="1" spans="6:21">
      <c r="F125" s="593"/>
      <c r="G125" s="593"/>
      <c r="H125" s="593"/>
      <c r="I125" s="593"/>
      <c r="J125" s="593"/>
      <c r="K125" s="593"/>
      <c r="L125" s="593"/>
      <c r="M125" s="593"/>
      <c r="N125" s="593"/>
      <c r="O125" s="593"/>
      <c r="P125" s="593"/>
      <c r="R125" s="593"/>
      <c r="S125" s="593"/>
      <c r="T125" s="593"/>
      <c r="U125" s="593"/>
    </row>
    <row r="126" customHeight="1" spans="6:21">
      <c r="F126" s="593"/>
      <c r="G126" s="593"/>
      <c r="H126" s="593"/>
      <c r="I126" s="593"/>
      <c r="J126" s="593"/>
      <c r="K126" s="593"/>
      <c r="L126" s="593"/>
      <c r="M126" s="593"/>
      <c r="N126" s="593"/>
      <c r="O126" s="593"/>
      <c r="P126" s="593"/>
      <c r="R126" s="593"/>
      <c r="S126" s="593"/>
      <c r="T126" s="593"/>
      <c r="U126" s="593"/>
    </row>
    <row r="127" customHeight="1" spans="6:21">
      <c r="F127" s="593"/>
      <c r="G127" s="593"/>
      <c r="H127" s="593"/>
      <c r="I127" s="593"/>
      <c r="J127" s="593"/>
      <c r="K127" s="593"/>
      <c r="L127" s="593"/>
      <c r="M127" s="593"/>
      <c r="N127" s="593"/>
      <c r="O127" s="593"/>
      <c r="P127" s="593"/>
      <c r="R127" s="593"/>
      <c r="S127" s="593"/>
      <c r="T127" s="593"/>
      <c r="U127" s="593"/>
    </row>
    <row r="128" customHeight="1" spans="6:21">
      <c r="F128" s="593"/>
      <c r="G128" s="593"/>
      <c r="H128" s="593"/>
      <c r="I128" s="593"/>
      <c r="J128" s="593"/>
      <c r="K128" s="593"/>
      <c r="L128" s="593"/>
      <c r="M128" s="593"/>
      <c r="N128" s="593"/>
      <c r="O128" s="593"/>
      <c r="P128" s="593"/>
      <c r="R128" s="593"/>
      <c r="S128" s="593"/>
      <c r="T128" s="593"/>
      <c r="U128" s="593"/>
    </row>
    <row r="129" customHeight="1" spans="6:21">
      <c r="F129" s="593"/>
      <c r="G129" s="593"/>
      <c r="H129" s="593"/>
      <c r="I129" s="593"/>
      <c r="J129" s="593"/>
      <c r="K129" s="593"/>
      <c r="L129" s="593"/>
      <c r="M129" s="593"/>
      <c r="N129" s="593"/>
      <c r="O129" s="593"/>
      <c r="P129" s="593"/>
      <c r="R129" s="593"/>
      <c r="S129" s="593"/>
      <c r="T129" s="593"/>
      <c r="U129" s="593"/>
    </row>
    <row r="130" customHeight="1" spans="6:21">
      <c r="F130" s="593"/>
      <c r="G130" s="593"/>
      <c r="H130" s="593"/>
      <c r="I130" s="593"/>
      <c r="J130" s="593"/>
      <c r="K130" s="593"/>
      <c r="L130" s="593"/>
      <c r="M130" s="593"/>
      <c r="N130" s="593"/>
      <c r="O130" s="593"/>
      <c r="P130" s="593"/>
      <c r="R130" s="593"/>
      <c r="S130" s="593"/>
      <c r="T130" s="593"/>
      <c r="U130" s="593"/>
    </row>
    <row r="131" customHeight="1" spans="6:21">
      <c r="F131" s="593"/>
      <c r="G131" s="593"/>
      <c r="H131" s="593"/>
      <c r="I131" s="593"/>
      <c r="J131" s="593"/>
      <c r="K131" s="593"/>
      <c r="L131" s="593"/>
      <c r="M131" s="593"/>
      <c r="N131" s="593"/>
      <c r="O131" s="593"/>
      <c r="P131" s="593"/>
      <c r="R131" s="593"/>
      <c r="S131" s="593"/>
      <c r="T131" s="593"/>
      <c r="U131" s="593"/>
    </row>
    <row r="132" customHeight="1" spans="6:21">
      <c r="F132" s="593"/>
      <c r="G132" s="593"/>
      <c r="H132" s="593"/>
      <c r="I132" s="593"/>
      <c r="J132" s="593"/>
      <c r="K132" s="593"/>
      <c r="L132" s="593"/>
      <c r="M132" s="593"/>
      <c r="N132" s="593"/>
      <c r="O132" s="593"/>
      <c r="P132" s="593"/>
      <c r="R132" s="593"/>
      <c r="S132" s="593"/>
      <c r="T132" s="593"/>
      <c r="U132" s="593"/>
    </row>
    <row r="133" customHeight="1" spans="6:21">
      <c r="F133" s="593"/>
      <c r="G133" s="593"/>
      <c r="H133" s="593"/>
      <c r="I133" s="593"/>
      <c r="J133" s="593"/>
      <c r="K133" s="593"/>
      <c r="L133" s="593"/>
      <c r="M133" s="593"/>
      <c r="N133" s="593"/>
      <c r="O133" s="593"/>
      <c r="P133" s="593"/>
      <c r="R133" s="593"/>
      <c r="S133" s="593"/>
      <c r="T133" s="593"/>
      <c r="U133" s="593"/>
    </row>
    <row r="134" customHeight="1" spans="6:21">
      <c r="F134" s="593"/>
      <c r="G134" s="593"/>
      <c r="H134" s="593"/>
      <c r="I134" s="593"/>
      <c r="J134" s="593"/>
      <c r="K134" s="593"/>
      <c r="L134" s="593"/>
      <c r="M134" s="593"/>
      <c r="N134" s="593"/>
      <c r="O134" s="593"/>
      <c r="P134" s="593"/>
      <c r="R134" s="593"/>
      <c r="S134" s="593"/>
      <c r="T134" s="593"/>
      <c r="U134" s="593"/>
    </row>
    <row r="135" customHeight="1" spans="6:21">
      <c r="F135" s="593"/>
      <c r="G135" s="593"/>
      <c r="H135" s="593"/>
      <c r="I135" s="593"/>
      <c r="J135" s="593"/>
      <c r="K135" s="593"/>
      <c r="L135" s="593"/>
      <c r="M135" s="593"/>
      <c r="N135" s="593"/>
      <c r="O135" s="593"/>
      <c r="P135" s="593"/>
      <c r="R135" s="593"/>
      <c r="S135" s="593"/>
      <c r="T135" s="593"/>
      <c r="U135" s="593"/>
    </row>
    <row r="136" customHeight="1" spans="6:21">
      <c r="F136" s="593"/>
      <c r="G136" s="593"/>
      <c r="H136" s="593"/>
      <c r="I136" s="593"/>
      <c r="J136" s="593"/>
      <c r="K136" s="593"/>
      <c r="L136" s="593"/>
      <c r="M136" s="593"/>
      <c r="N136" s="593"/>
      <c r="O136" s="593"/>
      <c r="P136" s="593"/>
      <c r="R136" s="593"/>
      <c r="S136" s="593"/>
      <c r="T136" s="593"/>
      <c r="U136" s="593"/>
    </row>
    <row r="137" customHeight="1" spans="6:21">
      <c r="F137" s="593"/>
      <c r="G137" s="593"/>
      <c r="H137" s="593"/>
      <c r="I137" s="593"/>
      <c r="J137" s="593"/>
      <c r="K137" s="593"/>
      <c r="L137" s="593"/>
      <c r="M137" s="593"/>
      <c r="N137" s="593"/>
      <c r="O137" s="593"/>
      <c r="P137" s="593"/>
      <c r="R137" s="593"/>
      <c r="S137" s="593"/>
      <c r="T137" s="593"/>
      <c r="U137" s="593"/>
    </row>
    <row r="138" customHeight="1" spans="6:21">
      <c r="F138" s="593"/>
      <c r="G138" s="593"/>
      <c r="H138" s="593"/>
      <c r="I138" s="593"/>
      <c r="J138" s="593"/>
      <c r="K138" s="593"/>
      <c r="L138" s="593"/>
      <c r="M138" s="593"/>
      <c r="N138" s="593"/>
      <c r="O138" s="593"/>
      <c r="P138" s="593"/>
      <c r="R138" s="593"/>
      <c r="S138" s="593"/>
      <c r="T138" s="593"/>
      <c r="U138" s="593"/>
    </row>
    <row r="139" customHeight="1" spans="6:21">
      <c r="F139" s="593"/>
      <c r="G139" s="593"/>
      <c r="H139" s="593"/>
      <c r="I139" s="593"/>
      <c r="J139" s="593"/>
      <c r="K139" s="593"/>
      <c r="L139" s="593"/>
      <c r="M139" s="593"/>
      <c r="N139" s="593"/>
      <c r="O139" s="593"/>
      <c r="P139" s="593"/>
      <c r="R139" s="593"/>
      <c r="S139" s="593"/>
      <c r="T139" s="593"/>
      <c r="U139" s="593"/>
    </row>
    <row r="140" customHeight="1" spans="6:21">
      <c r="F140" s="593"/>
      <c r="G140" s="593"/>
      <c r="H140" s="593"/>
      <c r="I140" s="593"/>
      <c r="J140" s="593"/>
      <c r="K140" s="593"/>
      <c r="L140" s="593"/>
      <c r="M140" s="593"/>
      <c r="N140" s="593"/>
      <c r="O140" s="593"/>
      <c r="P140" s="593"/>
      <c r="R140" s="593"/>
      <c r="S140" s="593"/>
      <c r="T140" s="593"/>
      <c r="U140" s="593"/>
    </row>
    <row r="141" customHeight="1" spans="6:21">
      <c r="F141" s="593"/>
      <c r="G141" s="593"/>
      <c r="H141" s="593"/>
      <c r="I141" s="593"/>
      <c r="J141" s="593"/>
      <c r="K141" s="593"/>
      <c r="L141" s="593"/>
      <c r="M141" s="593"/>
      <c r="N141" s="593"/>
      <c r="O141" s="593"/>
      <c r="P141" s="593"/>
      <c r="R141" s="593"/>
      <c r="S141" s="593"/>
      <c r="T141" s="593"/>
      <c r="U141" s="593"/>
    </row>
    <row r="142" customHeight="1" spans="6:21">
      <c r="F142" s="593"/>
      <c r="G142" s="593"/>
      <c r="H142" s="593"/>
      <c r="I142" s="593"/>
      <c r="J142" s="593"/>
      <c r="K142" s="593"/>
      <c r="L142" s="593"/>
      <c r="M142" s="593"/>
      <c r="N142" s="593"/>
      <c r="O142" s="593"/>
      <c r="P142" s="593"/>
      <c r="R142" s="593"/>
      <c r="S142" s="593"/>
      <c r="T142" s="593"/>
      <c r="U142" s="593"/>
    </row>
    <row r="143" customHeight="1" spans="6:21">
      <c r="F143" s="593"/>
      <c r="G143" s="593"/>
      <c r="H143" s="593"/>
      <c r="I143" s="593"/>
      <c r="J143" s="593"/>
      <c r="K143" s="593"/>
      <c r="L143" s="593"/>
      <c r="M143" s="593"/>
      <c r="N143" s="593"/>
      <c r="O143" s="593"/>
      <c r="P143" s="593"/>
      <c r="R143" s="593"/>
      <c r="S143" s="593"/>
      <c r="T143" s="593"/>
      <c r="U143" s="593"/>
    </row>
    <row r="144" customHeight="1" spans="6:21">
      <c r="F144" s="593"/>
      <c r="G144" s="593"/>
      <c r="H144" s="593"/>
      <c r="I144" s="593"/>
      <c r="J144" s="593"/>
      <c r="K144" s="593"/>
      <c r="L144" s="593"/>
      <c r="M144" s="593"/>
      <c r="N144" s="593"/>
      <c r="O144" s="593"/>
      <c r="P144" s="593"/>
      <c r="R144" s="593"/>
      <c r="S144" s="593"/>
      <c r="T144" s="593"/>
      <c r="U144" s="593"/>
    </row>
    <row r="145" customHeight="1" spans="6:21">
      <c r="F145" s="593"/>
      <c r="G145" s="593"/>
      <c r="H145" s="593"/>
      <c r="I145" s="593"/>
      <c r="J145" s="593"/>
      <c r="K145" s="593"/>
      <c r="L145" s="593"/>
      <c r="M145" s="593"/>
      <c r="N145" s="593"/>
      <c r="O145" s="593"/>
      <c r="P145" s="593"/>
      <c r="R145" s="593"/>
      <c r="S145" s="593"/>
      <c r="T145" s="593"/>
      <c r="U145" s="593"/>
    </row>
    <row r="146" customHeight="1" spans="6:21">
      <c r="F146" s="593"/>
      <c r="G146" s="593"/>
      <c r="H146" s="593"/>
      <c r="I146" s="593"/>
      <c r="J146" s="593"/>
      <c r="K146" s="593"/>
      <c r="L146" s="593"/>
      <c r="M146" s="593"/>
      <c r="N146" s="593"/>
      <c r="O146" s="593"/>
      <c r="P146" s="593"/>
      <c r="R146" s="593"/>
      <c r="S146" s="593"/>
      <c r="T146" s="593"/>
      <c r="U146" s="593"/>
    </row>
    <row r="147" customHeight="1" spans="6:21">
      <c r="F147" s="593"/>
      <c r="G147" s="593"/>
      <c r="H147" s="593"/>
      <c r="I147" s="593"/>
      <c r="J147" s="593"/>
      <c r="K147" s="593"/>
      <c r="L147" s="593"/>
      <c r="M147" s="593"/>
      <c r="N147" s="593"/>
      <c r="O147" s="593"/>
      <c r="P147" s="593"/>
      <c r="R147" s="593"/>
      <c r="S147" s="593"/>
      <c r="T147" s="593"/>
      <c r="U147" s="593"/>
    </row>
    <row r="148" customHeight="1" spans="6:21">
      <c r="F148" s="593"/>
      <c r="G148" s="593"/>
      <c r="H148" s="593"/>
      <c r="I148" s="593"/>
      <c r="J148" s="593"/>
      <c r="K148" s="593"/>
      <c r="L148" s="593"/>
      <c r="M148" s="593"/>
      <c r="N148" s="593"/>
      <c r="O148" s="593"/>
      <c r="P148" s="593"/>
      <c r="R148" s="593"/>
      <c r="S148" s="593"/>
      <c r="T148" s="593"/>
      <c r="U148" s="593"/>
    </row>
    <row r="149" customHeight="1" spans="6:21">
      <c r="F149" s="593"/>
      <c r="G149" s="593"/>
      <c r="H149" s="593"/>
      <c r="I149" s="593"/>
      <c r="J149" s="593"/>
      <c r="K149" s="593"/>
      <c r="L149" s="593"/>
      <c r="M149" s="593"/>
      <c r="N149" s="593"/>
      <c r="O149" s="593"/>
      <c r="P149" s="593"/>
      <c r="R149" s="593"/>
      <c r="S149" s="593"/>
      <c r="T149" s="593"/>
      <c r="U149" s="593"/>
    </row>
    <row r="150" customHeight="1" spans="6:21">
      <c r="F150" s="593"/>
      <c r="G150" s="593"/>
      <c r="H150" s="593"/>
      <c r="I150" s="593"/>
      <c r="J150" s="593"/>
      <c r="K150" s="593"/>
      <c r="L150" s="593"/>
      <c r="M150" s="593"/>
      <c r="N150" s="593"/>
      <c r="O150" s="593"/>
      <c r="P150" s="593"/>
      <c r="R150" s="593"/>
      <c r="S150" s="593"/>
      <c r="T150" s="593"/>
      <c r="U150" s="593"/>
    </row>
    <row r="151" customHeight="1" spans="6:21">
      <c r="F151" s="593"/>
      <c r="G151" s="593"/>
      <c r="H151" s="593"/>
      <c r="I151" s="593"/>
      <c r="J151" s="593"/>
      <c r="K151" s="593"/>
      <c r="L151" s="593"/>
      <c r="M151" s="593"/>
      <c r="N151" s="593"/>
      <c r="O151" s="593"/>
      <c r="P151" s="593"/>
      <c r="R151" s="593"/>
      <c r="S151" s="593"/>
      <c r="T151" s="593"/>
      <c r="U151" s="593"/>
    </row>
    <row r="152" customHeight="1" spans="6:21">
      <c r="F152" s="593"/>
      <c r="G152" s="593"/>
      <c r="H152" s="593"/>
      <c r="I152" s="593"/>
      <c r="J152" s="593"/>
      <c r="K152" s="593"/>
      <c r="L152" s="593"/>
      <c r="M152" s="593"/>
      <c r="N152" s="593"/>
      <c r="O152" s="593"/>
      <c r="P152" s="593"/>
      <c r="R152" s="593"/>
      <c r="S152" s="593"/>
      <c r="T152" s="593"/>
      <c r="U152" s="593"/>
    </row>
    <row r="153" customHeight="1" spans="6:21">
      <c r="F153" s="593"/>
      <c r="G153" s="593"/>
      <c r="H153" s="593"/>
      <c r="I153" s="593"/>
      <c r="J153" s="593"/>
      <c r="K153" s="593"/>
      <c r="L153" s="593"/>
      <c r="M153" s="593"/>
      <c r="N153" s="593"/>
      <c r="O153" s="593"/>
      <c r="P153" s="593"/>
      <c r="R153" s="593"/>
      <c r="S153" s="593"/>
      <c r="T153" s="593"/>
      <c r="U153" s="593"/>
    </row>
    <row r="154" customHeight="1" spans="6:21">
      <c r="F154" s="593"/>
      <c r="G154" s="593"/>
      <c r="H154" s="593"/>
      <c r="I154" s="593"/>
      <c r="J154" s="593"/>
      <c r="K154" s="593"/>
      <c r="L154" s="593"/>
      <c r="M154" s="593"/>
      <c r="N154" s="593"/>
      <c r="O154" s="593"/>
      <c r="P154" s="593"/>
      <c r="R154" s="593"/>
      <c r="S154" s="593"/>
      <c r="T154" s="593"/>
      <c r="U154" s="593"/>
    </row>
    <row r="155" customHeight="1" spans="6:21">
      <c r="F155" s="593"/>
      <c r="G155" s="593"/>
      <c r="H155" s="593"/>
      <c r="I155" s="593"/>
      <c r="J155" s="593"/>
      <c r="K155" s="593"/>
      <c r="L155" s="593"/>
      <c r="M155" s="593"/>
      <c r="N155" s="593"/>
      <c r="O155" s="593"/>
      <c r="P155" s="593"/>
      <c r="R155" s="593"/>
      <c r="S155" s="593"/>
      <c r="T155" s="593"/>
      <c r="U155" s="593"/>
    </row>
    <row r="156" customHeight="1" spans="6:21">
      <c r="F156" s="593"/>
      <c r="G156" s="593"/>
      <c r="H156" s="593"/>
      <c r="I156" s="593"/>
      <c r="J156" s="593"/>
      <c r="K156" s="593"/>
      <c r="L156" s="593"/>
      <c r="M156" s="593"/>
      <c r="N156" s="593"/>
      <c r="O156" s="593"/>
      <c r="P156" s="593"/>
      <c r="R156" s="593"/>
      <c r="S156" s="593"/>
      <c r="T156" s="593"/>
      <c r="U156" s="593"/>
    </row>
    <row r="157" customHeight="1" spans="6:21">
      <c r="F157" s="593"/>
      <c r="G157" s="593"/>
      <c r="H157" s="593"/>
      <c r="I157" s="593"/>
      <c r="J157" s="593"/>
      <c r="K157" s="593"/>
      <c r="L157" s="593"/>
      <c r="M157" s="593"/>
      <c r="N157" s="593"/>
      <c r="O157" s="593"/>
      <c r="P157" s="593"/>
      <c r="R157" s="593"/>
      <c r="S157" s="593"/>
      <c r="T157" s="593"/>
      <c r="U157" s="593"/>
    </row>
    <row r="158" customHeight="1" spans="6:21">
      <c r="F158" s="593"/>
      <c r="G158" s="593"/>
      <c r="H158" s="593"/>
      <c r="I158" s="593"/>
      <c r="J158" s="593"/>
      <c r="K158" s="593"/>
      <c r="L158" s="593"/>
      <c r="M158" s="593"/>
      <c r="N158" s="593"/>
      <c r="O158" s="593"/>
      <c r="P158" s="593"/>
      <c r="R158" s="593"/>
      <c r="S158" s="593"/>
      <c r="T158" s="593"/>
      <c r="U158" s="593"/>
    </row>
    <row r="159" customHeight="1" spans="6:21">
      <c r="F159" s="593"/>
      <c r="G159" s="593"/>
      <c r="H159" s="593"/>
      <c r="I159" s="593"/>
      <c r="J159" s="593"/>
      <c r="K159" s="593"/>
      <c r="L159" s="593"/>
      <c r="M159" s="593"/>
      <c r="N159" s="593"/>
      <c r="O159" s="593"/>
      <c r="P159" s="593"/>
      <c r="R159" s="593"/>
      <c r="S159" s="593"/>
      <c r="T159" s="593"/>
      <c r="U159" s="593"/>
    </row>
    <row r="160" customHeight="1" spans="6:21">
      <c r="F160" s="593"/>
      <c r="G160" s="593"/>
      <c r="H160" s="593"/>
      <c r="I160" s="593"/>
      <c r="J160" s="593"/>
      <c r="K160" s="593"/>
      <c r="L160" s="593"/>
      <c r="M160" s="593"/>
      <c r="N160" s="593"/>
      <c r="O160" s="593"/>
      <c r="P160" s="593"/>
      <c r="R160" s="593"/>
      <c r="S160" s="593"/>
      <c r="T160" s="593"/>
      <c r="U160" s="593"/>
    </row>
    <row r="161" customHeight="1" spans="6:21">
      <c r="F161" s="593"/>
      <c r="G161" s="593"/>
      <c r="H161" s="593"/>
      <c r="I161" s="593"/>
      <c r="J161" s="593"/>
      <c r="K161" s="593"/>
      <c r="L161" s="593"/>
      <c r="M161" s="593"/>
      <c r="N161" s="593"/>
      <c r="O161" s="593"/>
      <c r="P161" s="593"/>
      <c r="R161" s="593"/>
      <c r="S161" s="593"/>
      <c r="T161" s="593"/>
      <c r="U161" s="593"/>
    </row>
    <row r="162" customHeight="1" spans="6:21">
      <c r="F162" s="593"/>
      <c r="G162" s="593"/>
      <c r="H162" s="593"/>
      <c r="I162" s="593"/>
      <c r="J162" s="593"/>
      <c r="K162" s="593"/>
      <c r="L162" s="593"/>
      <c r="M162" s="593"/>
      <c r="N162" s="593"/>
      <c r="O162" s="593"/>
      <c r="P162" s="593"/>
      <c r="R162" s="593"/>
      <c r="S162" s="593"/>
      <c r="T162" s="593"/>
      <c r="U162" s="593"/>
    </row>
    <row r="163" customHeight="1" spans="6:21">
      <c r="F163" s="593"/>
      <c r="G163" s="593"/>
      <c r="H163" s="593"/>
      <c r="I163" s="593"/>
      <c r="J163" s="593"/>
      <c r="K163" s="593"/>
      <c r="L163" s="593"/>
      <c r="M163" s="593"/>
      <c r="N163" s="593"/>
      <c r="O163" s="593"/>
      <c r="P163" s="593"/>
      <c r="R163" s="593"/>
      <c r="S163" s="593"/>
      <c r="T163" s="593"/>
      <c r="U163" s="593"/>
    </row>
    <row r="164" customHeight="1" spans="6:21">
      <c r="F164" s="593"/>
      <c r="G164" s="593"/>
      <c r="H164" s="593"/>
      <c r="I164" s="593"/>
      <c r="J164" s="593"/>
      <c r="K164" s="593"/>
      <c r="L164" s="593"/>
      <c r="M164" s="593"/>
      <c r="N164" s="593"/>
      <c r="O164" s="593"/>
      <c r="P164" s="593"/>
      <c r="R164" s="593"/>
      <c r="S164" s="593"/>
      <c r="T164" s="593"/>
      <c r="U164" s="593"/>
    </row>
    <row r="165" customHeight="1" spans="6:21">
      <c r="F165" s="593"/>
      <c r="G165" s="593"/>
      <c r="H165" s="593"/>
      <c r="I165" s="593"/>
      <c r="J165" s="593"/>
      <c r="K165" s="593"/>
      <c r="L165" s="593"/>
      <c r="M165" s="593"/>
      <c r="N165" s="593"/>
      <c r="O165" s="593"/>
      <c r="P165" s="593"/>
      <c r="R165" s="593"/>
      <c r="S165" s="593"/>
      <c r="T165" s="593"/>
      <c r="U165" s="593"/>
    </row>
    <row r="166" customHeight="1" spans="6:21">
      <c r="F166" s="593"/>
      <c r="G166" s="593"/>
      <c r="H166" s="593"/>
      <c r="I166" s="593"/>
      <c r="J166" s="593"/>
      <c r="K166" s="593"/>
      <c r="L166" s="593"/>
      <c r="M166" s="593"/>
      <c r="N166" s="593"/>
      <c r="O166" s="593"/>
      <c r="P166" s="593"/>
      <c r="R166" s="593"/>
      <c r="S166" s="593"/>
      <c r="T166" s="593"/>
      <c r="U166" s="593"/>
    </row>
    <row r="167" customHeight="1" spans="6:21">
      <c r="F167" s="593"/>
      <c r="G167" s="593"/>
      <c r="H167" s="593"/>
      <c r="I167" s="593"/>
      <c r="J167" s="593"/>
      <c r="K167" s="593"/>
      <c r="L167" s="593"/>
      <c r="M167" s="593"/>
      <c r="N167" s="593"/>
      <c r="O167" s="593"/>
      <c r="P167" s="593"/>
      <c r="R167" s="593"/>
      <c r="S167" s="593"/>
      <c r="T167" s="593"/>
      <c r="U167" s="593"/>
    </row>
    <row r="168" customHeight="1" spans="6:21">
      <c r="F168" s="593"/>
      <c r="G168" s="593"/>
      <c r="H168" s="593"/>
      <c r="I168" s="593"/>
      <c r="J168" s="593"/>
      <c r="K168" s="593"/>
      <c r="L168" s="593"/>
      <c r="M168" s="593"/>
      <c r="N168" s="593"/>
      <c r="O168" s="593"/>
      <c r="P168" s="593"/>
      <c r="R168" s="593"/>
      <c r="S168" s="593"/>
      <c r="T168" s="593"/>
      <c r="U168" s="593"/>
    </row>
    <row r="169" customHeight="1" spans="6:21">
      <c r="F169" s="593"/>
      <c r="G169" s="593"/>
      <c r="H169" s="593"/>
      <c r="I169" s="593"/>
      <c r="J169" s="593"/>
      <c r="K169" s="593"/>
      <c r="L169" s="593"/>
      <c r="M169" s="593"/>
      <c r="N169" s="593"/>
      <c r="O169" s="593"/>
      <c r="P169" s="593"/>
      <c r="R169" s="593"/>
      <c r="S169" s="593"/>
      <c r="T169" s="593"/>
      <c r="U169" s="593"/>
    </row>
    <row r="170" customHeight="1" spans="6:21">
      <c r="F170" s="593"/>
      <c r="G170" s="593"/>
      <c r="H170" s="593"/>
      <c r="I170" s="593"/>
      <c r="J170" s="593"/>
      <c r="K170" s="593"/>
      <c r="L170" s="593"/>
      <c r="M170" s="593"/>
      <c r="N170" s="593"/>
      <c r="O170" s="593"/>
      <c r="P170" s="593"/>
      <c r="R170" s="593"/>
      <c r="S170" s="593"/>
      <c r="T170" s="593"/>
      <c r="U170" s="593"/>
    </row>
    <row r="171" customHeight="1" spans="6:21">
      <c r="F171" s="593"/>
      <c r="G171" s="593"/>
      <c r="H171" s="593"/>
      <c r="I171" s="593"/>
      <c r="J171" s="593"/>
      <c r="K171" s="593"/>
      <c r="L171" s="593"/>
      <c r="M171" s="593"/>
      <c r="N171" s="593"/>
      <c r="O171" s="593"/>
      <c r="P171" s="593"/>
      <c r="R171" s="593"/>
      <c r="S171" s="593"/>
      <c r="T171" s="593"/>
      <c r="U171" s="593"/>
    </row>
    <row r="172" customHeight="1" spans="6:21">
      <c r="F172" s="593"/>
      <c r="G172" s="593"/>
      <c r="H172" s="593"/>
      <c r="I172" s="593"/>
      <c r="J172" s="593"/>
      <c r="K172" s="593"/>
      <c r="L172" s="593"/>
      <c r="M172" s="593"/>
      <c r="N172" s="593"/>
      <c r="O172" s="593"/>
      <c r="P172" s="593"/>
      <c r="R172" s="593"/>
      <c r="S172" s="593"/>
      <c r="T172" s="593"/>
      <c r="U172" s="593"/>
    </row>
    <row r="173" customHeight="1" spans="6:21">
      <c r="F173" s="593"/>
      <c r="G173" s="593"/>
      <c r="H173" s="593"/>
      <c r="I173" s="593"/>
      <c r="J173" s="593"/>
      <c r="K173" s="593"/>
      <c r="L173" s="593"/>
      <c r="M173" s="593"/>
      <c r="N173" s="593"/>
      <c r="O173" s="593"/>
      <c r="P173" s="593"/>
      <c r="R173" s="593"/>
      <c r="S173" s="593"/>
      <c r="T173" s="593"/>
      <c r="U173" s="593"/>
    </row>
    <row r="174" customHeight="1" spans="6:21">
      <c r="F174" s="593"/>
      <c r="G174" s="593"/>
      <c r="H174" s="593"/>
      <c r="I174" s="593"/>
      <c r="J174" s="593"/>
      <c r="K174" s="593"/>
      <c r="L174" s="593"/>
      <c r="M174" s="593"/>
      <c r="N174" s="593"/>
      <c r="O174" s="593"/>
      <c r="P174" s="593"/>
      <c r="R174" s="593"/>
      <c r="S174" s="593"/>
      <c r="T174" s="593"/>
      <c r="U174" s="593"/>
    </row>
    <row r="175" customHeight="1" spans="6:21">
      <c r="F175" s="593"/>
      <c r="G175" s="593"/>
      <c r="H175" s="593"/>
      <c r="I175" s="593"/>
      <c r="J175" s="593"/>
      <c r="K175" s="593"/>
      <c r="L175" s="593"/>
      <c r="M175" s="593"/>
      <c r="N175" s="593"/>
      <c r="O175" s="593"/>
      <c r="P175" s="593"/>
      <c r="R175" s="593"/>
      <c r="S175" s="593"/>
      <c r="T175" s="593"/>
      <c r="U175" s="593"/>
    </row>
    <row r="176" customHeight="1" spans="6:21">
      <c r="F176" s="593"/>
      <c r="G176" s="593"/>
      <c r="H176" s="593"/>
      <c r="I176" s="593"/>
      <c r="J176" s="593"/>
      <c r="K176" s="593"/>
      <c r="L176" s="593"/>
      <c r="M176" s="593"/>
      <c r="N176" s="593"/>
      <c r="O176" s="593"/>
      <c r="P176" s="593"/>
      <c r="R176" s="593"/>
      <c r="S176" s="593"/>
      <c r="T176" s="593"/>
      <c r="U176" s="593"/>
    </row>
    <row r="177" customHeight="1" spans="6:21">
      <c r="F177" s="593"/>
      <c r="G177" s="593"/>
      <c r="H177" s="593"/>
      <c r="I177" s="593"/>
      <c r="J177" s="593"/>
      <c r="K177" s="593"/>
      <c r="L177" s="593"/>
      <c r="M177" s="593"/>
      <c r="N177" s="593"/>
      <c r="O177" s="593"/>
      <c r="P177" s="593"/>
      <c r="R177" s="593"/>
      <c r="S177" s="593"/>
      <c r="T177" s="593"/>
      <c r="U177" s="593"/>
    </row>
    <row r="178" customHeight="1" spans="6:21">
      <c r="F178" s="593"/>
      <c r="G178" s="593"/>
      <c r="H178" s="593"/>
      <c r="I178" s="593"/>
      <c r="J178" s="593"/>
      <c r="K178" s="593"/>
      <c r="L178" s="593"/>
      <c r="M178" s="593"/>
      <c r="N178" s="593"/>
      <c r="O178" s="593"/>
      <c r="P178" s="593"/>
      <c r="R178" s="593"/>
      <c r="S178" s="593"/>
      <c r="T178" s="593"/>
      <c r="U178" s="593"/>
    </row>
    <row r="179" customHeight="1" spans="6:21">
      <c r="F179" s="593"/>
      <c r="G179" s="593"/>
      <c r="H179" s="593"/>
      <c r="I179" s="593"/>
      <c r="J179" s="593"/>
      <c r="K179" s="593"/>
      <c r="L179" s="593"/>
      <c r="M179" s="593"/>
      <c r="N179" s="593"/>
      <c r="O179" s="593"/>
      <c r="P179" s="593"/>
      <c r="R179" s="593"/>
      <c r="S179" s="593"/>
      <c r="T179" s="593"/>
      <c r="U179" s="593"/>
    </row>
    <row r="180" customHeight="1" spans="6:21">
      <c r="F180" s="593"/>
      <c r="G180" s="593"/>
      <c r="H180" s="593"/>
      <c r="I180" s="593"/>
      <c r="J180" s="593"/>
      <c r="K180" s="593"/>
      <c r="L180" s="593"/>
      <c r="M180" s="593"/>
      <c r="N180" s="593"/>
      <c r="O180" s="593"/>
      <c r="P180" s="593"/>
      <c r="R180" s="593"/>
      <c r="S180" s="593"/>
      <c r="T180" s="593"/>
      <c r="U180" s="593"/>
    </row>
    <row r="181" customHeight="1" spans="6:21">
      <c r="F181" s="593"/>
      <c r="G181" s="593"/>
      <c r="H181" s="593"/>
      <c r="I181" s="593"/>
      <c r="J181" s="593"/>
      <c r="K181" s="593"/>
      <c r="L181" s="593"/>
      <c r="M181" s="593"/>
      <c r="N181" s="593"/>
      <c r="O181" s="593"/>
      <c r="P181" s="593"/>
      <c r="R181" s="593"/>
      <c r="S181" s="593"/>
      <c r="T181" s="593"/>
      <c r="U181" s="593"/>
    </row>
    <row r="182" customHeight="1" spans="6:21">
      <c r="F182" s="593"/>
      <c r="G182" s="593"/>
      <c r="H182" s="593"/>
      <c r="I182" s="593"/>
      <c r="J182" s="593"/>
      <c r="K182" s="593"/>
      <c r="L182" s="593"/>
      <c r="M182" s="593"/>
      <c r="N182" s="593"/>
      <c r="O182" s="593"/>
      <c r="P182" s="593"/>
      <c r="R182" s="593"/>
      <c r="S182" s="593"/>
      <c r="T182" s="593"/>
      <c r="U182" s="593"/>
    </row>
    <row r="183" customHeight="1" spans="6:21">
      <c r="F183" s="593"/>
      <c r="G183" s="593"/>
      <c r="H183" s="593"/>
      <c r="I183" s="593"/>
      <c r="J183" s="593"/>
      <c r="K183" s="593"/>
      <c r="L183" s="593"/>
      <c r="M183" s="593"/>
      <c r="N183" s="593"/>
      <c r="O183" s="593"/>
      <c r="P183" s="593"/>
      <c r="R183" s="593"/>
      <c r="S183" s="593"/>
      <c r="T183" s="593"/>
      <c r="U183" s="593"/>
    </row>
    <row r="184" customHeight="1" spans="6:21">
      <c r="F184" s="593"/>
      <c r="G184" s="593"/>
      <c r="H184" s="593"/>
      <c r="I184" s="593"/>
      <c r="J184" s="593"/>
      <c r="K184" s="593"/>
      <c r="L184" s="593"/>
      <c r="M184" s="593"/>
      <c r="N184" s="593"/>
      <c r="O184" s="593"/>
      <c r="P184" s="593"/>
      <c r="R184" s="593"/>
      <c r="S184" s="593"/>
      <c r="T184" s="593"/>
      <c r="U184" s="593"/>
    </row>
    <row r="185" customHeight="1" spans="6:21">
      <c r="F185" s="593"/>
      <c r="G185" s="593"/>
      <c r="H185" s="593"/>
      <c r="I185" s="593"/>
      <c r="J185" s="593"/>
      <c r="K185" s="593"/>
      <c r="L185" s="593"/>
      <c r="M185" s="593"/>
      <c r="N185" s="593"/>
      <c r="O185" s="593"/>
      <c r="P185" s="593"/>
      <c r="R185" s="593"/>
      <c r="S185" s="593"/>
      <c r="T185" s="593"/>
      <c r="U185" s="593"/>
    </row>
    <row r="186" customHeight="1" spans="6:21">
      <c r="F186" s="593"/>
      <c r="G186" s="593"/>
      <c r="H186" s="593"/>
      <c r="I186" s="593"/>
      <c r="J186" s="593"/>
      <c r="K186" s="593"/>
      <c r="L186" s="593"/>
      <c r="M186" s="593"/>
      <c r="N186" s="593"/>
      <c r="O186" s="593"/>
      <c r="P186" s="593"/>
      <c r="R186" s="593"/>
      <c r="S186" s="593"/>
      <c r="T186" s="593"/>
      <c r="U186" s="593"/>
    </row>
    <row r="187" customHeight="1" spans="6:21">
      <c r="F187" s="593"/>
      <c r="G187" s="593"/>
      <c r="H187" s="593"/>
      <c r="I187" s="593"/>
      <c r="J187" s="593"/>
      <c r="K187" s="593"/>
      <c r="L187" s="593"/>
      <c r="M187" s="593"/>
      <c r="N187" s="593"/>
      <c r="O187" s="593"/>
      <c r="P187" s="593"/>
      <c r="R187" s="593"/>
      <c r="S187" s="593"/>
      <c r="T187" s="593"/>
      <c r="U187" s="593"/>
    </row>
    <row r="188" customHeight="1" spans="6:21">
      <c r="F188" s="593"/>
      <c r="G188" s="593"/>
      <c r="H188" s="593"/>
      <c r="I188" s="593"/>
      <c r="J188" s="593"/>
      <c r="K188" s="593"/>
      <c r="L188" s="593"/>
      <c r="M188" s="593"/>
      <c r="N188" s="593"/>
      <c r="O188" s="593"/>
      <c r="P188" s="593"/>
      <c r="R188" s="593"/>
      <c r="S188" s="593"/>
      <c r="T188" s="593"/>
      <c r="U188" s="593"/>
    </row>
    <row r="189" customHeight="1" spans="6:21">
      <c r="F189" s="593"/>
      <c r="G189" s="593"/>
      <c r="H189" s="593"/>
      <c r="I189" s="593"/>
      <c r="J189" s="593"/>
      <c r="K189" s="593"/>
      <c r="L189" s="593"/>
      <c r="M189" s="593"/>
      <c r="N189" s="593"/>
      <c r="O189" s="593"/>
      <c r="P189" s="593"/>
      <c r="R189" s="593"/>
      <c r="S189" s="593"/>
      <c r="T189" s="593"/>
      <c r="U189" s="593"/>
    </row>
    <row r="190" customHeight="1" spans="6:21">
      <c r="F190" s="593"/>
      <c r="G190" s="593"/>
      <c r="H190" s="593"/>
      <c r="I190" s="593"/>
      <c r="J190" s="593"/>
      <c r="K190" s="593"/>
      <c r="L190" s="593"/>
      <c r="M190" s="593"/>
      <c r="N190" s="593"/>
      <c r="O190" s="593"/>
      <c r="P190" s="593"/>
      <c r="R190" s="593"/>
      <c r="S190" s="593"/>
      <c r="T190" s="593"/>
      <c r="U190" s="593"/>
    </row>
    <row r="191" customHeight="1" spans="6:21">
      <c r="F191" s="593"/>
      <c r="G191" s="593"/>
      <c r="H191" s="593"/>
      <c r="I191" s="593"/>
      <c r="J191" s="593"/>
      <c r="K191" s="593"/>
      <c r="L191" s="593"/>
      <c r="M191" s="593"/>
      <c r="N191" s="593"/>
      <c r="O191" s="593"/>
      <c r="P191" s="593"/>
      <c r="R191" s="593"/>
      <c r="S191" s="593"/>
      <c r="T191" s="593"/>
      <c r="U191" s="593"/>
    </row>
    <row r="192" customHeight="1" spans="6:21">
      <c r="F192" s="593"/>
      <c r="G192" s="593"/>
      <c r="H192" s="593"/>
      <c r="I192" s="593"/>
      <c r="J192" s="593"/>
      <c r="K192" s="593"/>
      <c r="L192" s="593"/>
      <c r="M192" s="593"/>
      <c r="N192" s="593"/>
      <c r="O192" s="593"/>
      <c r="P192" s="593"/>
      <c r="R192" s="593"/>
      <c r="S192" s="593"/>
      <c r="T192" s="593"/>
      <c r="U192" s="593"/>
    </row>
    <row r="193" customHeight="1" spans="6:21">
      <c r="F193" s="593"/>
      <c r="G193" s="593"/>
      <c r="H193" s="593"/>
      <c r="I193" s="593"/>
      <c r="J193" s="593"/>
      <c r="K193" s="593"/>
      <c r="L193" s="593"/>
      <c r="M193" s="593"/>
      <c r="N193" s="593"/>
      <c r="O193" s="593"/>
      <c r="P193" s="593"/>
      <c r="R193" s="593"/>
      <c r="S193" s="593"/>
      <c r="T193" s="593"/>
      <c r="U193" s="593"/>
    </row>
    <row r="194" customHeight="1" spans="6:21">
      <c r="F194" s="593"/>
      <c r="G194" s="593"/>
      <c r="H194" s="593"/>
      <c r="I194" s="593"/>
      <c r="J194" s="593"/>
      <c r="K194" s="593"/>
      <c r="L194" s="593"/>
      <c r="M194" s="593"/>
      <c r="N194" s="593"/>
      <c r="O194" s="593"/>
      <c r="P194" s="593"/>
      <c r="R194" s="593"/>
      <c r="S194" s="593"/>
      <c r="T194" s="593"/>
      <c r="U194" s="593"/>
    </row>
    <row r="195" customHeight="1" spans="6:21">
      <c r="F195" s="593"/>
      <c r="G195" s="593"/>
      <c r="H195" s="593"/>
      <c r="I195" s="593"/>
      <c r="J195" s="593"/>
      <c r="K195" s="593"/>
      <c r="L195" s="593"/>
      <c r="M195" s="593"/>
      <c r="N195" s="593"/>
      <c r="O195" s="593"/>
      <c r="P195" s="593"/>
      <c r="R195" s="593"/>
      <c r="S195" s="593"/>
      <c r="T195" s="593"/>
      <c r="U195" s="593"/>
    </row>
    <row r="196" customHeight="1" spans="6:21">
      <c r="F196" s="593"/>
      <c r="G196" s="593"/>
      <c r="H196" s="593"/>
      <c r="I196" s="593"/>
      <c r="J196" s="593"/>
      <c r="K196" s="593"/>
      <c r="L196" s="593"/>
      <c r="M196" s="593"/>
      <c r="N196" s="593"/>
      <c r="O196" s="593"/>
      <c r="P196" s="593"/>
      <c r="R196" s="593"/>
      <c r="S196" s="593"/>
      <c r="T196" s="593"/>
      <c r="U196" s="593"/>
    </row>
    <row r="197" customHeight="1" spans="6:21">
      <c r="F197" s="593"/>
      <c r="G197" s="593"/>
      <c r="H197" s="593"/>
      <c r="I197" s="593"/>
      <c r="J197" s="593"/>
      <c r="K197" s="593"/>
      <c r="L197" s="593"/>
      <c r="M197" s="593"/>
      <c r="N197" s="593"/>
      <c r="O197" s="593"/>
      <c r="P197" s="593"/>
      <c r="R197" s="593"/>
      <c r="S197" s="593"/>
      <c r="T197" s="593"/>
      <c r="U197" s="593"/>
    </row>
    <row r="198" customHeight="1" spans="6:21">
      <c r="F198" s="593"/>
      <c r="G198" s="593"/>
      <c r="H198" s="593"/>
      <c r="I198" s="593"/>
      <c r="J198" s="593"/>
      <c r="K198" s="593"/>
      <c r="L198" s="593"/>
      <c r="M198" s="593"/>
      <c r="N198" s="593"/>
      <c r="O198" s="593"/>
      <c r="P198" s="593"/>
      <c r="R198" s="593"/>
      <c r="S198" s="593"/>
      <c r="T198" s="593"/>
      <c r="U198" s="593"/>
    </row>
    <row r="199" customHeight="1" spans="6:21">
      <c r="F199" s="593"/>
      <c r="G199" s="593"/>
      <c r="H199" s="593"/>
      <c r="I199" s="593"/>
      <c r="J199" s="593"/>
      <c r="K199" s="593"/>
      <c r="L199" s="593"/>
      <c r="M199" s="593"/>
      <c r="N199" s="593"/>
      <c r="O199" s="593"/>
      <c r="P199" s="593"/>
      <c r="R199" s="593"/>
      <c r="S199" s="593"/>
      <c r="T199" s="593"/>
      <c r="U199" s="593"/>
    </row>
    <row r="200" customHeight="1" spans="6:21">
      <c r="F200" s="593"/>
      <c r="G200" s="593"/>
      <c r="H200" s="593"/>
      <c r="I200" s="593"/>
      <c r="J200" s="593"/>
      <c r="K200" s="593"/>
      <c r="L200" s="593"/>
      <c r="M200" s="593"/>
      <c r="N200" s="593"/>
      <c r="O200" s="593"/>
      <c r="P200" s="593"/>
      <c r="R200" s="593"/>
      <c r="S200" s="593"/>
      <c r="T200" s="593"/>
      <c r="U200" s="593"/>
    </row>
    <row r="201" customHeight="1" spans="6:21">
      <c r="F201" s="593"/>
      <c r="G201" s="593"/>
      <c r="H201" s="593"/>
      <c r="I201" s="593"/>
      <c r="J201" s="593"/>
      <c r="K201" s="593"/>
      <c r="L201" s="593"/>
      <c r="M201" s="593"/>
      <c r="N201" s="593"/>
      <c r="O201" s="593"/>
      <c r="P201" s="593"/>
      <c r="R201" s="593"/>
      <c r="S201" s="593"/>
      <c r="T201" s="593"/>
      <c r="U201" s="593"/>
    </row>
    <row r="202" customHeight="1" spans="6:21">
      <c r="F202" s="593"/>
      <c r="G202" s="593"/>
      <c r="H202" s="593"/>
      <c r="I202" s="593"/>
      <c r="J202" s="593"/>
      <c r="K202" s="593"/>
      <c r="L202" s="593"/>
      <c r="M202" s="593"/>
      <c r="N202" s="593"/>
      <c r="O202" s="593"/>
      <c r="P202" s="593"/>
      <c r="R202" s="593"/>
      <c r="S202" s="593"/>
      <c r="T202" s="593"/>
      <c r="U202" s="593"/>
    </row>
    <row r="203" customHeight="1" spans="6:21">
      <c r="F203" s="593"/>
      <c r="G203" s="593"/>
      <c r="H203" s="593"/>
      <c r="I203" s="593"/>
      <c r="J203" s="593"/>
      <c r="K203" s="593"/>
      <c r="L203" s="593"/>
      <c r="M203" s="593"/>
      <c r="N203" s="593"/>
      <c r="O203" s="593"/>
      <c r="P203" s="593"/>
      <c r="R203" s="593"/>
      <c r="S203" s="593"/>
      <c r="T203" s="593"/>
      <c r="U203" s="593"/>
    </row>
    <row r="204" customHeight="1" spans="6:21">
      <c r="F204" s="593"/>
      <c r="G204" s="593"/>
      <c r="H204" s="593"/>
      <c r="I204" s="593"/>
      <c r="J204" s="593"/>
      <c r="K204" s="593"/>
      <c r="L204" s="593"/>
      <c r="M204" s="593"/>
      <c r="N204" s="593"/>
      <c r="O204" s="593"/>
      <c r="P204" s="593"/>
      <c r="R204" s="593"/>
      <c r="S204" s="593"/>
      <c r="T204" s="593"/>
      <c r="U204" s="593"/>
    </row>
    <row r="205" customHeight="1" spans="6:21">
      <c r="F205" s="593"/>
      <c r="G205" s="593"/>
      <c r="H205" s="593"/>
      <c r="I205" s="593"/>
      <c r="J205" s="593"/>
      <c r="K205" s="593"/>
      <c r="L205" s="593"/>
      <c r="M205" s="593"/>
      <c r="N205" s="593"/>
      <c r="O205" s="593"/>
      <c r="P205" s="593"/>
      <c r="R205" s="593"/>
      <c r="S205" s="593"/>
      <c r="T205" s="593"/>
      <c r="U205" s="593"/>
    </row>
    <row r="206" customHeight="1" spans="6:21">
      <c r="F206" s="593"/>
      <c r="G206" s="593"/>
      <c r="H206" s="593"/>
      <c r="I206" s="593"/>
      <c r="J206" s="593"/>
      <c r="K206" s="593"/>
      <c r="L206" s="593"/>
      <c r="M206" s="593"/>
      <c r="N206" s="593"/>
      <c r="O206" s="593"/>
      <c r="P206" s="593"/>
      <c r="R206" s="593"/>
      <c r="S206" s="593"/>
      <c r="T206" s="593"/>
      <c r="U206" s="593"/>
    </row>
    <row r="207" customHeight="1" spans="6:21">
      <c r="F207" s="593"/>
      <c r="G207" s="593"/>
      <c r="H207" s="593"/>
      <c r="I207" s="593"/>
      <c r="J207" s="593"/>
      <c r="K207" s="593"/>
      <c r="L207" s="593"/>
      <c r="M207" s="593"/>
      <c r="N207" s="593"/>
      <c r="O207" s="593"/>
      <c r="P207" s="593"/>
      <c r="R207" s="593"/>
      <c r="S207" s="593"/>
      <c r="T207" s="593"/>
      <c r="U207" s="593"/>
    </row>
    <row r="208" customHeight="1" spans="6:21">
      <c r="F208" s="593"/>
      <c r="G208" s="593"/>
      <c r="H208" s="593"/>
      <c r="I208" s="593"/>
      <c r="J208" s="593"/>
      <c r="K208" s="593"/>
      <c r="L208" s="593"/>
      <c r="M208" s="593"/>
      <c r="N208" s="593"/>
      <c r="O208" s="593"/>
      <c r="P208" s="593"/>
      <c r="R208" s="593"/>
      <c r="S208" s="593"/>
      <c r="T208" s="593"/>
      <c r="U208" s="593"/>
    </row>
    <row r="209" customHeight="1" spans="6:21">
      <c r="F209" s="593"/>
      <c r="G209" s="593"/>
      <c r="H209" s="593"/>
      <c r="I209" s="593"/>
      <c r="J209" s="593"/>
      <c r="K209" s="593"/>
      <c r="L209" s="593"/>
      <c r="M209" s="593"/>
      <c r="N209" s="593"/>
      <c r="O209" s="593"/>
      <c r="P209" s="593"/>
      <c r="R209" s="593"/>
      <c r="S209" s="593"/>
      <c r="T209" s="593"/>
      <c r="U209" s="593"/>
    </row>
    <row r="210" customHeight="1" spans="6:21">
      <c r="F210" s="593"/>
      <c r="G210" s="593"/>
      <c r="H210" s="593"/>
      <c r="I210" s="593"/>
      <c r="J210" s="593"/>
      <c r="K210" s="593"/>
      <c r="L210" s="593"/>
      <c r="M210" s="593"/>
      <c r="N210" s="593"/>
      <c r="O210" s="593"/>
      <c r="P210" s="593"/>
      <c r="R210" s="593"/>
      <c r="S210" s="593"/>
      <c r="T210" s="593"/>
      <c r="U210" s="593"/>
    </row>
    <row r="211" customHeight="1" spans="6:21">
      <c r="F211" s="593"/>
      <c r="G211" s="593"/>
      <c r="H211" s="593"/>
      <c r="I211" s="593"/>
      <c r="J211" s="593"/>
      <c r="K211" s="593"/>
      <c r="L211" s="593"/>
      <c r="M211" s="593"/>
      <c r="N211" s="593"/>
      <c r="O211" s="593"/>
      <c r="P211" s="593"/>
      <c r="R211" s="593"/>
      <c r="S211" s="593"/>
      <c r="T211" s="593"/>
      <c r="U211" s="593"/>
    </row>
    <row r="212" customHeight="1" spans="6:21">
      <c r="F212" s="593"/>
      <c r="G212" s="593"/>
      <c r="H212" s="593"/>
      <c r="I212" s="593"/>
      <c r="J212" s="593"/>
      <c r="K212" s="593"/>
      <c r="L212" s="593"/>
      <c r="M212" s="593"/>
      <c r="N212" s="593"/>
      <c r="O212" s="593"/>
      <c r="P212" s="593"/>
      <c r="R212" s="593"/>
      <c r="S212" s="593"/>
      <c r="T212" s="593"/>
      <c r="U212" s="593"/>
    </row>
    <row r="213" customHeight="1" spans="6:21">
      <c r="F213" s="593"/>
      <c r="G213" s="593"/>
      <c r="H213" s="593"/>
      <c r="I213" s="593"/>
      <c r="J213" s="593"/>
      <c r="K213" s="593"/>
      <c r="L213" s="593"/>
      <c r="M213" s="593"/>
      <c r="N213" s="593"/>
      <c r="O213" s="593"/>
      <c r="P213" s="593"/>
      <c r="R213" s="593"/>
      <c r="S213" s="593"/>
      <c r="T213" s="593"/>
      <c r="U213" s="593"/>
    </row>
    <row r="214" customHeight="1" spans="6:21">
      <c r="F214" s="593"/>
      <c r="G214" s="593"/>
      <c r="H214" s="593"/>
      <c r="I214" s="593"/>
      <c r="J214" s="593"/>
      <c r="K214" s="593"/>
      <c r="L214" s="593"/>
      <c r="M214" s="593"/>
      <c r="N214" s="593"/>
      <c r="O214" s="593"/>
      <c r="P214" s="593"/>
      <c r="R214" s="593"/>
      <c r="S214" s="593"/>
      <c r="T214" s="593"/>
      <c r="U214" s="593"/>
    </row>
    <row r="215" customHeight="1" spans="6:21">
      <c r="F215" s="593"/>
      <c r="G215" s="593"/>
      <c r="H215" s="593"/>
      <c r="I215" s="593"/>
      <c r="J215" s="593"/>
      <c r="K215" s="593"/>
      <c r="L215" s="593"/>
      <c r="M215" s="593"/>
      <c r="N215" s="593"/>
      <c r="O215" s="593"/>
      <c r="P215" s="593"/>
      <c r="R215" s="593"/>
      <c r="S215" s="593"/>
      <c r="T215" s="593"/>
      <c r="U215" s="593"/>
    </row>
    <row r="216" customHeight="1" spans="6:21">
      <c r="F216" s="593"/>
      <c r="G216" s="593"/>
      <c r="H216" s="593"/>
      <c r="I216" s="593"/>
      <c r="J216" s="593"/>
      <c r="K216" s="593"/>
      <c r="L216" s="593"/>
      <c r="M216" s="593"/>
      <c r="N216" s="593"/>
      <c r="O216" s="593"/>
      <c r="P216" s="593"/>
      <c r="R216" s="593"/>
      <c r="S216" s="593"/>
      <c r="T216" s="593"/>
      <c r="U216" s="593"/>
    </row>
    <row r="217" customHeight="1" spans="6:21">
      <c r="F217" s="593"/>
      <c r="G217" s="593"/>
      <c r="H217" s="593"/>
      <c r="I217" s="593"/>
      <c r="J217" s="593"/>
      <c r="K217" s="593"/>
      <c r="L217" s="593"/>
      <c r="M217" s="593"/>
      <c r="N217" s="593"/>
      <c r="O217" s="593"/>
      <c r="P217" s="593"/>
      <c r="R217" s="593"/>
      <c r="S217" s="593"/>
      <c r="T217" s="593"/>
      <c r="U217" s="593"/>
    </row>
    <row r="218" customHeight="1" spans="6:21">
      <c r="F218" s="593"/>
      <c r="G218" s="593"/>
      <c r="H218" s="593"/>
      <c r="I218" s="593"/>
      <c r="J218" s="593"/>
      <c r="K218" s="593"/>
      <c r="L218" s="593"/>
      <c r="M218" s="593"/>
      <c r="N218" s="593"/>
      <c r="O218" s="593"/>
      <c r="P218" s="593"/>
      <c r="R218" s="593"/>
      <c r="S218" s="593"/>
      <c r="T218" s="593"/>
      <c r="U218" s="593"/>
    </row>
    <row r="219" customHeight="1" spans="6:21">
      <c r="F219" s="593"/>
      <c r="G219" s="593"/>
      <c r="H219" s="593"/>
      <c r="I219" s="593"/>
      <c r="J219" s="593"/>
      <c r="K219" s="593"/>
      <c r="L219" s="593"/>
      <c r="M219" s="593"/>
      <c r="N219" s="593"/>
      <c r="O219" s="593"/>
      <c r="P219" s="593"/>
      <c r="R219" s="593"/>
      <c r="S219" s="593"/>
      <c r="T219" s="593"/>
      <c r="U219" s="593"/>
    </row>
    <row r="220" customHeight="1" spans="6:21">
      <c r="F220" s="593"/>
      <c r="G220" s="593"/>
      <c r="H220" s="593"/>
      <c r="I220" s="593"/>
      <c r="J220" s="593"/>
      <c r="K220" s="593"/>
      <c r="L220" s="593"/>
      <c r="M220" s="593"/>
      <c r="N220" s="593"/>
      <c r="O220" s="593"/>
      <c r="P220" s="593"/>
      <c r="R220" s="593"/>
      <c r="S220" s="593"/>
      <c r="T220" s="593"/>
      <c r="U220" s="593"/>
    </row>
    <row r="221" customHeight="1" spans="6:21">
      <c r="F221" s="593"/>
      <c r="G221" s="593"/>
      <c r="H221" s="593"/>
      <c r="I221" s="593"/>
      <c r="J221" s="593"/>
      <c r="K221" s="593"/>
      <c r="L221" s="593"/>
      <c r="M221" s="593"/>
      <c r="N221" s="593"/>
      <c r="O221" s="593"/>
      <c r="P221" s="593"/>
      <c r="R221" s="593"/>
      <c r="S221" s="593"/>
      <c r="T221" s="593"/>
      <c r="U221" s="593"/>
    </row>
    <row r="222" customHeight="1" spans="6:21">
      <c r="F222" s="593"/>
      <c r="G222" s="593"/>
      <c r="H222" s="593"/>
      <c r="I222" s="593"/>
      <c r="J222" s="593"/>
      <c r="K222" s="593"/>
      <c r="L222" s="593"/>
      <c r="M222" s="593"/>
      <c r="N222" s="593"/>
      <c r="O222" s="593"/>
      <c r="P222" s="593"/>
      <c r="R222" s="593"/>
      <c r="S222" s="593"/>
      <c r="T222" s="593"/>
      <c r="U222" s="593"/>
    </row>
    <row r="223" customHeight="1" spans="6:21">
      <c r="F223" s="593"/>
      <c r="G223" s="593"/>
      <c r="H223" s="593"/>
      <c r="I223" s="593"/>
      <c r="J223" s="593"/>
      <c r="K223" s="593"/>
      <c r="L223" s="593"/>
      <c r="M223" s="593"/>
      <c r="N223" s="593"/>
      <c r="O223" s="593"/>
      <c r="P223" s="593"/>
      <c r="R223" s="593"/>
      <c r="S223" s="593"/>
      <c r="T223" s="593"/>
      <c r="U223" s="593"/>
    </row>
    <row r="224" customHeight="1" spans="6:21">
      <c r="F224" s="593"/>
      <c r="G224" s="593"/>
      <c r="H224" s="593"/>
      <c r="I224" s="593"/>
      <c r="J224" s="593"/>
      <c r="K224" s="593"/>
      <c r="L224" s="593"/>
      <c r="M224" s="593"/>
      <c r="N224" s="593"/>
      <c r="O224" s="593"/>
      <c r="P224" s="593"/>
      <c r="R224" s="593"/>
      <c r="S224" s="593"/>
      <c r="T224" s="593"/>
      <c r="U224" s="593"/>
    </row>
    <row r="225" customHeight="1" spans="6:21">
      <c r="F225" s="593"/>
      <c r="G225" s="593"/>
      <c r="H225" s="593"/>
      <c r="I225" s="593"/>
      <c r="J225" s="593"/>
      <c r="K225" s="593"/>
      <c r="L225" s="593"/>
      <c r="M225" s="593"/>
      <c r="N225" s="593"/>
      <c r="O225" s="593"/>
      <c r="P225" s="593"/>
      <c r="R225" s="593"/>
      <c r="S225" s="593"/>
      <c r="T225" s="593"/>
      <c r="U225" s="593"/>
    </row>
    <row r="226" customHeight="1" spans="6:21">
      <c r="F226" s="593"/>
      <c r="G226" s="593"/>
      <c r="H226" s="593"/>
      <c r="I226" s="593"/>
      <c r="J226" s="593"/>
      <c r="K226" s="593"/>
      <c r="L226" s="593"/>
      <c r="M226" s="593"/>
      <c r="N226" s="593"/>
      <c r="O226" s="593"/>
      <c r="P226" s="593"/>
      <c r="R226" s="593"/>
      <c r="S226" s="593"/>
      <c r="T226" s="593"/>
      <c r="U226" s="593"/>
    </row>
    <row r="227" customHeight="1" spans="6:21">
      <c r="F227" s="593"/>
      <c r="G227" s="593"/>
      <c r="H227" s="593"/>
      <c r="I227" s="593"/>
      <c r="J227" s="593"/>
      <c r="K227" s="593"/>
      <c r="L227" s="593"/>
      <c r="M227" s="593"/>
      <c r="N227" s="593"/>
      <c r="O227" s="593"/>
      <c r="P227" s="593"/>
      <c r="R227" s="593"/>
      <c r="S227" s="593"/>
      <c r="T227" s="593"/>
      <c r="U227" s="593"/>
    </row>
    <row r="228" customHeight="1" spans="6:21">
      <c r="F228" s="593"/>
      <c r="G228" s="593"/>
      <c r="H228" s="593"/>
      <c r="I228" s="593"/>
      <c r="J228" s="593"/>
      <c r="K228" s="593"/>
      <c r="L228" s="593"/>
      <c r="M228" s="593"/>
      <c r="N228" s="593"/>
      <c r="O228" s="593"/>
      <c r="P228" s="593"/>
      <c r="R228" s="593"/>
      <c r="S228" s="593"/>
      <c r="T228" s="593"/>
      <c r="U228" s="593"/>
    </row>
    <row r="229" customHeight="1" spans="6:21">
      <c r="F229" s="593"/>
      <c r="G229" s="593"/>
      <c r="H229" s="593"/>
      <c r="I229" s="593"/>
      <c r="J229" s="593"/>
      <c r="K229" s="593"/>
      <c r="L229" s="593"/>
      <c r="M229" s="593"/>
      <c r="N229" s="593"/>
      <c r="O229" s="593"/>
      <c r="P229" s="593"/>
      <c r="R229" s="593"/>
      <c r="S229" s="593"/>
      <c r="T229" s="593"/>
      <c r="U229" s="593"/>
    </row>
    <row r="230" customHeight="1" spans="6:21">
      <c r="F230" s="593"/>
      <c r="G230" s="593"/>
      <c r="H230" s="593"/>
      <c r="I230" s="593"/>
      <c r="J230" s="593"/>
      <c r="K230" s="593"/>
      <c r="L230" s="593"/>
      <c r="M230" s="593"/>
      <c r="N230" s="593"/>
      <c r="O230" s="593"/>
      <c r="P230" s="593"/>
      <c r="R230" s="593"/>
      <c r="S230" s="593"/>
      <c r="T230" s="593"/>
      <c r="U230" s="593"/>
    </row>
    <row r="231" customHeight="1" spans="6:21">
      <c r="F231" s="593"/>
      <c r="G231" s="593"/>
      <c r="H231" s="593"/>
      <c r="I231" s="593"/>
      <c r="J231" s="593"/>
      <c r="K231" s="593"/>
      <c r="L231" s="593"/>
      <c r="M231" s="593"/>
      <c r="N231" s="593"/>
      <c r="O231" s="593"/>
      <c r="P231" s="593"/>
      <c r="R231" s="593"/>
      <c r="S231" s="593"/>
      <c r="T231" s="593"/>
      <c r="U231" s="593"/>
    </row>
    <row r="232" customHeight="1" spans="6:21">
      <c r="F232" s="593"/>
      <c r="G232" s="593"/>
      <c r="H232" s="593"/>
      <c r="I232" s="593"/>
      <c r="J232" s="593"/>
      <c r="K232" s="593"/>
      <c r="L232" s="593"/>
      <c r="M232" s="593"/>
      <c r="N232" s="593"/>
      <c r="O232" s="593"/>
      <c r="P232" s="593"/>
      <c r="R232" s="593"/>
      <c r="S232" s="593"/>
      <c r="T232" s="593"/>
      <c r="U232" s="593"/>
    </row>
    <row r="233" customHeight="1" spans="6:21">
      <c r="F233" s="593"/>
      <c r="G233" s="593"/>
      <c r="H233" s="593"/>
      <c r="I233" s="593"/>
      <c r="J233" s="593"/>
      <c r="K233" s="593"/>
      <c r="L233" s="593"/>
      <c r="M233" s="593"/>
      <c r="N233" s="593"/>
      <c r="O233" s="593"/>
      <c r="P233" s="593"/>
      <c r="R233" s="593"/>
      <c r="S233" s="593"/>
      <c r="T233" s="593"/>
      <c r="U233" s="593"/>
    </row>
    <row r="234" customHeight="1" spans="6:21">
      <c r="F234" s="593"/>
      <c r="G234" s="593"/>
      <c r="H234" s="593"/>
      <c r="I234" s="593"/>
      <c r="J234" s="593"/>
      <c r="K234" s="593"/>
      <c r="L234" s="593"/>
      <c r="M234" s="593"/>
      <c r="N234" s="593"/>
      <c r="O234" s="593"/>
      <c r="P234" s="593"/>
      <c r="R234" s="593"/>
      <c r="S234" s="593"/>
      <c r="T234" s="593"/>
      <c r="U234" s="593"/>
    </row>
    <row r="235" customHeight="1" spans="6:21">
      <c r="F235" s="593"/>
      <c r="G235" s="593"/>
      <c r="H235" s="593"/>
      <c r="I235" s="593"/>
      <c r="J235" s="593"/>
      <c r="K235" s="593"/>
      <c r="L235" s="593"/>
      <c r="M235" s="593"/>
      <c r="N235" s="593"/>
      <c r="O235" s="593"/>
      <c r="P235" s="593"/>
      <c r="R235" s="593"/>
      <c r="S235" s="593"/>
      <c r="T235" s="593"/>
      <c r="U235" s="593"/>
    </row>
    <row r="236" customHeight="1" spans="6:21">
      <c r="F236" s="593"/>
      <c r="G236" s="593"/>
      <c r="H236" s="593"/>
      <c r="I236" s="593"/>
      <c r="J236" s="593"/>
      <c r="K236" s="593"/>
      <c r="L236" s="593"/>
      <c r="M236" s="593"/>
      <c r="N236" s="593"/>
      <c r="O236" s="593"/>
      <c r="P236" s="593"/>
      <c r="R236" s="593"/>
      <c r="S236" s="593"/>
      <c r="T236" s="593"/>
      <c r="U236" s="593"/>
    </row>
    <row r="237" customHeight="1" spans="6:21">
      <c r="F237" s="593"/>
      <c r="G237" s="593"/>
      <c r="H237" s="593"/>
      <c r="I237" s="593"/>
      <c r="J237" s="593"/>
      <c r="K237" s="593"/>
      <c r="L237" s="593"/>
      <c r="M237" s="593"/>
      <c r="N237" s="593"/>
      <c r="O237" s="593"/>
      <c r="P237" s="593"/>
      <c r="R237" s="593"/>
      <c r="S237" s="593"/>
      <c r="T237" s="593"/>
      <c r="U237" s="593"/>
    </row>
    <row r="238" customHeight="1" spans="6:21">
      <c r="F238" s="593"/>
      <c r="G238" s="593"/>
      <c r="H238" s="593"/>
      <c r="I238" s="593"/>
      <c r="J238" s="593"/>
      <c r="K238" s="593"/>
      <c r="L238" s="593"/>
      <c r="M238" s="593"/>
      <c r="N238" s="593"/>
      <c r="O238" s="593"/>
      <c r="P238" s="593"/>
      <c r="R238" s="593"/>
      <c r="S238" s="593"/>
      <c r="T238" s="593"/>
      <c r="U238" s="593"/>
    </row>
    <row r="239" customHeight="1" spans="6:21">
      <c r="F239" s="593"/>
      <c r="G239" s="593"/>
      <c r="H239" s="593"/>
      <c r="I239" s="593"/>
      <c r="J239" s="593"/>
      <c r="K239" s="593"/>
      <c r="L239" s="593"/>
      <c r="M239" s="593"/>
      <c r="N239" s="593"/>
      <c r="O239" s="593"/>
      <c r="P239" s="593"/>
      <c r="R239" s="593"/>
      <c r="S239" s="593"/>
      <c r="T239" s="593"/>
      <c r="U239" s="593"/>
    </row>
    <row r="240" customHeight="1" spans="6:21">
      <c r="F240" s="593"/>
      <c r="G240" s="593"/>
      <c r="H240" s="593"/>
      <c r="I240" s="593"/>
      <c r="J240" s="593"/>
      <c r="K240" s="593"/>
      <c r="L240" s="593"/>
      <c r="M240" s="593"/>
      <c r="N240" s="593"/>
      <c r="O240" s="593"/>
      <c r="P240" s="593"/>
      <c r="R240" s="593"/>
      <c r="S240" s="593"/>
      <c r="T240" s="593"/>
      <c r="U240" s="593"/>
    </row>
    <row r="241" customHeight="1" spans="6:21">
      <c r="F241" s="593"/>
      <c r="G241" s="593"/>
      <c r="H241" s="593"/>
      <c r="I241" s="593"/>
      <c r="J241" s="593"/>
      <c r="K241" s="593"/>
      <c r="L241" s="593"/>
      <c r="M241" s="593"/>
      <c r="N241" s="593"/>
      <c r="O241" s="593"/>
      <c r="P241" s="593"/>
      <c r="R241" s="593"/>
      <c r="S241" s="593"/>
      <c r="T241" s="593"/>
      <c r="U241" s="593"/>
    </row>
    <row r="242" customHeight="1" spans="6:21">
      <c r="F242" s="593"/>
      <c r="G242" s="593"/>
      <c r="H242" s="593"/>
      <c r="I242" s="593"/>
      <c r="J242" s="593"/>
      <c r="K242" s="593"/>
      <c r="L242" s="593"/>
      <c r="M242" s="593"/>
      <c r="N242" s="593"/>
      <c r="O242" s="593"/>
      <c r="P242" s="593"/>
      <c r="R242" s="593"/>
      <c r="S242" s="593"/>
      <c r="T242" s="593"/>
      <c r="U242" s="593"/>
    </row>
    <row r="243" customHeight="1" spans="6:21">
      <c r="F243" s="593"/>
      <c r="G243" s="593"/>
      <c r="H243" s="593"/>
      <c r="I243" s="593"/>
      <c r="J243" s="593"/>
      <c r="K243" s="593"/>
      <c r="L243" s="593"/>
      <c r="M243" s="593"/>
      <c r="N243" s="593"/>
      <c r="O243" s="593"/>
      <c r="P243" s="593"/>
      <c r="R243" s="593"/>
      <c r="S243" s="593"/>
      <c r="T243" s="593"/>
      <c r="U243" s="593"/>
    </row>
    <row r="244" customHeight="1" spans="6:21">
      <c r="F244" s="593"/>
      <c r="G244" s="593"/>
      <c r="H244" s="593"/>
      <c r="I244" s="593"/>
      <c r="J244" s="593"/>
      <c r="K244" s="593"/>
      <c r="L244" s="593"/>
      <c r="M244" s="593"/>
      <c r="N244" s="593"/>
      <c r="O244" s="593"/>
      <c r="P244" s="593"/>
      <c r="R244" s="593"/>
      <c r="S244" s="593"/>
      <c r="T244" s="593"/>
      <c r="U244" s="593"/>
    </row>
    <row r="245" customHeight="1" spans="6:21">
      <c r="F245" s="593"/>
      <c r="G245" s="593"/>
      <c r="H245" s="593"/>
      <c r="I245" s="593"/>
      <c r="J245" s="593"/>
      <c r="K245" s="593"/>
      <c r="L245" s="593"/>
      <c r="M245" s="593"/>
      <c r="N245" s="593"/>
      <c r="O245" s="593"/>
      <c r="P245" s="593"/>
      <c r="R245" s="593"/>
      <c r="S245" s="593"/>
      <c r="T245" s="593"/>
      <c r="U245" s="593"/>
    </row>
    <row r="246" customHeight="1" spans="6:21">
      <c r="F246" s="593"/>
      <c r="G246" s="593"/>
      <c r="H246" s="593"/>
      <c r="I246" s="593"/>
      <c r="J246" s="593"/>
      <c r="K246" s="593"/>
      <c r="L246" s="593"/>
      <c r="M246" s="593"/>
      <c r="N246" s="593"/>
      <c r="O246" s="593"/>
      <c r="P246" s="593"/>
      <c r="R246" s="593"/>
      <c r="S246" s="593"/>
      <c r="T246" s="593"/>
      <c r="U246" s="593"/>
    </row>
    <row r="247" customHeight="1" spans="6:21">
      <c r="F247" s="593"/>
      <c r="G247" s="593"/>
      <c r="H247" s="593"/>
      <c r="I247" s="593"/>
      <c r="J247" s="593"/>
      <c r="K247" s="593"/>
      <c r="L247" s="593"/>
      <c r="M247" s="593"/>
      <c r="N247" s="593"/>
      <c r="O247" s="593"/>
      <c r="P247" s="593"/>
      <c r="R247" s="593"/>
      <c r="S247" s="593"/>
      <c r="T247" s="593"/>
      <c r="U247" s="593"/>
    </row>
    <row r="248" customHeight="1" spans="6:21">
      <c r="F248" s="593"/>
      <c r="G248" s="593"/>
      <c r="H248" s="593"/>
      <c r="I248" s="593"/>
      <c r="J248" s="593"/>
      <c r="K248" s="593"/>
      <c r="L248" s="593"/>
      <c r="M248" s="593"/>
      <c r="N248" s="593"/>
      <c r="O248" s="593"/>
      <c r="P248" s="593"/>
      <c r="R248" s="593"/>
      <c r="S248" s="593"/>
      <c r="T248" s="593"/>
      <c r="U248" s="593"/>
    </row>
    <row r="249" customHeight="1" spans="6:21">
      <c r="F249" s="593"/>
      <c r="G249" s="593"/>
      <c r="H249" s="593"/>
      <c r="I249" s="593"/>
      <c r="J249" s="593"/>
      <c r="K249" s="593"/>
      <c r="L249" s="593"/>
      <c r="M249" s="593"/>
      <c r="N249" s="593"/>
      <c r="O249" s="593"/>
      <c r="P249" s="593"/>
      <c r="R249" s="593"/>
      <c r="S249" s="593"/>
      <c r="T249" s="593"/>
      <c r="U249" s="593"/>
    </row>
    <row r="250" customHeight="1" spans="6:21">
      <c r="F250" s="593"/>
      <c r="G250" s="593"/>
      <c r="H250" s="593"/>
      <c r="I250" s="593"/>
      <c r="J250" s="593"/>
      <c r="K250" s="593"/>
      <c r="L250" s="593"/>
      <c r="M250" s="593"/>
      <c r="N250" s="593"/>
      <c r="O250" s="593"/>
      <c r="P250" s="593"/>
      <c r="R250" s="593"/>
      <c r="S250" s="593"/>
      <c r="T250" s="593"/>
      <c r="U250" s="593"/>
    </row>
    <row r="251" customHeight="1" spans="6:21">
      <c r="F251" s="593"/>
      <c r="G251" s="593"/>
      <c r="H251" s="593"/>
      <c r="I251" s="593"/>
      <c r="J251" s="593"/>
      <c r="K251" s="593"/>
      <c r="L251" s="593"/>
      <c r="M251" s="593"/>
      <c r="N251" s="593"/>
      <c r="O251" s="593"/>
      <c r="P251" s="593"/>
      <c r="R251" s="593"/>
      <c r="S251" s="593"/>
      <c r="T251" s="593"/>
      <c r="U251" s="593"/>
    </row>
    <row r="252" customHeight="1" spans="6:21">
      <c r="F252" s="593"/>
      <c r="G252" s="593"/>
      <c r="H252" s="593"/>
      <c r="I252" s="593"/>
      <c r="J252" s="593"/>
      <c r="K252" s="593"/>
      <c r="L252" s="593"/>
      <c r="M252" s="593"/>
      <c r="N252" s="593"/>
      <c r="O252" s="593"/>
      <c r="P252" s="593"/>
      <c r="R252" s="593"/>
      <c r="S252" s="593"/>
      <c r="T252" s="593"/>
      <c r="U252" s="593"/>
    </row>
    <row r="253" customHeight="1" spans="6:21">
      <c r="F253" s="593"/>
      <c r="G253" s="593"/>
      <c r="H253" s="593"/>
      <c r="I253" s="593"/>
      <c r="J253" s="593"/>
      <c r="K253" s="593"/>
      <c r="L253" s="593"/>
      <c r="M253" s="593"/>
      <c r="N253" s="593"/>
      <c r="O253" s="593"/>
      <c r="P253" s="593"/>
      <c r="R253" s="593"/>
      <c r="S253" s="593"/>
      <c r="T253" s="593"/>
      <c r="U253" s="593"/>
    </row>
    <row r="254" customHeight="1" spans="6:21">
      <c r="F254" s="593"/>
      <c r="G254" s="593"/>
      <c r="H254" s="593"/>
      <c r="I254" s="593"/>
      <c r="J254" s="593"/>
      <c r="K254" s="593"/>
      <c r="L254" s="593"/>
      <c r="M254" s="593"/>
      <c r="N254" s="593"/>
      <c r="O254" s="593"/>
      <c r="P254" s="593"/>
      <c r="R254" s="593"/>
      <c r="S254" s="593"/>
      <c r="T254" s="593"/>
      <c r="U254" s="593"/>
    </row>
    <row r="255" customHeight="1" spans="6:21">
      <c r="F255" s="593"/>
      <c r="G255" s="593"/>
      <c r="H255" s="593"/>
      <c r="I255" s="593"/>
      <c r="J255" s="593"/>
      <c r="K255" s="593"/>
      <c r="L255" s="593"/>
      <c r="M255" s="593"/>
      <c r="N255" s="593"/>
      <c r="O255" s="593"/>
      <c r="P255" s="593"/>
      <c r="R255" s="593"/>
      <c r="S255" s="593"/>
      <c r="T255" s="593"/>
      <c r="U255" s="593"/>
    </row>
    <row r="256" customHeight="1" spans="6:21">
      <c r="F256" s="593"/>
      <c r="G256" s="593"/>
      <c r="H256" s="593"/>
      <c r="I256" s="593"/>
      <c r="J256" s="593"/>
      <c r="K256" s="593"/>
      <c r="L256" s="593"/>
      <c r="M256" s="593"/>
      <c r="N256" s="593"/>
      <c r="O256" s="593"/>
      <c r="P256" s="593"/>
      <c r="R256" s="593"/>
      <c r="S256" s="593"/>
      <c r="T256" s="593"/>
      <c r="U256" s="593"/>
    </row>
    <row r="257" customHeight="1" spans="6:21">
      <c r="F257" s="593"/>
      <c r="G257" s="593"/>
      <c r="H257" s="593"/>
      <c r="I257" s="593"/>
      <c r="J257" s="593"/>
      <c r="K257" s="593"/>
      <c r="L257" s="593"/>
      <c r="M257" s="593"/>
      <c r="N257" s="593"/>
      <c r="O257" s="593"/>
      <c r="P257" s="593"/>
      <c r="R257" s="593"/>
      <c r="S257" s="593"/>
      <c r="T257" s="593"/>
      <c r="U257" s="593"/>
    </row>
    <row r="258" customHeight="1" spans="6:21">
      <c r="F258" s="593"/>
      <c r="G258" s="593"/>
      <c r="H258" s="593"/>
      <c r="I258" s="593"/>
      <c r="J258" s="593"/>
      <c r="K258" s="593"/>
      <c r="L258" s="593"/>
      <c r="M258" s="593"/>
      <c r="N258" s="593"/>
      <c r="O258" s="593"/>
      <c r="P258" s="593"/>
      <c r="R258" s="593"/>
      <c r="S258" s="593"/>
      <c r="T258" s="593"/>
      <c r="U258" s="593"/>
    </row>
    <row r="259" customHeight="1" spans="6:21">
      <c r="F259" s="593"/>
      <c r="G259" s="593"/>
      <c r="H259" s="593"/>
      <c r="I259" s="593"/>
      <c r="J259" s="593"/>
      <c r="K259" s="593"/>
      <c r="L259" s="593"/>
      <c r="M259" s="593"/>
      <c r="N259" s="593"/>
      <c r="O259" s="593"/>
      <c r="P259" s="593"/>
      <c r="R259" s="593"/>
      <c r="S259" s="593"/>
      <c r="T259" s="593"/>
      <c r="U259" s="593"/>
    </row>
    <row r="260" customHeight="1" spans="6:21">
      <c r="F260" s="593"/>
      <c r="G260" s="593"/>
      <c r="H260" s="593"/>
      <c r="I260" s="593"/>
      <c r="J260" s="593"/>
      <c r="K260" s="593"/>
      <c r="L260" s="593"/>
      <c r="M260" s="593"/>
      <c r="N260" s="593"/>
      <c r="O260" s="593"/>
      <c r="P260" s="593"/>
      <c r="R260" s="593"/>
      <c r="S260" s="593"/>
      <c r="T260" s="593"/>
      <c r="U260" s="593"/>
    </row>
    <row r="261" customHeight="1" spans="6:21">
      <c r="F261" s="593"/>
      <c r="G261" s="593"/>
      <c r="H261" s="593"/>
      <c r="I261" s="593"/>
      <c r="J261" s="593"/>
      <c r="K261" s="593"/>
      <c r="L261" s="593"/>
      <c r="M261" s="593"/>
      <c r="N261" s="593"/>
      <c r="O261" s="593"/>
      <c r="P261" s="593"/>
      <c r="R261" s="593"/>
      <c r="S261" s="593"/>
      <c r="T261" s="593"/>
      <c r="U261" s="593"/>
    </row>
    <row r="262" customHeight="1" spans="6:21">
      <c r="F262" s="593"/>
      <c r="G262" s="593"/>
      <c r="H262" s="593"/>
      <c r="I262" s="593"/>
      <c r="J262" s="593"/>
      <c r="K262" s="593"/>
      <c r="L262" s="593"/>
      <c r="M262" s="593"/>
      <c r="N262" s="593"/>
      <c r="O262" s="593"/>
      <c r="P262" s="593"/>
      <c r="R262" s="593"/>
      <c r="S262" s="593"/>
      <c r="T262" s="593"/>
      <c r="U262" s="593"/>
    </row>
    <row r="263" customHeight="1" spans="6:21">
      <c r="F263" s="593"/>
      <c r="G263" s="593"/>
      <c r="H263" s="593"/>
      <c r="I263" s="593"/>
      <c r="J263" s="593"/>
      <c r="K263" s="593"/>
      <c r="L263" s="593"/>
      <c r="M263" s="593"/>
      <c r="N263" s="593"/>
      <c r="O263" s="593"/>
      <c r="P263" s="593"/>
      <c r="R263" s="593"/>
      <c r="S263" s="593"/>
      <c r="T263" s="593"/>
      <c r="U263" s="593"/>
    </row>
    <row r="264" customHeight="1" spans="6:21">
      <c r="F264" s="593"/>
      <c r="G264" s="593"/>
      <c r="H264" s="593"/>
      <c r="I264" s="593"/>
      <c r="J264" s="593"/>
      <c r="K264" s="593"/>
      <c r="L264" s="593"/>
      <c r="M264" s="593"/>
      <c r="N264" s="593"/>
      <c r="O264" s="593"/>
      <c r="P264" s="593"/>
      <c r="R264" s="593"/>
      <c r="S264" s="593"/>
      <c r="T264" s="593"/>
      <c r="U264" s="593"/>
    </row>
    <row r="265" customHeight="1" spans="6:21">
      <c r="F265" s="593"/>
      <c r="G265" s="593"/>
      <c r="H265" s="593"/>
      <c r="I265" s="593"/>
      <c r="J265" s="593"/>
      <c r="K265" s="593"/>
      <c r="L265" s="593"/>
      <c r="M265" s="593"/>
      <c r="N265" s="593"/>
      <c r="O265" s="593"/>
      <c r="P265" s="593"/>
      <c r="R265" s="593"/>
      <c r="S265" s="593"/>
      <c r="T265" s="593"/>
      <c r="U265" s="593"/>
    </row>
    <row r="266" customHeight="1" spans="6:21">
      <c r="F266" s="593"/>
      <c r="G266" s="593"/>
      <c r="H266" s="593"/>
      <c r="I266" s="593"/>
      <c r="J266" s="593"/>
      <c r="K266" s="593"/>
      <c r="L266" s="593"/>
      <c r="M266" s="593"/>
      <c r="N266" s="593"/>
      <c r="O266" s="593"/>
      <c r="P266" s="593"/>
      <c r="R266" s="593"/>
      <c r="S266" s="593"/>
      <c r="T266" s="593"/>
      <c r="U266" s="593"/>
    </row>
    <row r="267" customHeight="1" spans="6:21">
      <c r="F267" s="593"/>
      <c r="G267" s="593"/>
      <c r="H267" s="593"/>
      <c r="I267" s="593"/>
      <c r="J267" s="593"/>
      <c r="K267" s="593"/>
      <c r="L267" s="593"/>
      <c r="M267" s="593"/>
      <c r="N267" s="593"/>
      <c r="O267" s="593"/>
      <c r="P267" s="593"/>
      <c r="R267" s="593"/>
      <c r="S267" s="593"/>
      <c r="T267" s="593"/>
      <c r="U267" s="593"/>
    </row>
    <row r="268" customHeight="1" spans="6:21">
      <c r="F268" s="593"/>
      <c r="G268" s="593"/>
      <c r="H268" s="593"/>
      <c r="I268" s="593"/>
      <c r="J268" s="593"/>
      <c r="K268" s="593"/>
      <c r="L268" s="593"/>
      <c r="M268" s="593"/>
      <c r="N268" s="593"/>
      <c r="O268" s="593"/>
      <c r="P268" s="593"/>
      <c r="R268" s="593"/>
      <c r="S268" s="593"/>
      <c r="T268" s="593"/>
      <c r="U268" s="593"/>
    </row>
    <row r="269" customHeight="1" spans="6:21">
      <c r="F269" s="593"/>
      <c r="G269" s="593"/>
      <c r="H269" s="593"/>
      <c r="I269" s="593"/>
      <c r="J269" s="593"/>
      <c r="K269" s="593"/>
      <c r="L269" s="593"/>
      <c r="M269" s="593"/>
      <c r="N269" s="593"/>
      <c r="O269" s="593"/>
      <c r="P269" s="593"/>
      <c r="R269" s="593"/>
      <c r="S269" s="593"/>
      <c r="T269" s="593"/>
      <c r="U269" s="593"/>
    </row>
    <row r="270" customHeight="1" spans="6:21">
      <c r="F270" s="593"/>
      <c r="G270" s="593"/>
      <c r="H270" s="593"/>
      <c r="I270" s="593"/>
      <c r="J270" s="593"/>
      <c r="K270" s="593"/>
      <c r="L270" s="593"/>
      <c r="M270" s="593"/>
      <c r="N270" s="593"/>
      <c r="O270" s="593"/>
      <c r="P270" s="593"/>
      <c r="R270" s="593"/>
      <c r="S270" s="593"/>
      <c r="T270" s="593"/>
      <c r="U270" s="593"/>
    </row>
    <row r="271" customHeight="1" spans="6:21">
      <c r="F271" s="593"/>
      <c r="G271" s="593"/>
      <c r="H271" s="593"/>
      <c r="I271" s="593"/>
      <c r="J271" s="593"/>
      <c r="K271" s="593"/>
      <c r="L271" s="593"/>
      <c r="M271" s="593"/>
      <c r="N271" s="593"/>
      <c r="O271" s="593"/>
      <c r="P271" s="593"/>
      <c r="R271" s="593"/>
      <c r="S271" s="593"/>
      <c r="T271" s="593"/>
      <c r="U271" s="593"/>
    </row>
    <row r="272" customHeight="1" spans="6:21">
      <c r="F272" s="593"/>
      <c r="G272" s="593"/>
      <c r="H272" s="593"/>
      <c r="I272" s="593"/>
      <c r="J272" s="593"/>
      <c r="K272" s="593"/>
      <c r="L272" s="593"/>
      <c r="M272" s="593"/>
      <c r="N272" s="593"/>
      <c r="O272" s="593"/>
      <c r="P272" s="593"/>
      <c r="R272" s="593"/>
      <c r="S272" s="593"/>
      <c r="T272" s="593"/>
      <c r="U272" s="593"/>
    </row>
    <row r="273" customHeight="1" spans="6:21">
      <c r="F273" s="593"/>
      <c r="G273" s="593"/>
      <c r="H273" s="593"/>
      <c r="I273" s="593"/>
      <c r="J273" s="593"/>
      <c r="K273" s="593"/>
      <c r="L273" s="593"/>
      <c r="M273" s="593"/>
      <c r="N273" s="593"/>
      <c r="O273" s="593"/>
      <c r="P273" s="593"/>
      <c r="R273" s="593"/>
      <c r="S273" s="593"/>
      <c r="T273" s="593"/>
      <c r="U273" s="593"/>
    </row>
    <row r="274" customHeight="1" spans="6:21">
      <c r="F274" s="593"/>
      <c r="G274" s="593"/>
      <c r="H274" s="593"/>
      <c r="I274" s="593"/>
      <c r="J274" s="593"/>
      <c r="K274" s="593"/>
      <c r="L274" s="593"/>
      <c r="M274" s="593"/>
      <c r="N274" s="593"/>
      <c r="O274" s="593"/>
      <c r="P274" s="593"/>
      <c r="R274" s="593"/>
      <c r="S274" s="593"/>
      <c r="T274" s="593"/>
      <c r="U274" s="593"/>
    </row>
    <row r="275" customHeight="1" spans="6:21">
      <c r="F275" s="593"/>
      <c r="G275" s="593"/>
      <c r="H275" s="593"/>
      <c r="I275" s="593"/>
      <c r="J275" s="593"/>
      <c r="K275" s="593"/>
      <c r="L275" s="593"/>
      <c r="M275" s="593"/>
      <c r="N275" s="593"/>
      <c r="O275" s="593"/>
      <c r="P275" s="593"/>
      <c r="R275" s="593"/>
      <c r="S275" s="593"/>
      <c r="T275" s="593"/>
      <c r="U275" s="593"/>
    </row>
    <row r="276" customHeight="1" spans="6:21">
      <c r="F276" s="593"/>
      <c r="G276" s="593"/>
      <c r="H276" s="593"/>
      <c r="I276" s="593"/>
      <c r="J276" s="593"/>
      <c r="K276" s="593"/>
      <c r="L276" s="593"/>
      <c r="M276" s="593"/>
      <c r="N276" s="593"/>
      <c r="O276" s="593"/>
      <c r="P276" s="593"/>
      <c r="R276" s="593"/>
      <c r="S276" s="593"/>
      <c r="T276" s="593"/>
      <c r="U276" s="593"/>
    </row>
    <row r="277" customHeight="1" spans="6:21">
      <c r="F277" s="593"/>
      <c r="G277" s="593"/>
      <c r="H277" s="593"/>
      <c r="I277" s="593"/>
      <c r="J277" s="593"/>
      <c r="K277" s="593"/>
      <c r="L277" s="593"/>
      <c r="M277" s="593"/>
      <c r="N277" s="593"/>
      <c r="O277" s="593"/>
      <c r="P277" s="593"/>
      <c r="R277" s="593"/>
      <c r="S277" s="593"/>
      <c r="T277" s="593"/>
      <c r="U277" s="593"/>
    </row>
    <row r="278" customHeight="1" spans="6:21">
      <c r="F278" s="593"/>
      <c r="G278" s="593"/>
      <c r="H278" s="593"/>
      <c r="I278" s="593"/>
      <c r="J278" s="593"/>
      <c r="K278" s="593"/>
      <c r="L278" s="593"/>
      <c r="M278" s="593"/>
      <c r="N278" s="593"/>
      <c r="O278" s="593"/>
      <c r="P278" s="593"/>
      <c r="R278" s="593"/>
      <c r="S278" s="593"/>
      <c r="T278" s="593"/>
      <c r="U278" s="593"/>
    </row>
    <row r="279" customHeight="1" spans="6:21">
      <c r="F279" s="593"/>
      <c r="G279" s="593"/>
      <c r="H279" s="593"/>
      <c r="I279" s="593"/>
      <c r="J279" s="593"/>
      <c r="K279" s="593"/>
      <c r="L279" s="593"/>
      <c r="M279" s="593"/>
      <c r="N279" s="593"/>
      <c r="O279" s="593"/>
      <c r="P279" s="593"/>
      <c r="R279" s="593"/>
      <c r="S279" s="593"/>
      <c r="T279" s="593"/>
      <c r="U279" s="593"/>
    </row>
    <row r="280" customHeight="1" spans="6:21">
      <c r="F280" s="593"/>
      <c r="G280" s="593"/>
      <c r="H280" s="593"/>
      <c r="I280" s="593"/>
      <c r="J280" s="593"/>
      <c r="K280" s="593"/>
      <c r="L280" s="593"/>
      <c r="M280" s="593"/>
      <c r="N280" s="593"/>
      <c r="O280" s="593"/>
      <c r="P280" s="593"/>
      <c r="R280" s="593"/>
      <c r="S280" s="593"/>
      <c r="T280" s="593"/>
      <c r="U280" s="593"/>
    </row>
    <row r="281" customHeight="1" spans="6:21">
      <c r="F281" s="593"/>
      <c r="G281" s="593"/>
      <c r="H281" s="593"/>
      <c r="I281" s="593"/>
      <c r="J281" s="593"/>
      <c r="K281" s="593"/>
      <c r="L281" s="593"/>
      <c r="M281" s="593"/>
      <c r="N281" s="593"/>
      <c r="O281" s="593"/>
      <c r="P281" s="593"/>
      <c r="R281" s="593"/>
      <c r="S281" s="593"/>
      <c r="T281" s="593"/>
      <c r="U281" s="593"/>
    </row>
    <row r="282" customHeight="1" spans="6:21">
      <c r="F282" s="593"/>
      <c r="G282" s="593"/>
      <c r="H282" s="593"/>
      <c r="I282" s="593"/>
      <c r="J282" s="593"/>
      <c r="K282" s="593"/>
      <c r="L282" s="593"/>
      <c r="M282" s="593"/>
      <c r="N282" s="593"/>
      <c r="O282" s="593"/>
      <c r="P282" s="593"/>
      <c r="R282" s="593"/>
      <c r="S282" s="593"/>
      <c r="T282" s="593"/>
      <c r="U282" s="593"/>
    </row>
    <row r="283" customHeight="1" spans="6:21">
      <c r="F283" s="593"/>
      <c r="G283" s="593"/>
      <c r="H283" s="593"/>
      <c r="I283" s="593"/>
      <c r="J283" s="593"/>
      <c r="K283" s="593"/>
      <c r="L283" s="593"/>
      <c r="M283" s="593"/>
      <c r="N283" s="593"/>
      <c r="O283" s="593"/>
      <c r="P283" s="593"/>
      <c r="R283" s="593"/>
      <c r="S283" s="593"/>
      <c r="T283" s="593"/>
      <c r="U283" s="593"/>
    </row>
    <row r="284" customHeight="1" spans="6:21">
      <c r="F284" s="593"/>
      <c r="G284" s="593"/>
      <c r="H284" s="593"/>
      <c r="I284" s="593"/>
      <c r="J284" s="593"/>
      <c r="K284" s="593"/>
      <c r="L284" s="593"/>
      <c r="M284" s="593"/>
      <c r="N284" s="593"/>
      <c r="O284" s="593"/>
      <c r="P284" s="593"/>
      <c r="R284" s="593"/>
      <c r="S284" s="593"/>
      <c r="T284" s="593"/>
      <c r="U284" s="593"/>
    </row>
    <row r="285" customHeight="1" spans="6:21">
      <c r="F285" s="593"/>
      <c r="G285" s="593"/>
      <c r="H285" s="593"/>
      <c r="I285" s="593"/>
      <c r="J285" s="593"/>
      <c r="K285" s="593"/>
      <c r="L285" s="593"/>
      <c r="M285" s="593"/>
      <c r="N285" s="593"/>
      <c r="O285" s="593"/>
      <c r="P285" s="593"/>
      <c r="R285" s="593"/>
      <c r="S285" s="593"/>
      <c r="T285" s="593"/>
      <c r="U285" s="593"/>
    </row>
    <row r="286" customHeight="1" spans="6:21">
      <c r="F286" s="593"/>
      <c r="G286" s="593"/>
      <c r="H286" s="593"/>
      <c r="I286" s="593"/>
      <c r="J286" s="593"/>
      <c r="K286" s="593"/>
      <c r="L286" s="593"/>
      <c r="M286" s="593"/>
      <c r="N286" s="593"/>
      <c r="O286" s="593"/>
      <c r="P286" s="593"/>
      <c r="R286" s="593"/>
      <c r="S286" s="593"/>
      <c r="T286" s="593"/>
      <c r="U286" s="593"/>
    </row>
    <row r="287" customHeight="1" spans="6:21">
      <c r="F287" s="593"/>
      <c r="G287" s="593"/>
      <c r="H287" s="593"/>
      <c r="I287" s="593"/>
      <c r="J287" s="593"/>
      <c r="K287" s="593"/>
      <c r="L287" s="593"/>
      <c r="M287" s="593"/>
      <c r="N287" s="593"/>
      <c r="O287" s="593"/>
      <c r="P287" s="593"/>
      <c r="R287" s="593"/>
      <c r="S287" s="593"/>
      <c r="T287" s="593"/>
      <c r="U287" s="593"/>
    </row>
    <row r="288" customHeight="1" spans="6:21">
      <c r="F288" s="593"/>
      <c r="G288" s="593"/>
      <c r="H288" s="593"/>
      <c r="I288" s="593"/>
      <c r="J288" s="593"/>
      <c r="K288" s="593"/>
      <c r="L288" s="593"/>
      <c r="M288" s="593"/>
      <c r="N288" s="593"/>
      <c r="O288" s="593"/>
      <c r="P288" s="593"/>
      <c r="R288" s="593"/>
      <c r="S288" s="593"/>
      <c r="T288" s="593"/>
      <c r="U288" s="593"/>
    </row>
    <row r="289" customHeight="1" spans="6:21">
      <c r="F289" s="593"/>
      <c r="G289" s="593"/>
      <c r="H289" s="593"/>
      <c r="I289" s="593"/>
      <c r="J289" s="593"/>
      <c r="K289" s="593"/>
      <c r="L289" s="593"/>
      <c r="M289" s="593"/>
      <c r="N289" s="593"/>
      <c r="O289" s="593"/>
      <c r="P289" s="593"/>
      <c r="R289" s="593"/>
      <c r="S289" s="593"/>
      <c r="T289" s="593"/>
      <c r="U289" s="593"/>
    </row>
    <row r="290" customHeight="1" spans="6:21">
      <c r="F290" s="593"/>
      <c r="G290" s="593"/>
      <c r="H290" s="593"/>
      <c r="I290" s="593"/>
      <c r="J290" s="593"/>
      <c r="K290" s="593"/>
      <c r="L290" s="593"/>
      <c r="M290" s="593"/>
      <c r="N290" s="593"/>
      <c r="O290" s="593"/>
      <c r="P290" s="593"/>
      <c r="R290" s="593"/>
      <c r="S290" s="593"/>
      <c r="T290" s="593"/>
      <c r="U290" s="593"/>
    </row>
    <row r="291" customHeight="1" spans="6:21">
      <c r="F291" s="593"/>
      <c r="G291" s="593"/>
      <c r="H291" s="593"/>
      <c r="I291" s="593"/>
      <c r="J291" s="593"/>
      <c r="K291" s="593"/>
      <c r="L291" s="593"/>
      <c r="M291" s="593"/>
      <c r="N291" s="593"/>
      <c r="O291" s="593"/>
      <c r="P291" s="593"/>
      <c r="R291" s="593"/>
      <c r="S291" s="593"/>
      <c r="T291" s="593"/>
      <c r="U291" s="593"/>
    </row>
    <row r="292" customHeight="1" spans="6:21">
      <c r="F292" s="593"/>
      <c r="G292" s="593"/>
      <c r="H292" s="593"/>
      <c r="I292" s="593"/>
      <c r="J292" s="593"/>
      <c r="K292" s="593"/>
      <c r="L292" s="593"/>
      <c r="M292" s="593"/>
      <c r="N292" s="593"/>
      <c r="O292" s="593"/>
      <c r="P292" s="593"/>
      <c r="R292" s="593"/>
      <c r="S292" s="593"/>
      <c r="T292" s="593"/>
      <c r="U292" s="593"/>
    </row>
    <row r="293" customHeight="1" spans="6:21">
      <c r="F293" s="593"/>
      <c r="G293" s="593"/>
      <c r="H293" s="593"/>
      <c r="I293" s="593"/>
      <c r="J293" s="593"/>
      <c r="K293" s="593"/>
      <c r="L293" s="593"/>
      <c r="M293" s="593"/>
      <c r="N293" s="593"/>
      <c r="O293" s="593"/>
      <c r="P293" s="593"/>
      <c r="R293" s="593"/>
      <c r="S293" s="593"/>
      <c r="T293" s="593"/>
      <c r="U293" s="593"/>
    </row>
    <row r="294" customHeight="1" spans="6:21">
      <c r="F294" s="593"/>
      <c r="G294" s="593"/>
      <c r="H294" s="593"/>
      <c r="I294" s="593"/>
      <c r="J294" s="593"/>
      <c r="K294" s="593"/>
      <c r="L294" s="593"/>
      <c r="M294" s="593"/>
      <c r="N294" s="593"/>
      <c r="O294" s="593"/>
      <c r="P294" s="593"/>
      <c r="R294" s="593"/>
      <c r="S294" s="593"/>
      <c r="T294" s="593"/>
      <c r="U294" s="593"/>
    </row>
    <row r="295" customHeight="1" spans="6:21">
      <c r="F295" s="593"/>
      <c r="G295" s="593"/>
      <c r="H295" s="593"/>
      <c r="I295" s="593"/>
      <c r="J295" s="593"/>
      <c r="K295" s="593"/>
      <c r="L295" s="593"/>
      <c r="M295" s="593"/>
      <c r="N295" s="593"/>
      <c r="O295" s="593"/>
      <c r="P295" s="593"/>
      <c r="R295" s="593"/>
      <c r="S295" s="593"/>
      <c r="T295" s="593"/>
      <c r="U295" s="593"/>
    </row>
    <row r="296" customHeight="1" spans="6:21">
      <c r="F296" s="593"/>
      <c r="G296" s="593"/>
      <c r="H296" s="593"/>
      <c r="I296" s="593"/>
      <c r="J296" s="593"/>
      <c r="K296" s="593"/>
      <c r="L296" s="593"/>
      <c r="M296" s="593"/>
      <c r="N296" s="593"/>
      <c r="O296" s="593"/>
      <c r="P296" s="593"/>
      <c r="R296" s="593"/>
      <c r="S296" s="593"/>
      <c r="T296" s="593"/>
      <c r="U296" s="593"/>
    </row>
    <row r="297" customHeight="1" spans="6:21">
      <c r="F297" s="593"/>
      <c r="G297" s="593"/>
      <c r="H297" s="593"/>
      <c r="I297" s="593"/>
      <c r="J297" s="593"/>
      <c r="K297" s="593"/>
      <c r="L297" s="593"/>
      <c r="M297" s="593"/>
      <c r="N297" s="593"/>
      <c r="O297" s="593"/>
      <c r="P297" s="593"/>
      <c r="R297" s="593"/>
      <c r="S297" s="593"/>
      <c r="T297" s="593"/>
      <c r="U297" s="593"/>
    </row>
    <row r="298" customHeight="1" spans="6:21">
      <c r="F298" s="593"/>
      <c r="G298" s="593"/>
      <c r="H298" s="593"/>
      <c r="I298" s="593"/>
      <c r="J298" s="593"/>
      <c r="K298" s="593"/>
      <c r="L298" s="593"/>
      <c r="M298" s="593"/>
      <c r="N298" s="593"/>
      <c r="O298" s="593"/>
      <c r="P298" s="593"/>
      <c r="R298" s="593"/>
      <c r="S298" s="593"/>
      <c r="T298" s="593"/>
      <c r="U298" s="593"/>
    </row>
    <row r="299" customHeight="1" spans="6:21">
      <c r="F299" s="593"/>
      <c r="G299" s="593"/>
      <c r="H299" s="593"/>
      <c r="I299" s="593"/>
      <c r="J299" s="593"/>
      <c r="K299" s="593"/>
      <c r="L299" s="593"/>
      <c r="M299" s="593"/>
      <c r="N299" s="593"/>
      <c r="O299" s="593"/>
      <c r="P299" s="593"/>
      <c r="R299" s="593"/>
      <c r="S299" s="593"/>
      <c r="T299" s="593"/>
      <c r="U299" s="593"/>
    </row>
    <row r="300" customHeight="1" spans="6:21">
      <c r="F300" s="593"/>
      <c r="G300" s="593"/>
      <c r="H300" s="593"/>
      <c r="I300" s="593"/>
      <c r="J300" s="593"/>
      <c r="K300" s="593"/>
      <c r="L300" s="593"/>
      <c r="M300" s="593"/>
      <c r="N300" s="593"/>
      <c r="O300" s="593"/>
      <c r="P300" s="593"/>
      <c r="R300" s="593"/>
      <c r="S300" s="593"/>
      <c r="T300" s="593"/>
      <c r="U300" s="593"/>
    </row>
    <row r="301" customHeight="1" spans="6:21">
      <c r="F301" s="593"/>
      <c r="G301" s="593"/>
      <c r="H301" s="593"/>
      <c r="I301" s="593"/>
      <c r="J301" s="593"/>
      <c r="K301" s="593"/>
      <c r="L301" s="593"/>
      <c r="M301" s="593"/>
      <c r="N301" s="593"/>
      <c r="O301" s="593"/>
      <c r="P301" s="593"/>
      <c r="R301" s="593"/>
      <c r="S301" s="593"/>
      <c r="T301" s="593"/>
      <c r="U301" s="593"/>
    </row>
    <row r="302" customHeight="1" spans="6:21">
      <c r="F302" s="593"/>
      <c r="G302" s="593"/>
      <c r="H302" s="593"/>
      <c r="I302" s="593"/>
      <c r="J302" s="593"/>
      <c r="K302" s="593"/>
      <c r="L302" s="593"/>
      <c r="M302" s="593"/>
      <c r="N302" s="593"/>
      <c r="O302" s="593"/>
      <c r="P302" s="593"/>
      <c r="R302" s="593"/>
      <c r="S302" s="593"/>
      <c r="T302" s="593"/>
      <c r="U302" s="593"/>
    </row>
    <row r="303" customHeight="1" spans="6:21">
      <c r="F303" s="593"/>
      <c r="G303" s="593"/>
      <c r="H303" s="593"/>
      <c r="I303" s="593"/>
      <c r="J303" s="593"/>
      <c r="K303" s="593"/>
      <c r="L303" s="593"/>
      <c r="M303" s="593"/>
      <c r="N303" s="593"/>
      <c r="O303" s="593"/>
      <c r="P303" s="593"/>
      <c r="R303" s="593"/>
      <c r="S303" s="593"/>
      <c r="T303" s="593"/>
      <c r="U303" s="593"/>
    </row>
    <row r="304" customHeight="1" spans="6:21">
      <c r="F304" s="593"/>
      <c r="G304" s="593"/>
      <c r="H304" s="593"/>
      <c r="I304" s="593"/>
      <c r="J304" s="593"/>
      <c r="K304" s="593"/>
      <c r="L304" s="593"/>
      <c r="M304" s="593"/>
      <c r="N304" s="593"/>
      <c r="O304" s="593"/>
      <c r="P304" s="593"/>
      <c r="R304" s="593"/>
      <c r="S304" s="593"/>
      <c r="T304" s="593"/>
      <c r="U304" s="593"/>
    </row>
    <row r="305" customHeight="1" spans="6:21">
      <c r="F305" s="593"/>
      <c r="G305" s="593"/>
      <c r="H305" s="593"/>
      <c r="I305" s="593"/>
      <c r="J305" s="593"/>
      <c r="K305" s="593"/>
      <c r="L305" s="593"/>
      <c r="M305" s="593"/>
      <c r="N305" s="593"/>
      <c r="O305" s="593"/>
      <c r="P305" s="593"/>
      <c r="R305" s="593"/>
      <c r="S305" s="593"/>
      <c r="T305" s="593"/>
      <c r="U305" s="593"/>
    </row>
    <row r="306" customHeight="1" spans="6:21">
      <c r="F306" s="593"/>
      <c r="G306" s="593"/>
      <c r="H306" s="593"/>
      <c r="I306" s="593"/>
      <c r="J306" s="593"/>
      <c r="K306" s="593"/>
      <c r="L306" s="593"/>
      <c r="M306" s="593"/>
      <c r="N306" s="593"/>
      <c r="O306" s="593"/>
      <c r="P306" s="593"/>
      <c r="R306" s="593"/>
      <c r="S306" s="593"/>
      <c r="T306" s="593"/>
      <c r="U306" s="593"/>
    </row>
    <row r="307" customHeight="1" spans="6:21">
      <c r="F307" s="593"/>
      <c r="G307" s="593"/>
      <c r="H307" s="593"/>
      <c r="I307" s="593"/>
      <c r="J307" s="593"/>
      <c r="K307" s="593"/>
      <c r="L307" s="593"/>
      <c r="M307" s="593"/>
      <c r="N307" s="593"/>
      <c r="O307" s="593"/>
      <c r="P307" s="593"/>
      <c r="R307" s="593"/>
      <c r="S307" s="593"/>
      <c r="T307" s="593"/>
      <c r="U307" s="593"/>
    </row>
    <row r="308" customHeight="1" spans="6:21">
      <c r="F308" s="593"/>
      <c r="G308" s="593"/>
      <c r="H308" s="593"/>
      <c r="I308" s="593"/>
      <c r="J308" s="593"/>
      <c r="K308" s="593"/>
      <c r="L308" s="593"/>
      <c r="M308" s="593"/>
      <c r="N308" s="593"/>
      <c r="O308" s="593"/>
      <c r="P308" s="593"/>
      <c r="R308" s="593"/>
      <c r="S308" s="593"/>
      <c r="T308" s="593"/>
      <c r="U308" s="593"/>
    </row>
    <row r="309" customHeight="1" spans="6:21">
      <c r="F309" s="593"/>
      <c r="G309" s="593"/>
      <c r="H309" s="593"/>
      <c r="I309" s="593"/>
      <c r="J309" s="593"/>
      <c r="K309" s="593"/>
      <c r="L309" s="593"/>
      <c r="M309" s="593"/>
      <c r="N309" s="593"/>
      <c r="O309" s="593"/>
      <c r="P309" s="593"/>
      <c r="R309" s="593"/>
      <c r="S309" s="593"/>
      <c r="T309" s="593"/>
      <c r="U309" s="593"/>
    </row>
    <row r="310" customHeight="1" spans="6:21">
      <c r="F310" s="593"/>
      <c r="G310" s="593"/>
      <c r="H310" s="593"/>
      <c r="I310" s="593"/>
      <c r="J310" s="593"/>
      <c r="K310" s="593"/>
      <c r="L310" s="593"/>
      <c r="M310" s="593"/>
      <c r="N310" s="593"/>
      <c r="O310" s="593"/>
      <c r="P310" s="593"/>
      <c r="R310" s="593"/>
      <c r="S310" s="593"/>
      <c r="T310" s="593"/>
      <c r="U310" s="593"/>
    </row>
    <row r="311" customHeight="1" spans="6:21">
      <c r="F311" s="593"/>
      <c r="G311" s="593"/>
      <c r="H311" s="593"/>
      <c r="I311" s="593"/>
      <c r="J311" s="593"/>
      <c r="K311" s="593"/>
      <c r="L311" s="593"/>
      <c r="M311" s="593"/>
      <c r="N311" s="593"/>
      <c r="O311" s="593"/>
      <c r="P311" s="593"/>
      <c r="R311" s="593"/>
      <c r="S311" s="593"/>
      <c r="T311" s="593"/>
      <c r="U311" s="593"/>
    </row>
    <row r="312" customHeight="1" spans="6:21">
      <c r="F312" s="593"/>
      <c r="G312" s="593"/>
      <c r="H312" s="593"/>
      <c r="I312" s="593"/>
      <c r="J312" s="593"/>
      <c r="K312" s="593"/>
      <c r="L312" s="593"/>
      <c r="M312" s="593"/>
      <c r="N312" s="593"/>
      <c r="O312" s="593"/>
      <c r="P312" s="593"/>
      <c r="R312" s="593"/>
      <c r="S312" s="593"/>
      <c r="T312" s="593"/>
      <c r="U312" s="593"/>
    </row>
    <row r="313" customHeight="1" spans="6:21">
      <c r="F313" s="593"/>
      <c r="G313" s="593"/>
      <c r="H313" s="593"/>
      <c r="I313" s="593"/>
      <c r="J313" s="593"/>
      <c r="K313" s="593"/>
      <c r="L313" s="593"/>
      <c r="M313" s="593"/>
      <c r="N313" s="593"/>
      <c r="O313" s="593"/>
      <c r="P313" s="593"/>
      <c r="R313" s="593"/>
      <c r="S313" s="593"/>
      <c r="T313" s="593"/>
      <c r="U313" s="593"/>
    </row>
    <row r="314" customHeight="1" spans="6:21">
      <c r="F314" s="593"/>
      <c r="G314" s="593"/>
      <c r="H314" s="593"/>
      <c r="I314" s="593"/>
      <c r="J314" s="593"/>
      <c r="K314" s="593"/>
      <c r="L314" s="593"/>
      <c r="M314" s="593"/>
      <c r="N314" s="593"/>
      <c r="O314" s="593"/>
      <c r="P314" s="593"/>
      <c r="R314" s="593"/>
      <c r="S314" s="593"/>
      <c r="T314" s="593"/>
      <c r="U314" s="593"/>
    </row>
    <row r="315" customHeight="1" spans="6:21">
      <c r="F315" s="593"/>
      <c r="G315" s="593"/>
      <c r="H315" s="593"/>
      <c r="I315" s="593"/>
      <c r="J315" s="593"/>
      <c r="K315" s="593"/>
      <c r="L315" s="593"/>
      <c r="M315" s="593"/>
      <c r="N315" s="593"/>
      <c r="O315" s="593"/>
      <c r="P315" s="593"/>
      <c r="R315" s="593"/>
      <c r="S315" s="593"/>
      <c r="T315" s="593"/>
      <c r="U315" s="593"/>
    </row>
    <row r="316" customHeight="1" spans="6:21">
      <c r="F316" s="593"/>
      <c r="G316" s="593"/>
      <c r="H316" s="593"/>
      <c r="I316" s="593"/>
      <c r="J316" s="593"/>
      <c r="K316" s="593"/>
      <c r="L316" s="593"/>
      <c r="M316" s="593"/>
      <c r="N316" s="593"/>
      <c r="O316" s="593"/>
      <c r="P316" s="593"/>
      <c r="R316" s="593"/>
      <c r="S316" s="593"/>
      <c r="T316" s="593"/>
      <c r="U316" s="593"/>
    </row>
    <row r="317" customHeight="1" spans="6:21">
      <c r="F317" s="593"/>
      <c r="G317" s="593"/>
      <c r="H317" s="593"/>
      <c r="I317" s="593"/>
      <c r="J317" s="593"/>
      <c r="K317" s="593"/>
      <c r="L317" s="593"/>
      <c r="M317" s="593"/>
      <c r="N317" s="593"/>
      <c r="O317" s="593"/>
      <c r="P317" s="593"/>
      <c r="R317" s="593"/>
      <c r="S317" s="593"/>
      <c r="T317" s="593"/>
      <c r="U317" s="593"/>
    </row>
    <row r="318" customHeight="1" spans="6:21">
      <c r="F318" s="593"/>
      <c r="G318" s="593"/>
      <c r="H318" s="593"/>
      <c r="I318" s="593"/>
      <c r="J318" s="593"/>
      <c r="K318" s="593"/>
      <c r="L318" s="593"/>
      <c r="M318" s="593"/>
      <c r="N318" s="593"/>
      <c r="O318" s="593"/>
      <c r="P318" s="593"/>
      <c r="R318" s="593"/>
      <c r="S318" s="593"/>
      <c r="T318" s="593"/>
      <c r="U318" s="593"/>
    </row>
    <row r="319" customHeight="1" spans="6:21">
      <c r="F319" s="593"/>
      <c r="G319" s="593"/>
      <c r="H319" s="593"/>
      <c r="I319" s="593"/>
      <c r="J319" s="593"/>
      <c r="K319" s="593"/>
      <c r="L319" s="593"/>
      <c r="M319" s="593"/>
      <c r="N319" s="593"/>
      <c r="O319" s="593"/>
      <c r="P319" s="593"/>
      <c r="R319" s="593"/>
      <c r="S319" s="593"/>
      <c r="T319" s="593"/>
      <c r="U319" s="593"/>
    </row>
    <row r="320" customHeight="1" spans="6:21">
      <c r="F320" s="593"/>
      <c r="G320" s="593"/>
      <c r="H320" s="593"/>
      <c r="I320" s="593"/>
      <c r="J320" s="593"/>
      <c r="K320" s="593"/>
      <c r="L320" s="593"/>
      <c r="M320" s="593"/>
      <c r="N320" s="593"/>
      <c r="O320" s="593"/>
      <c r="P320" s="593"/>
      <c r="R320" s="593"/>
      <c r="S320" s="593"/>
      <c r="T320" s="593"/>
      <c r="U320" s="593"/>
    </row>
    <row r="321" customHeight="1" spans="6:21">
      <c r="F321" s="593"/>
      <c r="G321" s="593"/>
      <c r="H321" s="593"/>
      <c r="I321" s="593"/>
      <c r="J321" s="593"/>
      <c r="K321" s="593"/>
      <c r="L321" s="593"/>
      <c r="M321" s="593"/>
      <c r="N321" s="593"/>
      <c r="O321" s="593"/>
      <c r="P321" s="593"/>
      <c r="R321" s="593"/>
      <c r="S321" s="593"/>
      <c r="T321" s="593"/>
      <c r="U321" s="593"/>
    </row>
    <row r="322" customHeight="1" spans="6:21">
      <c r="F322" s="593"/>
      <c r="G322" s="593"/>
      <c r="H322" s="593"/>
      <c r="I322" s="593"/>
      <c r="J322" s="593"/>
      <c r="K322" s="593"/>
      <c r="L322" s="593"/>
      <c r="M322" s="593"/>
      <c r="N322" s="593"/>
      <c r="O322" s="593"/>
      <c r="P322" s="593"/>
      <c r="R322" s="593"/>
      <c r="S322" s="593"/>
      <c r="T322" s="593"/>
      <c r="U322" s="593"/>
    </row>
    <row r="323" customHeight="1" spans="6:21">
      <c r="F323" s="593"/>
      <c r="G323" s="593"/>
      <c r="H323" s="593"/>
      <c r="I323" s="593"/>
      <c r="J323" s="593"/>
      <c r="K323" s="593"/>
      <c r="L323" s="593"/>
      <c r="M323" s="593"/>
      <c r="N323" s="593"/>
      <c r="O323" s="593"/>
      <c r="P323" s="593"/>
      <c r="R323" s="593"/>
      <c r="S323" s="593"/>
      <c r="T323" s="593"/>
      <c r="U323" s="593"/>
    </row>
    <row r="324" customHeight="1" spans="6:21">
      <c r="F324" s="593"/>
      <c r="G324" s="593"/>
      <c r="H324" s="593"/>
      <c r="I324" s="593"/>
      <c r="J324" s="593"/>
      <c r="K324" s="593"/>
      <c r="L324" s="593"/>
      <c r="M324" s="593"/>
      <c r="N324" s="593"/>
      <c r="O324" s="593"/>
      <c r="P324" s="593"/>
      <c r="R324" s="593"/>
      <c r="S324" s="593"/>
      <c r="T324" s="593"/>
      <c r="U324" s="593"/>
    </row>
    <row r="325" customHeight="1" spans="6:21">
      <c r="F325" s="593"/>
      <c r="G325" s="593"/>
      <c r="H325" s="593"/>
      <c r="I325" s="593"/>
      <c r="J325" s="593"/>
      <c r="K325" s="593"/>
      <c r="L325" s="593"/>
      <c r="M325" s="593"/>
      <c r="N325" s="593"/>
      <c r="O325" s="593"/>
      <c r="P325" s="593"/>
      <c r="R325" s="593"/>
      <c r="S325" s="593"/>
      <c r="T325" s="593"/>
      <c r="U325" s="593"/>
    </row>
    <row r="326" customHeight="1" spans="6:21">
      <c r="F326" s="593"/>
      <c r="G326" s="593"/>
      <c r="H326" s="593"/>
      <c r="I326" s="593"/>
      <c r="J326" s="593"/>
      <c r="K326" s="593"/>
      <c r="L326" s="593"/>
      <c r="M326" s="593"/>
      <c r="N326" s="593"/>
      <c r="O326" s="593"/>
      <c r="P326" s="593"/>
      <c r="R326" s="593"/>
      <c r="S326" s="593"/>
      <c r="T326" s="593"/>
      <c r="U326" s="593"/>
    </row>
    <row r="327" customHeight="1" spans="6:21">
      <c r="F327" s="593"/>
      <c r="G327" s="593"/>
      <c r="H327" s="593"/>
      <c r="I327" s="593"/>
      <c r="J327" s="593"/>
      <c r="K327" s="593"/>
      <c r="L327" s="593"/>
      <c r="M327" s="593"/>
      <c r="N327" s="593"/>
      <c r="O327" s="593"/>
      <c r="P327" s="593"/>
      <c r="R327" s="593"/>
      <c r="S327" s="593"/>
      <c r="T327" s="593"/>
      <c r="U327" s="593"/>
    </row>
    <row r="328" customHeight="1" spans="6:21">
      <c r="F328" s="593"/>
      <c r="G328" s="593"/>
      <c r="H328" s="593"/>
      <c r="I328" s="593"/>
      <c r="J328" s="593"/>
      <c r="K328" s="593"/>
      <c r="L328" s="593"/>
      <c r="M328" s="593"/>
      <c r="N328" s="593"/>
      <c r="O328" s="593"/>
      <c r="P328" s="593"/>
      <c r="R328" s="593"/>
      <c r="S328" s="593"/>
      <c r="T328" s="593"/>
      <c r="U328" s="593"/>
    </row>
    <row r="329" customHeight="1" spans="6:21">
      <c r="F329" s="593"/>
      <c r="G329" s="593"/>
      <c r="H329" s="593"/>
      <c r="I329" s="593"/>
      <c r="J329" s="593"/>
      <c r="K329" s="593"/>
      <c r="L329" s="593"/>
      <c r="M329" s="593"/>
      <c r="N329" s="593"/>
      <c r="O329" s="593"/>
      <c r="P329" s="593"/>
      <c r="R329" s="593"/>
      <c r="S329" s="593"/>
      <c r="T329" s="593"/>
      <c r="U329" s="593"/>
    </row>
    <row r="330" customHeight="1" spans="6:21">
      <c r="F330" s="593"/>
      <c r="G330" s="593"/>
      <c r="H330" s="593"/>
      <c r="I330" s="593"/>
      <c r="J330" s="593"/>
      <c r="K330" s="593"/>
      <c r="L330" s="593"/>
      <c r="M330" s="593"/>
      <c r="N330" s="593"/>
      <c r="O330" s="593"/>
      <c r="P330" s="593"/>
      <c r="R330" s="593"/>
      <c r="S330" s="593"/>
      <c r="T330" s="593"/>
      <c r="U330" s="593"/>
    </row>
    <row r="331" customHeight="1" spans="6:21">
      <c r="F331" s="593"/>
      <c r="G331" s="593"/>
      <c r="H331" s="593"/>
      <c r="I331" s="593"/>
      <c r="J331" s="593"/>
      <c r="K331" s="593"/>
      <c r="L331" s="593"/>
      <c r="M331" s="593"/>
      <c r="N331" s="593"/>
      <c r="O331" s="593"/>
      <c r="P331" s="593"/>
      <c r="R331" s="593"/>
      <c r="S331" s="593"/>
      <c r="T331" s="593"/>
      <c r="U331" s="593"/>
    </row>
    <row r="332" customHeight="1" spans="6:21">
      <c r="F332" s="593"/>
      <c r="G332" s="593"/>
      <c r="H332" s="593"/>
      <c r="I332" s="593"/>
      <c r="J332" s="593"/>
      <c r="K332" s="593"/>
      <c r="L332" s="593"/>
      <c r="M332" s="593"/>
      <c r="N332" s="593"/>
      <c r="O332" s="593"/>
      <c r="P332" s="593"/>
      <c r="R332" s="593"/>
      <c r="S332" s="593"/>
      <c r="T332" s="593"/>
      <c r="U332" s="593"/>
    </row>
    <row r="333" customHeight="1" spans="6:21">
      <c r="F333" s="593"/>
      <c r="G333" s="593"/>
      <c r="H333" s="593"/>
      <c r="I333" s="593"/>
      <c r="J333" s="593"/>
      <c r="K333" s="593"/>
      <c r="L333" s="593"/>
      <c r="M333" s="593"/>
      <c r="N333" s="593"/>
      <c r="O333" s="593"/>
      <c r="P333" s="593"/>
      <c r="R333" s="593"/>
      <c r="S333" s="593"/>
      <c r="T333" s="593"/>
      <c r="U333" s="593"/>
    </row>
    <row r="334" customHeight="1" spans="6:21">
      <c r="F334" s="593"/>
      <c r="G334" s="593"/>
      <c r="H334" s="593"/>
      <c r="I334" s="593"/>
      <c r="J334" s="593"/>
      <c r="K334" s="593"/>
      <c r="L334" s="593"/>
      <c r="M334" s="593"/>
      <c r="N334" s="593"/>
      <c r="O334" s="593"/>
      <c r="P334" s="593"/>
      <c r="R334" s="593"/>
      <c r="S334" s="593"/>
      <c r="T334" s="593"/>
      <c r="U334" s="593"/>
    </row>
    <row r="335" customHeight="1" spans="6:21">
      <c r="F335" s="593"/>
      <c r="G335" s="593"/>
      <c r="H335" s="593"/>
      <c r="I335" s="593"/>
      <c r="J335" s="593"/>
      <c r="K335" s="593"/>
      <c r="L335" s="593"/>
      <c r="M335" s="593"/>
      <c r="N335" s="593"/>
      <c r="O335" s="593"/>
      <c r="P335" s="593"/>
      <c r="R335" s="593"/>
      <c r="S335" s="593"/>
      <c r="T335" s="593"/>
      <c r="U335" s="593"/>
    </row>
    <row r="336" customHeight="1" spans="6:21">
      <c r="F336" s="593"/>
      <c r="G336" s="593"/>
      <c r="H336" s="593"/>
      <c r="I336" s="593"/>
      <c r="J336" s="593"/>
      <c r="K336" s="593"/>
      <c r="L336" s="593"/>
      <c r="M336" s="593"/>
      <c r="N336" s="593"/>
      <c r="O336" s="593"/>
      <c r="P336" s="593"/>
      <c r="R336" s="593"/>
      <c r="S336" s="593"/>
      <c r="T336" s="593"/>
      <c r="U336" s="593"/>
    </row>
    <row r="337" customHeight="1" spans="6:21">
      <c r="F337" s="593"/>
      <c r="G337" s="593"/>
      <c r="H337" s="593"/>
      <c r="I337" s="593"/>
      <c r="J337" s="593"/>
      <c r="K337" s="593"/>
      <c r="L337" s="593"/>
      <c r="M337" s="593"/>
      <c r="N337" s="593"/>
      <c r="O337" s="593"/>
      <c r="P337" s="593"/>
      <c r="R337" s="593"/>
      <c r="S337" s="593"/>
      <c r="T337" s="593"/>
      <c r="U337" s="593"/>
    </row>
    <row r="338" customHeight="1" spans="6:21">
      <c r="F338" s="593"/>
      <c r="G338" s="593"/>
      <c r="H338" s="593"/>
      <c r="I338" s="593"/>
      <c r="J338" s="593"/>
      <c r="K338" s="593"/>
      <c r="L338" s="593"/>
      <c r="M338" s="593"/>
      <c r="N338" s="593"/>
      <c r="O338" s="593"/>
      <c r="P338" s="593"/>
      <c r="R338" s="593"/>
      <c r="S338" s="593"/>
      <c r="T338" s="593"/>
      <c r="U338" s="593"/>
    </row>
    <row r="339" customHeight="1" spans="6:21">
      <c r="F339" s="593"/>
      <c r="G339" s="593"/>
      <c r="H339" s="593"/>
      <c r="I339" s="593"/>
      <c r="J339" s="593"/>
      <c r="K339" s="593"/>
      <c r="L339" s="593"/>
      <c r="M339" s="593"/>
      <c r="N339" s="593"/>
      <c r="O339" s="593"/>
      <c r="P339" s="593"/>
      <c r="R339" s="593"/>
      <c r="S339" s="593"/>
      <c r="T339" s="593"/>
      <c r="U339" s="593"/>
    </row>
    <row r="340" customHeight="1" spans="6:21">
      <c r="F340" s="593"/>
      <c r="G340" s="593"/>
      <c r="H340" s="593"/>
      <c r="I340" s="593"/>
      <c r="J340" s="593"/>
      <c r="K340" s="593"/>
      <c r="L340" s="593"/>
      <c r="M340" s="593"/>
      <c r="N340" s="593"/>
      <c r="O340" s="593"/>
      <c r="P340" s="593"/>
      <c r="R340" s="593"/>
      <c r="S340" s="593"/>
      <c r="T340" s="593"/>
      <c r="U340" s="593"/>
    </row>
    <row r="341" customHeight="1" spans="6:21">
      <c r="F341" s="593"/>
      <c r="G341" s="593"/>
      <c r="H341" s="593"/>
      <c r="I341" s="593"/>
      <c r="J341" s="593"/>
      <c r="K341" s="593"/>
      <c r="L341" s="593"/>
      <c r="M341" s="593"/>
      <c r="N341" s="593"/>
      <c r="O341" s="593"/>
      <c r="P341" s="593"/>
      <c r="R341" s="593"/>
      <c r="S341" s="593"/>
      <c r="T341" s="593"/>
      <c r="U341" s="593"/>
    </row>
    <row r="342" customHeight="1" spans="6:21">
      <c r="F342" s="593"/>
      <c r="G342" s="593"/>
      <c r="H342" s="593"/>
      <c r="I342" s="593"/>
      <c r="J342" s="593"/>
      <c r="K342" s="593"/>
      <c r="L342" s="593"/>
      <c r="M342" s="593"/>
      <c r="N342" s="593"/>
      <c r="O342" s="593"/>
      <c r="P342" s="593"/>
      <c r="R342" s="593"/>
      <c r="S342" s="593"/>
      <c r="T342" s="593"/>
      <c r="U342" s="593"/>
    </row>
    <row r="343" customHeight="1" spans="6:21">
      <c r="F343" s="593"/>
      <c r="G343" s="593"/>
      <c r="H343" s="593"/>
      <c r="I343" s="593"/>
      <c r="J343" s="593"/>
      <c r="K343" s="593"/>
      <c r="L343" s="593"/>
      <c r="M343" s="593"/>
      <c r="N343" s="593"/>
      <c r="O343" s="593"/>
      <c r="P343" s="593"/>
      <c r="R343" s="593"/>
      <c r="S343" s="593"/>
      <c r="T343" s="593"/>
      <c r="U343" s="593"/>
    </row>
    <row r="344" customHeight="1" spans="6:21">
      <c r="F344" s="593"/>
      <c r="G344" s="593"/>
      <c r="H344" s="593"/>
      <c r="I344" s="593"/>
      <c r="J344" s="593"/>
      <c r="K344" s="593"/>
      <c r="L344" s="593"/>
      <c r="M344" s="593"/>
      <c r="N344" s="593"/>
      <c r="O344" s="593"/>
      <c r="P344" s="593"/>
      <c r="R344" s="593"/>
      <c r="S344" s="593"/>
      <c r="T344" s="593"/>
      <c r="U344" s="593"/>
    </row>
    <row r="345" customHeight="1" spans="6:21">
      <c r="F345" s="593"/>
      <c r="G345" s="593"/>
      <c r="H345" s="593"/>
      <c r="I345" s="593"/>
      <c r="J345" s="593"/>
      <c r="K345" s="593"/>
      <c r="L345" s="593"/>
      <c r="M345" s="593"/>
      <c r="N345" s="593"/>
      <c r="O345" s="593"/>
      <c r="P345" s="593"/>
      <c r="R345" s="593"/>
      <c r="S345" s="593"/>
      <c r="T345" s="593"/>
      <c r="U345" s="593"/>
    </row>
    <row r="346" customHeight="1" spans="6:21">
      <c r="F346" s="593"/>
      <c r="G346" s="593"/>
      <c r="H346" s="593"/>
      <c r="I346" s="593"/>
      <c r="J346" s="593"/>
      <c r="K346" s="593"/>
      <c r="L346" s="593"/>
      <c r="M346" s="593"/>
      <c r="N346" s="593"/>
      <c r="O346" s="593"/>
      <c r="P346" s="593"/>
      <c r="R346" s="593"/>
      <c r="S346" s="593"/>
      <c r="T346" s="593"/>
      <c r="U346" s="593"/>
    </row>
    <row r="347" customHeight="1" spans="6:21">
      <c r="F347" s="593"/>
      <c r="G347" s="593"/>
      <c r="H347" s="593"/>
      <c r="I347" s="593"/>
      <c r="J347" s="593"/>
      <c r="K347" s="593"/>
      <c r="L347" s="593"/>
      <c r="M347" s="593"/>
      <c r="N347" s="593"/>
      <c r="O347" s="593"/>
      <c r="P347" s="593"/>
      <c r="R347" s="593"/>
      <c r="S347" s="593"/>
      <c r="T347" s="593"/>
      <c r="U347" s="593"/>
    </row>
    <row r="348" customHeight="1" spans="6:21">
      <c r="F348" s="593"/>
      <c r="G348" s="593"/>
      <c r="H348" s="593"/>
      <c r="I348" s="593"/>
      <c r="J348" s="593"/>
      <c r="K348" s="593"/>
      <c r="L348" s="593"/>
      <c r="M348" s="593"/>
      <c r="N348" s="593"/>
      <c r="O348" s="593"/>
      <c r="P348" s="593"/>
      <c r="R348" s="593"/>
      <c r="S348" s="593"/>
      <c r="T348" s="593"/>
      <c r="U348" s="593"/>
    </row>
    <row r="349" customHeight="1" spans="6:21">
      <c r="F349" s="593"/>
      <c r="G349" s="593"/>
      <c r="H349" s="593"/>
      <c r="I349" s="593"/>
      <c r="J349" s="593"/>
      <c r="K349" s="593"/>
      <c r="L349" s="593"/>
      <c r="M349" s="593"/>
      <c r="N349" s="593"/>
      <c r="O349" s="593"/>
      <c r="P349" s="593"/>
      <c r="R349" s="593"/>
      <c r="S349" s="593"/>
      <c r="T349" s="593"/>
      <c r="U349" s="593"/>
    </row>
    <row r="350" customHeight="1" spans="6:21">
      <c r="F350" s="593"/>
      <c r="G350" s="593"/>
      <c r="H350" s="593"/>
      <c r="I350" s="593"/>
      <c r="J350" s="593"/>
      <c r="K350" s="593"/>
      <c r="L350" s="593"/>
      <c r="M350" s="593"/>
      <c r="N350" s="593"/>
      <c r="O350" s="593"/>
      <c r="P350" s="593"/>
      <c r="R350" s="593"/>
      <c r="S350" s="593"/>
      <c r="T350" s="593"/>
      <c r="U350" s="593"/>
    </row>
    <row r="351" customHeight="1" spans="6:21">
      <c r="F351" s="593"/>
      <c r="G351" s="593"/>
      <c r="H351" s="593"/>
      <c r="I351" s="593"/>
      <c r="J351" s="593"/>
      <c r="K351" s="593"/>
      <c r="L351" s="593"/>
      <c r="M351" s="593"/>
      <c r="N351" s="593"/>
      <c r="O351" s="593"/>
      <c r="P351" s="593"/>
      <c r="R351" s="593"/>
      <c r="S351" s="593"/>
      <c r="T351" s="593"/>
      <c r="U351" s="593"/>
    </row>
    <row r="352" customHeight="1" spans="6:21">
      <c r="F352" s="593"/>
      <c r="G352" s="593"/>
      <c r="H352" s="593"/>
      <c r="I352" s="593"/>
      <c r="J352" s="593"/>
      <c r="K352" s="593"/>
      <c r="L352" s="593"/>
      <c r="M352" s="593"/>
      <c r="N352" s="593"/>
      <c r="O352" s="593"/>
      <c r="P352" s="593"/>
      <c r="R352" s="593"/>
      <c r="S352" s="593"/>
      <c r="T352" s="593"/>
      <c r="U352" s="593"/>
    </row>
    <row r="353" customHeight="1" spans="6:21">
      <c r="F353" s="593"/>
      <c r="G353" s="593"/>
      <c r="H353" s="593"/>
      <c r="I353" s="593"/>
      <c r="J353" s="593"/>
      <c r="K353" s="593"/>
      <c r="L353" s="593"/>
      <c r="M353" s="593"/>
      <c r="N353" s="593"/>
      <c r="O353" s="593"/>
      <c r="P353" s="593"/>
      <c r="R353" s="593"/>
      <c r="S353" s="593"/>
      <c r="T353" s="593"/>
      <c r="U353" s="593"/>
    </row>
    <row r="354" customHeight="1" spans="6:21">
      <c r="F354" s="593"/>
      <c r="G354" s="593"/>
      <c r="H354" s="593"/>
      <c r="I354" s="593"/>
      <c r="J354" s="593"/>
      <c r="K354" s="593"/>
      <c r="L354" s="593"/>
      <c r="M354" s="593"/>
      <c r="N354" s="593"/>
      <c r="O354" s="593"/>
      <c r="P354" s="593"/>
      <c r="R354" s="593"/>
      <c r="S354" s="593"/>
      <c r="T354" s="593"/>
      <c r="U354" s="593"/>
    </row>
    <row r="355" customHeight="1" spans="6:21">
      <c r="F355" s="593"/>
      <c r="G355" s="593"/>
      <c r="H355" s="593"/>
      <c r="I355" s="593"/>
      <c r="J355" s="593"/>
      <c r="K355" s="593"/>
      <c r="L355" s="593"/>
      <c r="M355" s="593"/>
      <c r="N355" s="593"/>
      <c r="O355" s="593"/>
      <c r="P355" s="593"/>
      <c r="R355" s="593"/>
      <c r="S355" s="593"/>
      <c r="T355" s="593"/>
      <c r="U355" s="593"/>
    </row>
    <row r="356" customHeight="1" spans="6:21">
      <c r="F356" s="593"/>
      <c r="G356" s="593"/>
      <c r="H356" s="593"/>
      <c r="I356" s="593"/>
      <c r="J356" s="593"/>
      <c r="K356" s="593"/>
      <c r="L356" s="593"/>
      <c r="M356" s="593"/>
      <c r="N356" s="593"/>
      <c r="O356" s="593"/>
      <c r="P356" s="593"/>
      <c r="R356" s="593"/>
      <c r="S356" s="593"/>
      <c r="T356" s="593"/>
      <c r="U356" s="593"/>
    </row>
    <row r="357" customHeight="1" spans="6:21">
      <c r="F357" s="593"/>
      <c r="G357" s="593"/>
      <c r="H357" s="593"/>
      <c r="I357" s="593"/>
      <c r="J357" s="593"/>
      <c r="K357" s="593"/>
      <c r="L357" s="593"/>
      <c r="M357" s="593"/>
      <c r="N357" s="593"/>
      <c r="O357" s="593"/>
      <c r="P357" s="593"/>
      <c r="R357" s="593"/>
      <c r="S357" s="593"/>
      <c r="T357" s="593"/>
      <c r="U357" s="593"/>
    </row>
    <row r="358" customHeight="1" spans="6:21">
      <c r="F358" s="593"/>
      <c r="G358" s="593"/>
      <c r="H358" s="593"/>
      <c r="I358" s="593"/>
      <c r="J358" s="593"/>
      <c r="K358" s="593"/>
      <c r="L358" s="593"/>
      <c r="M358" s="593"/>
      <c r="N358" s="593"/>
      <c r="O358" s="593"/>
      <c r="P358" s="593"/>
      <c r="R358" s="593"/>
      <c r="S358" s="593"/>
      <c r="T358" s="593"/>
      <c r="U358" s="593"/>
    </row>
    <row r="359" customHeight="1" spans="6:21">
      <c r="F359" s="593"/>
      <c r="G359" s="593"/>
      <c r="H359" s="593"/>
      <c r="I359" s="593"/>
      <c r="J359" s="593"/>
      <c r="K359" s="593"/>
      <c r="L359" s="593"/>
      <c r="M359" s="593"/>
      <c r="N359" s="593"/>
      <c r="O359" s="593"/>
      <c r="P359" s="593"/>
      <c r="R359" s="593"/>
      <c r="S359" s="593"/>
      <c r="T359" s="593"/>
      <c r="U359" s="593"/>
    </row>
    <row r="360" customHeight="1" spans="6:21">
      <c r="F360" s="593"/>
      <c r="G360" s="593"/>
      <c r="H360" s="593"/>
      <c r="I360" s="593"/>
      <c r="J360" s="593"/>
      <c r="K360" s="593"/>
      <c r="L360" s="593"/>
      <c r="M360" s="593"/>
      <c r="N360" s="593"/>
      <c r="O360" s="593"/>
      <c r="P360" s="593"/>
      <c r="R360" s="593"/>
      <c r="S360" s="593"/>
      <c r="T360" s="593"/>
      <c r="U360" s="593"/>
    </row>
    <row r="361" customHeight="1" spans="6:21">
      <c r="F361" s="593"/>
      <c r="G361" s="593"/>
      <c r="H361" s="593"/>
      <c r="I361" s="593"/>
      <c r="J361" s="593"/>
      <c r="K361" s="593"/>
      <c r="L361" s="593"/>
      <c r="M361" s="593"/>
      <c r="N361" s="593"/>
      <c r="O361" s="593"/>
      <c r="P361" s="593"/>
      <c r="R361" s="593"/>
      <c r="S361" s="593"/>
      <c r="T361" s="593"/>
      <c r="U361" s="593"/>
    </row>
    <row r="362" customHeight="1" spans="6:21">
      <c r="F362" s="593"/>
      <c r="G362" s="593"/>
      <c r="H362" s="593"/>
      <c r="I362" s="593"/>
      <c r="J362" s="593"/>
      <c r="K362" s="593"/>
      <c r="L362" s="593"/>
      <c r="M362" s="593"/>
      <c r="N362" s="593"/>
      <c r="O362" s="593"/>
      <c r="P362" s="593"/>
      <c r="R362" s="593"/>
      <c r="S362" s="593"/>
      <c r="T362" s="593"/>
      <c r="U362" s="593"/>
    </row>
    <row r="363" customHeight="1" spans="6:21">
      <c r="F363" s="593"/>
      <c r="G363" s="593"/>
      <c r="H363" s="593"/>
      <c r="I363" s="593"/>
      <c r="J363" s="593"/>
      <c r="K363" s="593"/>
      <c r="L363" s="593"/>
      <c r="M363" s="593"/>
      <c r="N363" s="593"/>
      <c r="O363" s="593"/>
      <c r="P363" s="593"/>
      <c r="R363" s="593"/>
      <c r="S363" s="593"/>
      <c r="T363" s="593"/>
      <c r="U363" s="593"/>
    </row>
    <row r="364" customHeight="1" spans="6:21">
      <c r="F364" s="593"/>
      <c r="G364" s="593"/>
      <c r="H364" s="593"/>
      <c r="I364" s="593"/>
      <c r="J364" s="593"/>
      <c r="K364" s="593"/>
      <c r="L364" s="593"/>
      <c r="M364" s="593"/>
      <c r="N364" s="593"/>
      <c r="O364" s="593"/>
      <c r="P364" s="593"/>
      <c r="R364" s="593"/>
      <c r="S364" s="593"/>
      <c r="T364" s="593"/>
      <c r="U364" s="593"/>
    </row>
    <row r="365" customHeight="1" spans="6:21">
      <c r="F365" s="593"/>
      <c r="G365" s="593"/>
      <c r="H365" s="593"/>
      <c r="I365" s="593"/>
      <c r="J365" s="593"/>
      <c r="K365" s="593"/>
      <c r="L365" s="593"/>
      <c r="M365" s="593"/>
      <c r="N365" s="593"/>
      <c r="O365" s="593"/>
      <c r="P365" s="593"/>
      <c r="R365" s="593"/>
      <c r="S365" s="593"/>
      <c r="T365" s="593"/>
      <c r="U365" s="593"/>
    </row>
    <row r="366" customHeight="1" spans="6:21">
      <c r="F366" s="593"/>
      <c r="G366" s="593"/>
      <c r="H366" s="593"/>
      <c r="I366" s="593"/>
      <c r="J366" s="593"/>
      <c r="K366" s="593"/>
      <c r="L366" s="593"/>
      <c r="M366" s="593"/>
      <c r="N366" s="593"/>
      <c r="O366" s="593"/>
      <c r="P366" s="593"/>
      <c r="R366" s="593"/>
      <c r="S366" s="593"/>
      <c r="T366" s="593"/>
      <c r="U366" s="593"/>
    </row>
    <row r="367" customHeight="1" spans="6:21">
      <c r="F367" s="593"/>
      <c r="G367" s="593"/>
      <c r="H367" s="593"/>
      <c r="I367" s="593"/>
      <c r="J367" s="593"/>
      <c r="K367" s="593"/>
      <c r="L367" s="593"/>
      <c r="M367" s="593"/>
      <c r="N367" s="593"/>
      <c r="O367" s="593"/>
      <c r="P367" s="593"/>
      <c r="R367" s="593"/>
      <c r="S367" s="593"/>
      <c r="T367" s="593"/>
      <c r="U367" s="593"/>
    </row>
    <row r="368" customHeight="1" spans="6:21">
      <c r="F368" s="593"/>
      <c r="G368" s="593"/>
      <c r="H368" s="593"/>
      <c r="I368" s="593"/>
      <c r="J368" s="593"/>
      <c r="K368" s="593"/>
      <c r="L368" s="593"/>
      <c r="M368" s="593"/>
      <c r="N368" s="593"/>
      <c r="O368" s="593"/>
      <c r="P368" s="593"/>
      <c r="R368" s="593"/>
      <c r="S368" s="593"/>
      <c r="T368" s="593"/>
      <c r="U368" s="593"/>
    </row>
    <row r="369" customHeight="1" spans="6:21">
      <c r="F369" s="593"/>
      <c r="G369" s="593"/>
      <c r="H369" s="593"/>
      <c r="I369" s="593"/>
      <c r="J369" s="593"/>
      <c r="K369" s="593"/>
      <c r="L369" s="593"/>
      <c r="M369" s="593"/>
      <c r="N369" s="593"/>
      <c r="O369" s="593"/>
      <c r="P369" s="593"/>
      <c r="R369" s="593"/>
      <c r="S369" s="593"/>
      <c r="T369" s="593"/>
      <c r="U369" s="593"/>
    </row>
    <row r="370" customHeight="1" spans="6:21">
      <c r="F370" s="593"/>
      <c r="G370" s="593"/>
      <c r="H370" s="593"/>
      <c r="I370" s="593"/>
      <c r="J370" s="593"/>
      <c r="K370" s="593"/>
      <c r="L370" s="593"/>
      <c r="M370" s="593"/>
      <c r="N370" s="593"/>
      <c r="O370" s="593"/>
      <c r="P370" s="593"/>
      <c r="R370" s="593"/>
      <c r="S370" s="593"/>
      <c r="T370" s="593"/>
      <c r="U370" s="593"/>
    </row>
    <row r="371" customHeight="1" spans="6:21">
      <c r="F371" s="593"/>
      <c r="G371" s="593"/>
      <c r="H371" s="593"/>
      <c r="I371" s="593"/>
      <c r="J371" s="593"/>
      <c r="K371" s="593"/>
      <c r="L371" s="593"/>
      <c r="M371" s="593"/>
      <c r="N371" s="593"/>
      <c r="O371" s="593"/>
      <c r="P371" s="593"/>
      <c r="R371" s="593"/>
      <c r="S371" s="593"/>
      <c r="T371" s="593"/>
      <c r="U371" s="593"/>
    </row>
    <row r="372" customHeight="1" spans="6:21">
      <c r="F372" s="593"/>
      <c r="G372" s="593"/>
      <c r="H372" s="593"/>
      <c r="I372" s="593"/>
      <c r="J372" s="593"/>
      <c r="K372" s="593"/>
      <c r="L372" s="593"/>
      <c r="M372" s="593"/>
      <c r="N372" s="593"/>
      <c r="O372" s="593"/>
      <c r="P372" s="593"/>
      <c r="R372" s="593"/>
      <c r="S372" s="593"/>
      <c r="T372" s="593"/>
      <c r="U372" s="593"/>
    </row>
    <row r="373" customHeight="1" spans="6:21">
      <c r="F373" s="593"/>
      <c r="G373" s="593"/>
      <c r="H373" s="593"/>
      <c r="I373" s="593"/>
      <c r="J373" s="593"/>
      <c r="K373" s="593"/>
      <c r="L373" s="593"/>
      <c r="M373" s="593"/>
      <c r="N373" s="593"/>
      <c r="O373" s="593"/>
      <c r="P373" s="593"/>
      <c r="R373" s="593"/>
      <c r="S373" s="593"/>
      <c r="T373" s="593"/>
      <c r="U373" s="593"/>
    </row>
    <row r="374" customHeight="1" spans="6:21">
      <c r="F374" s="593"/>
      <c r="G374" s="593"/>
      <c r="H374" s="593"/>
      <c r="I374" s="593"/>
      <c r="J374" s="593"/>
      <c r="K374" s="593"/>
      <c r="L374" s="593"/>
      <c r="M374" s="593"/>
      <c r="N374" s="593"/>
      <c r="O374" s="593"/>
      <c r="P374" s="593"/>
      <c r="R374" s="593"/>
      <c r="S374" s="593"/>
      <c r="T374" s="593"/>
      <c r="U374" s="593"/>
    </row>
    <row r="375" customHeight="1" spans="6:21">
      <c r="F375" s="593"/>
      <c r="G375" s="593"/>
      <c r="H375" s="593"/>
      <c r="I375" s="593"/>
      <c r="J375" s="593"/>
      <c r="K375" s="593"/>
      <c r="L375" s="593"/>
      <c r="M375" s="593"/>
      <c r="N375" s="593"/>
      <c r="O375" s="593"/>
      <c r="P375" s="593"/>
      <c r="R375" s="593"/>
      <c r="S375" s="593"/>
      <c r="T375" s="593"/>
      <c r="U375" s="593"/>
    </row>
    <row r="376" customHeight="1" spans="6:21">
      <c r="F376" s="593"/>
      <c r="G376" s="593"/>
      <c r="H376" s="593"/>
      <c r="I376" s="593"/>
      <c r="J376" s="593"/>
      <c r="K376" s="593"/>
      <c r="L376" s="593"/>
      <c r="M376" s="593"/>
      <c r="N376" s="593"/>
      <c r="O376" s="593"/>
      <c r="P376" s="593"/>
      <c r="R376" s="593"/>
      <c r="S376" s="593"/>
      <c r="T376" s="593"/>
      <c r="U376" s="593"/>
    </row>
    <row r="377" customHeight="1" spans="6:21">
      <c r="F377" s="593"/>
      <c r="G377" s="593"/>
      <c r="H377" s="593"/>
      <c r="I377" s="593"/>
      <c r="J377" s="593"/>
      <c r="K377" s="593"/>
      <c r="L377" s="593"/>
      <c r="M377" s="593"/>
      <c r="N377" s="593"/>
      <c r="O377" s="593"/>
      <c r="P377" s="593"/>
      <c r="R377" s="593"/>
      <c r="S377" s="593"/>
      <c r="T377" s="593"/>
      <c r="U377" s="593"/>
    </row>
    <row r="378" customHeight="1" spans="6:21">
      <c r="F378" s="593"/>
      <c r="G378" s="593"/>
      <c r="H378" s="593"/>
      <c r="I378" s="593"/>
      <c r="J378" s="593"/>
      <c r="K378" s="593"/>
      <c r="L378" s="593"/>
      <c r="M378" s="593"/>
      <c r="N378" s="593"/>
      <c r="O378" s="593"/>
      <c r="P378" s="593"/>
      <c r="R378" s="593"/>
      <c r="S378" s="593"/>
      <c r="T378" s="593"/>
      <c r="U378" s="593"/>
    </row>
    <row r="379" customHeight="1" spans="6:21">
      <c r="F379" s="593"/>
      <c r="G379" s="593"/>
      <c r="H379" s="593"/>
      <c r="I379" s="593"/>
      <c r="J379" s="593"/>
      <c r="K379" s="593"/>
      <c r="L379" s="593"/>
      <c r="M379" s="593"/>
      <c r="N379" s="593"/>
      <c r="O379" s="593"/>
      <c r="P379" s="593"/>
      <c r="R379" s="593"/>
      <c r="S379" s="593"/>
      <c r="T379" s="593"/>
      <c r="U379" s="593"/>
    </row>
    <row r="380" customHeight="1" spans="6:21">
      <c r="F380" s="593"/>
      <c r="G380" s="593"/>
      <c r="H380" s="593"/>
      <c r="I380" s="593"/>
      <c r="J380" s="593"/>
      <c r="K380" s="593"/>
      <c r="L380" s="593"/>
      <c r="M380" s="593"/>
      <c r="N380" s="593"/>
      <c r="O380" s="593"/>
      <c r="P380" s="593"/>
      <c r="R380" s="593"/>
      <c r="S380" s="593"/>
      <c r="T380" s="593"/>
      <c r="U380" s="593"/>
    </row>
    <row r="381" customHeight="1" spans="6:21">
      <c r="F381" s="593"/>
      <c r="G381" s="593"/>
      <c r="H381" s="593"/>
      <c r="I381" s="593"/>
      <c r="J381" s="593"/>
      <c r="K381" s="593"/>
      <c r="L381" s="593"/>
      <c r="M381" s="593"/>
      <c r="N381" s="593"/>
      <c r="O381" s="593"/>
      <c r="P381" s="593"/>
      <c r="R381" s="593"/>
      <c r="S381" s="593"/>
      <c r="T381" s="593"/>
      <c r="U381" s="593"/>
    </row>
    <row r="382" customHeight="1" spans="6:21">
      <c r="F382" s="593"/>
      <c r="G382" s="593"/>
      <c r="H382" s="593"/>
      <c r="I382" s="593"/>
      <c r="J382" s="593"/>
      <c r="K382" s="593"/>
      <c r="L382" s="593"/>
      <c r="M382" s="593"/>
      <c r="N382" s="593"/>
      <c r="O382" s="593"/>
      <c r="P382" s="593"/>
      <c r="R382" s="593"/>
      <c r="S382" s="593"/>
      <c r="T382" s="593"/>
      <c r="U382" s="593"/>
    </row>
    <row r="383" customHeight="1" spans="6:21">
      <c r="F383" s="593"/>
      <c r="G383" s="593"/>
      <c r="H383" s="593"/>
      <c r="I383" s="593"/>
      <c r="J383" s="593"/>
      <c r="K383" s="593"/>
      <c r="L383" s="593"/>
      <c r="M383" s="593"/>
      <c r="N383" s="593"/>
      <c r="O383" s="593"/>
      <c r="P383" s="593"/>
      <c r="R383" s="593"/>
      <c r="S383" s="593"/>
      <c r="T383" s="593"/>
      <c r="U383" s="593"/>
    </row>
    <row r="384" customHeight="1" spans="6:21">
      <c r="F384" s="593"/>
      <c r="G384" s="593"/>
      <c r="H384" s="593"/>
      <c r="I384" s="593"/>
      <c r="J384" s="593"/>
      <c r="K384" s="593"/>
      <c r="L384" s="593"/>
      <c r="M384" s="593"/>
      <c r="N384" s="593"/>
      <c r="O384" s="593"/>
      <c r="P384" s="593"/>
      <c r="R384" s="593"/>
      <c r="S384" s="593"/>
      <c r="T384" s="593"/>
      <c r="U384" s="593"/>
    </row>
    <row r="385" customHeight="1" spans="6:21">
      <c r="F385" s="593"/>
      <c r="G385" s="593"/>
      <c r="H385" s="593"/>
      <c r="I385" s="593"/>
      <c r="J385" s="593"/>
      <c r="K385" s="593"/>
      <c r="L385" s="593"/>
      <c r="M385" s="593"/>
      <c r="N385" s="593"/>
      <c r="O385" s="593"/>
      <c r="P385" s="593"/>
      <c r="R385" s="593"/>
      <c r="S385" s="593"/>
      <c r="T385" s="593"/>
      <c r="U385" s="593"/>
    </row>
    <row r="386" customHeight="1" spans="6:21">
      <c r="F386" s="593"/>
      <c r="G386" s="593"/>
      <c r="H386" s="593"/>
      <c r="I386" s="593"/>
      <c r="J386" s="593"/>
      <c r="K386" s="593"/>
      <c r="L386" s="593"/>
      <c r="M386" s="593"/>
      <c r="N386" s="593"/>
      <c r="O386" s="593"/>
      <c r="P386" s="593"/>
      <c r="R386" s="593"/>
      <c r="S386" s="593"/>
      <c r="T386" s="593"/>
      <c r="U386" s="593"/>
    </row>
    <row r="387" customHeight="1" spans="6:21">
      <c r="F387" s="593"/>
      <c r="G387" s="593"/>
      <c r="H387" s="593"/>
      <c r="I387" s="593"/>
      <c r="J387" s="593"/>
      <c r="K387" s="593"/>
      <c r="L387" s="593"/>
      <c r="M387" s="593"/>
      <c r="N387" s="593"/>
      <c r="O387" s="593"/>
      <c r="P387" s="593"/>
      <c r="R387" s="593"/>
      <c r="S387" s="593"/>
      <c r="T387" s="593"/>
      <c r="U387" s="593"/>
    </row>
    <row r="388" customHeight="1" spans="6:21">
      <c r="F388" s="593"/>
      <c r="G388" s="593"/>
      <c r="H388" s="593"/>
      <c r="I388" s="593"/>
      <c r="J388" s="593"/>
      <c r="K388" s="593"/>
      <c r="L388" s="593"/>
      <c r="M388" s="593"/>
      <c r="N388" s="593"/>
      <c r="O388" s="593"/>
      <c r="P388" s="593"/>
      <c r="R388" s="593"/>
      <c r="S388" s="593"/>
      <c r="T388" s="593"/>
      <c r="U388" s="593"/>
    </row>
    <row r="389" customHeight="1" spans="6:21">
      <c r="F389" s="593"/>
      <c r="G389" s="593"/>
      <c r="H389" s="593"/>
      <c r="I389" s="593"/>
      <c r="J389" s="593"/>
      <c r="K389" s="593"/>
      <c r="L389" s="593"/>
      <c r="M389" s="593"/>
      <c r="N389" s="593"/>
      <c r="O389" s="593"/>
      <c r="P389" s="593"/>
      <c r="R389" s="593"/>
      <c r="S389" s="593"/>
      <c r="T389" s="593"/>
      <c r="U389" s="593"/>
    </row>
    <row r="390" customHeight="1" spans="6:21">
      <c r="F390" s="593"/>
      <c r="G390" s="593"/>
      <c r="H390" s="593"/>
      <c r="I390" s="593"/>
      <c r="J390" s="593"/>
      <c r="K390" s="593"/>
      <c r="L390" s="593"/>
      <c r="M390" s="593"/>
      <c r="N390" s="593"/>
      <c r="O390" s="593"/>
      <c r="P390" s="593"/>
      <c r="R390" s="593"/>
      <c r="S390" s="593"/>
      <c r="T390" s="593"/>
      <c r="U390" s="593"/>
    </row>
    <row r="391" customHeight="1" spans="6:21">
      <c r="F391" s="593"/>
      <c r="G391" s="593"/>
      <c r="H391" s="593"/>
      <c r="I391" s="593"/>
      <c r="J391" s="593"/>
      <c r="K391" s="593"/>
      <c r="L391" s="593"/>
      <c r="M391" s="593"/>
      <c r="N391" s="593"/>
      <c r="O391" s="593"/>
      <c r="P391" s="593"/>
      <c r="R391" s="593"/>
      <c r="S391" s="593"/>
      <c r="T391" s="593"/>
      <c r="U391" s="593"/>
    </row>
    <row r="392" customHeight="1" spans="6:21">
      <c r="F392" s="593"/>
      <c r="G392" s="593"/>
      <c r="H392" s="593"/>
      <c r="I392" s="593"/>
      <c r="J392" s="593"/>
      <c r="K392" s="593"/>
      <c r="L392" s="593"/>
      <c r="M392" s="593"/>
      <c r="N392" s="593"/>
      <c r="O392" s="593"/>
      <c r="P392" s="593"/>
      <c r="R392" s="593"/>
      <c r="S392" s="593"/>
      <c r="T392" s="593"/>
      <c r="U392" s="593"/>
    </row>
    <row r="393" customHeight="1" spans="6:21">
      <c r="F393" s="593"/>
      <c r="G393" s="593"/>
      <c r="H393" s="593"/>
      <c r="I393" s="593"/>
      <c r="J393" s="593"/>
      <c r="K393" s="593"/>
      <c r="L393" s="593"/>
      <c r="M393" s="593"/>
      <c r="N393" s="593"/>
      <c r="O393" s="593"/>
      <c r="P393" s="593"/>
      <c r="R393" s="593"/>
      <c r="S393" s="593"/>
      <c r="T393" s="593"/>
      <c r="U393" s="593"/>
    </row>
    <row r="394" customHeight="1" spans="6:21">
      <c r="F394" s="593"/>
      <c r="G394" s="593"/>
      <c r="H394" s="593"/>
      <c r="I394" s="593"/>
      <c r="J394" s="593"/>
      <c r="K394" s="593"/>
      <c r="L394" s="593"/>
      <c r="M394" s="593"/>
      <c r="N394" s="593"/>
      <c r="O394" s="593"/>
      <c r="P394" s="593"/>
      <c r="R394" s="593"/>
      <c r="S394" s="593"/>
      <c r="T394" s="593"/>
      <c r="U394" s="593"/>
    </row>
    <row r="395" customHeight="1" spans="6:21">
      <c r="F395" s="593"/>
      <c r="G395" s="593"/>
      <c r="H395" s="593"/>
      <c r="I395" s="593"/>
      <c r="J395" s="593"/>
      <c r="K395" s="593"/>
      <c r="L395" s="593"/>
      <c r="M395" s="593"/>
      <c r="N395" s="593"/>
      <c r="O395" s="593"/>
      <c r="P395" s="593"/>
      <c r="R395" s="593"/>
      <c r="S395" s="593"/>
      <c r="T395" s="593"/>
      <c r="U395" s="593"/>
    </row>
    <row r="396" customHeight="1" spans="6:21">
      <c r="F396" s="593"/>
      <c r="G396" s="593"/>
      <c r="H396" s="593"/>
      <c r="I396" s="593"/>
      <c r="J396" s="593"/>
      <c r="K396" s="593"/>
      <c r="L396" s="593"/>
      <c r="M396" s="593"/>
      <c r="N396" s="593"/>
      <c r="O396" s="593"/>
      <c r="P396" s="593"/>
      <c r="R396" s="593"/>
      <c r="S396" s="593"/>
      <c r="T396" s="593"/>
      <c r="U396" s="593"/>
    </row>
    <row r="397" customHeight="1" spans="6:21">
      <c r="F397" s="593"/>
      <c r="G397" s="593"/>
      <c r="H397" s="593"/>
      <c r="I397" s="593"/>
      <c r="J397" s="593"/>
      <c r="K397" s="593"/>
      <c r="L397" s="593"/>
      <c r="M397" s="593"/>
      <c r="N397" s="593"/>
      <c r="O397" s="593"/>
      <c r="P397" s="593"/>
      <c r="R397" s="593"/>
      <c r="S397" s="593"/>
      <c r="T397" s="593"/>
      <c r="U397" s="593"/>
    </row>
    <row r="398" customHeight="1" spans="6:21">
      <c r="F398" s="593"/>
      <c r="G398" s="593"/>
      <c r="H398" s="593"/>
      <c r="I398" s="593"/>
      <c r="J398" s="593"/>
      <c r="K398" s="593"/>
      <c r="L398" s="593"/>
      <c r="M398" s="593"/>
      <c r="N398" s="593"/>
      <c r="O398" s="593"/>
      <c r="P398" s="593"/>
      <c r="R398" s="593"/>
      <c r="S398" s="593"/>
      <c r="T398" s="593"/>
      <c r="U398" s="593"/>
    </row>
    <row r="399" customHeight="1" spans="6:21">
      <c r="F399" s="593"/>
      <c r="G399" s="593"/>
      <c r="H399" s="593"/>
      <c r="I399" s="593"/>
      <c r="J399" s="593"/>
      <c r="K399" s="593"/>
      <c r="L399" s="593"/>
      <c r="M399" s="593"/>
      <c r="N399" s="593"/>
      <c r="O399" s="593"/>
      <c r="P399" s="593"/>
      <c r="R399" s="593"/>
      <c r="S399" s="593"/>
      <c r="T399" s="593"/>
      <c r="U399" s="593"/>
    </row>
    <row r="400" customHeight="1" spans="6:21">
      <c r="F400" s="593"/>
      <c r="G400" s="593"/>
      <c r="H400" s="593"/>
      <c r="I400" s="593"/>
      <c r="J400" s="593"/>
      <c r="K400" s="593"/>
      <c r="L400" s="593"/>
      <c r="M400" s="593"/>
      <c r="N400" s="593"/>
      <c r="O400" s="593"/>
      <c r="P400" s="593"/>
      <c r="R400" s="593"/>
      <c r="S400" s="593"/>
      <c r="T400" s="593"/>
      <c r="U400" s="593"/>
    </row>
    <row r="401" customHeight="1" spans="6:21">
      <c r="F401" s="593"/>
      <c r="G401" s="593"/>
      <c r="H401" s="593"/>
      <c r="I401" s="593"/>
      <c r="J401" s="593"/>
      <c r="K401" s="593"/>
      <c r="L401" s="593"/>
      <c r="M401" s="593"/>
      <c r="N401" s="593"/>
      <c r="O401" s="593"/>
      <c r="P401" s="593"/>
      <c r="R401" s="593"/>
      <c r="S401" s="593"/>
      <c r="T401" s="593"/>
      <c r="U401" s="593"/>
    </row>
    <row r="402" customHeight="1" spans="6:21">
      <c r="F402" s="593"/>
      <c r="G402" s="593"/>
      <c r="H402" s="593"/>
      <c r="I402" s="593"/>
      <c r="J402" s="593"/>
      <c r="K402" s="593"/>
      <c r="L402" s="593"/>
      <c r="M402" s="593"/>
      <c r="N402" s="593"/>
      <c r="O402" s="593"/>
      <c r="P402" s="593"/>
      <c r="R402" s="593"/>
      <c r="S402" s="593"/>
      <c r="T402" s="593"/>
      <c r="U402" s="593"/>
    </row>
    <row r="403" customHeight="1" spans="6:21">
      <c r="F403" s="593"/>
      <c r="G403" s="593"/>
      <c r="H403" s="593"/>
      <c r="I403" s="593"/>
      <c r="J403" s="593"/>
      <c r="K403" s="593"/>
      <c r="L403" s="593"/>
      <c r="M403" s="593"/>
      <c r="N403" s="593"/>
      <c r="O403" s="593"/>
      <c r="P403" s="593"/>
      <c r="R403" s="593"/>
      <c r="S403" s="593"/>
      <c r="T403" s="593"/>
      <c r="U403" s="593"/>
    </row>
    <row r="404" customHeight="1" spans="6:21">
      <c r="F404" s="593"/>
      <c r="G404" s="593"/>
      <c r="H404" s="593"/>
      <c r="I404" s="593"/>
      <c r="J404" s="593"/>
      <c r="K404" s="593"/>
      <c r="L404" s="593"/>
      <c r="M404" s="593"/>
      <c r="N404" s="593"/>
      <c r="O404" s="593"/>
      <c r="P404" s="593"/>
      <c r="R404" s="593"/>
      <c r="S404" s="593"/>
      <c r="T404" s="593"/>
      <c r="U404" s="593"/>
    </row>
    <row r="405" customHeight="1" spans="6:21">
      <c r="F405" s="593"/>
      <c r="G405" s="593"/>
      <c r="H405" s="593"/>
      <c r="I405" s="593"/>
      <c r="J405" s="593"/>
      <c r="K405" s="593"/>
      <c r="L405" s="593"/>
      <c r="M405" s="593"/>
      <c r="N405" s="593"/>
      <c r="O405" s="593"/>
      <c r="P405" s="593"/>
      <c r="R405" s="593"/>
      <c r="S405" s="593"/>
      <c r="T405" s="593"/>
      <c r="U405" s="593"/>
    </row>
    <row r="406" customHeight="1" spans="6:21">
      <c r="F406" s="593"/>
      <c r="G406" s="593"/>
      <c r="H406" s="593"/>
      <c r="I406" s="593"/>
      <c r="J406" s="593"/>
      <c r="K406" s="593"/>
      <c r="L406" s="593"/>
      <c r="M406" s="593"/>
      <c r="N406" s="593"/>
      <c r="O406" s="593"/>
      <c r="P406" s="593"/>
      <c r="R406" s="593"/>
      <c r="S406" s="593"/>
      <c r="T406" s="593"/>
      <c r="U406" s="593"/>
    </row>
    <row r="407" customHeight="1" spans="6:21">
      <c r="F407" s="593"/>
      <c r="G407" s="593"/>
      <c r="H407" s="593"/>
      <c r="I407" s="593"/>
      <c r="J407" s="593"/>
      <c r="K407" s="593"/>
      <c r="L407" s="593"/>
      <c r="M407" s="593"/>
      <c r="N407" s="593"/>
      <c r="O407" s="593"/>
      <c r="P407" s="593"/>
      <c r="R407" s="593"/>
      <c r="S407" s="593"/>
      <c r="T407" s="593"/>
      <c r="U407" s="593"/>
    </row>
    <row r="408" customHeight="1" spans="6:21">
      <c r="F408" s="593"/>
      <c r="G408" s="593"/>
      <c r="H408" s="593"/>
      <c r="I408" s="593"/>
      <c r="J408" s="593"/>
      <c r="K408" s="593"/>
      <c r="L408" s="593"/>
      <c r="M408" s="593"/>
      <c r="N408" s="593"/>
      <c r="O408" s="593"/>
      <c r="P408" s="593"/>
      <c r="R408" s="593"/>
      <c r="S408" s="593"/>
      <c r="T408" s="593"/>
      <c r="U408" s="593"/>
    </row>
    <row r="409" customHeight="1" spans="6:21">
      <c r="F409" s="593"/>
      <c r="G409" s="593"/>
      <c r="H409" s="593"/>
      <c r="I409" s="593"/>
      <c r="J409" s="593"/>
      <c r="K409" s="593"/>
      <c r="L409" s="593"/>
      <c r="M409" s="593"/>
      <c r="N409" s="593"/>
      <c r="O409" s="593"/>
      <c r="P409" s="593"/>
      <c r="R409" s="593"/>
      <c r="S409" s="593"/>
      <c r="T409" s="593"/>
      <c r="U409" s="593"/>
    </row>
    <row r="410" customHeight="1" spans="6:21">
      <c r="F410" s="593"/>
      <c r="G410" s="593"/>
      <c r="H410" s="593"/>
      <c r="I410" s="593"/>
      <c r="J410" s="593"/>
      <c r="K410" s="593"/>
      <c r="L410" s="593"/>
      <c r="M410" s="593"/>
      <c r="N410" s="593"/>
      <c r="O410" s="593"/>
      <c r="P410" s="593"/>
      <c r="R410" s="593"/>
      <c r="S410" s="593"/>
      <c r="T410" s="593"/>
      <c r="U410" s="593"/>
    </row>
    <row r="411" customHeight="1" spans="6:21">
      <c r="F411" s="593"/>
      <c r="G411" s="593"/>
      <c r="H411" s="593"/>
      <c r="I411" s="593"/>
      <c r="J411" s="593"/>
      <c r="K411" s="593"/>
      <c r="L411" s="593"/>
      <c r="M411" s="593"/>
      <c r="N411" s="593"/>
      <c r="O411" s="593"/>
      <c r="P411" s="593"/>
      <c r="R411" s="593"/>
      <c r="S411" s="593"/>
      <c r="T411" s="593"/>
      <c r="U411" s="593"/>
    </row>
    <row r="412" customHeight="1" spans="6:21">
      <c r="F412" s="593"/>
      <c r="G412" s="593"/>
      <c r="H412" s="593"/>
      <c r="I412" s="593"/>
      <c r="J412" s="593"/>
      <c r="K412" s="593"/>
      <c r="L412" s="593"/>
      <c r="M412" s="593"/>
      <c r="N412" s="593"/>
      <c r="O412" s="593"/>
      <c r="P412" s="593"/>
      <c r="R412" s="593"/>
      <c r="S412" s="593"/>
      <c r="T412" s="593"/>
      <c r="U412" s="593"/>
    </row>
    <row r="413" customHeight="1" spans="6:21">
      <c r="F413" s="593"/>
      <c r="G413" s="593"/>
      <c r="H413" s="593"/>
      <c r="I413" s="593"/>
      <c r="J413" s="593"/>
      <c r="K413" s="593"/>
      <c r="L413" s="593"/>
      <c r="M413" s="593"/>
      <c r="N413" s="593"/>
      <c r="O413" s="593"/>
      <c r="P413" s="593"/>
      <c r="R413" s="593"/>
      <c r="S413" s="593"/>
      <c r="T413" s="593"/>
      <c r="U413" s="593"/>
    </row>
    <row r="414" customHeight="1" spans="6:21">
      <c r="F414" s="593"/>
      <c r="G414" s="593"/>
      <c r="H414" s="593"/>
      <c r="I414" s="593"/>
      <c r="J414" s="593"/>
      <c r="K414" s="593"/>
      <c r="L414" s="593"/>
      <c r="M414" s="593"/>
      <c r="N414" s="593"/>
      <c r="O414" s="593"/>
      <c r="P414" s="593"/>
      <c r="R414" s="593"/>
      <c r="S414" s="593"/>
      <c r="T414" s="593"/>
      <c r="U414" s="593"/>
    </row>
    <row r="415" customHeight="1" spans="6:21">
      <c r="F415" s="593"/>
      <c r="G415" s="593"/>
      <c r="H415" s="593"/>
      <c r="I415" s="593"/>
      <c r="J415" s="593"/>
      <c r="K415" s="593"/>
      <c r="L415" s="593"/>
      <c r="M415" s="593"/>
      <c r="N415" s="593"/>
      <c r="O415" s="593"/>
      <c r="P415" s="593"/>
      <c r="R415" s="593"/>
      <c r="S415" s="593"/>
      <c r="T415" s="593"/>
      <c r="U415" s="593"/>
    </row>
    <row r="416" customHeight="1" spans="6:21">
      <c r="F416" s="593"/>
      <c r="G416" s="593"/>
      <c r="H416" s="593"/>
      <c r="I416" s="593"/>
      <c r="J416" s="593"/>
      <c r="K416" s="593"/>
      <c r="L416" s="593"/>
      <c r="M416" s="593"/>
      <c r="N416" s="593"/>
      <c r="O416" s="593"/>
      <c r="P416" s="593"/>
      <c r="R416" s="593"/>
      <c r="S416" s="593"/>
      <c r="T416" s="593"/>
      <c r="U416" s="593"/>
    </row>
    <row r="417" customHeight="1" spans="6:21">
      <c r="F417" s="593"/>
      <c r="G417" s="593"/>
      <c r="H417" s="593"/>
      <c r="I417" s="593"/>
      <c r="J417" s="593"/>
      <c r="K417" s="593"/>
      <c r="L417" s="593"/>
      <c r="M417" s="593"/>
      <c r="N417" s="593"/>
      <c r="O417" s="593"/>
      <c r="P417" s="593"/>
      <c r="R417" s="593"/>
      <c r="S417" s="593"/>
      <c r="T417" s="593"/>
      <c r="U417" s="593"/>
    </row>
    <row r="418" customHeight="1" spans="6:21">
      <c r="F418" s="593"/>
      <c r="G418" s="593"/>
      <c r="H418" s="593"/>
      <c r="I418" s="593"/>
      <c r="J418" s="593"/>
      <c r="K418" s="593"/>
      <c r="L418" s="593"/>
      <c r="M418" s="593"/>
      <c r="N418" s="593"/>
      <c r="O418" s="593"/>
      <c r="P418" s="593"/>
      <c r="R418" s="593"/>
      <c r="S418" s="593"/>
      <c r="T418" s="593"/>
      <c r="U418" s="593"/>
    </row>
    <row r="419" customHeight="1" spans="6:21">
      <c r="F419" s="593"/>
      <c r="G419" s="593"/>
      <c r="H419" s="593"/>
      <c r="I419" s="593"/>
      <c r="J419" s="593"/>
      <c r="K419" s="593"/>
      <c r="L419" s="593"/>
      <c r="M419" s="593"/>
      <c r="N419" s="593"/>
      <c r="O419" s="593"/>
      <c r="P419" s="593"/>
      <c r="R419" s="593"/>
      <c r="S419" s="593"/>
      <c r="T419" s="593"/>
      <c r="U419" s="593"/>
    </row>
    <row r="420" customHeight="1" spans="6:21">
      <c r="F420" s="593"/>
      <c r="G420" s="593"/>
      <c r="H420" s="593"/>
      <c r="I420" s="593"/>
      <c r="J420" s="593"/>
      <c r="K420" s="593"/>
      <c r="L420" s="593"/>
      <c r="M420" s="593"/>
      <c r="N420" s="593"/>
      <c r="O420" s="593"/>
      <c r="P420" s="593"/>
      <c r="R420" s="593"/>
      <c r="S420" s="593"/>
      <c r="T420" s="593"/>
      <c r="U420" s="593"/>
    </row>
    <row r="421" customHeight="1" spans="6:21">
      <c r="F421" s="593"/>
      <c r="G421" s="593"/>
      <c r="H421" s="593"/>
      <c r="I421" s="593"/>
      <c r="J421" s="593"/>
      <c r="K421" s="593"/>
      <c r="L421" s="593"/>
      <c r="M421" s="593"/>
      <c r="N421" s="593"/>
      <c r="O421" s="593"/>
      <c r="P421" s="593"/>
      <c r="R421" s="593"/>
      <c r="S421" s="593"/>
      <c r="T421" s="593"/>
      <c r="U421" s="593"/>
    </row>
    <row r="422" customHeight="1" spans="6:21">
      <c r="F422" s="593"/>
      <c r="G422" s="593"/>
      <c r="H422" s="593"/>
      <c r="I422" s="593"/>
      <c r="J422" s="593"/>
      <c r="K422" s="593"/>
      <c r="L422" s="593"/>
      <c r="M422" s="593"/>
      <c r="N422" s="593"/>
      <c r="O422" s="593"/>
      <c r="P422" s="593"/>
      <c r="R422" s="593"/>
      <c r="S422" s="593"/>
      <c r="T422" s="593"/>
      <c r="U422" s="593"/>
    </row>
    <row r="423" customHeight="1" spans="6:21">
      <c r="F423" s="593"/>
      <c r="G423" s="593"/>
      <c r="H423" s="593"/>
      <c r="I423" s="593"/>
      <c r="J423" s="593"/>
      <c r="K423" s="593"/>
      <c r="L423" s="593"/>
      <c r="M423" s="593"/>
      <c r="N423" s="593"/>
      <c r="O423" s="593"/>
      <c r="P423" s="593"/>
      <c r="R423" s="593"/>
      <c r="S423" s="593"/>
      <c r="T423" s="593"/>
      <c r="U423" s="593"/>
    </row>
    <row r="424" customHeight="1" spans="6:21">
      <c r="F424" s="593"/>
      <c r="G424" s="593"/>
      <c r="H424" s="593"/>
      <c r="I424" s="593"/>
      <c r="J424" s="593"/>
      <c r="K424" s="593"/>
      <c r="L424" s="593"/>
      <c r="M424" s="593"/>
      <c r="N424" s="593"/>
      <c r="O424" s="593"/>
      <c r="P424" s="593"/>
      <c r="R424" s="593"/>
      <c r="S424" s="593"/>
      <c r="T424" s="593"/>
      <c r="U424" s="593"/>
    </row>
    <row r="425" customHeight="1" spans="6:21">
      <c r="F425" s="593"/>
      <c r="G425" s="593"/>
      <c r="H425" s="593"/>
      <c r="I425" s="593"/>
      <c r="J425" s="593"/>
      <c r="K425" s="593"/>
      <c r="L425" s="593"/>
      <c r="M425" s="593"/>
      <c r="N425" s="593"/>
      <c r="O425" s="593"/>
      <c r="P425" s="593"/>
      <c r="R425" s="593"/>
      <c r="S425" s="593"/>
      <c r="T425" s="593"/>
      <c r="U425" s="593"/>
    </row>
    <row r="426" customHeight="1" spans="6:21">
      <c r="F426" s="593"/>
      <c r="G426" s="593"/>
      <c r="H426" s="593"/>
      <c r="I426" s="593"/>
      <c r="J426" s="593"/>
      <c r="K426" s="593"/>
      <c r="L426" s="593"/>
      <c r="M426" s="593"/>
      <c r="N426" s="593"/>
      <c r="O426" s="593"/>
      <c r="P426" s="593"/>
      <c r="R426" s="593"/>
      <c r="S426" s="593"/>
      <c r="T426" s="593"/>
      <c r="U426" s="593"/>
    </row>
    <row r="427" customHeight="1" spans="6:21">
      <c r="F427" s="593"/>
      <c r="G427" s="593"/>
      <c r="H427" s="593"/>
      <c r="I427" s="593"/>
      <c r="J427" s="593"/>
      <c r="K427" s="593"/>
      <c r="L427" s="593"/>
      <c r="M427" s="593"/>
      <c r="N427" s="593"/>
      <c r="O427" s="593"/>
      <c r="P427" s="593"/>
      <c r="R427" s="593"/>
      <c r="S427" s="593"/>
      <c r="T427" s="593"/>
      <c r="U427" s="593"/>
    </row>
    <row r="428" customHeight="1" spans="6:21">
      <c r="F428" s="593"/>
      <c r="G428" s="593"/>
      <c r="H428" s="593"/>
      <c r="I428" s="593"/>
      <c r="J428" s="593"/>
      <c r="K428" s="593"/>
      <c r="L428" s="593"/>
      <c r="M428" s="593"/>
      <c r="N428" s="593"/>
      <c r="O428" s="593"/>
      <c r="P428" s="593"/>
      <c r="R428" s="593"/>
      <c r="S428" s="593"/>
      <c r="T428" s="593"/>
      <c r="U428" s="593"/>
    </row>
    <row r="429" customHeight="1" spans="6:21">
      <c r="F429" s="593"/>
      <c r="G429" s="593"/>
      <c r="H429" s="593"/>
      <c r="I429" s="593"/>
      <c r="J429" s="593"/>
      <c r="K429" s="593"/>
      <c r="L429" s="593"/>
      <c r="M429" s="593"/>
      <c r="N429" s="593"/>
      <c r="O429" s="593"/>
      <c r="P429" s="593"/>
      <c r="R429" s="593"/>
      <c r="S429" s="593"/>
      <c r="T429" s="593"/>
      <c r="U429" s="593"/>
    </row>
    <row r="430" customHeight="1" spans="6:21">
      <c r="F430" s="593"/>
      <c r="G430" s="593"/>
      <c r="H430" s="593"/>
      <c r="I430" s="593"/>
      <c r="J430" s="593"/>
      <c r="K430" s="593"/>
      <c r="L430" s="593"/>
      <c r="M430" s="593"/>
      <c r="N430" s="593"/>
      <c r="O430" s="593"/>
      <c r="P430" s="593"/>
      <c r="R430" s="593"/>
      <c r="S430" s="593"/>
      <c r="T430" s="593"/>
      <c r="U430" s="593"/>
    </row>
    <row r="431" customHeight="1" spans="6:21">
      <c r="F431" s="593"/>
      <c r="G431" s="593"/>
      <c r="H431" s="593"/>
      <c r="I431" s="593"/>
      <c r="J431" s="593"/>
      <c r="K431" s="593"/>
      <c r="L431" s="593"/>
      <c r="M431" s="593"/>
      <c r="N431" s="593"/>
      <c r="O431" s="593"/>
      <c r="P431" s="593"/>
      <c r="R431" s="593"/>
      <c r="S431" s="593"/>
      <c r="T431" s="593"/>
      <c r="U431" s="593"/>
    </row>
    <row r="432" customHeight="1" spans="6:21">
      <c r="F432" s="593"/>
      <c r="G432" s="593"/>
      <c r="H432" s="593"/>
      <c r="I432" s="593"/>
      <c r="J432" s="593"/>
      <c r="K432" s="593"/>
      <c r="L432" s="593"/>
      <c r="M432" s="593"/>
      <c r="N432" s="593"/>
      <c r="O432" s="593"/>
      <c r="P432" s="593"/>
      <c r="R432" s="593"/>
      <c r="S432" s="593"/>
      <c r="T432" s="593"/>
      <c r="U432" s="593"/>
    </row>
    <row r="433" customHeight="1" spans="6:21">
      <c r="F433" s="593"/>
      <c r="G433" s="593"/>
      <c r="H433" s="593"/>
      <c r="I433" s="593"/>
      <c r="J433" s="593"/>
      <c r="K433" s="593"/>
      <c r="L433" s="593"/>
      <c r="M433" s="593"/>
      <c r="N433" s="593"/>
      <c r="O433" s="593"/>
      <c r="P433" s="593"/>
      <c r="R433" s="593"/>
      <c r="S433" s="593"/>
      <c r="T433" s="593"/>
      <c r="U433" s="593"/>
    </row>
    <row r="434" customHeight="1" spans="6:21">
      <c r="F434" s="593"/>
      <c r="G434" s="593"/>
      <c r="H434" s="593"/>
      <c r="I434" s="593"/>
      <c r="J434" s="593"/>
      <c r="K434" s="593"/>
      <c r="L434" s="593"/>
      <c r="M434" s="593"/>
      <c r="N434" s="593"/>
      <c r="O434" s="593"/>
      <c r="P434" s="593"/>
      <c r="R434" s="593"/>
      <c r="S434" s="593"/>
      <c r="T434" s="593"/>
      <c r="U434" s="593"/>
    </row>
    <row r="435" customHeight="1" spans="6:21">
      <c r="F435" s="593"/>
      <c r="G435" s="593"/>
      <c r="H435" s="593"/>
      <c r="I435" s="593"/>
      <c r="J435" s="593"/>
      <c r="K435" s="593"/>
      <c r="L435" s="593"/>
      <c r="M435" s="593"/>
      <c r="N435" s="593"/>
      <c r="O435" s="593"/>
      <c r="P435" s="593"/>
      <c r="R435" s="593"/>
      <c r="S435" s="593"/>
      <c r="T435" s="593"/>
      <c r="U435" s="593"/>
    </row>
    <row r="436" customHeight="1" spans="6:21">
      <c r="F436" s="593"/>
      <c r="G436" s="593"/>
      <c r="H436" s="593"/>
      <c r="I436" s="593"/>
      <c r="J436" s="593"/>
      <c r="K436" s="593"/>
      <c r="L436" s="593"/>
      <c r="M436" s="593"/>
      <c r="N436" s="593"/>
      <c r="O436" s="593"/>
      <c r="P436" s="593"/>
      <c r="R436" s="593"/>
      <c r="S436" s="593"/>
      <c r="T436" s="593"/>
      <c r="U436" s="593"/>
    </row>
    <row r="437" customHeight="1" spans="6:21">
      <c r="F437" s="593"/>
      <c r="G437" s="593"/>
      <c r="H437" s="593"/>
      <c r="I437" s="593"/>
      <c r="J437" s="593"/>
      <c r="K437" s="593"/>
      <c r="L437" s="593"/>
      <c r="M437" s="593"/>
      <c r="N437" s="593"/>
      <c r="O437" s="593"/>
      <c r="P437" s="593"/>
      <c r="R437" s="593"/>
      <c r="S437" s="593"/>
      <c r="T437" s="593"/>
      <c r="U437" s="593"/>
    </row>
    <row r="438" customHeight="1" spans="6:21">
      <c r="F438" s="593"/>
      <c r="G438" s="593"/>
      <c r="H438" s="593"/>
      <c r="I438" s="593"/>
      <c r="J438" s="593"/>
      <c r="K438" s="593"/>
      <c r="L438" s="593"/>
      <c r="M438" s="593"/>
      <c r="N438" s="593"/>
      <c r="O438" s="593"/>
      <c r="P438" s="593"/>
      <c r="R438" s="593"/>
      <c r="S438" s="593"/>
      <c r="T438" s="593"/>
      <c r="U438" s="593"/>
    </row>
    <row r="439" customHeight="1" spans="6:21">
      <c r="F439" s="593"/>
      <c r="G439" s="593"/>
      <c r="H439" s="593"/>
      <c r="I439" s="593"/>
      <c r="J439" s="593"/>
      <c r="K439" s="593"/>
      <c r="L439" s="593"/>
      <c r="M439" s="593"/>
      <c r="N439" s="593"/>
      <c r="O439" s="593"/>
      <c r="P439" s="593"/>
      <c r="R439" s="593"/>
      <c r="S439" s="593"/>
      <c r="T439" s="593"/>
      <c r="U439" s="593"/>
    </row>
    <row r="440" customHeight="1" spans="6:21">
      <c r="F440" s="593"/>
      <c r="G440" s="593"/>
      <c r="H440" s="593"/>
      <c r="I440" s="593"/>
      <c r="J440" s="593"/>
      <c r="K440" s="593"/>
      <c r="L440" s="593"/>
      <c r="M440" s="593"/>
      <c r="N440" s="593"/>
      <c r="O440" s="593"/>
      <c r="P440" s="593"/>
      <c r="R440" s="593"/>
      <c r="S440" s="593"/>
      <c r="T440" s="593"/>
      <c r="U440" s="593"/>
    </row>
    <row r="441" customHeight="1" spans="6:21">
      <c r="F441" s="593"/>
      <c r="G441" s="593"/>
      <c r="H441" s="593"/>
      <c r="I441" s="593"/>
      <c r="J441" s="593"/>
      <c r="K441" s="593"/>
      <c r="L441" s="593"/>
      <c r="M441" s="593"/>
      <c r="N441" s="593"/>
      <c r="O441" s="593"/>
      <c r="P441" s="593"/>
      <c r="R441" s="593"/>
      <c r="S441" s="593"/>
      <c r="T441" s="593"/>
      <c r="U441" s="593"/>
    </row>
    <row r="442" customHeight="1" spans="6:21">
      <c r="F442" s="593"/>
      <c r="G442" s="593"/>
      <c r="H442" s="593"/>
      <c r="I442" s="593"/>
      <c r="J442" s="593"/>
      <c r="K442" s="593"/>
      <c r="L442" s="593"/>
      <c r="M442" s="593"/>
      <c r="N442" s="593"/>
      <c r="O442" s="593"/>
      <c r="P442" s="593"/>
      <c r="R442" s="593"/>
      <c r="S442" s="593"/>
      <c r="T442" s="593"/>
      <c r="U442" s="593"/>
    </row>
    <row r="443" customHeight="1" spans="6:21">
      <c r="F443" s="593"/>
      <c r="G443" s="593"/>
      <c r="H443" s="593"/>
      <c r="I443" s="593"/>
      <c r="J443" s="593"/>
      <c r="K443" s="593"/>
      <c r="L443" s="593"/>
      <c r="M443" s="593"/>
      <c r="N443" s="593"/>
      <c r="O443" s="593"/>
      <c r="P443" s="593"/>
      <c r="R443" s="593"/>
      <c r="S443" s="593"/>
      <c r="T443" s="593"/>
      <c r="U443" s="593"/>
    </row>
    <row r="444" customHeight="1" spans="6:21">
      <c r="F444" s="593"/>
      <c r="G444" s="593"/>
      <c r="H444" s="593"/>
      <c r="I444" s="593"/>
      <c r="J444" s="593"/>
      <c r="K444" s="593"/>
      <c r="L444" s="593"/>
      <c r="M444" s="593"/>
      <c r="N444" s="593"/>
      <c r="O444" s="593"/>
      <c r="P444" s="593"/>
      <c r="R444" s="593"/>
      <c r="S444" s="593"/>
      <c r="T444" s="593"/>
      <c r="U444" s="593"/>
    </row>
    <row r="445" customHeight="1" spans="6:21">
      <c r="F445" s="593"/>
      <c r="G445" s="593"/>
      <c r="H445" s="593"/>
      <c r="I445" s="593"/>
      <c r="J445" s="593"/>
      <c r="K445" s="593"/>
      <c r="L445" s="593"/>
      <c r="M445" s="593"/>
      <c r="N445" s="593"/>
      <c r="O445" s="593"/>
      <c r="P445" s="593"/>
      <c r="R445" s="593"/>
      <c r="S445" s="593"/>
      <c r="T445" s="593"/>
      <c r="U445" s="593"/>
    </row>
    <row r="446" customHeight="1" spans="6:21">
      <c r="F446" s="593"/>
      <c r="G446" s="593"/>
      <c r="H446" s="593"/>
      <c r="I446" s="593"/>
      <c r="J446" s="593"/>
      <c r="K446" s="593"/>
      <c r="L446" s="593"/>
      <c r="M446" s="593"/>
      <c r="N446" s="593"/>
      <c r="O446" s="593"/>
      <c r="P446" s="593"/>
      <c r="R446" s="593"/>
      <c r="S446" s="593"/>
      <c r="T446" s="593"/>
      <c r="U446" s="593"/>
    </row>
    <row r="447" customHeight="1" spans="6:21">
      <c r="F447" s="593"/>
      <c r="G447" s="593"/>
      <c r="H447" s="593"/>
      <c r="I447" s="593"/>
      <c r="J447" s="593"/>
      <c r="K447" s="593"/>
      <c r="L447" s="593"/>
      <c r="M447" s="593"/>
      <c r="N447" s="593"/>
      <c r="O447" s="593"/>
      <c r="P447" s="593"/>
      <c r="R447" s="593"/>
      <c r="S447" s="593"/>
      <c r="T447" s="593"/>
      <c r="U447" s="593"/>
    </row>
    <row r="448" customHeight="1" spans="6:21">
      <c r="F448" s="593"/>
      <c r="G448" s="593"/>
      <c r="H448" s="593"/>
      <c r="I448" s="593"/>
      <c r="J448" s="593"/>
      <c r="K448" s="593"/>
      <c r="L448" s="593"/>
      <c r="M448" s="593"/>
      <c r="N448" s="593"/>
      <c r="O448" s="593"/>
      <c r="P448" s="593"/>
      <c r="R448" s="593"/>
      <c r="S448" s="593"/>
      <c r="T448" s="593"/>
      <c r="U448" s="593"/>
    </row>
    <row r="449" customHeight="1" spans="6:21">
      <c r="F449" s="593"/>
      <c r="G449" s="593"/>
      <c r="H449" s="593"/>
      <c r="I449" s="593"/>
      <c r="J449" s="593"/>
      <c r="K449" s="593"/>
      <c r="L449" s="593"/>
      <c r="M449" s="593"/>
      <c r="N449" s="593"/>
      <c r="O449" s="593"/>
      <c r="P449" s="593"/>
      <c r="R449" s="593"/>
      <c r="S449" s="593"/>
      <c r="T449" s="593"/>
      <c r="U449" s="593"/>
    </row>
    <row r="450" customHeight="1" spans="6:21">
      <c r="F450" s="593"/>
      <c r="G450" s="593"/>
      <c r="H450" s="593"/>
      <c r="I450" s="593"/>
      <c r="J450" s="593"/>
      <c r="K450" s="593"/>
      <c r="L450" s="593"/>
      <c r="M450" s="593"/>
      <c r="N450" s="593"/>
      <c r="O450" s="593"/>
      <c r="P450" s="593"/>
      <c r="R450" s="593"/>
      <c r="S450" s="593"/>
      <c r="T450" s="593"/>
      <c r="U450" s="593"/>
    </row>
    <row r="451" customHeight="1" spans="6:21">
      <c r="F451" s="593"/>
      <c r="G451" s="593"/>
      <c r="H451" s="593"/>
      <c r="I451" s="593"/>
      <c r="J451" s="593"/>
      <c r="K451" s="593"/>
      <c r="L451" s="593"/>
      <c r="M451" s="593"/>
      <c r="N451" s="593"/>
      <c r="O451" s="593"/>
      <c r="P451" s="593"/>
      <c r="R451" s="593"/>
      <c r="S451" s="593"/>
      <c r="T451" s="593"/>
      <c r="U451" s="593"/>
    </row>
    <row r="452" customHeight="1" spans="6:21">
      <c r="F452" s="593"/>
      <c r="G452" s="593"/>
      <c r="H452" s="593"/>
      <c r="I452" s="593"/>
      <c r="J452" s="593"/>
      <c r="K452" s="593"/>
      <c r="L452" s="593"/>
      <c r="M452" s="593"/>
      <c r="N452" s="593"/>
      <c r="O452" s="593"/>
      <c r="P452" s="593"/>
      <c r="R452" s="593"/>
      <c r="S452" s="593"/>
      <c r="T452" s="593"/>
      <c r="U452" s="593"/>
    </row>
    <row r="453" customHeight="1" spans="6:21">
      <c r="F453" s="593"/>
      <c r="G453" s="593"/>
      <c r="H453" s="593"/>
      <c r="I453" s="593"/>
      <c r="J453" s="593"/>
      <c r="K453" s="593"/>
      <c r="L453" s="593"/>
      <c r="M453" s="593"/>
      <c r="N453" s="593"/>
      <c r="O453" s="593"/>
      <c r="P453" s="593"/>
      <c r="R453" s="593"/>
      <c r="S453" s="593"/>
      <c r="T453" s="593"/>
      <c r="U453" s="593"/>
    </row>
    <row r="454" customHeight="1" spans="6:21">
      <c r="F454" s="593"/>
      <c r="G454" s="593"/>
      <c r="H454" s="593"/>
      <c r="I454" s="593"/>
      <c r="J454" s="593"/>
      <c r="K454" s="593"/>
      <c r="L454" s="593"/>
      <c r="M454" s="593"/>
      <c r="N454" s="593"/>
      <c r="O454" s="593"/>
      <c r="P454" s="593"/>
      <c r="R454" s="593"/>
      <c r="S454" s="593"/>
      <c r="T454" s="593"/>
      <c r="U454" s="593"/>
    </row>
    <row r="455" customHeight="1" spans="6:21">
      <c r="F455" s="593"/>
      <c r="G455" s="593"/>
      <c r="H455" s="593"/>
      <c r="I455" s="593"/>
      <c r="J455" s="593"/>
      <c r="K455" s="593"/>
      <c r="L455" s="593"/>
      <c r="M455" s="593"/>
      <c r="N455" s="593"/>
      <c r="O455" s="593"/>
      <c r="P455" s="593"/>
      <c r="R455" s="593"/>
      <c r="S455" s="593"/>
      <c r="T455" s="593"/>
      <c r="U455" s="593"/>
    </row>
    <row r="456" customHeight="1" spans="6:21">
      <c r="F456" s="593"/>
      <c r="G456" s="593"/>
      <c r="H456" s="593"/>
      <c r="I456" s="593"/>
      <c r="J456" s="593"/>
      <c r="K456" s="593"/>
      <c r="L456" s="593"/>
      <c r="M456" s="593"/>
      <c r="N456" s="593"/>
      <c r="O456" s="593"/>
      <c r="P456" s="593"/>
      <c r="R456" s="593"/>
      <c r="S456" s="593"/>
      <c r="T456" s="593"/>
      <c r="U456" s="593"/>
    </row>
    <row r="457" customHeight="1" spans="6:21">
      <c r="F457" s="593"/>
      <c r="G457" s="593"/>
      <c r="H457" s="593"/>
      <c r="I457" s="593"/>
      <c r="J457" s="593"/>
      <c r="K457" s="593"/>
      <c r="L457" s="593"/>
      <c r="M457" s="593"/>
      <c r="N457" s="593"/>
      <c r="O457" s="593"/>
      <c r="P457" s="593"/>
      <c r="R457" s="593"/>
      <c r="S457" s="593"/>
      <c r="T457" s="593"/>
      <c r="U457" s="593"/>
    </row>
    <row r="458" customHeight="1" spans="6:21">
      <c r="F458" s="593"/>
      <c r="G458" s="593"/>
      <c r="H458" s="593"/>
      <c r="I458" s="593"/>
      <c r="J458" s="593"/>
      <c r="K458" s="593"/>
      <c r="L458" s="593"/>
      <c r="M458" s="593"/>
      <c r="N458" s="593"/>
      <c r="O458" s="593"/>
      <c r="P458" s="593"/>
      <c r="R458" s="593"/>
      <c r="S458" s="593"/>
      <c r="T458" s="593"/>
      <c r="U458" s="593"/>
    </row>
    <row r="459" customHeight="1" spans="6:21">
      <c r="F459" s="593"/>
      <c r="G459" s="593"/>
      <c r="H459" s="593"/>
      <c r="I459" s="593"/>
      <c r="J459" s="593"/>
      <c r="K459" s="593"/>
      <c r="L459" s="593"/>
      <c r="M459" s="593"/>
      <c r="N459" s="593"/>
      <c r="O459" s="593"/>
      <c r="P459" s="593"/>
      <c r="R459" s="593"/>
      <c r="S459" s="593"/>
      <c r="T459" s="593"/>
      <c r="U459" s="593"/>
    </row>
    <row r="460" customHeight="1" spans="6:21">
      <c r="F460" s="593"/>
      <c r="G460" s="593"/>
      <c r="H460" s="593"/>
      <c r="I460" s="593"/>
      <c r="J460" s="593"/>
      <c r="K460" s="593"/>
      <c r="L460" s="593"/>
      <c r="M460" s="593"/>
      <c r="N460" s="593"/>
      <c r="O460" s="593"/>
      <c r="P460" s="593"/>
      <c r="R460" s="593"/>
      <c r="S460" s="593"/>
      <c r="T460" s="593"/>
      <c r="U460" s="593"/>
    </row>
    <row r="461" customHeight="1" spans="6:21">
      <c r="F461" s="593"/>
      <c r="G461" s="593"/>
      <c r="H461" s="593"/>
      <c r="I461" s="593"/>
      <c r="J461" s="593"/>
      <c r="K461" s="593"/>
      <c r="L461" s="593"/>
      <c r="M461" s="593"/>
      <c r="N461" s="593"/>
      <c r="O461" s="593"/>
      <c r="P461" s="593"/>
      <c r="R461" s="593"/>
      <c r="S461" s="593"/>
      <c r="T461" s="593"/>
      <c r="U461" s="593"/>
    </row>
    <row r="462" customHeight="1" spans="6:21">
      <c r="F462" s="593"/>
      <c r="G462" s="593"/>
      <c r="H462" s="593"/>
      <c r="I462" s="593"/>
      <c r="J462" s="593"/>
      <c r="K462" s="593"/>
      <c r="L462" s="593"/>
      <c r="M462" s="593"/>
      <c r="N462" s="593"/>
      <c r="O462" s="593"/>
      <c r="P462" s="593"/>
      <c r="R462" s="593"/>
      <c r="S462" s="593"/>
      <c r="T462" s="593"/>
      <c r="U462" s="593"/>
    </row>
    <row r="463" customHeight="1" spans="6:21">
      <c r="F463" s="593"/>
      <c r="G463" s="593"/>
      <c r="H463" s="593"/>
      <c r="I463" s="593"/>
      <c r="J463" s="593"/>
      <c r="K463" s="593"/>
      <c r="L463" s="593"/>
      <c r="M463" s="593"/>
      <c r="N463" s="593"/>
      <c r="O463" s="593"/>
      <c r="P463" s="593"/>
      <c r="R463" s="593"/>
      <c r="S463" s="593"/>
      <c r="T463" s="593"/>
      <c r="U463" s="593"/>
    </row>
    <row r="464" customHeight="1" spans="6:21">
      <c r="F464" s="593"/>
      <c r="G464" s="593"/>
      <c r="H464" s="593"/>
      <c r="I464" s="593"/>
      <c r="J464" s="593"/>
      <c r="K464" s="593"/>
      <c r="L464" s="593"/>
      <c r="M464" s="593"/>
      <c r="N464" s="593"/>
      <c r="O464" s="593"/>
      <c r="P464" s="593"/>
      <c r="R464" s="593"/>
      <c r="S464" s="593"/>
      <c r="T464" s="593"/>
      <c r="U464" s="593"/>
    </row>
    <row r="465" customHeight="1" spans="6:21">
      <c r="F465" s="593"/>
      <c r="G465" s="593"/>
      <c r="H465" s="593"/>
      <c r="I465" s="593"/>
      <c r="J465" s="593"/>
      <c r="K465" s="593"/>
      <c r="L465" s="593"/>
      <c r="M465" s="593"/>
      <c r="N465" s="593"/>
      <c r="O465" s="593"/>
      <c r="P465" s="593"/>
      <c r="R465" s="593"/>
      <c r="S465" s="593"/>
      <c r="T465" s="593"/>
      <c r="U465" s="593"/>
    </row>
    <row r="466" customHeight="1" spans="6:21">
      <c r="F466" s="593"/>
      <c r="G466" s="593"/>
      <c r="H466" s="593"/>
      <c r="I466" s="593"/>
      <c r="J466" s="593"/>
      <c r="K466" s="593"/>
      <c r="L466" s="593"/>
      <c r="M466" s="593"/>
      <c r="N466" s="593"/>
      <c r="O466" s="593"/>
      <c r="P466" s="593"/>
      <c r="R466" s="593"/>
      <c r="S466" s="593"/>
      <c r="T466" s="593"/>
      <c r="U466" s="593"/>
    </row>
    <row r="467" customHeight="1" spans="6:21">
      <c r="F467" s="593"/>
      <c r="G467" s="593"/>
      <c r="H467" s="593"/>
      <c r="I467" s="593"/>
      <c r="J467" s="593"/>
      <c r="K467" s="593"/>
      <c r="L467" s="593"/>
      <c r="M467" s="593"/>
      <c r="N467" s="593"/>
      <c r="O467" s="593"/>
      <c r="P467" s="593"/>
      <c r="R467" s="593"/>
      <c r="S467" s="593"/>
      <c r="T467" s="593"/>
      <c r="U467" s="593"/>
    </row>
    <row r="468" customHeight="1" spans="6:21">
      <c r="F468" s="593"/>
      <c r="G468" s="593"/>
      <c r="H468" s="593"/>
      <c r="I468" s="593"/>
      <c r="J468" s="593"/>
      <c r="K468" s="593"/>
      <c r="L468" s="593"/>
      <c r="M468" s="593"/>
      <c r="N468" s="593"/>
      <c r="O468" s="593"/>
      <c r="P468" s="593"/>
      <c r="R468" s="593"/>
      <c r="S468" s="593"/>
      <c r="T468" s="593"/>
      <c r="U468" s="593"/>
    </row>
    <row r="469" customHeight="1" spans="6:21">
      <c r="F469" s="593"/>
      <c r="G469" s="593"/>
      <c r="H469" s="593"/>
      <c r="I469" s="593"/>
      <c r="J469" s="593"/>
      <c r="K469" s="593"/>
      <c r="L469" s="593"/>
      <c r="M469" s="593"/>
      <c r="N469" s="593"/>
      <c r="O469" s="593"/>
      <c r="P469" s="593"/>
      <c r="R469" s="593"/>
      <c r="S469" s="593"/>
      <c r="T469" s="593"/>
      <c r="U469" s="593"/>
    </row>
    <row r="470" customHeight="1" spans="6:21">
      <c r="F470" s="593"/>
      <c r="G470" s="593"/>
      <c r="H470" s="593"/>
      <c r="I470" s="593"/>
      <c r="J470" s="593"/>
      <c r="K470" s="593"/>
      <c r="L470" s="593"/>
      <c r="M470" s="593"/>
      <c r="N470" s="593"/>
      <c r="O470" s="593"/>
      <c r="P470" s="593"/>
      <c r="R470" s="593"/>
      <c r="S470" s="593"/>
      <c r="T470" s="593"/>
      <c r="U470" s="593"/>
    </row>
    <row r="471" customHeight="1" spans="6:21">
      <c r="F471" s="593"/>
      <c r="G471" s="593"/>
      <c r="H471" s="593"/>
      <c r="I471" s="593"/>
      <c r="J471" s="593"/>
      <c r="K471" s="593"/>
      <c r="L471" s="593"/>
      <c r="M471" s="593"/>
      <c r="N471" s="593"/>
      <c r="O471" s="593"/>
      <c r="P471" s="593"/>
      <c r="R471" s="593"/>
      <c r="S471" s="593"/>
      <c r="T471" s="593"/>
      <c r="U471" s="593"/>
    </row>
    <row r="472" customHeight="1" spans="6:21">
      <c r="F472" s="593"/>
      <c r="G472" s="593"/>
      <c r="H472" s="593"/>
      <c r="I472" s="593"/>
      <c r="J472" s="593"/>
      <c r="K472" s="593"/>
      <c r="L472" s="593"/>
      <c r="M472" s="593"/>
      <c r="N472" s="593"/>
      <c r="O472" s="593"/>
      <c r="P472" s="593"/>
      <c r="R472" s="593"/>
      <c r="S472" s="593"/>
      <c r="T472" s="593"/>
      <c r="U472" s="593"/>
    </row>
    <row r="473" customHeight="1" spans="6:21">
      <c r="F473" s="593"/>
      <c r="G473" s="593"/>
      <c r="H473" s="593"/>
      <c r="I473" s="593"/>
      <c r="J473" s="593"/>
      <c r="K473" s="593"/>
      <c r="L473" s="593"/>
      <c r="M473" s="593"/>
      <c r="N473" s="593"/>
      <c r="O473" s="593"/>
      <c r="P473" s="593"/>
      <c r="R473" s="593"/>
      <c r="S473" s="593"/>
      <c r="T473" s="593"/>
      <c r="U473" s="593"/>
    </row>
    <row r="474" customHeight="1" spans="6:21">
      <c r="F474" s="593"/>
      <c r="G474" s="593"/>
      <c r="H474" s="593"/>
      <c r="I474" s="593"/>
      <c r="J474" s="593"/>
      <c r="K474" s="593"/>
      <c r="L474" s="593"/>
      <c r="M474" s="593"/>
      <c r="N474" s="593"/>
      <c r="O474" s="593"/>
      <c r="P474" s="593"/>
      <c r="R474" s="593"/>
      <c r="S474" s="593"/>
      <c r="T474" s="593"/>
      <c r="U474" s="593"/>
    </row>
    <row r="475" customHeight="1" spans="6:21">
      <c r="F475" s="593"/>
      <c r="G475" s="593"/>
      <c r="H475" s="593"/>
      <c r="I475" s="593"/>
      <c r="J475" s="593"/>
      <c r="K475" s="593"/>
      <c r="L475" s="593"/>
      <c r="M475" s="593"/>
      <c r="N475" s="593"/>
      <c r="O475" s="593"/>
      <c r="P475" s="593"/>
      <c r="R475" s="593"/>
      <c r="S475" s="593"/>
      <c r="T475" s="593"/>
      <c r="U475" s="593"/>
    </row>
    <row r="476" customHeight="1" spans="6:21">
      <c r="F476" s="593"/>
      <c r="G476" s="593"/>
      <c r="H476" s="593"/>
      <c r="I476" s="593"/>
      <c r="J476" s="593"/>
      <c r="K476" s="593"/>
      <c r="L476" s="593"/>
      <c r="M476" s="593"/>
      <c r="N476" s="593"/>
      <c r="O476" s="593"/>
      <c r="P476" s="593"/>
      <c r="R476" s="593"/>
      <c r="S476" s="593"/>
      <c r="T476" s="593"/>
      <c r="U476" s="593"/>
    </row>
    <row r="477" customHeight="1" spans="6:21">
      <c r="F477" s="593"/>
      <c r="G477" s="593"/>
      <c r="H477" s="593"/>
      <c r="I477" s="593"/>
      <c r="J477" s="593"/>
      <c r="K477" s="593"/>
      <c r="L477" s="593"/>
      <c r="M477" s="593"/>
      <c r="N477" s="593"/>
      <c r="O477" s="593"/>
      <c r="P477" s="593"/>
      <c r="R477" s="593"/>
      <c r="S477" s="593"/>
      <c r="T477" s="593"/>
      <c r="U477" s="593"/>
    </row>
    <row r="478" customHeight="1" spans="6:21">
      <c r="F478" s="593"/>
      <c r="G478" s="593"/>
      <c r="H478" s="593"/>
      <c r="I478" s="593"/>
      <c r="J478" s="593"/>
      <c r="K478" s="593"/>
      <c r="L478" s="593"/>
      <c r="M478" s="593"/>
      <c r="N478" s="593"/>
      <c r="O478" s="593"/>
      <c r="P478" s="593"/>
      <c r="R478" s="593"/>
      <c r="S478" s="593"/>
      <c r="T478" s="593"/>
      <c r="U478" s="593"/>
    </row>
    <row r="479" customHeight="1" spans="6:21">
      <c r="F479" s="593"/>
      <c r="G479" s="593"/>
      <c r="H479" s="593"/>
      <c r="I479" s="593"/>
      <c r="J479" s="593"/>
      <c r="K479" s="593"/>
      <c r="L479" s="593"/>
      <c r="M479" s="593"/>
      <c r="N479" s="593"/>
      <c r="O479" s="593"/>
      <c r="P479" s="593"/>
      <c r="R479" s="593"/>
      <c r="S479" s="593"/>
      <c r="T479" s="593"/>
      <c r="U479" s="593"/>
    </row>
    <row r="480" customHeight="1" spans="6:21">
      <c r="F480" s="593"/>
      <c r="G480" s="593"/>
      <c r="H480" s="593"/>
      <c r="I480" s="593"/>
      <c r="J480" s="593"/>
      <c r="K480" s="593"/>
      <c r="L480" s="593"/>
      <c r="M480" s="593"/>
      <c r="N480" s="593"/>
      <c r="O480" s="593"/>
      <c r="P480" s="593"/>
      <c r="R480" s="593"/>
      <c r="S480" s="593"/>
      <c r="T480" s="593"/>
      <c r="U480" s="593"/>
    </row>
    <row r="481" customHeight="1" spans="6:21">
      <c r="F481" s="593"/>
      <c r="G481" s="593"/>
      <c r="H481" s="593"/>
      <c r="I481" s="593"/>
      <c r="J481" s="593"/>
      <c r="K481" s="593"/>
      <c r="L481" s="593"/>
      <c r="M481" s="593"/>
      <c r="N481" s="593"/>
      <c r="O481" s="593"/>
      <c r="P481" s="593"/>
      <c r="R481" s="593"/>
      <c r="S481" s="593"/>
      <c r="T481" s="593"/>
      <c r="U481" s="593"/>
    </row>
    <row r="482" customHeight="1" spans="6:21">
      <c r="F482" s="593"/>
      <c r="G482" s="593"/>
      <c r="H482" s="593"/>
      <c r="I482" s="593"/>
      <c r="J482" s="593"/>
      <c r="K482" s="593"/>
      <c r="L482" s="593"/>
      <c r="M482" s="593"/>
      <c r="N482" s="593"/>
      <c r="O482" s="593"/>
      <c r="P482" s="593"/>
      <c r="R482" s="593"/>
      <c r="S482" s="593"/>
      <c r="T482" s="593"/>
      <c r="U482" s="593"/>
    </row>
    <row r="483" customHeight="1" spans="6:21">
      <c r="F483" s="593"/>
      <c r="G483" s="593"/>
      <c r="H483" s="593"/>
      <c r="I483" s="593"/>
      <c r="J483" s="593"/>
      <c r="K483" s="593"/>
      <c r="L483" s="593"/>
      <c r="M483" s="593"/>
      <c r="N483" s="593"/>
      <c r="O483" s="593"/>
      <c r="P483" s="593"/>
      <c r="R483" s="593"/>
      <c r="S483" s="593"/>
      <c r="T483" s="593"/>
      <c r="U483" s="593"/>
    </row>
    <row r="484" customHeight="1" spans="6:21">
      <c r="F484" s="593"/>
      <c r="G484" s="593"/>
      <c r="H484" s="593"/>
      <c r="I484" s="593"/>
      <c r="J484" s="593"/>
      <c r="K484" s="593"/>
      <c r="L484" s="593"/>
      <c r="M484" s="593"/>
      <c r="N484" s="593"/>
      <c r="O484" s="593"/>
      <c r="P484" s="593"/>
      <c r="R484" s="593"/>
      <c r="S484" s="593"/>
      <c r="T484" s="593"/>
      <c r="U484" s="593"/>
    </row>
    <row r="485" customHeight="1" spans="6:21">
      <c r="F485" s="593"/>
      <c r="G485" s="593"/>
      <c r="H485" s="593"/>
      <c r="I485" s="593"/>
      <c r="J485" s="593"/>
      <c r="K485" s="593"/>
      <c r="L485" s="593"/>
      <c r="M485" s="593"/>
      <c r="N485" s="593"/>
      <c r="O485" s="593"/>
      <c r="P485" s="593"/>
      <c r="R485" s="593"/>
      <c r="S485" s="593"/>
      <c r="T485" s="593"/>
      <c r="U485" s="593"/>
    </row>
    <row r="486" customHeight="1" spans="6:21">
      <c r="F486" s="593"/>
      <c r="G486" s="593"/>
      <c r="H486" s="593"/>
      <c r="I486" s="593"/>
      <c r="J486" s="593"/>
      <c r="K486" s="593"/>
      <c r="L486" s="593"/>
      <c r="M486" s="593"/>
      <c r="N486" s="593"/>
      <c r="O486" s="593"/>
      <c r="P486" s="593"/>
      <c r="R486" s="593"/>
      <c r="S486" s="593"/>
      <c r="T486" s="593"/>
      <c r="U486" s="593"/>
    </row>
    <row r="487" customHeight="1" spans="6:21">
      <c r="F487" s="593"/>
      <c r="G487" s="593"/>
      <c r="H487" s="593"/>
      <c r="I487" s="593"/>
      <c r="J487" s="593"/>
      <c r="K487" s="593"/>
      <c r="L487" s="593"/>
      <c r="M487" s="593"/>
      <c r="N487" s="593"/>
      <c r="O487" s="593"/>
      <c r="P487" s="593"/>
      <c r="R487" s="593"/>
      <c r="S487" s="593"/>
      <c r="T487" s="593"/>
      <c r="U487" s="593"/>
    </row>
    <row r="488" customHeight="1" spans="6:21">
      <c r="F488" s="593"/>
      <c r="G488" s="593"/>
      <c r="H488" s="593"/>
      <c r="I488" s="593"/>
      <c r="J488" s="593"/>
      <c r="K488" s="593"/>
      <c r="L488" s="593"/>
      <c r="M488" s="593"/>
      <c r="N488" s="593"/>
      <c r="O488" s="593"/>
      <c r="P488" s="593"/>
      <c r="R488" s="593"/>
      <c r="S488" s="593"/>
      <c r="T488" s="593"/>
      <c r="U488" s="593"/>
    </row>
    <row r="489" customHeight="1" spans="6:21">
      <c r="F489" s="593"/>
      <c r="G489" s="593"/>
      <c r="H489" s="593"/>
      <c r="I489" s="593"/>
      <c r="J489" s="593"/>
      <c r="K489" s="593"/>
      <c r="L489" s="593"/>
      <c r="M489" s="593"/>
      <c r="N489" s="593"/>
      <c r="O489" s="593"/>
      <c r="P489" s="593"/>
      <c r="R489" s="593"/>
      <c r="S489" s="593"/>
      <c r="T489" s="593"/>
      <c r="U489" s="593"/>
    </row>
    <row r="490" customHeight="1" spans="6:21">
      <c r="F490" s="593"/>
      <c r="G490" s="593"/>
      <c r="H490" s="593"/>
      <c r="I490" s="593"/>
      <c r="J490" s="593"/>
      <c r="K490" s="593"/>
      <c r="L490" s="593"/>
      <c r="M490" s="593"/>
      <c r="N490" s="593"/>
      <c r="O490" s="593"/>
      <c r="P490" s="593"/>
      <c r="R490" s="593"/>
      <c r="S490" s="593"/>
      <c r="T490" s="593"/>
      <c r="U490" s="593"/>
    </row>
    <row r="491" customHeight="1" spans="6:21">
      <c r="F491" s="593"/>
      <c r="G491" s="593"/>
      <c r="H491" s="593"/>
      <c r="I491" s="593"/>
      <c r="J491" s="593"/>
      <c r="K491" s="593"/>
      <c r="L491" s="593"/>
      <c r="M491" s="593"/>
      <c r="N491" s="593"/>
      <c r="O491" s="593"/>
      <c r="P491" s="593"/>
      <c r="R491" s="593"/>
      <c r="S491" s="593"/>
      <c r="T491" s="593"/>
      <c r="U491" s="593"/>
    </row>
    <row r="492" customHeight="1" spans="6:21">
      <c r="F492" s="593"/>
      <c r="G492" s="593"/>
      <c r="H492" s="593"/>
      <c r="I492" s="593"/>
      <c r="J492" s="593"/>
      <c r="K492" s="593"/>
      <c r="L492" s="593"/>
      <c r="M492" s="593"/>
      <c r="N492" s="593"/>
      <c r="O492" s="593"/>
      <c r="P492" s="593"/>
      <c r="R492" s="593"/>
      <c r="S492" s="593"/>
      <c r="T492" s="593"/>
      <c r="U492" s="593"/>
    </row>
    <row r="493" customHeight="1" spans="6:21">
      <c r="F493" s="593"/>
      <c r="G493" s="593"/>
      <c r="H493" s="593"/>
      <c r="I493" s="593"/>
      <c r="J493" s="593"/>
      <c r="K493" s="593"/>
      <c r="L493" s="593"/>
      <c r="M493" s="593"/>
      <c r="N493" s="593"/>
      <c r="O493" s="593"/>
      <c r="P493" s="593"/>
      <c r="R493" s="593"/>
      <c r="S493" s="593"/>
      <c r="T493" s="593"/>
      <c r="U493" s="593"/>
    </row>
    <row r="494" customHeight="1" spans="6:21">
      <c r="F494" s="593"/>
      <c r="G494" s="593"/>
      <c r="H494" s="593"/>
      <c r="I494" s="593"/>
      <c r="J494" s="593"/>
      <c r="K494" s="593"/>
      <c r="L494" s="593"/>
      <c r="M494" s="593"/>
      <c r="N494" s="593"/>
      <c r="O494" s="593"/>
      <c r="P494" s="593"/>
      <c r="R494" s="593"/>
      <c r="S494" s="593"/>
      <c r="T494" s="593"/>
      <c r="U494" s="593"/>
    </row>
    <row r="495" customHeight="1" spans="6:21">
      <c r="F495" s="593"/>
      <c r="G495" s="593"/>
      <c r="H495" s="593"/>
      <c r="I495" s="593"/>
      <c r="J495" s="593"/>
      <c r="K495" s="593"/>
      <c r="L495" s="593"/>
      <c r="M495" s="593"/>
      <c r="N495" s="593"/>
      <c r="O495" s="593"/>
      <c r="P495" s="593"/>
      <c r="R495" s="593"/>
      <c r="S495" s="593"/>
      <c r="T495" s="593"/>
      <c r="U495" s="593"/>
    </row>
    <row r="496" customHeight="1" spans="6:21">
      <c r="F496" s="593"/>
      <c r="G496" s="593"/>
      <c r="H496" s="593"/>
      <c r="I496" s="593"/>
      <c r="J496" s="593"/>
      <c r="K496" s="593"/>
      <c r="L496" s="593"/>
      <c r="M496" s="593"/>
      <c r="N496" s="593"/>
      <c r="O496" s="593"/>
      <c r="P496" s="593"/>
      <c r="R496" s="593"/>
      <c r="S496" s="593"/>
      <c r="T496" s="593"/>
      <c r="U496" s="593"/>
    </row>
    <row r="497" customHeight="1" spans="6:21">
      <c r="F497" s="593"/>
      <c r="G497" s="593"/>
      <c r="H497" s="593"/>
      <c r="I497" s="593"/>
      <c r="J497" s="593"/>
      <c r="K497" s="593"/>
      <c r="L497" s="593"/>
      <c r="M497" s="593"/>
      <c r="N497" s="593"/>
      <c r="O497" s="593"/>
      <c r="P497" s="593"/>
      <c r="R497" s="593"/>
      <c r="S497" s="593"/>
      <c r="T497" s="593"/>
      <c r="U497" s="593"/>
    </row>
    <row r="498" customHeight="1" spans="6:21">
      <c r="F498" s="593"/>
      <c r="G498" s="593"/>
      <c r="H498" s="593"/>
      <c r="I498" s="593"/>
      <c r="J498" s="593"/>
      <c r="K498" s="593"/>
      <c r="L498" s="593"/>
      <c r="M498" s="593"/>
      <c r="N498" s="593"/>
      <c r="O498" s="593"/>
      <c r="P498" s="593"/>
      <c r="R498" s="593"/>
      <c r="S498" s="593"/>
      <c r="T498" s="593"/>
      <c r="U498" s="593"/>
    </row>
    <row r="499" customHeight="1" spans="6:21">
      <c r="F499" s="593"/>
      <c r="G499" s="593"/>
      <c r="H499" s="593"/>
      <c r="I499" s="593"/>
      <c r="J499" s="593"/>
      <c r="K499" s="593"/>
      <c r="L499" s="593"/>
      <c r="M499" s="593"/>
      <c r="N499" s="593"/>
      <c r="O499" s="593"/>
      <c r="P499" s="593"/>
      <c r="R499" s="593"/>
      <c r="S499" s="593"/>
      <c r="T499" s="593"/>
      <c r="U499" s="593"/>
    </row>
    <row r="500" customHeight="1" spans="6:21">
      <c r="F500" s="593"/>
      <c r="G500" s="593"/>
      <c r="H500" s="593"/>
      <c r="I500" s="593"/>
      <c r="J500" s="593"/>
      <c r="K500" s="593"/>
      <c r="L500" s="593"/>
      <c r="M500" s="593"/>
      <c r="N500" s="593"/>
      <c r="O500" s="593"/>
      <c r="P500" s="593"/>
      <c r="R500" s="593"/>
      <c r="S500" s="593"/>
      <c r="T500" s="593"/>
      <c r="U500" s="593"/>
    </row>
    <row r="501" customHeight="1" spans="6:21">
      <c r="F501" s="593"/>
      <c r="G501" s="593"/>
      <c r="H501" s="593"/>
      <c r="I501" s="593"/>
      <c r="J501" s="593"/>
      <c r="K501" s="593"/>
      <c r="L501" s="593"/>
      <c r="M501" s="593"/>
      <c r="N501" s="593"/>
      <c r="O501" s="593"/>
      <c r="P501" s="593"/>
      <c r="R501" s="593"/>
      <c r="S501" s="593"/>
      <c r="T501" s="593"/>
      <c r="U501" s="593"/>
    </row>
    <row r="502" customHeight="1" spans="6:21">
      <c r="F502" s="593"/>
      <c r="G502" s="593"/>
      <c r="H502" s="593"/>
      <c r="I502" s="593"/>
      <c r="J502" s="593"/>
      <c r="K502" s="593"/>
      <c r="L502" s="593"/>
      <c r="M502" s="593"/>
      <c r="N502" s="593"/>
      <c r="O502" s="593"/>
      <c r="P502" s="593"/>
      <c r="R502" s="593"/>
      <c r="S502" s="593"/>
      <c r="T502" s="593"/>
      <c r="U502" s="593"/>
    </row>
    <row r="503" customHeight="1" spans="6:21">
      <c r="F503" s="593"/>
      <c r="G503" s="593"/>
      <c r="H503" s="593"/>
      <c r="I503" s="593"/>
      <c r="J503" s="593"/>
      <c r="K503" s="593"/>
      <c r="L503" s="593"/>
      <c r="M503" s="593"/>
      <c r="N503" s="593"/>
      <c r="O503" s="593"/>
      <c r="P503" s="593"/>
      <c r="R503" s="593"/>
      <c r="S503" s="593"/>
      <c r="T503" s="593"/>
      <c r="U503" s="593"/>
    </row>
    <row r="504" customHeight="1" spans="6:21">
      <c r="F504" s="593"/>
      <c r="G504" s="593"/>
      <c r="H504" s="593"/>
      <c r="I504" s="593"/>
      <c r="J504" s="593"/>
      <c r="K504" s="593"/>
      <c r="L504" s="593"/>
      <c r="M504" s="593"/>
      <c r="N504" s="593"/>
      <c r="O504" s="593"/>
      <c r="P504" s="593"/>
      <c r="R504" s="593"/>
      <c r="S504" s="593"/>
      <c r="T504" s="593"/>
      <c r="U504" s="593"/>
    </row>
    <row r="505" customHeight="1" spans="6:21">
      <c r="F505" s="593"/>
      <c r="G505" s="593"/>
      <c r="H505" s="593"/>
      <c r="I505" s="593"/>
      <c r="J505" s="593"/>
      <c r="K505" s="593"/>
      <c r="L505" s="593"/>
      <c r="M505" s="593"/>
      <c r="N505" s="593"/>
      <c r="O505" s="593"/>
      <c r="P505" s="593"/>
      <c r="R505" s="593"/>
      <c r="S505" s="593"/>
      <c r="T505" s="593"/>
      <c r="U505" s="593"/>
    </row>
    <row r="506" customHeight="1" spans="6:21">
      <c r="F506" s="593"/>
      <c r="G506" s="593"/>
      <c r="H506" s="593"/>
      <c r="I506" s="593"/>
      <c r="J506" s="593"/>
      <c r="K506" s="593"/>
      <c r="L506" s="593"/>
      <c r="M506" s="593"/>
      <c r="N506" s="593"/>
      <c r="O506" s="593"/>
      <c r="P506" s="593"/>
      <c r="R506" s="593"/>
      <c r="S506" s="593"/>
      <c r="T506" s="593"/>
      <c r="U506" s="593"/>
    </row>
    <row r="507" customHeight="1" spans="6:21">
      <c r="F507" s="593"/>
      <c r="G507" s="593"/>
      <c r="H507" s="593"/>
      <c r="I507" s="593"/>
      <c r="J507" s="593"/>
      <c r="K507" s="593"/>
      <c r="L507" s="593"/>
      <c r="M507" s="593"/>
      <c r="N507" s="593"/>
      <c r="O507" s="593"/>
      <c r="P507" s="593"/>
      <c r="R507" s="593"/>
      <c r="S507" s="593"/>
      <c r="T507" s="593"/>
      <c r="U507" s="593"/>
    </row>
    <row r="508" customHeight="1" spans="6:21">
      <c r="F508" s="593"/>
      <c r="G508" s="593"/>
      <c r="H508" s="593"/>
      <c r="I508" s="593"/>
      <c r="J508" s="593"/>
      <c r="K508" s="593"/>
      <c r="L508" s="593"/>
      <c r="M508" s="593"/>
      <c r="N508" s="593"/>
      <c r="O508" s="593"/>
      <c r="P508" s="593"/>
      <c r="R508" s="593"/>
      <c r="S508" s="593"/>
      <c r="T508" s="593"/>
      <c r="U508" s="593"/>
    </row>
    <row r="509" customHeight="1" spans="6:21">
      <c r="F509" s="593"/>
      <c r="G509" s="593"/>
      <c r="H509" s="593"/>
      <c r="I509" s="593"/>
      <c r="J509" s="593"/>
      <c r="K509" s="593"/>
      <c r="L509" s="593"/>
      <c r="M509" s="593"/>
      <c r="N509" s="593"/>
      <c r="O509" s="593"/>
      <c r="P509" s="593"/>
      <c r="R509" s="593"/>
      <c r="S509" s="593"/>
      <c r="T509" s="593"/>
      <c r="U509" s="593"/>
    </row>
    <row r="510" customHeight="1" spans="6:21">
      <c r="F510" s="593"/>
      <c r="G510" s="593"/>
      <c r="H510" s="593"/>
      <c r="I510" s="593"/>
      <c r="J510" s="593"/>
      <c r="K510" s="593"/>
      <c r="L510" s="593"/>
      <c r="M510" s="593"/>
      <c r="N510" s="593"/>
      <c r="O510" s="593"/>
      <c r="P510" s="593"/>
      <c r="R510" s="593"/>
      <c r="S510" s="593"/>
      <c r="T510" s="593"/>
      <c r="U510" s="593"/>
    </row>
    <row r="511" customHeight="1" spans="6:21">
      <c r="F511" s="593"/>
      <c r="G511" s="593"/>
      <c r="H511" s="593"/>
      <c r="I511" s="593"/>
      <c r="J511" s="593"/>
      <c r="K511" s="593"/>
      <c r="L511" s="593"/>
      <c r="M511" s="593"/>
      <c r="N511" s="593"/>
      <c r="O511" s="593"/>
      <c r="P511" s="593"/>
      <c r="R511" s="593"/>
      <c r="S511" s="593"/>
      <c r="T511" s="593"/>
      <c r="U511" s="593"/>
    </row>
    <row r="512" customHeight="1" spans="6:21">
      <c r="F512" s="593"/>
      <c r="G512" s="593"/>
      <c r="H512" s="593"/>
      <c r="I512" s="593"/>
      <c r="J512" s="593"/>
      <c r="K512" s="593"/>
      <c r="L512" s="593"/>
      <c r="M512" s="593"/>
      <c r="N512" s="593"/>
      <c r="O512" s="593"/>
      <c r="P512" s="593"/>
      <c r="R512" s="593"/>
      <c r="S512" s="593"/>
      <c r="T512" s="593"/>
      <c r="U512" s="593"/>
    </row>
    <row r="513" customHeight="1" spans="6:21">
      <c r="F513" s="593"/>
      <c r="G513" s="593"/>
      <c r="H513" s="593"/>
      <c r="I513" s="593"/>
      <c r="J513" s="593"/>
      <c r="K513" s="593"/>
      <c r="L513" s="593"/>
      <c r="M513" s="593"/>
      <c r="N513" s="593"/>
      <c r="O513" s="593"/>
      <c r="P513" s="593"/>
      <c r="R513" s="593"/>
      <c r="S513" s="593"/>
      <c r="T513" s="593"/>
      <c r="U513" s="593"/>
    </row>
    <row r="514" customHeight="1" spans="6:21">
      <c r="F514" s="593"/>
      <c r="G514" s="593"/>
      <c r="H514" s="593"/>
      <c r="I514" s="593"/>
      <c r="J514" s="593"/>
      <c r="K514" s="593"/>
      <c r="L514" s="593"/>
      <c r="M514" s="593"/>
      <c r="N514" s="593"/>
      <c r="O514" s="593"/>
      <c r="P514" s="593"/>
      <c r="R514" s="593"/>
      <c r="S514" s="593"/>
      <c r="T514" s="593"/>
      <c r="U514" s="593"/>
    </row>
    <row r="515" customHeight="1" spans="6:21">
      <c r="F515" s="593"/>
      <c r="G515" s="593"/>
      <c r="H515" s="593"/>
      <c r="I515" s="593"/>
      <c r="J515" s="593"/>
      <c r="K515" s="593"/>
      <c r="L515" s="593"/>
      <c r="M515" s="593"/>
      <c r="N515" s="593"/>
      <c r="O515" s="593"/>
      <c r="P515" s="593"/>
      <c r="R515" s="593"/>
      <c r="S515" s="593"/>
      <c r="T515" s="593"/>
      <c r="U515" s="593"/>
    </row>
    <row r="516" customHeight="1" spans="6:21">
      <c r="F516" s="593"/>
      <c r="G516" s="593"/>
      <c r="H516" s="593"/>
      <c r="I516" s="593"/>
      <c r="J516" s="593"/>
      <c r="K516" s="593"/>
      <c r="L516" s="593"/>
      <c r="M516" s="593"/>
      <c r="N516" s="593"/>
      <c r="O516" s="593"/>
      <c r="P516" s="593"/>
      <c r="R516" s="593"/>
      <c r="S516" s="593"/>
      <c r="T516" s="593"/>
      <c r="U516" s="593"/>
    </row>
    <row r="517" customHeight="1" spans="6:21">
      <c r="F517" s="593"/>
      <c r="G517" s="593"/>
      <c r="H517" s="593"/>
      <c r="I517" s="593"/>
      <c r="J517" s="593"/>
      <c r="K517" s="593"/>
      <c r="L517" s="593"/>
      <c r="M517" s="593"/>
      <c r="N517" s="593"/>
      <c r="O517" s="593"/>
      <c r="P517" s="593"/>
      <c r="R517" s="593"/>
      <c r="S517" s="593"/>
      <c r="T517" s="593"/>
      <c r="U517" s="593"/>
    </row>
    <row r="518" customHeight="1" spans="6:21">
      <c r="F518" s="593"/>
      <c r="G518" s="593"/>
      <c r="H518" s="593"/>
      <c r="I518" s="593"/>
      <c r="J518" s="593"/>
      <c r="K518" s="593"/>
      <c r="L518" s="593"/>
      <c r="M518" s="593"/>
      <c r="N518" s="593"/>
      <c r="O518" s="593"/>
      <c r="P518" s="593"/>
      <c r="R518" s="593"/>
      <c r="S518" s="593"/>
      <c r="T518" s="593"/>
      <c r="U518" s="593"/>
    </row>
    <row r="519" customHeight="1" spans="6:21">
      <c r="F519" s="593"/>
      <c r="G519" s="593"/>
      <c r="H519" s="593"/>
      <c r="I519" s="593"/>
      <c r="J519" s="593"/>
      <c r="K519" s="593"/>
      <c r="L519" s="593"/>
      <c r="M519" s="593"/>
      <c r="N519" s="593"/>
      <c r="O519" s="593"/>
      <c r="P519" s="593"/>
      <c r="R519" s="593"/>
      <c r="S519" s="593"/>
      <c r="T519" s="593"/>
      <c r="U519" s="593"/>
    </row>
    <row r="520" customHeight="1" spans="6:21">
      <c r="F520" s="593"/>
      <c r="G520" s="593"/>
      <c r="H520" s="593"/>
      <c r="I520" s="593"/>
      <c r="J520" s="593"/>
      <c r="K520" s="593"/>
      <c r="L520" s="593"/>
      <c r="M520" s="593"/>
      <c r="N520" s="593"/>
      <c r="O520" s="593"/>
      <c r="P520" s="593"/>
      <c r="R520" s="593"/>
      <c r="S520" s="593"/>
      <c r="T520" s="593"/>
      <c r="U520" s="593"/>
    </row>
    <row r="521" customHeight="1" spans="6:21">
      <c r="F521" s="593"/>
      <c r="G521" s="593"/>
      <c r="H521" s="593"/>
      <c r="I521" s="593"/>
      <c r="J521" s="593"/>
      <c r="K521" s="593"/>
      <c r="L521" s="593"/>
      <c r="M521" s="593"/>
      <c r="N521" s="593"/>
      <c r="O521" s="593"/>
      <c r="P521" s="593"/>
      <c r="R521" s="593"/>
      <c r="S521" s="593"/>
      <c r="T521" s="593"/>
      <c r="U521" s="593"/>
    </row>
    <row r="522" customHeight="1" spans="6:21">
      <c r="F522" s="593"/>
      <c r="G522" s="593"/>
      <c r="H522" s="593"/>
      <c r="I522" s="593"/>
      <c r="J522" s="593"/>
      <c r="K522" s="593"/>
      <c r="L522" s="593"/>
      <c r="M522" s="593"/>
      <c r="N522" s="593"/>
      <c r="O522" s="593"/>
      <c r="P522" s="593"/>
      <c r="R522" s="593"/>
      <c r="S522" s="593"/>
      <c r="T522" s="593"/>
      <c r="U522" s="593"/>
    </row>
    <row r="523" customHeight="1" spans="6:21">
      <c r="F523" s="593"/>
      <c r="G523" s="593"/>
      <c r="H523" s="593"/>
      <c r="I523" s="593"/>
      <c r="J523" s="593"/>
      <c r="K523" s="593"/>
      <c r="L523" s="593"/>
      <c r="M523" s="593"/>
      <c r="N523" s="593"/>
      <c r="O523" s="593"/>
      <c r="P523" s="593"/>
      <c r="R523" s="593"/>
      <c r="S523" s="593"/>
      <c r="T523" s="593"/>
      <c r="U523" s="593"/>
    </row>
    <row r="524" customHeight="1" spans="6:21">
      <c r="F524" s="593"/>
      <c r="G524" s="593"/>
      <c r="H524" s="593"/>
      <c r="I524" s="593"/>
      <c r="J524" s="593"/>
      <c r="K524" s="593"/>
      <c r="L524" s="593"/>
      <c r="M524" s="593"/>
      <c r="N524" s="593"/>
      <c r="O524" s="593"/>
      <c r="P524" s="593"/>
      <c r="R524" s="593"/>
      <c r="S524" s="593"/>
      <c r="T524" s="593"/>
      <c r="U524" s="593"/>
    </row>
    <row r="525" customHeight="1" spans="6:21">
      <c r="F525" s="593"/>
      <c r="G525" s="593"/>
      <c r="H525" s="593"/>
      <c r="I525" s="593"/>
      <c r="J525" s="593"/>
      <c r="K525" s="593"/>
      <c r="L525" s="593"/>
      <c r="M525" s="593"/>
      <c r="N525" s="593"/>
      <c r="O525" s="593"/>
      <c r="P525" s="593"/>
      <c r="R525" s="593"/>
      <c r="S525" s="593"/>
      <c r="T525" s="593"/>
      <c r="U525" s="593"/>
    </row>
    <row r="526" customHeight="1" spans="6:21">
      <c r="F526" s="593"/>
      <c r="G526" s="593"/>
      <c r="H526" s="593"/>
      <c r="I526" s="593"/>
      <c r="J526" s="593"/>
      <c r="K526" s="593"/>
      <c r="L526" s="593"/>
      <c r="M526" s="593"/>
      <c r="N526" s="593"/>
      <c r="O526" s="593"/>
      <c r="P526" s="593"/>
      <c r="R526" s="593"/>
      <c r="S526" s="593"/>
      <c r="T526" s="593"/>
      <c r="U526" s="593"/>
    </row>
    <row r="527" customHeight="1" spans="6:21">
      <c r="F527" s="593"/>
      <c r="G527" s="593"/>
      <c r="H527" s="593"/>
      <c r="I527" s="593"/>
      <c r="J527" s="593"/>
      <c r="K527" s="593"/>
      <c r="L527" s="593"/>
      <c r="M527" s="593"/>
      <c r="N527" s="593"/>
      <c r="O527" s="593"/>
      <c r="P527" s="593"/>
      <c r="R527" s="593"/>
      <c r="S527" s="593"/>
      <c r="T527" s="593"/>
      <c r="U527" s="593"/>
    </row>
    <row r="528" customHeight="1" spans="6:21">
      <c r="F528" s="593"/>
      <c r="G528" s="593"/>
      <c r="H528" s="593"/>
      <c r="I528" s="593"/>
      <c r="J528" s="593"/>
      <c r="K528" s="593"/>
      <c r="L528" s="593"/>
      <c r="M528" s="593"/>
      <c r="N528" s="593"/>
      <c r="O528" s="593"/>
      <c r="P528" s="593"/>
      <c r="R528" s="593"/>
      <c r="S528" s="593"/>
      <c r="T528" s="593"/>
      <c r="U528" s="593"/>
    </row>
    <row r="529" customHeight="1" spans="6:21">
      <c r="F529" s="593"/>
      <c r="G529" s="593"/>
      <c r="H529" s="593"/>
      <c r="I529" s="593"/>
      <c r="J529" s="593"/>
      <c r="K529" s="593"/>
      <c r="L529" s="593"/>
      <c r="M529" s="593"/>
      <c r="N529" s="593"/>
      <c r="O529" s="593"/>
      <c r="P529" s="593"/>
      <c r="R529" s="593"/>
      <c r="S529" s="593"/>
      <c r="T529" s="593"/>
      <c r="U529" s="593"/>
    </row>
    <row r="530" customHeight="1" spans="6:21">
      <c r="F530" s="593"/>
      <c r="G530" s="593"/>
      <c r="H530" s="593"/>
      <c r="I530" s="593"/>
      <c r="J530" s="593"/>
      <c r="K530" s="593"/>
      <c r="L530" s="593"/>
      <c r="M530" s="593"/>
      <c r="N530" s="593"/>
      <c r="O530" s="593"/>
      <c r="P530" s="593"/>
      <c r="R530" s="593"/>
      <c r="S530" s="593"/>
      <c r="T530" s="593"/>
      <c r="U530" s="593"/>
    </row>
    <row r="531" customHeight="1" spans="6:21">
      <c r="F531" s="593"/>
      <c r="G531" s="593"/>
      <c r="H531" s="593"/>
      <c r="I531" s="593"/>
      <c r="J531" s="593"/>
      <c r="K531" s="593"/>
      <c r="L531" s="593"/>
      <c r="M531" s="593"/>
      <c r="N531" s="593"/>
      <c r="O531" s="593"/>
      <c r="P531" s="593"/>
      <c r="R531" s="593"/>
      <c r="S531" s="593"/>
      <c r="T531" s="593"/>
      <c r="U531" s="593"/>
    </row>
    <row r="532" customHeight="1" spans="6:21">
      <c r="F532" s="593"/>
      <c r="G532" s="593"/>
      <c r="H532" s="593"/>
      <c r="I532" s="593"/>
      <c r="J532" s="593"/>
      <c r="K532" s="593"/>
      <c r="L532" s="593"/>
      <c r="M532" s="593"/>
      <c r="N532" s="593"/>
      <c r="O532" s="593"/>
      <c r="P532" s="593"/>
      <c r="R532" s="593"/>
      <c r="S532" s="593"/>
      <c r="T532" s="593"/>
      <c r="U532" s="593"/>
    </row>
    <row r="533" customHeight="1" spans="6:21">
      <c r="F533" s="593"/>
      <c r="G533" s="593"/>
      <c r="H533" s="593"/>
      <c r="I533" s="593"/>
      <c r="J533" s="593"/>
      <c r="K533" s="593"/>
      <c r="L533" s="593"/>
      <c r="M533" s="593"/>
      <c r="N533" s="593"/>
      <c r="O533" s="593"/>
      <c r="P533" s="593"/>
      <c r="R533" s="593"/>
      <c r="S533" s="593"/>
      <c r="T533" s="593"/>
      <c r="U533" s="593"/>
    </row>
    <row r="534" customHeight="1" spans="6:21">
      <c r="F534" s="593"/>
      <c r="G534" s="593"/>
      <c r="H534" s="593"/>
      <c r="I534" s="593"/>
      <c r="J534" s="593"/>
      <c r="K534" s="593"/>
      <c r="L534" s="593"/>
      <c r="M534" s="593"/>
      <c r="N534" s="593"/>
      <c r="O534" s="593"/>
      <c r="P534" s="593"/>
      <c r="R534" s="593"/>
      <c r="S534" s="593"/>
      <c r="T534" s="593"/>
      <c r="U534" s="593"/>
    </row>
    <row r="535" customHeight="1" spans="6:21">
      <c r="F535" s="593"/>
      <c r="G535" s="593"/>
      <c r="H535" s="593"/>
      <c r="I535" s="593"/>
      <c r="J535" s="593"/>
      <c r="K535" s="593"/>
      <c r="L535" s="593"/>
      <c r="M535" s="593"/>
      <c r="N535" s="593"/>
      <c r="O535" s="593"/>
      <c r="P535" s="593"/>
      <c r="R535" s="593"/>
      <c r="S535" s="593"/>
      <c r="T535" s="593"/>
      <c r="U535" s="593"/>
    </row>
    <row r="536" customHeight="1" spans="6:21">
      <c r="F536" s="593"/>
      <c r="G536" s="593"/>
      <c r="H536" s="593"/>
      <c r="I536" s="593"/>
      <c r="J536" s="593"/>
      <c r="K536" s="593"/>
      <c r="L536" s="593"/>
      <c r="M536" s="593"/>
      <c r="N536" s="593"/>
      <c r="O536" s="593"/>
      <c r="P536" s="593"/>
      <c r="R536" s="593"/>
      <c r="S536" s="593"/>
      <c r="T536" s="593"/>
      <c r="U536" s="593"/>
    </row>
    <row r="537" customHeight="1" spans="6:21">
      <c r="F537" s="593"/>
      <c r="G537" s="593"/>
      <c r="H537" s="593"/>
      <c r="I537" s="593"/>
      <c r="J537" s="593"/>
      <c r="K537" s="593"/>
      <c r="L537" s="593"/>
      <c r="M537" s="593"/>
      <c r="N537" s="593"/>
      <c r="O537" s="593"/>
      <c r="P537" s="593"/>
      <c r="R537" s="593"/>
      <c r="S537" s="593"/>
      <c r="T537" s="593"/>
      <c r="U537" s="593"/>
    </row>
    <row r="538" customHeight="1" spans="6:21">
      <c r="F538" s="593"/>
      <c r="G538" s="593"/>
      <c r="H538" s="593"/>
      <c r="I538" s="593"/>
      <c r="J538" s="593"/>
      <c r="K538" s="593"/>
      <c r="L538" s="593"/>
      <c r="M538" s="593"/>
      <c r="N538" s="593"/>
      <c r="O538" s="593"/>
      <c r="P538" s="593"/>
      <c r="R538" s="593"/>
      <c r="S538" s="593"/>
      <c r="T538" s="593"/>
      <c r="U538" s="593"/>
    </row>
    <row r="539" customHeight="1" spans="6:21">
      <c r="F539" s="593"/>
      <c r="G539" s="593"/>
      <c r="H539" s="593"/>
      <c r="I539" s="593"/>
      <c r="J539" s="593"/>
      <c r="K539" s="593"/>
      <c r="L539" s="593"/>
      <c r="M539" s="593"/>
      <c r="N539" s="593"/>
      <c r="O539" s="593"/>
      <c r="P539" s="593"/>
      <c r="R539" s="593"/>
      <c r="S539" s="593"/>
      <c r="T539" s="593"/>
      <c r="U539" s="593"/>
    </row>
    <row r="540" customHeight="1" spans="6:21">
      <c r="F540" s="593"/>
      <c r="G540" s="593"/>
      <c r="H540" s="593"/>
      <c r="I540" s="593"/>
      <c r="J540" s="593"/>
      <c r="K540" s="593"/>
      <c r="L540" s="593"/>
      <c r="M540" s="593"/>
      <c r="N540" s="593"/>
      <c r="O540" s="593"/>
      <c r="P540" s="593"/>
      <c r="R540" s="593"/>
      <c r="S540" s="593"/>
      <c r="T540" s="593"/>
      <c r="U540" s="593"/>
    </row>
    <row r="541" customHeight="1" spans="6:21">
      <c r="F541" s="593"/>
      <c r="G541" s="593"/>
      <c r="H541" s="593"/>
      <c r="I541" s="593"/>
      <c r="J541" s="593"/>
      <c r="K541" s="593"/>
      <c r="L541" s="593"/>
      <c r="M541" s="593"/>
      <c r="N541" s="593"/>
      <c r="O541" s="593"/>
      <c r="P541" s="593"/>
      <c r="R541" s="593"/>
      <c r="S541" s="593"/>
      <c r="T541" s="593"/>
      <c r="U541" s="593"/>
    </row>
    <row r="542" customHeight="1" spans="6:21">
      <c r="F542" s="593"/>
      <c r="G542" s="593"/>
      <c r="H542" s="593"/>
      <c r="I542" s="593"/>
      <c r="J542" s="593"/>
      <c r="K542" s="593"/>
      <c r="L542" s="593"/>
      <c r="M542" s="593"/>
      <c r="N542" s="593"/>
      <c r="O542" s="593"/>
      <c r="P542" s="593"/>
      <c r="R542" s="593"/>
      <c r="S542" s="593"/>
      <c r="T542" s="593"/>
      <c r="U542" s="593"/>
    </row>
    <row r="543" customHeight="1" spans="6:21">
      <c r="F543" s="593"/>
      <c r="G543" s="593"/>
      <c r="H543" s="593"/>
      <c r="I543" s="593"/>
      <c r="J543" s="593"/>
      <c r="K543" s="593"/>
      <c r="L543" s="593"/>
      <c r="M543" s="593"/>
      <c r="N543" s="593"/>
      <c r="O543" s="593"/>
      <c r="P543" s="593"/>
      <c r="R543" s="593"/>
      <c r="S543" s="593"/>
      <c r="T543" s="593"/>
      <c r="U543" s="593"/>
    </row>
    <row r="544" customHeight="1" spans="6:21">
      <c r="F544" s="593"/>
      <c r="G544" s="593"/>
      <c r="H544" s="593"/>
      <c r="I544" s="593"/>
      <c r="J544" s="593"/>
      <c r="K544" s="593"/>
      <c r="L544" s="593"/>
      <c r="M544" s="593"/>
      <c r="N544" s="593"/>
      <c r="O544" s="593"/>
      <c r="P544" s="593"/>
      <c r="R544" s="593"/>
      <c r="S544" s="593"/>
      <c r="T544" s="593"/>
      <c r="U544" s="593"/>
    </row>
    <row r="545" customHeight="1" spans="6:21">
      <c r="F545" s="593"/>
      <c r="G545" s="593"/>
      <c r="H545" s="593"/>
      <c r="I545" s="593"/>
      <c r="J545" s="593"/>
      <c r="K545" s="593"/>
      <c r="L545" s="593"/>
      <c r="M545" s="593"/>
      <c r="N545" s="593"/>
      <c r="O545" s="593"/>
      <c r="P545" s="593"/>
      <c r="R545" s="593"/>
      <c r="S545" s="593"/>
      <c r="T545" s="593"/>
      <c r="U545" s="593"/>
    </row>
    <row r="546" customHeight="1" spans="6:21">
      <c r="F546" s="593"/>
      <c r="G546" s="593"/>
      <c r="H546" s="593"/>
      <c r="I546" s="593"/>
      <c r="J546" s="593"/>
      <c r="K546" s="593"/>
      <c r="L546" s="593"/>
      <c r="M546" s="593"/>
      <c r="N546" s="593"/>
      <c r="O546" s="593"/>
      <c r="P546" s="593"/>
      <c r="R546" s="593"/>
      <c r="S546" s="593"/>
      <c r="T546" s="593"/>
      <c r="U546" s="593"/>
    </row>
    <row r="547" customHeight="1" spans="6:21">
      <c r="F547" s="593"/>
      <c r="G547" s="593"/>
      <c r="H547" s="593"/>
      <c r="I547" s="593"/>
      <c r="J547" s="593"/>
      <c r="K547" s="593"/>
      <c r="L547" s="593"/>
      <c r="M547" s="593"/>
      <c r="N547" s="593"/>
      <c r="O547" s="593"/>
      <c r="P547" s="593"/>
      <c r="R547" s="593"/>
      <c r="S547" s="593"/>
      <c r="T547" s="593"/>
      <c r="U547" s="593"/>
    </row>
    <row r="548" customHeight="1" spans="6:21">
      <c r="F548" s="593"/>
      <c r="G548" s="593"/>
      <c r="H548" s="593"/>
      <c r="I548" s="593"/>
      <c r="J548" s="593"/>
      <c r="K548" s="593"/>
      <c r="L548" s="593"/>
      <c r="M548" s="593"/>
      <c r="N548" s="593"/>
      <c r="O548" s="593"/>
      <c r="P548" s="593"/>
      <c r="R548" s="593"/>
      <c r="S548" s="593"/>
      <c r="T548" s="593"/>
      <c r="U548" s="593"/>
    </row>
    <row r="549" customHeight="1" spans="6:21">
      <c r="F549" s="593"/>
      <c r="G549" s="593"/>
      <c r="H549" s="593"/>
      <c r="I549" s="593"/>
      <c r="J549" s="593"/>
      <c r="K549" s="593"/>
      <c r="L549" s="593"/>
      <c r="M549" s="593"/>
      <c r="N549" s="593"/>
      <c r="O549" s="593"/>
      <c r="P549" s="593"/>
      <c r="R549" s="593"/>
      <c r="S549" s="593"/>
      <c r="T549" s="593"/>
      <c r="U549" s="593"/>
    </row>
    <row r="550" customHeight="1" spans="6:21">
      <c r="F550" s="593"/>
      <c r="G550" s="593"/>
      <c r="H550" s="593"/>
      <c r="I550" s="593"/>
      <c r="J550" s="593"/>
      <c r="K550" s="593"/>
      <c r="L550" s="593"/>
      <c r="M550" s="593"/>
      <c r="N550" s="593"/>
      <c r="O550" s="593"/>
      <c r="P550" s="593"/>
      <c r="R550" s="593"/>
      <c r="S550" s="593"/>
      <c r="T550" s="593"/>
      <c r="U550" s="593"/>
    </row>
    <row r="551" customHeight="1" spans="6:21">
      <c r="F551" s="593"/>
      <c r="G551" s="593"/>
      <c r="H551" s="593"/>
      <c r="I551" s="593"/>
      <c r="J551" s="593"/>
      <c r="K551" s="593"/>
      <c r="L551" s="593"/>
      <c r="M551" s="593"/>
      <c r="N551" s="593"/>
      <c r="O551" s="593"/>
      <c r="P551" s="593"/>
      <c r="R551" s="593"/>
      <c r="S551" s="593"/>
      <c r="T551" s="593"/>
      <c r="U551" s="593"/>
    </row>
    <row r="552" customHeight="1" spans="6:21">
      <c r="F552" s="593"/>
      <c r="G552" s="593"/>
      <c r="H552" s="593"/>
      <c r="I552" s="593"/>
      <c r="J552" s="593"/>
      <c r="K552" s="593"/>
      <c r="L552" s="593"/>
      <c r="M552" s="593"/>
      <c r="N552" s="593"/>
      <c r="O552" s="593"/>
      <c r="P552" s="593"/>
      <c r="R552" s="593"/>
      <c r="S552" s="593"/>
      <c r="T552" s="593"/>
      <c r="U552" s="593"/>
    </row>
    <row r="553" customHeight="1" spans="6:21">
      <c r="F553" s="593"/>
      <c r="G553" s="593"/>
      <c r="H553" s="593"/>
      <c r="I553" s="593"/>
      <c r="J553" s="593"/>
      <c r="K553" s="593"/>
      <c r="L553" s="593"/>
      <c r="M553" s="593"/>
      <c r="N553" s="593"/>
      <c r="O553" s="593"/>
      <c r="P553" s="593"/>
      <c r="R553" s="593"/>
      <c r="S553" s="593"/>
      <c r="T553" s="593"/>
      <c r="U553" s="593"/>
    </row>
    <row r="554" customHeight="1" spans="6:21">
      <c r="F554" s="593"/>
      <c r="G554" s="593"/>
      <c r="H554" s="593"/>
      <c r="I554" s="593"/>
      <c r="J554" s="593"/>
      <c r="K554" s="593"/>
      <c r="L554" s="593"/>
      <c r="M554" s="593"/>
      <c r="N554" s="593"/>
      <c r="O554" s="593"/>
      <c r="P554" s="593"/>
      <c r="R554" s="593"/>
      <c r="S554" s="593"/>
      <c r="T554" s="593"/>
      <c r="U554" s="593"/>
    </row>
    <row r="555" customHeight="1" spans="6:21">
      <c r="F555" s="593"/>
      <c r="G555" s="593"/>
      <c r="H555" s="593"/>
      <c r="I555" s="593"/>
      <c r="J555" s="593"/>
      <c r="K555" s="593"/>
      <c r="L555" s="593"/>
      <c r="M555" s="593"/>
      <c r="N555" s="593"/>
      <c r="O555" s="593"/>
      <c r="P555" s="593"/>
      <c r="R555" s="593"/>
      <c r="S555" s="593"/>
      <c r="T555" s="593"/>
      <c r="U555" s="593"/>
    </row>
    <row r="556" customHeight="1" spans="6:21">
      <c r="F556" s="593"/>
      <c r="G556" s="593"/>
      <c r="H556" s="593"/>
      <c r="I556" s="593"/>
      <c r="J556" s="593"/>
      <c r="K556" s="593"/>
      <c r="L556" s="593"/>
      <c r="M556" s="593"/>
      <c r="N556" s="593"/>
      <c r="O556" s="593"/>
      <c r="P556" s="593"/>
      <c r="R556" s="593"/>
      <c r="S556" s="593"/>
      <c r="T556" s="593"/>
      <c r="U556" s="593"/>
    </row>
    <row r="557" customHeight="1" spans="6:21">
      <c r="F557" s="593"/>
      <c r="G557" s="593"/>
      <c r="H557" s="593"/>
      <c r="I557" s="593"/>
      <c r="J557" s="593"/>
      <c r="K557" s="593"/>
      <c r="L557" s="593"/>
      <c r="M557" s="593"/>
      <c r="N557" s="593"/>
      <c r="O557" s="593"/>
      <c r="P557" s="593"/>
      <c r="R557" s="593"/>
      <c r="S557" s="593"/>
      <c r="T557" s="593"/>
      <c r="U557" s="593"/>
    </row>
    <row r="558" customHeight="1" spans="6:21">
      <c r="F558" s="593"/>
      <c r="G558" s="593"/>
      <c r="H558" s="593"/>
      <c r="I558" s="593"/>
      <c r="J558" s="593"/>
      <c r="K558" s="593"/>
      <c r="L558" s="593"/>
      <c r="M558" s="593"/>
      <c r="N558" s="593"/>
      <c r="O558" s="593"/>
      <c r="P558" s="593"/>
      <c r="R558" s="593"/>
      <c r="S558" s="593"/>
      <c r="T558" s="593"/>
      <c r="U558" s="593"/>
    </row>
    <row r="559" customHeight="1" spans="6:21">
      <c r="F559" s="593"/>
      <c r="G559" s="593"/>
      <c r="H559" s="593"/>
      <c r="I559" s="593"/>
      <c r="J559" s="593"/>
      <c r="K559" s="593"/>
      <c r="L559" s="593"/>
      <c r="M559" s="593"/>
      <c r="N559" s="593"/>
      <c r="O559" s="593"/>
      <c r="P559" s="593"/>
      <c r="R559" s="593"/>
      <c r="S559" s="593"/>
      <c r="T559" s="593"/>
      <c r="U559" s="593"/>
    </row>
    <row r="560" customHeight="1" spans="6:21">
      <c r="F560" s="593"/>
      <c r="G560" s="593"/>
      <c r="H560" s="593"/>
      <c r="I560" s="593"/>
      <c r="J560" s="593"/>
      <c r="K560" s="593"/>
      <c r="L560" s="593"/>
      <c r="M560" s="593"/>
      <c r="N560" s="593"/>
      <c r="O560" s="593"/>
      <c r="P560" s="593"/>
      <c r="R560" s="593"/>
      <c r="S560" s="593"/>
      <c r="T560" s="593"/>
      <c r="U560" s="593"/>
    </row>
    <row r="561" customHeight="1" spans="6:21">
      <c r="F561" s="593"/>
      <c r="G561" s="593"/>
      <c r="H561" s="593"/>
      <c r="I561" s="593"/>
      <c r="J561" s="593"/>
      <c r="K561" s="593"/>
      <c r="L561" s="593"/>
      <c r="M561" s="593"/>
      <c r="N561" s="593"/>
      <c r="O561" s="593"/>
      <c r="P561" s="593"/>
      <c r="R561" s="593"/>
      <c r="S561" s="593"/>
      <c r="T561" s="593"/>
      <c r="U561" s="593"/>
    </row>
    <row r="562" customHeight="1" spans="6:21">
      <c r="F562" s="593"/>
      <c r="G562" s="593"/>
      <c r="H562" s="593"/>
      <c r="I562" s="593"/>
      <c r="J562" s="593"/>
      <c r="K562" s="593"/>
      <c r="L562" s="593"/>
      <c r="M562" s="593"/>
      <c r="N562" s="593"/>
      <c r="O562" s="593"/>
      <c r="P562" s="593"/>
      <c r="R562" s="593"/>
      <c r="S562" s="593"/>
      <c r="T562" s="593"/>
      <c r="U562" s="593"/>
    </row>
    <row r="563" customHeight="1" spans="6:21">
      <c r="F563" s="593"/>
      <c r="G563" s="593"/>
      <c r="H563" s="593"/>
      <c r="I563" s="593"/>
      <c r="J563" s="593"/>
      <c r="K563" s="593"/>
      <c r="L563" s="593"/>
      <c r="M563" s="593"/>
      <c r="N563" s="593"/>
      <c r="O563" s="593"/>
      <c r="P563" s="593"/>
      <c r="R563" s="593"/>
      <c r="S563" s="593"/>
      <c r="T563" s="593"/>
      <c r="U563" s="593"/>
    </row>
    <row r="564" customHeight="1" spans="6:21">
      <c r="F564" s="593"/>
      <c r="G564" s="593"/>
      <c r="H564" s="593"/>
      <c r="I564" s="593"/>
      <c r="J564" s="593"/>
      <c r="K564" s="593"/>
      <c r="L564" s="593"/>
      <c r="M564" s="593"/>
      <c r="N564" s="593"/>
      <c r="O564" s="593"/>
      <c r="P564" s="593"/>
      <c r="R564" s="593"/>
      <c r="S564" s="593"/>
      <c r="T564" s="593"/>
      <c r="U564" s="593"/>
    </row>
    <row r="565" customHeight="1" spans="6:21">
      <c r="F565" s="593"/>
      <c r="G565" s="593"/>
      <c r="H565" s="593"/>
      <c r="I565" s="593"/>
      <c r="J565" s="593"/>
      <c r="K565" s="593"/>
      <c r="L565" s="593"/>
      <c r="M565" s="593"/>
      <c r="N565" s="593"/>
      <c r="O565" s="593"/>
      <c r="P565" s="593"/>
      <c r="R565" s="593"/>
      <c r="S565" s="593"/>
      <c r="T565" s="593"/>
      <c r="U565" s="593"/>
    </row>
    <row r="566" customHeight="1" spans="6:21">
      <c r="F566" s="593"/>
      <c r="G566" s="593"/>
      <c r="H566" s="593"/>
      <c r="I566" s="593"/>
      <c r="J566" s="593"/>
      <c r="K566" s="593"/>
      <c r="L566" s="593"/>
      <c r="M566" s="593"/>
      <c r="N566" s="593"/>
      <c r="O566" s="593"/>
      <c r="P566" s="593"/>
      <c r="R566" s="593"/>
      <c r="S566" s="593"/>
      <c r="T566" s="593"/>
      <c r="U566" s="593"/>
    </row>
    <row r="567" customHeight="1" spans="6:21">
      <c r="F567" s="593"/>
      <c r="G567" s="593"/>
      <c r="H567" s="593"/>
      <c r="I567" s="593"/>
      <c r="J567" s="593"/>
      <c r="K567" s="593"/>
      <c r="L567" s="593"/>
      <c r="M567" s="593"/>
      <c r="N567" s="593"/>
      <c r="O567" s="593"/>
      <c r="P567" s="593"/>
      <c r="R567" s="593"/>
      <c r="S567" s="593"/>
      <c r="T567" s="593"/>
      <c r="U567" s="593"/>
    </row>
    <row r="568" customHeight="1" spans="6:21">
      <c r="F568" s="593"/>
      <c r="G568" s="593"/>
      <c r="H568" s="593"/>
      <c r="I568" s="593"/>
      <c r="J568" s="593"/>
      <c r="K568" s="593"/>
      <c r="L568" s="593"/>
      <c r="M568" s="593"/>
      <c r="N568" s="593"/>
      <c r="O568" s="593"/>
      <c r="P568" s="593"/>
      <c r="R568" s="593"/>
      <c r="S568" s="593"/>
      <c r="T568" s="593"/>
      <c r="U568" s="593"/>
    </row>
    <row r="569" customHeight="1" spans="6:21">
      <c r="F569" s="593"/>
      <c r="G569" s="593"/>
      <c r="H569" s="593"/>
      <c r="I569" s="593"/>
      <c r="J569" s="593"/>
      <c r="K569" s="593"/>
      <c r="L569" s="593"/>
      <c r="M569" s="593"/>
      <c r="N569" s="593"/>
      <c r="O569" s="593"/>
      <c r="P569" s="593"/>
      <c r="R569" s="593"/>
      <c r="S569" s="593"/>
      <c r="T569" s="593"/>
      <c r="U569" s="593"/>
    </row>
    <row r="570" customHeight="1" spans="6:21">
      <c r="F570" s="593"/>
      <c r="G570" s="593"/>
      <c r="H570" s="593"/>
      <c r="I570" s="593"/>
      <c r="J570" s="593"/>
      <c r="K570" s="593"/>
      <c r="L570" s="593"/>
      <c r="M570" s="593"/>
      <c r="N570" s="593"/>
      <c r="O570" s="593"/>
      <c r="P570" s="593"/>
      <c r="R570" s="593"/>
      <c r="S570" s="593"/>
      <c r="T570" s="593"/>
      <c r="U570" s="593"/>
    </row>
    <row r="571" customHeight="1" spans="6:21">
      <c r="F571" s="593"/>
      <c r="G571" s="593"/>
      <c r="H571" s="593"/>
      <c r="I571" s="593"/>
      <c r="J571" s="593"/>
      <c r="K571" s="593"/>
      <c r="L571" s="593"/>
      <c r="M571" s="593"/>
      <c r="N571" s="593"/>
      <c r="O571" s="593"/>
      <c r="P571" s="593"/>
      <c r="R571" s="593"/>
      <c r="S571" s="593"/>
      <c r="T571" s="593"/>
      <c r="U571" s="593"/>
    </row>
    <row r="572" customHeight="1" spans="6:21">
      <c r="F572" s="593"/>
      <c r="G572" s="593"/>
      <c r="H572" s="593"/>
      <c r="I572" s="593"/>
      <c r="J572" s="593"/>
      <c r="K572" s="593"/>
      <c r="L572" s="593"/>
      <c r="M572" s="593"/>
      <c r="N572" s="593"/>
      <c r="O572" s="593"/>
      <c r="P572" s="593"/>
      <c r="R572" s="593"/>
      <c r="S572" s="593"/>
      <c r="T572" s="593"/>
      <c r="U572" s="593"/>
    </row>
    <row r="573" customHeight="1" spans="6:21">
      <c r="F573" s="593"/>
      <c r="G573" s="593"/>
      <c r="H573" s="593"/>
      <c r="I573" s="593"/>
      <c r="J573" s="593"/>
      <c r="K573" s="593"/>
      <c r="L573" s="593"/>
      <c r="M573" s="593"/>
      <c r="N573" s="593"/>
      <c r="O573" s="593"/>
      <c r="P573" s="593"/>
      <c r="R573" s="593"/>
      <c r="S573" s="593"/>
      <c r="T573" s="593"/>
      <c r="U573" s="593"/>
    </row>
    <row r="574" customHeight="1" spans="6:21">
      <c r="F574" s="593"/>
      <c r="G574" s="593"/>
      <c r="H574" s="593"/>
      <c r="I574" s="593"/>
      <c r="J574" s="593"/>
      <c r="K574" s="593"/>
      <c r="L574" s="593"/>
      <c r="M574" s="593"/>
      <c r="N574" s="593"/>
      <c r="O574" s="593"/>
      <c r="P574" s="593"/>
      <c r="R574" s="593"/>
      <c r="S574" s="593"/>
      <c r="T574" s="593"/>
      <c r="U574" s="593"/>
    </row>
    <row r="575" customHeight="1" spans="6:21">
      <c r="F575" s="593"/>
      <c r="G575" s="593"/>
      <c r="H575" s="593"/>
      <c r="I575" s="593"/>
      <c r="J575" s="593"/>
      <c r="K575" s="593"/>
      <c r="L575" s="593"/>
      <c r="M575" s="593"/>
      <c r="N575" s="593"/>
      <c r="O575" s="593"/>
      <c r="P575" s="593"/>
      <c r="R575" s="593"/>
      <c r="S575" s="593"/>
      <c r="T575" s="593"/>
      <c r="U575" s="593"/>
    </row>
    <row r="576" customHeight="1" spans="6:21">
      <c r="F576" s="593"/>
      <c r="G576" s="593"/>
      <c r="H576" s="593"/>
      <c r="I576" s="593"/>
      <c r="J576" s="593"/>
      <c r="K576" s="593"/>
      <c r="L576" s="593"/>
      <c r="M576" s="593"/>
      <c r="N576" s="593"/>
      <c r="O576" s="593"/>
      <c r="P576" s="593"/>
      <c r="R576" s="593"/>
      <c r="S576" s="593"/>
      <c r="T576" s="593"/>
      <c r="U576" s="593"/>
    </row>
    <row r="577" customHeight="1" spans="6:21">
      <c r="F577" s="593"/>
      <c r="G577" s="593"/>
      <c r="H577" s="593"/>
      <c r="I577" s="593"/>
      <c r="J577" s="593"/>
      <c r="K577" s="593"/>
      <c r="L577" s="593"/>
      <c r="M577" s="593"/>
      <c r="N577" s="593"/>
      <c r="O577" s="593"/>
      <c r="P577" s="593"/>
      <c r="R577" s="593"/>
      <c r="S577" s="593"/>
      <c r="T577" s="593"/>
      <c r="U577" s="593"/>
    </row>
    <row r="578" customHeight="1" spans="6:21">
      <c r="F578" s="593"/>
      <c r="G578" s="593"/>
      <c r="H578" s="593"/>
      <c r="I578" s="593"/>
      <c r="J578" s="593"/>
      <c r="K578" s="593"/>
      <c r="L578" s="593"/>
      <c r="M578" s="593"/>
      <c r="N578" s="593"/>
      <c r="O578" s="593"/>
      <c r="P578" s="593"/>
      <c r="R578" s="593"/>
      <c r="S578" s="593"/>
      <c r="T578" s="593"/>
      <c r="U578" s="593"/>
    </row>
    <row r="579" customHeight="1" spans="6:21">
      <c r="F579" s="593"/>
      <c r="G579" s="593"/>
      <c r="H579" s="593"/>
      <c r="I579" s="593"/>
      <c r="J579" s="593"/>
      <c r="K579" s="593"/>
      <c r="L579" s="593"/>
      <c r="M579" s="593"/>
      <c r="N579" s="593"/>
      <c r="O579" s="593"/>
      <c r="P579" s="593"/>
      <c r="R579" s="593"/>
      <c r="S579" s="593"/>
      <c r="T579" s="593"/>
      <c r="U579" s="593"/>
    </row>
    <row r="580" customHeight="1" spans="6:21">
      <c r="F580" s="593"/>
      <c r="G580" s="593"/>
      <c r="H580" s="593"/>
      <c r="I580" s="593"/>
      <c r="J580" s="593"/>
      <c r="K580" s="593"/>
      <c r="L580" s="593"/>
      <c r="M580" s="593"/>
      <c r="N580" s="593"/>
      <c r="O580" s="593"/>
      <c r="P580" s="593"/>
      <c r="R580" s="593"/>
      <c r="S580" s="593"/>
      <c r="T580" s="593"/>
      <c r="U580" s="593"/>
    </row>
    <row r="581" customHeight="1" spans="6:21">
      <c r="F581" s="593"/>
      <c r="G581" s="593"/>
      <c r="H581" s="593"/>
      <c r="I581" s="593"/>
      <c r="J581" s="593"/>
      <c r="K581" s="593"/>
      <c r="L581" s="593"/>
      <c r="M581" s="593"/>
      <c r="N581" s="593"/>
      <c r="O581" s="593"/>
      <c r="P581" s="593"/>
      <c r="R581" s="593"/>
      <c r="S581" s="593"/>
      <c r="T581" s="593"/>
      <c r="U581" s="593"/>
    </row>
    <row r="582" customHeight="1" spans="6:21">
      <c r="F582" s="593"/>
      <c r="G582" s="593"/>
      <c r="H582" s="593"/>
      <c r="I582" s="593"/>
      <c r="J582" s="593"/>
      <c r="K582" s="593"/>
      <c r="L582" s="593"/>
      <c r="M582" s="593"/>
      <c r="N582" s="593"/>
      <c r="O582" s="593"/>
      <c r="P582" s="593"/>
      <c r="R582" s="593"/>
      <c r="S582" s="593"/>
      <c r="T582" s="593"/>
      <c r="U582" s="593"/>
    </row>
    <row r="583" customHeight="1" spans="6:21">
      <c r="F583" s="593"/>
      <c r="G583" s="593"/>
      <c r="H583" s="593"/>
      <c r="I583" s="593"/>
      <c r="J583" s="593"/>
      <c r="K583" s="593"/>
      <c r="L583" s="593"/>
      <c r="M583" s="593"/>
      <c r="N583" s="593"/>
      <c r="O583" s="593"/>
      <c r="P583" s="593"/>
      <c r="R583" s="593"/>
      <c r="S583" s="593"/>
      <c r="T583" s="593"/>
      <c r="U583" s="593"/>
    </row>
    <row r="584" customHeight="1" spans="6:21">
      <c r="F584" s="593"/>
      <c r="G584" s="593"/>
      <c r="H584" s="593"/>
      <c r="I584" s="593"/>
      <c r="J584" s="593"/>
      <c r="K584" s="593"/>
      <c r="L584" s="593"/>
      <c r="M584" s="593"/>
      <c r="N584" s="593"/>
      <c r="O584" s="593"/>
      <c r="P584" s="593"/>
      <c r="R584" s="593"/>
      <c r="S584" s="593"/>
      <c r="T584" s="593"/>
      <c r="U584" s="593"/>
    </row>
    <row r="585" customHeight="1" spans="6:21">
      <c r="F585" s="593"/>
      <c r="G585" s="593"/>
      <c r="H585" s="593"/>
      <c r="I585" s="593"/>
      <c r="J585" s="593"/>
      <c r="K585" s="593"/>
      <c r="L585" s="593"/>
      <c r="M585" s="593"/>
      <c r="N585" s="593"/>
      <c r="O585" s="593"/>
      <c r="P585" s="593"/>
      <c r="R585" s="593"/>
      <c r="S585" s="593"/>
      <c r="T585" s="593"/>
      <c r="U585" s="593"/>
    </row>
    <row r="586" customHeight="1" spans="6:21">
      <c r="F586" s="593"/>
      <c r="G586" s="593"/>
      <c r="H586" s="593"/>
      <c r="I586" s="593"/>
      <c r="J586" s="593"/>
      <c r="K586" s="593"/>
      <c r="L586" s="593"/>
      <c r="M586" s="593"/>
      <c r="N586" s="593"/>
      <c r="O586" s="593"/>
      <c r="P586" s="593"/>
      <c r="R586" s="593"/>
      <c r="S586" s="593"/>
      <c r="T586" s="593"/>
      <c r="U586" s="593"/>
    </row>
    <row r="587" customHeight="1" spans="6:21">
      <c r="F587" s="593"/>
      <c r="G587" s="593"/>
      <c r="H587" s="593"/>
      <c r="I587" s="593"/>
      <c r="J587" s="593"/>
      <c r="K587" s="593"/>
      <c r="L587" s="593"/>
      <c r="M587" s="593"/>
      <c r="N587" s="593"/>
      <c r="O587" s="593"/>
      <c r="P587" s="593"/>
      <c r="R587" s="593"/>
      <c r="S587" s="593"/>
      <c r="T587" s="593"/>
      <c r="U587" s="593"/>
    </row>
    <row r="588" customHeight="1" spans="6:21">
      <c r="F588" s="593"/>
      <c r="G588" s="593"/>
      <c r="H588" s="593"/>
      <c r="I588" s="593"/>
      <c r="J588" s="593"/>
      <c r="K588" s="593"/>
      <c r="L588" s="593"/>
      <c r="M588" s="593"/>
      <c r="N588" s="593"/>
      <c r="O588" s="593"/>
      <c r="P588" s="593"/>
      <c r="R588" s="593"/>
      <c r="S588" s="593"/>
      <c r="T588" s="593"/>
      <c r="U588" s="593"/>
    </row>
    <row r="589" customHeight="1" spans="6:21">
      <c r="F589" s="593"/>
      <c r="G589" s="593"/>
      <c r="H589" s="593"/>
      <c r="I589" s="593"/>
      <c r="J589" s="593"/>
      <c r="K589" s="593"/>
      <c r="L589" s="593"/>
      <c r="M589" s="593"/>
      <c r="N589" s="593"/>
      <c r="O589" s="593"/>
      <c r="P589" s="593"/>
      <c r="R589" s="593"/>
      <c r="S589" s="593"/>
      <c r="T589" s="593"/>
      <c r="U589" s="593"/>
    </row>
    <row r="590" customHeight="1" spans="6:21">
      <c r="F590" s="593"/>
      <c r="G590" s="593"/>
      <c r="H590" s="593"/>
      <c r="I590" s="593"/>
      <c r="J590" s="593"/>
      <c r="K590" s="593"/>
      <c r="L590" s="593"/>
      <c r="M590" s="593"/>
      <c r="N590" s="593"/>
      <c r="O590" s="593"/>
      <c r="P590" s="593"/>
      <c r="R590" s="593"/>
      <c r="S590" s="593"/>
      <c r="T590" s="593"/>
      <c r="U590" s="593"/>
    </row>
    <row r="591" customHeight="1" spans="6:21">
      <c r="F591" s="593"/>
      <c r="G591" s="593"/>
      <c r="H591" s="593"/>
      <c r="I591" s="593"/>
      <c r="J591" s="593"/>
      <c r="K591" s="593"/>
      <c r="L591" s="593"/>
      <c r="M591" s="593"/>
      <c r="N591" s="593"/>
      <c r="O591" s="593"/>
      <c r="P591" s="593"/>
      <c r="R591" s="593"/>
      <c r="S591" s="593"/>
      <c r="T591" s="593"/>
      <c r="U591" s="593"/>
    </row>
    <row r="592" customHeight="1" spans="6:21">
      <c r="F592" s="593"/>
      <c r="G592" s="593"/>
      <c r="H592" s="593"/>
      <c r="I592" s="593"/>
      <c r="J592" s="593"/>
      <c r="K592" s="593"/>
      <c r="L592" s="593"/>
      <c r="M592" s="593"/>
      <c r="N592" s="593"/>
      <c r="O592" s="593"/>
      <c r="P592" s="593"/>
      <c r="R592" s="593"/>
      <c r="S592" s="593"/>
      <c r="T592" s="593"/>
      <c r="U592" s="593"/>
    </row>
    <row r="593" customHeight="1" spans="6:21">
      <c r="F593" s="593"/>
      <c r="G593" s="593"/>
      <c r="H593" s="593"/>
      <c r="I593" s="593"/>
      <c r="J593" s="593"/>
      <c r="K593" s="593"/>
      <c r="L593" s="593"/>
      <c r="M593" s="593"/>
      <c r="N593" s="593"/>
      <c r="O593" s="593"/>
      <c r="P593" s="593"/>
      <c r="R593" s="593"/>
      <c r="S593" s="593"/>
      <c r="T593" s="593"/>
      <c r="U593" s="593"/>
    </row>
    <row r="594" customHeight="1" spans="6:21">
      <c r="F594" s="593"/>
      <c r="G594" s="593"/>
      <c r="H594" s="593"/>
      <c r="I594" s="593"/>
      <c r="J594" s="593"/>
      <c r="K594" s="593"/>
      <c r="L594" s="593"/>
      <c r="M594" s="593"/>
      <c r="N594" s="593"/>
      <c r="O594" s="593"/>
      <c r="P594" s="593"/>
      <c r="R594" s="593"/>
      <c r="S594" s="593"/>
      <c r="T594" s="593"/>
      <c r="U594" s="593"/>
    </row>
    <row r="595" customHeight="1" spans="6:21">
      <c r="F595" s="593"/>
      <c r="G595" s="593"/>
      <c r="H595" s="593"/>
      <c r="I595" s="593"/>
      <c r="J595" s="593"/>
      <c r="K595" s="593"/>
      <c r="L595" s="593"/>
      <c r="M595" s="593"/>
      <c r="N595" s="593"/>
      <c r="O595" s="593"/>
      <c r="P595" s="593"/>
      <c r="R595" s="593"/>
      <c r="S595" s="593"/>
      <c r="T595" s="593"/>
      <c r="U595" s="593"/>
    </row>
    <row r="596" customHeight="1" spans="6:21">
      <c r="F596" s="593"/>
      <c r="G596" s="593"/>
      <c r="H596" s="593"/>
      <c r="I596" s="593"/>
      <c r="J596" s="593"/>
      <c r="K596" s="593"/>
      <c r="L596" s="593"/>
      <c r="M596" s="593"/>
      <c r="N596" s="593"/>
      <c r="O596" s="593"/>
      <c r="P596" s="593"/>
      <c r="R596" s="593"/>
      <c r="S596" s="593"/>
      <c r="T596" s="593"/>
      <c r="U596" s="593"/>
    </row>
    <row r="597" customHeight="1" spans="6:21">
      <c r="F597" s="593"/>
      <c r="G597" s="593"/>
      <c r="H597" s="593"/>
      <c r="I597" s="593"/>
      <c r="J597" s="593"/>
      <c r="K597" s="593"/>
      <c r="L597" s="593"/>
      <c r="M597" s="593"/>
      <c r="N597" s="593"/>
      <c r="O597" s="593"/>
      <c r="P597" s="593"/>
      <c r="R597" s="593"/>
      <c r="S597" s="593"/>
      <c r="T597" s="593"/>
      <c r="U597" s="593"/>
    </row>
    <row r="598" customHeight="1" spans="6:21">
      <c r="F598" s="593"/>
      <c r="G598" s="593"/>
      <c r="H598" s="593"/>
      <c r="I598" s="593"/>
      <c r="J598" s="593"/>
      <c r="K598" s="593"/>
      <c r="L598" s="593"/>
      <c r="M598" s="593"/>
      <c r="N598" s="593"/>
      <c r="O598" s="593"/>
      <c r="P598" s="593"/>
      <c r="R598" s="593"/>
      <c r="S598" s="593"/>
      <c r="T598" s="593"/>
      <c r="U598" s="593"/>
    </row>
    <row r="599" customHeight="1" spans="6:21">
      <c r="F599" s="593"/>
      <c r="G599" s="593"/>
      <c r="H599" s="593"/>
      <c r="I599" s="593"/>
      <c r="J599" s="593"/>
      <c r="K599" s="593"/>
      <c r="L599" s="593"/>
      <c r="M599" s="593"/>
      <c r="N599" s="593"/>
      <c r="O599" s="593"/>
      <c r="P599" s="593"/>
      <c r="R599" s="593"/>
      <c r="S599" s="593"/>
      <c r="T599" s="593"/>
      <c r="U599" s="593"/>
    </row>
    <row r="600" customHeight="1" spans="6:21">
      <c r="F600" s="593"/>
      <c r="G600" s="593"/>
      <c r="H600" s="593"/>
      <c r="I600" s="593"/>
      <c r="J600" s="593"/>
      <c r="K600" s="593"/>
      <c r="L600" s="593"/>
      <c r="M600" s="593"/>
      <c r="N600" s="593"/>
      <c r="O600" s="593"/>
      <c r="P600" s="593"/>
      <c r="R600" s="593"/>
      <c r="S600" s="593"/>
      <c r="T600" s="593"/>
      <c r="U600" s="593"/>
    </row>
    <row r="601" customHeight="1" spans="6:21">
      <c r="F601" s="593"/>
      <c r="G601" s="593"/>
      <c r="H601" s="593"/>
      <c r="I601" s="593"/>
      <c r="J601" s="593"/>
      <c r="K601" s="593"/>
      <c r="L601" s="593"/>
      <c r="M601" s="593"/>
      <c r="N601" s="593"/>
      <c r="O601" s="593"/>
      <c r="P601" s="593"/>
      <c r="R601" s="593"/>
      <c r="S601" s="593"/>
      <c r="T601" s="593"/>
      <c r="U601" s="593"/>
    </row>
    <row r="602" customHeight="1" spans="6:21">
      <c r="F602" s="593"/>
      <c r="G602" s="593"/>
      <c r="H602" s="593"/>
      <c r="I602" s="593"/>
      <c r="J602" s="593"/>
      <c r="K602" s="593"/>
      <c r="L602" s="593"/>
      <c r="M602" s="593"/>
      <c r="N602" s="593"/>
      <c r="O602" s="593"/>
      <c r="P602" s="593"/>
      <c r="R602" s="593"/>
      <c r="S602" s="593"/>
      <c r="T602" s="593"/>
      <c r="U602" s="593"/>
    </row>
    <row r="603" customHeight="1" spans="6:21">
      <c r="F603" s="593"/>
      <c r="G603" s="593"/>
      <c r="H603" s="593"/>
      <c r="I603" s="593"/>
      <c r="J603" s="593"/>
      <c r="K603" s="593"/>
      <c r="L603" s="593"/>
      <c r="M603" s="593"/>
      <c r="N603" s="593"/>
      <c r="O603" s="593"/>
      <c r="P603" s="593"/>
      <c r="R603" s="593"/>
      <c r="S603" s="593"/>
      <c r="T603" s="593"/>
      <c r="U603" s="593"/>
    </row>
    <row r="604" customHeight="1" spans="6:21">
      <c r="F604" s="593"/>
      <c r="G604" s="593"/>
      <c r="H604" s="593"/>
      <c r="I604" s="593"/>
      <c r="J604" s="593"/>
      <c r="K604" s="593"/>
      <c r="L604" s="593"/>
      <c r="M604" s="593"/>
      <c r="N604" s="593"/>
      <c r="O604" s="593"/>
      <c r="P604" s="593"/>
      <c r="R604" s="593"/>
      <c r="S604" s="593"/>
      <c r="T604" s="593"/>
      <c r="U604" s="593"/>
    </row>
    <row r="605" customHeight="1" spans="6:21">
      <c r="F605" s="593"/>
      <c r="G605" s="593"/>
      <c r="H605" s="593"/>
      <c r="I605" s="593"/>
      <c r="J605" s="593"/>
      <c r="K605" s="593"/>
      <c r="L605" s="593"/>
      <c r="M605" s="593"/>
      <c r="N605" s="593"/>
      <c r="O605" s="593"/>
      <c r="P605" s="593"/>
      <c r="R605" s="593"/>
      <c r="S605" s="593"/>
      <c r="T605" s="593"/>
      <c r="U605" s="593"/>
    </row>
    <row r="606" customHeight="1" spans="6:21">
      <c r="F606" s="593"/>
      <c r="G606" s="593"/>
      <c r="H606" s="593"/>
      <c r="I606" s="593"/>
      <c r="J606" s="593"/>
      <c r="K606" s="593"/>
      <c r="L606" s="593"/>
      <c r="M606" s="593"/>
      <c r="N606" s="593"/>
      <c r="O606" s="593"/>
      <c r="P606" s="593"/>
      <c r="R606" s="593"/>
      <c r="S606" s="593"/>
      <c r="T606" s="593"/>
      <c r="U606" s="593"/>
    </row>
    <row r="607" customHeight="1" spans="6:21">
      <c r="F607" s="593"/>
      <c r="G607" s="593"/>
      <c r="H607" s="593"/>
      <c r="I607" s="593"/>
      <c r="J607" s="593"/>
      <c r="K607" s="593"/>
      <c r="L607" s="593"/>
      <c r="M607" s="593"/>
      <c r="N607" s="593"/>
      <c r="O607" s="593"/>
      <c r="P607" s="593"/>
      <c r="R607" s="593"/>
      <c r="S607" s="593"/>
      <c r="T607" s="593"/>
      <c r="U607" s="593"/>
    </row>
    <row r="608" customHeight="1" spans="6:21">
      <c r="F608" s="593"/>
      <c r="G608" s="593"/>
      <c r="H608" s="593"/>
      <c r="I608" s="593"/>
      <c r="J608" s="593"/>
      <c r="K608" s="593"/>
      <c r="L608" s="593"/>
      <c r="M608" s="593"/>
      <c r="N608" s="593"/>
      <c r="O608" s="593"/>
      <c r="P608" s="593"/>
      <c r="R608" s="593"/>
      <c r="S608" s="593"/>
      <c r="T608" s="593"/>
      <c r="U608" s="593"/>
    </row>
    <row r="609" customHeight="1" spans="6:21">
      <c r="F609" s="593"/>
      <c r="G609" s="593"/>
      <c r="H609" s="593"/>
      <c r="I609" s="593"/>
      <c r="J609" s="593"/>
      <c r="K609" s="593"/>
      <c r="L609" s="593"/>
      <c r="M609" s="593"/>
      <c r="N609" s="593"/>
      <c r="O609" s="593"/>
      <c r="P609" s="593"/>
      <c r="R609" s="593"/>
      <c r="S609" s="593"/>
      <c r="T609" s="593"/>
      <c r="U609" s="593"/>
    </row>
    <row r="610" customHeight="1" spans="6:21">
      <c r="F610" s="593"/>
      <c r="G610" s="593"/>
      <c r="H610" s="593"/>
      <c r="I610" s="593"/>
      <c r="J610" s="593"/>
      <c r="K610" s="593"/>
      <c r="L610" s="593"/>
      <c r="M610" s="593"/>
      <c r="N610" s="593"/>
      <c r="O610" s="593"/>
      <c r="P610" s="593"/>
      <c r="R610" s="593"/>
      <c r="S610" s="593"/>
      <c r="T610" s="593"/>
      <c r="U610" s="593"/>
    </row>
    <row r="611" customHeight="1" spans="6:21">
      <c r="F611" s="593"/>
      <c r="G611" s="593"/>
      <c r="H611" s="593"/>
      <c r="I611" s="593"/>
      <c r="J611" s="593"/>
      <c r="K611" s="593"/>
      <c r="L611" s="593"/>
      <c r="M611" s="593"/>
      <c r="N611" s="593"/>
      <c r="O611" s="593"/>
      <c r="P611" s="593"/>
      <c r="R611" s="593"/>
      <c r="S611" s="593"/>
      <c r="T611" s="593"/>
      <c r="U611" s="593"/>
    </row>
    <row r="612" customHeight="1" spans="6:21">
      <c r="F612" s="593"/>
      <c r="G612" s="593"/>
      <c r="H612" s="593"/>
      <c r="I612" s="593"/>
      <c r="J612" s="593"/>
      <c r="K612" s="593"/>
      <c r="L612" s="593"/>
      <c r="M612" s="593"/>
      <c r="N612" s="593"/>
      <c r="O612" s="593"/>
      <c r="P612" s="593"/>
      <c r="R612" s="593"/>
      <c r="S612" s="593"/>
      <c r="T612" s="593"/>
      <c r="U612" s="593"/>
    </row>
    <row r="613" customHeight="1" spans="6:21">
      <c r="F613" s="593"/>
      <c r="G613" s="593"/>
      <c r="H613" s="593"/>
      <c r="I613" s="593"/>
      <c r="J613" s="593"/>
      <c r="K613" s="593"/>
      <c r="L613" s="593"/>
      <c r="M613" s="593"/>
      <c r="N613" s="593"/>
      <c r="O613" s="593"/>
      <c r="P613" s="593"/>
      <c r="R613" s="593"/>
      <c r="S613" s="593"/>
      <c r="T613" s="593"/>
      <c r="U613" s="593"/>
    </row>
    <row r="614" customHeight="1" spans="6:21">
      <c r="F614" s="593"/>
      <c r="G614" s="593"/>
      <c r="H614" s="593"/>
      <c r="I614" s="593"/>
      <c r="J614" s="593"/>
      <c r="K614" s="593"/>
      <c r="L614" s="593"/>
      <c r="M614" s="593"/>
      <c r="N614" s="593"/>
      <c r="O614" s="593"/>
      <c r="P614" s="593"/>
      <c r="R614" s="593"/>
      <c r="S614" s="593"/>
      <c r="T614" s="593"/>
      <c r="U614" s="593"/>
    </row>
    <row r="615" customHeight="1" spans="6:21">
      <c r="F615" s="593"/>
      <c r="G615" s="593"/>
      <c r="H615" s="593"/>
      <c r="I615" s="593"/>
      <c r="J615" s="593"/>
      <c r="K615" s="593"/>
      <c r="L615" s="593"/>
      <c r="M615" s="593"/>
      <c r="N615" s="593"/>
      <c r="O615" s="593"/>
      <c r="P615" s="593"/>
      <c r="R615" s="593"/>
      <c r="S615" s="593"/>
      <c r="T615" s="593"/>
      <c r="U615" s="593"/>
    </row>
    <row r="616" customHeight="1" spans="6:21">
      <c r="F616" s="593"/>
      <c r="G616" s="593"/>
      <c r="H616" s="593"/>
      <c r="I616" s="593"/>
      <c r="J616" s="593"/>
      <c r="K616" s="593"/>
      <c r="L616" s="593"/>
      <c r="M616" s="593"/>
      <c r="N616" s="593"/>
      <c r="O616" s="593"/>
      <c r="P616" s="593"/>
      <c r="R616" s="593"/>
      <c r="S616" s="593"/>
      <c r="T616" s="593"/>
      <c r="U616" s="593"/>
    </row>
    <row r="617" customHeight="1" spans="6:21">
      <c r="F617" s="593"/>
      <c r="G617" s="593"/>
      <c r="H617" s="593"/>
      <c r="I617" s="593"/>
      <c r="J617" s="593"/>
      <c r="K617" s="593"/>
      <c r="L617" s="593"/>
      <c r="M617" s="593"/>
      <c r="N617" s="593"/>
      <c r="O617" s="593"/>
      <c r="P617" s="593"/>
      <c r="R617" s="593"/>
      <c r="S617" s="593"/>
      <c r="T617" s="593"/>
      <c r="U617" s="593"/>
    </row>
    <row r="618" customHeight="1" spans="6:21">
      <c r="F618" s="593"/>
      <c r="G618" s="593"/>
      <c r="H618" s="593"/>
      <c r="I618" s="593"/>
      <c r="J618" s="593"/>
      <c r="K618" s="593"/>
      <c r="L618" s="593"/>
      <c r="M618" s="593"/>
      <c r="N618" s="593"/>
      <c r="O618" s="593"/>
      <c r="P618" s="593"/>
      <c r="R618" s="593"/>
      <c r="S618" s="593"/>
      <c r="T618" s="593"/>
      <c r="U618" s="593"/>
    </row>
    <row r="619" customHeight="1" spans="6:21">
      <c r="F619" s="593"/>
      <c r="G619" s="593"/>
      <c r="H619" s="593"/>
      <c r="I619" s="593"/>
      <c r="J619" s="593"/>
      <c r="K619" s="593"/>
      <c r="L619" s="593"/>
      <c r="M619" s="593"/>
      <c r="N619" s="593"/>
      <c r="O619" s="593"/>
      <c r="P619" s="593"/>
      <c r="R619" s="593"/>
      <c r="S619" s="593"/>
      <c r="T619" s="593"/>
      <c r="U619" s="593"/>
    </row>
    <row r="620" customHeight="1" spans="6:21">
      <c r="F620" s="593"/>
      <c r="G620" s="593"/>
      <c r="H620" s="593"/>
      <c r="I620" s="593"/>
      <c r="J620" s="593"/>
      <c r="K620" s="593"/>
      <c r="L620" s="593"/>
      <c r="M620" s="593"/>
      <c r="N620" s="593"/>
      <c r="O620" s="593"/>
      <c r="P620" s="593"/>
      <c r="R620" s="593"/>
      <c r="S620" s="593"/>
      <c r="T620" s="593"/>
      <c r="U620" s="593"/>
    </row>
    <row r="621" customHeight="1" spans="6:21">
      <c r="F621" s="593"/>
      <c r="G621" s="593"/>
      <c r="H621" s="593"/>
      <c r="I621" s="593"/>
      <c r="J621" s="593"/>
      <c r="K621" s="593"/>
      <c r="L621" s="593"/>
      <c r="M621" s="593"/>
      <c r="N621" s="593"/>
      <c r="O621" s="593"/>
      <c r="P621" s="593"/>
      <c r="R621" s="593"/>
      <c r="S621" s="593"/>
      <c r="T621" s="593"/>
      <c r="U621" s="593"/>
    </row>
    <row r="622" customHeight="1" spans="6:21">
      <c r="F622" s="593"/>
      <c r="G622" s="593"/>
      <c r="H622" s="593"/>
      <c r="I622" s="593"/>
      <c r="J622" s="593"/>
      <c r="K622" s="593"/>
      <c r="L622" s="593"/>
      <c r="M622" s="593"/>
      <c r="N622" s="593"/>
      <c r="O622" s="593"/>
      <c r="P622" s="593"/>
      <c r="R622" s="593"/>
      <c r="S622" s="593"/>
      <c r="T622" s="593"/>
      <c r="U622" s="593"/>
    </row>
    <row r="623" customHeight="1" spans="6:21">
      <c r="F623" s="593"/>
      <c r="G623" s="593"/>
      <c r="H623" s="593"/>
      <c r="I623" s="593"/>
      <c r="J623" s="593"/>
      <c r="K623" s="593"/>
      <c r="L623" s="593"/>
      <c r="M623" s="593"/>
      <c r="N623" s="593"/>
      <c r="O623" s="593"/>
      <c r="P623" s="593"/>
      <c r="R623" s="593"/>
      <c r="S623" s="593"/>
      <c r="T623" s="593"/>
      <c r="U623" s="593"/>
    </row>
    <row r="624" customHeight="1" spans="6:21">
      <c r="F624" s="593"/>
      <c r="G624" s="593"/>
      <c r="H624" s="593"/>
      <c r="I624" s="593"/>
      <c r="J624" s="593"/>
      <c r="K624" s="593"/>
      <c r="L624" s="593"/>
      <c r="M624" s="593"/>
      <c r="N624" s="593"/>
      <c r="O624" s="593"/>
      <c r="P624" s="593"/>
      <c r="R624" s="593"/>
      <c r="S624" s="593"/>
      <c r="T624" s="593"/>
      <c r="U624" s="593"/>
    </row>
    <row r="625" customHeight="1" spans="6:21">
      <c r="F625" s="593"/>
      <c r="G625" s="593"/>
      <c r="H625" s="593"/>
      <c r="I625" s="593"/>
      <c r="J625" s="593"/>
      <c r="K625" s="593"/>
      <c r="L625" s="593"/>
      <c r="M625" s="593"/>
      <c r="N625" s="593"/>
      <c r="O625" s="593"/>
      <c r="P625" s="593"/>
      <c r="R625" s="593"/>
      <c r="S625" s="593"/>
      <c r="T625" s="593"/>
      <c r="U625" s="593"/>
    </row>
    <row r="626" customHeight="1" spans="6:21">
      <c r="F626" s="593"/>
      <c r="G626" s="593"/>
      <c r="H626" s="593"/>
      <c r="I626" s="593"/>
      <c r="J626" s="593"/>
      <c r="K626" s="593"/>
      <c r="L626" s="593"/>
      <c r="M626" s="593"/>
      <c r="N626" s="593"/>
      <c r="O626" s="593"/>
      <c r="P626" s="593"/>
      <c r="R626" s="593"/>
      <c r="S626" s="593"/>
      <c r="T626" s="593"/>
      <c r="U626" s="593"/>
    </row>
    <row r="627" customHeight="1" spans="6:21">
      <c r="F627" s="593"/>
      <c r="G627" s="593"/>
      <c r="H627" s="593"/>
      <c r="I627" s="593"/>
      <c r="J627" s="593"/>
      <c r="K627" s="593"/>
      <c r="L627" s="593"/>
      <c r="M627" s="593"/>
      <c r="N627" s="593"/>
      <c r="O627" s="593"/>
      <c r="P627" s="593"/>
      <c r="R627" s="593"/>
      <c r="S627" s="593"/>
      <c r="T627" s="593"/>
      <c r="U627" s="593"/>
    </row>
    <row r="628" customHeight="1" spans="6:21">
      <c r="F628" s="593"/>
      <c r="G628" s="593"/>
      <c r="H628" s="593"/>
      <c r="I628" s="593"/>
      <c r="J628" s="593"/>
      <c r="K628" s="593"/>
      <c r="L628" s="593"/>
      <c r="M628" s="593"/>
      <c r="N628" s="593"/>
      <c r="O628" s="593"/>
      <c r="P628" s="593"/>
      <c r="R628" s="593"/>
      <c r="S628" s="593"/>
      <c r="T628" s="593"/>
      <c r="U628" s="593"/>
    </row>
    <row r="629" customHeight="1" spans="6:21">
      <c r="F629" s="593"/>
      <c r="G629" s="593"/>
      <c r="H629" s="593"/>
      <c r="I629" s="593"/>
      <c r="J629" s="593"/>
      <c r="K629" s="593"/>
      <c r="L629" s="593"/>
      <c r="M629" s="593"/>
      <c r="N629" s="593"/>
      <c r="O629" s="593"/>
      <c r="P629" s="593"/>
      <c r="R629" s="593"/>
      <c r="S629" s="593"/>
      <c r="T629" s="593"/>
      <c r="U629" s="593"/>
    </row>
    <row r="630" customHeight="1" spans="6:21">
      <c r="F630" s="593"/>
      <c r="G630" s="593"/>
      <c r="H630" s="593"/>
      <c r="I630" s="593"/>
      <c r="J630" s="593"/>
      <c r="K630" s="593"/>
      <c r="L630" s="593"/>
      <c r="M630" s="593"/>
      <c r="N630" s="593"/>
      <c r="O630" s="593"/>
      <c r="P630" s="593"/>
      <c r="R630" s="593"/>
      <c r="S630" s="593"/>
      <c r="T630" s="593"/>
      <c r="U630" s="593"/>
    </row>
    <row r="631" customHeight="1" spans="6:21">
      <c r="F631" s="593"/>
      <c r="G631" s="593"/>
      <c r="H631" s="593"/>
      <c r="I631" s="593"/>
      <c r="J631" s="593"/>
      <c r="K631" s="593"/>
      <c r="L631" s="593"/>
      <c r="M631" s="593"/>
      <c r="N631" s="593"/>
      <c r="O631" s="593"/>
      <c r="P631" s="593"/>
      <c r="R631" s="593"/>
      <c r="S631" s="593"/>
      <c r="T631" s="593"/>
      <c r="U631" s="593"/>
    </row>
    <row r="632" customHeight="1" spans="6:21">
      <c r="F632" s="593"/>
      <c r="G632" s="593"/>
      <c r="H632" s="593"/>
      <c r="I632" s="593"/>
      <c r="J632" s="593"/>
      <c r="K632" s="593"/>
      <c r="L632" s="593"/>
      <c r="M632" s="593"/>
      <c r="N632" s="593"/>
      <c r="O632" s="593"/>
      <c r="P632" s="593"/>
      <c r="R632" s="593"/>
      <c r="S632" s="593"/>
      <c r="T632" s="593"/>
      <c r="U632" s="593"/>
    </row>
    <row r="633" customHeight="1" spans="6:21">
      <c r="F633" s="593"/>
      <c r="G633" s="593"/>
      <c r="H633" s="593"/>
      <c r="I633" s="593"/>
      <c r="J633" s="593"/>
      <c r="K633" s="593"/>
      <c r="L633" s="593"/>
      <c r="M633" s="593"/>
      <c r="N633" s="593"/>
      <c r="O633" s="593"/>
      <c r="P633" s="593"/>
      <c r="R633" s="593"/>
      <c r="S633" s="593"/>
      <c r="T633" s="593"/>
      <c r="U633" s="593"/>
    </row>
    <row r="634" customHeight="1" spans="6:21">
      <c r="F634" s="593"/>
      <c r="G634" s="593"/>
      <c r="H634" s="593"/>
      <c r="I634" s="593"/>
      <c r="J634" s="593"/>
      <c r="K634" s="593"/>
      <c r="L634" s="593"/>
      <c r="M634" s="593"/>
      <c r="N634" s="593"/>
      <c r="O634" s="593"/>
      <c r="P634" s="593"/>
      <c r="R634" s="593"/>
      <c r="S634" s="593"/>
      <c r="T634" s="593"/>
      <c r="U634" s="593"/>
    </row>
    <row r="635" customHeight="1" spans="6:21">
      <c r="F635" s="593"/>
      <c r="G635" s="593"/>
      <c r="H635" s="593"/>
      <c r="I635" s="593"/>
      <c r="J635" s="593"/>
      <c r="K635" s="593"/>
      <c r="L635" s="593"/>
      <c r="M635" s="593"/>
      <c r="N635" s="593"/>
      <c r="O635" s="593"/>
      <c r="P635" s="593"/>
      <c r="R635" s="593"/>
      <c r="S635" s="593"/>
      <c r="T635" s="593"/>
      <c r="U635" s="593"/>
    </row>
    <row r="636" customHeight="1" spans="6:21">
      <c r="F636" s="593"/>
      <c r="G636" s="593"/>
      <c r="H636" s="593"/>
      <c r="I636" s="593"/>
      <c r="J636" s="593"/>
      <c r="K636" s="593"/>
      <c r="L636" s="593"/>
      <c r="M636" s="593"/>
      <c r="N636" s="593"/>
      <c r="O636" s="593"/>
      <c r="P636" s="593"/>
      <c r="R636" s="593"/>
      <c r="S636" s="593"/>
      <c r="T636" s="593"/>
      <c r="U636" s="593"/>
    </row>
    <row r="637" customHeight="1" spans="6:21">
      <c r="F637" s="593"/>
      <c r="G637" s="593"/>
      <c r="H637" s="593"/>
      <c r="I637" s="593"/>
      <c r="J637" s="593"/>
      <c r="K637" s="593"/>
      <c r="L637" s="593"/>
      <c r="M637" s="593"/>
      <c r="N637" s="593"/>
      <c r="O637" s="593"/>
      <c r="P637" s="593"/>
      <c r="R637" s="593"/>
      <c r="S637" s="593"/>
      <c r="T637" s="593"/>
      <c r="U637" s="593"/>
    </row>
    <row r="638" customHeight="1" spans="6:21">
      <c r="F638" s="593"/>
      <c r="G638" s="593"/>
      <c r="H638" s="593"/>
      <c r="I638" s="593"/>
      <c r="J638" s="593"/>
      <c r="K638" s="593"/>
      <c r="L638" s="593"/>
      <c r="M638" s="593"/>
      <c r="N638" s="593"/>
      <c r="O638" s="593"/>
      <c r="P638" s="593"/>
      <c r="R638" s="593"/>
      <c r="S638" s="593"/>
      <c r="T638" s="593"/>
      <c r="U638" s="593"/>
    </row>
    <row r="639" customHeight="1" spans="6:21">
      <c r="F639" s="593"/>
      <c r="G639" s="593"/>
      <c r="H639" s="593"/>
      <c r="I639" s="593"/>
      <c r="J639" s="593"/>
      <c r="K639" s="593"/>
      <c r="L639" s="593"/>
      <c r="M639" s="593"/>
      <c r="N639" s="593"/>
      <c r="O639" s="593"/>
      <c r="P639" s="593"/>
      <c r="R639" s="593"/>
      <c r="S639" s="593"/>
      <c r="T639" s="593"/>
      <c r="U639" s="593"/>
    </row>
    <row r="640" customHeight="1" spans="6:21">
      <c r="F640" s="593"/>
      <c r="G640" s="593"/>
      <c r="H640" s="593"/>
      <c r="I640" s="593"/>
      <c r="J640" s="593"/>
      <c r="K640" s="593"/>
      <c r="L640" s="593"/>
      <c r="M640" s="593"/>
      <c r="N640" s="593"/>
      <c r="O640" s="593"/>
      <c r="P640" s="593"/>
      <c r="R640" s="593"/>
      <c r="S640" s="593"/>
      <c r="T640" s="593"/>
      <c r="U640" s="593"/>
    </row>
    <row r="641" customHeight="1" spans="6:21">
      <c r="F641" s="593"/>
      <c r="G641" s="593"/>
      <c r="H641" s="593"/>
      <c r="I641" s="593"/>
      <c r="J641" s="593"/>
      <c r="K641" s="593"/>
      <c r="L641" s="593"/>
      <c r="M641" s="593"/>
      <c r="N641" s="593"/>
      <c r="O641" s="593"/>
      <c r="P641" s="593"/>
      <c r="R641" s="593"/>
      <c r="S641" s="593"/>
      <c r="T641" s="593"/>
      <c r="U641" s="593"/>
    </row>
    <row r="642" customHeight="1" spans="6:21">
      <c r="F642" s="593"/>
      <c r="G642" s="593"/>
      <c r="H642" s="593"/>
      <c r="I642" s="593"/>
      <c r="J642" s="593"/>
      <c r="K642" s="593"/>
      <c r="L642" s="593"/>
      <c r="M642" s="593"/>
      <c r="N642" s="593"/>
      <c r="O642" s="593"/>
      <c r="P642" s="593"/>
      <c r="R642" s="593"/>
      <c r="S642" s="593"/>
      <c r="T642" s="593"/>
      <c r="U642" s="593"/>
    </row>
    <row r="643" customHeight="1" spans="6:21">
      <c r="F643" s="593"/>
      <c r="G643" s="593"/>
      <c r="H643" s="593"/>
      <c r="I643" s="593"/>
      <c r="J643" s="593"/>
      <c r="K643" s="593"/>
      <c r="L643" s="593"/>
      <c r="M643" s="593"/>
      <c r="N643" s="593"/>
      <c r="O643" s="593"/>
      <c r="P643" s="593"/>
      <c r="R643" s="593"/>
      <c r="S643" s="593"/>
      <c r="T643" s="593"/>
      <c r="U643" s="593"/>
    </row>
    <row r="644" customHeight="1" spans="6:21">
      <c r="F644" s="593"/>
      <c r="G644" s="593"/>
      <c r="H644" s="593"/>
      <c r="I644" s="593"/>
      <c r="J644" s="593"/>
      <c r="K644" s="593"/>
      <c r="L644" s="593"/>
      <c r="M644" s="593"/>
      <c r="N644" s="593"/>
      <c r="O644" s="593"/>
      <c r="P644" s="593"/>
      <c r="R644" s="593"/>
      <c r="S644" s="593"/>
      <c r="T644" s="593"/>
      <c r="U644" s="593"/>
    </row>
    <row r="645" customHeight="1" spans="6:21">
      <c r="F645" s="593"/>
      <c r="G645" s="593"/>
      <c r="H645" s="593"/>
      <c r="I645" s="593"/>
      <c r="J645" s="593"/>
      <c r="K645" s="593"/>
      <c r="L645" s="593"/>
      <c r="M645" s="593"/>
      <c r="N645" s="593"/>
      <c r="O645" s="593"/>
      <c r="P645" s="593"/>
      <c r="R645" s="593"/>
      <c r="S645" s="593"/>
      <c r="T645" s="593"/>
      <c r="U645" s="593"/>
    </row>
    <row r="646" customHeight="1" spans="6:21">
      <c r="F646" s="593"/>
      <c r="G646" s="593"/>
      <c r="H646" s="593"/>
      <c r="I646" s="593"/>
      <c r="J646" s="593"/>
      <c r="K646" s="593"/>
      <c r="L646" s="593"/>
      <c r="M646" s="593"/>
      <c r="N646" s="593"/>
      <c r="O646" s="593"/>
      <c r="P646" s="593"/>
      <c r="R646" s="593"/>
      <c r="S646" s="593"/>
      <c r="T646" s="593"/>
      <c r="U646" s="593"/>
    </row>
    <row r="647" customHeight="1" spans="6:21">
      <c r="F647" s="593"/>
      <c r="G647" s="593"/>
      <c r="H647" s="593"/>
      <c r="I647" s="593"/>
      <c r="J647" s="593"/>
      <c r="K647" s="593"/>
      <c r="L647" s="593"/>
      <c r="M647" s="593"/>
      <c r="N647" s="593"/>
      <c r="O647" s="593"/>
      <c r="P647" s="593"/>
      <c r="R647" s="593"/>
      <c r="S647" s="593"/>
      <c r="T647" s="593"/>
      <c r="U647" s="593"/>
    </row>
    <row r="648" customHeight="1" spans="6:21">
      <c r="F648" s="593"/>
      <c r="G648" s="593"/>
      <c r="H648" s="593"/>
      <c r="I648" s="593"/>
      <c r="J648" s="593"/>
      <c r="K648" s="593"/>
      <c r="L648" s="593"/>
      <c r="M648" s="593"/>
      <c r="N648" s="593"/>
      <c r="O648" s="593"/>
      <c r="P648" s="593"/>
      <c r="R648" s="593"/>
      <c r="S648" s="593"/>
      <c r="T648" s="593"/>
      <c r="U648" s="593"/>
    </row>
    <row r="649" customHeight="1" spans="6:21">
      <c r="F649" s="593"/>
      <c r="G649" s="593"/>
      <c r="H649" s="593"/>
      <c r="I649" s="593"/>
      <c r="J649" s="593"/>
      <c r="K649" s="593"/>
      <c r="L649" s="593"/>
      <c r="M649" s="593"/>
      <c r="N649" s="593"/>
      <c r="O649" s="593"/>
      <c r="P649" s="593"/>
      <c r="R649" s="593"/>
      <c r="S649" s="593"/>
      <c r="T649" s="593"/>
      <c r="U649" s="593"/>
    </row>
    <row r="650" customHeight="1" spans="6:21">
      <c r="F650" s="593"/>
      <c r="G650" s="593"/>
      <c r="H650" s="593"/>
      <c r="I650" s="593"/>
      <c r="J650" s="593"/>
      <c r="K650" s="593"/>
      <c r="L650" s="593"/>
      <c r="M650" s="593"/>
      <c r="N650" s="593"/>
      <c r="O650" s="593"/>
      <c r="P650" s="593"/>
      <c r="R650" s="593"/>
      <c r="S650" s="593"/>
      <c r="T650" s="593"/>
      <c r="U650" s="593"/>
    </row>
    <row r="651" customHeight="1" spans="6:21">
      <c r="F651" s="593"/>
      <c r="G651" s="593"/>
      <c r="H651" s="593"/>
      <c r="I651" s="593"/>
      <c r="J651" s="593"/>
      <c r="K651" s="593"/>
      <c r="L651" s="593"/>
      <c r="M651" s="593"/>
      <c r="N651" s="593"/>
      <c r="O651" s="593"/>
      <c r="P651" s="593"/>
      <c r="R651" s="593"/>
      <c r="S651" s="593"/>
      <c r="T651" s="593"/>
      <c r="U651" s="593"/>
    </row>
    <row r="652" customHeight="1" spans="6:21">
      <c r="F652" s="593"/>
      <c r="G652" s="593"/>
      <c r="H652" s="593"/>
      <c r="I652" s="593"/>
      <c r="J652" s="593"/>
      <c r="K652" s="593"/>
      <c r="L652" s="593"/>
      <c r="M652" s="593"/>
      <c r="N652" s="593"/>
      <c r="O652" s="593"/>
      <c r="P652" s="593"/>
      <c r="R652" s="593"/>
      <c r="S652" s="593"/>
      <c r="T652" s="593"/>
      <c r="U652" s="593"/>
    </row>
    <row r="653" customHeight="1" spans="6:21">
      <c r="F653" s="593"/>
      <c r="G653" s="593"/>
      <c r="H653" s="593"/>
      <c r="I653" s="593"/>
      <c r="J653" s="593"/>
      <c r="K653" s="593"/>
      <c r="L653" s="593"/>
      <c r="M653" s="593"/>
      <c r="N653" s="593"/>
      <c r="O653" s="593"/>
      <c r="P653" s="593"/>
      <c r="R653" s="593"/>
      <c r="S653" s="593"/>
      <c r="T653" s="593"/>
      <c r="U653" s="593"/>
    </row>
    <row r="654" customHeight="1" spans="6:21">
      <c r="F654" s="593"/>
      <c r="G654" s="593"/>
      <c r="H654" s="593"/>
      <c r="I654" s="593"/>
      <c r="J654" s="593"/>
      <c r="K654" s="593"/>
      <c r="L654" s="593"/>
      <c r="M654" s="593"/>
      <c r="N654" s="593"/>
      <c r="O654" s="593"/>
      <c r="P654" s="593"/>
      <c r="R654" s="593"/>
      <c r="S654" s="593"/>
      <c r="T654" s="593"/>
      <c r="U654" s="593"/>
    </row>
    <row r="655" customHeight="1" spans="6:21">
      <c r="F655" s="593"/>
      <c r="G655" s="593"/>
      <c r="H655" s="593"/>
      <c r="I655" s="593"/>
      <c r="J655" s="593"/>
      <c r="K655" s="593"/>
      <c r="L655" s="593"/>
      <c r="M655" s="593"/>
      <c r="N655" s="593"/>
      <c r="O655" s="593"/>
      <c r="P655" s="593"/>
      <c r="R655" s="593"/>
      <c r="S655" s="593"/>
      <c r="T655" s="593"/>
      <c r="U655" s="593"/>
    </row>
    <row r="656" customHeight="1" spans="6:21">
      <c r="F656" s="593"/>
      <c r="G656" s="593"/>
      <c r="H656" s="593"/>
      <c r="I656" s="593"/>
      <c r="J656" s="593"/>
      <c r="K656" s="593"/>
      <c r="L656" s="593"/>
      <c r="M656" s="593"/>
      <c r="N656" s="593"/>
      <c r="O656" s="593"/>
      <c r="P656" s="593"/>
      <c r="R656" s="593"/>
      <c r="S656" s="593"/>
      <c r="T656" s="593"/>
      <c r="U656" s="593"/>
    </row>
    <row r="657" customHeight="1" spans="6:21">
      <c r="F657" s="593"/>
      <c r="G657" s="593"/>
      <c r="H657" s="593"/>
      <c r="I657" s="593"/>
      <c r="J657" s="593"/>
      <c r="K657" s="593"/>
      <c r="L657" s="593"/>
      <c r="M657" s="593"/>
      <c r="N657" s="593"/>
      <c r="O657" s="593"/>
      <c r="P657" s="593"/>
      <c r="R657" s="593"/>
      <c r="S657" s="593"/>
      <c r="T657" s="593"/>
      <c r="U657" s="593"/>
    </row>
    <row r="658" customHeight="1" spans="6:21">
      <c r="F658" s="593"/>
      <c r="G658" s="593"/>
      <c r="H658" s="593"/>
      <c r="I658" s="593"/>
      <c r="J658" s="593"/>
      <c r="K658" s="593"/>
      <c r="L658" s="593"/>
      <c r="M658" s="593"/>
      <c r="N658" s="593"/>
      <c r="O658" s="593"/>
      <c r="P658" s="593"/>
      <c r="R658" s="593"/>
      <c r="S658" s="593"/>
      <c r="T658" s="593"/>
      <c r="U658" s="593"/>
    </row>
    <row r="659" customHeight="1" spans="6:21">
      <c r="F659" s="593"/>
      <c r="G659" s="593"/>
      <c r="H659" s="593"/>
      <c r="I659" s="593"/>
      <c r="J659" s="593"/>
      <c r="K659" s="593"/>
      <c r="L659" s="593"/>
      <c r="M659" s="593"/>
      <c r="N659" s="593"/>
      <c r="O659" s="593"/>
      <c r="P659" s="593"/>
      <c r="R659" s="593"/>
      <c r="S659" s="593"/>
      <c r="T659" s="593"/>
      <c r="U659" s="593"/>
    </row>
    <row r="660" customHeight="1" spans="6:21">
      <c r="F660" s="593"/>
      <c r="G660" s="593"/>
      <c r="H660" s="593"/>
      <c r="I660" s="593"/>
      <c r="J660" s="593"/>
      <c r="K660" s="593"/>
      <c r="L660" s="593"/>
      <c r="M660" s="593"/>
      <c r="N660" s="593"/>
      <c r="O660" s="593"/>
      <c r="P660" s="593"/>
      <c r="R660" s="593"/>
      <c r="S660" s="593"/>
      <c r="T660" s="593"/>
      <c r="U660" s="593"/>
    </row>
    <row r="661" customHeight="1" spans="6:21">
      <c r="F661" s="593"/>
      <c r="G661" s="593"/>
      <c r="H661" s="593"/>
      <c r="I661" s="593"/>
      <c r="J661" s="593"/>
      <c r="K661" s="593"/>
      <c r="L661" s="593"/>
      <c r="M661" s="593"/>
      <c r="N661" s="593"/>
      <c r="O661" s="593"/>
      <c r="P661" s="593"/>
      <c r="R661" s="593"/>
      <c r="S661" s="593"/>
      <c r="T661" s="593"/>
      <c r="U661" s="593"/>
    </row>
    <row r="662" customHeight="1" spans="6:21">
      <c r="F662" s="593"/>
      <c r="G662" s="593"/>
      <c r="H662" s="593"/>
      <c r="I662" s="593"/>
      <c r="J662" s="593"/>
      <c r="K662" s="593"/>
      <c r="L662" s="593"/>
      <c r="M662" s="593"/>
      <c r="N662" s="593"/>
      <c r="O662" s="593"/>
      <c r="P662" s="593"/>
      <c r="R662" s="593"/>
      <c r="S662" s="593"/>
      <c r="T662" s="593"/>
      <c r="U662" s="593"/>
    </row>
    <row r="663" customHeight="1" spans="6:21">
      <c r="F663" s="593"/>
      <c r="G663" s="593"/>
      <c r="H663" s="593"/>
      <c r="I663" s="593"/>
      <c r="J663" s="593"/>
      <c r="K663" s="593"/>
      <c r="L663" s="593"/>
      <c r="M663" s="593"/>
      <c r="N663" s="593"/>
      <c r="O663" s="593"/>
      <c r="P663" s="593"/>
      <c r="R663" s="593"/>
      <c r="S663" s="593"/>
      <c r="T663" s="593"/>
      <c r="U663" s="593"/>
    </row>
    <row r="664" customHeight="1" spans="6:21">
      <c r="F664" s="593"/>
      <c r="G664" s="593"/>
      <c r="H664" s="593"/>
      <c r="I664" s="593"/>
      <c r="J664" s="593"/>
      <c r="K664" s="593"/>
      <c r="L664" s="593"/>
      <c r="M664" s="593"/>
      <c r="N664" s="593"/>
      <c r="O664" s="593"/>
      <c r="P664" s="593"/>
      <c r="R664" s="593"/>
      <c r="S664" s="593"/>
      <c r="T664" s="593"/>
      <c r="U664" s="593"/>
    </row>
    <row r="665" customHeight="1" spans="6:21">
      <c r="F665" s="593"/>
      <c r="G665" s="593"/>
      <c r="H665" s="593"/>
      <c r="I665" s="593"/>
      <c r="J665" s="593"/>
      <c r="K665" s="593"/>
      <c r="L665" s="593"/>
      <c r="M665" s="593"/>
      <c r="N665" s="593"/>
      <c r="O665" s="593"/>
      <c r="P665" s="593"/>
      <c r="R665" s="593"/>
      <c r="S665" s="593"/>
      <c r="T665" s="593"/>
      <c r="U665" s="593"/>
    </row>
    <row r="666" customHeight="1" spans="6:21">
      <c r="F666" s="593"/>
      <c r="G666" s="593"/>
      <c r="H666" s="593"/>
      <c r="I666" s="593"/>
      <c r="J666" s="593"/>
      <c r="K666" s="593"/>
      <c r="L666" s="593"/>
      <c r="M666" s="593"/>
      <c r="N666" s="593"/>
      <c r="O666" s="593"/>
      <c r="P666" s="593"/>
      <c r="R666" s="593"/>
      <c r="S666" s="593"/>
      <c r="T666" s="593"/>
      <c r="U666" s="593"/>
    </row>
    <row r="667" customHeight="1" spans="6:21">
      <c r="F667" s="593"/>
      <c r="G667" s="593"/>
      <c r="H667" s="593"/>
      <c r="I667" s="593"/>
      <c r="J667" s="593"/>
      <c r="K667" s="593"/>
      <c r="L667" s="593"/>
      <c r="M667" s="593"/>
      <c r="N667" s="593"/>
      <c r="O667" s="593"/>
      <c r="P667" s="593"/>
      <c r="R667" s="593"/>
      <c r="S667" s="593"/>
      <c r="T667" s="593"/>
      <c r="U667" s="593"/>
    </row>
    <row r="668" customHeight="1" spans="6:21">
      <c r="F668" s="593"/>
      <c r="G668" s="593"/>
      <c r="H668" s="593"/>
      <c r="I668" s="593"/>
      <c r="J668" s="593"/>
      <c r="K668" s="593"/>
      <c r="L668" s="593"/>
      <c r="M668" s="593"/>
      <c r="N668" s="593"/>
      <c r="O668" s="593"/>
      <c r="P668" s="593"/>
      <c r="R668" s="593"/>
      <c r="S668" s="593"/>
      <c r="T668" s="593"/>
      <c r="U668" s="593"/>
    </row>
    <row r="669" customHeight="1" spans="6:21">
      <c r="F669" s="593"/>
      <c r="G669" s="593"/>
      <c r="H669" s="593"/>
      <c r="I669" s="593"/>
      <c r="J669" s="593"/>
      <c r="K669" s="593"/>
      <c r="L669" s="593"/>
      <c r="M669" s="593"/>
      <c r="N669" s="593"/>
      <c r="O669" s="593"/>
      <c r="P669" s="593"/>
      <c r="R669" s="593"/>
      <c r="S669" s="593"/>
      <c r="T669" s="593"/>
      <c r="U669" s="593"/>
    </row>
    <row r="670" customHeight="1" spans="6:21">
      <c r="F670" s="593"/>
      <c r="G670" s="593"/>
      <c r="H670" s="593"/>
      <c r="I670" s="593"/>
      <c r="J670" s="593"/>
      <c r="K670" s="593"/>
      <c r="L670" s="593"/>
      <c r="M670" s="593"/>
      <c r="N670" s="593"/>
      <c r="O670" s="593"/>
      <c r="P670" s="593"/>
      <c r="R670" s="593"/>
      <c r="S670" s="593"/>
      <c r="T670" s="593"/>
      <c r="U670" s="593"/>
    </row>
    <row r="671" customHeight="1" spans="6:21">
      <c r="F671" s="593"/>
      <c r="G671" s="593"/>
      <c r="H671" s="593"/>
      <c r="I671" s="593"/>
      <c r="J671" s="593"/>
      <c r="K671" s="593"/>
      <c r="L671" s="593"/>
      <c r="M671" s="593"/>
      <c r="N671" s="593"/>
      <c r="O671" s="593"/>
      <c r="P671" s="593"/>
      <c r="R671" s="593"/>
      <c r="S671" s="593"/>
      <c r="T671" s="593"/>
      <c r="U671" s="593"/>
    </row>
    <row r="672" customHeight="1" spans="6:21">
      <c r="F672" s="593"/>
      <c r="G672" s="593"/>
      <c r="H672" s="593"/>
      <c r="I672" s="593"/>
      <c r="J672" s="593"/>
      <c r="K672" s="593"/>
      <c r="L672" s="593"/>
      <c r="M672" s="593"/>
      <c r="N672" s="593"/>
      <c r="O672" s="593"/>
      <c r="P672" s="593"/>
      <c r="R672" s="593"/>
      <c r="S672" s="593"/>
      <c r="T672" s="593"/>
      <c r="U672" s="593"/>
    </row>
    <row r="673" customHeight="1" spans="6:21">
      <c r="F673" s="593"/>
      <c r="G673" s="593"/>
      <c r="H673" s="593"/>
      <c r="I673" s="593"/>
      <c r="J673" s="593"/>
      <c r="K673" s="593"/>
      <c r="L673" s="593"/>
      <c r="M673" s="593"/>
      <c r="N673" s="593"/>
      <c r="O673" s="593"/>
      <c r="P673" s="593"/>
      <c r="R673" s="593"/>
      <c r="S673" s="593"/>
      <c r="T673" s="593"/>
      <c r="U673" s="593"/>
    </row>
    <row r="674" customHeight="1" spans="6:21">
      <c r="F674" s="593"/>
      <c r="G674" s="593"/>
      <c r="H674" s="593"/>
      <c r="I674" s="593"/>
      <c r="J674" s="593"/>
      <c r="K674" s="593"/>
      <c r="L674" s="593"/>
      <c r="M674" s="593"/>
      <c r="N674" s="593"/>
      <c r="O674" s="593"/>
      <c r="P674" s="593"/>
      <c r="R674" s="593"/>
      <c r="S674" s="593"/>
      <c r="T674" s="593"/>
      <c r="U674" s="593"/>
    </row>
    <row r="675" customHeight="1" spans="6:21">
      <c r="F675" s="593"/>
      <c r="G675" s="593"/>
      <c r="H675" s="593"/>
      <c r="I675" s="593"/>
      <c r="J675" s="593"/>
      <c r="K675" s="593"/>
      <c r="L675" s="593"/>
      <c r="M675" s="593"/>
      <c r="N675" s="593"/>
      <c r="O675" s="593"/>
      <c r="P675" s="593"/>
      <c r="R675" s="593"/>
      <c r="S675" s="593"/>
      <c r="T675" s="593"/>
      <c r="U675" s="593"/>
    </row>
    <row r="676" customHeight="1" spans="6:21">
      <c r="F676" s="593"/>
      <c r="G676" s="593"/>
      <c r="H676" s="593"/>
      <c r="I676" s="593"/>
      <c r="J676" s="593"/>
      <c r="K676" s="593"/>
      <c r="L676" s="593"/>
      <c r="M676" s="593"/>
      <c r="N676" s="593"/>
      <c r="O676" s="593"/>
      <c r="P676" s="593"/>
      <c r="R676" s="593"/>
      <c r="S676" s="593"/>
      <c r="T676" s="593"/>
      <c r="U676" s="593"/>
    </row>
    <row r="677" customHeight="1" spans="6:21">
      <c r="F677" s="593"/>
      <c r="G677" s="593"/>
      <c r="H677" s="593"/>
      <c r="I677" s="593"/>
      <c r="J677" s="593"/>
      <c r="K677" s="593"/>
      <c r="L677" s="593"/>
      <c r="M677" s="593"/>
      <c r="N677" s="593"/>
      <c r="O677" s="593"/>
      <c r="P677" s="593"/>
      <c r="R677" s="593"/>
      <c r="S677" s="593"/>
      <c r="T677" s="593"/>
      <c r="U677" s="593"/>
    </row>
    <row r="678" customHeight="1" spans="6:21">
      <c r="F678" s="593"/>
      <c r="G678" s="593"/>
      <c r="H678" s="593"/>
      <c r="I678" s="593"/>
      <c r="J678" s="593"/>
      <c r="K678" s="593"/>
      <c r="L678" s="593"/>
      <c r="M678" s="593"/>
      <c r="N678" s="593"/>
      <c r="O678" s="593"/>
      <c r="P678" s="593"/>
      <c r="R678" s="593"/>
      <c r="S678" s="593"/>
      <c r="T678" s="593"/>
      <c r="U678" s="593"/>
    </row>
    <row r="679" customHeight="1" spans="6:21">
      <c r="F679" s="593"/>
      <c r="G679" s="593"/>
      <c r="H679" s="593"/>
      <c r="I679" s="593"/>
      <c r="J679" s="593"/>
      <c r="K679" s="593"/>
      <c r="L679" s="593"/>
      <c r="M679" s="593"/>
      <c r="N679" s="593"/>
      <c r="O679" s="593"/>
      <c r="P679" s="593"/>
      <c r="R679" s="593"/>
      <c r="S679" s="593"/>
      <c r="T679" s="593"/>
      <c r="U679" s="593"/>
    </row>
    <row r="680" customHeight="1" spans="6:21">
      <c r="F680" s="593"/>
      <c r="G680" s="593"/>
      <c r="H680" s="593"/>
      <c r="I680" s="593"/>
      <c r="J680" s="593"/>
      <c r="K680" s="593"/>
      <c r="L680" s="593"/>
      <c r="M680" s="593"/>
      <c r="N680" s="593"/>
      <c r="O680" s="593"/>
      <c r="P680" s="593"/>
      <c r="R680" s="593"/>
      <c r="S680" s="593"/>
      <c r="T680" s="593"/>
      <c r="U680" s="593"/>
    </row>
    <row r="681" customHeight="1" spans="6:21">
      <c r="F681" s="593"/>
      <c r="G681" s="593"/>
      <c r="H681" s="593"/>
      <c r="I681" s="593"/>
      <c r="J681" s="593"/>
      <c r="K681" s="593"/>
      <c r="L681" s="593"/>
      <c r="M681" s="593"/>
      <c r="N681" s="593"/>
      <c r="O681" s="593"/>
      <c r="P681" s="593"/>
      <c r="R681" s="593"/>
      <c r="S681" s="593"/>
      <c r="T681" s="593"/>
      <c r="U681" s="593"/>
    </row>
    <row r="682" customHeight="1" spans="6:21">
      <c r="F682" s="593"/>
      <c r="G682" s="593"/>
      <c r="H682" s="593"/>
      <c r="I682" s="593"/>
      <c r="J682" s="593"/>
      <c r="K682" s="593"/>
      <c r="L682" s="593"/>
      <c r="M682" s="593"/>
      <c r="N682" s="593"/>
      <c r="O682" s="593"/>
      <c r="P682" s="593"/>
      <c r="R682" s="593"/>
      <c r="S682" s="593"/>
      <c r="T682" s="593"/>
      <c r="U682" s="593"/>
    </row>
    <row r="683" customHeight="1" spans="6:21">
      <c r="F683" s="593"/>
      <c r="G683" s="593"/>
      <c r="H683" s="593"/>
      <c r="I683" s="593"/>
      <c r="J683" s="593"/>
      <c r="K683" s="593"/>
      <c r="L683" s="593"/>
      <c r="M683" s="593"/>
      <c r="N683" s="593"/>
      <c r="O683" s="593"/>
      <c r="P683" s="593"/>
      <c r="R683" s="593"/>
      <c r="S683" s="593"/>
      <c r="T683" s="593"/>
      <c r="U683" s="593"/>
    </row>
    <row r="684" customHeight="1" spans="6:21">
      <c r="F684" s="593"/>
      <c r="G684" s="593"/>
      <c r="H684" s="593"/>
      <c r="I684" s="593"/>
      <c r="J684" s="593"/>
      <c r="K684" s="593"/>
      <c r="L684" s="593"/>
      <c r="M684" s="593"/>
      <c r="N684" s="593"/>
      <c r="O684" s="593"/>
      <c r="P684" s="593"/>
      <c r="R684" s="593"/>
      <c r="S684" s="593"/>
      <c r="T684" s="593"/>
      <c r="U684" s="593"/>
    </row>
    <row r="685" customHeight="1" spans="6:21">
      <c r="F685" s="593"/>
      <c r="G685" s="593"/>
      <c r="H685" s="593"/>
      <c r="I685" s="593"/>
      <c r="J685" s="593"/>
      <c r="K685" s="593"/>
      <c r="L685" s="593"/>
      <c r="M685" s="593"/>
      <c r="N685" s="593"/>
      <c r="O685" s="593"/>
      <c r="P685" s="593"/>
      <c r="R685" s="593"/>
      <c r="S685" s="593"/>
      <c r="T685" s="593"/>
      <c r="U685" s="593"/>
    </row>
    <row r="686" customHeight="1" spans="6:21">
      <c r="F686" s="593"/>
      <c r="G686" s="593"/>
      <c r="H686" s="593"/>
      <c r="I686" s="593"/>
      <c r="J686" s="593"/>
      <c r="K686" s="593"/>
      <c r="L686" s="593"/>
      <c r="M686" s="593"/>
      <c r="N686" s="593"/>
      <c r="O686" s="593"/>
      <c r="P686" s="593"/>
      <c r="R686" s="593"/>
      <c r="S686" s="593"/>
      <c r="T686" s="593"/>
      <c r="U686" s="593"/>
    </row>
    <row r="687" customHeight="1" spans="6:21">
      <c r="F687" s="593"/>
      <c r="G687" s="593"/>
      <c r="H687" s="593"/>
      <c r="I687" s="593"/>
      <c r="J687" s="593"/>
      <c r="K687" s="593"/>
      <c r="L687" s="593"/>
      <c r="M687" s="593"/>
      <c r="N687" s="593"/>
      <c r="O687" s="593"/>
      <c r="P687" s="593"/>
      <c r="R687" s="593"/>
      <c r="S687" s="593"/>
      <c r="T687" s="593"/>
      <c r="U687" s="593"/>
    </row>
    <row r="688" customHeight="1" spans="6:21">
      <c r="F688" s="593"/>
      <c r="G688" s="593"/>
      <c r="H688" s="593"/>
      <c r="I688" s="593"/>
      <c r="J688" s="593"/>
      <c r="K688" s="593"/>
      <c r="L688" s="593"/>
      <c r="M688" s="593"/>
      <c r="N688" s="593"/>
      <c r="O688" s="593"/>
      <c r="P688" s="593"/>
      <c r="R688" s="593"/>
      <c r="S688" s="593"/>
      <c r="T688" s="593"/>
      <c r="U688" s="593"/>
    </row>
    <row r="689" customHeight="1" spans="6:21">
      <c r="F689" s="593"/>
      <c r="G689" s="593"/>
      <c r="H689" s="593"/>
      <c r="I689" s="593"/>
      <c r="J689" s="593"/>
      <c r="K689" s="593"/>
      <c r="L689" s="593"/>
      <c r="M689" s="593"/>
      <c r="N689" s="593"/>
      <c r="O689" s="593"/>
      <c r="P689" s="593"/>
      <c r="R689" s="593"/>
      <c r="S689" s="593"/>
      <c r="T689" s="593"/>
      <c r="U689" s="593"/>
    </row>
    <row r="690" customHeight="1" spans="6:21">
      <c r="F690" s="593"/>
      <c r="G690" s="593"/>
      <c r="H690" s="593"/>
      <c r="I690" s="593"/>
      <c r="J690" s="593"/>
      <c r="K690" s="593"/>
      <c r="L690" s="593"/>
      <c r="M690" s="593"/>
      <c r="N690" s="593"/>
      <c r="O690" s="593"/>
      <c r="P690" s="593"/>
      <c r="R690" s="593"/>
      <c r="S690" s="593"/>
      <c r="T690" s="593"/>
      <c r="U690" s="593"/>
    </row>
    <row r="691" customHeight="1" spans="6:21">
      <c r="F691" s="593"/>
      <c r="G691" s="593"/>
      <c r="H691" s="593"/>
      <c r="I691" s="593"/>
      <c r="J691" s="593"/>
      <c r="K691" s="593"/>
      <c r="L691" s="593"/>
      <c r="M691" s="593"/>
      <c r="N691" s="593"/>
      <c r="O691" s="593"/>
      <c r="P691" s="593"/>
      <c r="R691" s="593"/>
      <c r="S691" s="593"/>
      <c r="T691" s="593"/>
      <c r="U691" s="593"/>
    </row>
    <row r="692" customHeight="1" spans="6:21">
      <c r="F692" s="593"/>
      <c r="G692" s="593"/>
      <c r="H692" s="593"/>
      <c r="I692" s="593"/>
      <c r="J692" s="593"/>
      <c r="K692" s="593"/>
      <c r="L692" s="593"/>
      <c r="M692" s="593"/>
      <c r="N692" s="593"/>
      <c r="O692" s="593"/>
      <c r="P692" s="593"/>
      <c r="R692" s="593"/>
      <c r="S692" s="593"/>
      <c r="T692" s="593"/>
      <c r="U692" s="593"/>
    </row>
    <row r="693" customHeight="1" spans="6:21">
      <c r="F693" s="593"/>
      <c r="G693" s="593"/>
      <c r="H693" s="593"/>
      <c r="I693" s="593"/>
      <c r="J693" s="593"/>
      <c r="K693" s="593"/>
      <c r="L693" s="593"/>
      <c r="M693" s="593"/>
      <c r="N693" s="593"/>
      <c r="O693" s="593"/>
      <c r="P693" s="593"/>
      <c r="R693" s="593"/>
      <c r="S693" s="593"/>
      <c r="T693" s="593"/>
      <c r="U693" s="593"/>
    </row>
    <row r="694" customHeight="1" spans="6:21">
      <c r="F694" s="593"/>
      <c r="G694" s="593"/>
      <c r="H694" s="593"/>
      <c r="I694" s="593"/>
      <c r="J694" s="593"/>
      <c r="K694" s="593"/>
      <c r="L694" s="593"/>
      <c r="M694" s="593"/>
      <c r="N694" s="593"/>
      <c r="O694" s="593"/>
      <c r="P694" s="593"/>
      <c r="R694" s="593"/>
      <c r="S694" s="593"/>
      <c r="T694" s="593"/>
      <c r="U694" s="593"/>
    </row>
    <row r="695" customHeight="1" spans="6:21">
      <c r="F695" s="593"/>
      <c r="G695" s="593"/>
      <c r="H695" s="593"/>
      <c r="I695" s="593"/>
      <c r="J695" s="593"/>
      <c r="K695" s="593"/>
      <c r="L695" s="593"/>
      <c r="M695" s="593"/>
      <c r="N695" s="593"/>
      <c r="O695" s="593"/>
      <c r="P695" s="593"/>
      <c r="R695" s="593"/>
      <c r="S695" s="593"/>
      <c r="T695" s="593"/>
      <c r="U695" s="593"/>
    </row>
    <row r="696" customHeight="1" spans="6:21">
      <c r="F696" s="593"/>
      <c r="G696" s="593"/>
      <c r="H696" s="593"/>
      <c r="I696" s="593"/>
      <c r="J696" s="593"/>
      <c r="K696" s="593"/>
      <c r="L696" s="593"/>
      <c r="M696" s="593"/>
      <c r="N696" s="593"/>
      <c r="O696" s="593"/>
      <c r="P696" s="593"/>
      <c r="R696" s="593"/>
      <c r="S696" s="593"/>
      <c r="T696" s="593"/>
      <c r="U696" s="593"/>
    </row>
    <row r="697" customHeight="1" spans="6:21">
      <c r="F697" s="593"/>
      <c r="G697" s="593"/>
      <c r="H697" s="593"/>
      <c r="I697" s="593"/>
      <c r="J697" s="593"/>
      <c r="K697" s="593"/>
      <c r="L697" s="593"/>
      <c r="M697" s="593"/>
      <c r="N697" s="593"/>
      <c r="O697" s="593"/>
      <c r="P697" s="593"/>
      <c r="R697" s="593"/>
      <c r="S697" s="593"/>
      <c r="T697" s="593"/>
      <c r="U697" s="593"/>
    </row>
    <row r="698" customHeight="1" spans="6:21">
      <c r="F698" s="593"/>
      <c r="G698" s="593"/>
      <c r="H698" s="593"/>
      <c r="I698" s="593"/>
      <c r="J698" s="593"/>
      <c r="K698" s="593"/>
      <c r="L698" s="593"/>
      <c r="M698" s="593"/>
      <c r="N698" s="593"/>
      <c r="O698" s="593"/>
      <c r="P698" s="593"/>
      <c r="R698" s="593"/>
      <c r="S698" s="593"/>
      <c r="T698" s="593"/>
      <c r="U698" s="593"/>
    </row>
    <row r="699" customHeight="1" spans="6:21">
      <c r="F699" s="593"/>
      <c r="G699" s="593"/>
      <c r="H699" s="593"/>
      <c r="I699" s="593"/>
      <c r="J699" s="593"/>
      <c r="K699" s="593"/>
      <c r="L699" s="593"/>
      <c r="M699" s="593"/>
      <c r="N699" s="593"/>
      <c r="O699" s="593"/>
      <c r="P699" s="593"/>
      <c r="R699" s="593"/>
      <c r="S699" s="593"/>
      <c r="T699" s="593"/>
      <c r="U699" s="593"/>
    </row>
    <row r="700" customHeight="1" spans="6:21">
      <c r="F700" s="593"/>
      <c r="G700" s="593"/>
      <c r="H700" s="593"/>
      <c r="I700" s="593"/>
      <c r="J700" s="593"/>
      <c r="K700" s="593"/>
      <c r="L700" s="593"/>
      <c r="M700" s="593"/>
      <c r="N700" s="593"/>
      <c r="O700" s="593"/>
      <c r="P700" s="593"/>
      <c r="R700" s="593"/>
      <c r="S700" s="593"/>
      <c r="T700" s="593"/>
      <c r="U700" s="593"/>
    </row>
    <row r="701" customHeight="1" spans="6:21">
      <c r="F701" s="593"/>
      <c r="G701" s="593"/>
      <c r="H701" s="593"/>
      <c r="I701" s="593"/>
      <c r="J701" s="593"/>
      <c r="K701" s="593"/>
      <c r="L701" s="593"/>
      <c r="M701" s="593"/>
      <c r="N701" s="593"/>
      <c r="O701" s="593"/>
      <c r="P701" s="593"/>
      <c r="R701" s="593"/>
      <c r="S701" s="593"/>
      <c r="T701" s="593"/>
      <c r="U701" s="593"/>
    </row>
    <row r="702" customHeight="1" spans="6:21">
      <c r="F702" s="593"/>
      <c r="G702" s="593"/>
      <c r="H702" s="593"/>
      <c r="I702" s="593"/>
      <c r="J702" s="593"/>
      <c r="K702" s="593"/>
      <c r="L702" s="593"/>
      <c r="M702" s="593"/>
      <c r="N702" s="593"/>
      <c r="O702" s="593"/>
      <c r="P702" s="593"/>
      <c r="R702" s="593"/>
      <c r="S702" s="593"/>
      <c r="T702" s="593"/>
      <c r="U702" s="593"/>
    </row>
    <row r="703" customHeight="1" spans="6:21">
      <c r="F703" s="593"/>
      <c r="G703" s="593"/>
      <c r="H703" s="593"/>
      <c r="I703" s="593"/>
      <c r="J703" s="593"/>
      <c r="K703" s="593"/>
      <c r="L703" s="593"/>
      <c r="M703" s="593"/>
      <c r="N703" s="593"/>
      <c r="O703" s="593"/>
      <c r="P703" s="593"/>
      <c r="R703" s="593"/>
      <c r="S703" s="593"/>
      <c r="T703" s="593"/>
      <c r="U703" s="593"/>
    </row>
    <row r="704" customHeight="1" spans="6:21">
      <c r="F704" s="593"/>
      <c r="G704" s="593"/>
      <c r="H704" s="593"/>
      <c r="I704" s="593"/>
      <c r="J704" s="593"/>
      <c r="K704" s="593"/>
      <c r="L704" s="593"/>
      <c r="M704" s="593"/>
      <c r="N704" s="593"/>
      <c r="O704" s="593"/>
      <c r="P704" s="593"/>
      <c r="R704" s="593"/>
      <c r="S704" s="593"/>
      <c r="T704" s="593"/>
      <c r="U704" s="593"/>
    </row>
    <row r="705" customHeight="1" spans="6:21">
      <c r="F705" s="593"/>
      <c r="G705" s="593"/>
      <c r="H705" s="593"/>
      <c r="I705" s="593"/>
      <c r="J705" s="593"/>
      <c r="K705" s="593"/>
      <c r="L705" s="593"/>
      <c r="M705" s="593"/>
      <c r="N705" s="593"/>
      <c r="O705" s="593"/>
      <c r="P705" s="593"/>
      <c r="R705" s="593"/>
      <c r="S705" s="593"/>
      <c r="T705" s="593"/>
      <c r="U705" s="593"/>
    </row>
    <row r="706" customHeight="1" spans="6:21">
      <c r="F706" s="593"/>
      <c r="G706" s="593"/>
      <c r="H706" s="593"/>
      <c r="I706" s="593"/>
      <c r="J706" s="593"/>
      <c r="K706" s="593"/>
      <c r="L706" s="593"/>
      <c r="M706" s="593"/>
      <c r="N706" s="593"/>
      <c r="O706" s="593"/>
      <c r="P706" s="593"/>
      <c r="R706" s="593"/>
      <c r="S706" s="593"/>
      <c r="T706" s="593"/>
      <c r="U706" s="593"/>
    </row>
    <row r="707" customHeight="1" spans="6:21">
      <c r="F707" s="593"/>
      <c r="G707" s="593"/>
      <c r="H707" s="593"/>
      <c r="I707" s="593"/>
      <c r="J707" s="593"/>
      <c r="K707" s="593"/>
      <c r="L707" s="593"/>
      <c r="M707" s="593"/>
      <c r="N707" s="593"/>
      <c r="O707" s="593"/>
      <c r="P707" s="593"/>
      <c r="R707" s="593"/>
      <c r="S707" s="593"/>
      <c r="T707" s="593"/>
      <c r="U707" s="593"/>
    </row>
    <row r="708" customHeight="1" spans="6:21">
      <c r="F708" s="593"/>
      <c r="G708" s="593"/>
      <c r="H708" s="593"/>
      <c r="I708" s="593"/>
      <c r="J708" s="593"/>
      <c r="K708" s="593"/>
      <c r="L708" s="593"/>
      <c r="M708" s="593"/>
      <c r="N708" s="593"/>
      <c r="O708" s="593"/>
      <c r="P708" s="593"/>
      <c r="R708" s="593"/>
      <c r="S708" s="593"/>
      <c r="T708" s="593"/>
      <c r="U708" s="593"/>
    </row>
    <row r="709" customHeight="1" spans="6:21">
      <c r="F709" s="593"/>
      <c r="G709" s="593"/>
      <c r="H709" s="593"/>
      <c r="I709" s="593"/>
      <c r="J709" s="593"/>
      <c r="K709" s="593"/>
      <c r="L709" s="593"/>
      <c r="M709" s="593"/>
      <c r="N709" s="593"/>
      <c r="O709" s="593"/>
      <c r="P709" s="593"/>
      <c r="R709" s="593"/>
      <c r="S709" s="593"/>
      <c r="T709" s="593"/>
      <c r="U709" s="593"/>
    </row>
    <row r="710" customHeight="1" spans="6:21">
      <c r="F710" s="593"/>
      <c r="G710" s="593"/>
      <c r="H710" s="593"/>
      <c r="I710" s="593"/>
      <c r="J710" s="593"/>
      <c r="K710" s="593"/>
      <c r="L710" s="593"/>
      <c r="M710" s="593"/>
      <c r="N710" s="593"/>
      <c r="O710" s="593"/>
      <c r="P710" s="593"/>
      <c r="R710" s="593"/>
      <c r="S710" s="593"/>
      <c r="T710" s="593"/>
      <c r="U710" s="593"/>
    </row>
    <row r="711" customHeight="1" spans="6:21">
      <c r="F711" s="593"/>
      <c r="G711" s="593"/>
      <c r="H711" s="593"/>
      <c r="I711" s="593"/>
      <c r="J711" s="593"/>
      <c r="K711" s="593"/>
      <c r="L711" s="593"/>
      <c r="M711" s="593"/>
      <c r="N711" s="593"/>
      <c r="O711" s="593"/>
      <c r="P711" s="593"/>
      <c r="R711" s="593"/>
      <c r="S711" s="593"/>
      <c r="T711" s="593"/>
      <c r="U711" s="593"/>
    </row>
    <row r="712" customHeight="1" spans="6:21">
      <c r="F712" s="593"/>
      <c r="G712" s="593"/>
      <c r="H712" s="593"/>
      <c r="I712" s="593"/>
      <c r="J712" s="593"/>
      <c r="K712" s="593"/>
      <c r="L712" s="593"/>
      <c r="M712" s="593"/>
      <c r="N712" s="593"/>
      <c r="O712" s="593"/>
      <c r="P712" s="593"/>
      <c r="R712" s="593"/>
      <c r="S712" s="593"/>
      <c r="T712" s="593"/>
      <c r="U712" s="593"/>
    </row>
    <row r="713" customHeight="1" spans="6:21">
      <c r="F713" s="593"/>
      <c r="G713" s="593"/>
      <c r="H713" s="593"/>
      <c r="I713" s="593"/>
      <c r="J713" s="593"/>
      <c r="K713" s="593"/>
      <c r="L713" s="593"/>
      <c r="M713" s="593"/>
      <c r="N713" s="593"/>
      <c r="O713" s="593"/>
      <c r="P713" s="593"/>
      <c r="R713" s="593"/>
      <c r="S713" s="593"/>
      <c r="T713" s="593"/>
      <c r="U713" s="593"/>
    </row>
    <row r="714" customHeight="1" spans="6:21">
      <c r="F714" s="593"/>
      <c r="G714" s="593"/>
      <c r="H714" s="593"/>
      <c r="I714" s="593"/>
      <c r="J714" s="593"/>
      <c r="K714" s="593"/>
      <c r="L714" s="593"/>
      <c r="M714" s="593"/>
      <c r="N714" s="593"/>
      <c r="O714" s="593"/>
      <c r="P714" s="593"/>
      <c r="R714" s="593"/>
      <c r="S714" s="593"/>
      <c r="T714" s="593"/>
      <c r="U714" s="593"/>
    </row>
    <row r="715" customHeight="1" spans="6:21">
      <c r="F715" s="593"/>
      <c r="G715" s="593"/>
      <c r="H715" s="593"/>
      <c r="I715" s="593"/>
      <c r="J715" s="593"/>
      <c r="K715" s="593"/>
      <c r="L715" s="593"/>
      <c r="M715" s="593"/>
      <c r="N715" s="593"/>
      <c r="O715" s="593"/>
      <c r="P715" s="593"/>
      <c r="R715" s="593"/>
      <c r="S715" s="593"/>
      <c r="T715" s="593"/>
      <c r="U715" s="593"/>
    </row>
    <row r="716" customHeight="1" spans="6:21">
      <c r="F716" s="593"/>
      <c r="G716" s="593"/>
      <c r="H716" s="593"/>
      <c r="I716" s="593"/>
      <c r="J716" s="593"/>
      <c r="K716" s="593"/>
      <c r="L716" s="593"/>
      <c r="M716" s="593"/>
      <c r="N716" s="593"/>
      <c r="O716" s="593"/>
      <c r="P716" s="593"/>
      <c r="R716" s="593"/>
      <c r="S716" s="593"/>
      <c r="T716" s="593"/>
      <c r="U716" s="593"/>
    </row>
    <row r="717" customHeight="1" spans="6:21">
      <c r="F717" s="593"/>
      <c r="G717" s="593"/>
      <c r="H717" s="593"/>
      <c r="I717" s="593"/>
      <c r="J717" s="593"/>
      <c r="K717" s="593"/>
      <c r="L717" s="593"/>
      <c r="M717" s="593"/>
      <c r="N717" s="593"/>
      <c r="O717" s="593"/>
      <c r="P717" s="593"/>
      <c r="R717" s="593"/>
      <c r="S717" s="593"/>
      <c r="T717" s="593"/>
      <c r="U717" s="593"/>
    </row>
    <row r="718" customHeight="1" spans="6:21">
      <c r="F718" s="593"/>
      <c r="G718" s="593"/>
      <c r="H718" s="593"/>
      <c r="I718" s="593"/>
      <c r="J718" s="593"/>
      <c r="K718" s="593"/>
      <c r="L718" s="593"/>
      <c r="M718" s="593"/>
      <c r="N718" s="593"/>
      <c r="O718" s="593"/>
      <c r="P718" s="593"/>
      <c r="R718" s="593"/>
      <c r="S718" s="593"/>
      <c r="T718" s="593"/>
      <c r="U718" s="593"/>
    </row>
    <row r="719" customHeight="1" spans="6:21">
      <c r="F719" s="593"/>
      <c r="G719" s="593"/>
      <c r="H719" s="593"/>
      <c r="I719" s="593"/>
      <c r="J719" s="593"/>
      <c r="K719" s="593"/>
      <c r="L719" s="593"/>
      <c r="M719" s="593"/>
      <c r="N719" s="593"/>
      <c r="O719" s="593"/>
      <c r="P719" s="593"/>
      <c r="R719" s="593"/>
      <c r="S719" s="593"/>
      <c r="T719" s="593"/>
      <c r="U719" s="593"/>
    </row>
    <row r="720" customHeight="1" spans="6:21">
      <c r="F720" s="593"/>
      <c r="G720" s="593"/>
      <c r="H720" s="593"/>
      <c r="I720" s="593"/>
      <c r="J720" s="593"/>
      <c r="K720" s="593"/>
      <c r="L720" s="593"/>
      <c r="M720" s="593"/>
      <c r="N720" s="593"/>
      <c r="O720" s="593"/>
      <c r="P720" s="593"/>
      <c r="R720" s="593"/>
      <c r="S720" s="593"/>
      <c r="T720" s="593"/>
      <c r="U720" s="593"/>
    </row>
    <row r="721" customHeight="1" spans="6:21">
      <c r="F721" s="593"/>
      <c r="G721" s="593"/>
      <c r="H721" s="593"/>
      <c r="I721" s="593"/>
      <c r="J721" s="593"/>
      <c r="K721" s="593"/>
      <c r="L721" s="593"/>
      <c r="M721" s="593"/>
      <c r="N721" s="593"/>
      <c r="O721" s="593"/>
      <c r="P721" s="593"/>
      <c r="R721" s="593"/>
      <c r="S721" s="593"/>
      <c r="T721" s="593"/>
      <c r="U721" s="593"/>
    </row>
    <row r="722" customHeight="1" spans="6:21">
      <c r="F722" s="593"/>
      <c r="G722" s="593"/>
      <c r="H722" s="593"/>
      <c r="I722" s="593"/>
      <c r="J722" s="593"/>
      <c r="K722" s="593"/>
      <c r="L722" s="593"/>
      <c r="M722" s="593"/>
      <c r="N722" s="593"/>
      <c r="O722" s="593"/>
      <c r="P722" s="593"/>
      <c r="R722" s="593"/>
      <c r="S722" s="593"/>
      <c r="T722" s="593"/>
      <c r="U722" s="593"/>
    </row>
    <row r="723" customHeight="1" spans="6:21">
      <c r="F723" s="593"/>
      <c r="G723" s="593"/>
      <c r="H723" s="593"/>
      <c r="I723" s="593"/>
      <c r="J723" s="593"/>
      <c r="K723" s="593"/>
      <c r="L723" s="593"/>
      <c r="M723" s="593"/>
      <c r="N723" s="593"/>
      <c r="O723" s="593"/>
      <c r="P723" s="593"/>
      <c r="R723" s="593"/>
      <c r="S723" s="593"/>
      <c r="T723" s="593"/>
      <c r="U723" s="593"/>
    </row>
    <row r="724" customHeight="1" spans="6:21">
      <c r="F724" s="593"/>
      <c r="G724" s="593"/>
      <c r="H724" s="593"/>
      <c r="I724" s="593"/>
      <c r="J724" s="593"/>
      <c r="K724" s="593"/>
      <c r="L724" s="593"/>
      <c r="M724" s="593"/>
      <c r="N724" s="593"/>
      <c r="O724" s="593"/>
      <c r="P724" s="593"/>
      <c r="R724" s="593"/>
      <c r="S724" s="593"/>
      <c r="T724" s="593"/>
      <c r="U724" s="593"/>
    </row>
    <row r="725" customHeight="1" spans="6:21">
      <c r="F725" s="593"/>
      <c r="G725" s="593"/>
      <c r="H725" s="593"/>
      <c r="I725" s="593"/>
      <c r="J725" s="593"/>
      <c r="K725" s="593"/>
      <c r="L725" s="593"/>
      <c r="M725" s="593"/>
      <c r="N725" s="593"/>
      <c r="O725" s="593"/>
      <c r="P725" s="593"/>
      <c r="R725" s="593"/>
      <c r="S725" s="593"/>
      <c r="T725" s="593"/>
      <c r="U725" s="593"/>
    </row>
    <row r="726" customHeight="1" spans="6:21">
      <c r="F726" s="593"/>
      <c r="G726" s="593"/>
      <c r="H726" s="593"/>
      <c r="I726" s="593"/>
      <c r="J726" s="593"/>
      <c r="K726" s="593"/>
      <c r="L726" s="593"/>
      <c r="M726" s="593"/>
      <c r="N726" s="593"/>
      <c r="O726" s="593"/>
      <c r="P726" s="593"/>
      <c r="R726" s="593"/>
      <c r="S726" s="593"/>
      <c r="T726" s="593"/>
      <c r="U726" s="593"/>
    </row>
    <row r="727" customHeight="1" spans="6:21">
      <c r="F727" s="593"/>
      <c r="G727" s="593"/>
      <c r="H727" s="593"/>
      <c r="I727" s="593"/>
      <c r="J727" s="593"/>
      <c r="K727" s="593"/>
      <c r="L727" s="593"/>
      <c r="M727" s="593"/>
      <c r="N727" s="593"/>
      <c r="O727" s="593"/>
      <c r="P727" s="593"/>
      <c r="R727" s="593"/>
      <c r="S727" s="593"/>
      <c r="T727" s="593"/>
      <c r="U727" s="593"/>
    </row>
    <row r="728" customHeight="1" spans="6:21">
      <c r="F728" s="593"/>
      <c r="G728" s="593"/>
      <c r="H728" s="593"/>
      <c r="I728" s="593"/>
      <c r="J728" s="593"/>
      <c r="K728" s="593"/>
      <c r="L728" s="593"/>
      <c r="M728" s="593"/>
      <c r="N728" s="593"/>
      <c r="O728" s="593"/>
      <c r="P728" s="593"/>
      <c r="R728" s="593"/>
      <c r="S728" s="593"/>
      <c r="T728" s="593"/>
      <c r="U728" s="593"/>
    </row>
    <row r="729" customHeight="1" spans="6:21">
      <c r="F729" s="593"/>
      <c r="G729" s="593"/>
      <c r="H729" s="593"/>
      <c r="I729" s="593"/>
      <c r="J729" s="593"/>
      <c r="K729" s="593"/>
      <c r="L729" s="593"/>
      <c r="M729" s="593"/>
      <c r="N729" s="593"/>
      <c r="O729" s="593"/>
      <c r="P729" s="593"/>
      <c r="R729" s="593"/>
      <c r="S729" s="593"/>
      <c r="T729" s="593"/>
      <c r="U729" s="593"/>
    </row>
    <row r="730" customHeight="1" spans="6:21">
      <c r="F730" s="593"/>
      <c r="G730" s="593"/>
      <c r="H730" s="593"/>
      <c r="I730" s="593"/>
      <c r="J730" s="593"/>
      <c r="K730" s="593"/>
      <c r="L730" s="593"/>
      <c r="M730" s="593"/>
      <c r="N730" s="593"/>
      <c r="O730" s="593"/>
      <c r="P730" s="593"/>
      <c r="R730" s="593"/>
      <c r="S730" s="593"/>
      <c r="T730" s="593"/>
      <c r="U730" s="593"/>
    </row>
    <row r="731" customHeight="1" spans="6:21">
      <c r="F731" s="593"/>
      <c r="G731" s="593"/>
      <c r="H731" s="593"/>
      <c r="I731" s="593"/>
      <c r="J731" s="593"/>
      <c r="K731" s="593"/>
      <c r="L731" s="593"/>
      <c r="M731" s="593"/>
      <c r="N731" s="593"/>
      <c r="O731" s="593"/>
      <c r="P731" s="593"/>
      <c r="R731" s="593"/>
      <c r="S731" s="593"/>
      <c r="T731" s="593"/>
      <c r="U731" s="593"/>
    </row>
    <row r="732" customHeight="1" spans="6:21">
      <c r="F732" s="593"/>
      <c r="G732" s="593"/>
      <c r="H732" s="593"/>
      <c r="I732" s="593"/>
      <c r="J732" s="593"/>
      <c r="K732" s="593"/>
      <c r="L732" s="593"/>
      <c r="M732" s="593"/>
      <c r="N732" s="593"/>
      <c r="O732" s="593"/>
      <c r="P732" s="593"/>
      <c r="R732" s="593"/>
      <c r="S732" s="593"/>
      <c r="T732" s="593"/>
      <c r="U732" s="593"/>
    </row>
    <row r="733" customHeight="1" spans="6:21">
      <c r="F733" s="593"/>
      <c r="G733" s="593"/>
      <c r="H733" s="593"/>
      <c r="I733" s="593"/>
      <c r="J733" s="593"/>
      <c r="K733" s="593"/>
      <c r="L733" s="593"/>
      <c r="M733" s="593"/>
      <c r="N733" s="593"/>
      <c r="O733" s="593"/>
      <c r="P733" s="593"/>
      <c r="R733" s="593"/>
      <c r="S733" s="593"/>
      <c r="T733" s="593"/>
      <c r="U733" s="593"/>
    </row>
    <row r="734" customHeight="1" spans="6:21">
      <c r="F734" s="593"/>
      <c r="G734" s="593"/>
      <c r="H734" s="593"/>
      <c r="I734" s="593"/>
      <c r="J734" s="593"/>
      <c r="K734" s="593"/>
      <c r="L734" s="593"/>
      <c r="M734" s="593"/>
      <c r="N734" s="593"/>
      <c r="O734" s="593"/>
      <c r="P734" s="593"/>
      <c r="R734" s="593"/>
      <c r="S734" s="593"/>
      <c r="T734" s="593"/>
      <c r="U734" s="593"/>
    </row>
    <row r="735" customHeight="1" spans="6:21">
      <c r="F735" s="593"/>
      <c r="G735" s="593"/>
      <c r="H735" s="593"/>
      <c r="I735" s="593"/>
      <c r="J735" s="593"/>
      <c r="K735" s="593"/>
      <c r="L735" s="593"/>
      <c r="M735" s="593"/>
      <c r="N735" s="593"/>
      <c r="O735" s="593"/>
      <c r="P735" s="593"/>
      <c r="R735" s="593"/>
      <c r="S735" s="593"/>
      <c r="T735" s="593"/>
      <c r="U735" s="593"/>
    </row>
    <row r="736" customHeight="1" spans="6:21">
      <c r="F736" s="593"/>
      <c r="G736" s="593"/>
      <c r="H736" s="593"/>
      <c r="I736" s="593"/>
      <c r="J736" s="593"/>
      <c r="K736" s="593"/>
      <c r="L736" s="593"/>
      <c r="M736" s="593"/>
      <c r="N736" s="593"/>
      <c r="O736" s="593"/>
      <c r="P736" s="593"/>
      <c r="R736" s="593"/>
      <c r="S736" s="593"/>
      <c r="T736" s="593"/>
      <c r="U736" s="593"/>
    </row>
    <row r="737" customHeight="1" spans="6:21">
      <c r="F737" s="593"/>
      <c r="G737" s="593"/>
      <c r="H737" s="593"/>
      <c r="I737" s="593"/>
      <c r="J737" s="593"/>
      <c r="K737" s="593"/>
      <c r="L737" s="593"/>
      <c r="M737" s="593"/>
      <c r="N737" s="593"/>
      <c r="O737" s="593"/>
      <c r="P737" s="593"/>
      <c r="R737" s="593"/>
      <c r="S737" s="593"/>
      <c r="T737" s="593"/>
      <c r="U737" s="593"/>
    </row>
    <row r="738" customHeight="1" spans="6:21">
      <c r="F738" s="593"/>
      <c r="G738" s="593"/>
      <c r="H738" s="593"/>
      <c r="I738" s="593"/>
      <c r="J738" s="593"/>
      <c r="K738" s="593"/>
      <c r="L738" s="593"/>
      <c r="M738" s="593"/>
      <c r="N738" s="593"/>
      <c r="O738" s="593"/>
      <c r="P738" s="593"/>
      <c r="R738" s="593"/>
      <c r="S738" s="593"/>
      <c r="T738" s="593"/>
      <c r="U738" s="593"/>
    </row>
    <row r="739" customHeight="1" spans="6:21">
      <c r="F739" s="593"/>
      <c r="G739" s="593"/>
      <c r="H739" s="593"/>
      <c r="I739" s="593"/>
      <c r="J739" s="593"/>
      <c r="K739" s="593"/>
      <c r="L739" s="593"/>
      <c r="M739" s="593"/>
      <c r="N739" s="593"/>
      <c r="O739" s="593"/>
      <c r="P739" s="593"/>
      <c r="R739" s="593"/>
      <c r="S739" s="593"/>
      <c r="T739" s="593"/>
      <c r="U739" s="593"/>
    </row>
    <row r="740" customHeight="1" spans="6:21">
      <c r="F740" s="593"/>
      <c r="G740" s="593"/>
      <c r="H740" s="593"/>
      <c r="I740" s="593"/>
      <c r="J740" s="593"/>
      <c r="K740" s="593"/>
      <c r="L740" s="593"/>
      <c r="M740" s="593"/>
      <c r="N740" s="593"/>
      <c r="O740" s="593"/>
      <c r="P740" s="593"/>
      <c r="R740" s="593"/>
      <c r="S740" s="593"/>
      <c r="T740" s="593"/>
      <c r="U740" s="593"/>
    </row>
    <row r="741" customHeight="1" spans="6:21">
      <c r="F741" s="593"/>
      <c r="G741" s="593"/>
      <c r="H741" s="593"/>
      <c r="I741" s="593"/>
      <c r="J741" s="593"/>
      <c r="K741" s="593"/>
      <c r="L741" s="593"/>
      <c r="M741" s="593"/>
      <c r="N741" s="593"/>
      <c r="O741" s="593"/>
      <c r="P741" s="593"/>
      <c r="R741" s="593"/>
      <c r="S741" s="593"/>
      <c r="T741" s="593"/>
      <c r="U741" s="593"/>
    </row>
    <row r="742" customHeight="1" spans="6:21">
      <c r="F742" s="593"/>
      <c r="G742" s="593"/>
      <c r="H742" s="593"/>
      <c r="I742" s="593"/>
      <c r="J742" s="593"/>
      <c r="K742" s="593"/>
      <c r="L742" s="593"/>
      <c r="M742" s="593"/>
      <c r="N742" s="593"/>
      <c r="O742" s="593"/>
      <c r="P742" s="593"/>
      <c r="R742" s="593"/>
      <c r="S742" s="593"/>
      <c r="T742" s="593"/>
      <c r="U742" s="593"/>
    </row>
    <row r="743" customHeight="1" spans="6:21">
      <c r="F743" s="593"/>
      <c r="G743" s="593"/>
      <c r="H743" s="593"/>
      <c r="I743" s="593"/>
      <c r="J743" s="593"/>
      <c r="K743" s="593"/>
      <c r="L743" s="593"/>
      <c r="M743" s="593"/>
      <c r="N743" s="593"/>
      <c r="O743" s="593"/>
      <c r="P743" s="593"/>
      <c r="R743" s="593"/>
      <c r="S743" s="593"/>
      <c r="T743" s="593"/>
      <c r="U743" s="593"/>
    </row>
    <row r="744" customHeight="1" spans="6:21">
      <c r="F744" s="593"/>
      <c r="G744" s="593"/>
      <c r="H744" s="593"/>
      <c r="I744" s="593"/>
      <c r="J744" s="593"/>
      <c r="K744" s="593"/>
      <c r="L744" s="593"/>
      <c r="M744" s="593"/>
      <c r="N744" s="593"/>
      <c r="O744" s="593"/>
      <c r="P744" s="593"/>
      <c r="R744" s="593"/>
      <c r="S744" s="593"/>
      <c r="T744" s="593"/>
      <c r="U744" s="593"/>
    </row>
    <row r="745" customHeight="1" spans="6:21">
      <c r="F745" s="593"/>
      <c r="G745" s="593"/>
      <c r="H745" s="593"/>
      <c r="I745" s="593"/>
      <c r="J745" s="593"/>
      <c r="K745" s="593"/>
      <c r="L745" s="593"/>
      <c r="M745" s="593"/>
      <c r="N745" s="593"/>
      <c r="O745" s="593"/>
      <c r="P745" s="593"/>
      <c r="R745" s="593"/>
      <c r="S745" s="593"/>
      <c r="T745" s="593"/>
      <c r="U745" s="593"/>
    </row>
    <row r="746" customHeight="1" spans="6:21">
      <c r="F746" s="593"/>
      <c r="G746" s="593"/>
      <c r="H746" s="593"/>
      <c r="I746" s="593"/>
      <c r="J746" s="593"/>
      <c r="K746" s="593"/>
      <c r="L746" s="593"/>
      <c r="M746" s="593"/>
      <c r="N746" s="593"/>
      <c r="O746" s="593"/>
      <c r="P746" s="593"/>
      <c r="R746" s="593"/>
      <c r="S746" s="593"/>
      <c r="T746" s="593"/>
      <c r="U746" s="593"/>
    </row>
    <row r="747" customHeight="1" spans="6:21">
      <c r="F747" s="593"/>
      <c r="G747" s="593"/>
      <c r="H747" s="593"/>
      <c r="I747" s="593"/>
      <c r="J747" s="593"/>
      <c r="K747" s="593"/>
      <c r="L747" s="593"/>
      <c r="M747" s="593"/>
      <c r="N747" s="593"/>
      <c r="O747" s="593"/>
      <c r="P747" s="593"/>
      <c r="R747" s="593"/>
      <c r="S747" s="593"/>
      <c r="T747" s="593"/>
      <c r="U747" s="593"/>
    </row>
    <row r="748" customHeight="1" spans="6:21">
      <c r="F748" s="593"/>
      <c r="G748" s="593"/>
      <c r="H748" s="593"/>
      <c r="I748" s="593"/>
      <c r="J748" s="593"/>
      <c r="K748" s="593"/>
      <c r="L748" s="593"/>
      <c r="M748" s="593"/>
      <c r="N748" s="593"/>
      <c r="O748" s="593"/>
      <c r="P748" s="593"/>
      <c r="R748" s="593"/>
      <c r="S748" s="593"/>
      <c r="T748" s="593"/>
      <c r="U748" s="593"/>
    </row>
    <row r="749" customHeight="1" spans="6:21">
      <c r="F749" s="593"/>
      <c r="G749" s="593"/>
      <c r="H749" s="593"/>
      <c r="I749" s="593"/>
      <c r="J749" s="593"/>
      <c r="K749" s="593"/>
      <c r="L749" s="593"/>
      <c r="M749" s="593"/>
      <c r="N749" s="593"/>
      <c r="O749" s="593"/>
      <c r="P749" s="593"/>
      <c r="R749" s="593"/>
      <c r="S749" s="593"/>
      <c r="T749" s="593"/>
      <c r="U749" s="593"/>
    </row>
    <row r="750" customHeight="1" spans="6:21">
      <c r="F750" s="593"/>
      <c r="G750" s="593"/>
      <c r="H750" s="593"/>
      <c r="I750" s="593"/>
      <c r="J750" s="593"/>
      <c r="K750" s="593"/>
      <c r="L750" s="593"/>
      <c r="M750" s="593"/>
      <c r="N750" s="593"/>
      <c r="O750" s="593"/>
      <c r="P750" s="593"/>
      <c r="R750" s="593"/>
      <c r="S750" s="593"/>
      <c r="T750" s="593"/>
      <c r="U750" s="593"/>
    </row>
    <row r="751" customHeight="1" spans="6:21">
      <c r="F751" s="593"/>
      <c r="G751" s="593"/>
      <c r="H751" s="593"/>
      <c r="I751" s="593"/>
      <c r="J751" s="593"/>
      <c r="K751" s="593"/>
      <c r="L751" s="593"/>
      <c r="M751" s="593"/>
      <c r="N751" s="593"/>
      <c r="O751" s="593"/>
      <c r="P751" s="593"/>
      <c r="R751" s="593"/>
      <c r="S751" s="593"/>
      <c r="T751" s="593"/>
      <c r="U751" s="593"/>
    </row>
    <row r="752" customHeight="1" spans="6:21">
      <c r="F752" s="593"/>
      <c r="G752" s="593"/>
      <c r="H752" s="593"/>
      <c r="I752" s="593"/>
      <c r="J752" s="593"/>
      <c r="K752" s="593"/>
      <c r="L752" s="593"/>
      <c r="M752" s="593"/>
      <c r="N752" s="593"/>
      <c r="O752" s="593"/>
      <c r="P752" s="593"/>
      <c r="R752" s="593"/>
      <c r="S752" s="593"/>
      <c r="T752" s="593"/>
      <c r="U752" s="593"/>
    </row>
    <row r="753" customHeight="1" spans="6:21">
      <c r="F753" s="593"/>
      <c r="G753" s="593"/>
      <c r="H753" s="593"/>
      <c r="I753" s="593"/>
      <c r="J753" s="593"/>
      <c r="K753" s="593"/>
      <c r="L753" s="593"/>
      <c r="M753" s="593"/>
      <c r="N753" s="593"/>
      <c r="O753" s="593"/>
      <c r="P753" s="593"/>
      <c r="R753" s="593"/>
      <c r="S753" s="593"/>
      <c r="T753" s="593"/>
      <c r="U753" s="593"/>
    </row>
    <row r="754" customHeight="1" spans="6:21">
      <c r="F754" s="593"/>
      <c r="G754" s="593"/>
      <c r="H754" s="593"/>
      <c r="I754" s="593"/>
      <c r="J754" s="593"/>
      <c r="K754" s="593"/>
      <c r="L754" s="593"/>
      <c r="M754" s="593"/>
      <c r="N754" s="593"/>
      <c r="O754" s="593"/>
      <c r="P754" s="593"/>
      <c r="R754" s="593"/>
      <c r="S754" s="593"/>
      <c r="T754" s="593"/>
      <c r="U754" s="593"/>
    </row>
    <row r="755" customHeight="1" spans="6:21">
      <c r="F755" s="593"/>
      <c r="G755" s="593"/>
      <c r="H755" s="593"/>
      <c r="I755" s="593"/>
      <c r="J755" s="593"/>
      <c r="K755" s="593"/>
      <c r="L755" s="593"/>
      <c r="M755" s="593"/>
      <c r="N755" s="593"/>
      <c r="O755" s="593"/>
      <c r="P755" s="593"/>
      <c r="R755" s="593"/>
      <c r="S755" s="593"/>
      <c r="T755" s="593"/>
      <c r="U755" s="593"/>
    </row>
    <row r="756" customHeight="1" spans="6:21">
      <c r="F756" s="593"/>
      <c r="G756" s="593"/>
      <c r="H756" s="593"/>
      <c r="I756" s="593"/>
      <c r="J756" s="593"/>
      <c r="K756" s="593"/>
      <c r="L756" s="593"/>
      <c r="M756" s="593"/>
      <c r="N756" s="593"/>
      <c r="O756" s="593"/>
      <c r="P756" s="593"/>
      <c r="R756" s="593"/>
      <c r="S756" s="593"/>
      <c r="T756" s="593"/>
      <c r="U756" s="593"/>
    </row>
    <row r="757" customHeight="1" spans="6:21">
      <c r="F757" s="593"/>
      <c r="G757" s="593"/>
      <c r="H757" s="593"/>
      <c r="I757" s="593"/>
      <c r="J757" s="593"/>
      <c r="K757" s="593"/>
      <c r="L757" s="593"/>
      <c r="M757" s="593"/>
      <c r="N757" s="593"/>
      <c r="O757" s="593"/>
      <c r="P757" s="593"/>
      <c r="R757" s="593"/>
      <c r="S757" s="593"/>
      <c r="T757" s="593"/>
      <c r="U757" s="593"/>
    </row>
    <row r="758" customHeight="1" spans="6:21">
      <c r="F758" s="593"/>
      <c r="G758" s="593"/>
      <c r="H758" s="593"/>
      <c r="I758" s="593"/>
      <c r="J758" s="593"/>
      <c r="K758" s="593"/>
      <c r="L758" s="593"/>
      <c r="M758" s="593"/>
      <c r="N758" s="593"/>
      <c r="O758" s="593"/>
      <c r="P758" s="593"/>
      <c r="R758" s="593"/>
      <c r="S758" s="593"/>
      <c r="T758" s="593"/>
      <c r="U758" s="593"/>
    </row>
    <row r="759" customHeight="1" spans="6:21">
      <c r="F759" s="593"/>
      <c r="G759" s="593"/>
      <c r="H759" s="593"/>
      <c r="I759" s="593"/>
      <c r="J759" s="593"/>
      <c r="K759" s="593"/>
      <c r="L759" s="593"/>
      <c r="M759" s="593"/>
      <c r="N759" s="593"/>
      <c r="O759" s="593"/>
      <c r="P759" s="593"/>
      <c r="R759" s="593"/>
      <c r="S759" s="593"/>
      <c r="T759" s="593"/>
      <c r="U759" s="593"/>
    </row>
    <row r="760" customHeight="1" spans="6:21">
      <c r="F760" s="593"/>
      <c r="G760" s="593"/>
      <c r="H760" s="593"/>
      <c r="I760" s="593"/>
      <c r="J760" s="593"/>
      <c r="K760" s="593"/>
      <c r="L760" s="593"/>
      <c r="M760" s="593"/>
      <c r="N760" s="593"/>
      <c r="O760" s="593"/>
      <c r="P760" s="593"/>
      <c r="R760" s="593"/>
      <c r="S760" s="593"/>
      <c r="T760" s="593"/>
      <c r="U760" s="593"/>
    </row>
    <row r="761" customHeight="1" spans="6:21">
      <c r="F761" s="593"/>
      <c r="G761" s="593"/>
      <c r="H761" s="593"/>
      <c r="I761" s="593"/>
      <c r="J761" s="593"/>
      <c r="K761" s="593"/>
      <c r="L761" s="593"/>
      <c r="M761" s="593"/>
      <c r="N761" s="593"/>
      <c r="O761" s="593"/>
      <c r="P761" s="593"/>
      <c r="R761" s="593"/>
      <c r="S761" s="593"/>
      <c r="T761" s="593"/>
      <c r="U761" s="593"/>
    </row>
    <row r="762" customHeight="1" spans="6:21">
      <c r="F762" s="593"/>
      <c r="G762" s="593"/>
      <c r="H762" s="593"/>
      <c r="I762" s="593"/>
      <c r="J762" s="593"/>
      <c r="K762" s="593"/>
      <c r="L762" s="593"/>
      <c r="M762" s="593"/>
      <c r="N762" s="593"/>
      <c r="O762" s="593"/>
      <c r="P762" s="593"/>
      <c r="R762" s="593"/>
      <c r="S762" s="593"/>
      <c r="T762" s="593"/>
      <c r="U762" s="593"/>
    </row>
    <row r="763" customHeight="1" spans="6:21">
      <c r="F763" s="593"/>
      <c r="G763" s="593"/>
      <c r="H763" s="593"/>
      <c r="I763" s="593"/>
      <c r="J763" s="593"/>
      <c r="K763" s="593"/>
      <c r="L763" s="593"/>
      <c r="M763" s="593"/>
      <c r="N763" s="593"/>
      <c r="O763" s="593"/>
      <c r="P763" s="593"/>
      <c r="R763" s="593"/>
      <c r="S763" s="593"/>
      <c r="T763" s="593"/>
      <c r="U763" s="593"/>
    </row>
    <row r="764" customHeight="1" spans="6:21">
      <c r="F764" s="593"/>
      <c r="G764" s="593"/>
      <c r="H764" s="593"/>
      <c r="I764" s="593"/>
      <c r="J764" s="593"/>
      <c r="K764" s="593"/>
      <c r="L764" s="593"/>
      <c r="M764" s="593"/>
      <c r="N764" s="593"/>
      <c r="O764" s="593"/>
      <c r="P764" s="593"/>
      <c r="R764" s="593"/>
      <c r="S764" s="593"/>
      <c r="T764" s="593"/>
      <c r="U764" s="593"/>
    </row>
    <row r="765" customHeight="1" spans="6:21">
      <c r="F765" s="593"/>
      <c r="G765" s="593"/>
      <c r="H765" s="593"/>
      <c r="I765" s="593"/>
      <c r="J765" s="593"/>
      <c r="K765" s="593"/>
      <c r="L765" s="593"/>
      <c r="M765" s="593"/>
      <c r="N765" s="593"/>
      <c r="O765" s="593"/>
      <c r="P765" s="593"/>
      <c r="R765" s="593"/>
      <c r="S765" s="593"/>
      <c r="T765" s="593"/>
      <c r="U765" s="593"/>
    </row>
    <row r="766" customHeight="1" spans="6:21">
      <c r="F766" s="593"/>
      <c r="G766" s="593"/>
      <c r="H766" s="593"/>
      <c r="I766" s="593"/>
      <c r="J766" s="593"/>
      <c r="K766" s="593"/>
      <c r="L766" s="593"/>
      <c r="M766" s="593"/>
      <c r="N766" s="593"/>
      <c r="O766" s="593"/>
      <c r="P766" s="593"/>
      <c r="R766" s="593"/>
      <c r="S766" s="593"/>
      <c r="T766" s="593"/>
      <c r="U766" s="593"/>
    </row>
    <row r="767" customHeight="1" spans="6:21">
      <c r="F767" s="593"/>
      <c r="G767" s="593"/>
      <c r="H767" s="593"/>
      <c r="I767" s="593"/>
      <c r="J767" s="593"/>
      <c r="K767" s="593"/>
      <c r="L767" s="593"/>
      <c r="M767" s="593"/>
      <c r="N767" s="593"/>
      <c r="O767" s="593"/>
      <c r="P767" s="593"/>
      <c r="R767" s="593"/>
      <c r="S767" s="593"/>
      <c r="T767" s="593"/>
      <c r="U767" s="593"/>
    </row>
    <row r="768" customHeight="1" spans="6:21">
      <c r="F768" s="593"/>
      <c r="G768" s="593"/>
      <c r="H768" s="593"/>
      <c r="I768" s="593"/>
      <c r="J768" s="593"/>
      <c r="K768" s="593"/>
      <c r="L768" s="593"/>
      <c r="M768" s="593"/>
      <c r="N768" s="593"/>
      <c r="O768" s="593"/>
      <c r="P768" s="593"/>
      <c r="R768" s="593"/>
      <c r="S768" s="593"/>
      <c r="T768" s="593"/>
      <c r="U768" s="593"/>
    </row>
    <row r="769" customHeight="1" spans="6:21">
      <c r="F769" s="593"/>
      <c r="G769" s="593"/>
      <c r="H769" s="593"/>
      <c r="I769" s="593"/>
      <c r="J769" s="593"/>
      <c r="K769" s="593"/>
      <c r="L769" s="593"/>
      <c r="M769" s="593"/>
      <c r="N769" s="593"/>
      <c r="O769" s="593"/>
      <c r="P769" s="593"/>
      <c r="R769" s="593"/>
      <c r="S769" s="593"/>
      <c r="T769" s="593"/>
      <c r="U769" s="593"/>
    </row>
    <row r="770" customHeight="1" spans="6:21">
      <c r="F770" s="593"/>
      <c r="G770" s="593"/>
      <c r="H770" s="593"/>
      <c r="I770" s="593"/>
      <c r="J770" s="593"/>
      <c r="K770" s="593"/>
      <c r="L770" s="593"/>
      <c r="M770" s="593"/>
      <c r="N770" s="593"/>
      <c r="O770" s="593"/>
      <c r="P770" s="593"/>
      <c r="R770" s="593"/>
      <c r="S770" s="593"/>
      <c r="T770" s="593"/>
      <c r="U770" s="593"/>
    </row>
    <row r="771" customHeight="1" spans="6:21">
      <c r="F771" s="593"/>
      <c r="G771" s="593"/>
      <c r="H771" s="593"/>
      <c r="I771" s="593"/>
      <c r="J771" s="593"/>
      <c r="K771" s="593"/>
      <c r="L771" s="593"/>
      <c r="M771" s="593"/>
      <c r="N771" s="593"/>
      <c r="O771" s="593"/>
      <c r="P771" s="593"/>
      <c r="R771" s="593"/>
      <c r="S771" s="593"/>
      <c r="T771" s="593"/>
      <c r="U771" s="593"/>
    </row>
    <row r="772" customHeight="1" spans="6:21">
      <c r="F772" s="593"/>
      <c r="G772" s="593"/>
      <c r="H772" s="593"/>
      <c r="I772" s="593"/>
      <c r="J772" s="593"/>
      <c r="K772" s="593"/>
      <c r="L772" s="593"/>
      <c r="M772" s="593"/>
      <c r="N772" s="593"/>
      <c r="O772" s="593"/>
      <c r="P772" s="593"/>
      <c r="R772" s="593"/>
      <c r="S772" s="593"/>
      <c r="T772" s="593"/>
      <c r="U772" s="593"/>
    </row>
    <row r="773" customHeight="1" spans="6:21">
      <c r="F773" s="593"/>
      <c r="G773" s="593"/>
      <c r="H773" s="593"/>
      <c r="I773" s="593"/>
      <c r="J773" s="593"/>
      <c r="K773" s="593"/>
      <c r="L773" s="593"/>
      <c r="M773" s="593"/>
      <c r="N773" s="593"/>
      <c r="O773" s="593"/>
      <c r="P773" s="593"/>
      <c r="R773" s="593"/>
      <c r="S773" s="593"/>
      <c r="T773" s="593"/>
      <c r="U773" s="593"/>
    </row>
    <row r="774" customHeight="1" spans="6:21">
      <c r="F774" s="593"/>
      <c r="G774" s="593"/>
      <c r="H774" s="593"/>
      <c r="I774" s="593"/>
      <c r="J774" s="593"/>
      <c r="K774" s="593"/>
      <c r="L774" s="593"/>
      <c r="M774" s="593"/>
      <c r="N774" s="593"/>
      <c r="O774" s="593"/>
      <c r="P774" s="593"/>
      <c r="R774" s="593"/>
      <c r="S774" s="593"/>
      <c r="T774" s="593"/>
      <c r="U774" s="593"/>
    </row>
    <row r="775" customHeight="1" spans="6:21">
      <c r="F775" s="593"/>
      <c r="G775" s="593"/>
      <c r="H775" s="593"/>
      <c r="I775" s="593"/>
      <c r="J775" s="593"/>
      <c r="K775" s="593"/>
      <c r="L775" s="593"/>
      <c r="M775" s="593"/>
      <c r="N775" s="593"/>
      <c r="O775" s="593"/>
      <c r="P775" s="593"/>
      <c r="R775" s="593"/>
      <c r="S775" s="593"/>
      <c r="T775" s="593"/>
      <c r="U775" s="593"/>
    </row>
    <row r="776" customHeight="1" spans="6:21">
      <c r="F776" s="593"/>
      <c r="G776" s="593"/>
      <c r="H776" s="593"/>
      <c r="I776" s="593"/>
      <c r="J776" s="593"/>
      <c r="K776" s="593"/>
      <c r="L776" s="593"/>
      <c r="M776" s="593"/>
      <c r="N776" s="593"/>
      <c r="O776" s="593"/>
      <c r="P776" s="593"/>
      <c r="R776" s="593"/>
      <c r="S776" s="593"/>
      <c r="T776" s="593"/>
      <c r="U776" s="593"/>
    </row>
    <row r="777" customHeight="1" spans="6:21">
      <c r="F777" s="593"/>
      <c r="G777" s="593"/>
      <c r="H777" s="593"/>
      <c r="I777" s="593"/>
      <c r="J777" s="593"/>
      <c r="K777" s="593"/>
      <c r="L777" s="593"/>
      <c r="M777" s="593"/>
      <c r="N777" s="593"/>
      <c r="O777" s="593"/>
      <c r="P777" s="593"/>
      <c r="R777" s="593"/>
      <c r="S777" s="593"/>
      <c r="T777" s="593"/>
      <c r="U777" s="593"/>
    </row>
    <row r="778" customHeight="1" spans="6:21">
      <c r="F778" s="593"/>
      <c r="G778" s="593"/>
      <c r="H778" s="593"/>
      <c r="I778" s="593"/>
      <c r="J778" s="593"/>
      <c r="K778" s="593"/>
      <c r="L778" s="593"/>
      <c r="M778" s="593"/>
      <c r="N778" s="593"/>
      <c r="O778" s="593"/>
      <c r="P778" s="593"/>
      <c r="R778" s="593"/>
      <c r="S778" s="593"/>
      <c r="T778" s="593"/>
      <c r="U778" s="593"/>
    </row>
    <row r="779" customHeight="1" spans="6:21">
      <c r="F779" s="593"/>
      <c r="G779" s="593"/>
      <c r="H779" s="593"/>
      <c r="I779" s="593"/>
      <c r="J779" s="593"/>
      <c r="K779" s="593"/>
      <c r="L779" s="593"/>
      <c r="M779" s="593"/>
      <c r="N779" s="593"/>
      <c r="O779" s="593"/>
      <c r="P779" s="593"/>
      <c r="R779" s="593"/>
      <c r="S779" s="593"/>
      <c r="T779" s="593"/>
      <c r="U779" s="593"/>
    </row>
    <row r="780" customHeight="1" spans="6:21">
      <c r="F780" s="593"/>
      <c r="G780" s="593"/>
      <c r="H780" s="593"/>
      <c r="I780" s="593"/>
      <c r="J780" s="593"/>
      <c r="K780" s="593"/>
      <c r="L780" s="593"/>
      <c r="M780" s="593"/>
      <c r="N780" s="593"/>
      <c r="O780" s="593"/>
      <c r="P780" s="593"/>
      <c r="R780" s="593"/>
      <c r="S780" s="593"/>
      <c r="T780" s="593"/>
      <c r="U780" s="593"/>
    </row>
    <row r="781" customHeight="1" spans="6:21">
      <c r="F781" s="593"/>
      <c r="G781" s="593"/>
      <c r="H781" s="593"/>
      <c r="I781" s="593"/>
      <c r="J781" s="593"/>
      <c r="K781" s="593"/>
      <c r="L781" s="593"/>
      <c r="M781" s="593"/>
      <c r="N781" s="593"/>
      <c r="O781" s="593"/>
      <c r="P781" s="593"/>
      <c r="R781" s="593"/>
      <c r="S781" s="593"/>
      <c r="T781" s="593"/>
      <c r="U781" s="593"/>
    </row>
    <row r="782" customHeight="1" spans="6:21">
      <c r="F782" s="593"/>
      <c r="G782" s="593"/>
      <c r="H782" s="593"/>
      <c r="I782" s="593"/>
      <c r="J782" s="593"/>
      <c r="K782" s="593"/>
      <c r="L782" s="593"/>
      <c r="M782" s="593"/>
      <c r="N782" s="593"/>
      <c r="O782" s="593"/>
      <c r="P782" s="593"/>
      <c r="R782" s="593"/>
      <c r="S782" s="593"/>
      <c r="T782" s="593"/>
      <c r="U782" s="593"/>
    </row>
    <row r="783" customHeight="1" spans="6:21">
      <c r="F783" s="593"/>
      <c r="G783" s="593"/>
      <c r="H783" s="593"/>
      <c r="I783" s="593"/>
      <c r="J783" s="593"/>
      <c r="K783" s="593"/>
      <c r="L783" s="593"/>
      <c r="M783" s="593"/>
      <c r="N783" s="593"/>
      <c r="O783" s="593"/>
      <c r="P783" s="593"/>
      <c r="R783" s="593"/>
      <c r="S783" s="593"/>
      <c r="T783" s="593"/>
      <c r="U783" s="593"/>
    </row>
    <row r="784" customHeight="1" spans="6:21">
      <c r="F784" s="593"/>
      <c r="G784" s="593"/>
      <c r="H784" s="593"/>
      <c r="I784" s="593"/>
      <c r="J784" s="593"/>
      <c r="K784" s="593"/>
      <c r="L784" s="593"/>
      <c r="M784" s="593"/>
      <c r="N784" s="593"/>
      <c r="O784" s="593"/>
      <c r="P784" s="593"/>
      <c r="R784" s="593"/>
      <c r="S784" s="593"/>
      <c r="T784" s="593"/>
      <c r="U784" s="593"/>
    </row>
    <row r="785" customHeight="1" spans="6:21">
      <c r="F785" s="593"/>
      <c r="G785" s="593"/>
      <c r="H785" s="593"/>
      <c r="I785" s="593"/>
      <c r="J785" s="593"/>
      <c r="K785" s="593"/>
      <c r="L785" s="593"/>
      <c r="M785" s="593"/>
      <c r="N785" s="593"/>
      <c r="O785" s="593"/>
      <c r="P785" s="593"/>
      <c r="R785" s="593"/>
      <c r="S785" s="593"/>
      <c r="T785" s="593"/>
      <c r="U785" s="593"/>
    </row>
    <row r="786" customHeight="1" spans="6:21">
      <c r="F786" s="593"/>
      <c r="G786" s="593"/>
      <c r="H786" s="593"/>
      <c r="I786" s="593"/>
      <c r="J786" s="593"/>
      <c r="K786" s="593"/>
      <c r="L786" s="593"/>
      <c r="M786" s="593"/>
      <c r="N786" s="593"/>
      <c r="O786" s="593"/>
      <c r="P786" s="593"/>
      <c r="R786" s="593"/>
      <c r="S786" s="593"/>
      <c r="T786" s="593"/>
      <c r="U786" s="593"/>
    </row>
    <row r="787" customHeight="1" spans="6:21">
      <c r="F787" s="593"/>
      <c r="G787" s="593"/>
      <c r="H787" s="593"/>
      <c r="I787" s="593"/>
      <c r="J787" s="593"/>
      <c r="K787" s="593"/>
      <c r="L787" s="593"/>
      <c r="M787" s="593"/>
      <c r="N787" s="593"/>
      <c r="O787" s="593"/>
      <c r="P787" s="593"/>
      <c r="R787" s="593"/>
      <c r="S787" s="593"/>
      <c r="T787" s="593"/>
      <c r="U787" s="593"/>
    </row>
    <row r="788" customHeight="1" spans="6:21">
      <c r="F788" s="593"/>
      <c r="G788" s="593"/>
      <c r="H788" s="593"/>
      <c r="I788" s="593"/>
      <c r="J788" s="593"/>
      <c r="K788" s="593"/>
      <c r="L788" s="593"/>
      <c r="M788" s="593"/>
      <c r="N788" s="593"/>
      <c r="O788" s="593"/>
      <c r="P788" s="593"/>
      <c r="R788" s="593"/>
      <c r="S788" s="593"/>
      <c r="T788" s="593"/>
      <c r="U788" s="593"/>
    </row>
    <row r="789" customHeight="1" spans="6:21">
      <c r="F789" s="593"/>
      <c r="G789" s="593"/>
      <c r="H789" s="593"/>
      <c r="I789" s="593"/>
      <c r="J789" s="593"/>
      <c r="K789" s="593"/>
      <c r="L789" s="593"/>
      <c r="M789" s="593"/>
      <c r="N789" s="593"/>
      <c r="O789" s="593"/>
      <c r="P789" s="593"/>
      <c r="R789" s="593"/>
      <c r="S789" s="593"/>
      <c r="T789" s="593"/>
      <c r="U789" s="593"/>
    </row>
    <row r="790" customHeight="1" spans="6:21">
      <c r="F790" s="593"/>
      <c r="G790" s="593"/>
      <c r="H790" s="593"/>
      <c r="I790" s="593"/>
      <c r="J790" s="593"/>
      <c r="K790" s="593"/>
      <c r="L790" s="593"/>
      <c r="M790" s="593"/>
      <c r="N790" s="593"/>
      <c r="O790" s="593"/>
      <c r="P790" s="593"/>
      <c r="R790" s="593"/>
      <c r="S790" s="593"/>
      <c r="T790" s="593"/>
      <c r="U790" s="593"/>
    </row>
    <row r="791" customHeight="1" spans="6:21">
      <c r="F791" s="593"/>
      <c r="G791" s="593"/>
      <c r="H791" s="593"/>
      <c r="I791" s="593"/>
      <c r="J791" s="593"/>
      <c r="K791" s="593"/>
      <c r="L791" s="593"/>
      <c r="M791" s="593"/>
      <c r="N791" s="593"/>
      <c r="O791" s="593"/>
      <c r="P791" s="593"/>
      <c r="R791" s="593"/>
      <c r="S791" s="593"/>
      <c r="T791" s="593"/>
      <c r="U791" s="593"/>
    </row>
    <row r="792" customHeight="1" spans="6:21">
      <c r="F792" s="593"/>
      <c r="G792" s="593"/>
      <c r="H792" s="593"/>
      <c r="I792" s="593"/>
      <c r="J792" s="593"/>
      <c r="K792" s="593"/>
      <c r="L792" s="593"/>
      <c r="M792" s="593"/>
      <c r="N792" s="593"/>
      <c r="O792" s="593"/>
      <c r="P792" s="593"/>
      <c r="R792" s="593"/>
      <c r="S792" s="593"/>
      <c r="T792" s="593"/>
      <c r="U792" s="593"/>
    </row>
    <row r="793" customHeight="1" spans="6:21">
      <c r="F793" s="593"/>
      <c r="G793" s="593"/>
      <c r="H793" s="593"/>
      <c r="I793" s="593"/>
      <c r="J793" s="593"/>
      <c r="K793" s="593"/>
      <c r="L793" s="593"/>
      <c r="M793" s="593"/>
      <c r="N793" s="593"/>
      <c r="O793" s="593"/>
      <c r="P793" s="593"/>
      <c r="R793" s="593"/>
      <c r="S793" s="593"/>
      <c r="T793" s="593"/>
      <c r="U793" s="593"/>
    </row>
    <row r="794" customHeight="1" spans="6:21">
      <c r="F794" s="593"/>
      <c r="G794" s="593"/>
      <c r="H794" s="593"/>
      <c r="I794" s="593"/>
      <c r="J794" s="593"/>
      <c r="K794" s="593"/>
      <c r="L794" s="593"/>
      <c r="M794" s="593"/>
      <c r="N794" s="593"/>
      <c r="O794" s="593"/>
      <c r="P794" s="593"/>
      <c r="R794" s="593"/>
      <c r="S794" s="593"/>
      <c r="T794" s="593"/>
      <c r="U794" s="593"/>
    </row>
    <row r="795" customHeight="1" spans="6:21">
      <c r="F795" s="593"/>
      <c r="G795" s="593"/>
      <c r="H795" s="593"/>
      <c r="I795" s="593"/>
      <c r="J795" s="593"/>
      <c r="K795" s="593"/>
      <c r="L795" s="593"/>
      <c r="M795" s="593"/>
      <c r="N795" s="593"/>
      <c r="O795" s="593"/>
      <c r="P795" s="593"/>
      <c r="R795" s="593"/>
      <c r="S795" s="593"/>
      <c r="T795" s="593"/>
      <c r="U795" s="593"/>
    </row>
    <row r="796" customHeight="1" spans="6:21">
      <c r="F796" s="593"/>
      <c r="G796" s="593"/>
      <c r="H796" s="593"/>
      <c r="I796" s="593"/>
      <c r="J796" s="593"/>
      <c r="K796" s="593"/>
      <c r="L796" s="593"/>
      <c r="M796" s="593"/>
      <c r="N796" s="593"/>
      <c r="O796" s="593"/>
      <c r="P796" s="593"/>
      <c r="R796" s="593"/>
      <c r="S796" s="593"/>
      <c r="T796" s="593"/>
      <c r="U796" s="593"/>
    </row>
    <row r="797" customHeight="1" spans="6:21">
      <c r="F797" s="593"/>
      <c r="G797" s="593"/>
      <c r="H797" s="593"/>
      <c r="I797" s="593"/>
      <c r="J797" s="593"/>
      <c r="K797" s="593"/>
      <c r="L797" s="593"/>
      <c r="M797" s="593"/>
      <c r="N797" s="593"/>
      <c r="O797" s="593"/>
      <c r="P797" s="593"/>
      <c r="R797" s="593"/>
      <c r="S797" s="593"/>
      <c r="T797" s="593"/>
      <c r="U797" s="593"/>
    </row>
    <row r="798" customHeight="1" spans="6:21">
      <c r="F798" s="593"/>
      <c r="G798" s="593"/>
      <c r="H798" s="593"/>
      <c r="I798" s="593"/>
      <c r="J798" s="593"/>
      <c r="K798" s="593"/>
      <c r="L798" s="593"/>
      <c r="M798" s="593"/>
      <c r="N798" s="593"/>
      <c r="O798" s="593"/>
      <c r="P798" s="593"/>
      <c r="R798" s="593"/>
      <c r="S798" s="593"/>
      <c r="T798" s="593"/>
      <c r="U798" s="593"/>
    </row>
    <row r="799" customHeight="1" spans="6:21">
      <c r="F799" s="593"/>
      <c r="G799" s="593"/>
      <c r="H799" s="593"/>
      <c r="I799" s="593"/>
      <c r="J799" s="593"/>
      <c r="K799" s="593"/>
      <c r="L799" s="593"/>
      <c r="M799" s="593"/>
      <c r="N799" s="593"/>
      <c r="O799" s="593"/>
      <c r="P799" s="593"/>
      <c r="R799" s="593"/>
      <c r="S799" s="593"/>
      <c r="T799" s="593"/>
      <c r="U799" s="593"/>
    </row>
    <row r="800" customHeight="1" spans="6:21">
      <c r="F800" s="593"/>
      <c r="G800" s="593"/>
      <c r="H800" s="593"/>
      <c r="I800" s="593"/>
      <c r="J800" s="593"/>
      <c r="K800" s="593"/>
      <c r="L800" s="593"/>
      <c r="M800" s="593"/>
      <c r="N800" s="593"/>
      <c r="O800" s="593"/>
      <c r="P800" s="593"/>
      <c r="R800" s="593"/>
      <c r="S800" s="593"/>
      <c r="T800" s="593"/>
      <c r="U800" s="593"/>
    </row>
    <row r="801" customHeight="1" spans="6:21">
      <c r="F801" s="593"/>
      <c r="G801" s="593"/>
      <c r="H801" s="593"/>
      <c r="I801" s="593"/>
      <c r="J801" s="593"/>
      <c r="K801" s="593"/>
      <c r="L801" s="593"/>
      <c r="M801" s="593"/>
      <c r="N801" s="593"/>
      <c r="O801" s="593"/>
      <c r="P801" s="593"/>
      <c r="R801" s="593"/>
      <c r="S801" s="593"/>
      <c r="T801" s="593"/>
      <c r="U801" s="593"/>
    </row>
    <row r="802" customHeight="1" spans="6:21">
      <c r="F802" s="593"/>
      <c r="G802" s="593"/>
      <c r="H802" s="593"/>
      <c r="I802" s="593"/>
      <c r="J802" s="593"/>
      <c r="K802" s="593"/>
      <c r="L802" s="593"/>
      <c r="M802" s="593"/>
      <c r="N802" s="593"/>
      <c r="O802" s="593"/>
      <c r="P802" s="593"/>
      <c r="R802" s="593"/>
      <c r="S802" s="593"/>
      <c r="T802" s="593"/>
      <c r="U802" s="593"/>
    </row>
    <row r="803" customHeight="1" spans="6:21">
      <c r="F803" s="593"/>
      <c r="G803" s="593"/>
      <c r="H803" s="593"/>
      <c r="I803" s="593"/>
      <c r="J803" s="593"/>
      <c r="K803" s="593"/>
      <c r="L803" s="593"/>
      <c r="M803" s="593"/>
      <c r="N803" s="593"/>
      <c r="O803" s="593"/>
      <c r="P803" s="593"/>
      <c r="R803" s="593"/>
      <c r="S803" s="593"/>
      <c r="T803" s="593"/>
      <c r="U803" s="593"/>
    </row>
    <row r="804" customHeight="1" spans="6:21">
      <c r="F804" s="593"/>
      <c r="G804" s="593"/>
      <c r="H804" s="593"/>
      <c r="I804" s="593"/>
      <c r="J804" s="593"/>
      <c r="K804" s="593"/>
      <c r="L804" s="593"/>
      <c r="M804" s="593"/>
      <c r="N804" s="593"/>
      <c r="O804" s="593"/>
      <c r="P804" s="593"/>
      <c r="R804" s="593"/>
      <c r="S804" s="593"/>
      <c r="T804" s="593"/>
      <c r="U804" s="593"/>
    </row>
    <row r="805" customHeight="1" spans="6:21">
      <c r="F805" s="593"/>
      <c r="G805" s="593"/>
      <c r="H805" s="593"/>
      <c r="I805" s="593"/>
      <c r="J805" s="593"/>
      <c r="K805" s="593"/>
      <c r="L805" s="593"/>
      <c r="M805" s="593"/>
      <c r="N805" s="593"/>
      <c r="O805" s="593"/>
      <c r="P805" s="593"/>
      <c r="R805" s="593"/>
      <c r="S805" s="593"/>
      <c r="T805" s="593"/>
      <c r="U805" s="593"/>
    </row>
    <row r="806" customHeight="1" spans="6:21">
      <c r="F806" s="593"/>
      <c r="G806" s="593"/>
      <c r="H806" s="593"/>
      <c r="I806" s="593"/>
      <c r="J806" s="593"/>
      <c r="K806" s="593"/>
      <c r="L806" s="593"/>
      <c r="M806" s="593"/>
      <c r="N806" s="593"/>
      <c r="O806" s="593"/>
      <c r="P806" s="593"/>
      <c r="R806" s="593"/>
      <c r="S806" s="593"/>
      <c r="T806" s="593"/>
      <c r="U806" s="593"/>
    </row>
    <row r="807" customHeight="1" spans="6:21">
      <c r="F807" s="593"/>
      <c r="G807" s="593"/>
      <c r="H807" s="593"/>
      <c r="I807" s="593"/>
      <c r="J807" s="593"/>
      <c r="K807" s="593"/>
      <c r="L807" s="593"/>
      <c r="M807" s="593"/>
      <c r="N807" s="593"/>
      <c r="O807" s="593"/>
      <c r="P807" s="593"/>
      <c r="R807" s="593"/>
      <c r="S807" s="593"/>
      <c r="T807" s="593"/>
      <c r="U807" s="593"/>
    </row>
    <row r="808" customHeight="1" spans="6:21">
      <c r="F808" s="593"/>
      <c r="G808" s="593"/>
      <c r="H808" s="593"/>
      <c r="I808" s="593"/>
      <c r="J808" s="593"/>
      <c r="K808" s="593"/>
      <c r="L808" s="593"/>
      <c r="M808" s="593"/>
      <c r="N808" s="593"/>
      <c r="O808" s="593"/>
      <c r="P808" s="593"/>
      <c r="R808" s="593"/>
      <c r="S808" s="593"/>
      <c r="T808" s="593"/>
      <c r="U808" s="593"/>
    </row>
    <row r="809" customHeight="1" spans="6:21">
      <c r="F809" s="593"/>
      <c r="G809" s="593"/>
      <c r="H809" s="593"/>
      <c r="I809" s="593"/>
      <c r="J809" s="593"/>
      <c r="K809" s="593"/>
      <c r="L809" s="593"/>
      <c r="M809" s="593"/>
      <c r="N809" s="593"/>
      <c r="O809" s="593"/>
      <c r="P809" s="593"/>
      <c r="R809" s="593"/>
      <c r="S809" s="593"/>
      <c r="T809" s="593"/>
      <c r="U809" s="593"/>
    </row>
    <row r="810" customHeight="1" spans="6:21">
      <c r="F810" s="593"/>
      <c r="G810" s="593"/>
      <c r="H810" s="593"/>
      <c r="I810" s="593"/>
      <c r="J810" s="593"/>
      <c r="K810" s="593"/>
      <c r="L810" s="593"/>
      <c r="M810" s="593"/>
      <c r="N810" s="593"/>
      <c r="O810" s="593"/>
      <c r="P810" s="593"/>
      <c r="R810" s="593"/>
      <c r="S810" s="593"/>
      <c r="T810" s="593"/>
      <c r="U810" s="593"/>
    </row>
    <row r="811" customHeight="1" spans="6:21">
      <c r="F811" s="593"/>
      <c r="G811" s="593"/>
      <c r="H811" s="593"/>
      <c r="I811" s="593"/>
      <c r="J811" s="593"/>
      <c r="K811" s="593"/>
      <c r="L811" s="593"/>
      <c r="M811" s="593"/>
      <c r="N811" s="593"/>
      <c r="O811" s="593"/>
      <c r="P811" s="593"/>
      <c r="R811" s="593"/>
      <c r="S811" s="593"/>
      <c r="T811" s="593"/>
      <c r="U811" s="593"/>
    </row>
    <row r="812" customHeight="1" spans="6:21">
      <c r="F812" s="593"/>
      <c r="G812" s="593"/>
      <c r="H812" s="593"/>
      <c r="I812" s="593"/>
      <c r="J812" s="593"/>
      <c r="K812" s="593"/>
      <c r="L812" s="593"/>
      <c r="M812" s="593"/>
      <c r="N812" s="593"/>
      <c r="O812" s="593"/>
      <c r="P812" s="593"/>
      <c r="R812" s="593"/>
      <c r="S812" s="593"/>
      <c r="T812" s="593"/>
      <c r="U812" s="593"/>
    </row>
    <row r="813" customHeight="1" spans="6:21">
      <c r="F813" s="593"/>
      <c r="G813" s="593"/>
      <c r="H813" s="593"/>
      <c r="I813" s="593"/>
      <c r="J813" s="593"/>
      <c r="K813" s="593"/>
      <c r="L813" s="593"/>
      <c r="M813" s="593"/>
      <c r="N813" s="593"/>
      <c r="O813" s="593"/>
      <c r="P813" s="593"/>
      <c r="R813" s="593"/>
      <c r="S813" s="593"/>
      <c r="T813" s="593"/>
      <c r="U813" s="593"/>
    </row>
    <row r="814" customHeight="1" spans="6:21">
      <c r="F814" s="593"/>
      <c r="G814" s="593"/>
      <c r="H814" s="593"/>
      <c r="I814" s="593"/>
      <c r="J814" s="593"/>
      <c r="K814" s="593"/>
      <c r="L814" s="593"/>
      <c r="M814" s="593"/>
      <c r="N814" s="593"/>
      <c r="O814" s="593"/>
      <c r="P814" s="593"/>
      <c r="R814" s="593"/>
      <c r="S814" s="593"/>
      <c r="T814" s="593"/>
      <c r="U814" s="593"/>
    </row>
    <row r="815" customHeight="1" spans="6:21">
      <c r="F815" s="593"/>
      <c r="G815" s="593"/>
      <c r="H815" s="593"/>
      <c r="I815" s="593"/>
      <c r="J815" s="593"/>
      <c r="K815" s="593"/>
      <c r="L815" s="593"/>
      <c r="M815" s="593"/>
      <c r="N815" s="593"/>
      <c r="O815" s="593"/>
      <c r="P815" s="593"/>
      <c r="R815" s="593"/>
      <c r="S815" s="593"/>
      <c r="T815" s="593"/>
      <c r="U815" s="593"/>
    </row>
    <row r="816" customHeight="1" spans="6:21">
      <c r="F816" s="593"/>
      <c r="G816" s="593"/>
      <c r="H816" s="593"/>
      <c r="I816" s="593"/>
      <c r="J816" s="593"/>
      <c r="K816" s="593"/>
      <c r="L816" s="593"/>
      <c r="M816" s="593"/>
      <c r="N816" s="593"/>
      <c r="O816" s="593"/>
      <c r="P816" s="593"/>
      <c r="R816" s="593"/>
      <c r="S816" s="593"/>
      <c r="T816" s="593"/>
      <c r="U816" s="593"/>
    </row>
    <row r="817" customHeight="1" spans="6:21">
      <c r="F817" s="593"/>
      <c r="G817" s="593"/>
      <c r="H817" s="593"/>
      <c r="I817" s="593"/>
      <c r="J817" s="593"/>
      <c r="K817" s="593"/>
      <c r="L817" s="593"/>
      <c r="M817" s="593"/>
      <c r="N817" s="593"/>
      <c r="O817" s="593"/>
      <c r="P817" s="593"/>
      <c r="R817" s="593"/>
      <c r="S817" s="593"/>
      <c r="T817" s="593"/>
      <c r="U817" s="593"/>
    </row>
    <row r="818" customHeight="1" spans="6:21">
      <c r="F818" s="593"/>
      <c r="G818" s="593"/>
      <c r="H818" s="593"/>
      <c r="I818" s="593"/>
      <c r="J818" s="593"/>
      <c r="K818" s="593"/>
      <c r="L818" s="593"/>
      <c r="M818" s="593"/>
      <c r="N818" s="593"/>
      <c r="O818" s="593"/>
      <c r="P818" s="593"/>
      <c r="R818" s="593"/>
      <c r="S818" s="593"/>
      <c r="T818" s="593"/>
      <c r="U818" s="593"/>
    </row>
    <row r="819" customHeight="1" spans="6:21">
      <c r="F819" s="593"/>
      <c r="G819" s="593"/>
      <c r="H819" s="593"/>
      <c r="I819" s="593"/>
      <c r="J819" s="593"/>
      <c r="K819" s="593"/>
      <c r="L819" s="593"/>
      <c r="M819" s="593"/>
      <c r="N819" s="593"/>
      <c r="O819" s="593"/>
      <c r="P819" s="593"/>
      <c r="R819" s="593"/>
      <c r="S819" s="593"/>
      <c r="T819" s="593"/>
      <c r="U819" s="593"/>
    </row>
    <row r="820" customHeight="1" spans="6:21">
      <c r="F820" s="593"/>
      <c r="G820" s="593"/>
      <c r="H820" s="593"/>
      <c r="I820" s="593"/>
      <c r="J820" s="593"/>
      <c r="K820" s="593"/>
      <c r="L820" s="593"/>
      <c r="M820" s="593"/>
      <c r="N820" s="593"/>
      <c r="O820" s="593"/>
      <c r="P820" s="593"/>
      <c r="R820" s="593"/>
      <c r="S820" s="593"/>
      <c r="T820" s="593"/>
      <c r="U820" s="593"/>
    </row>
    <row r="821" customHeight="1" spans="6:21">
      <c r="F821" s="593"/>
      <c r="G821" s="593"/>
      <c r="H821" s="593"/>
      <c r="I821" s="593"/>
      <c r="J821" s="593"/>
      <c r="K821" s="593"/>
      <c r="L821" s="593"/>
      <c r="M821" s="593"/>
      <c r="N821" s="593"/>
      <c r="O821" s="593"/>
      <c r="P821" s="593"/>
      <c r="R821" s="593"/>
      <c r="S821" s="593"/>
      <c r="T821" s="593"/>
      <c r="U821" s="593"/>
    </row>
    <row r="822" customHeight="1" spans="6:21">
      <c r="F822" s="593"/>
      <c r="G822" s="593"/>
      <c r="H822" s="593"/>
      <c r="I822" s="593"/>
      <c r="J822" s="593"/>
      <c r="K822" s="593"/>
      <c r="L822" s="593"/>
      <c r="M822" s="593"/>
      <c r="N822" s="593"/>
      <c r="O822" s="593"/>
      <c r="P822" s="593"/>
      <c r="R822" s="593"/>
      <c r="S822" s="593"/>
      <c r="T822" s="593"/>
      <c r="U822" s="593"/>
    </row>
    <row r="823" customHeight="1" spans="6:21">
      <c r="F823" s="593"/>
      <c r="G823" s="593"/>
      <c r="H823" s="593"/>
      <c r="I823" s="593"/>
      <c r="J823" s="593"/>
      <c r="K823" s="593"/>
      <c r="L823" s="593"/>
      <c r="M823" s="593"/>
      <c r="N823" s="593"/>
      <c r="O823" s="593"/>
      <c r="P823" s="593"/>
      <c r="R823" s="593"/>
      <c r="S823" s="593"/>
      <c r="T823" s="593"/>
      <c r="U823" s="593"/>
    </row>
    <row r="824" customHeight="1" spans="6:21">
      <c r="F824" s="593"/>
      <c r="G824" s="593"/>
      <c r="H824" s="593"/>
      <c r="I824" s="593"/>
      <c r="J824" s="593"/>
      <c r="K824" s="593"/>
      <c r="L824" s="593"/>
      <c r="M824" s="593"/>
      <c r="N824" s="593"/>
      <c r="O824" s="593"/>
      <c r="P824" s="593"/>
      <c r="R824" s="593"/>
      <c r="S824" s="593"/>
      <c r="T824" s="593"/>
      <c r="U824" s="593"/>
    </row>
    <row r="825" customHeight="1" spans="6:21">
      <c r="F825" s="593"/>
      <c r="G825" s="593"/>
      <c r="H825" s="593"/>
      <c r="I825" s="593"/>
      <c r="J825" s="593"/>
      <c r="K825" s="593"/>
      <c r="L825" s="593"/>
      <c r="M825" s="593"/>
      <c r="N825" s="593"/>
      <c r="O825" s="593"/>
      <c r="P825" s="593"/>
      <c r="R825" s="593"/>
      <c r="S825" s="593"/>
      <c r="T825" s="593"/>
      <c r="U825" s="593"/>
    </row>
    <row r="826" customHeight="1" spans="6:21">
      <c r="F826" s="593"/>
      <c r="G826" s="593"/>
      <c r="H826" s="593"/>
      <c r="I826" s="593"/>
      <c r="J826" s="593"/>
      <c r="K826" s="593"/>
      <c r="L826" s="593"/>
      <c r="M826" s="593"/>
      <c r="N826" s="593"/>
      <c r="O826" s="593"/>
      <c r="P826" s="593"/>
      <c r="R826" s="593"/>
      <c r="S826" s="593"/>
      <c r="T826" s="593"/>
      <c r="U826" s="593"/>
    </row>
    <row r="827" customHeight="1" spans="6:21">
      <c r="F827" s="593"/>
      <c r="G827" s="593"/>
      <c r="H827" s="593"/>
      <c r="I827" s="593"/>
      <c r="J827" s="593"/>
      <c r="K827" s="593"/>
      <c r="L827" s="593"/>
      <c r="M827" s="593"/>
      <c r="N827" s="593"/>
      <c r="O827" s="593"/>
      <c r="P827" s="593"/>
      <c r="R827" s="593"/>
      <c r="S827" s="593"/>
      <c r="T827" s="593"/>
      <c r="U827" s="593"/>
    </row>
    <row r="828" customHeight="1" spans="6:21">
      <c r="F828" s="593"/>
      <c r="G828" s="593"/>
      <c r="H828" s="593"/>
      <c r="I828" s="593"/>
      <c r="J828" s="593"/>
      <c r="K828" s="593"/>
      <c r="L828" s="593"/>
      <c r="M828" s="593"/>
      <c r="N828" s="593"/>
      <c r="O828" s="593"/>
      <c r="P828" s="593"/>
      <c r="R828" s="593"/>
      <c r="S828" s="593"/>
      <c r="T828" s="593"/>
      <c r="U828" s="593"/>
    </row>
    <row r="829" customHeight="1" spans="6:21">
      <c r="F829" s="593"/>
      <c r="G829" s="593"/>
      <c r="H829" s="593"/>
      <c r="I829" s="593"/>
      <c r="J829" s="593"/>
      <c r="K829" s="593"/>
      <c r="L829" s="593"/>
      <c r="M829" s="593"/>
      <c r="N829" s="593"/>
      <c r="O829" s="593"/>
      <c r="P829" s="593"/>
      <c r="R829" s="593"/>
      <c r="S829" s="593"/>
      <c r="T829" s="593"/>
      <c r="U829" s="593"/>
    </row>
    <row r="830" customHeight="1" spans="6:21">
      <c r="F830" s="593"/>
      <c r="G830" s="593"/>
      <c r="H830" s="593"/>
      <c r="I830" s="593"/>
      <c r="J830" s="593"/>
      <c r="K830" s="593"/>
      <c r="L830" s="593"/>
      <c r="M830" s="593"/>
      <c r="N830" s="593"/>
      <c r="O830" s="593"/>
      <c r="P830" s="593"/>
      <c r="R830" s="593"/>
      <c r="S830" s="593"/>
      <c r="T830" s="593"/>
      <c r="U830" s="593"/>
    </row>
    <row r="831" customHeight="1" spans="6:21">
      <c r="F831" s="593"/>
      <c r="G831" s="593"/>
      <c r="H831" s="593"/>
      <c r="I831" s="593"/>
      <c r="J831" s="593"/>
      <c r="K831" s="593"/>
      <c r="L831" s="593"/>
      <c r="M831" s="593"/>
      <c r="N831" s="593"/>
      <c r="O831" s="593"/>
      <c r="P831" s="593"/>
      <c r="R831" s="593"/>
      <c r="S831" s="593"/>
      <c r="T831" s="593"/>
      <c r="U831" s="593"/>
    </row>
    <row r="832" customHeight="1" spans="6:21">
      <c r="F832" s="593"/>
      <c r="G832" s="593"/>
      <c r="H832" s="593"/>
      <c r="I832" s="593"/>
      <c r="J832" s="593"/>
      <c r="K832" s="593"/>
      <c r="L832" s="593"/>
      <c r="M832" s="593"/>
      <c r="N832" s="593"/>
      <c r="O832" s="593"/>
      <c r="P832" s="593"/>
      <c r="R832" s="593"/>
      <c r="S832" s="593"/>
      <c r="T832" s="593"/>
      <c r="U832" s="593"/>
    </row>
    <row r="833" customHeight="1" spans="6:21">
      <c r="F833" s="593"/>
      <c r="G833" s="593"/>
      <c r="H833" s="593"/>
      <c r="I833" s="593"/>
      <c r="J833" s="593"/>
      <c r="K833" s="593"/>
      <c r="L833" s="593"/>
      <c r="M833" s="593"/>
      <c r="N833" s="593"/>
      <c r="O833" s="593"/>
      <c r="P833" s="593"/>
      <c r="R833" s="593"/>
      <c r="S833" s="593"/>
      <c r="T833" s="593"/>
      <c r="U833" s="593"/>
    </row>
    <row r="834" customHeight="1" spans="6:21">
      <c r="F834" s="593"/>
      <c r="G834" s="593"/>
      <c r="H834" s="593"/>
      <c r="I834" s="593"/>
      <c r="J834" s="593"/>
      <c r="K834" s="593"/>
      <c r="L834" s="593"/>
      <c r="M834" s="593"/>
      <c r="N834" s="593"/>
      <c r="O834" s="593"/>
      <c r="P834" s="593"/>
      <c r="R834" s="593"/>
      <c r="S834" s="593"/>
      <c r="T834" s="593"/>
      <c r="U834" s="593"/>
    </row>
    <row r="835" customHeight="1" spans="6:21">
      <c r="F835" s="593"/>
      <c r="G835" s="593"/>
      <c r="H835" s="593"/>
      <c r="I835" s="593"/>
      <c r="J835" s="593"/>
      <c r="K835" s="593"/>
      <c r="L835" s="593"/>
      <c r="M835" s="593"/>
      <c r="N835" s="593"/>
      <c r="O835" s="593"/>
      <c r="P835" s="593"/>
      <c r="R835" s="593"/>
      <c r="S835" s="593"/>
      <c r="T835" s="593"/>
      <c r="U835" s="593"/>
    </row>
    <row r="836" customHeight="1" spans="6:21">
      <c r="F836" s="593"/>
      <c r="G836" s="593"/>
      <c r="H836" s="593"/>
      <c r="I836" s="593"/>
      <c r="J836" s="593"/>
      <c r="K836" s="593"/>
      <c r="L836" s="593"/>
      <c r="M836" s="593"/>
      <c r="N836" s="593"/>
      <c r="O836" s="593"/>
      <c r="P836" s="593"/>
      <c r="R836" s="593"/>
      <c r="S836" s="593"/>
      <c r="T836" s="593"/>
      <c r="U836" s="593"/>
    </row>
    <row r="837" customHeight="1" spans="6:21">
      <c r="F837" s="593"/>
      <c r="G837" s="593"/>
      <c r="H837" s="593"/>
      <c r="I837" s="593"/>
      <c r="J837" s="593"/>
      <c r="K837" s="593"/>
      <c r="L837" s="593"/>
      <c r="M837" s="593"/>
      <c r="N837" s="593"/>
      <c r="O837" s="593"/>
      <c r="P837" s="593"/>
      <c r="R837" s="593"/>
      <c r="S837" s="593"/>
      <c r="T837" s="593"/>
      <c r="U837" s="593"/>
    </row>
    <row r="838" customHeight="1" spans="6:21">
      <c r="F838" s="593"/>
      <c r="G838" s="593"/>
      <c r="H838" s="593"/>
      <c r="I838" s="593"/>
      <c r="J838" s="593"/>
      <c r="K838" s="593"/>
      <c r="L838" s="593"/>
      <c r="M838" s="593"/>
      <c r="N838" s="593"/>
      <c r="O838" s="593"/>
      <c r="P838" s="593"/>
      <c r="R838" s="593"/>
      <c r="S838" s="593"/>
      <c r="T838" s="593"/>
      <c r="U838" s="593"/>
    </row>
    <row r="839" customHeight="1" spans="6:21">
      <c r="F839" s="593"/>
      <c r="G839" s="593"/>
      <c r="H839" s="593"/>
      <c r="I839" s="593"/>
      <c r="J839" s="593"/>
      <c r="K839" s="593"/>
      <c r="L839" s="593"/>
      <c r="M839" s="593"/>
      <c r="N839" s="593"/>
      <c r="O839" s="593"/>
      <c r="P839" s="593"/>
      <c r="R839" s="593"/>
      <c r="S839" s="593"/>
      <c r="T839" s="593"/>
      <c r="U839" s="593"/>
    </row>
    <row r="840" customHeight="1" spans="6:21">
      <c r="F840" s="593"/>
      <c r="G840" s="593"/>
      <c r="H840" s="593"/>
      <c r="I840" s="593"/>
      <c r="J840" s="593"/>
      <c r="K840" s="593"/>
      <c r="L840" s="593"/>
      <c r="M840" s="593"/>
      <c r="N840" s="593"/>
      <c r="O840" s="593"/>
      <c r="P840" s="593"/>
      <c r="R840" s="593"/>
      <c r="S840" s="593"/>
      <c r="T840" s="593"/>
      <c r="U840" s="593"/>
    </row>
    <row r="841" customHeight="1" spans="6:21">
      <c r="F841" s="593"/>
      <c r="G841" s="593"/>
      <c r="H841" s="593"/>
      <c r="I841" s="593"/>
      <c r="J841" s="593"/>
      <c r="K841" s="593"/>
      <c r="L841" s="593"/>
      <c r="M841" s="593"/>
      <c r="N841" s="593"/>
      <c r="O841" s="593"/>
      <c r="P841" s="593"/>
      <c r="R841" s="593"/>
      <c r="S841" s="593"/>
      <c r="T841" s="593"/>
      <c r="U841" s="593"/>
    </row>
    <row r="842" customHeight="1" spans="6:21">
      <c r="F842" s="593"/>
      <c r="G842" s="593"/>
      <c r="H842" s="593"/>
      <c r="I842" s="593"/>
      <c r="J842" s="593"/>
      <c r="K842" s="593"/>
      <c r="L842" s="593"/>
      <c r="M842" s="593"/>
      <c r="N842" s="593"/>
      <c r="O842" s="593"/>
      <c r="P842" s="593"/>
      <c r="R842" s="593"/>
      <c r="S842" s="593"/>
      <c r="T842" s="593"/>
      <c r="U842" s="593"/>
    </row>
    <row r="843" customHeight="1" spans="6:21">
      <c r="F843" s="593"/>
      <c r="G843" s="593"/>
      <c r="H843" s="593"/>
      <c r="I843" s="593"/>
      <c r="J843" s="593"/>
      <c r="K843" s="593"/>
      <c r="L843" s="593"/>
      <c r="M843" s="593"/>
      <c r="N843" s="593"/>
      <c r="O843" s="593"/>
      <c r="P843" s="593"/>
      <c r="R843" s="593"/>
      <c r="S843" s="593"/>
      <c r="T843" s="593"/>
      <c r="U843" s="593"/>
    </row>
    <row r="844" customHeight="1" spans="6:21">
      <c r="F844" s="593"/>
      <c r="G844" s="593"/>
      <c r="H844" s="593"/>
      <c r="I844" s="593"/>
      <c r="J844" s="593"/>
      <c r="K844" s="593"/>
      <c r="L844" s="593"/>
      <c r="M844" s="593"/>
      <c r="N844" s="593"/>
      <c r="O844" s="593"/>
      <c r="P844" s="593"/>
      <c r="R844" s="593"/>
      <c r="S844" s="593"/>
      <c r="T844" s="593"/>
      <c r="U844" s="593"/>
    </row>
    <row r="845" customHeight="1" spans="6:21">
      <c r="F845" s="593"/>
      <c r="G845" s="593"/>
      <c r="H845" s="593"/>
      <c r="I845" s="593"/>
      <c r="J845" s="593"/>
      <c r="K845" s="593"/>
      <c r="L845" s="593"/>
      <c r="M845" s="593"/>
      <c r="N845" s="593"/>
      <c r="O845" s="593"/>
      <c r="P845" s="593"/>
      <c r="R845" s="593"/>
      <c r="S845" s="593"/>
      <c r="T845" s="593"/>
      <c r="U845" s="593"/>
    </row>
    <row r="846" customHeight="1" spans="6:21">
      <c r="F846" s="593"/>
      <c r="G846" s="593"/>
      <c r="H846" s="593"/>
      <c r="I846" s="593"/>
      <c r="J846" s="593"/>
      <c r="K846" s="593"/>
      <c r="L846" s="593"/>
      <c r="M846" s="593"/>
      <c r="N846" s="593"/>
      <c r="O846" s="593"/>
      <c r="P846" s="593"/>
      <c r="R846" s="593"/>
      <c r="S846" s="593"/>
      <c r="T846" s="593"/>
      <c r="U846" s="593"/>
    </row>
    <row r="847" customHeight="1" spans="6:21">
      <c r="F847" s="593"/>
      <c r="G847" s="593"/>
      <c r="H847" s="593"/>
      <c r="I847" s="593"/>
      <c r="J847" s="593"/>
      <c r="K847" s="593"/>
      <c r="L847" s="593"/>
      <c r="M847" s="593"/>
      <c r="N847" s="593"/>
      <c r="O847" s="593"/>
      <c r="P847" s="593"/>
      <c r="R847" s="593"/>
      <c r="S847" s="593"/>
      <c r="T847" s="593"/>
      <c r="U847" s="593"/>
    </row>
    <row r="848" customHeight="1" spans="6:21">
      <c r="F848" s="593"/>
      <c r="G848" s="593"/>
      <c r="H848" s="593"/>
      <c r="I848" s="593"/>
      <c r="J848" s="593"/>
      <c r="K848" s="593"/>
      <c r="L848" s="593"/>
      <c r="M848" s="593"/>
      <c r="N848" s="593"/>
      <c r="O848" s="593"/>
      <c r="P848" s="593"/>
      <c r="R848" s="593"/>
      <c r="S848" s="593"/>
      <c r="T848" s="593"/>
      <c r="U848" s="593"/>
    </row>
    <row r="849" customHeight="1" spans="6:21">
      <c r="F849" s="593"/>
      <c r="G849" s="593"/>
      <c r="H849" s="593"/>
      <c r="I849" s="593"/>
      <c r="J849" s="593"/>
      <c r="K849" s="593"/>
      <c r="L849" s="593"/>
      <c r="M849" s="593"/>
      <c r="N849" s="593"/>
      <c r="O849" s="593"/>
      <c r="P849" s="593"/>
      <c r="R849" s="593"/>
      <c r="S849" s="593"/>
      <c r="T849" s="593"/>
      <c r="U849" s="593"/>
    </row>
    <row r="850" customHeight="1" spans="6:21">
      <c r="F850" s="593"/>
      <c r="G850" s="593"/>
      <c r="H850" s="593"/>
      <c r="I850" s="593"/>
      <c r="J850" s="593"/>
      <c r="K850" s="593"/>
      <c r="L850" s="593"/>
      <c r="M850" s="593"/>
      <c r="N850" s="593"/>
      <c r="O850" s="593"/>
      <c r="P850" s="593"/>
      <c r="R850" s="593"/>
      <c r="S850" s="593"/>
      <c r="T850" s="593"/>
      <c r="U850" s="593"/>
    </row>
    <row r="851" customHeight="1" spans="6:21">
      <c r="F851" s="593"/>
      <c r="G851" s="593"/>
      <c r="H851" s="593"/>
      <c r="I851" s="593"/>
      <c r="J851" s="593"/>
      <c r="K851" s="593"/>
      <c r="L851" s="593"/>
      <c r="M851" s="593"/>
      <c r="N851" s="593"/>
      <c r="O851" s="593"/>
      <c r="P851" s="593"/>
      <c r="R851" s="593"/>
      <c r="S851" s="593"/>
      <c r="T851" s="593"/>
      <c r="U851" s="593"/>
    </row>
    <row r="852" customHeight="1" spans="6:21">
      <c r="F852" s="593"/>
      <c r="G852" s="593"/>
      <c r="H852" s="593"/>
      <c r="I852" s="593"/>
      <c r="J852" s="593"/>
      <c r="K852" s="593"/>
      <c r="L852" s="593"/>
      <c r="M852" s="593"/>
      <c r="N852" s="593"/>
      <c r="O852" s="593"/>
      <c r="P852" s="593"/>
      <c r="R852" s="593"/>
      <c r="S852" s="593"/>
      <c r="T852" s="593"/>
      <c r="U852" s="593"/>
    </row>
    <row r="853" customHeight="1" spans="6:21">
      <c r="F853" s="593"/>
      <c r="G853" s="593"/>
      <c r="H853" s="593"/>
      <c r="I853" s="593"/>
      <c r="J853" s="593"/>
      <c r="K853" s="593"/>
      <c r="L853" s="593"/>
      <c r="M853" s="593"/>
      <c r="N853" s="593"/>
      <c r="O853" s="593"/>
      <c r="P853" s="593"/>
      <c r="R853" s="593"/>
      <c r="S853" s="593"/>
      <c r="T853" s="593"/>
      <c r="U853" s="593"/>
    </row>
    <row r="854" customHeight="1" spans="6:21">
      <c r="F854" s="593"/>
      <c r="G854" s="593"/>
      <c r="H854" s="593"/>
      <c r="I854" s="593"/>
      <c r="J854" s="593"/>
      <c r="K854" s="593"/>
      <c r="L854" s="593"/>
      <c r="M854" s="593"/>
      <c r="N854" s="593"/>
      <c r="O854" s="593"/>
      <c r="P854" s="593"/>
      <c r="R854" s="593"/>
      <c r="S854" s="593"/>
      <c r="T854" s="593"/>
      <c r="U854" s="593"/>
    </row>
    <row r="855" customHeight="1" spans="6:21">
      <c r="F855" s="593"/>
      <c r="G855" s="593"/>
      <c r="H855" s="593"/>
      <c r="I855" s="593"/>
      <c r="J855" s="593"/>
      <c r="K855" s="593"/>
      <c r="L855" s="593"/>
      <c r="M855" s="593"/>
      <c r="N855" s="593"/>
      <c r="O855" s="593"/>
      <c r="P855" s="593"/>
      <c r="R855" s="593"/>
      <c r="S855" s="593"/>
      <c r="T855" s="593"/>
      <c r="U855" s="593"/>
    </row>
    <row r="856" customHeight="1" spans="6:21">
      <c r="F856" s="593"/>
      <c r="G856" s="593"/>
      <c r="H856" s="593"/>
      <c r="I856" s="593"/>
      <c r="J856" s="593"/>
      <c r="K856" s="593"/>
      <c r="L856" s="593"/>
      <c r="M856" s="593"/>
      <c r="N856" s="593"/>
      <c r="O856" s="593"/>
      <c r="P856" s="593"/>
      <c r="R856" s="593"/>
      <c r="S856" s="593"/>
      <c r="T856" s="593"/>
      <c r="U856" s="593"/>
    </row>
    <row r="857" customHeight="1" spans="6:21">
      <c r="F857" s="593"/>
      <c r="G857" s="593"/>
      <c r="H857" s="593"/>
      <c r="I857" s="593"/>
      <c r="J857" s="593"/>
      <c r="K857" s="593"/>
      <c r="L857" s="593"/>
      <c r="M857" s="593"/>
      <c r="N857" s="593"/>
      <c r="O857" s="593"/>
      <c r="P857" s="593"/>
      <c r="R857" s="593"/>
      <c r="S857" s="593"/>
      <c r="T857" s="593"/>
      <c r="U857" s="593"/>
    </row>
    <row r="858" customHeight="1" spans="6:21">
      <c r="F858" s="593"/>
      <c r="G858" s="593"/>
      <c r="H858" s="593"/>
      <c r="I858" s="593"/>
      <c r="J858" s="593"/>
      <c r="K858" s="593"/>
      <c r="L858" s="593"/>
      <c r="M858" s="593"/>
      <c r="N858" s="593"/>
      <c r="O858" s="593"/>
      <c r="P858" s="593"/>
      <c r="R858" s="593"/>
      <c r="S858" s="593"/>
      <c r="T858" s="593"/>
      <c r="U858" s="593"/>
    </row>
    <row r="859" customHeight="1" spans="6:21">
      <c r="F859" s="593"/>
      <c r="G859" s="593"/>
      <c r="H859" s="593"/>
      <c r="I859" s="593"/>
      <c r="J859" s="593"/>
      <c r="K859" s="593"/>
      <c r="L859" s="593"/>
      <c r="M859" s="593"/>
      <c r="N859" s="593"/>
      <c r="O859" s="593"/>
      <c r="P859" s="593"/>
      <c r="R859" s="593"/>
      <c r="S859" s="593"/>
      <c r="T859" s="593"/>
      <c r="U859" s="593"/>
    </row>
    <row r="860" customHeight="1" spans="6:21">
      <c r="F860" s="593"/>
      <c r="G860" s="593"/>
      <c r="H860" s="593"/>
      <c r="I860" s="593"/>
      <c r="J860" s="593"/>
      <c r="K860" s="593"/>
      <c r="L860" s="593"/>
      <c r="M860" s="593"/>
      <c r="N860" s="593"/>
      <c r="O860" s="593"/>
      <c r="P860" s="593"/>
      <c r="R860" s="593"/>
      <c r="S860" s="593"/>
      <c r="T860" s="593"/>
      <c r="U860" s="593"/>
    </row>
    <row r="861" customHeight="1" spans="6:21">
      <c r="F861" s="593"/>
      <c r="G861" s="593"/>
      <c r="H861" s="593"/>
      <c r="I861" s="593"/>
      <c r="J861" s="593"/>
      <c r="K861" s="593"/>
      <c r="L861" s="593"/>
      <c r="M861" s="593"/>
      <c r="N861" s="593"/>
      <c r="O861" s="593"/>
      <c r="P861" s="593"/>
      <c r="R861" s="593"/>
      <c r="S861" s="593"/>
      <c r="T861" s="593"/>
      <c r="U861" s="593"/>
    </row>
    <row r="862" customHeight="1" spans="6:21">
      <c r="F862" s="593"/>
      <c r="G862" s="593"/>
      <c r="H862" s="593"/>
      <c r="I862" s="593"/>
      <c r="J862" s="593"/>
      <c r="K862" s="593"/>
      <c r="L862" s="593"/>
      <c r="M862" s="593"/>
      <c r="N862" s="593"/>
      <c r="O862" s="593"/>
      <c r="P862" s="593"/>
      <c r="R862" s="593"/>
      <c r="S862" s="593"/>
      <c r="T862" s="593"/>
      <c r="U862" s="593"/>
    </row>
    <row r="863" customHeight="1" spans="6:21">
      <c r="F863" s="593"/>
      <c r="G863" s="593"/>
      <c r="H863" s="593"/>
      <c r="I863" s="593"/>
      <c r="J863" s="593"/>
      <c r="K863" s="593"/>
      <c r="L863" s="593"/>
      <c r="M863" s="593"/>
      <c r="N863" s="593"/>
      <c r="O863" s="593"/>
      <c r="P863" s="593"/>
      <c r="R863" s="593"/>
      <c r="S863" s="593"/>
      <c r="T863" s="593"/>
      <c r="U863" s="593"/>
    </row>
    <row r="864" customHeight="1" spans="6:21">
      <c r="F864" s="593"/>
      <c r="G864" s="593"/>
      <c r="H864" s="593"/>
      <c r="I864" s="593"/>
      <c r="J864" s="593"/>
      <c r="K864" s="593"/>
      <c r="L864" s="593"/>
      <c r="M864" s="593"/>
      <c r="N864" s="593"/>
      <c r="O864" s="593"/>
      <c r="P864" s="593"/>
      <c r="R864" s="593"/>
      <c r="S864" s="593"/>
      <c r="T864" s="593"/>
      <c r="U864" s="593"/>
    </row>
    <row r="865" customHeight="1" spans="6:21">
      <c r="F865" s="593"/>
      <c r="G865" s="593"/>
      <c r="H865" s="593"/>
      <c r="I865" s="593"/>
      <c r="J865" s="593"/>
      <c r="K865" s="593"/>
      <c r="L865" s="593"/>
      <c r="M865" s="593"/>
      <c r="N865" s="593"/>
      <c r="O865" s="593"/>
      <c r="P865" s="593"/>
      <c r="R865" s="593"/>
      <c r="S865" s="593"/>
      <c r="T865" s="593"/>
      <c r="U865" s="593"/>
    </row>
    <row r="866" customHeight="1" spans="6:21">
      <c r="F866" s="593"/>
      <c r="G866" s="593"/>
      <c r="H866" s="593"/>
      <c r="I866" s="593"/>
      <c r="J866" s="593"/>
      <c r="K866" s="593"/>
      <c r="L866" s="593"/>
      <c r="M866" s="593"/>
      <c r="N866" s="593"/>
      <c r="O866" s="593"/>
      <c r="P866" s="593"/>
      <c r="R866" s="593"/>
      <c r="S866" s="593"/>
      <c r="T866" s="593"/>
      <c r="U866" s="593"/>
    </row>
    <row r="867" customHeight="1" spans="6:21">
      <c r="F867" s="593"/>
      <c r="G867" s="593"/>
      <c r="H867" s="593"/>
      <c r="I867" s="593"/>
      <c r="J867" s="593"/>
      <c r="K867" s="593"/>
      <c r="L867" s="593"/>
      <c r="M867" s="593"/>
      <c r="N867" s="593"/>
      <c r="O867" s="593"/>
      <c r="P867" s="593"/>
      <c r="R867" s="593"/>
      <c r="S867" s="593"/>
      <c r="T867" s="593"/>
      <c r="U867" s="593"/>
    </row>
    <row r="868" customHeight="1" spans="6:21">
      <c r="F868" s="593"/>
      <c r="G868" s="593"/>
      <c r="H868" s="593"/>
      <c r="I868" s="593"/>
      <c r="J868" s="593"/>
      <c r="K868" s="593"/>
      <c r="L868" s="593"/>
      <c r="M868" s="593"/>
      <c r="N868" s="593"/>
      <c r="O868" s="593"/>
      <c r="P868" s="593"/>
      <c r="R868" s="593"/>
      <c r="S868" s="593"/>
      <c r="T868" s="593"/>
      <c r="U868" s="593"/>
    </row>
    <row r="869" customHeight="1" spans="6:21">
      <c r="F869" s="593"/>
      <c r="G869" s="593"/>
      <c r="H869" s="593"/>
      <c r="I869" s="593"/>
      <c r="J869" s="593"/>
      <c r="K869" s="593"/>
      <c r="L869" s="593"/>
      <c r="M869" s="593"/>
      <c r="N869" s="593"/>
      <c r="O869" s="593"/>
      <c r="P869" s="593"/>
      <c r="R869" s="593"/>
      <c r="S869" s="593"/>
      <c r="T869" s="593"/>
      <c r="U869" s="593"/>
    </row>
    <row r="870" customHeight="1" spans="6:21">
      <c r="F870" s="593"/>
      <c r="G870" s="593"/>
      <c r="H870" s="593"/>
      <c r="I870" s="593"/>
      <c r="J870" s="593"/>
      <c r="K870" s="593"/>
      <c r="L870" s="593"/>
      <c r="M870" s="593"/>
      <c r="N870" s="593"/>
      <c r="O870" s="593"/>
      <c r="P870" s="593"/>
      <c r="R870" s="593"/>
      <c r="S870" s="593"/>
      <c r="T870" s="593"/>
      <c r="U870" s="593"/>
    </row>
    <row r="871" customHeight="1" spans="6:21">
      <c r="F871" s="593"/>
      <c r="G871" s="593"/>
      <c r="H871" s="593"/>
      <c r="I871" s="593"/>
      <c r="J871" s="593"/>
      <c r="K871" s="593"/>
      <c r="L871" s="593"/>
      <c r="M871" s="593"/>
      <c r="N871" s="593"/>
      <c r="O871" s="593"/>
      <c r="P871" s="593"/>
      <c r="R871" s="593"/>
      <c r="S871" s="593"/>
      <c r="T871" s="593"/>
      <c r="U871" s="593"/>
    </row>
    <row r="872" customHeight="1" spans="6:21">
      <c r="F872" s="593"/>
      <c r="G872" s="593"/>
      <c r="H872" s="593"/>
      <c r="I872" s="593"/>
      <c r="J872" s="593"/>
      <c r="K872" s="593"/>
      <c r="L872" s="593"/>
      <c r="M872" s="593"/>
      <c r="N872" s="593"/>
      <c r="O872" s="593"/>
      <c r="P872" s="593"/>
      <c r="R872" s="593"/>
      <c r="S872" s="593"/>
      <c r="T872" s="593"/>
      <c r="U872" s="593"/>
    </row>
    <row r="873" customHeight="1" spans="6:21">
      <c r="F873" s="593"/>
      <c r="G873" s="593"/>
      <c r="H873" s="593"/>
      <c r="I873" s="593"/>
      <c r="J873" s="593"/>
      <c r="K873" s="593"/>
      <c r="L873" s="593"/>
      <c r="M873" s="593"/>
      <c r="N873" s="593"/>
      <c r="O873" s="593"/>
      <c r="P873" s="593"/>
      <c r="R873" s="593"/>
      <c r="S873" s="593"/>
      <c r="T873" s="593"/>
      <c r="U873" s="593"/>
    </row>
    <row r="874" customHeight="1" spans="6:21">
      <c r="F874" s="593"/>
      <c r="G874" s="593"/>
      <c r="H874" s="593"/>
      <c r="I874" s="593"/>
      <c r="J874" s="593"/>
      <c r="K874" s="593"/>
      <c r="L874" s="593"/>
      <c r="M874" s="593"/>
      <c r="N874" s="593"/>
      <c r="O874" s="593"/>
      <c r="P874" s="593"/>
      <c r="R874" s="593"/>
      <c r="S874" s="593"/>
      <c r="T874" s="593"/>
      <c r="U874" s="593"/>
    </row>
    <row r="875" customHeight="1" spans="6:21">
      <c r="F875" s="593"/>
      <c r="G875" s="593"/>
      <c r="H875" s="593"/>
      <c r="I875" s="593"/>
      <c r="J875" s="593"/>
      <c r="K875" s="593"/>
      <c r="L875" s="593"/>
      <c r="M875" s="593"/>
      <c r="N875" s="593"/>
      <c r="O875" s="593"/>
      <c r="P875" s="593"/>
      <c r="R875" s="593"/>
      <c r="S875" s="593"/>
      <c r="T875" s="593"/>
      <c r="U875" s="593"/>
    </row>
    <row r="876" customHeight="1" spans="6:21">
      <c r="F876" s="593"/>
      <c r="G876" s="593"/>
      <c r="H876" s="593"/>
      <c r="I876" s="593"/>
      <c r="J876" s="593"/>
      <c r="K876" s="593"/>
      <c r="L876" s="593"/>
      <c r="M876" s="593"/>
      <c r="N876" s="593"/>
      <c r="O876" s="593"/>
      <c r="P876" s="593"/>
      <c r="R876" s="593"/>
      <c r="S876" s="593"/>
      <c r="T876" s="593"/>
      <c r="U876" s="593"/>
    </row>
    <row r="877" customHeight="1" spans="6:21">
      <c r="F877" s="593"/>
      <c r="G877" s="593"/>
      <c r="H877" s="593"/>
      <c r="I877" s="593"/>
      <c r="J877" s="593"/>
      <c r="K877" s="593"/>
      <c r="L877" s="593"/>
      <c r="M877" s="593"/>
      <c r="N877" s="593"/>
      <c r="O877" s="593"/>
      <c r="P877" s="593"/>
      <c r="R877" s="593"/>
      <c r="S877" s="593"/>
      <c r="T877" s="593"/>
      <c r="U877" s="593"/>
    </row>
    <row r="878" customHeight="1" spans="6:21">
      <c r="F878" s="593"/>
      <c r="G878" s="593"/>
      <c r="H878" s="593"/>
      <c r="I878" s="593"/>
      <c r="J878" s="593"/>
      <c r="K878" s="593"/>
      <c r="L878" s="593"/>
      <c r="M878" s="593"/>
      <c r="N878" s="593"/>
      <c r="O878" s="593"/>
      <c r="P878" s="593"/>
      <c r="R878" s="593"/>
      <c r="S878" s="593"/>
      <c r="T878" s="593"/>
      <c r="U878" s="593"/>
    </row>
    <row r="879" customHeight="1" spans="6:21">
      <c r="F879" s="593"/>
      <c r="G879" s="593"/>
      <c r="H879" s="593"/>
      <c r="I879" s="593"/>
      <c r="J879" s="593"/>
      <c r="K879" s="593"/>
      <c r="L879" s="593"/>
      <c r="M879" s="593"/>
      <c r="N879" s="593"/>
      <c r="O879" s="593"/>
      <c r="P879" s="593"/>
      <c r="R879" s="593"/>
      <c r="S879" s="593"/>
      <c r="T879" s="593"/>
      <c r="U879" s="593"/>
    </row>
    <row r="880" customHeight="1" spans="6:21">
      <c r="F880" s="593"/>
      <c r="G880" s="593"/>
      <c r="H880" s="593"/>
      <c r="I880" s="593"/>
      <c r="J880" s="593"/>
      <c r="K880" s="593"/>
      <c r="L880" s="593"/>
      <c r="M880" s="593"/>
      <c r="N880" s="593"/>
      <c r="O880" s="593"/>
      <c r="P880" s="593"/>
      <c r="R880" s="593"/>
      <c r="S880" s="593"/>
      <c r="T880" s="593"/>
      <c r="U880" s="593"/>
    </row>
    <row r="881" customHeight="1" spans="6:21">
      <c r="F881" s="593"/>
      <c r="G881" s="593"/>
      <c r="H881" s="593"/>
      <c r="I881" s="593"/>
      <c r="J881" s="593"/>
      <c r="K881" s="593"/>
      <c r="L881" s="593"/>
      <c r="M881" s="593"/>
      <c r="N881" s="593"/>
      <c r="O881" s="593"/>
      <c r="P881" s="593"/>
      <c r="R881" s="593"/>
      <c r="S881" s="593"/>
      <c r="T881" s="593"/>
      <c r="U881" s="593"/>
    </row>
    <row r="882" customHeight="1" spans="6:21">
      <c r="F882" s="593"/>
      <c r="G882" s="593"/>
      <c r="H882" s="593"/>
      <c r="I882" s="593"/>
      <c r="J882" s="593"/>
      <c r="K882" s="593"/>
      <c r="L882" s="593"/>
      <c r="M882" s="593"/>
      <c r="N882" s="593"/>
      <c r="O882" s="593"/>
      <c r="P882" s="593"/>
      <c r="R882" s="593"/>
      <c r="S882" s="593"/>
      <c r="T882" s="593"/>
      <c r="U882" s="593"/>
    </row>
    <row r="883" customHeight="1" spans="6:21">
      <c r="F883" s="593"/>
      <c r="G883" s="593"/>
      <c r="H883" s="593"/>
      <c r="I883" s="593"/>
      <c r="J883" s="593"/>
      <c r="K883" s="593"/>
      <c r="L883" s="593"/>
      <c r="M883" s="593"/>
      <c r="N883" s="593"/>
      <c r="O883" s="593"/>
      <c r="P883" s="593"/>
      <c r="R883" s="593"/>
      <c r="S883" s="593"/>
      <c r="T883" s="593"/>
      <c r="U883" s="593"/>
    </row>
    <row r="884" customHeight="1" spans="6:21">
      <c r="F884" s="593"/>
      <c r="G884" s="593"/>
      <c r="H884" s="593"/>
      <c r="I884" s="593"/>
      <c r="J884" s="593"/>
      <c r="K884" s="593"/>
      <c r="L884" s="593"/>
      <c r="M884" s="593"/>
      <c r="N884" s="593"/>
      <c r="O884" s="593"/>
      <c r="P884" s="593"/>
      <c r="R884" s="593"/>
      <c r="S884" s="593"/>
      <c r="T884" s="593"/>
      <c r="U884" s="593"/>
    </row>
    <row r="885" customHeight="1" spans="6:21">
      <c r="F885" s="593"/>
      <c r="G885" s="593"/>
      <c r="H885" s="593"/>
      <c r="I885" s="593"/>
      <c r="J885" s="593"/>
      <c r="K885" s="593"/>
      <c r="L885" s="593"/>
      <c r="M885" s="593"/>
      <c r="N885" s="593"/>
      <c r="O885" s="593"/>
      <c r="P885" s="593"/>
      <c r="R885" s="593"/>
      <c r="S885" s="593"/>
      <c r="T885" s="593"/>
      <c r="U885" s="593"/>
    </row>
    <row r="886" customHeight="1" spans="6:21">
      <c r="F886" s="593"/>
      <c r="G886" s="593"/>
      <c r="H886" s="593"/>
      <c r="I886" s="593"/>
      <c r="J886" s="593"/>
      <c r="K886" s="593"/>
      <c r="L886" s="593"/>
      <c r="M886" s="593"/>
      <c r="N886" s="593"/>
      <c r="O886" s="593"/>
      <c r="P886" s="593"/>
      <c r="R886" s="593"/>
      <c r="S886" s="593"/>
      <c r="T886" s="593"/>
      <c r="U886" s="593"/>
    </row>
    <row r="887" customHeight="1" spans="6:21">
      <c r="F887" s="593"/>
      <c r="G887" s="593"/>
      <c r="H887" s="593"/>
      <c r="I887" s="593"/>
      <c r="J887" s="593"/>
      <c r="K887" s="593"/>
      <c r="L887" s="593"/>
      <c r="M887" s="593"/>
      <c r="N887" s="593"/>
      <c r="O887" s="593"/>
      <c r="P887" s="593"/>
      <c r="R887" s="593"/>
      <c r="S887" s="593"/>
      <c r="T887" s="593"/>
      <c r="U887" s="593"/>
    </row>
    <row r="888" customHeight="1" spans="6:21">
      <c r="F888" s="593"/>
      <c r="G888" s="593"/>
      <c r="H888" s="593"/>
      <c r="I888" s="593"/>
      <c r="J888" s="593"/>
      <c r="K888" s="593"/>
      <c r="L888" s="593"/>
      <c r="M888" s="593"/>
      <c r="N888" s="593"/>
      <c r="O888" s="593"/>
      <c r="P888" s="593"/>
      <c r="R888" s="593"/>
      <c r="S888" s="593"/>
      <c r="T888" s="593"/>
      <c r="U888" s="593"/>
    </row>
    <row r="889" customHeight="1" spans="6:21">
      <c r="F889" s="593"/>
      <c r="G889" s="593"/>
      <c r="H889" s="593"/>
      <c r="I889" s="593"/>
      <c r="J889" s="593"/>
      <c r="K889" s="593"/>
      <c r="L889" s="593"/>
      <c r="M889" s="593"/>
      <c r="N889" s="593"/>
      <c r="O889" s="593"/>
      <c r="P889" s="593"/>
      <c r="R889" s="593"/>
      <c r="S889" s="593"/>
      <c r="T889" s="593"/>
      <c r="U889" s="593"/>
    </row>
    <row r="890" customHeight="1" spans="6:21">
      <c r="F890" s="593"/>
      <c r="G890" s="593"/>
      <c r="H890" s="593"/>
      <c r="I890" s="593"/>
      <c r="J890" s="593"/>
      <c r="K890" s="593"/>
      <c r="L890" s="593"/>
      <c r="M890" s="593"/>
      <c r="N890" s="593"/>
      <c r="O890" s="593"/>
      <c r="P890" s="593"/>
      <c r="R890" s="593"/>
      <c r="S890" s="593"/>
      <c r="T890" s="593"/>
      <c r="U890" s="593"/>
    </row>
    <row r="891" customHeight="1" spans="6:21">
      <c r="F891" s="593"/>
      <c r="G891" s="593"/>
      <c r="H891" s="593"/>
      <c r="I891" s="593"/>
      <c r="J891" s="593"/>
      <c r="K891" s="593"/>
      <c r="L891" s="593"/>
      <c r="M891" s="593"/>
      <c r="N891" s="593"/>
      <c r="O891" s="593"/>
      <c r="P891" s="593"/>
      <c r="R891" s="593"/>
      <c r="S891" s="593"/>
      <c r="T891" s="593"/>
      <c r="U891" s="593"/>
    </row>
    <row r="892" customHeight="1" spans="6:21">
      <c r="F892" s="593"/>
      <c r="G892" s="593"/>
      <c r="H892" s="593"/>
      <c r="I892" s="593"/>
      <c r="J892" s="593"/>
      <c r="K892" s="593"/>
      <c r="L892" s="593"/>
      <c r="M892" s="593"/>
      <c r="N892" s="593"/>
      <c r="O892" s="593"/>
      <c r="P892" s="593"/>
      <c r="R892" s="593"/>
      <c r="S892" s="593"/>
      <c r="T892" s="593"/>
      <c r="U892" s="593"/>
    </row>
    <row r="893" customHeight="1" spans="6:21">
      <c r="F893" s="593"/>
      <c r="G893" s="593"/>
      <c r="H893" s="593"/>
      <c r="I893" s="593"/>
      <c r="J893" s="593"/>
      <c r="K893" s="593"/>
      <c r="L893" s="593"/>
      <c r="M893" s="593"/>
      <c r="N893" s="593"/>
      <c r="O893" s="593"/>
      <c r="P893" s="593"/>
      <c r="R893" s="593"/>
      <c r="S893" s="593"/>
      <c r="T893" s="593"/>
      <c r="U893" s="593"/>
    </row>
    <row r="894" customHeight="1" spans="6:21">
      <c r="F894" s="593"/>
      <c r="G894" s="593"/>
      <c r="H894" s="593"/>
      <c r="I894" s="593"/>
      <c r="J894" s="593"/>
      <c r="K894" s="593"/>
      <c r="L894" s="593"/>
      <c r="M894" s="593"/>
      <c r="N894" s="593"/>
      <c r="O894" s="593"/>
      <c r="P894" s="593"/>
      <c r="R894" s="593"/>
      <c r="S894" s="593"/>
      <c r="T894" s="593"/>
      <c r="U894" s="593"/>
    </row>
    <row r="895" customHeight="1" spans="6:21">
      <c r="F895" s="593"/>
      <c r="G895" s="593"/>
      <c r="H895" s="593"/>
      <c r="I895" s="593"/>
      <c r="J895" s="593"/>
      <c r="K895" s="593"/>
      <c r="L895" s="593"/>
      <c r="M895" s="593"/>
      <c r="N895" s="593"/>
      <c r="O895" s="593"/>
      <c r="P895" s="593"/>
      <c r="R895" s="593"/>
      <c r="S895" s="593"/>
      <c r="T895" s="593"/>
      <c r="U895" s="593"/>
    </row>
    <row r="896" customHeight="1" spans="6:21">
      <c r="F896" s="593"/>
      <c r="G896" s="593"/>
      <c r="H896" s="593"/>
      <c r="I896" s="593"/>
      <c r="J896" s="593"/>
      <c r="K896" s="593"/>
      <c r="L896" s="593"/>
      <c r="M896" s="593"/>
      <c r="N896" s="593"/>
      <c r="O896" s="593"/>
      <c r="P896" s="593"/>
      <c r="R896" s="593"/>
      <c r="S896" s="593"/>
      <c r="T896" s="593"/>
      <c r="U896" s="593"/>
    </row>
    <row r="897" customHeight="1" spans="6:21">
      <c r="F897" s="593"/>
      <c r="G897" s="593"/>
      <c r="H897" s="593"/>
      <c r="I897" s="593"/>
      <c r="J897" s="593"/>
      <c r="K897" s="593"/>
      <c r="L897" s="593"/>
      <c r="M897" s="593"/>
      <c r="N897" s="593"/>
      <c r="O897" s="593"/>
      <c r="P897" s="593"/>
      <c r="R897" s="593"/>
      <c r="S897" s="593"/>
      <c r="T897" s="593"/>
      <c r="U897" s="593"/>
    </row>
    <row r="898" customHeight="1" spans="6:21">
      <c r="F898" s="593"/>
      <c r="G898" s="593"/>
      <c r="H898" s="593"/>
      <c r="I898" s="593"/>
      <c r="J898" s="593"/>
      <c r="K898" s="593"/>
      <c r="L898" s="593"/>
      <c r="M898" s="593"/>
      <c r="N898" s="593"/>
      <c r="O898" s="593"/>
      <c r="P898" s="593"/>
      <c r="R898" s="593"/>
      <c r="S898" s="593"/>
      <c r="T898" s="593"/>
      <c r="U898" s="593"/>
    </row>
    <row r="899" customHeight="1" spans="6:21">
      <c r="F899" s="593"/>
      <c r="G899" s="593"/>
      <c r="H899" s="593"/>
      <c r="I899" s="593"/>
      <c r="J899" s="593"/>
      <c r="K899" s="593"/>
      <c r="L899" s="593"/>
      <c r="M899" s="593"/>
      <c r="N899" s="593"/>
      <c r="O899" s="593"/>
      <c r="P899" s="593"/>
      <c r="R899" s="593"/>
      <c r="S899" s="593"/>
      <c r="T899" s="593"/>
      <c r="U899" s="593"/>
    </row>
    <row r="900" customHeight="1" spans="6:21">
      <c r="F900" s="593"/>
      <c r="G900" s="593"/>
      <c r="H900" s="593"/>
      <c r="I900" s="593"/>
      <c r="J900" s="593"/>
      <c r="K900" s="593"/>
      <c r="L900" s="593"/>
      <c r="M900" s="593"/>
      <c r="N900" s="593"/>
      <c r="O900" s="593"/>
      <c r="P900" s="593"/>
      <c r="R900" s="593"/>
      <c r="S900" s="593"/>
      <c r="T900" s="593"/>
      <c r="U900" s="593"/>
    </row>
    <row r="901" customHeight="1" spans="6:21">
      <c r="F901" s="593"/>
      <c r="G901" s="593"/>
      <c r="H901" s="593"/>
      <c r="I901" s="593"/>
      <c r="J901" s="593"/>
      <c r="K901" s="593"/>
      <c r="L901" s="593"/>
      <c r="M901" s="593"/>
      <c r="N901" s="593"/>
      <c r="O901" s="593"/>
      <c r="P901" s="593"/>
      <c r="R901" s="593"/>
      <c r="S901" s="593"/>
      <c r="T901" s="593"/>
      <c r="U901" s="593"/>
    </row>
    <row r="902" customHeight="1" spans="6:21">
      <c r="F902" s="593"/>
      <c r="G902" s="593"/>
      <c r="H902" s="593"/>
      <c r="I902" s="593"/>
      <c r="J902" s="593"/>
      <c r="K902" s="593"/>
      <c r="L902" s="593"/>
      <c r="M902" s="593"/>
      <c r="N902" s="593"/>
      <c r="O902" s="593"/>
      <c r="P902" s="593"/>
      <c r="R902" s="593"/>
      <c r="S902" s="593"/>
      <c r="T902" s="593"/>
      <c r="U902" s="593"/>
    </row>
    <row r="903" customHeight="1" spans="6:21">
      <c r="F903" s="593"/>
      <c r="G903" s="593"/>
      <c r="H903" s="593"/>
      <c r="I903" s="593"/>
      <c r="J903" s="593"/>
      <c r="K903" s="593"/>
      <c r="L903" s="593"/>
      <c r="M903" s="593"/>
      <c r="N903" s="593"/>
      <c r="O903" s="593"/>
      <c r="P903" s="593"/>
      <c r="R903" s="593"/>
      <c r="S903" s="593"/>
      <c r="T903" s="593"/>
      <c r="U903" s="593"/>
    </row>
    <row r="904" customHeight="1" spans="6:21">
      <c r="F904" s="593"/>
      <c r="G904" s="593"/>
      <c r="H904" s="593"/>
      <c r="I904" s="593"/>
      <c r="J904" s="593"/>
      <c r="K904" s="593"/>
      <c r="L904" s="593"/>
      <c r="M904" s="593"/>
      <c r="N904" s="593"/>
      <c r="O904" s="593"/>
      <c r="P904" s="593"/>
      <c r="R904" s="593"/>
      <c r="S904" s="593"/>
      <c r="T904" s="593"/>
      <c r="U904" s="593"/>
    </row>
    <row r="905" customHeight="1" spans="6:21">
      <c r="F905" s="593"/>
      <c r="G905" s="593"/>
      <c r="H905" s="593"/>
      <c r="I905" s="593"/>
      <c r="J905" s="593"/>
      <c r="K905" s="593"/>
      <c r="L905" s="593"/>
      <c r="M905" s="593"/>
      <c r="N905" s="593"/>
      <c r="O905" s="593"/>
      <c r="P905" s="593"/>
      <c r="R905" s="593"/>
      <c r="S905" s="593"/>
      <c r="T905" s="593"/>
      <c r="U905" s="593"/>
    </row>
    <row r="906" customHeight="1" spans="6:21">
      <c r="F906" s="593"/>
      <c r="G906" s="593"/>
      <c r="H906" s="593"/>
      <c r="I906" s="593"/>
      <c r="J906" s="593"/>
      <c r="K906" s="593"/>
      <c r="L906" s="593"/>
      <c r="M906" s="593"/>
      <c r="N906" s="593"/>
      <c r="O906" s="593"/>
      <c r="P906" s="593"/>
      <c r="R906" s="593"/>
      <c r="S906" s="593"/>
      <c r="T906" s="593"/>
      <c r="U906" s="593"/>
    </row>
    <row r="907" customHeight="1" spans="6:21">
      <c r="F907" s="593"/>
      <c r="G907" s="593"/>
      <c r="H907" s="593"/>
      <c r="I907" s="593"/>
      <c r="J907" s="593"/>
      <c r="K907" s="593"/>
      <c r="L907" s="593"/>
      <c r="M907" s="593"/>
      <c r="N907" s="593"/>
      <c r="O907" s="593"/>
      <c r="P907" s="593"/>
      <c r="R907" s="593"/>
      <c r="S907" s="593"/>
      <c r="T907" s="593"/>
      <c r="U907" s="593"/>
    </row>
    <row r="908" customHeight="1" spans="6:21">
      <c r="F908" s="593"/>
      <c r="G908" s="593"/>
      <c r="H908" s="593"/>
      <c r="I908" s="593"/>
      <c r="J908" s="593"/>
      <c r="K908" s="593"/>
      <c r="L908" s="593"/>
      <c r="M908" s="593"/>
      <c r="N908" s="593"/>
      <c r="O908" s="593"/>
      <c r="P908" s="593"/>
      <c r="R908" s="593"/>
      <c r="S908" s="593"/>
      <c r="T908" s="593"/>
      <c r="U908" s="593"/>
    </row>
    <row r="909" customHeight="1" spans="6:21">
      <c r="F909" s="593"/>
      <c r="G909" s="593"/>
      <c r="H909" s="593"/>
      <c r="I909" s="593"/>
      <c r="J909" s="593"/>
      <c r="K909" s="593"/>
      <c r="L909" s="593"/>
      <c r="M909" s="593"/>
      <c r="N909" s="593"/>
      <c r="O909" s="593"/>
      <c r="P909" s="593"/>
      <c r="R909" s="593"/>
      <c r="S909" s="593"/>
      <c r="T909" s="593"/>
      <c r="U909" s="593"/>
    </row>
    <row r="910" customHeight="1" spans="6:21">
      <c r="F910" s="593"/>
      <c r="G910" s="593"/>
      <c r="H910" s="593"/>
      <c r="I910" s="593"/>
      <c r="J910" s="593"/>
      <c r="K910" s="593"/>
      <c r="L910" s="593"/>
      <c r="M910" s="593"/>
      <c r="N910" s="593"/>
      <c r="O910" s="593"/>
      <c r="P910" s="593"/>
      <c r="R910" s="593"/>
      <c r="S910" s="593"/>
      <c r="T910" s="593"/>
      <c r="U910" s="593"/>
    </row>
    <row r="911" customHeight="1" spans="6:21">
      <c r="F911" s="593"/>
      <c r="G911" s="593"/>
      <c r="H911" s="593"/>
      <c r="I911" s="593"/>
      <c r="J911" s="593"/>
      <c r="K911" s="593"/>
      <c r="L911" s="593"/>
      <c r="M911" s="593"/>
      <c r="N911" s="593"/>
      <c r="O911" s="593"/>
      <c r="P911" s="593"/>
      <c r="R911" s="593"/>
      <c r="S911" s="593"/>
      <c r="T911" s="593"/>
      <c r="U911" s="593"/>
    </row>
    <row r="912" customHeight="1" spans="6:21">
      <c r="F912" s="593"/>
      <c r="G912" s="593"/>
      <c r="H912" s="593"/>
      <c r="I912" s="593"/>
      <c r="J912" s="593"/>
      <c r="K912" s="593"/>
      <c r="L912" s="593"/>
      <c r="M912" s="593"/>
      <c r="N912" s="593"/>
      <c r="O912" s="593"/>
      <c r="P912" s="593"/>
      <c r="R912" s="593"/>
      <c r="S912" s="593"/>
      <c r="T912" s="593"/>
      <c r="U912" s="593"/>
    </row>
    <row r="913" customHeight="1" spans="6:21">
      <c r="F913" s="593"/>
      <c r="G913" s="593"/>
      <c r="H913" s="593"/>
      <c r="I913" s="593"/>
      <c r="J913" s="593"/>
      <c r="K913" s="593"/>
      <c r="L913" s="593"/>
      <c r="M913" s="593"/>
      <c r="N913" s="593"/>
      <c r="O913" s="593"/>
      <c r="P913" s="593"/>
      <c r="R913" s="593"/>
      <c r="S913" s="593"/>
      <c r="T913" s="593"/>
      <c r="U913" s="593"/>
    </row>
    <row r="914" customHeight="1" spans="6:21">
      <c r="F914" s="593"/>
      <c r="G914" s="593"/>
      <c r="H914" s="593"/>
      <c r="I914" s="593"/>
      <c r="J914" s="593"/>
      <c r="K914" s="593"/>
      <c r="L914" s="593"/>
      <c r="M914" s="593"/>
      <c r="N914" s="593"/>
      <c r="O914" s="593"/>
      <c r="P914" s="593"/>
      <c r="R914" s="593"/>
      <c r="S914" s="593"/>
      <c r="T914" s="593"/>
      <c r="U914" s="593"/>
    </row>
    <row r="915" customHeight="1" spans="6:21">
      <c r="F915" s="593"/>
      <c r="G915" s="593"/>
      <c r="H915" s="593"/>
      <c r="I915" s="593"/>
      <c r="J915" s="593"/>
      <c r="K915" s="593"/>
      <c r="L915" s="593"/>
      <c r="M915" s="593"/>
      <c r="N915" s="593"/>
      <c r="O915" s="593"/>
      <c r="P915" s="593"/>
      <c r="R915" s="593"/>
      <c r="S915" s="593"/>
      <c r="T915" s="593"/>
      <c r="U915" s="593"/>
    </row>
    <row r="916" customHeight="1" spans="6:21">
      <c r="F916" s="593"/>
      <c r="G916" s="593"/>
      <c r="H916" s="593"/>
      <c r="I916" s="593"/>
      <c r="J916" s="593"/>
      <c r="K916" s="593"/>
      <c r="L916" s="593"/>
      <c r="M916" s="593"/>
      <c r="N916" s="593"/>
      <c r="O916" s="593"/>
      <c r="P916" s="593"/>
      <c r="R916" s="593"/>
      <c r="S916" s="593"/>
      <c r="T916" s="593"/>
      <c r="U916" s="593"/>
    </row>
    <row r="917" customHeight="1" spans="6:21">
      <c r="F917" s="593"/>
      <c r="G917" s="593"/>
      <c r="H917" s="593"/>
      <c r="I917" s="593"/>
      <c r="J917" s="593"/>
      <c r="K917" s="593"/>
      <c r="L917" s="593"/>
      <c r="M917" s="593"/>
      <c r="N917" s="593"/>
      <c r="O917" s="593"/>
      <c r="P917" s="593"/>
      <c r="R917" s="593"/>
      <c r="S917" s="593"/>
      <c r="T917" s="593"/>
      <c r="U917" s="593"/>
    </row>
    <row r="918" customHeight="1" spans="6:21">
      <c r="F918" s="593"/>
      <c r="G918" s="593"/>
      <c r="H918" s="593"/>
      <c r="I918" s="593"/>
      <c r="J918" s="593"/>
      <c r="K918" s="593"/>
      <c r="L918" s="593"/>
      <c r="M918" s="593"/>
      <c r="N918" s="593"/>
      <c r="O918" s="593"/>
      <c r="P918" s="593"/>
      <c r="R918" s="593"/>
      <c r="S918" s="593"/>
      <c r="T918" s="593"/>
      <c r="U918" s="593"/>
    </row>
    <row r="919" customHeight="1" spans="6:21">
      <c r="F919" s="593"/>
      <c r="G919" s="593"/>
      <c r="H919" s="593"/>
      <c r="I919" s="593"/>
      <c r="J919" s="593"/>
      <c r="K919" s="593"/>
      <c r="L919" s="593"/>
      <c r="M919" s="593"/>
      <c r="N919" s="593"/>
      <c r="O919" s="593"/>
      <c r="P919" s="593"/>
      <c r="R919" s="593"/>
      <c r="S919" s="593"/>
      <c r="T919" s="593"/>
      <c r="U919" s="593"/>
    </row>
    <row r="920" customHeight="1" spans="6:21">
      <c r="F920" s="593"/>
      <c r="G920" s="593"/>
      <c r="H920" s="593"/>
      <c r="I920" s="593"/>
      <c r="J920" s="593"/>
      <c r="K920" s="593"/>
      <c r="L920" s="593"/>
      <c r="M920" s="593"/>
      <c r="N920" s="593"/>
      <c r="O920" s="593"/>
      <c r="P920" s="593"/>
      <c r="R920" s="593"/>
      <c r="S920" s="593"/>
      <c r="T920" s="593"/>
      <c r="U920" s="593"/>
    </row>
    <row r="921" customHeight="1" spans="6:21">
      <c r="F921" s="593"/>
      <c r="G921" s="593"/>
      <c r="H921" s="593"/>
      <c r="I921" s="593"/>
      <c r="J921" s="593"/>
      <c r="K921" s="593"/>
      <c r="L921" s="593"/>
      <c r="M921" s="593"/>
      <c r="N921" s="593"/>
      <c r="O921" s="593"/>
      <c r="P921" s="593"/>
      <c r="R921" s="593"/>
      <c r="S921" s="593"/>
      <c r="T921" s="593"/>
      <c r="U921" s="593"/>
    </row>
    <row r="922" customHeight="1" spans="6:21">
      <c r="F922" s="593"/>
      <c r="G922" s="593"/>
      <c r="H922" s="593"/>
      <c r="I922" s="593"/>
      <c r="J922" s="593"/>
      <c r="K922" s="593"/>
      <c r="L922" s="593"/>
      <c r="M922" s="593"/>
      <c r="N922" s="593"/>
      <c r="O922" s="593"/>
      <c r="P922" s="593"/>
      <c r="R922" s="593"/>
      <c r="S922" s="593"/>
      <c r="T922" s="593"/>
      <c r="U922" s="593"/>
    </row>
    <row r="923" customHeight="1" spans="6:21">
      <c r="F923" s="593"/>
      <c r="G923" s="593"/>
      <c r="H923" s="593"/>
      <c r="I923" s="593"/>
      <c r="J923" s="593"/>
      <c r="K923" s="593"/>
      <c r="L923" s="593"/>
      <c r="M923" s="593"/>
      <c r="N923" s="593"/>
      <c r="O923" s="593"/>
      <c r="P923" s="593"/>
      <c r="R923" s="593"/>
      <c r="S923" s="593"/>
      <c r="T923" s="593"/>
      <c r="U923" s="593"/>
    </row>
    <row r="924" customHeight="1" spans="6:21">
      <c r="F924" s="593"/>
      <c r="G924" s="593"/>
      <c r="H924" s="593"/>
      <c r="I924" s="593"/>
      <c r="J924" s="593"/>
      <c r="K924" s="593"/>
      <c r="L924" s="593"/>
      <c r="M924" s="593"/>
      <c r="N924" s="593"/>
      <c r="O924" s="593"/>
      <c r="P924" s="593"/>
      <c r="R924" s="593"/>
      <c r="S924" s="593"/>
      <c r="T924" s="593"/>
      <c r="U924" s="593"/>
    </row>
    <row r="925" customHeight="1" spans="6:21">
      <c r="F925" s="593"/>
      <c r="G925" s="593"/>
      <c r="H925" s="593"/>
      <c r="I925" s="593"/>
      <c r="J925" s="593"/>
      <c r="K925" s="593"/>
      <c r="L925" s="593"/>
      <c r="M925" s="593"/>
      <c r="N925" s="593"/>
      <c r="O925" s="593"/>
      <c r="P925" s="593"/>
      <c r="R925" s="593"/>
      <c r="S925" s="593"/>
      <c r="T925" s="593"/>
      <c r="U925" s="593"/>
    </row>
    <row r="926" customHeight="1" spans="6:21">
      <c r="F926" s="593"/>
      <c r="G926" s="593"/>
      <c r="H926" s="593"/>
      <c r="I926" s="593"/>
      <c r="J926" s="593"/>
      <c r="K926" s="593"/>
      <c r="L926" s="593"/>
      <c r="M926" s="593"/>
      <c r="N926" s="593"/>
      <c r="O926" s="593"/>
      <c r="P926" s="593"/>
      <c r="R926" s="593"/>
      <c r="S926" s="593"/>
      <c r="T926" s="593"/>
      <c r="U926" s="593"/>
    </row>
    <row r="927" customHeight="1" spans="6:21">
      <c r="F927" s="593"/>
      <c r="G927" s="593"/>
      <c r="H927" s="593"/>
      <c r="I927" s="593"/>
      <c r="J927" s="593"/>
      <c r="K927" s="593"/>
      <c r="L927" s="593"/>
      <c r="M927" s="593"/>
      <c r="N927" s="593"/>
      <c r="O927" s="593"/>
      <c r="P927" s="593"/>
      <c r="R927" s="593"/>
      <c r="S927" s="593"/>
      <c r="T927" s="593"/>
      <c r="U927" s="593"/>
    </row>
    <row r="928" customHeight="1" spans="6:21">
      <c r="F928" s="593"/>
      <c r="G928" s="593"/>
      <c r="H928" s="593"/>
      <c r="I928" s="593"/>
      <c r="J928" s="593"/>
      <c r="K928" s="593"/>
      <c r="L928" s="593"/>
      <c r="M928" s="593"/>
      <c r="N928" s="593"/>
      <c r="O928" s="593"/>
      <c r="P928" s="593"/>
      <c r="R928" s="593"/>
      <c r="S928" s="593"/>
      <c r="T928" s="593"/>
      <c r="U928" s="593"/>
    </row>
    <row r="929" customHeight="1" spans="6:21">
      <c r="F929" s="593"/>
      <c r="G929" s="593"/>
      <c r="H929" s="593"/>
      <c r="I929" s="593"/>
      <c r="J929" s="593"/>
      <c r="K929" s="593"/>
      <c r="L929" s="593"/>
      <c r="M929" s="593"/>
      <c r="N929" s="593"/>
      <c r="O929" s="593"/>
      <c r="P929" s="593"/>
      <c r="R929" s="593"/>
      <c r="S929" s="593"/>
      <c r="T929" s="593"/>
      <c r="U929" s="593"/>
    </row>
    <row r="930" customHeight="1" spans="6:21">
      <c r="F930" s="593"/>
      <c r="G930" s="593"/>
      <c r="H930" s="593"/>
      <c r="I930" s="593"/>
      <c r="J930" s="593"/>
      <c r="K930" s="593"/>
      <c r="L930" s="593"/>
      <c r="M930" s="593"/>
      <c r="N930" s="593"/>
      <c r="O930" s="593"/>
      <c r="P930" s="593"/>
      <c r="R930" s="593"/>
      <c r="S930" s="593"/>
      <c r="T930" s="593"/>
      <c r="U930" s="593"/>
    </row>
    <row r="931" customHeight="1" spans="6:21">
      <c r="F931" s="593"/>
      <c r="G931" s="593"/>
      <c r="H931" s="593"/>
      <c r="I931" s="593"/>
      <c r="J931" s="593"/>
      <c r="K931" s="593"/>
      <c r="L931" s="593"/>
      <c r="M931" s="593"/>
      <c r="N931" s="593"/>
      <c r="O931" s="593"/>
      <c r="P931" s="593"/>
      <c r="R931" s="593"/>
      <c r="S931" s="593"/>
      <c r="T931" s="593"/>
      <c r="U931" s="593"/>
    </row>
    <row r="932" customHeight="1" spans="6:21">
      <c r="F932" s="593"/>
      <c r="G932" s="593"/>
      <c r="H932" s="593"/>
      <c r="I932" s="593"/>
      <c r="J932" s="593"/>
      <c r="K932" s="593"/>
      <c r="L932" s="593"/>
      <c r="M932" s="593"/>
      <c r="N932" s="593"/>
      <c r="O932" s="593"/>
      <c r="P932" s="593"/>
      <c r="R932" s="593"/>
      <c r="S932" s="593"/>
      <c r="T932" s="593"/>
      <c r="U932" s="593"/>
    </row>
    <row r="933" customHeight="1" spans="6:21">
      <c r="F933" s="593"/>
      <c r="G933" s="593"/>
      <c r="H933" s="593"/>
      <c r="I933" s="593"/>
      <c r="J933" s="593"/>
      <c r="K933" s="593"/>
      <c r="L933" s="593"/>
      <c r="M933" s="593"/>
      <c r="N933" s="593"/>
      <c r="O933" s="593"/>
      <c r="P933" s="593"/>
      <c r="R933" s="593"/>
      <c r="S933" s="593"/>
      <c r="T933" s="593"/>
      <c r="U933" s="593"/>
    </row>
    <row r="934" customHeight="1" spans="6:21">
      <c r="F934" s="593"/>
      <c r="G934" s="593"/>
      <c r="H934" s="593"/>
      <c r="I934" s="593"/>
      <c r="J934" s="593"/>
      <c r="K934" s="593"/>
      <c r="L934" s="593"/>
      <c r="M934" s="593"/>
      <c r="N934" s="593"/>
      <c r="O934" s="593"/>
      <c r="P934" s="593"/>
      <c r="R934" s="593"/>
      <c r="S934" s="593"/>
      <c r="T934" s="593"/>
      <c r="U934" s="593"/>
    </row>
    <row r="935" customHeight="1" spans="6:21">
      <c r="F935" s="593"/>
      <c r="G935" s="593"/>
      <c r="H935" s="593"/>
      <c r="I935" s="593"/>
      <c r="J935" s="593"/>
      <c r="K935" s="593"/>
      <c r="L935" s="593"/>
      <c r="M935" s="593"/>
      <c r="N935" s="593"/>
      <c r="O935" s="593"/>
      <c r="P935" s="593"/>
      <c r="R935" s="593"/>
      <c r="S935" s="593"/>
      <c r="T935" s="593"/>
      <c r="U935" s="593"/>
    </row>
    <row r="936" customHeight="1" spans="6:21">
      <c r="F936" s="593"/>
      <c r="G936" s="593"/>
      <c r="H936" s="593"/>
      <c r="I936" s="593"/>
      <c r="J936" s="593"/>
      <c r="K936" s="593"/>
      <c r="L936" s="593"/>
      <c r="M936" s="593"/>
      <c r="N936" s="593"/>
      <c r="O936" s="593"/>
      <c r="P936" s="593"/>
      <c r="R936" s="593"/>
      <c r="S936" s="593"/>
      <c r="T936" s="593"/>
      <c r="U936" s="593"/>
    </row>
    <row r="937" customHeight="1" spans="6:21">
      <c r="F937" s="593"/>
      <c r="G937" s="593"/>
      <c r="H937" s="593"/>
      <c r="I937" s="593"/>
      <c r="J937" s="593"/>
      <c r="K937" s="593"/>
      <c r="L937" s="593"/>
      <c r="M937" s="593"/>
      <c r="N937" s="593"/>
      <c r="O937" s="593"/>
      <c r="P937" s="593"/>
      <c r="R937" s="593"/>
      <c r="S937" s="593"/>
      <c r="T937" s="593"/>
      <c r="U937" s="593"/>
    </row>
    <row r="938" customHeight="1" spans="6:21">
      <c r="F938" s="593"/>
      <c r="G938" s="593"/>
      <c r="H938" s="593"/>
      <c r="I938" s="593"/>
      <c r="J938" s="593"/>
      <c r="K938" s="593"/>
      <c r="L938" s="593"/>
      <c r="M938" s="593"/>
      <c r="N938" s="593"/>
      <c r="O938" s="593"/>
      <c r="P938" s="593"/>
      <c r="R938" s="593"/>
      <c r="S938" s="593"/>
      <c r="T938" s="593"/>
      <c r="U938" s="593"/>
    </row>
    <row r="939" customHeight="1" spans="6:21">
      <c r="F939" s="593"/>
      <c r="G939" s="593"/>
      <c r="H939" s="593"/>
      <c r="I939" s="593"/>
      <c r="J939" s="593"/>
      <c r="K939" s="593"/>
      <c r="L939" s="593"/>
      <c r="M939" s="593"/>
      <c r="N939" s="593"/>
      <c r="O939" s="593"/>
      <c r="P939" s="593"/>
      <c r="R939" s="593"/>
      <c r="S939" s="593"/>
      <c r="T939" s="593"/>
      <c r="U939" s="593"/>
    </row>
    <row r="940" customHeight="1" spans="6:21">
      <c r="F940" s="593"/>
      <c r="G940" s="593"/>
      <c r="H940" s="593"/>
      <c r="I940" s="593"/>
      <c r="J940" s="593"/>
      <c r="K940" s="593"/>
      <c r="L940" s="593"/>
      <c r="M940" s="593"/>
      <c r="N940" s="593"/>
      <c r="O940" s="593"/>
      <c r="P940" s="593"/>
      <c r="R940" s="593"/>
      <c r="S940" s="593"/>
      <c r="T940" s="593"/>
      <c r="U940" s="593"/>
    </row>
    <row r="941" customHeight="1" spans="6:21">
      <c r="F941" s="593"/>
      <c r="G941" s="593"/>
      <c r="H941" s="593"/>
      <c r="I941" s="593"/>
      <c r="J941" s="593"/>
      <c r="K941" s="593"/>
      <c r="L941" s="593"/>
      <c r="M941" s="593"/>
      <c r="N941" s="593"/>
      <c r="O941" s="593"/>
      <c r="P941" s="593"/>
      <c r="R941" s="593"/>
      <c r="S941" s="593"/>
      <c r="T941" s="593"/>
      <c r="U941" s="593"/>
    </row>
    <row r="942" customHeight="1" spans="6:21">
      <c r="F942" s="593"/>
      <c r="G942" s="593"/>
      <c r="H942" s="593"/>
      <c r="I942" s="593"/>
      <c r="J942" s="593"/>
      <c r="K942" s="593"/>
      <c r="L942" s="593"/>
      <c r="M942" s="593"/>
      <c r="N942" s="593"/>
      <c r="O942" s="593"/>
      <c r="P942" s="593"/>
      <c r="R942" s="593"/>
      <c r="S942" s="593"/>
      <c r="T942" s="593"/>
      <c r="U942" s="593"/>
    </row>
    <row r="943" customHeight="1" spans="6:21">
      <c r="F943" s="593"/>
      <c r="G943" s="593"/>
      <c r="H943" s="593"/>
      <c r="I943" s="593"/>
      <c r="J943" s="593"/>
      <c r="K943" s="593"/>
      <c r="L943" s="593"/>
      <c r="M943" s="593"/>
      <c r="N943" s="593"/>
      <c r="O943" s="593"/>
      <c r="P943" s="593"/>
      <c r="R943" s="593"/>
      <c r="S943" s="593"/>
      <c r="T943" s="593"/>
      <c r="U943" s="593"/>
    </row>
    <row r="944" customHeight="1" spans="6:21">
      <c r="F944" s="593"/>
      <c r="G944" s="593"/>
      <c r="H944" s="593"/>
      <c r="I944" s="593"/>
      <c r="J944" s="593"/>
      <c r="K944" s="593"/>
      <c r="L944" s="593"/>
      <c r="M944" s="593"/>
      <c r="N944" s="593"/>
      <c r="O944" s="593"/>
      <c r="P944" s="593"/>
      <c r="R944" s="593"/>
      <c r="S944" s="593"/>
      <c r="T944" s="593"/>
      <c r="U944" s="593"/>
    </row>
    <row r="945" customHeight="1" spans="6:21">
      <c r="F945" s="593"/>
      <c r="G945" s="593"/>
      <c r="H945" s="593"/>
      <c r="I945" s="593"/>
      <c r="J945" s="593"/>
      <c r="K945" s="593"/>
      <c r="L945" s="593"/>
      <c r="M945" s="593"/>
      <c r="N945" s="593"/>
      <c r="O945" s="593"/>
      <c r="P945" s="593"/>
      <c r="R945" s="593"/>
      <c r="S945" s="593"/>
      <c r="T945" s="593"/>
      <c r="U945" s="593"/>
    </row>
    <row r="946" customHeight="1" spans="6:21">
      <c r="F946" s="593"/>
      <c r="G946" s="593"/>
      <c r="H946" s="593"/>
      <c r="I946" s="593"/>
      <c r="J946" s="593"/>
      <c r="K946" s="593"/>
      <c r="L946" s="593"/>
      <c r="M946" s="593"/>
      <c r="N946" s="593"/>
      <c r="O946" s="593"/>
      <c r="P946" s="593"/>
      <c r="R946" s="593"/>
      <c r="S946" s="593"/>
      <c r="T946" s="593"/>
      <c r="U946" s="593"/>
    </row>
    <row r="947" customHeight="1" spans="6:21">
      <c r="F947" s="593"/>
      <c r="G947" s="593"/>
      <c r="H947" s="593"/>
      <c r="I947" s="593"/>
      <c r="J947" s="593"/>
      <c r="K947" s="593"/>
      <c r="L947" s="593"/>
      <c r="M947" s="593"/>
      <c r="N947" s="593"/>
      <c r="O947" s="593"/>
      <c r="P947" s="593"/>
      <c r="R947" s="593"/>
      <c r="S947" s="593"/>
      <c r="T947" s="593"/>
      <c r="U947" s="593"/>
    </row>
    <row r="948" customHeight="1" spans="6:21">
      <c r="F948" s="593"/>
      <c r="G948" s="593"/>
      <c r="H948" s="593"/>
      <c r="I948" s="593"/>
      <c r="J948" s="593"/>
      <c r="K948" s="593"/>
      <c r="L948" s="593"/>
      <c r="M948" s="593"/>
      <c r="N948" s="593"/>
      <c r="O948" s="593"/>
      <c r="P948" s="593"/>
      <c r="R948" s="593"/>
      <c r="S948" s="593"/>
      <c r="T948" s="593"/>
      <c r="U948" s="593"/>
    </row>
    <row r="949" customHeight="1" spans="6:21">
      <c r="F949" s="593"/>
      <c r="G949" s="593"/>
      <c r="H949" s="593"/>
      <c r="I949" s="593"/>
      <c r="J949" s="593"/>
      <c r="K949" s="593"/>
      <c r="L949" s="593"/>
      <c r="M949" s="593"/>
      <c r="N949" s="593"/>
      <c r="O949" s="593"/>
      <c r="P949" s="593"/>
      <c r="R949" s="593"/>
      <c r="S949" s="593"/>
      <c r="T949" s="593"/>
      <c r="U949" s="593"/>
    </row>
    <row r="950" customHeight="1" spans="6:21">
      <c r="F950" s="593"/>
      <c r="G950" s="593"/>
      <c r="H950" s="593"/>
      <c r="I950" s="593"/>
      <c r="J950" s="593"/>
      <c r="K950" s="593"/>
      <c r="L950" s="593"/>
      <c r="M950" s="593"/>
      <c r="N950" s="593"/>
      <c r="O950" s="593"/>
      <c r="P950" s="593"/>
      <c r="R950" s="593"/>
      <c r="S950" s="593"/>
      <c r="T950" s="593"/>
      <c r="U950" s="593"/>
    </row>
    <row r="951" customHeight="1" spans="6:21">
      <c r="F951" s="593"/>
      <c r="G951" s="593"/>
      <c r="H951" s="593"/>
      <c r="I951" s="593"/>
      <c r="J951" s="593"/>
      <c r="K951" s="593"/>
      <c r="L951" s="593"/>
      <c r="M951" s="593"/>
      <c r="N951" s="593"/>
      <c r="O951" s="593"/>
      <c r="P951" s="593"/>
      <c r="R951" s="593"/>
      <c r="S951" s="593"/>
      <c r="T951" s="593"/>
      <c r="U951" s="593"/>
    </row>
    <row r="952" customHeight="1" spans="6:21">
      <c r="F952" s="593"/>
      <c r="G952" s="593"/>
      <c r="H952" s="593"/>
      <c r="I952" s="593"/>
      <c r="J952" s="593"/>
      <c r="K952" s="593"/>
      <c r="L952" s="593"/>
      <c r="M952" s="593"/>
      <c r="N952" s="593"/>
      <c r="O952" s="593"/>
      <c r="P952" s="593"/>
      <c r="R952" s="593"/>
      <c r="S952" s="593"/>
      <c r="T952" s="593"/>
      <c r="U952" s="593"/>
    </row>
    <row r="953" customHeight="1" spans="6:21">
      <c r="F953" s="593"/>
      <c r="G953" s="593"/>
      <c r="H953" s="593"/>
      <c r="I953" s="593"/>
      <c r="J953" s="593"/>
      <c r="K953" s="593"/>
      <c r="L953" s="593"/>
      <c r="M953" s="593"/>
      <c r="N953" s="593"/>
      <c r="O953" s="593"/>
      <c r="P953" s="593"/>
      <c r="R953" s="593"/>
      <c r="S953" s="593"/>
      <c r="T953" s="593"/>
      <c r="U953" s="593"/>
    </row>
    <row r="954" customHeight="1" spans="6:21">
      <c r="F954" s="593"/>
      <c r="G954" s="593"/>
      <c r="H954" s="593"/>
      <c r="I954" s="593"/>
      <c r="J954" s="593"/>
      <c r="K954" s="593"/>
      <c r="L954" s="593"/>
      <c r="M954" s="593"/>
      <c r="N954" s="593"/>
      <c r="O954" s="593"/>
      <c r="P954" s="593"/>
      <c r="R954" s="593"/>
      <c r="S954" s="593"/>
      <c r="T954" s="593"/>
      <c r="U954" s="593"/>
    </row>
    <row r="955" customHeight="1" spans="6:21">
      <c r="F955" s="593"/>
      <c r="G955" s="593"/>
      <c r="H955" s="593"/>
      <c r="I955" s="593"/>
      <c r="J955" s="593"/>
      <c r="K955" s="593"/>
      <c r="L955" s="593"/>
      <c r="M955" s="593"/>
      <c r="N955" s="593"/>
      <c r="O955" s="593"/>
      <c r="P955" s="593"/>
      <c r="R955" s="593"/>
      <c r="S955" s="593"/>
      <c r="T955" s="593"/>
      <c r="U955" s="593"/>
    </row>
    <row r="956" customHeight="1" spans="6:21">
      <c r="F956" s="593"/>
      <c r="G956" s="593"/>
      <c r="H956" s="593"/>
      <c r="I956" s="593"/>
      <c r="J956" s="593"/>
      <c r="K956" s="593"/>
      <c r="L956" s="593"/>
      <c r="M956" s="593"/>
      <c r="N956" s="593"/>
      <c r="O956" s="593"/>
      <c r="P956" s="593"/>
      <c r="R956" s="593"/>
      <c r="S956" s="593"/>
      <c r="T956" s="593"/>
      <c r="U956" s="593"/>
    </row>
    <row r="957" customHeight="1" spans="6:21">
      <c r="F957" s="593"/>
      <c r="G957" s="593"/>
      <c r="H957" s="593"/>
      <c r="I957" s="593"/>
      <c r="J957" s="593"/>
      <c r="K957" s="593"/>
      <c r="L957" s="593"/>
      <c r="M957" s="593"/>
      <c r="N957" s="593"/>
      <c r="O957" s="593"/>
      <c r="P957" s="593"/>
      <c r="R957" s="593"/>
      <c r="S957" s="593"/>
      <c r="T957" s="593"/>
      <c r="U957" s="593"/>
    </row>
    <row r="958" customHeight="1" spans="6:21">
      <c r="F958" s="593"/>
      <c r="G958" s="593"/>
      <c r="H958" s="593"/>
      <c r="I958" s="593"/>
      <c r="J958" s="593"/>
      <c r="K958" s="593"/>
      <c r="L958" s="593"/>
      <c r="M958" s="593"/>
      <c r="N958" s="593"/>
      <c r="O958" s="593"/>
      <c r="P958" s="593"/>
      <c r="R958" s="593"/>
      <c r="S958" s="593"/>
      <c r="T958" s="593"/>
      <c r="U958" s="593"/>
    </row>
    <row r="959" customHeight="1" spans="6:21">
      <c r="F959" s="593"/>
      <c r="G959" s="593"/>
      <c r="H959" s="593"/>
      <c r="I959" s="593"/>
      <c r="J959" s="593"/>
      <c r="K959" s="593"/>
      <c r="L959" s="593"/>
      <c r="M959" s="593"/>
      <c r="N959" s="593"/>
      <c r="O959" s="593"/>
      <c r="P959" s="593"/>
      <c r="R959" s="593"/>
      <c r="S959" s="593"/>
      <c r="T959" s="593"/>
      <c r="U959" s="593"/>
    </row>
    <row r="960" customHeight="1" spans="6:21">
      <c r="F960" s="593"/>
      <c r="G960" s="593"/>
      <c r="H960" s="593"/>
      <c r="I960" s="593"/>
      <c r="J960" s="593"/>
      <c r="K960" s="593"/>
      <c r="L960" s="593"/>
      <c r="M960" s="593"/>
      <c r="N960" s="593"/>
      <c r="O960" s="593"/>
      <c r="P960" s="593"/>
      <c r="R960" s="593"/>
      <c r="S960" s="593"/>
      <c r="T960" s="593"/>
      <c r="U960" s="593"/>
    </row>
    <row r="961" customHeight="1" spans="6:21">
      <c r="F961" s="593"/>
      <c r="G961" s="593"/>
      <c r="H961" s="593"/>
      <c r="I961" s="593"/>
      <c r="J961" s="593"/>
      <c r="K961" s="593"/>
      <c r="L961" s="593"/>
      <c r="M961" s="593"/>
      <c r="N961" s="593"/>
      <c r="O961" s="593"/>
      <c r="P961" s="593"/>
      <c r="R961" s="593"/>
      <c r="S961" s="593"/>
      <c r="T961" s="593"/>
      <c r="U961" s="593"/>
    </row>
    <row r="962" customHeight="1" spans="6:21">
      <c r="F962" s="593"/>
      <c r="G962" s="593"/>
      <c r="H962" s="593"/>
      <c r="I962" s="593"/>
      <c r="J962" s="593"/>
      <c r="K962" s="593"/>
      <c r="L962" s="593"/>
      <c r="M962" s="593"/>
      <c r="N962" s="593"/>
      <c r="O962" s="593"/>
      <c r="P962" s="593"/>
      <c r="R962" s="593"/>
      <c r="S962" s="593"/>
      <c r="T962" s="593"/>
      <c r="U962" s="593"/>
    </row>
    <row r="963" customHeight="1" spans="6:21">
      <c r="F963" s="593"/>
      <c r="G963" s="593"/>
      <c r="H963" s="593"/>
      <c r="I963" s="593"/>
      <c r="J963" s="593"/>
      <c r="K963" s="593"/>
      <c r="L963" s="593"/>
      <c r="M963" s="593"/>
      <c r="N963" s="593"/>
      <c r="O963" s="593"/>
      <c r="P963" s="593"/>
      <c r="R963" s="593"/>
      <c r="S963" s="593"/>
      <c r="T963" s="593"/>
      <c r="U963" s="593"/>
    </row>
    <row r="964" customHeight="1" spans="6:21">
      <c r="F964" s="593"/>
      <c r="G964" s="593"/>
      <c r="H964" s="593"/>
      <c r="I964" s="593"/>
      <c r="J964" s="593"/>
      <c r="K964" s="593"/>
      <c r="L964" s="593"/>
      <c r="M964" s="593"/>
      <c r="N964" s="593"/>
      <c r="O964" s="593"/>
      <c r="P964" s="593"/>
      <c r="R964" s="593"/>
      <c r="S964" s="593"/>
      <c r="T964" s="593"/>
      <c r="U964" s="593"/>
    </row>
    <row r="965" customHeight="1" spans="6:21">
      <c r="F965" s="593"/>
      <c r="G965" s="593"/>
      <c r="H965" s="593"/>
      <c r="I965" s="593"/>
      <c r="J965" s="593"/>
      <c r="K965" s="593"/>
      <c r="L965" s="593"/>
      <c r="M965" s="593"/>
      <c r="N965" s="593"/>
      <c r="O965" s="593"/>
      <c r="P965" s="593"/>
      <c r="R965" s="593"/>
      <c r="S965" s="593"/>
      <c r="T965" s="593"/>
      <c r="U965" s="593"/>
    </row>
    <row r="966" customHeight="1" spans="6:21">
      <c r="F966" s="593"/>
      <c r="G966" s="593"/>
      <c r="H966" s="593"/>
      <c r="I966" s="593"/>
      <c r="J966" s="593"/>
      <c r="K966" s="593"/>
      <c r="L966" s="593"/>
      <c r="M966" s="593"/>
      <c r="N966" s="593"/>
      <c r="O966" s="593"/>
      <c r="P966" s="593"/>
      <c r="R966" s="593"/>
      <c r="S966" s="593"/>
      <c r="T966" s="593"/>
      <c r="U966" s="593"/>
    </row>
    <row r="967" customHeight="1" spans="6:21">
      <c r="F967" s="593"/>
      <c r="G967" s="593"/>
      <c r="H967" s="593"/>
      <c r="I967" s="593"/>
      <c r="J967" s="593"/>
      <c r="K967" s="593"/>
      <c r="L967" s="593"/>
      <c r="M967" s="593"/>
      <c r="N967" s="593"/>
      <c r="O967" s="593"/>
      <c r="P967" s="593"/>
      <c r="R967" s="593"/>
      <c r="S967" s="593"/>
      <c r="T967" s="593"/>
      <c r="U967" s="593"/>
    </row>
    <row r="968" customHeight="1" spans="6:21">
      <c r="F968" s="593"/>
      <c r="G968" s="593"/>
      <c r="H968" s="593"/>
      <c r="I968" s="593"/>
      <c r="J968" s="593"/>
      <c r="K968" s="593"/>
      <c r="L968" s="593"/>
      <c r="M968" s="593"/>
      <c r="N968" s="593"/>
      <c r="O968" s="593"/>
      <c r="P968" s="593"/>
      <c r="R968" s="593"/>
      <c r="S968" s="593"/>
      <c r="T968" s="593"/>
      <c r="U968" s="593"/>
    </row>
    <row r="969" customHeight="1" spans="6:21">
      <c r="F969" s="593"/>
      <c r="G969" s="593"/>
      <c r="H969" s="593"/>
      <c r="I969" s="593"/>
      <c r="J969" s="593"/>
      <c r="K969" s="593"/>
      <c r="L969" s="593"/>
      <c r="M969" s="593"/>
      <c r="N969" s="593"/>
      <c r="O969" s="593"/>
      <c r="P969" s="593"/>
      <c r="R969" s="593"/>
      <c r="S969" s="593"/>
      <c r="T969" s="593"/>
      <c r="U969" s="593"/>
    </row>
    <row r="970" customHeight="1" spans="6:21">
      <c r="F970" s="593"/>
      <c r="G970" s="593"/>
      <c r="H970" s="593"/>
      <c r="I970" s="593"/>
      <c r="J970" s="593"/>
      <c r="K970" s="593"/>
      <c r="L970" s="593"/>
      <c r="M970" s="593"/>
      <c r="N970" s="593"/>
      <c r="O970" s="593"/>
      <c r="P970" s="593"/>
      <c r="R970" s="593"/>
      <c r="S970" s="593"/>
      <c r="T970" s="593"/>
      <c r="U970" s="593"/>
    </row>
    <row r="971" customHeight="1" spans="6:21">
      <c r="F971" s="593"/>
      <c r="G971" s="593"/>
      <c r="H971" s="593"/>
      <c r="I971" s="593"/>
      <c r="J971" s="593"/>
      <c r="K971" s="593"/>
      <c r="L971" s="593"/>
      <c r="M971" s="593"/>
      <c r="N971" s="593"/>
      <c r="O971" s="593"/>
      <c r="P971" s="593"/>
      <c r="R971" s="593"/>
      <c r="S971" s="593"/>
      <c r="T971" s="593"/>
      <c r="U971" s="593"/>
    </row>
    <row r="972" customHeight="1" spans="6:21">
      <c r="F972" s="593"/>
      <c r="G972" s="593"/>
      <c r="H972" s="593"/>
      <c r="I972" s="593"/>
      <c r="J972" s="593"/>
      <c r="K972" s="593"/>
      <c r="L972" s="593"/>
      <c r="M972" s="593"/>
      <c r="N972" s="593"/>
      <c r="O972" s="593"/>
      <c r="P972" s="593"/>
      <c r="R972" s="593"/>
      <c r="S972" s="593"/>
      <c r="T972" s="593"/>
      <c r="U972" s="593"/>
    </row>
    <row r="973" customHeight="1" spans="6:21">
      <c r="F973" s="593"/>
      <c r="G973" s="593"/>
      <c r="H973" s="593"/>
      <c r="I973" s="593"/>
      <c r="J973" s="593"/>
      <c r="K973" s="593"/>
      <c r="L973" s="593"/>
      <c r="M973" s="593"/>
      <c r="N973" s="593"/>
      <c r="O973" s="593"/>
      <c r="P973" s="593"/>
      <c r="R973" s="593"/>
      <c r="S973" s="593"/>
      <c r="T973" s="593"/>
      <c r="U973" s="593"/>
    </row>
    <row r="974" customHeight="1" spans="6:21">
      <c r="F974" s="593"/>
      <c r="G974" s="593"/>
      <c r="H974" s="593"/>
      <c r="I974" s="593"/>
      <c r="J974" s="593"/>
      <c r="K974" s="593"/>
      <c r="L974" s="593"/>
      <c r="M974" s="593"/>
      <c r="N974" s="593"/>
      <c r="O974" s="593"/>
      <c r="P974" s="593"/>
      <c r="R974" s="593"/>
      <c r="S974" s="593"/>
      <c r="T974" s="593"/>
      <c r="U974" s="593"/>
    </row>
    <row r="975" customHeight="1" spans="6:21">
      <c r="F975" s="593"/>
      <c r="G975" s="593"/>
      <c r="H975" s="593"/>
      <c r="I975" s="593"/>
      <c r="J975" s="593"/>
      <c r="K975" s="593"/>
      <c r="L975" s="593"/>
      <c r="M975" s="593"/>
      <c r="N975" s="593"/>
      <c r="O975" s="593"/>
      <c r="P975" s="593"/>
      <c r="R975" s="593"/>
      <c r="S975" s="593"/>
      <c r="T975" s="593"/>
      <c r="U975" s="593"/>
    </row>
    <row r="976" customHeight="1" spans="6:21">
      <c r="F976" s="593"/>
      <c r="G976" s="593"/>
      <c r="H976" s="593"/>
      <c r="I976" s="593"/>
      <c r="J976" s="593"/>
      <c r="K976" s="593"/>
      <c r="L976" s="593"/>
      <c r="M976" s="593"/>
      <c r="N976" s="593"/>
      <c r="O976" s="593"/>
      <c r="P976" s="593"/>
      <c r="R976" s="593"/>
      <c r="S976" s="593"/>
      <c r="T976" s="593"/>
      <c r="U976" s="593"/>
    </row>
    <row r="977" customHeight="1" spans="6:21">
      <c r="F977" s="593"/>
      <c r="G977" s="593"/>
      <c r="H977" s="593"/>
      <c r="I977" s="593"/>
      <c r="J977" s="593"/>
      <c r="K977" s="593"/>
      <c r="L977" s="593"/>
      <c r="M977" s="593"/>
      <c r="N977" s="593"/>
      <c r="O977" s="593"/>
      <c r="P977" s="593"/>
      <c r="R977" s="593"/>
      <c r="S977" s="593"/>
      <c r="T977" s="593"/>
      <c r="U977" s="593"/>
    </row>
    <row r="978" customHeight="1" spans="6:21">
      <c r="F978" s="593"/>
      <c r="G978" s="593"/>
      <c r="H978" s="593"/>
      <c r="I978" s="593"/>
      <c r="J978" s="593"/>
      <c r="K978" s="593"/>
      <c r="L978" s="593"/>
      <c r="M978" s="593"/>
      <c r="N978" s="593"/>
      <c r="O978" s="593"/>
      <c r="P978" s="593"/>
      <c r="R978" s="593"/>
      <c r="S978" s="593"/>
      <c r="T978" s="593"/>
      <c r="U978" s="593"/>
    </row>
    <row r="979" customHeight="1" spans="6:21">
      <c r="F979" s="593"/>
      <c r="G979" s="593"/>
      <c r="H979" s="593"/>
      <c r="I979" s="593"/>
      <c r="J979" s="593"/>
      <c r="K979" s="593"/>
      <c r="L979" s="593"/>
      <c r="M979" s="593"/>
      <c r="N979" s="593"/>
      <c r="O979" s="593"/>
      <c r="P979" s="593"/>
      <c r="R979" s="593"/>
      <c r="S979" s="593"/>
      <c r="T979" s="593"/>
      <c r="U979" s="593"/>
    </row>
    <row r="980" customHeight="1" spans="6:21">
      <c r="F980" s="593"/>
      <c r="G980" s="593"/>
      <c r="H980" s="593"/>
      <c r="I980" s="593"/>
      <c r="J980" s="593"/>
      <c r="K980" s="593"/>
      <c r="L980" s="593"/>
      <c r="M980" s="593"/>
      <c r="N980" s="593"/>
      <c r="O980" s="593"/>
      <c r="P980" s="593"/>
      <c r="R980" s="593"/>
      <c r="S980" s="593"/>
      <c r="T980" s="593"/>
      <c r="U980" s="593"/>
    </row>
    <row r="981" customHeight="1" spans="6:21">
      <c r="F981" s="593"/>
      <c r="G981" s="593"/>
      <c r="H981" s="593"/>
      <c r="I981" s="593"/>
      <c r="J981" s="593"/>
      <c r="K981" s="593"/>
      <c r="L981" s="593"/>
      <c r="M981" s="593"/>
      <c r="N981" s="593"/>
      <c r="O981" s="593"/>
      <c r="P981" s="593"/>
      <c r="R981" s="593"/>
      <c r="S981" s="593"/>
      <c r="T981" s="593"/>
      <c r="U981" s="593"/>
    </row>
    <row r="982" customHeight="1" spans="6:21">
      <c r="F982" s="593"/>
      <c r="G982" s="593"/>
      <c r="H982" s="593"/>
      <c r="I982" s="593"/>
      <c r="J982" s="593"/>
      <c r="K982" s="593"/>
      <c r="L982" s="593"/>
      <c r="M982" s="593"/>
      <c r="N982" s="593"/>
      <c r="O982" s="593"/>
      <c r="P982" s="593"/>
      <c r="R982" s="593"/>
      <c r="S982" s="593"/>
      <c r="T982" s="593"/>
      <c r="U982" s="593"/>
    </row>
    <row r="983" customHeight="1" spans="6:21">
      <c r="F983" s="593"/>
      <c r="G983" s="593"/>
      <c r="H983" s="593"/>
      <c r="I983" s="593"/>
      <c r="J983" s="593"/>
      <c r="K983" s="593"/>
      <c r="L983" s="593"/>
      <c r="M983" s="593"/>
      <c r="N983" s="593"/>
      <c r="O983" s="593"/>
      <c r="P983" s="593"/>
      <c r="R983" s="593"/>
      <c r="S983" s="593"/>
      <c r="T983" s="593"/>
      <c r="U983" s="593"/>
    </row>
    <row r="984" customHeight="1" spans="6:21">
      <c r="F984" s="593"/>
      <c r="G984" s="593"/>
      <c r="H984" s="593"/>
      <c r="I984" s="593"/>
      <c r="J984" s="593"/>
      <c r="K984" s="593"/>
      <c r="L984" s="593"/>
      <c r="M984" s="593"/>
      <c r="N984" s="593"/>
      <c r="O984" s="593"/>
      <c r="P984" s="593"/>
      <c r="R984" s="593"/>
      <c r="S984" s="593"/>
      <c r="T984" s="593"/>
      <c r="U984" s="593"/>
    </row>
    <row r="985" customHeight="1" spans="6:21">
      <c r="F985" s="593"/>
      <c r="G985" s="593"/>
      <c r="H985" s="593"/>
      <c r="I985" s="593"/>
      <c r="J985" s="593"/>
      <c r="K985" s="593"/>
      <c r="L985" s="593"/>
      <c r="M985" s="593"/>
      <c r="N985" s="593"/>
      <c r="O985" s="593"/>
      <c r="P985" s="593"/>
      <c r="R985" s="593"/>
      <c r="S985" s="593"/>
      <c r="T985" s="593"/>
      <c r="U985" s="593"/>
    </row>
    <row r="986" customHeight="1" spans="6:21">
      <c r="F986" s="593"/>
      <c r="G986" s="593"/>
      <c r="H986" s="593"/>
      <c r="I986" s="593"/>
      <c r="J986" s="593"/>
      <c r="K986" s="593"/>
      <c r="L986" s="593"/>
      <c r="M986" s="593"/>
      <c r="N986" s="593"/>
      <c r="O986" s="593"/>
      <c r="P986" s="593"/>
      <c r="R986" s="593"/>
      <c r="S986" s="593"/>
      <c r="T986" s="593"/>
      <c r="U986" s="593"/>
    </row>
    <row r="987" customHeight="1" spans="6:21">
      <c r="F987" s="593"/>
      <c r="G987" s="593"/>
      <c r="H987" s="593"/>
      <c r="I987" s="593"/>
      <c r="J987" s="593"/>
      <c r="K987" s="593"/>
      <c r="L987" s="593"/>
      <c r="M987" s="593"/>
      <c r="N987" s="593"/>
      <c r="O987" s="593"/>
      <c r="P987" s="593"/>
      <c r="R987" s="593"/>
      <c r="S987" s="593"/>
      <c r="T987" s="593"/>
      <c r="U987" s="593"/>
    </row>
    <row r="988" customHeight="1" spans="6:21">
      <c r="F988" s="593"/>
      <c r="G988" s="593"/>
      <c r="H988" s="593"/>
      <c r="I988" s="593"/>
      <c r="J988" s="593"/>
      <c r="K988" s="593"/>
      <c r="L988" s="593"/>
      <c r="M988" s="593"/>
      <c r="N988" s="593"/>
      <c r="O988" s="593"/>
      <c r="P988" s="593"/>
      <c r="R988" s="593"/>
      <c r="S988" s="593"/>
      <c r="T988" s="593"/>
      <c r="U988" s="593"/>
    </row>
    <row r="989" customHeight="1" spans="6:21">
      <c r="F989" s="593"/>
      <c r="G989" s="593"/>
      <c r="H989" s="593"/>
      <c r="I989" s="593"/>
      <c r="J989" s="593"/>
      <c r="K989" s="593"/>
      <c r="L989" s="593"/>
      <c r="M989" s="593"/>
      <c r="N989" s="593"/>
      <c r="O989" s="593"/>
      <c r="P989" s="593"/>
      <c r="R989" s="593"/>
      <c r="S989" s="593"/>
      <c r="T989" s="593"/>
      <c r="U989" s="593"/>
    </row>
    <row r="990" customHeight="1" spans="6:21">
      <c r="F990" s="593"/>
      <c r="G990" s="593"/>
      <c r="H990" s="593"/>
      <c r="I990" s="593"/>
      <c r="J990" s="593"/>
      <c r="K990" s="593"/>
      <c r="L990" s="593"/>
      <c r="M990" s="593"/>
      <c r="N990" s="593"/>
      <c r="O990" s="593"/>
      <c r="P990" s="593"/>
      <c r="R990" s="593"/>
      <c r="S990" s="593"/>
      <c r="T990" s="593"/>
      <c r="U990" s="593"/>
    </row>
    <row r="991" customHeight="1" spans="6:21">
      <c r="F991" s="593"/>
      <c r="G991" s="593"/>
      <c r="H991" s="593"/>
      <c r="I991" s="593"/>
      <c r="J991" s="593"/>
      <c r="K991" s="593"/>
      <c r="L991" s="593"/>
      <c r="M991" s="593"/>
      <c r="N991" s="593"/>
      <c r="O991" s="593"/>
      <c r="P991" s="593"/>
      <c r="R991" s="593"/>
      <c r="S991" s="593"/>
      <c r="T991" s="593"/>
      <c r="U991" s="593"/>
    </row>
    <row r="992" customHeight="1" spans="6:21">
      <c r="F992" s="593"/>
      <c r="G992" s="593"/>
      <c r="H992" s="593"/>
      <c r="I992" s="593"/>
      <c r="J992" s="593"/>
      <c r="K992" s="593"/>
      <c r="L992" s="593"/>
      <c r="M992" s="593"/>
      <c r="N992" s="593"/>
      <c r="O992" s="593"/>
      <c r="P992" s="593"/>
      <c r="R992" s="593"/>
      <c r="S992" s="593"/>
      <c r="T992" s="593"/>
      <c r="U992" s="593"/>
    </row>
    <row r="993" customHeight="1" spans="6:21">
      <c r="F993" s="593"/>
      <c r="G993" s="593"/>
      <c r="H993" s="593"/>
      <c r="I993" s="593"/>
      <c r="J993" s="593"/>
      <c r="K993" s="593"/>
      <c r="L993" s="593"/>
      <c r="M993" s="593"/>
      <c r="N993" s="593"/>
      <c r="O993" s="593"/>
      <c r="P993" s="593"/>
      <c r="R993" s="593"/>
      <c r="S993" s="593"/>
      <c r="T993" s="593"/>
      <c r="U993" s="593"/>
    </row>
    <row r="994" customHeight="1" spans="6:21">
      <c r="F994" s="593"/>
      <c r="G994" s="593"/>
      <c r="H994" s="593"/>
      <c r="I994" s="593"/>
      <c r="J994" s="593"/>
      <c r="K994" s="593"/>
      <c r="L994" s="593"/>
      <c r="M994" s="593"/>
      <c r="N994" s="593"/>
      <c r="O994" s="593"/>
      <c r="P994" s="593"/>
      <c r="R994" s="593"/>
      <c r="S994" s="593"/>
      <c r="T994" s="593"/>
      <c r="U994" s="593"/>
    </row>
    <row r="995" customHeight="1" spans="6:21">
      <c r="F995" s="593"/>
      <c r="G995" s="593"/>
      <c r="H995" s="593"/>
      <c r="I995" s="593"/>
      <c r="J995" s="593"/>
      <c r="K995" s="593"/>
      <c r="L995" s="593"/>
      <c r="M995" s="593"/>
      <c r="N995" s="593"/>
      <c r="O995" s="593"/>
      <c r="P995" s="593"/>
      <c r="R995" s="593"/>
      <c r="S995" s="593"/>
      <c r="T995" s="593"/>
      <c r="U995" s="593"/>
    </row>
    <row r="996" customHeight="1" spans="6:21">
      <c r="F996" s="593"/>
      <c r="G996" s="593"/>
      <c r="H996" s="593"/>
      <c r="I996" s="593"/>
      <c r="J996" s="593"/>
      <c r="K996" s="593"/>
      <c r="L996" s="593"/>
      <c r="M996" s="593"/>
      <c r="N996" s="593"/>
      <c r="O996" s="593"/>
      <c r="P996" s="593"/>
      <c r="R996" s="593"/>
      <c r="S996" s="593"/>
      <c r="T996" s="593"/>
      <c r="U996" s="593"/>
    </row>
    <row r="997" customHeight="1" spans="6:21">
      <c r="F997" s="593"/>
      <c r="G997" s="593"/>
      <c r="H997" s="593"/>
      <c r="I997" s="593"/>
      <c r="J997" s="593"/>
      <c r="K997" s="593"/>
      <c r="L997" s="593"/>
      <c r="M997" s="593"/>
      <c r="N997" s="593"/>
      <c r="O997" s="593"/>
      <c r="P997" s="593"/>
      <c r="R997" s="593"/>
      <c r="S997" s="593"/>
      <c r="T997" s="593"/>
      <c r="U997" s="593"/>
    </row>
    <row r="998" customHeight="1" spans="6:21">
      <c r="F998" s="593"/>
      <c r="G998" s="593"/>
      <c r="H998" s="593"/>
      <c r="I998" s="593"/>
      <c r="J998" s="593"/>
      <c r="K998" s="593"/>
      <c r="L998" s="593"/>
      <c r="M998" s="593"/>
      <c r="N998" s="593"/>
      <c r="O998" s="593"/>
      <c r="P998" s="593"/>
      <c r="R998" s="593"/>
      <c r="S998" s="593"/>
      <c r="T998" s="593"/>
      <c r="U998" s="593"/>
    </row>
    <row r="999" customHeight="1" spans="6:21">
      <c r="F999" s="593"/>
      <c r="G999" s="593"/>
      <c r="H999" s="593"/>
      <c r="I999" s="593"/>
      <c r="J999" s="593"/>
      <c r="K999" s="593"/>
      <c r="L999" s="593"/>
      <c r="M999" s="593"/>
      <c r="N999" s="593"/>
      <c r="O999" s="593"/>
      <c r="P999" s="593"/>
      <c r="R999" s="593"/>
      <c r="S999" s="593"/>
      <c r="T999" s="593"/>
      <c r="U999" s="593"/>
    </row>
    <row r="1000" customHeight="1" spans="6:21">
      <c r="F1000" s="593"/>
      <c r="G1000" s="593"/>
      <c r="H1000" s="593"/>
      <c r="I1000" s="593"/>
      <c r="J1000" s="593"/>
      <c r="K1000" s="593"/>
      <c r="L1000" s="593"/>
      <c r="M1000" s="593"/>
      <c r="N1000" s="593"/>
      <c r="O1000" s="593"/>
      <c r="P1000" s="593"/>
      <c r="R1000" s="593"/>
      <c r="S1000" s="593"/>
      <c r="T1000" s="593"/>
      <c r="U1000" s="593"/>
    </row>
    <row r="1001" customHeight="1" spans="6:21">
      <c r="F1001" s="593"/>
      <c r="G1001" s="593"/>
      <c r="H1001" s="593"/>
      <c r="I1001" s="593"/>
      <c r="J1001" s="593"/>
      <c r="K1001" s="593"/>
      <c r="L1001" s="593"/>
      <c r="M1001" s="593"/>
      <c r="N1001" s="593"/>
      <c r="O1001" s="593"/>
      <c r="P1001" s="593"/>
      <c r="R1001" s="593"/>
      <c r="S1001" s="593"/>
      <c r="T1001" s="593"/>
      <c r="U1001" s="593"/>
    </row>
    <row r="1002" customHeight="1" spans="6:21">
      <c r="F1002" s="593"/>
      <c r="G1002" s="593"/>
      <c r="H1002" s="593"/>
      <c r="I1002" s="593"/>
      <c r="J1002" s="593"/>
      <c r="K1002" s="593"/>
      <c r="L1002" s="593"/>
      <c r="M1002" s="593"/>
      <c r="N1002" s="593"/>
      <c r="O1002" s="593"/>
      <c r="P1002" s="593"/>
      <c r="R1002" s="593"/>
      <c r="S1002" s="593"/>
      <c r="T1002" s="593"/>
      <c r="U1002" s="593"/>
    </row>
    <row r="1003" customHeight="1" spans="6:21">
      <c r="F1003" s="593"/>
      <c r="G1003" s="593"/>
      <c r="H1003" s="593"/>
      <c r="I1003" s="593"/>
      <c r="J1003" s="593"/>
      <c r="K1003" s="593"/>
      <c r="L1003" s="593"/>
      <c r="M1003" s="593"/>
      <c r="N1003" s="593"/>
      <c r="O1003" s="593"/>
      <c r="P1003" s="593"/>
      <c r="R1003" s="593"/>
      <c r="S1003" s="593"/>
      <c r="T1003" s="593"/>
      <c r="U1003" s="593"/>
    </row>
    <row r="1004" customHeight="1" spans="6:21">
      <c r="F1004" s="593"/>
      <c r="G1004" s="593"/>
      <c r="H1004" s="593"/>
      <c r="I1004" s="593"/>
      <c r="J1004" s="593"/>
      <c r="K1004" s="593"/>
      <c r="L1004" s="593"/>
      <c r="M1004" s="593"/>
      <c r="N1004" s="593"/>
      <c r="O1004" s="593"/>
      <c r="P1004" s="593"/>
      <c r="R1004" s="593"/>
      <c r="S1004" s="593"/>
      <c r="T1004" s="593"/>
      <c r="U1004" s="593"/>
    </row>
    <row r="1005" customHeight="1" spans="6:21">
      <c r="F1005" s="593"/>
      <c r="G1005" s="593"/>
      <c r="H1005" s="593"/>
      <c r="I1005" s="593"/>
      <c r="J1005" s="593"/>
      <c r="K1005" s="593"/>
      <c r="L1005" s="593"/>
      <c r="M1005" s="593"/>
      <c r="N1005" s="593"/>
      <c r="O1005" s="593"/>
      <c r="P1005" s="593"/>
      <c r="R1005" s="593"/>
      <c r="S1005" s="593"/>
      <c r="T1005" s="593"/>
      <c r="U1005" s="593"/>
    </row>
    <row r="1006" customHeight="1" spans="6:21">
      <c r="F1006" s="593"/>
      <c r="G1006" s="593"/>
      <c r="H1006" s="593"/>
      <c r="I1006" s="593"/>
      <c r="J1006" s="593"/>
      <c r="K1006" s="593"/>
      <c r="L1006" s="593"/>
      <c r="M1006" s="593"/>
      <c r="N1006" s="593"/>
      <c r="O1006" s="593"/>
      <c r="P1006" s="593"/>
      <c r="R1006" s="593"/>
      <c r="S1006" s="593"/>
      <c r="T1006" s="593"/>
      <c r="U1006" s="593"/>
    </row>
    <row r="1007" customHeight="1" spans="6:21">
      <c r="F1007" s="593"/>
      <c r="G1007" s="593"/>
      <c r="H1007" s="593"/>
      <c r="I1007" s="593"/>
      <c r="J1007" s="593"/>
      <c r="K1007" s="593"/>
      <c r="L1007" s="593"/>
      <c r="M1007" s="593"/>
      <c r="N1007" s="593"/>
      <c r="O1007" s="593"/>
      <c r="P1007" s="593"/>
      <c r="R1007" s="593"/>
      <c r="S1007" s="593"/>
      <c r="T1007" s="593"/>
      <c r="U1007" s="593"/>
    </row>
    <row r="1008" customHeight="1" spans="6:21">
      <c r="F1008" s="593"/>
      <c r="G1008" s="593"/>
      <c r="H1008" s="593"/>
      <c r="I1008" s="593"/>
      <c r="J1008" s="593"/>
      <c r="K1008" s="593"/>
      <c r="L1008" s="593"/>
      <c r="M1008" s="593"/>
      <c r="N1008" s="593"/>
      <c r="O1008" s="593"/>
      <c r="P1008" s="593"/>
      <c r="R1008" s="593"/>
      <c r="S1008" s="593"/>
      <c r="T1008" s="593"/>
      <c r="U1008" s="593"/>
    </row>
    <row r="1009" customHeight="1" spans="6:21">
      <c r="F1009" s="593"/>
      <c r="G1009" s="593"/>
      <c r="H1009" s="593"/>
      <c r="I1009" s="593"/>
      <c r="J1009" s="593"/>
      <c r="K1009" s="593"/>
      <c r="L1009" s="593"/>
      <c r="M1009" s="593"/>
      <c r="N1009" s="593"/>
      <c r="O1009" s="593"/>
      <c r="P1009" s="593"/>
      <c r="R1009" s="593"/>
      <c r="S1009" s="593"/>
      <c r="T1009" s="593"/>
      <c r="U1009" s="593"/>
    </row>
    <row r="1010" customHeight="1" spans="6:21">
      <c r="F1010" s="593"/>
      <c r="G1010" s="593"/>
      <c r="H1010" s="593"/>
      <c r="I1010" s="593"/>
      <c r="J1010" s="593"/>
      <c r="K1010" s="593"/>
      <c r="L1010" s="593"/>
      <c r="M1010" s="593"/>
      <c r="N1010" s="593"/>
      <c r="O1010" s="593"/>
      <c r="P1010" s="593"/>
      <c r="R1010" s="593"/>
      <c r="S1010" s="593"/>
      <c r="T1010" s="593"/>
      <c r="U1010" s="593"/>
    </row>
    <row r="1011" customHeight="1" spans="6:21">
      <c r="F1011" s="593"/>
      <c r="G1011" s="593"/>
      <c r="H1011" s="593"/>
      <c r="I1011" s="593"/>
      <c r="J1011" s="593"/>
      <c r="K1011" s="593"/>
      <c r="L1011" s="593"/>
      <c r="M1011" s="593"/>
      <c r="N1011" s="593"/>
      <c r="O1011" s="593"/>
      <c r="P1011" s="593"/>
      <c r="R1011" s="593"/>
      <c r="S1011" s="593"/>
      <c r="T1011" s="593"/>
      <c r="U1011" s="593"/>
    </row>
    <row r="1012" customHeight="1" spans="6:21">
      <c r="F1012" s="593"/>
      <c r="G1012" s="593"/>
      <c r="H1012" s="593"/>
      <c r="I1012" s="593"/>
      <c r="J1012" s="593"/>
      <c r="K1012" s="593"/>
      <c r="L1012" s="593"/>
      <c r="M1012" s="593"/>
      <c r="N1012" s="593"/>
      <c r="O1012" s="593"/>
      <c r="P1012" s="593"/>
      <c r="R1012" s="593"/>
      <c r="S1012" s="593"/>
      <c r="T1012" s="593"/>
      <c r="U1012" s="593"/>
    </row>
    <row r="1013" customHeight="1" spans="6:21">
      <c r="F1013" s="593"/>
      <c r="G1013" s="593"/>
      <c r="H1013" s="593"/>
      <c r="I1013" s="593"/>
      <c r="J1013" s="593"/>
      <c r="K1013" s="593"/>
      <c r="L1013" s="593"/>
      <c r="M1013" s="593"/>
      <c r="N1013" s="593"/>
      <c r="O1013" s="593"/>
      <c r="P1013" s="593"/>
      <c r="R1013" s="593"/>
      <c r="S1013" s="593"/>
      <c r="T1013" s="593"/>
      <c r="U1013" s="593"/>
    </row>
    <row r="1014" customHeight="1" spans="6:21">
      <c r="F1014" s="593"/>
      <c r="G1014" s="593"/>
      <c r="H1014" s="593"/>
      <c r="I1014" s="593"/>
      <c r="J1014" s="593"/>
      <c r="K1014" s="593"/>
      <c r="L1014" s="593"/>
      <c r="M1014" s="593"/>
      <c r="N1014" s="593"/>
      <c r="O1014" s="593"/>
      <c r="P1014" s="593"/>
      <c r="R1014" s="593"/>
      <c r="S1014" s="593"/>
      <c r="T1014" s="593"/>
      <c r="U1014" s="593"/>
    </row>
    <row r="1015" customHeight="1" spans="6:21">
      <c r="F1015" s="593"/>
      <c r="G1015" s="593"/>
      <c r="H1015" s="593"/>
      <c r="I1015" s="593"/>
      <c r="J1015" s="593"/>
      <c r="K1015" s="593"/>
      <c r="L1015" s="593"/>
      <c r="M1015" s="593"/>
      <c r="N1015" s="593"/>
      <c r="O1015" s="593"/>
      <c r="P1015" s="593"/>
      <c r="R1015" s="593"/>
      <c r="S1015" s="593"/>
      <c r="T1015" s="593"/>
      <c r="U1015" s="593"/>
    </row>
    <row r="1016" customHeight="1" spans="6:21">
      <c r="F1016" s="593"/>
      <c r="G1016" s="593"/>
      <c r="H1016" s="593"/>
      <c r="I1016" s="593"/>
      <c r="J1016" s="593"/>
      <c r="K1016" s="593"/>
      <c r="L1016" s="593"/>
      <c r="M1016" s="593"/>
      <c r="N1016" s="593"/>
      <c r="O1016" s="593"/>
      <c r="P1016" s="593"/>
      <c r="R1016" s="593"/>
      <c r="S1016" s="593"/>
      <c r="T1016" s="593"/>
      <c r="U1016" s="593"/>
    </row>
    <row r="1017" customHeight="1" spans="6:21">
      <c r="F1017" s="593"/>
      <c r="G1017" s="593"/>
      <c r="H1017" s="593"/>
      <c r="I1017" s="593"/>
      <c r="J1017" s="593"/>
      <c r="K1017" s="593"/>
      <c r="L1017" s="593"/>
      <c r="M1017" s="593"/>
      <c r="N1017" s="593"/>
      <c r="O1017" s="593"/>
      <c r="P1017" s="593"/>
      <c r="R1017" s="593"/>
      <c r="S1017" s="593"/>
      <c r="T1017" s="593"/>
      <c r="U1017" s="593"/>
    </row>
    <row r="1018" customHeight="1" spans="6:21">
      <c r="F1018" s="593"/>
      <c r="G1018" s="593"/>
      <c r="H1018" s="593"/>
      <c r="I1018" s="593"/>
      <c r="J1018" s="593"/>
      <c r="K1018" s="593"/>
      <c r="L1018" s="593"/>
      <c r="M1018" s="593"/>
      <c r="N1018" s="593"/>
      <c r="O1018" s="593"/>
      <c r="P1018" s="593"/>
      <c r="R1018" s="593"/>
      <c r="S1018" s="593"/>
      <c r="T1018" s="593"/>
      <c r="U1018" s="593"/>
    </row>
    <row r="1019" customHeight="1" spans="6:21">
      <c r="F1019" s="593"/>
      <c r="G1019" s="593"/>
      <c r="H1019" s="593"/>
      <c r="I1019" s="593"/>
      <c r="J1019" s="593"/>
      <c r="K1019" s="593"/>
      <c r="L1019" s="593"/>
      <c r="M1019" s="593"/>
      <c r="N1019" s="593"/>
      <c r="O1019" s="593"/>
      <c r="P1019" s="593"/>
      <c r="R1019" s="593"/>
      <c r="S1019" s="593"/>
      <c r="T1019" s="593"/>
      <c r="U1019" s="593"/>
    </row>
    <row r="1020" customHeight="1" spans="6:21">
      <c r="F1020" s="593"/>
      <c r="G1020" s="593"/>
      <c r="H1020" s="593"/>
      <c r="I1020" s="593"/>
      <c r="J1020" s="593"/>
      <c r="K1020" s="593"/>
      <c r="L1020" s="593"/>
      <c r="M1020" s="593"/>
      <c r="N1020" s="593"/>
      <c r="O1020" s="593"/>
      <c r="P1020" s="593"/>
      <c r="R1020" s="593"/>
      <c r="S1020" s="593"/>
      <c r="T1020" s="593"/>
      <c r="U1020" s="593"/>
    </row>
    <row r="1021" customHeight="1" spans="6:21">
      <c r="F1021" s="593"/>
      <c r="G1021" s="593"/>
      <c r="H1021" s="593"/>
      <c r="I1021" s="593"/>
      <c r="J1021" s="593"/>
      <c r="K1021" s="593"/>
      <c r="L1021" s="593"/>
      <c r="M1021" s="593"/>
      <c r="N1021" s="593"/>
      <c r="O1021" s="593"/>
      <c r="P1021" s="593"/>
      <c r="R1021" s="593"/>
      <c r="S1021" s="593"/>
      <c r="T1021" s="593"/>
      <c r="U1021" s="593"/>
    </row>
    <row r="1022" customHeight="1" spans="6:21">
      <c r="F1022" s="593"/>
      <c r="G1022" s="593"/>
      <c r="H1022" s="593"/>
      <c r="I1022" s="593"/>
      <c r="J1022" s="593"/>
      <c r="K1022" s="593"/>
      <c r="L1022" s="593"/>
      <c r="M1022" s="593"/>
      <c r="N1022" s="593"/>
      <c r="O1022" s="593"/>
      <c r="P1022" s="593"/>
      <c r="R1022" s="593"/>
      <c r="S1022" s="593"/>
      <c r="T1022" s="593"/>
      <c r="U1022" s="593"/>
    </row>
    <row r="1023" customHeight="1" spans="6:21">
      <c r="F1023" s="593"/>
      <c r="G1023" s="593"/>
      <c r="H1023" s="593"/>
      <c r="I1023" s="593"/>
      <c r="J1023" s="593"/>
      <c r="K1023" s="593"/>
      <c r="L1023" s="593"/>
      <c r="M1023" s="593"/>
      <c r="N1023" s="593"/>
      <c r="O1023" s="593"/>
      <c r="P1023" s="593"/>
      <c r="R1023" s="593"/>
      <c r="S1023" s="593"/>
      <c r="T1023" s="593"/>
      <c r="U1023" s="593"/>
    </row>
    <row r="1024" customHeight="1" spans="6:21">
      <c r="F1024" s="593"/>
      <c r="G1024" s="593"/>
      <c r="H1024" s="593"/>
      <c r="I1024" s="593"/>
      <c r="J1024" s="593"/>
      <c r="K1024" s="593"/>
      <c r="L1024" s="593"/>
      <c r="M1024" s="593"/>
      <c r="N1024" s="593"/>
      <c r="O1024" s="593"/>
      <c r="P1024" s="593"/>
      <c r="R1024" s="593"/>
      <c r="S1024" s="593"/>
      <c r="T1024" s="593"/>
      <c r="U1024" s="593"/>
    </row>
    <row r="1025" customHeight="1" spans="6:21">
      <c r="F1025" s="593"/>
      <c r="G1025" s="593"/>
      <c r="H1025" s="593"/>
      <c r="I1025" s="593"/>
      <c r="J1025" s="593"/>
      <c r="K1025" s="593"/>
      <c r="L1025" s="593"/>
      <c r="M1025" s="593"/>
      <c r="N1025" s="593"/>
      <c r="O1025" s="593"/>
      <c r="P1025" s="593"/>
      <c r="R1025" s="593"/>
      <c r="S1025" s="593"/>
      <c r="T1025" s="593"/>
      <c r="U1025" s="593"/>
    </row>
    <row r="1026" customHeight="1" spans="6:21">
      <c r="F1026" s="593"/>
      <c r="G1026" s="593"/>
      <c r="H1026" s="593"/>
      <c r="I1026" s="593"/>
      <c r="J1026" s="593"/>
      <c r="K1026" s="593"/>
      <c r="L1026" s="593"/>
      <c r="M1026" s="593"/>
      <c r="N1026" s="593"/>
      <c r="O1026" s="593"/>
      <c r="P1026" s="593"/>
      <c r="R1026" s="593"/>
      <c r="S1026" s="593"/>
      <c r="T1026" s="593"/>
      <c r="U1026" s="593"/>
    </row>
    <row r="1027" customHeight="1" spans="6:21">
      <c r="F1027" s="593"/>
      <c r="G1027" s="593"/>
      <c r="H1027" s="593"/>
      <c r="I1027" s="593"/>
      <c r="J1027" s="593"/>
      <c r="K1027" s="593"/>
      <c r="L1027" s="593"/>
      <c r="M1027" s="593"/>
      <c r="N1027" s="593"/>
      <c r="O1027" s="593"/>
      <c r="P1027" s="593"/>
      <c r="R1027" s="593"/>
      <c r="S1027" s="593"/>
      <c r="T1027" s="593"/>
      <c r="U1027" s="593"/>
    </row>
    <row r="1028" customHeight="1" spans="6:21">
      <c r="F1028" s="593"/>
      <c r="G1028" s="593"/>
      <c r="H1028" s="593"/>
      <c r="I1028" s="593"/>
      <c r="J1028" s="593"/>
      <c r="K1028" s="593"/>
      <c r="L1028" s="593"/>
      <c r="M1028" s="593"/>
      <c r="N1028" s="593"/>
      <c r="O1028" s="593"/>
      <c r="P1028" s="593"/>
      <c r="R1028" s="593"/>
      <c r="S1028" s="593"/>
      <c r="T1028" s="593"/>
      <c r="U1028" s="593"/>
    </row>
    <row r="1029" customHeight="1" spans="6:21">
      <c r="F1029" s="593"/>
      <c r="G1029" s="593"/>
      <c r="H1029" s="593"/>
      <c r="I1029" s="593"/>
      <c r="J1029" s="593"/>
      <c r="K1029" s="593"/>
      <c r="L1029" s="593"/>
      <c r="M1029" s="593"/>
      <c r="N1029" s="593"/>
      <c r="O1029" s="593"/>
      <c r="P1029" s="593"/>
      <c r="R1029" s="593"/>
      <c r="S1029" s="593"/>
      <c r="T1029" s="593"/>
      <c r="U1029" s="593"/>
    </row>
    <row r="1030" customHeight="1" spans="6:21">
      <c r="F1030" s="593"/>
      <c r="G1030" s="593"/>
      <c r="H1030" s="593"/>
      <c r="I1030" s="593"/>
      <c r="J1030" s="593"/>
      <c r="K1030" s="593"/>
      <c r="L1030" s="593"/>
      <c r="M1030" s="593"/>
      <c r="N1030" s="593"/>
      <c r="O1030" s="593"/>
      <c r="P1030" s="593"/>
      <c r="R1030" s="593"/>
      <c r="S1030" s="593"/>
      <c r="T1030" s="593"/>
      <c r="U1030" s="593"/>
    </row>
    <row r="1031" customHeight="1" spans="6:21">
      <c r="F1031" s="593"/>
      <c r="G1031" s="593"/>
      <c r="H1031" s="593"/>
      <c r="I1031" s="593"/>
      <c r="J1031" s="593"/>
      <c r="K1031" s="593"/>
      <c r="L1031" s="593"/>
      <c r="M1031" s="593"/>
      <c r="N1031" s="593"/>
      <c r="O1031" s="593"/>
      <c r="P1031" s="593"/>
      <c r="R1031" s="593"/>
      <c r="S1031" s="593"/>
      <c r="T1031" s="593"/>
      <c r="U1031" s="593"/>
    </row>
    <row r="1032" customHeight="1" spans="6:21">
      <c r="F1032" s="593"/>
      <c r="G1032" s="593"/>
      <c r="H1032" s="593"/>
      <c r="I1032" s="593"/>
      <c r="J1032" s="593"/>
      <c r="K1032" s="593"/>
      <c r="L1032" s="593"/>
      <c r="M1032" s="593"/>
      <c r="N1032" s="593"/>
      <c r="O1032" s="593"/>
      <c r="P1032" s="593"/>
      <c r="R1032" s="593"/>
      <c r="S1032" s="593"/>
      <c r="T1032" s="593"/>
      <c r="U1032" s="593"/>
    </row>
    <row r="1033" customHeight="1" spans="6:21">
      <c r="F1033" s="593"/>
      <c r="G1033" s="593"/>
      <c r="H1033" s="593"/>
      <c r="I1033" s="593"/>
      <c r="J1033" s="593"/>
      <c r="K1033" s="593"/>
      <c r="L1033" s="593"/>
      <c r="M1033" s="593"/>
      <c r="N1033" s="593"/>
      <c r="O1033" s="593"/>
      <c r="P1033" s="593"/>
      <c r="R1033" s="593"/>
      <c r="S1033" s="593"/>
      <c r="T1033" s="593"/>
      <c r="U1033" s="593"/>
    </row>
    <row r="1034" customHeight="1" spans="6:21">
      <c r="F1034" s="593"/>
      <c r="G1034" s="593"/>
      <c r="H1034" s="593"/>
      <c r="I1034" s="593"/>
      <c r="J1034" s="593"/>
      <c r="K1034" s="593"/>
      <c r="L1034" s="593"/>
      <c r="M1034" s="593"/>
      <c r="N1034" s="593"/>
      <c r="O1034" s="593"/>
      <c r="P1034" s="593"/>
      <c r="R1034" s="593"/>
      <c r="S1034" s="593"/>
      <c r="T1034" s="593"/>
      <c r="U1034" s="593"/>
    </row>
    <row r="1035" customHeight="1" spans="6:21">
      <c r="F1035" s="593"/>
      <c r="G1035" s="593"/>
      <c r="H1035" s="593"/>
      <c r="I1035" s="593"/>
      <c r="J1035" s="593"/>
      <c r="K1035" s="593"/>
      <c r="L1035" s="593"/>
      <c r="M1035" s="593"/>
      <c r="N1035" s="593"/>
      <c r="O1035" s="593"/>
      <c r="P1035" s="593"/>
      <c r="R1035" s="593"/>
      <c r="S1035" s="593"/>
      <c r="T1035" s="593"/>
      <c r="U1035" s="593"/>
    </row>
    <row r="1036" customHeight="1" spans="6:21">
      <c r="F1036" s="593"/>
      <c r="G1036" s="593"/>
      <c r="H1036" s="593"/>
      <c r="I1036" s="593"/>
      <c r="J1036" s="593"/>
      <c r="K1036" s="593"/>
      <c r="L1036" s="593"/>
      <c r="M1036" s="593"/>
      <c r="N1036" s="593"/>
      <c r="O1036" s="593"/>
      <c r="P1036" s="593"/>
      <c r="R1036" s="593"/>
      <c r="S1036" s="593"/>
      <c r="T1036" s="593"/>
      <c r="U1036" s="593"/>
    </row>
    <row r="1037" customHeight="1" spans="6:21">
      <c r="F1037" s="593"/>
      <c r="G1037" s="593"/>
      <c r="H1037" s="593"/>
      <c r="I1037" s="593"/>
      <c r="J1037" s="593"/>
      <c r="K1037" s="593"/>
      <c r="L1037" s="593"/>
      <c r="M1037" s="593"/>
      <c r="N1037" s="593"/>
      <c r="O1037" s="593"/>
      <c r="P1037" s="593"/>
      <c r="R1037" s="593"/>
      <c r="S1037" s="593"/>
      <c r="T1037" s="593"/>
      <c r="U1037" s="593"/>
    </row>
    <row r="1038" customHeight="1" spans="6:21">
      <c r="F1038" s="593"/>
      <c r="G1038" s="593"/>
      <c r="H1038" s="593"/>
      <c r="I1038" s="593"/>
      <c r="J1038" s="593"/>
      <c r="K1038" s="593"/>
      <c r="L1038" s="593"/>
      <c r="M1038" s="593"/>
      <c r="N1038" s="593"/>
      <c r="O1038" s="593"/>
      <c r="P1038" s="593"/>
      <c r="R1038" s="593"/>
      <c r="S1038" s="593"/>
      <c r="T1038" s="593"/>
      <c r="U1038" s="593"/>
    </row>
    <row r="1039" customHeight="1" spans="6:21">
      <c r="F1039" s="593"/>
      <c r="G1039" s="593"/>
      <c r="H1039" s="593"/>
      <c r="I1039" s="593"/>
      <c r="J1039" s="593"/>
      <c r="K1039" s="593"/>
      <c r="L1039" s="593"/>
      <c r="M1039" s="593"/>
      <c r="N1039" s="593"/>
      <c r="O1039" s="593"/>
      <c r="P1039" s="593"/>
      <c r="R1039" s="593"/>
      <c r="S1039" s="593"/>
      <c r="T1039" s="593"/>
      <c r="U1039" s="593"/>
    </row>
    <row r="1040" customHeight="1" spans="6:21">
      <c r="F1040" s="593"/>
      <c r="G1040" s="593"/>
      <c r="H1040" s="593"/>
      <c r="I1040" s="593"/>
      <c r="J1040" s="593"/>
      <c r="K1040" s="593"/>
      <c r="L1040" s="593"/>
      <c r="M1040" s="593"/>
      <c r="N1040" s="593"/>
      <c r="O1040" s="593"/>
      <c r="P1040" s="593"/>
      <c r="R1040" s="593"/>
      <c r="S1040" s="593"/>
      <c r="T1040" s="593"/>
      <c r="U1040" s="593"/>
    </row>
    <row r="1041" customHeight="1" spans="6:21">
      <c r="F1041" s="593"/>
      <c r="G1041" s="593"/>
      <c r="H1041" s="593"/>
      <c r="I1041" s="593"/>
      <c r="J1041" s="593"/>
      <c r="K1041" s="593"/>
      <c r="L1041" s="593"/>
      <c r="M1041" s="593"/>
      <c r="N1041" s="593"/>
      <c r="O1041" s="593"/>
      <c r="P1041" s="593"/>
      <c r="R1041" s="593"/>
      <c r="S1041" s="593"/>
      <c r="T1041" s="593"/>
      <c r="U1041" s="593"/>
    </row>
    <row r="1042" customHeight="1" spans="6:21">
      <c r="F1042" s="593"/>
      <c r="G1042" s="593"/>
      <c r="H1042" s="593"/>
      <c r="I1042" s="593"/>
      <c r="J1042" s="593"/>
      <c r="K1042" s="593"/>
      <c r="L1042" s="593"/>
      <c r="M1042" s="593"/>
      <c r="N1042" s="593"/>
      <c r="O1042" s="593"/>
      <c r="P1042" s="593"/>
      <c r="R1042" s="593"/>
      <c r="S1042" s="593"/>
      <c r="T1042" s="593"/>
      <c r="U1042" s="593"/>
    </row>
    <row r="1043" customHeight="1" spans="6:21">
      <c r="F1043" s="593"/>
      <c r="G1043" s="593"/>
      <c r="H1043" s="593"/>
      <c r="I1043" s="593"/>
      <c r="J1043" s="593"/>
      <c r="K1043" s="593"/>
      <c r="L1043" s="593"/>
      <c r="M1043" s="593"/>
      <c r="N1043" s="593"/>
      <c r="O1043" s="593"/>
      <c r="P1043" s="593"/>
      <c r="R1043" s="593"/>
      <c r="S1043" s="593"/>
      <c r="T1043" s="593"/>
      <c r="U1043" s="593"/>
    </row>
    <row r="1044" customHeight="1" spans="6:21">
      <c r="F1044" s="593"/>
      <c r="G1044" s="593"/>
      <c r="H1044" s="593"/>
      <c r="I1044" s="593"/>
      <c r="J1044" s="593"/>
      <c r="K1044" s="593"/>
      <c r="L1044" s="593"/>
      <c r="M1044" s="593"/>
      <c r="N1044" s="593"/>
      <c r="O1044" s="593"/>
      <c r="P1044" s="593"/>
      <c r="R1044" s="593"/>
      <c r="S1044" s="593"/>
      <c r="T1044" s="593"/>
      <c r="U1044" s="593"/>
    </row>
    <row r="1045" customHeight="1" spans="6:21">
      <c r="F1045" s="593"/>
      <c r="G1045" s="593"/>
      <c r="H1045" s="593"/>
      <c r="I1045" s="593"/>
      <c r="J1045" s="593"/>
      <c r="K1045" s="593"/>
      <c r="L1045" s="593"/>
      <c r="M1045" s="593"/>
      <c r="N1045" s="593"/>
      <c r="O1045" s="593"/>
      <c r="P1045" s="593"/>
      <c r="R1045" s="593"/>
      <c r="S1045" s="593"/>
      <c r="T1045" s="593"/>
      <c r="U1045" s="593"/>
    </row>
    <row r="1046" customHeight="1" spans="6:21">
      <c r="F1046" s="593"/>
      <c r="G1046" s="593"/>
      <c r="H1046" s="593"/>
      <c r="I1046" s="593"/>
      <c r="J1046" s="593"/>
      <c r="K1046" s="593"/>
      <c r="L1046" s="593"/>
      <c r="M1046" s="593"/>
      <c r="N1046" s="593"/>
      <c r="O1046" s="593"/>
      <c r="P1046" s="593"/>
      <c r="R1046" s="593"/>
      <c r="S1046" s="593"/>
      <c r="T1046" s="593"/>
      <c r="U1046" s="593"/>
    </row>
    <row r="1047" customHeight="1" spans="6:21">
      <c r="F1047" s="593"/>
      <c r="G1047" s="593"/>
      <c r="H1047" s="593"/>
      <c r="I1047" s="593"/>
      <c r="J1047" s="593"/>
      <c r="K1047" s="593"/>
      <c r="L1047" s="593"/>
      <c r="M1047" s="593"/>
      <c r="N1047" s="593"/>
      <c r="O1047" s="593"/>
      <c r="P1047" s="593"/>
      <c r="R1047" s="593"/>
      <c r="S1047" s="593"/>
      <c r="T1047" s="593"/>
      <c r="U1047" s="593"/>
    </row>
    <row r="1048" customHeight="1" spans="6:21">
      <c r="F1048" s="593"/>
      <c r="G1048" s="593"/>
      <c r="H1048" s="593"/>
      <c r="I1048" s="593"/>
      <c r="J1048" s="593"/>
      <c r="K1048" s="593"/>
      <c r="L1048" s="593"/>
      <c r="M1048" s="593"/>
      <c r="N1048" s="593"/>
      <c r="O1048" s="593"/>
      <c r="P1048" s="593"/>
      <c r="R1048" s="593"/>
      <c r="S1048" s="593"/>
      <c r="T1048" s="593"/>
      <c r="U1048" s="593"/>
    </row>
    <row r="1049" customHeight="1" spans="6:21">
      <c r="F1049" s="593"/>
      <c r="G1049" s="593"/>
      <c r="H1049" s="593"/>
      <c r="I1049" s="593"/>
      <c r="J1049" s="593"/>
      <c r="K1049" s="593"/>
      <c r="L1049" s="593"/>
      <c r="M1049" s="593"/>
      <c r="N1049" s="593"/>
      <c r="O1049" s="593"/>
      <c r="P1049" s="593"/>
      <c r="R1049" s="593"/>
      <c r="S1049" s="593"/>
      <c r="T1049" s="593"/>
      <c r="U1049" s="593"/>
    </row>
    <row r="1050" customHeight="1" spans="6:21">
      <c r="F1050" s="593"/>
      <c r="G1050" s="593"/>
      <c r="H1050" s="593"/>
      <c r="I1050" s="593"/>
      <c r="J1050" s="593"/>
      <c r="K1050" s="593"/>
      <c r="L1050" s="593"/>
      <c r="M1050" s="593"/>
      <c r="N1050" s="593"/>
      <c r="O1050" s="593"/>
      <c r="P1050" s="593"/>
      <c r="R1050" s="593"/>
      <c r="S1050" s="593"/>
      <c r="T1050" s="593"/>
      <c r="U1050" s="593"/>
    </row>
    <row r="1051" customHeight="1" spans="6:21">
      <c r="F1051" s="593"/>
      <c r="G1051" s="593"/>
      <c r="H1051" s="593"/>
      <c r="I1051" s="593"/>
      <c r="J1051" s="593"/>
      <c r="K1051" s="593"/>
      <c r="L1051" s="593"/>
      <c r="M1051" s="593"/>
      <c r="N1051" s="593"/>
      <c r="O1051" s="593"/>
      <c r="P1051" s="593"/>
      <c r="R1051" s="593"/>
      <c r="S1051" s="593"/>
      <c r="T1051" s="593"/>
      <c r="U1051" s="593"/>
    </row>
    <row r="1052" customHeight="1" spans="6:21">
      <c r="F1052" s="593"/>
      <c r="G1052" s="593"/>
      <c r="H1052" s="593"/>
      <c r="I1052" s="593"/>
      <c r="J1052" s="593"/>
      <c r="K1052" s="593"/>
      <c r="L1052" s="593"/>
      <c r="M1052" s="593"/>
      <c r="N1052" s="593"/>
      <c r="O1052" s="593"/>
      <c r="P1052" s="593"/>
      <c r="R1052" s="593"/>
      <c r="S1052" s="593"/>
      <c r="T1052" s="593"/>
      <c r="U1052" s="593"/>
    </row>
    <row r="1053" customHeight="1" spans="6:21">
      <c r="F1053" s="593"/>
      <c r="G1053" s="593"/>
      <c r="H1053" s="593"/>
      <c r="I1053" s="593"/>
      <c r="J1053" s="593"/>
      <c r="K1053" s="593"/>
      <c r="L1053" s="593"/>
      <c r="M1053" s="593"/>
      <c r="N1053" s="593"/>
      <c r="O1053" s="593"/>
      <c r="P1053" s="593"/>
      <c r="R1053" s="593"/>
      <c r="S1053" s="593"/>
      <c r="T1053" s="593"/>
      <c r="U1053" s="593"/>
    </row>
    <row r="1054" customHeight="1" spans="6:21">
      <c r="F1054" s="593"/>
      <c r="G1054" s="593"/>
      <c r="H1054" s="593"/>
      <c r="I1054" s="593"/>
      <c r="J1054" s="593"/>
      <c r="K1054" s="593"/>
      <c r="L1054" s="593"/>
      <c r="M1054" s="593"/>
      <c r="N1054" s="593"/>
      <c r="O1054" s="593"/>
      <c r="P1054" s="593"/>
      <c r="R1054" s="593"/>
      <c r="S1054" s="593"/>
      <c r="T1054" s="593"/>
      <c r="U1054" s="593"/>
    </row>
    <row r="1055" customHeight="1" spans="6:21">
      <c r="F1055" s="593"/>
      <c r="G1055" s="593"/>
      <c r="H1055" s="593"/>
      <c r="I1055" s="593"/>
      <c r="J1055" s="593"/>
      <c r="K1055" s="593"/>
      <c r="L1055" s="593"/>
      <c r="M1055" s="593"/>
      <c r="N1055" s="593"/>
      <c r="O1055" s="593"/>
      <c r="P1055" s="593"/>
      <c r="R1055" s="593"/>
      <c r="S1055" s="593"/>
      <c r="T1055" s="593"/>
      <c r="U1055" s="593"/>
    </row>
    <row r="1056" customHeight="1" spans="6:21">
      <c r="F1056" s="593"/>
      <c r="G1056" s="593"/>
      <c r="H1056" s="593"/>
      <c r="I1056" s="593"/>
      <c r="J1056" s="593"/>
      <c r="K1056" s="593"/>
      <c r="L1056" s="593"/>
      <c r="M1056" s="593"/>
      <c r="N1056" s="593"/>
      <c r="O1056" s="593"/>
      <c r="P1056" s="593"/>
      <c r="R1056" s="593"/>
      <c r="S1056" s="593"/>
      <c r="T1056" s="593"/>
      <c r="U1056" s="593"/>
    </row>
    <row r="1057" customHeight="1" spans="6:21">
      <c r="F1057" s="593"/>
      <c r="G1057" s="593"/>
      <c r="H1057" s="593"/>
      <c r="I1057" s="593"/>
      <c r="J1057" s="593"/>
      <c r="K1057" s="593"/>
      <c r="L1057" s="593"/>
      <c r="M1057" s="593"/>
      <c r="N1057" s="593"/>
      <c r="O1057" s="593"/>
      <c r="P1057" s="593"/>
      <c r="R1057" s="593"/>
      <c r="S1057" s="593"/>
      <c r="T1057" s="593"/>
      <c r="U1057" s="593"/>
    </row>
    <row r="1058" customHeight="1" spans="6:21">
      <c r="F1058" s="593"/>
      <c r="G1058" s="593"/>
      <c r="H1058" s="593"/>
      <c r="I1058" s="593"/>
      <c r="J1058" s="593"/>
      <c r="K1058" s="593"/>
      <c r="L1058" s="593"/>
      <c r="M1058" s="593"/>
      <c r="N1058" s="593"/>
      <c r="O1058" s="593"/>
      <c r="P1058" s="593"/>
      <c r="R1058" s="593"/>
      <c r="S1058" s="593"/>
      <c r="T1058" s="593"/>
      <c r="U1058" s="593"/>
    </row>
    <row r="1059" customHeight="1" spans="6:21">
      <c r="F1059" s="593"/>
      <c r="G1059" s="593"/>
      <c r="H1059" s="593"/>
      <c r="I1059" s="593"/>
      <c r="J1059" s="593"/>
      <c r="K1059" s="593"/>
      <c r="L1059" s="593"/>
      <c r="M1059" s="593"/>
      <c r="N1059" s="593"/>
      <c r="O1059" s="593"/>
      <c r="P1059" s="593"/>
      <c r="R1059" s="593"/>
      <c r="S1059" s="593"/>
      <c r="T1059" s="593"/>
      <c r="U1059" s="593"/>
    </row>
    <row r="1060" customHeight="1" spans="6:21">
      <c r="F1060" s="593"/>
      <c r="G1060" s="593"/>
      <c r="H1060" s="593"/>
      <c r="I1060" s="593"/>
      <c r="J1060" s="593"/>
      <c r="K1060" s="593"/>
      <c r="L1060" s="593"/>
      <c r="M1060" s="593"/>
      <c r="N1060" s="593"/>
      <c r="O1060" s="593"/>
      <c r="P1060" s="593"/>
      <c r="R1060" s="593"/>
      <c r="S1060" s="593"/>
      <c r="T1060" s="593"/>
      <c r="U1060" s="593"/>
    </row>
    <row r="1061" customHeight="1" spans="6:21">
      <c r="F1061" s="593"/>
      <c r="G1061" s="593"/>
      <c r="H1061" s="593"/>
      <c r="I1061" s="593"/>
      <c r="J1061" s="593"/>
      <c r="K1061" s="593"/>
      <c r="L1061" s="593"/>
      <c r="M1061" s="593"/>
      <c r="N1061" s="593"/>
      <c r="O1061" s="593"/>
      <c r="P1061" s="593"/>
      <c r="R1061" s="593"/>
      <c r="S1061" s="593"/>
      <c r="T1061" s="593"/>
      <c r="U1061" s="593"/>
    </row>
    <row r="1062" customHeight="1" spans="6:21">
      <c r="F1062" s="593"/>
      <c r="G1062" s="593"/>
      <c r="H1062" s="593"/>
      <c r="I1062" s="593"/>
      <c r="J1062" s="593"/>
      <c r="K1062" s="593"/>
      <c r="L1062" s="593"/>
      <c r="M1062" s="593"/>
      <c r="N1062" s="593"/>
      <c r="O1062" s="593"/>
      <c r="P1062" s="593"/>
      <c r="R1062" s="593"/>
      <c r="S1062" s="593"/>
      <c r="T1062" s="593"/>
      <c r="U1062" s="593"/>
    </row>
    <row r="1063" customHeight="1" spans="6:21">
      <c r="F1063" s="593"/>
      <c r="G1063" s="593"/>
      <c r="H1063" s="593"/>
      <c r="I1063" s="593"/>
      <c r="J1063" s="593"/>
      <c r="K1063" s="593"/>
      <c r="L1063" s="593"/>
      <c r="M1063" s="593"/>
      <c r="N1063" s="593"/>
      <c r="O1063" s="593"/>
      <c r="P1063" s="593"/>
      <c r="R1063" s="593"/>
      <c r="S1063" s="593"/>
      <c r="T1063" s="593"/>
      <c r="U1063" s="593"/>
    </row>
    <row r="1064" customHeight="1" spans="6:21">
      <c r="F1064" s="593"/>
      <c r="G1064" s="593"/>
      <c r="H1064" s="593"/>
      <c r="I1064" s="593"/>
      <c r="J1064" s="593"/>
      <c r="K1064" s="593"/>
      <c r="L1064" s="593"/>
      <c r="M1064" s="593"/>
      <c r="N1064" s="593"/>
      <c r="O1064" s="593"/>
      <c r="P1064" s="593"/>
      <c r="R1064" s="593"/>
      <c r="S1064" s="593"/>
      <c r="T1064" s="593"/>
      <c r="U1064" s="593"/>
    </row>
    <row r="1065" customHeight="1" spans="6:21">
      <c r="F1065" s="593"/>
      <c r="G1065" s="593"/>
      <c r="H1065" s="593"/>
      <c r="I1065" s="593"/>
      <c r="J1065" s="593"/>
      <c r="K1065" s="593"/>
      <c r="L1065" s="593"/>
      <c r="M1065" s="593"/>
      <c r="N1065" s="593"/>
      <c r="O1065" s="593"/>
      <c r="P1065" s="593"/>
      <c r="R1065" s="593"/>
      <c r="S1065" s="593"/>
      <c r="T1065" s="593"/>
      <c r="U1065" s="593"/>
    </row>
    <row r="1066" customHeight="1" spans="6:21">
      <c r="F1066" s="593"/>
      <c r="G1066" s="593"/>
      <c r="H1066" s="593"/>
      <c r="I1066" s="593"/>
      <c r="J1066" s="593"/>
      <c r="K1066" s="593"/>
      <c r="L1066" s="593"/>
      <c r="M1066" s="593"/>
      <c r="N1066" s="593"/>
      <c r="O1066" s="593"/>
      <c r="P1066" s="593"/>
      <c r="R1066" s="593"/>
      <c r="S1066" s="593"/>
      <c r="T1066" s="593"/>
      <c r="U1066" s="593"/>
    </row>
    <row r="1067" customHeight="1" spans="6:21">
      <c r="F1067" s="593"/>
      <c r="G1067" s="593"/>
      <c r="H1067" s="593"/>
      <c r="I1067" s="593"/>
      <c r="J1067" s="593"/>
      <c r="K1067" s="593"/>
      <c r="L1067" s="593"/>
      <c r="M1067" s="593"/>
      <c r="N1067" s="593"/>
      <c r="O1067" s="593"/>
      <c r="P1067" s="593"/>
      <c r="R1067" s="593"/>
      <c r="S1067" s="593"/>
      <c r="T1067" s="593"/>
      <c r="U1067" s="593"/>
    </row>
    <row r="1068" customHeight="1" spans="6:21">
      <c r="F1068" s="593"/>
      <c r="G1068" s="593"/>
      <c r="H1068" s="593"/>
      <c r="I1068" s="593"/>
      <c r="J1068" s="593"/>
      <c r="K1068" s="593"/>
      <c r="L1068" s="593"/>
      <c r="M1068" s="593"/>
      <c r="N1068" s="593"/>
      <c r="O1068" s="593"/>
      <c r="P1068" s="593"/>
      <c r="R1068" s="593"/>
      <c r="S1068" s="593"/>
      <c r="T1068" s="593"/>
      <c r="U1068" s="593"/>
    </row>
    <row r="1069" customHeight="1" spans="6:21">
      <c r="F1069" s="593"/>
      <c r="G1069" s="593"/>
      <c r="H1069" s="593"/>
      <c r="I1069" s="593"/>
      <c r="J1069" s="593"/>
      <c r="K1069" s="593"/>
      <c r="L1069" s="593"/>
      <c r="M1069" s="593"/>
      <c r="N1069" s="593"/>
      <c r="O1069" s="593"/>
      <c r="P1069" s="593"/>
      <c r="R1069" s="593"/>
      <c r="S1069" s="593"/>
      <c r="T1069" s="593"/>
      <c r="U1069" s="593"/>
    </row>
    <row r="1070" customHeight="1" spans="6:21">
      <c r="F1070" s="593"/>
      <c r="G1070" s="593"/>
      <c r="H1070" s="593"/>
      <c r="I1070" s="593"/>
      <c r="J1070" s="593"/>
      <c r="K1070" s="593"/>
      <c r="L1070" s="593"/>
      <c r="M1070" s="593"/>
      <c r="N1070" s="593"/>
      <c r="O1070" s="593"/>
      <c r="P1070" s="593"/>
      <c r="R1070" s="593"/>
      <c r="S1070" s="593"/>
      <c r="T1070" s="593"/>
      <c r="U1070" s="593"/>
    </row>
    <row r="1071" customHeight="1" spans="6:21">
      <c r="F1071" s="593"/>
      <c r="G1071" s="593"/>
      <c r="H1071" s="593"/>
      <c r="I1071" s="593"/>
      <c r="J1071" s="593"/>
      <c r="K1071" s="593"/>
      <c r="L1071" s="593"/>
      <c r="M1071" s="593"/>
      <c r="N1071" s="593"/>
      <c r="O1071" s="593"/>
      <c r="P1071" s="593"/>
      <c r="R1071" s="593"/>
      <c r="S1071" s="593"/>
      <c r="T1071" s="593"/>
      <c r="U1071" s="593"/>
    </row>
    <row r="1072" customHeight="1" spans="6:21">
      <c r="F1072" s="593"/>
      <c r="G1072" s="593"/>
      <c r="H1072" s="593"/>
      <c r="I1072" s="593"/>
      <c r="J1072" s="593"/>
      <c r="K1072" s="593"/>
      <c r="L1072" s="593"/>
      <c r="M1072" s="593"/>
      <c r="N1072" s="593"/>
      <c r="O1072" s="593"/>
      <c r="P1072" s="593"/>
      <c r="R1072" s="593"/>
      <c r="S1072" s="593"/>
      <c r="T1072" s="593"/>
      <c r="U1072" s="593"/>
    </row>
    <row r="1073" customHeight="1" spans="6:21">
      <c r="F1073" s="593"/>
      <c r="G1073" s="593"/>
      <c r="H1073" s="593"/>
      <c r="I1073" s="593"/>
      <c r="J1073" s="593"/>
      <c r="K1073" s="593"/>
      <c r="L1073" s="593"/>
      <c r="M1073" s="593"/>
      <c r="N1073" s="593"/>
      <c r="O1073" s="593"/>
      <c r="P1073" s="593"/>
      <c r="R1073" s="593"/>
      <c r="S1073" s="593"/>
      <c r="T1073" s="593"/>
      <c r="U1073" s="593"/>
    </row>
    <row r="1074" customHeight="1" spans="6:21">
      <c r="F1074" s="593"/>
      <c r="G1074" s="593"/>
      <c r="H1074" s="593"/>
      <c r="I1074" s="593"/>
      <c r="J1074" s="593"/>
      <c r="K1074" s="593"/>
      <c r="L1074" s="593"/>
      <c r="M1074" s="593"/>
      <c r="N1074" s="593"/>
      <c r="O1074" s="593"/>
      <c r="P1074" s="593"/>
      <c r="R1074" s="593"/>
      <c r="S1074" s="593"/>
      <c r="T1074" s="593"/>
      <c r="U1074" s="593"/>
    </row>
    <row r="1075" customHeight="1" spans="6:21">
      <c r="F1075" s="593"/>
      <c r="G1075" s="593"/>
      <c r="H1075" s="593"/>
      <c r="I1075" s="593"/>
      <c r="J1075" s="593"/>
      <c r="K1075" s="593"/>
      <c r="L1075" s="593"/>
      <c r="M1075" s="593"/>
      <c r="N1075" s="593"/>
      <c r="O1075" s="593"/>
      <c r="P1075" s="593"/>
      <c r="R1075" s="593"/>
      <c r="S1075" s="593"/>
      <c r="T1075" s="593"/>
      <c r="U1075" s="593"/>
    </row>
    <row r="1076" customHeight="1" spans="6:21">
      <c r="F1076" s="593"/>
      <c r="G1076" s="593"/>
      <c r="H1076" s="593"/>
      <c r="I1076" s="593"/>
      <c r="J1076" s="593"/>
      <c r="K1076" s="593"/>
      <c r="L1076" s="593"/>
      <c r="M1076" s="593"/>
      <c r="N1076" s="593"/>
      <c r="O1076" s="593"/>
      <c r="P1076" s="593"/>
      <c r="R1076" s="593"/>
      <c r="S1076" s="593"/>
      <c r="T1076" s="593"/>
      <c r="U1076" s="593"/>
    </row>
    <row r="1077" customHeight="1" spans="6:21">
      <c r="F1077" s="593"/>
      <c r="G1077" s="593"/>
      <c r="H1077" s="593"/>
      <c r="I1077" s="593"/>
      <c r="J1077" s="593"/>
      <c r="K1077" s="593"/>
      <c r="L1077" s="593"/>
      <c r="M1077" s="593"/>
      <c r="N1077" s="593"/>
      <c r="O1077" s="593"/>
      <c r="P1077" s="593"/>
      <c r="R1077" s="593"/>
      <c r="S1077" s="593"/>
      <c r="T1077" s="593"/>
      <c r="U1077" s="593"/>
    </row>
    <row r="1078" customHeight="1" spans="6:21">
      <c r="F1078" s="593"/>
      <c r="G1078" s="593"/>
      <c r="H1078" s="593"/>
      <c r="I1078" s="593"/>
      <c r="J1078" s="593"/>
      <c r="K1078" s="593"/>
      <c r="L1078" s="593"/>
      <c r="M1078" s="593"/>
      <c r="N1078" s="593"/>
      <c r="O1078" s="593"/>
      <c r="P1078" s="593"/>
      <c r="R1078" s="593"/>
      <c r="S1078" s="593"/>
      <c r="T1078" s="593"/>
      <c r="U1078" s="593"/>
    </row>
    <row r="1079" customHeight="1" spans="6:21">
      <c r="F1079" s="593"/>
      <c r="G1079" s="593"/>
      <c r="H1079" s="593"/>
      <c r="I1079" s="593"/>
      <c r="J1079" s="593"/>
      <c r="K1079" s="593"/>
      <c r="L1079" s="593"/>
      <c r="M1079" s="593"/>
      <c r="N1079" s="593"/>
      <c r="O1079" s="593"/>
      <c r="P1079" s="593"/>
      <c r="R1079" s="593"/>
      <c r="S1079" s="593"/>
      <c r="T1079" s="593"/>
      <c r="U1079" s="593"/>
    </row>
    <row r="1080" customHeight="1" spans="6:21">
      <c r="F1080" s="593"/>
      <c r="G1080" s="593"/>
      <c r="H1080" s="593"/>
      <c r="I1080" s="593"/>
      <c r="J1080" s="593"/>
      <c r="K1080" s="593"/>
      <c r="L1080" s="593"/>
      <c r="M1080" s="593"/>
      <c r="N1080" s="593"/>
      <c r="O1080" s="593"/>
      <c r="P1080" s="593"/>
      <c r="R1080" s="593"/>
      <c r="S1080" s="593"/>
      <c r="T1080" s="593"/>
      <c r="U1080" s="593"/>
    </row>
    <row r="1081" customHeight="1" spans="6:21">
      <c r="F1081" s="593"/>
      <c r="G1081" s="593"/>
      <c r="H1081" s="593"/>
      <c r="I1081" s="593"/>
      <c r="J1081" s="593"/>
      <c r="K1081" s="593"/>
      <c r="L1081" s="593"/>
      <c r="M1081" s="593"/>
      <c r="N1081" s="593"/>
      <c r="O1081" s="593"/>
      <c r="P1081" s="593"/>
      <c r="R1081" s="593"/>
      <c r="S1081" s="593"/>
      <c r="T1081" s="593"/>
      <c r="U1081" s="593"/>
    </row>
    <row r="1082" customHeight="1" spans="6:21">
      <c r="F1082" s="593"/>
      <c r="G1082" s="593"/>
      <c r="H1082" s="593"/>
      <c r="I1082" s="593"/>
      <c r="J1082" s="593"/>
      <c r="K1082" s="593"/>
      <c r="L1082" s="593"/>
      <c r="M1082" s="593"/>
      <c r="N1082" s="593"/>
      <c r="O1082" s="593"/>
      <c r="P1082" s="593"/>
      <c r="R1082" s="593"/>
      <c r="S1082" s="593"/>
      <c r="T1082" s="593"/>
      <c r="U1082" s="593"/>
    </row>
    <row r="1083" customHeight="1" spans="6:21">
      <c r="F1083" s="593"/>
      <c r="G1083" s="593"/>
      <c r="H1083" s="593"/>
      <c r="I1083" s="593"/>
      <c r="J1083" s="593"/>
      <c r="K1083" s="593"/>
      <c r="L1083" s="593"/>
      <c r="M1083" s="593"/>
      <c r="N1083" s="593"/>
      <c r="O1083" s="593"/>
      <c r="P1083" s="593"/>
      <c r="R1083" s="593"/>
      <c r="S1083" s="593"/>
      <c r="T1083" s="593"/>
      <c r="U1083" s="593"/>
    </row>
    <row r="1084" customHeight="1" spans="6:21">
      <c r="F1084" s="593"/>
      <c r="G1084" s="593"/>
      <c r="H1084" s="593"/>
      <c r="I1084" s="593"/>
      <c r="J1084" s="593"/>
      <c r="K1084" s="593"/>
      <c r="L1084" s="593"/>
      <c r="M1084" s="593"/>
      <c r="N1084" s="593"/>
      <c r="O1084" s="593"/>
      <c r="P1084" s="593"/>
      <c r="R1084" s="593"/>
      <c r="S1084" s="593"/>
      <c r="T1084" s="593"/>
      <c r="U1084" s="593"/>
    </row>
    <row r="1085" customHeight="1" spans="6:21">
      <c r="F1085" s="593"/>
      <c r="G1085" s="593"/>
      <c r="H1085" s="593"/>
      <c r="I1085" s="593"/>
      <c r="J1085" s="593"/>
      <c r="K1085" s="593"/>
      <c r="L1085" s="593"/>
      <c r="M1085" s="593"/>
      <c r="N1085" s="593"/>
      <c r="O1085" s="593"/>
      <c r="P1085" s="593"/>
      <c r="R1085" s="593"/>
      <c r="S1085" s="593"/>
      <c r="T1085" s="593"/>
      <c r="U1085" s="593"/>
    </row>
    <row r="1086" customHeight="1" spans="6:21">
      <c r="F1086" s="593"/>
      <c r="G1086" s="593"/>
      <c r="H1086" s="593"/>
      <c r="I1086" s="593"/>
      <c r="J1086" s="593"/>
      <c r="K1086" s="593"/>
      <c r="L1086" s="593"/>
      <c r="M1086" s="593"/>
      <c r="N1086" s="593"/>
      <c r="O1086" s="593"/>
      <c r="P1086" s="593"/>
      <c r="R1086" s="593"/>
      <c r="S1086" s="593"/>
      <c r="T1086" s="593"/>
      <c r="U1086" s="593"/>
    </row>
    <row r="1087" customHeight="1" spans="6:21">
      <c r="F1087" s="593"/>
      <c r="G1087" s="593"/>
      <c r="H1087" s="593"/>
      <c r="I1087" s="593"/>
      <c r="J1087" s="593"/>
      <c r="K1087" s="593"/>
      <c r="L1087" s="593"/>
      <c r="M1087" s="593"/>
      <c r="N1087" s="593"/>
      <c r="O1087" s="593"/>
      <c r="P1087" s="593"/>
      <c r="R1087" s="593"/>
      <c r="S1087" s="593"/>
      <c r="T1087" s="593"/>
      <c r="U1087" s="593"/>
    </row>
    <row r="1088" customHeight="1" spans="6:21">
      <c r="F1088" s="593"/>
      <c r="G1088" s="593"/>
      <c r="H1088" s="593"/>
      <c r="I1088" s="593"/>
      <c r="J1088" s="593"/>
      <c r="K1088" s="593"/>
      <c r="L1088" s="593"/>
      <c r="M1088" s="593"/>
      <c r="N1088" s="593"/>
      <c r="O1088" s="593"/>
      <c r="P1088" s="593"/>
      <c r="R1088" s="593"/>
      <c r="S1088" s="593"/>
      <c r="T1088" s="593"/>
      <c r="U1088" s="593"/>
    </row>
    <row r="1089" customHeight="1" spans="6:21">
      <c r="F1089" s="593"/>
      <c r="G1089" s="593"/>
      <c r="H1089" s="593"/>
      <c r="I1089" s="593"/>
      <c r="J1089" s="593"/>
      <c r="K1089" s="593"/>
      <c r="L1089" s="593"/>
      <c r="M1089" s="593"/>
      <c r="N1089" s="593"/>
      <c r="O1089" s="593"/>
      <c r="P1089" s="593"/>
      <c r="R1089" s="593"/>
      <c r="S1089" s="593"/>
      <c r="T1089" s="593"/>
      <c r="U1089" s="593"/>
    </row>
    <row r="1090" customHeight="1" spans="6:21">
      <c r="F1090" s="593"/>
      <c r="G1090" s="593"/>
      <c r="H1090" s="593"/>
      <c r="I1090" s="593"/>
      <c r="J1090" s="593"/>
      <c r="K1090" s="593"/>
      <c r="L1090" s="593"/>
      <c r="M1090" s="593"/>
      <c r="N1090" s="593"/>
      <c r="O1090" s="593"/>
      <c r="P1090" s="593"/>
      <c r="R1090" s="593"/>
      <c r="S1090" s="593"/>
      <c r="T1090" s="593"/>
      <c r="U1090" s="593"/>
    </row>
    <row r="1091" customHeight="1" spans="6:21">
      <c r="F1091" s="593"/>
      <c r="G1091" s="593"/>
      <c r="H1091" s="593"/>
      <c r="I1091" s="593"/>
      <c r="J1091" s="593"/>
      <c r="K1091" s="593"/>
      <c r="L1091" s="593"/>
      <c r="M1091" s="593"/>
      <c r="N1091" s="593"/>
      <c r="O1091" s="593"/>
      <c r="P1091" s="593"/>
      <c r="R1091" s="593"/>
      <c r="S1091" s="593"/>
      <c r="T1091" s="593"/>
      <c r="U1091" s="593"/>
    </row>
    <row r="1092" customHeight="1" spans="6:21">
      <c r="F1092" s="593"/>
      <c r="G1092" s="593"/>
      <c r="H1092" s="593"/>
      <c r="I1092" s="593"/>
      <c r="J1092" s="593"/>
      <c r="K1092" s="593"/>
      <c r="L1092" s="593"/>
      <c r="M1092" s="593"/>
      <c r="N1092" s="593"/>
      <c r="O1092" s="593"/>
      <c r="P1092" s="593"/>
      <c r="R1092" s="593"/>
      <c r="S1092" s="593"/>
      <c r="T1092" s="593"/>
      <c r="U1092" s="593"/>
    </row>
    <row r="1093" customHeight="1" spans="6:21">
      <c r="F1093" s="593"/>
      <c r="G1093" s="593"/>
      <c r="H1093" s="593"/>
      <c r="I1093" s="593"/>
      <c r="J1093" s="593"/>
      <c r="K1093" s="593"/>
      <c r="L1093" s="593"/>
      <c r="M1093" s="593"/>
      <c r="N1093" s="593"/>
      <c r="O1093" s="593"/>
      <c r="P1093" s="593"/>
      <c r="R1093" s="593"/>
      <c r="S1093" s="593"/>
      <c r="T1093" s="593"/>
      <c r="U1093" s="593"/>
    </row>
    <row r="1094" customHeight="1" spans="6:21">
      <c r="F1094" s="593"/>
      <c r="G1094" s="593"/>
      <c r="H1094" s="593"/>
      <c r="I1094" s="593"/>
      <c r="J1094" s="593"/>
      <c r="K1094" s="593"/>
      <c r="L1094" s="593"/>
      <c r="M1094" s="593"/>
      <c r="N1094" s="593"/>
      <c r="O1094" s="593"/>
      <c r="P1094" s="593"/>
      <c r="R1094" s="593"/>
      <c r="S1094" s="593"/>
      <c r="T1094" s="593"/>
      <c r="U1094" s="593"/>
    </row>
    <row r="1095" customHeight="1" spans="6:21">
      <c r="F1095" s="593"/>
      <c r="G1095" s="593"/>
      <c r="H1095" s="593"/>
      <c r="I1095" s="593"/>
      <c r="J1095" s="593"/>
      <c r="K1095" s="593"/>
      <c r="L1095" s="593"/>
      <c r="M1095" s="593"/>
      <c r="N1095" s="593"/>
      <c r="O1095" s="593"/>
      <c r="P1095" s="593"/>
      <c r="R1095" s="593"/>
      <c r="S1095" s="593"/>
      <c r="T1095" s="593"/>
      <c r="U1095" s="593"/>
    </row>
    <row r="1096" customHeight="1" spans="6:21">
      <c r="F1096" s="593"/>
      <c r="G1096" s="593"/>
      <c r="H1096" s="593"/>
      <c r="I1096" s="593"/>
      <c r="J1096" s="593"/>
      <c r="K1096" s="593"/>
      <c r="L1096" s="593"/>
      <c r="M1096" s="593"/>
      <c r="N1096" s="593"/>
      <c r="O1096" s="593"/>
      <c r="P1096" s="593"/>
      <c r="R1096" s="593"/>
      <c r="S1096" s="593"/>
      <c r="T1096" s="593"/>
      <c r="U1096" s="593"/>
    </row>
    <row r="1097" customHeight="1" spans="6:21">
      <c r="F1097" s="593"/>
      <c r="G1097" s="593"/>
      <c r="H1097" s="593"/>
      <c r="I1097" s="593"/>
      <c r="J1097" s="593"/>
      <c r="K1097" s="593"/>
      <c r="L1097" s="593"/>
      <c r="M1097" s="593"/>
      <c r="N1097" s="593"/>
      <c r="O1097" s="593"/>
      <c r="P1097" s="593"/>
      <c r="R1097" s="593"/>
      <c r="S1097" s="593"/>
      <c r="T1097" s="593"/>
      <c r="U1097" s="593"/>
    </row>
    <row r="1098" customHeight="1" spans="6:21">
      <c r="F1098" s="593"/>
      <c r="G1098" s="593"/>
      <c r="H1098" s="593"/>
      <c r="I1098" s="593"/>
      <c r="J1098" s="593"/>
      <c r="K1098" s="593"/>
      <c r="L1098" s="593"/>
      <c r="M1098" s="593"/>
      <c r="N1098" s="593"/>
      <c r="O1098" s="593"/>
      <c r="P1098" s="593"/>
      <c r="R1098" s="593"/>
      <c r="S1098" s="593"/>
      <c r="T1098" s="593"/>
      <c r="U1098" s="593"/>
    </row>
    <row r="1099" customHeight="1" spans="6:21">
      <c r="F1099" s="593"/>
      <c r="G1099" s="593"/>
      <c r="H1099" s="593"/>
      <c r="I1099" s="593"/>
      <c r="J1099" s="593"/>
      <c r="K1099" s="593"/>
      <c r="L1099" s="593"/>
      <c r="M1099" s="593"/>
      <c r="N1099" s="593"/>
      <c r="O1099" s="593"/>
      <c r="P1099" s="593"/>
      <c r="R1099" s="593"/>
      <c r="S1099" s="593"/>
      <c r="T1099" s="593"/>
      <c r="U1099" s="593"/>
    </row>
    <row r="1100" customHeight="1" spans="6:21">
      <c r="F1100" s="593"/>
      <c r="G1100" s="593"/>
      <c r="H1100" s="593"/>
      <c r="I1100" s="593"/>
      <c r="J1100" s="593"/>
      <c r="K1100" s="593"/>
      <c r="L1100" s="593"/>
      <c r="M1100" s="593"/>
      <c r="N1100" s="593"/>
      <c r="O1100" s="593"/>
      <c r="P1100" s="593"/>
      <c r="R1100" s="593"/>
      <c r="S1100" s="593"/>
      <c r="T1100" s="593"/>
      <c r="U1100" s="593"/>
    </row>
    <row r="1101" customHeight="1" spans="6:21">
      <c r="F1101" s="593"/>
      <c r="G1101" s="593"/>
      <c r="H1101" s="593"/>
      <c r="I1101" s="593"/>
      <c r="J1101" s="593"/>
      <c r="K1101" s="593"/>
      <c r="L1101" s="593"/>
      <c r="M1101" s="593"/>
      <c r="N1101" s="593"/>
      <c r="O1101" s="593"/>
      <c r="P1101" s="593"/>
      <c r="R1101" s="593"/>
      <c r="S1101" s="593"/>
      <c r="T1101" s="593"/>
      <c r="U1101" s="593"/>
    </row>
    <row r="1102" customHeight="1" spans="6:21">
      <c r="F1102" s="593"/>
      <c r="G1102" s="593"/>
      <c r="H1102" s="593"/>
      <c r="I1102" s="593"/>
      <c r="J1102" s="593"/>
      <c r="K1102" s="593"/>
      <c r="L1102" s="593"/>
      <c r="M1102" s="593"/>
      <c r="N1102" s="593"/>
      <c r="O1102" s="593"/>
      <c r="P1102" s="593"/>
      <c r="R1102" s="593"/>
      <c r="S1102" s="593"/>
      <c r="T1102" s="593"/>
      <c r="U1102" s="593"/>
    </row>
    <row r="1103" customHeight="1" spans="6:21">
      <c r="F1103" s="593"/>
      <c r="G1103" s="593"/>
      <c r="H1103" s="593"/>
      <c r="I1103" s="593"/>
      <c r="J1103" s="593"/>
      <c r="K1103" s="593"/>
      <c r="L1103" s="593"/>
      <c r="M1103" s="593"/>
      <c r="N1103" s="593"/>
      <c r="O1103" s="593"/>
      <c r="P1103" s="593"/>
      <c r="R1103" s="593"/>
      <c r="S1103" s="593"/>
      <c r="T1103" s="593"/>
      <c r="U1103" s="593"/>
    </row>
    <row r="1104" customHeight="1" spans="6:21">
      <c r="F1104" s="593"/>
      <c r="G1104" s="593"/>
      <c r="H1104" s="593"/>
      <c r="I1104" s="593"/>
      <c r="J1104" s="593"/>
      <c r="K1104" s="593"/>
      <c r="L1104" s="593"/>
      <c r="M1104" s="593"/>
      <c r="N1104" s="593"/>
      <c r="O1104" s="593"/>
      <c r="P1104" s="593"/>
      <c r="R1104" s="593"/>
      <c r="S1104" s="593"/>
      <c r="T1104" s="593"/>
      <c r="U1104" s="593"/>
    </row>
    <row r="1105" customHeight="1" spans="6:21">
      <c r="F1105" s="593"/>
      <c r="G1105" s="593"/>
      <c r="H1105" s="593"/>
      <c r="I1105" s="593"/>
      <c r="J1105" s="593"/>
      <c r="K1105" s="593"/>
      <c r="L1105" s="593"/>
      <c r="M1105" s="593"/>
      <c r="N1105" s="593"/>
      <c r="O1105" s="593"/>
      <c r="P1105" s="593"/>
      <c r="R1105" s="593"/>
      <c r="S1105" s="593"/>
      <c r="T1105" s="593"/>
      <c r="U1105" s="593"/>
    </row>
    <row r="1106" customHeight="1" spans="6:21">
      <c r="F1106" s="593"/>
      <c r="G1106" s="593"/>
      <c r="H1106" s="593"/>
      <c r="I1106" s="593"/>
      <c r="J1106" s="593"/>
      <c r="K1106" s="593"/>
      <c r="L1106" s="593"/>
      <c r="M1106" s="593"/>
      <c r="N1106" s="593"/>
      <c r="O1106" s="593"/>
      <c r="P1106" s="593"/>
      <c r="R1106" s="593"/>
      <c r="S1106" s="593"/>
      <c r="T1106" s="593"/>
      <c r="U1106" s="593"/>
    </row>
    <row r="1107" customHeight="1" spans="6:21">
      <c r="F1107" s="593"/>
      <c r="G1107" s="593"/>
      <c r="H1107" s="593"/>
      <c r="I1107" s="593"/>
      <c r="J1107" s="593"/>
      <c r="K1107" s="593"/>
      <c r="L1107" s="593"/>
      <c r="M1107" s="593"/>
      <c r="N1107" s="593"/>
      <c r="O1107" s="593"/>
      <c r="P1107" s="593"/>
      <c r="R1107" s="593"/>
      <c r="S1107" s="593"/>
      <c r="T1107" s="593"/>
      <c r="U1107" s="593"/>
    </row>
    <row r="1108" customHeight="1" spans="6:21">
      <c r="F1108" s="593"/>
      <c r="G1108" s="593"/>
      <c r="H1108" s="593"/>
      <c r="I1108" s="593"/>
      <c r="J1108" s="593"/>
      <c r="K1108" s="593"/>
      <c r="L1108" s="593"/>
      <c r="M1108" s="593"/>
      <c r="N1108" s="593"/>
      <c r="O1108" s="593"/>
      <c r="P1108" s="593"/>
      <c r="R1108" s="593"/>
      <c r="S1108" s="593"/>
      <c r="T1108" s="593"/>
      <c r="U1108" s="593"/>
    </row>
    <row r="1109" customHeight="1" spans="6:21">
      <c r="F1109" s="593"/>
      <c r="G1109" s="593"/>
      <c r="H1109" s="593"/>
      <c r="I1109" s="593"/>
      <c r="J1109" s="593"/>
      <c r="K1109" s="593"/>
      <c r="L1109" s="593"/>
      <c r="M1109" s="593"/>
      <c r="N1109" s="593"/>
      <c r="O1109" s="593"/>
      <c r="P1109" s="593"/>
      <c r="R1109" s="593"/>
      <c r="S1109" s="593"/>
      <c r="T1109" s="593"/>
      <c r="U1109" s="593"/>
    </row>
    <row r="1110" customHeight="1" spans="6:21">
      <c r="F1110" s="593"/>
      <c r="G1110" s="593"/>
      <c r="H1110" s="593"/>
      <c r="I1110" s="593"/>
      <c r="J1110" s="593"/>
      <c r="K1110" s="593"/>
      <c r="L1110" s="593"/>
      <c r="M1110" s="593"/>
      <c r="N1110" s="593"/>
      <c r="O1110" s="593"/>
      <c r="P1110" s="593"/>
      <c r="R1110" s="593"/>
      <c r="S1110" s="593"/>
      <c r="T1110" s="593"/>
      <c r="U1110" s="593"/>
    </row>
    <row r="1111" customHeight="1" spans="6:21">
      <c r="F1111" s="593"/>
      <c r="G1111" s="593"/>
      <c r="H1111" s="593"/>
      <c r="I1111" s="593"/>
      <c r="J1111" s="593"/>
      <c r="K1111" s="593"/>
      <c r="L1111" s="593"/>
      <c r="M1111" s="593"/>
      <c r="N1111" s="593"/>
      <c r="O1111" s="593"/>
      <c r="P1111" s="593"/>
      <c r="R1111" s="593"/>
      <c r="S1111" s="593"/>
      <c r="T1111" s="593"/>
      <c r="U1111" s="593"/>
    </row>
    <row r="1112" customHeight="1" spans="6:21">
      <c r="F1112" s="593"/>
      <c r="G1112" s="593"/>
      <c r="H1112" s="593"/>
      <c r="I1112" s="593"/>
      <c r="J1112" s="593"/>
      <c r="K1112" s="593"/>
      <c r="L1112" s="593"/>
      <c r="M1112" s="593"/>
      <c r="N1112" s="593"/>
      <c r="O1112" s="593"/>
      <c r="P1112" s="593"/>
      <c r="R1112" s="593"/>
      <c r="S1112" s="593"/>
      <c r="T1112" s="593"/>
      <c r="U1112" s="593"/>
    </row>
    <row r="1113" customHeight="1" spans="6:21">
      <c r="F1113" s="593"/>
      <c r="G1113" s="593"/>
      <c r="H1113" s="593"/>
      <c r="I1113" s="593"/>
      <c r="J1113" s="593"/>
      <c r="K1113" s="593"/>
      <c r="L1113" s="593"/>
      <c r="M1113" s="593"/>
      <c r="N1113" s="593"/>
      <c r="O1113" s="593"/>
      <c r="P1113" s="593"/>
      <c r="R1113" s="593"/>
      <c r="S1113" s="593"/>
      <c r="T1113" s="593"/>
      <c r="U1113" s="593"/>
    </row>
    <row r="1114" customHeight="1" spans="6:21">
      <c r="F1114" s="593"/>
      <c r="G1114" s="593"/>
      <c r="H1114" s="593"/>
      <c r="I1114" s="593"/>
      <c r="J1114" s="593"/>
      <c r="K1114" s="593"/>
      <c r="L1114" s="593"/>
      <c r="M1114" s="593"/>
      <c r="N1114" s="593"/>
      <c r="O1114" s="593"/>
      <c r="P1114" s="593"/>
      <c r="R1114" s="593"/>
      <c r="S1114" s="593"/>
      <c r="T1114" s="593"/>
      <c r="U1114" s="593"/>
    </row>
    <row r="1115" customHeight="1" spans="6:21">
      <c r="F1115" s="593"/>
      <c r="G1115" s="593"/>
      <c r="H1115" s="593"/>
      <c r="I1115" s="593"/>
      <c r="J1115" s="593"/>
      <c r="K1115" s="593"/>
      <c r="L1115" s="593"/>
      <c r="M1115" s="593"/>
      <c r="N1115" s="593"/>
      <c r="O1115" s="593"/>
      <c r="P1115" s="593"/>
      <c r="R1115" s="593"/>
      <c r="S1115" s="593"/>
      <c r="T1115" s="593"/>
      <c r="U1115" s="593"/>
    </row>
    <row r="1116" customHeight="1" spans="6:21">
      <c r="F1116" s="593"/>
      <c r="G1116" s="593"/>
      <c r="H1116" s="593"/>
      <c r="I1116" s="593"/>
      <c r="J1116" s="593"/>
      <c r="K1116" s="593"/>
      <c r="L1116" s="593"/>
      <c r="M1116" s="593"/>
      <c r="N1116" s="593"/>
      <c r="O1116" s="593"/>
      <c r="P1116" s="593"/>
      <c r="R1116" s="593"/>
      <c r="S1116" s="593"/>
      <c r="T1116" s="593"/>
      <c r="U1116" s="593"/>
    </row>
    <row r="1117" customHeight="1" spans="6:21">
      <c r="F1117" s="593"/>
      <c r="G1117" s="593"/>
      <c r="H1117" s="593"/>
      <c r="I1117" s="593"/>
      <c r="J1117" s="593"/>
      <c r="K1117" s="593"/>
      <c r="L1117" s="593"/>
      <c r="M1117" s="593"/>
      <c r="N1117" s="593"/>
      <c r="O1117" s="593"/>
      <c r="P1117" s="593"/>
      <c r="R1117" s="593"/>
      <c r="S1117" s="593"/>
      <c r="T1117" s="593"/>
      <c r="U1117" s="593"/>
    </row>
    <row r="1118" customHeight="1" spans="6:21">
      <c r="F1118" s="593"/>
      <c r="G1118" s="593"/>
      <c r="H1118" s="593"/>
      <c r="I1118" s="593"/>
      <c r="J1118" s="593"/>
      <c r="K1118" s="593"/>
      <c r="L1118" s="593"/>
      <c r="M1118" s="593"/>
      <c r="N1118" s="593"/>
      <c r="O1118" s="593"/>
      <c r="P1118" s="593"/>
      <c r="R1118" s="593"/>
      <c r="S1118" s="593"/>
      <c r="T1118" s="593"/>
      <c r="U1118" s="593"/>
    </row>
    <row r="1119" customHeight="1" spans="6:21">
      <c r="F1119" s="593"/>
      <c r="G1119" s="593"/>
      <c r="H1119" s="593"/>
      <c r="I1119" s="593"/>
      <c r="J1119" s="593"/>
      <c r="K1119" s="593"/>
      <c r="L1119" s="593"/>
      <c r="M1119" s="593"/>
      <c r="N1119" s="593"/>
      <c r="O1119" s="593"/>
      <c r="P1119" s="593"/>
      <c r="R1119" s="593"/>
      <c r="S1119" s="593"/>
      <c r="T1119" s="593"/>
      <c r="U1119" s="593"/>
    </row>
    <row r="1120" customHeight="1" spans="6:21">
      <c r="F1120" s="593"/>
      <c r="G1120" s="593"/>
      <c r="H1120" s="593"/>
      <c r="I1120" s="593"/>
      <c r="J1120" s="593"/>
      <c r="K1120" s="593"/>
      <c r="L1120" s="593"/>
      <c r="M1120" s="593"/>
      <c r="N1120" s="593"/>
      <c r="O1120" s="593"/>
      <c r="P1120" s="593"/>
      <c r="R1120" s="593"/>
      <c r="S1120" s="593"/>
      <c r="T1120" s="593"/>
      <c r="U1120" s="593"/>
    </row>
    <row r="1121" customHeight="1" spans="6:21">
      <c r="F1121" s="593"/>
      <c r="G1121" s="593"/>
      <c r="H1121" s="593"/>
      <c r="I1121" s="593"/>
      <c r="J1121" s="593"/>
      <c r="K1121" s="593"/>
      <c r="L1121" s="593"/>
      <c r="M1121" s="593"/>
      <c r="N1121" s="593"/>
      <c r="O1121" s="593"/>
      <c r="P1121" s="593"/>
      <c r="R1121" s="593"/>
      <c r="S1121" s="593"/>
      <c r="T1121" s="593"/>
      <c r="U1121" s="593"/>
    </row>
    <row r="1122" customHeight="1" spans="6:21">
      <c r="F1122" s="593"/>
      <c r="G1122" s="593"/>
      <c r="H1122" s="593"/>
      <c r="I1122" s="593"/>
      <c r="J1122" s="593"/>
      <c r="K1122" s="593"/>
      <c r="L1122" s="593"/>
      <c r="M1122" s="593"/>
      <c r="N1122" s="593"/>
      <c r="O1122" s="593"/>
      <c r="P1122" s="593"/>
      <c r="R1122" s="593"/>
      <c r="S1122" s="593"/>
      <c r="T1122" s="593"/>
      <c r="U1122" s="593"/>
    </row>
    <row r="1123" customHeight="1" spans="6:21">
      <c r="F1123" s="593"/>
      <c r="G1123" s="593"/>
      <c r="H1123" s="593"/>
      <c r="I1123" s="593"/>
      <c r="J1123" s="593"/>
      <c r="K1123" s="593"/>
      <c r="L1123" s="593"/>
      <c r="M1123" s="593"/>
      <c r="N1123" s="593"/>
      <c r="O1123" s="593"/>
      <c r="P1123" s="593"/>
      <c r="R1123" s="593"/>
      <c r="S1123" s="593"/>
      <c r="T1123" s="593"/>
      <c r="U1123" s="593"/>
    </row>
    <row r="1124" customHeight="1" spans="6:21">
      <c r="F1124" s="593"/>
      <c r="G1124" s="593"/>
      <c r="H1124" s="593"/>
      <c r="I1124" s="593"/>
      <c r="J1124" s="593"/>
      <c r="K1124" s="593"/>
      <c r="L1124" s="593"/>
      <c r="M1124" s="593"/>
      <c r="N1124" s="593"/>
      <c r="O1124" s="593"/>
      <c r="P1124" s="593"/>
      <c r="R1124" s="593"/>
      <c r="S1124" s="593"/>
      <c r="T1124" s="593"/>
      <c r="U1124" s="593"/>
    </row>
    <row r="1125" customHeight="1" spans="6:21">
      <c r="F1125" s="593"/>
      <c r="G1125" s="593"/>
      <c r="H1125" s="593"/>
      <c r="I1125" s="593"/>
      <c r="J1125" s="593"/>
      <c r="K1125" s="593"/>
      <c r="L1125" s="593"/>
      <c r="M1125" s="593"/>
      <c r="N1125" s="593"/>
      <c r="O1125" s="593"/>
      <c r="P1125" s="593"/>
      <c r="R1125" s="593"/>
      <c r="S1125" s="593"/>
      <c r="T1125" s="593"/>
      <c r="U1125" s="593"/>
    </row>
    <row r="1126" customHeight="1" spans="6:21">
      <c r="F1126" s="593"/>
      <c r="G1126" s="593"/>
      <c r="H1126" s="593"/>
      <c r="I1126" s="593"/>
      <c r="J1126" s="593"/>
      <c r="K1126" s="593"/>
      <c r="L1126" s="593"/>
      <c r="M1126" s="593"/>
      <c r="N1126" s="593"/>
      <c r="O1126" s="593"/>
      <c r="P1126" s="593"/>
      <c r="R1126" s="593"/>
      <c r="S1126" s="593"/>
      <c r="T1126" s="593"/>
      <c r="U1126" s="593"/>
    </row>
    <row r="1127" customHeight="1" spans="6:21">
      <c r="F1127" s="593"/>
      <c r="G1127" s="593"/>
      <c r="H1127" s="593"/>
      <c r="I1127" s="593"/>
      <c r="J1127" s="593"/>
      <c r="K1127" s="593"/>
      <c r="L1127" s="593"/>
      <c r="M1127" s="593"/>
      <c r="N1127" s="593"/>
      <c r="O1127" s="593"/>
      <c r="P1127" s="593"/>
      <c r="R1127" s="593"/>
      <c r="S1127" s="593"/>
      <c r="T1127" s="593"/>
      <c r="U1127" s="593"/>
    </row>
    <row r="1128" customHeight="1" spans="6:21">
      <c r="F1128" s="593"/>
      <c r="G1128" s="593"/>
      <c r="H1128" s="593"/>
      <c r="I1128" s="593"/>
      <c r="J1128" s="593"/>
      <c r="K1128" s="593"/>
      <c r="L1128" s="593"/>
      <c r="M1128" s="593"/>
      <c r="N1128" s="593"/>
      <c r="O1128" s="593"/>
      <c r="P1128" s="593"/>
      <c r="R1128" s="593"/>
      <c r="S1128" s="593"/>
      <c r="T1128" s="593"/>
      <c r="U1128" s="593"/>
    </row>
    <row r="1129" customHeight="1" spans="6:21">
      <c r="F1129" s="593"/>
      <c r="G1129" s="593"/>
      <c r="H1129" s="593"/>
      <c r="I1129" s="593"/>
      <c r="J1129" s="593"/>
      <c r="K1129" s="593"/>
      <c r="L1129" s="593"/>
      <c r="M1129" s="593"/>
      <c r="N1129" s="593"/>
      <c r="O1129" s="593"/>
      <c r="P1129" s="593"/>
      <c r="R1129" s="593"/>
      <c r="S1129" s="593"/>
      <c r="T1129" s="593"/>
      <c r="U1129" s="593"/>
    </row>
    <row r="1130" customHeight="1" spans="6:21">
      <c r="F1130" s="593"/>
      <c r="G1130" s="593"/>
      <c r="H1130" s="593"/>
      <c r="I1130" s="593"/>
      <c r="J1130" s="593"/>
      <c r="K1130" s="593"/>
      <c r="L1130" s="593"/>
      <c r="M1130" s="593"/>
      <c r="N1130" s="593"/>
      <c r="O1130" s="593"/>
      <c r="P1130" s="593"/>
      <c r="R1130" s="593"/>
      <c r="S1130" s="593"/>
      <c r="T1130" s="593"/>
      <c r="U1130" s="593"/>
    </row>
    <row r="1131" customHeight="1" spans="6:21">
      <c r="F1131" s="593"/>
      <c r="G1131" s="593"/>
      <c r="H1131" s="593"/>
      <c r="I1131" s="593"/>
      <c r="J1131" s="593"/>
      <c r="K1131" s="593"/>
      <c r="L1131" s="593"/>
      <c r="M1131" s="593"/>
      <c r="N1131" s="593"/>
      <c r="O1131" s="593"/>
      <c r="P1131" s="593"/>
      <c r="R1131" s="593"/>
      <c r="S1131" s="593"/>
      <c r="T1131" s="593"/>
      <c r="U1131" s="593"/>
    </row>
    <row r="1132" customHeight="1" spans="6:21">
      <c r="F1132" s="593"/>
      <c r="G1132" s="593"/>
      <c r="H1132" s="593"/>
      <c r="I1132" s="593"/>
      <c r="J1132" s="593"/>
      <c r="K1132" s="593"/>
      <c r="L1132" s="593"/>
      <c r="M1132" s="593"/>
      <c r="N1132" s="593"/>
      <c r="O1132" s="593"/>
      <c r="P1132" s="593"/>
      <c r="R1132" s="593"/>
      <c r="S1132" s="593"/>
      <c r="T1132" s="593"/>
      <c r="U1132" s="593"/>
    </row>
    <row r="1133" customHeight="1" spans="6:21">
      <c r="F1133" s="593"/>
      <c r="G1133" s="593"/>
      <c r="H1133" s="593"/>
      <c r="I1133" s="593"/>
      <c r="J1133" s="593"/>
      <c r="K1133" s="593"/>
      <c r="L1133" s="593"/>
      <c r="M1133" s="593"/>
      <c r="N1133" s="593"/>
      <c r="O1133" s="593"/>
      <c r="P1133" s="593"/>
      <c r="R1133" s="593"/>
      <c r="S1133" s="593"/>
      <c r="T1133" s="593"/>
      <c r="U1133" s="593"/>
    </row>
    <row r="1134" customHeight="1" spans="6:21">
      <c r="F1134" s="593"/>
      <c r="G1134" s="593"/>
      <c r="H1134" s="593"/>
      <c r="I1134" s="593"/>
      <c r="J1134" s="593"/>
      <c r="K1134" s="593"/>
      <c r="L1134" s="593"/>
      <c r="M1134" s="593"/>
      <c r="N1134" s="593"/>
      <c r="O1134" s="593"/>
      <c r="P1134" s="593"/>
      <c r="R1134" s="593"/>
      <c r="S1134" s="593"/>
      <c r="T1134" s="593"/>
      <c r="U1134" s="593"/>
    </row>
    <row r="1135" customHeight="1" spans="6:21">
      <c r="F1135" s="593"/>
      <c r="G1135" s="593"/>
      <c r="H1135" s="593"/>
      <c r="I1135" s="593"/>
      <c r="J1135" s="593"/>
      <c r="K1135" s="593"/>
      <c r="L1135" s="593"/>
      <c r="M1135" s="593"/>
      <c r="N1135" s="593"/>
      <c r="O1135" s="593"/>
      <c r="P1135" s="593"/>
      <c r="R1135" s="593"/>
      <c r="S1135" s="593"/>
      <c r="T1135" s="593"/>
      <c r="U1135" s="593"/>
    </row>
    <row r="1136" customHeight="1" spans="6:21">
      <c r="F1136" s="593"/>
      <c r="G1136" s="593"/>
      <c r="H1136" s="593"/>
      <c r="I1136" s="593"/>
      <c r="J1136" s="593"/>
      <c r="K1136" s="593"/>
      <c r="L1136" s="593"/>
      <c r="M1136" s="593"/>
      <c r="N1136" s="593"/>
      <c r="O1136" s="593"/>
      <c r="P1136" s="593"/>
      <c r="R1136" s="593"/>
      <c r="S1136" s="593"/>
      <c r="T1136" s="593"/>
      <c r="U1136" s="593"/>
    </row>
    <row r="1137" customHeight="1" spans="6:21">
      <c r="F1137" s="593"/>
      <c r="G1137" s="593"/>
      <c r="H1137" s="593"/>
      <c r="I1137" s="593"/>
      <c r="J1137" s="593"/>
      <c r="K1137" s="593"/>
      <c r="L1137" s="593"/>
      <c r="M1137" s="593"/>
      <c r="N1137" s="593"/>
      <c r="O1137" s="593"/>
      <c r="P1137" s="593"/>
      <c r="R1137" s="593"/>
      <c r="S1137" s="593"/>
      <c r="T1137" s="593"/>
      <c r="U1137" s="593"/>
    </row>
    <row r="1138" customHeight="1" spans="6:21">
      <c r="F1138" s="593"/>
      <c r="G1138" s="593"/>
      <c r="H1138" s="593"/>
      <c r="I1138" s="593"/>
      <c r="J1138" s="593"/>
      <c r="K1138" s="593"/>
      <c r="L1138" s="593"/>
      <c r="M1138" s="593"/>
      <c r="N1138" s="593"/>
      <c r="O1138" s="593"/>
      <c r="P1138" s="593"/>
      <c r="R1138" s="593"/>
      <c r="S1138" s="593"/>
      <c r="T1138" s="593"/>
      <c r="U1138" s="593"/>
    </row>
    <row r="1139" customHeight="1" spans="6:21">
      <c r="F1139" s="593"/>
      <c r="G1139" s="593"/>
      <c r="H1139" s="593"/>
      <c r="I1139" s="593"/>
      <c r="J1139" s="593"/>
      <c r="K1139" s="593"/>
      <c r="L1139" s="593"/>
      <c r="M1139" s="593"/>
      <c r="N1139" s="593"/>
      <c r="O1139" s="593"/>
      <c r="P1139" s="593"/>
      <c r="R1139" s="593"/>
      <c r="S1139" s="593"/>
      <c r="T1139" s="593"/>
      <c r="U1139" s="593"/>
    </row>
    <row r="1140" customHeight="1" spans="6:21">
      <c r="F1140" s="593"/>
      <c r="G1140" s="593"/>
      <c r="H1140" s="593"/>
      <c r="I1140" s="593"/>
      <c r="J1140" s="593"/>
      <c r="K1140" s="593"/>
      <c r="L1140" s="593"/>
      <c r="M1140" s="593"/>
      <c r="N1140" s="593"/>
      <c r="O1140" s="593"/>
      <c r="P1140" s="593"/>
      <c r="R1140" s="593"/>
      <c r="S1140" s="593"/>
      <c r="T1140" s="593"/>
      <c r="U1140" s="593"/>
    </row>
    <row r="1141" customHeight="1" spans="6:21">
      <c r="F1141" s="593"/>
      <c r="G1141" s="593"/>
      <c r="H1141" s="593"/>
      <c r="I1141" s="593"/>
      <c r="J1141" s="593"/>
      <c r="K1141" s="593"/>
      <c r="L1141" s="593"/>
      <c r="M1141" s="593"/>
      <c r="N1141" s="593"/>
      <c r="O1141" s="593"/>
      <c r="P1141" s="593"/>
      <c r="R1141" s="593"/>
      <c r="S1141" s="593"/>
      <c r="T1141" s="593"/>
      <c r="U1141" s="593"/>
    </row>
    <row r="1142" customHeight="1" spans="6:21">
      <c r="F1142" s="593"/>
      <c r="G1142" s="593"/>
      <c r="H1142" s="593"/>
      <c r="I1142" s="593"/>
      <c r="J1142" s="593"/>
      <c r="K1142" s="593"/>
      <c r="L1142" s="593"/>
      <c r="M1142" s="593"/>
      <c r="N1142" s="593"/>
      <c r="O1142" s="593"/>
      <c r="P1142" s="593"/>
      <c r="R1142" s="593"/>
      <c r="S1142" s="593"/>
      <c r="T1142" s="593"/>
      <c r="U1142" s="593"/>
    </row>
    <row r="1143" customHeight="1" spans="6:21">
      <c r="F1143" s="593"/>
      <c r="G1143" s="593"/>
      <c r="H1143" s="593"/>
      <c r="I1143" s="593"/>
      <c r="J1143" s="593"/>
      <c r="K1143" s="593"/>
      <c r="L1143" s="593"/>
      <c r="M1143" s="593"/>
      <c r="N1143" s="593"/>
      <c r="O1143" s="593"/>
      <c r="P1143" s="593"/>
      <c r="R1143" s="593"/>
      <c r="S1143" s="593"/>
      <c r="T1143" s="593"/>
      <c r="U1143" s="593"/>
    </row>
    <row r="1144" customHeight="1" spans="6:21">
      <c r="F1144" s="593"/>
      <c r="G1144" s="593"/>
      <c r="H1144" s="593"/>
      <c r="I1144" s="593"/>
      <c r="J1144" s="593"/>
      <c r="K1144" s="593"/>
      <c r="L1144" s="593"/>
      <c r="M1144" s="593"/>
      <c r="N1144" s="593"/>
      <c r="O1144" s="593"/>
      <c r="P1144" s="593"/>
      <c r="R1144" s="593"/>
      <c r="S1144" s="593"/>
      <c r="T1144" s="593"/>
      <c r="U1144" s="593"/>
    </row>
    <row r="1145" customHeight="1" spans="6:21">
      <c r="F1145" s="593"/>
      <c r="G1145" s="593"/>
      <c r="H1145" s="593"/>
      <c r="I1145" s="593"/>
      <c r="J1145" s="593"/>
      <c r="K1145" s="593"/>
      <c r="L1145" s="593"/>
      <c r="M1145" s="593"/>
      <c r="N1145" s="593"/>
      <c r="O1145" s="593"/>
      <c r="P1145" s="593"/>
      <c r="R1145" s="593"/>
      <c r="S1145" s="593"/>
      <c r="T1145" s="593"/>
      <c r="U1145" s="593"/>
    </row>
    <row r="1146" customHeight="1" spans="6:21">
      <c r="F1146" s="593"/>
      <c r="G1146" s="593"/>
      <c r="H1146" s="593"/>
      <c r="I1146" s="593"/>
      <c r="J1146" s="593"/>
      <c r="K1146" s="593"/>
      <c r="L1146" s="593"/>
      <c r="M1146" s="593"/>
      <c r="N1146" s="593"/>
      <c r="O1146" s="593"/>
      <c r="P1146" s="593"/>
      <c r="R1146" s="593"/>
      <c r="S1146" s="593"/>
      <c r="T1146" s="593"/>
      <c r="U1146" s="593"/>
    </row>
    <row r="1147" customHeight="1" spans="6:21">
      <c r="F1147" s="593"/>
      <c r="G1147" s="593"/>
      <c r="H1147" s="593"/>
      <c r="I1147" s="593"/>
      <c r="J1147" s="593"/>
      <c r="K1147" s="593"/>
      <c r="L1147" s="593"/>
      <c r="M1147" s="593"/>
      <c r="N1147" s="593"/>
      <c r="O1147" s="593"/>
      <c r="P1147" s="593"/>
      <c r="R1147" s="593"/>
      <c r="S1147" s="593"/>
      <c r="T1147" s="593"/>
      <c r="U1147" s="593"/>
    </row>
    <row r="1148" customHeight="1" spans="6:21">
      <c r="F1148" s="593"/>
      <c r="G1148" s="593"/>
      <c r="H1148" s="593"/>
      <c r="I1148" s="593"/>
      <c r="J1148" s="593"/>
      <c r="K1148" s="593"/>
      <c r="L1148" s="593"/>
      <c r="M1148" s="593"/>
      <c r="N1148" s="593"/>
      <c r="O1148" s="593"/>
      <c r="P1148" s="593"/>
      <c r="R1148" s="593"/>
      <c r="S1148" s="593"/>
      <c r="T1148" s="593"/>
      <c r="U1148" s="593"/>
    </row>
    <row r="1149" customHeight="1" spans="6:21">
      <c r="F1149" s="593"/>
      <c r="G1149" s="593"/>
      <c r="H1149" s="593"/>
      <c r="I1149" s="593"/>
      <c r="J1149" s="593"/>
      <c r="K1149" s="593"/>
      <c r="L1149" s="593"/>
      <c r="M1149" s="593"/>
      <c r="N1149" s="593"/>
      <c r="O1149" s="593"/>
      <c r="P1149" s="593"/>
      <c r="R1149" s="593"/>
      <c r="S1149" s="593"/>
      <c r="T1149" s="593"/>
      <c r="U1149" s="593"/>
    </row>
    <row r="1150" customHeight="1" spans="6:21">
      <c r="F1150" s="593"/>
      <c r="G1150" s="593"/>
      <c r="H1150" s="593"/>
      <c r="I1150" s="593"/>
      <c r="J1150" s="593"/>
      <c r="K1150" s="593"/>
      <c r="L1150" s="593"/>
      <c r="M1150" s="593"/>
      <c r="N1150" s="593"/>
      <c r="O1150" s="593"/>
      <c r="P1150" s="593"/>
      <c r="R1150" s="593"/>
      <c r="S1150" s="593"/>
      <c r="T1150" s="593"/>
      <c r="U1150" s="593"/>
    </row>
    <row r="1151" customHeight="1" spans="6:21">
      <c r="F1151" s="593"/>
      <c r="G1151" s="593"/>
      <c r="H1151" s="593"/>
      <c r="I1151" s="593"/>
      <c r="J1151" s="593"/>
      <c r="K1151" s="593"/>
      <c r="L1151" s="593"/>
      <c r="M1151" s="593"/>
      <c r="N1151" s="593"/>
      <c r="O1151" s="593"/>
      <c r="P1151" s="593"/>
      <c r="R1151" s="593"/>
      <c r="S1151" s="593"/>
      <c r="T1151" s="593"/>
      <c r="U1151" s="593"/>
    </row>
    <row r="1152" customHeight="1" spans="6:21">
      <c r="F1152" s="593"/>
      <c r="G1152" s="593"/>
      <c r="H1152" s="593"/>
      <c r="I1152" s="593"/>
      <c r="J1152" s="593"/>
      <c r="K1152" s="593"/>
      <c r="L1152" s="593"/>
      <c r="M1152" s="593"/>
      <c r="N1152" s="593"/>
      <c r="O1152" s="593"/>
      <c r="P1152" s="593"/>
      <c r="R1152" s="593"/>
      <c r="S1152" s="593"/>
      <c r="T1152" s="593"/>
      <c r="U1152" s="593"/>
    </row>
    <row r="1153" customHeight="1" spans="6:21">
      <c r="F1153" s="593"/>
      <c r="G1153" s="593"/>
      <c r="H1153" s="593"/>
      <c r="I1153" s="593"/>
      <c r="J1153" s="593"/>
      <c r="K1153" s="593"/>
      <c r="L1153" s="593"/>
      <c r="M1153" s="593"/>
      <c r="N1153" s="593"/>
      <c r="O1153" s="593"/>
      <c r="P1153" s="593"/>
      <c r="R1153" s="593"/>
      <c r="S1153" s="593"/>
      <c r="T1153" s="593"/>
      <c r="U1153" s="593"/>
    </row>
    <row r="1154" customHeight="1" spans="6:21">
      <c r="F1154" s="593"/>
      <c r="G1154" s="593"/>
      <c r="H1154" s="593"/>
      <c r="I1154" s="593"/>
      <c r="J1154" s="593"/>
      <c r="K1154" s="593"/>
      <c r="L1154" s="593"/>
      <c r="M1154" s="593"/>
      <c r="N1154" s="593"/>
      <c r="O1154" s="593"/>
      <c r="P1154" s="593"/>
      <c r="R1154" s="593"/>
      <c r="S1154" s="593"/>
      <c r="T1154" s="593"/>
      <c r="U1154" s="593"/>
    </row>
    <row r="1155" customHeight="1" spans="6:21">
      <c r="F1155" s="593"/>
      <c r="G1155" s="593"/>
      <c r="H1155" s="593"/>
      <c r="I1155" s="593"/>
      <c r="J1155" s="593"/>
      <c r="K1155" s="593"/>
      <c r="L1155" s="593"/>
      <c r="M1155" s="593"/>
      <c r="N1155" s="593"/>
      <c r="O1155" s="593"/>
      <c r="P1155" s="593"/>
      <c r="R1155" s="593"/>
      <c r="S1155" s="593"/>
      <c r="T1155" s="593"/>
      <c r="U1155" s="593"/>
    </row>
    <row r="1156" customHeight="1" spans="6:21">
      <c r="F1156" s="593"/>
      <c r="G1156" s="593"/>
      <c r="H1156" s="593"/>
      <c r="I1156" s="593"/>
      <c r="J1156" s="593"/>
      <c r="K1156" s="593"/>
      <c r="L1156" s="593"/>
      <c r="M1156" s="593"/>
      <c r="N1156" s="593"/>
      <c r="O1156" s="593"/>
      <c r="P1156" s="593"/>
      <c r="R1156" s="593"/>
      <c r="S1156" s="593"/>
      <c r="T1156" s="593"/>
      <c r="U1156" s="593"/>
    </row>
    <row r="1157" customHeight="1" spans="6:21">
      <c r="F1157" s="593"/>
      <c r="G1157" s="593"/>
      <c r="H1157" s="593"/>
      <c r="I1157" s="593"/>
      <c r="J1157" s="593"/>
      <c r="K1157" s="593"/>
      <c r="L1157" s="593"/>
      <c r="M1157" s="593"/>
      <c r="N1157" s="593"/>
      <c r="O1157" s="593"/>
      <c r="P1157" s="593"/>
      <c r="R1157" s="593"/>
      <c r="S1157" s="593"/>
      <c r="T1157" s="593"/>
      <c r="U1157" s="593"/>
    </row>
    <row r="1158" customHeight="1" spans="6:21">
      <c r="F1158" s="593"/>
      <c r="G1158" s="593"/>
      <c r="H1158" s="593"/>
      <c r="I1158" s="593"/>
      <c r="J1158" s="593"/>
      <c r="K1158" s="593"/>
      <c r="L1158" s="593"/>
      <c r="M1158" s="593"/>
      <c r="N1158" s="593"/>
      <c r="O1158" s="593"/>
      <c r="P1158" s="593"/>
      <c r="R1158" s="593"/>
      <c r="S1158" s="593"/>
      <c r="T1158" s="593"/>
      <c r="U1158" s="593"/>
    </row>
    <row r="1159" customHeight="1" spans="6:21">
      <c r="F1159" s="593"/>
      <c r="G1159" s="593"/>
      <c r="H1159" s="593"/>
      <c r="I1159" s="593"/>
      <c r="J1159" s="593"/>
      <c r="K1159" s="593"/>
      <c r="L1159" s="593"/>
      <c r="M1159" s="593"/>
      <c r="N1159" s="593"/>
      <c r="O1159" s="593"/>
      <c r="P1159" s="593"/>
      <c r="R1159" s="593"/>
      <c r="S1159" s="593"/>
      <c r="T1159" s="593"/>
      <c r="U1159" s="593"/>
    </row>
    <row r="1160" customHeight="1" spans="6:21">
      <c r="F1160" s="593"/>
      <c r="G1160" s="593"/>
      <c r="H1160" s="593"/>
      <c r="I1160" s="593"/>
      <c r="J1160" s="593"/>
      <c r="K1160" s="593"/>
      <c r="L1160" s="593"/>
      <c r="M1160" s="593"/>
      <c r="N1160" s="593"/>
      <c r="O1160" s="593"/>
      <c r="P1160" s="593"/>
      <c r="R1160" s="593"/>
      <c r="S1160" s="593"/>
      <c r="T1160" s="593"/>
      <c r="U1160" s="593"/>
    </row>
    <row r="1161" customHeight="1" spans="6:21">
      <c r="F1161" s="593"/>
      <c r="G1161" s="593"/>
      <c r="H1161" s="593"/>
      <c r="I1161" s="593"/>
      <c r="J1161" s="593"/>
      <c r="K1161" s="593"/>
      <c r="L1161" s="593"/>
      <c r="M1161" s="593"/>
      <c r="N1161" s="593"/>
      <c r="O1161" s="593"/>
      <c r="P1161" s="593"/>
      <c r="R1161" s="593"/>
      <c r="S1161" s="593"/>
      <c r="T1161" s="593"/>
      <c r="U1161" s="593"/>
    </row>
    <row r="1162" customHeight="1" spans="6:21">
      <c r="F1162" s="593"/>
      <c r="G1162" s="593"/>
      <c r="H1162" s="593"/>
      <c r="I1162" s="593"/>
      <c r="J1162" s="593"/>
      <c r="K1162" s="593"/>
      <c r="L1162" s="593"/>
      <c r="M1162" s="593"/>
      <c r="N1162" s="593"/>
      <c r="O1162" s="593"/>
      <c r="P1162" s="593"/>
      <c r="R1162" s="593"/>
      <c r="S1162" s="593"/>
      <c r="T1162" s="593"/>
      <c r="U1162" s="593"/>
    </row>
    <row r="1163" customHeight="1" spans="6:21">
      <c r="F1163" s="593"/>
      <c r="G1163" s="593"/>
      <c r="H1163" s="593"/>
      <c r="I1163" s="593"/>
      <c r="J1163" s="593"/>
      <c r="K1163" s="593"/>
      <c r="L1163" s="593"/>
      <c r="M1163" s="593"/>
      <c r="N1163" s="593"/>
      <c r="O1163" s="593"/>
      <c r="P1163" s="593"/>
      <c r="R1163" s="593"/>
      <c r="S1163" s="593"/>
      <c r="T1163" s="593"/>
      <c r="U1163" s="593"/>
    </row>
    <row r="1164" customHeight="1" spans="6:21">
      <c r="F1164" s="593"/>
      <c r="G1164" s="593"/>
      <c r="H1164" s="593"/>
      <c r="I1164" s="593"/>
      <c r="J1164" s="593"/>
      <c r="K1164" s="593"/>
      <c r="L1164" s="593"/>
      <c r="M1164" s="593"/>
      <c r="N1164" s="593"/>
      <c r="O1164" s="593"/>
      <c r="P1164" s="593"/>
      <c r="R1164" s="593"/>
      <c r="S1164" s="593"/>
      <c r="T1164" s="593"/>
      <c r="U1164" s="593"/>
    </row>
    <row r="1165" customHeight="1" spans="6:21">
      <c r="F1165" s="593"/>
      <c r="G1165" s="593"/>
      <c r="H1165" s="593"/>
      <c r="I1165" s="593"/>
      <c r="J1165" s="593"/>
      <c r="K1165" s="593"/>
      <c r="L1165" s="593"/>
      <c r="M1165" s="593"/>
      <c r="N1165" s="593"/>
      <c r="O1165" s="593"/>
      <c r="P1165" s="593"/>
      <c r="R1165" s="593"/>
      <c r="S1165" s="593"/>
      <c r="T1165" s="593"/>
      <c r="U1165" s="593"/>
    </row>
    <row r="1166" customHeight="1" spans="6:21">
      <c r="F1166" s="593"/>
      <c r="G1166" s="593"/>
      <c r="H1166" s="593"/>
      <c r="I1166" s="593"/>
      <c r="J1166" s="593"/>
      <c r="K1166" s="593"/>
      <c r="L1166" s="593"/>
      <c r="M1166" s="593"/>
      <c r="N1166" s="593"/>
      <c r="O1166" s="593"/>
      <c r="P1166" s="593"/>
      <c r="R1166" s="593"/>
      <c r="S1166" s="593"/>
      <c r="T1166" s="593"/>
      <c r="U1166" s="593"/>
    </row>
    <row r="1167" customHeight="1" spans="6:21">
      <c r="F1167" s="593"/>
      <c r="G1167" s="593"/>
      <c r="H1167" s="593"/>
      <c r="I1167" s="593"/>
      <c r="J1167" s="593"/>
      <c r="K1167" s="593"/>
      <c r="L1167" s="593"/>
      <c r="M1167" s="593"/>
      <c r="N1167" s="593"/>
      <c r="O1167" s="593"/>
      <c r="P1167" s="593"/>
      <c r="R1167" s="593"/>
      <c r="S1167" s="593"/>
      <c r="T1167" s="593"/>
      <c r="U1167" s="593"/>
    </row>
    <row r="1168" customHeight="1" spans="6:21">
      <c r="F1168" s="593"/>
      <c r="G1168" s="593"/>
      <c r="H1168" s="593"/>
      <c r="I1168" s="593"/>
      <c r="J1168" s="593"/>
      <c r="K1168" s="593"/>
      <c r="L1168" s="593"/>
      <c r="M1168" s="593"/>
      <c r="N1168" s="593"/>
      <c r="O1168" s="593"/>
      <c r="P1168" s="593"/>
      <c r="R1168" s="593"/>
      <c r="S1168" s="593"/>
      <c r="T1168" s="593"/>
      <c r="U1168" s="593"/>
    </row>
    <row r="1169" customHeight="1" spans="6:21">
      <c r="F1169" s="593"/>
      <c r="G1169" s="593"/>
      <c r="H1169" s="593"/>
      <c r="I1169" s="593"/>
      <c r="J1169" s="593"/>
      <c r="K1169" s="593"/>
      <c r="L1169" s="593"/>
      <c r="M1169" s="593"/>
      <c r="N1169" s="593"/>
      <c r="O1169" s="593"/>
      <c r="P1169" s="593"/>
      <c r="R1169" s="593"/>
      <c r="S1169" s="593"/>
      <c r="T1169" s="593"/>
      <c r="U1169" s="593"/>
    </row>
    <row r="1170" customHeight="1" spans="6:21">
      <c r="F1170" s="593"/>
      <c r="G1170" s="593"/>
      <c r="H1170" s="593"/>
      <c r="I1170" s="593"/>
      <c r="J1170" s="593"/>
      <c r="K1170" s="593"/>
      <c r="L1170" s="593"/>
      <c r="M1170" s="593"/>
      <c r="N1170" s="593"/>
      <c r="O1170" s="593"/>
      <c r="P1170" s="593"/>
      <c r="R1170" s="593"/>
      <c r="S1170" s="593"/>
      <c r="T1170" s="593"/>
      <c r="U1170" s="593"/>
    </row>
    <row r="1171" customHeight="1" spans="6:21">
      <c r="F1171" s="593"/>
      <c r="G1171" s="593"/>
      <c r="H1171" s="593"/>
      <c r="I1171" s="593"/>
      <c r="J1171" s="593"/>
      <c r="K1171" s="593"/>
      <c r="L1171" s="593"/>
      <c r="M1171" s="593"/>
      <c r="N1171" s="593"/>
      <c r="O1171" s="593"/>
      <c r="P1171" s="593"/>
      <c r="R1171" s="593"/>
      <c r="S1171" s="593"/>
      <c r="T1171" s="593"/>
      <c r="U1171" s="593"/>
    </row>
    <row r="1172" customHeight="1" spans="6:21">
      <c r="F1172" s="593"/>
      <c r="G1172" s="593"/>
      <c r="H1172" s="593"/>
      <c r="I1172" s="593"/>
      <c r="J1172" s="593"/>
      <c r="K1172" s="593"/>
      <c r="L1172" s="593"/>
      <c r="M1172" s="593"/>
      <c r="N1172" s="593"/>
      <c r="O1172" s="593"/>
      <c r="P1172" s="593"/>
      <c r="R1172" s="593"/>
      <c r="S1172" s="593"/>
      <c r="T1172" s="593"/>
      <c r="U1172" s="593"/>
    </row>
    <row r="1173" customHeight="1" spans="6:21">
      <c r="F1173" s="593"/>
      <c r="G1173" s="593"/>
      <c r="H1173" s="593"/>
      <c r="I1173" s="593"/>
      <c r="J1173" s="593"/>
      <c r="K1173" s="593"/>
      <c r="L1173" s="593"/>
      <c r="M1173" s="593"/>
      <c r="N1173" s="593"/>
      <c r="O1173" s="593"/>
      <c r="P1173" s="593"/>
      <c r="R1173" s="593"/>
      <c r="S1173" s="593"/>
      <c r="T1173" s="593"/>
      <c r="U1173" s="593"/>
    </row>
    <row r="1174" customHeight="1" spans="6:21">
      <c r="F1174" s="593"/>
      <c r="G1174" s="593"/>
      <c r="H1174" s="593"/>
      <c r="I1174" s="593"/>
      <c r="J1174" s="593"/>
      <c r="K1174" s="593"/>
      <c r="L1174" s="593"/>
      <c r="M1174" s="593"/>
      <c r="N1174" s="593"/>
      <c r="O1174" s="593"/>
      <c r="P1174" s="593"/>
      <c r="R1174" s="593"/>
      <c r="S1174" s="593"/>
      <c r="T1174" s="593"/>
      <c r="U1174" s="593"/>
    </row>
    <row r="1175" customHeight="1" spans="6:21">
      <c r="F1175" s="593"/>
      <c r="G1175" s="593"/>
      <c r="H1175" s="593"/>
      <c r="I1175" s="593"/>
      <c r="J1175" s="593"/>
      <c r="K1175" s="593"/>
      <c r="L1175" s="593"/>
      <c r="M1175" s="593"/>
      <c r="N1175" s="593"/>
      <c r="O1175" s="593"/>
      <c r="P1175" s="593"/>
      <c r="R1175" s="593"/>
      <c r="S1175" s="593"/>
      <c r="T1175" s="593"/>
      <c r="U1175" s="593"/>
    </row>
    <row r="1176" customHeight="1" spans="6:21">
      <c r="F1176" s="593"/>
      <c r="G1176" s="593"/>
      <c r="H1176" s="593"/>
      <c r="I1176" s="593"/>
      <c r="J1176" s="593"/>
      <c r="K1176" s="593"/>
      <c r="L1176" s="593"/>
      <c r="M1176" s="593"/>
      <c r="N1176" s="593"/>
      <c r="O1176" s="593"/>
      <c r="P1176" s="593"/>
      <c r="R1176" s="593"/>
      <c r="S1176" s="593"/>
      <c r="T1176" s="593"/>
      <c r="U1176" s="593"/>
    </row>
    <row r="1177" customHeight="1" spans="6:21">
      <c r="F1177" s="593"/>
      <c r="G1177" s="593"/>
      <c r="H1177" s="593"/>
      <c r="I1177" s="593"/>
      <c r="J1177" s="593"/>
      <c r="K1177" s="593"/>
      <c r="L1177" s="593"/>
      <c r="M1177" s="593"/>
      <c r="N1177" s="593"/>
      <c r="O1177" s="593"/>
      <c r="P1177" s="593"/>
      <c r="R1177" s="593"/>
      <c r="S1177" s="593"/>
      <c r="T1177" s="593"/>
      <c r="U1177" s="593"/>
    </row>
    <row r="1178" customHeight="1" spans="6:21">
      <c r="F1178" s="593"/>
      <c r="G1178" s="593"/>
      <c r="H1178" s="593"/>
      <c r="I1178" s="593"/>
      <c r="J1178" s="593"/>
      <c r="K1178" s="593"/>
      <c r="L1178" s="593"/>
      <c r="M1178" s="593"/>
      <c r="N1178" s="593"/>
      <c r="O1178" s="593"/>
      <c r="P1178" s="593"/>
      <c r="R1178" s="593"/>
      <c r="S1178" s="593"/>
      <c r="T1178" s="593"/>
      <c r="U1178" s="593"/>
    </row>
    <row r="1179" customHeight="1" spans="6:21">
      <c r="F1179" s="593"/>
      <c r="G1179" s="593"/>
      <c r="H1179" s="593"/>
      <c r="I1179" s="593"/>
      <c r="J1179" s="593"/>
      <c r="K1179" s="593"/>
      <c r="L1179" s="593"/>
      <c r="M1179" s="593"/>
      <c r="N1179" s="593"/>
      <c r="O1179" s="593"/>
      <c r="P1179" s="593"/>
      <c r="R1179" s="593"/>
      <c r="S1179" s="593"/>
      <c r="T1179" s="593"/>
      <c r="U1179" s="593"/>
    </row>
    <row r="1180" customHeight="1" spans="6:21">
      <c r="F1180" s="593"/>
      <c r="G1180" s="593"/>
      <c r="H1180" s="593"/>
      <c r="I1180" s="593"/>
      <c r="J1180" s="593"/>
      <c r="K1180" s="593"/>
      <c r="L1180" s="593"/>
      <c r="M1180" s="593"/>
      <c r="N1180" s="593"/>
      <c r="O1180" s="593"/>
      <c r="P1180" s="593"/>
      <c r="R1180" s="593"/>
      <c r="S1180" s="593"/>
      <c r="T1180" s="593"/>
      <c r="U1180" s="593"/>
    </row>
    <row r="1181" customHeight="1" spans="6:21">
      <c r="F1181" s="593"/>
      <c r="G1181" s="593"/>
      <c r="H1181" s="593"/>
      <c r="I1181" s="593"/>
      <c r="J1181" s="593"/>
      <c r="K1181" s="593"/>
      <c r="L1181" s="593"/>
      <c r="M1181" s="593"/>
      <c r="N1181" s="593"/>
      <c r="O1181" s="593"/>
      <c r="P1181" s="593"/>
      <c r="R1181" s="593"/>
      <c r="S1181" s="593"/>
      <c r="T1181" s="593"/>
      <c r="U1181" s="593"/>
    </row>
    <row r="1182" customHeight="1" spans="6:21">
      <c r="F1182" s="593"/>
      <c r="G1182" s="593"/>
      <c r="H1182" s="593"/>
      <c r="I1182" s="593"/>
      <c r="J1182" s="593"/>
      <c r="K1182" s="593"/>
      <c r="L1182" s="593"/>
      <c r="M1182" s="593"/>
      <c r="N1182" s="593"/>
      <c r="O1182" s="593"/>
      <c r="P1182" s="593"/>
      <c r="R1182" s="593"/>
      <c r="S1182" s="593"/>
      <c r="T1182" s="593"/>
      <c r="U1182" s="593"/>
    </row>
    <row r="1183" customHeight="1" spans="6:21">
      <c r="F1183" s="593"/>
      <c r="G1183" s="593"/>
      <c r="H1183" s="593"/>
      <c r="I1183" s="593"/>
      <c r="J1183" s="593"/>
      <c r="K1183" s="593"/>
      <c r="L1183" s="593"/>
      <c r="M1183" s="593"/>
      <c r="N1183" s="593"/>
      <c r="O1183" s="593"/>
      <c r="P1183" s="593"/>
      <c r="R1183" s="593"/>
      <c r="S1183" s="593"/>
      <c r="T1183" s="593"/>
      <c r="U1183" s="593"/>
    </row>
    <row r="1184" customHeight="1" spans="6:21">
      <c r="F1184" s="593"/>
      <c r="G1184" s="593"/>
      <c r="H1184" s="593"/>
      <c r="I1184" s="593"/>
      <c r="J1184" s="593"/>
      <c r="K1184" s="593"/>
      <c r="L1184" s="593"/>
      <c r="M1184" s="593"/>
      <c r="N1184" s="593"/>
      <c r="O1184" s="593"/>
      <c r="P1184" s="593"/>
      <c r="R1184" s="593"/>
      <c r="S1184" s="593"/>
      <c r="T1184" s="593"/>
      <c r="U1184" s="593"/>
    </row>
    <row r="1185" customHeight="1" spans="6:21">
      <c r="F1185" s="593"/>
      <c r="G1185" s="593"/>
      <c r="H1185" s="593"/>
      <c r="I1185" s="593"/>
      <c r="J1185" s="593"/>
      <c r="K1185" s="593"/>
      <c r="L1185" s="593"/>
      <c r="M1185" s="593"/>
      <c r="N1185" s="593"/>
      <c r="O1185" s="593"/>
      <c r="P1185" s="593"/>
      <c r="R1185" s="593"/>
      <c r="S1185" s="593"/>
      <c r="T1185" s="593"/>
      <c r="U1185" s="593"/>
    </row>
    <row r="1186" customHeight="1" spans="6:21">
      <c r="F1186" s="593"/>
      <c r="G1186" s="593"/>
      <c r="H1186" s="593"/>
      <c r="I1186" s="593"/>
      <c r="J1186" s="593"/>
      <c r="K1186" s="593"/>
      <c r="L1186" s="593"/>
      <c r="M1186" s="593"/>
      <c r="N1186" s="593"/>
      <c r="O1186" s="593"/>
      <c r="P1186" s="593"/>
      <c r="R1186" s="593"/>
      <c r="S1186" s="593"/>
      <c r="T1186" s="593"/>
      <c r="U1186" s="593"/>
    </row>
    <row r="1187" customHeight="1" spans="6:21">
      <c r="F1187" s="593"/>
      <c r="G1187" s="593"/>
      <c r="H1187" s="593"/>
      <c r="I1187" s="593"/>
      <c r="J1187" s="593"/>
      <c r="K1187" s="593"/>
      <c r="L1187" s="593"/>
      <c r="M1187" s="593"/>
      <c r="N1187" s="593"/>
      <c r="O1187" s="593"/>
      <c r="P1187" s="593"/>
      <c r="R1187" s="593"/>
      <c r="S1187" s="593"/>
      <c r="T1187" s="593"/>
      <c r="U1187" s="593"/>
    </row>
    <row r="1188" customHeight="1" spans="6:21">
      <c r="F1188" s="593"/>
      <c r="G1188" s="593"/>
      <c r="H1188" s="593"/>
      <c r="I1188" s="593"/>
      <c r="J1188" s="593"/>
      <c r="K1188" s="593"/>
      <c r="L1188" s="593"/>
      <c r="M1188" s="593"/>
      <c r="N1188" s="593"/>
      <c r="O1188" s="593"/>
      <c r="P1188" s="593"/>
      <c r="R1188" s="593"/>
      <c r="S1188" s="593"/>
      <c r="T1188" s="593"/>
      <c r="U1188" s="593"/>
    </row>
    <row r="1189" customHeight="1" spans="6:21">
      <c r="F1189" s="593"/>
      <c r="G1189" s="593"/>
      <c r="H1189" s="593"/>
      <c r="I1189" s="593"/>
      <c r="J1189" s="593"/>
      <c r="K1189" s="593"/>
      <c r="L1189" s="593"/>
      <c r="M1189" s="593"/>
      <c r="N1189" s="593"/>
      <c r="O1189" s="593"/>
      <c r="P1189" s="593"/>
      <c r="R1189" s="593"/>
      <c r="S1189" s="593"/>
      <c r="T1189" s="593"/>
      <c r="U1189" s="593"/>
    </row>
    <row r="1190" customHeight="1" spans="6:21">
      <c r="F1190" s="593"/>
      <c r="G1190" s="593"/>
      <c r="H1190" s="593"/>
      <c r="I1190" s="593"/>
      <c r="J1190" s="593"/>
      <c r="K1190" s="593"/>
      <c r="L1190" s="593"/>
      <c r="M1190" s="593"/>
      <c r="N1190" s="593"/>
      <c r="O1190" s="593"/>
      <c r="P1190" s="593"/>
      <c r="R1190" s="593"/>
      <c r="S1190" s="593"/>
      <c r="T1190" s="593"/>
      <c r="U1190" s="593"/>
    </row>
    <row r="1191" customHeight="1" spans="6:21">
      <c r="F1191" s="593"/>
      <c r="G1191" s="593"/>
      <c r="H1191" s="593"/>
      <c r="I1191" s="593"/>
      <c r="J1191" s="593"/>
      <c r="K1191" s="593"/>
      <c r="L1191" s="593"/>
      <c r="M1191" s="593"/>
      <c r="N1191" s="593"/>
      <c r="O1191" s="593"/>
      <c r="P1191" s="593"/>
      <c r="R1191" s="593"/>
      <c r="S1191" s="593"/>
      <c r="T1191" s="593"/>
      <c r="U1191" s="593"/>
    </row>
    <row r="1192" customHeight="1" spans="6:21">
      <c r="F1192" s="593"/>
      <c r="G1192" s="593"/>
      <c r="H1192" s="593"/>
      <c r="I1192" s="593"/>
      <c r="J1192" s="593"/>
      <c r="K1192" s="593"/>
      <c r="L1192" s="593"/>
      <c r="M1192" s="593"/>
      <c r="N1192" s="593"/>
      <c r="O1192" s="593"/>
      <c r="P1192" s="593"/>
      <c r="R1192" s="593"/>
      <c r="S1192" s="593"/>
      <c r="T1192" s="593"/>
      <c r="U1192" s="593"/>
    </row>
    <row r="1193" customHeight="1" spans="6:21">
      <c r="F1193" s="593"/>
      <c r="G1193" s="593"/>
      <c r="H1193" s="593"/>
      <c r="I1193" s="593"/>
      <c r="J1193" s="593"/>
      <c r="K1193" s="593"/>
      <c r="L1193" s="593"/>
      <c r="M1193" s="593"/>
      <c r="N1193" s="593"/>
      <c r="O1193" s="593"/>
      <c r="P1193" s="593"/>
      <c r="R1193" s="593"/>
      <c r="S1193" s="593"/>
      <c r="T1193" s="593"/>
      <c r="U1193" s="593"/>
    </row>
    <row r="1194" customHeight="1" spans="6:21">
      <c r="F1194" s="593"/>
      <c r="G1194" s="593"/>
      <c r="H1194" s="593"/>
      <c r="I1194" s="593"/>
      <c r="J1194" s="593"/>
      <c r="K1194" s="593"/>
      <c r="L1194" s="593"/>
      <c r="M1194" s="593"/>
      <c r="N1194" s="593"/>
      <c r="O1194" s="593"/>
      <c r="P1194" s="593"/>
      <c r="R1194" s="593"/>
      <c r="S1194" s="593"/>
      <c r="T1194" s="593"/>
      <c r="U1194" s="593"/>
    </row>
    <row r="1195" customHeight="1" spans="6:21">
      <c r="F1195" s="593"/>
      <c r="G1195" s="593"/>
      <c r="H1195" s="593"/>
      <c r="I1195" s="593"/>
      <c r="J1195" s="593"/>
      <c r="K1195" s="593"/>
      <c r="L1195" s="593"/>
      <c r="M1195" s="593"/>
      <c r="N1195" s="593"/>
      <c r="O1195" s="593"/>
      <c r="P1195" s="593"/>
      <c r="R1195" s="593"/>
      <c r="S1195" s="593"/>
      <c r="T1195" s="593"/>
      <c r="U1195" s="593"/>
    </row>
    <row r="1196" customHeight="1" spans="6:21">
      <c r="F1196" s="593"/>
      <c r="G1196" s="593"/>
      <c r="H1196" s="593"/>
      <c r="I1196" s="593"/>
      <c r="J1196" s="593"/>
      <c r="K1196" s="593"/>
      <c r="L1196" s="593"/>
      <c r="M1196" s="593"/>
      <c r="N1196" s="593"/>
      <c r="O1196" s="593"/>
      <c r="P1196" s="593"/>
      <c r="R1196" s="593"/>
      <c r="S1196" s="593"/>
      <c r="T1196" s="593"/>
      <c r="U1196" s="593"/>
    </row>
    <row r="1197" customHeight="1" spans="6:21">
      <c r="F1197" s="593"/>
      <c r="G1197" s="593"/>
      <c r="H1197" s="593"/>
      <c r="I1197" s="593"/>
      <c r="J1197" s="593"/>
      <c r="K1197" s="593"/>
      <c r="L1197" s="593"/>
      <c r="M1197" s="593"/>
      <c r="N1197" s="593"/>
      <c r="O1197" s="593"/>
      <c r="P1197" s="593"/>
      <c r="R1197" s="593"/>
      <c r="S1197" s="593"/>
      <c r="T1197" s="593"/>
      <c r="U1197" s="593"/>
    </row>
    <row r="1198" customHeight="1" spans="6:21">
      <c r="F1198" s="593"/>
      <c r="G1198" s="593"/>
      <c r="H1198" s="593"/>
      <c r="I1198" s="593"/>
      <c r="J1198" s="593"/>
      <c r="K1198" s="593"/>
      <c r="L1198" s="593"/>
      <c r="M1198" s="593"/>
      <c r="N1198" s="593"/>
      <c r="O1198" s="593"/>
      <c r="P1198" s="593"/>
      <c r="R1198" s="593"/>
      <c r="S1198" s="593"/>
      <c r="T1198" s="593"/>
      <c r="U1198" s="593"/>
    </row>
    <row r="1199" customHeight="1" spans="6:21">
      <c r="F1199" s="593"/>
      <c r="G1199" s="593"/>
      <c r="H1199" s="593"/>
      <c r="I1199" s="593"/>
      <c r="J1199" s="593"/>
      <c r="K1199" s="593"/>
      <c r="L1199" s="593"/>
      <c r="M1199" s="593"/>
      <c r="N1199" s="593"/>
      <c r="O1199" s="593"/>
      <c r="P1199" s="593"/>
      <c r="R1199" s="593"/>
      <c r="S1199" s="593"/>
      <c r="T1199" s="593"/>
      <c r="U1199" s="593"/>
    </row>
    <row r="1200" customHeight="1" spans="6:21">
      <c r="F1200" s="593"/>
      <c r="G1200" s="593"/>
      <c r="H1200" s="593"/>
      <c r="I1200" s="593"/>
      <c r="J1200" s="593"/>
      <c r="K1200" s="593"/>
      <c r="L1200" s="593"/>
      <c r="M1200" s="593"/>
      <c r="N1200" s="593"/>
      <c r="O1200" s="593"/>
      <c r="P1200" s="593"/>
      <c r="R1200" s="593"/>
      <c r="S1200" s="593"/>
      <c r="T1200" s="593"/>
      <c r="U1200" s="593"/>
    </row>
    <row r="1201" customHeight="1" spans="6:21">
      <c r="F1201" s="593"/>
      <c r="G1201" s="593"/>
      <c r="H1201" s="593"/>
      <c r="I1201" s="593"/>
      <c r="J1201" s="593"/>
      <c r="K1201" s="593"/>
      <c r="L1201" s="593"/>
      <c r="M1201" s="593"/>
      <c r="N1201" s="593"/>
      <c r="O1201" s="593"/>
      <c r="P1201" s="593"/>
      <c r="R1201" s="593"/>
      <c r="S1201" s="593"/>
      <c r="T1201" s="593"/>
      <c r="U1201" s="593"/>
    </row>
    <row r="1202" customHeight="1" spans="6:21">
      <c r="F1202" s="593"/>
      <c r="G1202" s="593"/>
      <c r="H1202" s="593"/>
      <c r="I1202" s="593"/>
      <c r="J1202" s="593"/>
      <c r="K1202" s="593"/>
      <c r="L1202" s="593"/>
      <c r="M1202" s="593"/>
      <c r="N1202" s="593"/>
      <c r="O1202" s="593"/>
      <c r="P1202" s="593"/>
      <c r="R1202" s="593"/>
      <c r="S1202" s="593"/>
      <c r="T1202" s="593"/>
      <c r="U1202" s="593"/>
    </row>
    <row r="1203" customHeight="1" spans="6:21">
      <c r="F1203" s="593"/>
      <c r="G1203" s="593"/>
      <c r="H1203" s="593"/>
      <c r="I1203" s="593"/>
      <c r="J1203" s="593"/>
      <c r="K1203" s="593"/>
      <c r="L1203" s="593"/>
      <c r="M1203" s="593"/>
      <c r="N1203" s="593"/>
      <c r="O1203" s="593"/>
      <c r="P1203" s="593"/>
      <c r="R1203" s="593"/>
      <c r="S1203" s="593"/>
      <c r="T1203" s="593"/>
      <c r="U1203" s="593"/>
    </row>
    <row r="1204" customHeight="1" spans="6:21">
      <c r="F1204" s="593"/>
      <c r="G1204" s="593"/>
      <c r="H1204" s="593"/>
      <c r="I1204" s="593"/>
      <c r="J1204" s="593"/>
      <c r="K1204" s="593"/>
      <c r="L1204" s="593"/>
      <c r="M1204" s="593"/>
      <c r="N1204" s="593"/>
      <c r="O1204" s="593"/>
      <c r="P1204" s="593"/>
      <c r="R1204" s="593"/>
      <c r="S1204" s="593"/>
      <c r="T1204" s="593"/>
      <c r="U1204" s="593"/>
    </row>
    <row r="1205" customHeight="1" spans="6:21">
      <c r="F1205" s="593"/>
      <c r="G1205" s="593"/>
      <c r="H1205" s="593"/>
      <c r="I1205" s="593"/>
      <c r="J1205" s="593"/>
      <c r="K1205" s="593"/>
      <c r="L1205" s="593"/>
      <c r="M1205" s="593"/>
      <c r="N1205" s="593"/>
      <c r="O1205" s="593"/>
      <c r="P1205" s="593"/>
      <c r="R1205" s="593"/>
      <c r="S1205" s="593"/>
      <c r="T1205" s="593"/>
      <c r="U1205" s="593"/>
    </row>
    <row r="1206" customHeight="1" spans="6:21">
      <c r="F1206" s="593"/>
      <c r="G1206" s="593"/>
      <c r="H1206" s="593"/>
      <c r="I1206" s="593"/>
      <c r="J1206" s="593"/>
      <c r="K1206" s="593"/>
      <c r="L1206" s="593"/>
      <c r="M1206" s="593"/>
      <c r="N1206" s="593"/>
      <c r="O1206" s="593"/>
      <c r="P1206" s="593"/>
      <c r="R1206" s="593"/>
      <c r="S1206" s="593"/>
      <c r="T1206" s="593"/>
      <c r="U1206" s="593"/>
    </row>
    <row r="1207" customHeight="1" spans="6:21">
      <c r="F1207" s="593"/>
      <c r="G1207" s="593"/>
      <c r="H1207" s="593"/>
      <c r="I1207" s="593"/>
      <c r="J1207" s="593"/>
      <c r="K1207" s="593"/>
      <c r="L1207" s="593"/>
      <c r="M1207" s="593"/>
      <c r="N1207" s="593"/>
      <c r="O1207" s="593"/>
      <c r="P1207" s="593"/>
      <c r="R1207" s="593"/>
      <c r="S1207" s="593"/>
      <c r="T1207" s="593"/>
      <c r="U1207" s="593"/>
    </row>
    <row r="1208" customHeight="1" spans="6:21">
      <c r="F1208" s="593"/>
      <c r="G1208" s="593"/>
      <c r="H1208" s="593"/>
      <c r="I1208" s="593"/>
      <c r="J1208" s="593"/>
      <c r="K1208" s="593"/>
      <c r="L1208" s="593"/>
      <c r="M1208" s="593"/>
      <c r="N1208" s="593"/>
      <c r="O1208" s="593"/>
      <c r="P1208" s="593"/>
      <c r="R1208" s="593"/>
      <c r="S1208" s="593"/>
      <c r="T1208" s="593"/>
      <c r="U1208" s="593"/>
    </row>
    <row r="1209" customHeight="1" spans="6:21">
      <c r="F1209" s="593"/>
      <c r="G1209" s="593"/>
      <c r="H1209" s="593"/>
      <c r="I1209" s="593"/>
      <c r="J1209" s="593"/>
      <c r="K1209" s="593"/>
      <c r="L1209" s="593"/>
      <c r="M1209" s="593"/>
      <c r="N1209" s="593"/>
      <c r="O1209" s="593"/>
      <c r="P1209" s="593"/>
      <c r="R1209" s="593"/>
      <c r="S1209" s="593"/>
      <c r="T1209" s="593"/>
      <c r="U1209" s="593"/>
    </row>
    <row r="1210" customHeight="1" spans="6:21">
      <c r="F1210" s="593"/>
      <c r="G1210" s="593"/>
      <c r="H1210" s="593"/>
      <c r="I1210" s="593"/>
      <c r="J1210" s="593"/>
      <c r="K1210" s="593"/>
      <c r="L1210" s="593"/>
      <c r="M1210" s="593"/>
      <c r="N1210" s="593"/>
      <c r="O1210" s="593"/>
      <c r="P1210" s="593"/>
      <c r="R1210" s="593"/>
      <c r="S1210" s="593"/>
      <c r="T1210" s="593"/>
      <c r="U1210" s="593"/>
    </row>
    <row r="1211" customHeight="1" spans="6:21">
      <c r="F1211" s="593"/>
      <c r="G1211" s="593"/>
      <c r="H1211" s="593"/>
      <c r="I1211" s="593"/>
      <c r="J1211" s="593"/>
      <c r="K1211" s="593"/>
      <c r="L1211" s="593"/>
      <c r="M1211" s="593"/>
      <c r="N1211" s="593"/>
      <c r="O1211" s="593"/>
      <c r="P1211" s="593"/>
      <c r="R1211" s="593"/>
      <c r="S1211" s="593"/>
      <c r="T1211" s="593"/>
      <c r="U1211" s="593"/>
    </row>
    <row r="1212" customHeight="1" spans="6:21">
      <c r="F1212" s="593"/>
      <c r="G1212" s="593"/>
      <c r="H1212" s="593"/>
      <c r="I1212" s="593"/>
      <c r="J1212" s="593"/>
      <c r="K1212" s="593"/>
      <c r="L1212" s="593"/>
      <c r="M1212" s="593"/>
      <c r="N1212" s="593"/>
      <c r="O1212" s="593"/>
      <c r="P1212" s="593"/>
      <c r="R1212" s="593"/>
      <c r="S1212" s="593"/>
      <c r="T1212" s="593"/>
      <c r="U1212" s="593"/>
    </row>
    <row r="1213" customHeight="1" spans="6:21">
      <c r="F1213" s="593"/>
      <c r="G1213" s="593"/>
      <c r="H1213" s="593"/>
      <c r="I1213" s="593"/>
      <c r="J1213" s="593"/>
      <c r="K1213" s="593"/>
      <c r="L1213" s="593"/>
      <c r="M1213" s="593"/>
      <c r="N1213" s="593"/>
      <c r="O1213" s="593"/>
      <c r="P1213" s="593"/>
      <c r="R1213" s="593"/>
      <c r="S1213" s="593"/>
      <c r="T1213" s="593"/>
      <c r="U1213" s="593"/>
    </row>
    <row r="1214" customHeight="1" spans="6:21">
      <c r="F1214" s="593"/>
      <c r="G1214" s="593"/>
      <c r="H1214" s="593"/>
      <c r="I1214" s="593"/>
      <c r="J1214" s="593"/>
      <c r="K1214" s="593"/>
      <c r="L1214" s="593"/>
      <c r="M1214" s="593"/>
      <c r="N1214" s="593"/>
      <c r="O1214" s="593"/>
      <c r="P1214" s="593"/>
      <c r="R1214" s="593"/>
      <c r="S1214" s="593"/>
      <c r="T1214" s="593"/>
      <c r="U1214" s="593"/>
    </row>
    <row r="1215" customHeight="1" spans="6:21">
      <c r="F1215" s="593"/>
      <c r="G1215" s="593"/>
      <c r="H1215" s="593"/>
      <c r="I1215" s="593"/>
      <c r="J1215" s="593"/>
      <c r="K1215" s="593"/>
      <c r="L1215" s="593"/>
      <c r="M1215" s="593"/>
      <c r="N1215" s="593"/>
      <c r="O1215" s="593"/>
      <c r="P1215" s="593"/>
      <c r="R1215" s="593"/>
      <c r="S1215" s="593"/>
      <c r="T1215" s="593"/>
      <c r="U1215" s="593"/>
    </row>
    <row r="1216" customHeight="1" spans="6:21">
      <c r="F1216" s="593"/>
      <c r="G1216" s="593"/>
      <c r="H1216" s="593"/>
      <c r="I1216" s="593"/>
      <c r="J1216" s="593"/>
      <c r="K1216" s="593"/>
      <c r="L1216" s="593"/>
      <c r="M1216" s="593"/>
      <c r="N1216" s="593"/>
      <c r="O1216" s="593"/>
      <c r="P1216" s="593"/>
      <c r="R1216" s="593"/>
      <c r="S1216" s="593"/>
      <c r="T1216" s="593"/>
      <c r="U1216" s="593"/>
    </row>
    <row r="1217" customHeight="1" spans="6:21">
      <c r="F1217" s="593"/>
      <c r="G1217" s="593"/>
      <c r="H1217" s="593"/>
      <c r="I1217" s="593"/>
      <c r="J1217" s="593"/>
      <c r="K1217" s="593"/>
      <c r="L1217" s="593"/>
      <c r="M1217" s="593"/>
      <c r="N1217" s="593"/>
      <c r="O1217" s="593"/>
      <c r="P1217" s="593"/>
      <c r="R1217" s="593"/>
      <c r="S1217" s="593"/>
      <c r="T1217" s="593"/>
      <c r="U1217" s="593"/>
    </row>
    <row r="1218" customHeight="1" spans="6:21">
      <c r="F1218" s="593"/>
      <c r="G1218" s="593"/>
      <c r="H1218" s="593"/>
      <c r="I1218" s="593"/>
      <c r="J1218" s="593"/>
      <c r="K1218" s="593"/>
      <c r="L1218" s="593"/>
      <c r="M1218" s="593"/>
      <c r="N1218" s="593"/>
      <c r="O1218" s="593"/>
      <c r="P1218" s="593"/>
      <c r="R1218" s="593"/>
      <c r="S1218" s="593"/>
      <c r="T1218" s="593"/>
      <c r="U1218" s="593"/>
    </row>
    <row r="1219" customHeight="1" spans="6:21">
      <c r="F1219" s="593"/>
      <c r="G1219" s="593"/>
      <c r="H1219" s="593"/>
      <c r="I1219" s="593"/>
      <c r="J1219" s="593"/>
      <c r="K1219" s="593"/>
      <c r="L1219" s="593"/>
      <c r="M1219" s="593"/>
      <c r="N1219" s="593"/>
      <c r="O1219" s="593"/>
      <c r="P1219" s="593"/>
      <c r="R1219" s="593"/>
      <c r="S1219" s="593"/>
      <c r="T1219" s="593"/>
      <c r="U1219" s="593"/>
    </row>
    <row r="1220" customHeight="1" spans="6:21">
      <c r="F1220" s="593"/>
      <c r="G1220" s="593"/>
      <c r="H1220" s="593"/>
      <c r="I1220" s="593"/>
      <c r="J1220" s="593"/>
      <c r="K1220" s="593"/>
      <c r="L1220" s="593"/>
      <c r="M1220" s="593"/>
      <c r="N1220" s="593"/>
      <c r="O1220" s="593"/>
      <c r="P1220" s="593"/>
      <c r="R1220" s="593"/>
      <c r="S1220" s="593"/>
      <c r="T1220" s="593"/>
      <c r="U1220" s="593"/>
    </row>
    <row r="1221" customHeight="1" spans="6:21">
      <c r="F1221" s="593"/>
      <c r="G1221" s="593"/>
      <c r="H1221" s="593"/>
      <c r="I1221" s="593"/>
      <c r="J1221" s="593"/>
      <c r="K1221" s="593"/>
      <c r="L1221" s="593"/>
      <c r="M1221" s="593"/>
      <c r="N1221" s="593"/>
      <c r="O1221" s="593"/>
      <c r="P1221" s="593"/>
      <c r="R1221" s="593"/>
      <c r="S1221" s="593"/>
      <c r="T1221" s="593"/>
      <c r="U1221" s="593"/>
    </row>
    <row r="1222" customHeight="1" spans="6:21">
      <c r="F1222" s="593"/>
      <c r="G1222" s="593"/>
      <c r="H1222" s="593"/>
      <c r="I1222" s="593"/>
      <c r="J1222" s="593"/>
      <c r="K1222" s="593"/>
      <c r="L1222" s="593"/>
      <c r="M1222" s="593"/>
      <c r="N1222" s="593"/>
      <c r="O1222" s="593"/>
      <c r="P1222" s="593"/>
      <c r="R1222" s="593"/>
      <c r="S1222" s="593"/>
      <c r="T1222" s="593"/>
      <c r="U1222" s="593"/>
    </row>
    <row r="1223" customHeight="1" spans="6:21">
      <c r="F1223" s="593"/>
      <c r="G1223" s="593"/>
      <c r="H1223" s="593"/>
      <c r="I1223" s="593"/>
      <c r="J1223" s="593"/>
      <c r="K1223" s="593"/>
      <c r="L1223" s="593"/>
      <c r="M1223" s="593"/>
      <c r="N1223" s="593"/>
      <c r="O1223" s="593"/>
      <c r="P1223" s="593"/>
      <c r="R1223" s="593"/>
      <c r="S1223" s="593"/>
      <c r="T1223" s="593"/>
      <c r="U1223" s="593"/>
    </row>
    <row r="1224" customHeight="1" spans="6:21">
      <c r="F1224" s="593"/>
      <c r="G1224" s="593"/>
      <c r="H1224" s="593"/>
      <c r="I1224" s="593"/>
      <c r="J1224" s="593"/>
      <c r="K1224" s="593"/>
      <c r="L1224" s="593"/>
      <c r="M1224" s="593"/>
      <c r="N1224" s="593"/>
      <c r="O1224" s="593"/>
      <c r="P1224" s="593"/>
      <c r="R1224" s="593"/>
      <c r="S1224" s="593"/>
      <c r="T1224" s="593"/>
      <c r="U1224" s="593"/>
    </row>
    <row r="1225" customHeight="1" spans="6:21">
      <c r="F1225" s="593"/>
      <c r="G1225" s="593"/>
      <c r="H1225" s="593"/>
      <c r="I1225" s="593"/>
      <c r="J1225" s="593"/>
      <c r="K1225" s="593"/>
      <c r="L1225" s="593"/>
      <c r="M1225" s="593"/>
      <c r="N1225" s="593"/>
      <c r="O1225" s="593"/>
      <c r="P1225" s="593"/>
      <c r="R1225" s="593"/>
      <c r="S1225" s="593"/>
      <c r="T1225" s="593"/>
      <c r="U1225" s="593"/>
    </row>
    <row r="1226" customHeight="1" spans="6:21">
      <c r="F1226" s="593"/>
      <c r="G1226" s="593"/>
      <c r="H1226" s="593"/>
      <c r="I1226" s="593"/>
      <c r="J1226" s="593"/>
      <c r="K1226" s="593"/>
      <c r="L1226" s="593"/>
      <c r="M1226" s="593"/>
      <c r="N1226" s="593"/>
      <c r="O1226" s="593"/>
      <c r="P1226" s="593"/>
      <c r="R1226" s="593"/>
      <c r="S1226" s="593"/>
      <c r="T1226" s="593"/>
      <c r="U1226" s="593"/>
    </row>
    <row r="1227" customHeight="1" spans="6:21">
      <c r="F1227" s="593"/>
      <c r="G1227" s="593"/>
      <c r="H1227" s="593"/>
      <c r="I1227" s="593"/>
      <c r="J1227" s="593"/>
      <c r="K1227" s="593"/>
      <c r="L1227" s="593"/>
      <c r="M1227" s="593"/>
      <c r="N1227" s="593"/>
      <c r="O1227" s="593"/>
      <c r="P1227" s="593"/>
      <c r="R1227" s="593"/>
      <c r="S1227" s="593"/>
      <c r="T1227" s="593"/>
      <c r="U1227" s="593"/>
    </row>
    <row r="1228" customHeight="1" spans="6:21">
      <c r="F1228" s="593"/>
      <c r="G1228" s="593"/>
      <c r="H1228" s="593"/>
      <c r="I1228" s="593"/>
      <c r="J1228" s="593"/>
      <c r="K1228" s="593"/>
      <c r="L1228" s="593"/>
      <c r="M1228" s="593"/>
      <c r="N1228" s="593"/>
      <c r="O1228" s="593"/>
      <c r="P1228" s="593"/>
      <c r="R1228" s="593"/>
      <c r="S1228" s="593"/>
      <c r="T1228" s="593"/>
      <c r="U1228" s="593"/>
    </row>
    <row r="1229" customHeight="1" spans="6:21">
      <c r="F1229" s="593"/>
      <c r="G1229" s="593"/>
      <c r="H1229" s="593"/>
      <c r="I1229" s="593"/>
      <c r="J1229" s="593"/>
      <c r="K1229" s="593"/>
      <c r="L1229" s="593"/>
      <c r="M1229" s="593"/>
      <c r="N1229" s="593"/>
      <c r="O1229" s="593"/>
      <c r="P1229" s="593"/>
      <c r="R1229" s="593"/>
      <c r="S1229" s="593"/>
      <c r="T1229" s="593"/>
      <c r="U1229" s="593"/>
    </row>
    <row r="1230" customHeight="1" spans="6:21">
      <c r="F1230" s="593"/>
      <c r="G1230" s="593"/>
      <c r="H1230" s="593"/>
      <c r="I1230" s="593"/>
      <c r="J1230" s="593"/>
      <c r="K1230" s="593"/>
      <c r="L1230" s="593"/>
      <c r="M1230" s="593"/>
      <c r="N1230" s="593"/>
      <c r="O1230" s="593"/>
      <c r="P1230" s="593"/>
      <c r="R1230" s="593"/>
      <c r="S1230" s="593"/>
      <c r="T1230" s="593"/>
      <c r="U1230" s="593"/>
    </row>
    <row r="1231" customHeight="1" spans="6:21">
      <c r="F1231" s="593"/>
      <c r="G1231" s="593"/>
      <c r="H1231" s="593"/>
      <c r="I1231" s="593"/>
      <c r="J1231" s="593"/>
      <c r="K1231" s="593"/>
      <c r="L1231" s="593"/>
      <c r="M1231" s="593"/>
      <c r="N1231" s="593"/>
      <c r="O1231" s="593"/>
      <c r="P1231" s="593"/>
      <c r="R1231" s="593"/>
      <c r="S1231" s="593"/>
      <c r="T1231" s="593"/>
      <c r="U1231" s="593"/>
    </row>
    <row r="1232" customHeight="1" spans="6:21">
      <c r="F1232" s="593"/>
      <c r="G1232" s="593"/>
      <c r="H1232" s="593"/>
      <c r="I1232" s="593"/>
      <c r="J1232" s="593"/>
      <c r="K1232" s="593"/>
      <c r="L1232" s="593"/>
      <c r="M1232" s="593"/>
      <c r="N1232" s="593"/>
      <c r="O1232" s="593"/>
      <c r="P1232" s="593"/>
      <c r="R1232" s="593"/>
      <c r="S1232" s="593"/>
      <c r="T1232" s="593"/>
      <c r="U1232" s="593"/>
    </row>
    <row r="1233" customHeight="1" spans="6:21">
      <c r="F1233" s="593"/>
      <c r="G1233" s="593"/>
      <c r="H1233" s="593"/>
      <c r="I1233" s="593"/>
      <c r="J1233" s="593"/>
      <c r="K1233" s="593"/>
      <c r="L1233" s="593"/>
      <c r="M1233" s="593"/>
      <c r="N1233" s="593"/>
      <c r="O1233" s="593"/>
      <c r="P1233" s="593"/>
      <c r="R1233" s="593"/>
      <c r="S1233" s="593"/>
      <c r="T1233" s="593"/>
      <c r="U1233" s="593"/>
    </row>
    <row r="1234" customHeight="1" spans="6:21">
      <c r="F1234" s="593"/>
      <c r="G1234" s="593"/>
      <c r="H1234" s="593"/>
      <c r="I1234" s="593"/>
      <c r="J1234" s="593"/>
      <c r="K1234" s="593"/>
      <c r="L1234" s="593"/>
      <c r="M1234" s="593"/>
      <c r="N1234" s="593"/>
      <c r="O1234" s="593"/>
      <c r="P1234" s="593"/>
      <c r="R1234" s="593"/>
      <c r="S1234" s="593"/>
      <c r="T1234" s="593"/>
      <c r="U1234" s="593"/>
    </row>
    <row r="1235" customHeight="1" spans="6:21">
      <c r="F1235" s="593"/>
      <c r="G1235" s="593"/>
      <c r="H1235" s="593"/>
      <c r="I1235" s="593"/>
      <c r="J1235" s="593"/>
      <c r="K1235" s="593"/>
      <c r="L1235" s="593"/>
      <c r="M1235" s="593"/>
      <c r="N1235" s="593"/>
      <c r="O1235" s="593"/>
      <c r="P1235" s="593"/>
      <c r="R1235" s="593"/>
      <c r="S1235" s="593"/>
      <c r="T1235" s="593"/>
      <c r="U1235" s="593"/>
    </row>
    <row r="1236" customHeight="1" spans="6:21">
      <c r="F1236" s="593"/>
      <c r="G1236" s="593"/>
      <c r="H1236" s="593"/>
      <c r="I1236" s="593"/>
      <c r="J1236" s="593"/>
      <c r="K1236" s="593"/>
      <c r="L1236" s="593"/>
      <c r="M1236" s="593"/>
      <c r="N1236" s="593"/>
      <c r="O1236" s="593"/>
      <c r="P1236" s="593"/>
      <c r="R1236" s="593"/>
      <c r="S1236" s="593"/>
      <c r="T1236" s="593"/>
      <c r="U1236" s="593"/>
    </row>
    <row r="1237" customHeight="1" spans="6:21">
      <c r="F1237" s="593"/>
      <c r="G1237" s="593"/>
      <c r="H1237" s="593"/>
      <c r="I1237" s="593"/>
      <c r="J1237" s="593"/>
      <c r="K1237" s="593"/>
      <c r="L1237" s="593"/>
      <c r="M1237" s="593"/>
      <c r="N1237" s="593"/>
      <c r="O1237" s="593"/>
      <c r="P1237" s="593"/>
      <c r="R1237" s="593"/>
      <c r="S1237" s="593"/>
      <c r="T1237" s="593"/>
      <c r="U1237" s="593"/>
    </row>
    <row r="1238" customHeight="1" spans="6:21">
      <c r="F1238" s="593"/>
      <c r="G1238" s="593"/>
      <c r="H1238" s="593"/>
      <c r="I1238" s="593"/>
      <c r="J1238" s="593"/>
      <c r="K1238" s="593"/>
      <c r="L1238" s="593"/>
      <c r="M1238" s="593"/>
      <c r="N1238" s="593"/>
      <c r="O1238" s="593"/>
      <c r="P1238" s="593"/>
      <c r="R1238" s="593"/>
      <c r="S1238" s="593"/>
      <c r="T1238" s="593"/>
      <c r="U1238" s="593"/>
    </row>
    <row r="1239" customHeight="1" spans="6:21">
      <c r="F1239" s="593"/>
      <c r="G1239" s="593"/>
      <c r="H1239" s="593"/>
      <c r="I1239" s="593"/>
      <c r="J1239" s="593"/>
      <c r="K1239" s="593"/>
      <c r="L1239" s="593"/>
      <c r="M1239" s="593"/>
      <c r="N1239" s="593"/>
      <c r="O1239" s="593"/>
      <c r="P1239" s="593"/>
      <c r="R1239" s="593"/>
      <c r="S1239" s="593"/>
      <c r="T1239" s="593"/>
      <c r="U1239" s="593"/>
    </row>
    <row r="1240" customHeight="1" spans="6:21">
      <c r="F1240" s="593"/>
      <c r="G1240" s="593"/>
      <c r="H1240" s="593"/>
      <c r="I1240" s="593"/>
      <c r="J1240" s="593"/>
      <c r="K1240" s="593"/>
      <c r="L1240" s="593"/>
      <c r="M1240" s="593"/>
      <c r="N1240" s="593"/>
      <c r="O1240" s="593"/>
      <c r="P1240" s="593"/>
      <c r="R1240" s="593"/>
      <c r="S1240" s="593"/>
      <c r="T1240" s="593"/>
      <c r="U1240" s="593"/>
    </row>
    <row r="1241" customHeight="1" spans="6:21">
      <c r="F1241" s="593"/>
      <c r="G1241" s="593"/>
      <c r="H1241" s="593"/>
      <c r="I1241" s="593"/>
      <c r="J1241" s="593"/>
      <c r="K1241" s="593"/>
      <c r="L1241" s="593"/>
      <c r="M1241" s="593"/>
      <c r="N1241" s="593"/>
      <c r="O1241" s="593"/>
      <c r="P1241" s="593"/>
      <c r="R1241" s="593"/>
      <c r="S1241" s="593"/>
      <c r="T1241" s="593"/>
      <c r="U1241" s="593"/>
    </row>
    <row r="1242" customHeight="1" spans="6:21">
      <c r="F1242" s="593"/>
      <c r="G1242" s="593"/>
      <c r="H1242" s="593"/>
      <c r="I1242" s="593"/>
      <c r="J1242" s="593"/>
      <c r="K1242" s="593"/>
      <c r="L1242" s="593"/>
      <c r="M1242" s="593"/>
      <c r="N1242" s="593"/>
      <c r="O1242" s="593"/>
      <c r="P1242" s="593"/>
      <c r="R1242" s="593"/>
      <c r="S1242" s="593"/>
      <c r="T1242" s="593"/>
      <c r="U1242" s="593"/>
    </row>
    <row r="1243" customHeight="1" spans="6:21">
      <c r="F1243" s="593"/>
      <c r="G1243" s="593"/>
      <c r="H1243" s="593"/>
      <c r="I1243" s="593"/>
      <c r="J1243" s="593"/>
      <c r="K1243" s="593"/>
      <c r="L1243" s="593"/>
      <c r="M1243" s="593"/>
      <c r="N1243" s="593"/>
      <c r="O1243" s="593"/>
      <c r="P1243" s="593"/>
      <c r="R1243" s="593"/>
      <c r="S1243" s="593"/>
      <c r="T1243" s="593"/>
      <c r="U1243" s="593"/>
    </row>
    <row r="1244" customHeight="1" spans="6:21">
      <c r="F1244" s="593"/>
      <c r="G1244" s="593"/>
      <c r="H1244" s="593"/>
      <c r="I1244" s="593"/>
      <c r="J1244" s="593"/>
      <c r="K1244" s="593"/>
      <c r="L1244" s="593"/>
      <c r="M1244" s="593"/>
      <c r="N1244" s="593"/>
      <c r="O1244" s="593"/>
      <c r="P1244" s="593"/>
      <c r="R1244" s="593"/>
      <c r="S1244" s="593"/>
      <c r="T1244" s="593"/>
      <c r="U1244" s="593"/>
    </row>
    <row r="1245" customHeight="1" spans="6:21">
      <c r="F1245" s="593"/>
      <c r="G1245" s="593"/>
      <c r="H1245" s="593"/>
      <c r="I1245" s="593"/>
      <c r="J1245" s="593"/>
      <c r="K1245" s="593"/>
      <c r="L1245" s="593"/>
      <c r="M1245" s="593"/>
      <c r="N1245" s="593"/>
      <c r="O1245" s="593"/>
      <c r="P1245" s="593"/>
      <c r="R1245" s="593"/>
      <c r="S1245" s="593"/>
      <c r="T1245" s="593"/>
      <c r="U1245" s="593"/>
    </row>
    <row r="1246" customHeight="1" spans="6:21">
      <c r="F1246" s="593"/>
      <c r="G1246" s="593"/>
      <c r="H1246" s="593"/>
      <c r="I1246" s="593"/>
      <c r="J1246" s="593"/>
      <c r="K1246" s="593"/>
      <c r="L1246" s="593"/>
      <c r="M1246" s="593"/>
      <c r="N1246" s="593"/>
      <c r="O1246" s="593"/>
      <c r="P1246" s="593"/>
      <c r="R1246" s="593"/>
      <c r="S1246" s="593"/>
      <c r="T1246" s="593"/>
      <c r="U1246" s="593"/>
    </row>
    <row r="1247" customHeight="1" spans="6:21">
      <c r="F1247" s="593"/>
      <c r="G1247" s="593"/>
      <c r="H1247" s="593"/>
      <c r="I1247" s="593"/>
      <c r="J1247" s="593"/>
      <c r="K1247" s="593"/>
      <c r="L1247" s="593"/>
      <c r="M1247" s="593"/>
      <c r="N1247" s="593"/>
      <c r="O1247" s="593"/>
      <c r="P1247" s="593"/>
      <c r="R1247" s="593"/>
      <c r="S1247" s="593"/>
      <c r="T1247" s="593"/>
      <c r="U1247" s="593"/>
    </row>
    <row r="1248" customHeight="1" spans="6:21">
      <c r="F1248" s="593"/>
      <c r="G1248" s="593"/>
      <c r="H1248" s="593"/>
      <c r="I1248" s="593"/>
      <c r="J1248" s="593"/>
      <c r="K1248" s="593"/>
      <c r="L1248" s="593"/>
      <c r="M1248" s="593"/>
      <c r="N1248" s="593"/>
      <c r="O1248" s="593"/>
      <c r="P1248" s="593"/>
      <c r="R1248" s="593"/>
      <c r="S1248" s="593"/>
      <c r="T1248" s="593"/>
      <c r="U1248" s="593"/>
    </row>
    <row r="1249" customHeight="1" spans="6:21">
      <c r="F1249" s="593"/>
      <c r="G1249" s="593"/>
      <c r="H1249" s="593"/>
      <c r="I1249" s="593"/>
      <c r="J1249" s="593"/>
      <c r="K1249" s="593"/>
      <c r="L1249" s="593"/>
      <c r="M1249" s="593"/>
      <c r="N1249" s="593"/>
      <c r="O1249" s="593"/>
      <c r="P1249" s="593"/>
      <c r="R1249" s="593"/>
      <c r="S1249" s="593"/>
      <c r="T1249" s="593"/>
      <c r="U1249" s="593"/>
    </row>
    <row r="1250" customHeight="1" spans="6:21">
      <c r="F1250" s="593"/>
      <c r="G1250" s="593"/>
      <c r="H1250" s="593"/>
      <c r="I1250" s="593"/>
      <c r="J1250" s="593"/>
      <c r="K1250" s="593"/>
      <c r="L1250" s="593"/>
      <c r="M1250" s="593"/>
      <c r="N1250" s="593"/>
      <c r="O1250" s="593"/>
      <c r="P1250" s="593"/>
      <c r="R1250" s="593"/>
      <c r="S1250" s="593"/>
      <c r="T1250" s="593"/>
      <c r="U1250" s="593"/>
    </row>
    <row r="1251" customHeight="1" spans="6:21">
      <c r="F1251" s="593"/>
      <c r="G1251" s="593"/>
      <c r="H1251" s="593"/>
      <c r="I1251" s="593"/>
      <c r="J1251" s="593"/>
      <c r="K1251" s="593"/>
      <c r="L1251" s="593"/>
      <c r="M1251" s="593"/>
      <c r="N1251" s="593"/>
      <c r="O1251" s="593"/>
      <c r="P1251" s="593"/>
      <c r="R1251" s="593"/>
      <c r="S1251" s="593"/>
      <c r="T1251" s="593"/>
      <c r="U1251" s="593"/>
    </row>
    <row r="1252" customHeight="1" spans="6:21">
      <c r="F1252" s="593"/>
      <c r="G1252" s="593"/>
      <c r="H1252" s="593"/>
      <c r="I1252" s="593"/>
      <c r="J1252" s="593"/>
      <c r="K1252" s="593"/>
      <c r="L1252" s="593"/>
      <c r="M1252" s="593"/>
      <c r="N1252" s="593"/>
      <c r="O1252" s="593"/>
      <c r="P1252" s="593"/>
      <c r="R1252" s="593"/>
      <c r="S1252" s="593"/>
      <c r="T1252" s="593"/>
      <c r="U1252" s="593"/>
    </row>
    <row r="1253" customHeight="1" spans="6:21">
      <c r="F1253" s="593"/>
      <c r="G1253" s="593"/>
      <c r="H1253" s="593"/>
      <c r="I1253" s="593"/>
      <c r="J1253" s="593"/>
      <c r="K1253" s="593"/>
      <c r="L1253" s="593"/>
      <c r="M1253" s="593"/>
      <c r="N1253" s="593"/>
      <c r="O1253" s="593"/>
      <c r="P1253" s="593"/>
      <c r="R1253" s="593"/>
      <c r="S1253" s="593"/>
      <c r="T1253" s="593"/>
      <c r="U1253" s="593"/>
    </row>
    <row r="1254" customHeight="1" spans="6:21">
      <c r="F1254" s="593"/>
      <c r="G1254" s="593"/>
      <c r="H1254" s="593"/>
      <c r="I1254" s="593"/>
      <c r="J1254" s="593"/>
      <c r="K1254" s="593"/>
      <c r="L1254" s="593"/>
      <c r="M1254" s="593"/>
      <c r="N1254" s="593"/>
      <c r="O1254" s="593"/>
      <c r="P1254" s="593"/>
      <c r="R1254" s="593"/>
      <c r="S1254" s="593"/>
      <c r="T1254" s="593"/>
      <c r="U1254" s="593"/>
    </row>
    <row r="1255" customHeight="1" spans="6:21">
      <c r="F1255" s="593"/>
      <c r="G1255" s="593"/>
      <c r="H1255" s="593"/>
      <c r="I1255" s="593"/>
      <c r="J1255" s="593"/>
      <c r="K1255" s="593"/>
      <c r="L1255" s="593"/>
      <c r="M1255" s="593"/>
      <c r="N1255" s="593"/>
      <c r="O1255" s="593"/>
      <c r="P1255" s="593"/>
      <c r="R1255" s="593"/>
      <c r="S1255" s="593"/>
      <c r="T1255" s="593"/>
      <c r="U1255" s="593"/>
    </row>
    <row r="1256" customHeight="1" spans="6:21">
      <c r="F1256" s="593"/>
      <c r="G1256" s="593"/>
      <c r="H1256" s="593"/>
      <c r="I1256" s="593"/>
      <c r="J1256" s="593"/>
      <c r="K1256" s="593"/>
      <c r="L1256" s="593"/>
      <c r="M1256" s="593"/>
      <c r="N1256" s="593"/>
      <c r="O1256" s="593"/>
      <c r="P1256" s="593"/>
      <c r="R1256" s="593"/>
      <c r="S1256" s="593"/>
      <c r="T1256" s="593"/>
      <c r="U1256" s="593"/>
    </row>
    <row r="1257" customHeight="1" spans="6:21">
      <c r="F1257" s="593"/>
      <c r="G1257" s="593"/>
      <c r="H1257" s="593"/>
      <c r="I1257" s="593"/>
      <c r="J1257" s="593"/>
      <c r="K1257" s="593"/>
      <c r="L1257" s="593"/>
      <c r="M1257" s="593"/>
      <c r="N1257" s="593"/>
      <c r="O1257" s="593"/>
      <c r="P1257" s="593"/>
      <c r="R1257" s="593"/>
      <c r="S1257" s="593"/>
      <c r="T1257" s="593"/>
      <c r="U1257" s="593"/>
    </row>
    <row r="1258" customHeight="1" spans="6:21">
      <c r="F1258" s="593"/>
      <c r="G1258" s="593"/>
      <c r="H1258" s="593"/>
      <c r="I1258" s="593"/>
      <c r="J1258" s="593"/>
      <c r="K1258" s="593"/>
      <c r="L1258" s="593"/>
      <c r="M1258" s="593"/>
      <c r="N1258" s="593"/>
      <c r="O1258" s="593"/>
      <c r="P1258" s="593"/>
      <c r="R1258" s="593"/>
      <c r="S1258" s="593"/>
      <c r="T1258" s="593"/>
      <c r="U1258" s="593"/>
    </row>
    <row r="1259" customHeight="1" spans="6:21">
      <c r="F1259" s="593"/>
      <c r="G1259" s="593"/>
      <c r="H1259" s="593"/>
      <c r="I1259" s="593"/>
      <c r="J1259" s="593"/>
      <c r="K1259" s="593"/>
      <c r="L1259" s="593"/>
      <c r="M1259" s="593"/>
      <c r="N1259" s="593"/>
      <c r="O1259" s="593"/>
      <c r="P1259" s="593"/>
      <c r="R1259" s="593"/>
      <c r="S1259" s="593"/>
      <c r="T1259" s="593"/>
      <c r="U1259" s="593"/>
    </row>
    <row r="1260" customHeight="1" spans="6:21">
      <c r="F1260" s="593"/>
      <c r="G1260" s="593"/>
      <c r="H1260" s="593"/>
      <c r="I1260" s="593"/>
      <c r="J1260" s="593"/>
      <c r="K1260" s="593"/>
      <c r="L1260" s="593"/>
      <c r="M1260" s="593"/>
      <c r="N1260" s="593"/>
      <c r="O1260" s="593"/>
      <c r="P1260" s="593"/>
      <c r="R1260" s="593"/>
      <c r="S1260" s="593"/>
      <c r="T1260" s="593"/>
      <c r="U1260" s="593"/>
    </row>
    <row r="1261" customHeight="1" spans="6:21">
      <c r="F1261" s="593"/>
      <c r="G1261" s="593"/>
      <c r="H1261" s="593"/>
      <c r="I1261" s="593"/>
      <c r="J1261" s="593"/>
      <c r="K1261" s="593"/>
      <c r="L1261" s="593"/>
      <c r="M1261" s="593"/>
      <c r="N1261" s="593"/>
      <c r="O1261" s="593"/>
      <c r="P1261" s="593"/>
      <c r="R1261" s="593"/>
      <c r="S1261" s="593"/>
      <c r="T1261" s="593"/>
      <c r="U1261" s="593"/>
    </row>
    <row r="1262" customHeight="1" spans="6:21">
      <c r="F1262" s="593"/>
      <c r="G1262" s="593"/>
      <c r="H1262" s="593"/>
      <c r="I1262" s="593"/>
      <c r="J1262" s="593"/>
      <c r="K1262" s="593"/>
      <c r="L1262" s="593"/>
      <c r="M1262" s="593"/>
      <c r="N1262" s="593"/>
      <c r="O1262" s="593"/>
      <c r="P1262" s="593"/>
      <c r="R1262" s="593"/>
      <c r="S1262" s="593"/>
      <c r="T1262" s="593"/>
      <c r="U1262" s="593"/>
    </row>
    <row r="1263" customHeight="1" spans="6:21">
      <c r="F1263" s="593"/>
      <c r="G1263" s="593"/>
      <c r="H1263" s="593"/>
      <c r="I1263" s="593"/>
      <c r="J1263" s="593"/>
      <c r="K1263" s="593"/>
      <c r="L1263" s="593"/>
      <c r="M1263" s="593"/>
      <c r="N1263" s="593"/>
      <c r="O1263" s="593"/>
      <c r="P1263" s="593"/>
      <c r="R1263" s="593"/>
      <c r="S1263" s="593"/>
      <c r="T1263" s="593"/>
      <c r="U1263" s="593"/>
    </row>
    <row r="1264" customHeight="1" spans="6:21">
      <c r="F1264" s="593"/>
      <c r="G1264" s="593"/>
      <c r="H1264" s="593"/>
      <c r="I1264" s="593"/>
      <c r="J1264" s="593"/>
      <c r="K1264" s="593"/>
      <c r="L1264" s="593"/>
      <c r="M1264" s="593"/>
      <c r="N1264" s="593"/>
      <c r="O1264" s="593"/>
      <c r="P1264" s="593"/>
      <c r="R1264" s="593"/>
      <c r="S1264" s="593"/>
      <c r="T1264" s="593"/>
      <c r="U1264" s="593"/>
    </row>
    <row r="1265" customHeight="1" spans="6:21">
      <c r="F1265" s="593"/>
      <c r="G1265" s="593"/>
      <c r="H1265" s="593"/>
      <c r="I1265" s="593"/>
      <c r="J1265" s="593"/>
      <c r="K1265" s="593"/>
      <c r="L1265" s="593"/>
      <c r="M1265" s="593"/>
      <c r="N1265" s="593"/>
      <c r="O1265" s="593"/>
      <c r="P1265" s="593"/>
      <c r="R1265" s="593"/>
      <c r="S1265" s="593"/>
      <c r="T1265" s="593"/>
      <c r="U1265" s="593"/>
    </row>
    <row r="1266" customHeight="1" spans="6:21">
      <c r="F1266" s="593"/>
      <c r="G1266" s="593"/>
      <c r="H1266" s="593"/>
      <c r="I1266" s="593"/>
      <c r="J1266" s="593"/>
      <c r="K1266" s="593"/>
      <c r="L1266" s="593"/>
      <c r="M1266" s="593"/>
      <c r="N1266" s="593"/>
      <c r="O1266" s="593"/>
      <c r="P1266" s="593"/>
      <c r="R1266" s="593"/>
      <c r="S1266" s="593"/>
      <c r="T1266" s="593"/>
      <c r="U1266" s="593"/>
    </row>
    <row r="1267" customHeight="1" spans="6:21">
      <c r="F1267" s="593"/>
      <c r="G1267" s="593"/>
      <c r="H1267" s="593"/>
      <c r="I1267" s="593"/>
      <c r="J1267" s="593"/>
      <c r="K1267" s="593"/>
      <c r="L1267" s="593"/>
      <c r="M1267" s="593"/>
      <c r="N1267" s="593"/>
      <c r="O1267" s="593"/>
      <c r="P1267" s="593"/>
      <c r="R1267" s="593"/>
      <c r="S1267" s="593"/>
      <c r="T1267" s="593"/>
      <c r="U1267" s="593"/>
    </row>
    <row r="1268" customHeight="1" spans="6:21">
      <c r="F1268" s="593"/>
      <c r="G1268" s="593"/>
      <c r="H1268" s="593"/>
      <c r="I1268" s="593"/>
      <c r="J1268" s="593"/>
      <c r="K1268" s="593"/>
      <c r="L1268" s="593"/>
      <c r="M1268" s="593"/>
      <c r="N1268" s="593"/>
      <c r="O1268" s="593"/>
      <c r="P1268" s="593"/>
      <c r="R1268" s="593"/>
      <c r="S1268" s="593"/>
      <c r="T1268" s="593"/>
      <c r="U1268" s="593"/>
    </row>
    <row r="1269" customHeight="1" spans="6:21">
      <c r="F1269" s="593"/>
      <c r="G1269" s="593"/>
      <c r="H1269" s="593"/>
      <c r="I1269" s="593"/>
      <c r="J1269" s="593"/>
      <c r="K1269" s="593"/>
      <c r="L1269" s="593"/>
      <c r="M1269" s="593"/>
      <c r="N1269" s="593"/>
      <c r="O1269" s="593"/>
      <c r="P1269" s="593"/>
      <c r="R1269" s="593"/>
      <c r="S1269" s="593"/>
      <c r="T1269" s="593"/>
      <c r="U1269" s="593"/>
    </row>
    <row r="1270" customHeight="1" spans="6:21">
      <c r="F1270" s="593"/>
      <c r="G1270" s="593"/>
      <c r="H1270" s="593"/>
      <c r="I1270" s="593"/>
      <c r="J1270" s="593"/>
      <c r="K1270" s="593"/>
      <c r="L1270" s="593"/>
      <c r="M1270" s="593"/>
      <c r="N1270" s="593"/>
      <c r="O1270" s="593"/>
      <c r="P1270" s="593"/>
      <c r="R1270" s="593"/>
      <c r="S1270" s="593"/>
      <c r="T1270" s="593"/>
      <c r="U1270" s="593"/>
    </row>
    <row r="1271" customHeight="1" spans="6:21">
      <c r="F1271" s="593"/>
      <c r="G1271" s="593"/>
      <c r="H1271" s="593"/>
      <c r="I1271" s="593"/>
      <c r="J1271" s="593"/>
      <c r="K1271" s="593"/>
      <c r="L1271" s="593"/>
      <c r="M1271" s="593"/>
      <c r="N1271" s="593"/>
      <c r="O1271" s="593"/>
      <c r="P1271" s="593"/>
      <c r="R1271" s="593"/>
      <c r="S1271" s="593"/>
      <c r="T1271" s="593"/>
      <c r="U1271" s="593"/>
    </row>
    <row r="1272" customHeight="1" spans="6:21">
      <c r="F1272" s="593"/>
      <c r="G1272" s="593"/>
      <c r="H1272" s="593"/>
      <c r="I1272" s="593"/>
      <c r="J1272" s="593"/>
      <c r="K1272" s="593"/>
      <c r="L1272" s="593"/>
      <c r="M1272" s="593"/>
      <c r="N1272" s="593"/>
      <c r="O1272" s="593"/>
      <c r="P1272" s="593"/>
      <c r="R1272" s="593"/>
      <c r="S1272" s="593"/>
      <c r="T1272" s="593"/>
      <c r="U1272" s="593"/>
    </row>
    <row r="1273" customHeight="1" spans="6:21">
      <c r="F1273" s="593"/>
      <c r="G1273" s="593"/>
      <c r="H1273" s="593"/>
      <c r="I1273" s="593"/>
      <c r="J1273" s="593"/>
      <c r="K1273" s="593"/>
      <c r="L1273" s="593"/>
      <c r="M1273" s="593"/>
      <c r="N1273" s="593"/>
      <c r="O1273" s="593"/>
      <c r="P1273" s="593"/>
      <c r="R1273" s="593"/>
      <c r="S1273" s="593"/>
      <c r="T1273" s="593"/>
      <c r="U1273" s="593"/>
    </row>
    <row r="1274" customHeight="1" spans="6:21">
      <c r="F1274" s="593"/>
      <c r="G1274" s="593"/>
      <c r="H1274" s="593"/>
      <c r="I1274" s="593"/>
      <c r="J1274" s="593"/>
      <c r="K1274" s="593"/>
      <c r="L1274" s="593"/>
      <c r="M1274" s="593"/>
      <c r="N1274" s="593"/>
      <c r="O1274" s="593"/>
      <c r="P1274" s="593"/>
      <c r="R1274" s="593"/>
      <c r="S1274" s="593"/>
      <c r="T1274" s="593"/>
      <c r="U1274" s="593"/>
    </row>
    <row r="1275" customHeight="1" spans="6:21">
      <c r="F1275" s="593"/>
      <c r="G1275" s="593"/>
      <c r="H1275" s="593"/>
      <c r="I1275" s="593"/>
      <c r="J1275" s="593"/>
      <c r="K1275" s="593"/>
      <c r="L1275" s="593"/>
      <c r="M1275" s="593"/>
      <c r="N1275" s="593"/>
      <c r="O1275" s="593"/>
      <c r="P1275" s="593"/>
      <c r="R1275" s="593"/>
      <c r="S1275" s="593"/>
      <c r="T1275" s="593"/>
      <c r="U1275" s="593"/>
    </row>
    <row r="1276" customHeight="1" spans="6:21">
      <c r="F1276" s="593"/>
      <c r="G1276" s="593"/>
      <c r="H1276" s="593"/>
      <c r="I1276" s="593"/>
      <c r="J1276" s="593"/>
      <c r="K1276" s="593"/>
      <c r="L1276" s="593"/>
      <c r="M1276" s="593"/>
      <c r="N1276" s="593"/>
      <c r="O1276" s="593"/>
      <c r="P1276" s="593"/>
      <c r="R1276" s="593"/>
      <c r="S1276" s="593"/>
      <c r="T1276" s="593"/>
      <c r="U1276" s="593"/>
    </row>
    <row r="1277" customHeight="1" spans="6:21">
      <c r="F1277" s="593"/>
      <c r="G1277" s="593"/>
      <c r="H1277" s="593"/>
      <c r="I1277" s="593"/>
      <c r="J1277" s="593"/>
      <c r="K1277" s="593"/>
      <c r="L1277" s="593"/>
      <c r="M1277" s="593"/>
      <c r="N1277" s="593"/>
      <c r="O1277" s="593"/>
      <c r="P1277" s="593"/>
      <c r="R1277" s="593"/>
      <c r="S1277" s="593"/>
      <c r="T1277" s="593"/>
      <c r="U1277" s="593"/>
    </row>
    <row r="1278" customHeight="1" spans="6:21">
      <c r="F1278" s="593"/>
      <c r="G1278" s="593"/>
      <c r="H1278" s="593"/>
      <c r="I1278" s="593"/>
      <c r="J1278" s="593"/>
      <c r="K1278" s="593"/>
      <c r="L1278" s="593"/>
      <c r="M1278" s="593"/>
      <c r="N1278" s="593"/>
      <c r="O1278" s="593"/>
      <c r="P1278" s="593"/>
      <c r="R1278" s="593"/>
      <c r="S1278" s="593"/>
      <c r="T1278" s="593"/>
      <c r="U1278" s="593"/>
    </row>
    <row r="1279" customHeight="1" spans="6:21">
      <c r="F1279" s="593"/>
      <c r="G1279" s="593"/>
      <c r="H1279" s="593"/>
      <c r="I1279" s="593"/>
      <c r="J1279" s="593"/>
      <c r="K1279" s="593"/>
      <c r="L1279" s="593"/>
      <c r="M1279" s="593"/>
      <c r="N1279" s="593"/>
      <c r="O1279" s="593"/>
      <c r="P1279" s="593"/>
      <c r="R1279" s="593"/>
      <c r="S1279" s="593"/>
      <c r="T1279" s="593"/>
      <c r="U1279" s="593"/>
    </row>
    <row r="1280" customHeight="1" spans="6:21">
      <c r="F1280" s="593"/>
      <c r="G1280" s="593"/>
      <c r="H1280" s="593"/>
      <c r="I1280" s="593"/>
      <c r="J1280" s="593"/>
      <c r="K1280" s="593"/>
      <c r="L1280" s="593"/>
      <c r="M1280" s="593"/>
      <c r="N1280" s="593"/>
      <c r="O1280" s="593"/>
      <c r="P1280" s="593"/>
      <c r="R1280" s="593"/>
      <c r="S1280" s="593"/>
      <c r="T1280" s="593"/>
      <c r="U1280" s="593"/>
    </row>
    <row r="1281" customHeight="1" spans="6:21">
      <c r="F1281" s="593"/>
      <c r="G1281" s="593"/>
      <c r="H1281" s="593"/>
      <c r="I1281" s="593"/>
      <c r="J1281" s="593"/>
      <c r="K1281" s="593"/>
      <c r="L1281" s="593"/>
      <c r="M1281" s="593"/>
      <c r="N1281" s="593"/>
      <c r="O1281" s="593"/>
      <c r="P1281" s="593"/>
      <c r="R1281" s="593"/>
      <c r="S1281" s="593"/>
      <c r="T1281" s="593"/>
      <c r="U1281" s="593"/>
    </row>
    <row r="1282" customHeight="1" spans="6:21">
      <c r="F1282" s="593"/>
      <c r="G1282" s="593"/>
      <c r="H1282" s="593"/>
      <c r="I1282" s="593"/>
      <c r="J1282" s="593"/>
      <c r="K1282" s="593"/>
      <c r="L1282" s="593"/>
      <c r="M1282" s="593"/>
      <c r="N1282" s="593"/>
      <c r="O1282" s="593"/>
      <c r="P1282" s="593"/>
      <c r="R1282" s="593"/>
      <c r="S1282" s="593"/>
      <c r="T1282" s="593"/>
      <c r="U1282" s="593"/>
    </row>
    <row r="1283" customHeight="1" spans="6:21">
      <c r="F1283" s="593"/>
      <c r="G1283" s="593"/>
      <c r="H1283" s="593"/>
      <c r="I1283" s="593"/>
      <c r="J1283" s="593"/>
      <c r="K1283" s="593"/>
      <c r="L1283" s="593"/>
      <c r="M1283" s="593"/>
      <c r="N1283" s="593"/>
      <c r="O1283" s="593"/>
      <c r="P1283" s="593"/>
      <c r="R1283" s="593"/>
      <c r="S1283" s="593"/>
      <c r="T1283" s="593"/>
      <c r="U1283" s="593"/>
    </row>
    <row r="1284" customHeight="1" spans="6:21">
      <c r="F1284" s="593"/>
      <c r="G1284" s="593"/>
      <c r="H1284" s="593"/>
      <c r="I1284" s="593"/>
      <c r="J1284" s="593"/>
      <c r="K1284" s="593"/>
      <c r="L1284" s="593"/>
      <c r="M1284" s="593"/>
      <c r="N1284" s="593"/>
      <c r="O1284" s="593"/>
      <c r="P1284" s="593"/>
      <c r="R1284" s="593"/>
      <c r="S1284" s="593"/>
      <c r="T1284" s="593"/>
      <c r="U1284" s="593"/>
    </row>
    <row r="1285" customHeight="1" spans="6:21">
      <c r="F1285" s="593"/>
      <c r="G1285" s="593"/>
      <c r="H1285" s="593"/>
      <c r="I1285" s="593"/>
      <c r="J1285" s="593"/>
      <c r="K1285" s="593"/>
      <c r="L1285" s="593"/>
      <c r="M1285" s="593"/>
      <c r="N1285" s="593"/>
      <c r="O1285" s="593"/>
      <c r="P1285" s="593"/>
      <c r="R1285" s="593"/>
      <c r="S1285" s="593"/>
      <c r="T1285" s="593"/>
      <c r="U1285" s="593"/>
    </row>
    <row r="1286" customHeight="1" spans="6:21">
      <c r="F1286" s="593"/>
      <c r="G1286" s="593"/>
      <c r="H1286" s="593"/>
      <c r="I1286" s="593"/>
      <c r="J1286" s="593"/>
      <c r="K1286" s="593"/>
      <c r="L1286" s="593"/>
      <c r="M1286" s="593"/>
      <c r="N1286" s="593"/>
      <c r="O1286" s="593"/>
      <c r="P1286" s="593"/>
      <c r="R1286" s="593"/>
      <c r="S1286" s="593"/>
      <c r="T1286" s="593"/>
      <c r="U1286" s="593"/>
    </row>
    <row r="1287" customHeight="1" spans="6:21">
      <c r="F1287" s="593"/>
      <c r="G1287" s="593"/>
      <c r="H1287" s="593"/>
      <c r="I1287" s="593"/>
      <c r="J1287" s="593"/>
      <c r="K1287" s="593"/>
      <c r="L1287" s="593"/>
      <c r="M1287" s="593"/>
      <c r="N1287" s="593"/>
      <c r="O1287" s="593"/>
      <c r="P1287" s="593"/>
      <c r="R1287" s="593"/>
      <c r="S1287" s="593"/>
      <c r="T1287" s="593"/>
      <c r="U1287" s="593"/>
    </row>
    <row r="1288" customHeight="1" spans="6:21">
      <c r="F1288" s="593"/>
      <c r="G1288" s="593"/>
      <c r="H1288" s="593"/>
      <c r="I1288" s="593"/>
      <c r="J1288" s="593"/>
      <c r="K1288" s="593"/>
      <c r="L1288" s="593"/>
      <c r="M1288" s="593"/>
      <c r="N1288" s="593"/>
      <c r="O1288" s="593"/>
      <c r="P1288" s="593"/>
      <c r="R1288" s="593"/>
      <c r="S1288" s="593"/>
      <c r="T1288" s="593"/>
      <c r="U1288" s="593"/>
    </row>
    <row r="1289" customHeight="1" spans="6:21">
      <c r="F1289" s="593"/>
      <c r="G1289" s="593"/>
      <c r="H1289" s="593"/>
      <c r="I1289" s="593"/>
      <c r="J1289" s="593"/>
      <c r="K1289" s="593"/>
      <c r="L1289" s="593"/>
      <c r="M1289" s="593"/>
      <c r="N1289" s="593"/>
      <c r="O1289" s="593"/>
      <c r="P1289" s="593"/>
      <c r="R1289" s="593"/>
      <c r="S1289" s="593"/>
      <c r="T1289" s="593"/>
      <c r="U1289" s="593"/>
    </row>
    <row r="1290" customHeight="1" spans="6:21">
      <c r="F1290" s="593"/>
      <c r="G1290" s="593"/>
      <c r="H1290" s="593"/>
      <c r="I1290" s="593"/>
      <c r="J1290" s="593"/>
      <c r="K1290" s="593"/>
      <c r="L1290" s="593"/>
      <c r="M1290" s="593"/>
      <c r="N1290" s="593"/>
      <c r="O1290" s="593"/>
      <c r="P1290" s="593"/>
      <c r="R1290" s="593"/>
      <c r="S1290" s="593"/>
      <c r="T1290" s="593"/>
      <c r="U1290" s="593"/>
    </row>
    <row r="1291" customHeight="1" spans="6:21">
      <c r="F1291" s="593"/>
      <c r="G1291" s="593"/>
      <c r="H1291" s="593"/>
      <c r="I1291" s="593"/>
      <c r="J1291" s="593"/>
      <c r="K1291" s="593"/>
      <c r="L1291" s="593"/>
      <c r="M1291" s="593"/>
      <c r="N1291" s="593"/>
      <c r="O1291" s="593"/>
      <c r="P1291" s="593"/>
      <c r="R1291" s="593"/>
      <c r="S1291" s="593"/>
      <c r="T1291" s="593"/>
      <c r="U1291" s="593"/>
    </row>
    <row r="1292" customHeight="1" spans="6:21">
      <c r="F1292" s="593"/>
      <c r="G1292" s="593"/>
      <c r="H1292" s="593"/>
      <c r="I1292" s="593"/>
      <c r="J1292" s="593"/>
      <c r="K1292" s="593"/>
      <c r="L1292" s="593"/>
      <c r="M1292" s="593"/>
      <c r="N1292" s="593"/>
      <c r="O1292" s="593"/>
      <c r="P1292" s="593"/>
      <c r="R1292" s="593"/>
      <c r="S1292" s="593"/>
      <c r="T1292" s="593"/>
      <c r="U1292" s="593"/>
    </row>
    <row r="1293" customHeight="1" spans="6:21">
      <c r="F1293" s="593"/>
      <c r="G1293" s="593"/>
      <c r="H1293" s="593"/>
      <c r="I1293" s="593"/>
      <c r="J1293" s="593"/>
      <c r="K1293" s="593"/>
      <c r="L1293" s="593"/>
      <c r="M1293" s="593"/>
      <c r="N1293" s="593"/>
      <c r="O1293" s="593"/>
      <c r="P1293" s="593"/>
      <c r="R1293" s="593"/>
      <c r="S1293" s="593"/>
      <c r="T1293" s="593"/>
      <c r="U1293" s="593"/>
    </row>
    <row r="1294" customHeight="1" spans="6:21">
      <c r="F1294" s="593"/>
      <c r="G1294" s="593"/>
      <c r="H1294" s="593"/>
      <c r="I1294" s="593"/>
      <c r="J1294" s="593"/>
      <c r="K1294" s="593"/>
      <c r="L1294" s="593"/>
      <c r="M1294" s="593"/>
      <c r="N1294" s="593"/>
      <c r="O1294" s="593"/>
      <c r="P1294" s="593"/>
      <c r="R1294" s="593"/>
      <c r="S1294" s="593"/>
      <c r="T1294" s="593"/>
      <c r="U1294" s="593"/>
    </row>
    <row r="1295" customHeight="1" spans="6:21">
      <c r="F1295" s="593"/>
      <c r="G1295" s="593"/>
      <c r="H1295" s="593"/>
      <c r="I1295" s="593"/>
      <c r="J1295" s="593"/>
      <c r="K1295" s="593"/>
      <c r="L1295" s="593"/>
      <c r="M1295" s="593"/>
      <c r="N1295" s="593"/>
      <c r="O1295" s="593"/>
      <c r="P1295" s="593"/>
      <c r="R1295" s="593"/>
      <c r="S1295" s="593"/>
      <c r="T1295" s="593"/>
      <c r="U1295" s="593"/>
    </row>
    <row r="1296" customHeight="1" spans="6:21">
      <c r="F1296" s="593"/>
      <c r="G1296" s="593"/>
      <c r="H1296" s="593"/>
      <c r="I1296" s="593"/>
      <c r="J1296" s="593"/>
      <c r="K1296" s="593"/>
      <c r="L1296" s="593"/>
      <c r="M1296" s="593"/>
      <c r="N1296" s="593"/>
      <c r="O1296" s="593"/>
      <c r="P1296" s="593"/>
      <c r="R1296" s="593"/>
      <c r="S1296" s="593"/>
      <c r="T1296" s="593"/>
      <c r="U1296" s="593"/>
    </row>
    <row r="1297" customHeight="1" spans="6:21">
      <c r="F1297" s="593"/>
      <c r="G1297" s="593"/>
      <c r="H1297" s="593"/>
      <c r="I1297" s="593"/>
      <c r="J1297" s="593"/>
      <c r="K1297" s="593"/>
      <c r="L1297" s="593"/>
      <c r="M1297" s="593"/>
      <c r="N1297" s="593"/>
      <c r="O1297" s="593"/>
      <c r="P1297" s="593"/>
      <c r="R1297" s="593"/>
      <c r="S1297" s="593"/>
      <c r="T1297" s="593"/>
      <c r="U1297" s="593"/>
    </row>
    <row r="1298" customHeight="1" spans="6:21">
      <c r="F1298" s="593"/>
      <c r="G1298" s="593"/>
      <c r="H1298" s="593"/>
      <c r="I1298" s="593"/>
      <c r="J1298" s="593"/>
      <c r="K1298" s="593"/>
      <c r="L1298" s="593"/>
      <c r="M1298" s="593"/>
      <c r="N1298" s="593"/>
      <c r="O1298" s="593"/>
      <c r="P1298" s="593"/>
      <c r="R1298" s="593"/>
      <c r="S1298" s="593"/>
      <c r="T1298" s="593"/>
      <c r="U1298" s="593"/>
    </row>
    <row r="1299" customHeight="1" spans="6:21">
      <c r="F1299" s="593"/>
      <c r="G1299" s="593"/>
      <c r="H1299" s="593"/>
      <c r="I1299" s="593"/>
      <c r="J1299" s="593"/>
      <c r="K1299" s="593"/>
      <c r="L1299" s="593"/>
      <c r="M1299" s="593"/>
      <c r="N1299" s="593"/>
      <c r="O1299" s="593"/>
      <c r="P1299" s="593"/>
      <c r="R1299" s="593"/>
      <c r="S1299" s="593"/>
      <c r="T1299" s="593"/>
      <c r="U1299" s="593"/>
    </row>
    <row r="1300" customHeight="1" spans="6:21">
      <c r="F1300" s="593"/>
      <c r="G1300" s="593"/>
      <c r="H1300" s="593"/>
      <c r="I1300" s="593"/>
      <c r="J1300" s="593"/>
      <c r="K1300" s="593"/>
      <c r="L1300" s="593"/>
      <c r="M1300" s="593"/>
      <c r="N1300" s="593"/>
      <c r="O1300" s="593"/>
      <c r="P1300" s="593"/>
      <c r="R1300" s="593"/>
      <c r="S1300" s="593"/>
      <c r="T1300" s="593"/>
      <c r="U1300" s="593"/>
    </row>
    <row r="1301" customHeight="1" spans="6:21">
      <c r="F1301" s="593"/>
      <c r="G1301" s="593"/>
      <c r="H1301" s="593"/>
      <c r="I1301" s="593"/>
      <c r="J1301" s="593"/>
      <c r="K1301" s="593"/>
      <c r="L1301" s="593"/>
      <c r="M1301" s="593"/>
      <c r="N1301" s="593"/>
      <c r="O1301" s="593"/>
      <c r="P1301" s="593"/>
      <c r="R1301" s="593"/>
      <c r="S1301" s="593"/>
      <c r="T1301" s="593"/>
      <c r="U1301" s="593"/>
    </row>
    <row r="1302" customHeight="1" spans="6:21">
      <c r="F1302" s="593"/>
      <c r="G1302" s="593"/>
      <c r="H1302" s="593"/>
      <c r="I1302" s="593"/>
      <c r="J1302" s="593"/>
      <c r="K1302" s="593"/>
      <c r="L1302" s="593"/>
      <c r="M1302" s="593"/>
      <c r="N1302" s="593"/>
      <c r="O1302" s="593"/>
      <c r="P1302" s="593"/>
      <c r="R1302" s="593"/>
      <c r="S1302" s="593"/>
      <c r="T1302" s="593"/>
      <c r="U1302" s="593"/>
    </row>
    <row r="1303" customHeight="1" spans="6:21">
      <c r="F1303" s="593"/>
      <c r="G1303" s="593"/>
      <c r="H1303" s="593"/>
      <c r="I1303" s="593"/>
      <c r="J1303" s="593"/>
      <c r="K1303" s="593"/>
      <c r="L1303" s="593"/>
      <c r="M1303" s="593"/>
      <c r="N1303" s="593"/>
      <c r="O1303" s="593"/>
      <c r="P1303" s="593"/>
      <c r="R1303" s="593"/>
      <c r="S1303" s="593"/>
      <c r="T1303" s="593"/>
      <c r="U1303" s="593"/>
    </row>
    <row r="1304" customHeight="1" spans="6:21">
      <c r="F1304" s="593"/>
      <c r="G1304" s="593"/>
      <c r="H1304" s="593"/>
      <c r="I1304" s="593"/>
      <c r="J1304" s="593"/>
      <c r="K1304" s="593"/>
      <c r="L1304" s="593"/>
      <c r="M1304" s="593"/>
      <c r="N1304" s="593"/>
      <c r="O1304" s="593"/>
      <c r="P1304" s="593"/>
      <c r="R1304" s="593"/>
      <c r="S1304" s="593"/>
      <c r="T1304" s="593"/>
      <c r="U1304" s="593"/>
    </row>
    <row r="1305" customHeight="1" spans="6:21">
      <c r="F1305" s="593"/>
      <c r="G1305" s="593"/>
      <c r="H1305" s="593"/>
      <c r="I1305" s="593"/>
      <c r="J1305" s="593"/>
      <c r="K1305" s="593"/>
      <c r="L1305" s="593"/>
      <c r="M1305" s="593"/>
      <c r="N1305" s="593"/>
      <c r="O1305" s="593"/>
      <c r="P1305" s="593"/>
      <c r="R1305" s="593"/>
      <c r="S1305" s="593"/>
      <c r="T1305" s="593"/>
      <c r="U1305" s="593"/>
    </row>
    <row r="1306" customHeight="1" spans="6:21">
      <c r="F1306" s="593"/>
      <c r="G1306" s="593"/>
      <c r="H1306" s="593"/>
      <c r="I1306" s="593"/>
      <c r="J1306" s="593"/>
      <c r="K1306" s="593"/>
      <c r="L1306" s="593"/>
      <c r="M1306" s="593"/>
      <c r="N1306" s="593"/>
      <c r="O1306" s="593"/>
      <c r="P1306" s="593"/>
      <c r="R1306" s="593"/>
      <c r="S1306" s="593"/>
      <c r="T1306" s="593"/>
      <c r="U1306" s="593"/>
    </row>
    <row r="1307" customHeight="1" spans="6:21">
      <c r="F1307" s="593"/>
      <c r="G1307" s="593"/>
      <c r="H1307" s="593"/>
      <c r="I1307" s="593"/>
      <c r="J1307" s="593"/>
      <c r="K1307" s="593"/>
      <c r="L1307" s="593"/>
      <c r="M1307" s="593"/>
      <c r="N1307" s="593"/>
      <c r="O1307" s="593"/>
      <c r="P1307" s="593"/>
      <c r="R1307" s="593"/>
      <c r="S1307" s="593"/>
      <c r="T1307" s="593"/>
      <c r="U1307" s="593"/>
    </row>
    <row r="1308" customHeight="1" spans="6:21">
      <c r="F1308" s="593"/>
      <c r="G1308" s="593"/>
      <c r="H1308" s="593"/>
      <c r="I1308" s="593"/>
      <c r="J1308" s="593"/>
      <c r="K1308" s="593"/>
      <c r="L1308" s="593"/>
      <c r="M1308" s="593"/>
      <c r="N1308" s="593"/>
      <c r="O1308" s="593"/>
      <c r="P1308" s="593"/>
      <c r="R1308" s="593"/>
      <c r="S1308" s="593"/>
      <c r="T1308" s="593"/>
      <c r="U1308" s="593"/>
    </row>
    <row r="1309" customHeight="1" spans="6:21">
      <c r="F1309" s="593"/>
      <c r="G1309" s="593"/>
      <c r="H1309" s="593"/>
      <c r="I1309" s="593"/>
      <c r="J1309" s="593"/>
      <c r="K1309" s="593"/>
      <c r="L1309" s="593"/>
      <c r="M1309" s="593"/>
      <c r="N1309" s="593"/>
      <c r="O1309" s="593"/>
      <c r="P1309" s="593"/>
      <c r="R1309" s="593"/>
      <c r="S1309" s="593"/>
      <c r="T1309" s="593"/>
      <c r="U1309" s="593"/>
    </row>
    <row r="1310" customHeight="1" spans="6:21">
      <c r="F1310" s="593"/>
      <c r="G1310" s="593"/>
      <c r="H1310" s="593"/>
      <c r="I1310" s="593"/>
      <c r="J1310" s="593"/>
      <c r="K1310" s="593"/>
      <c r="L1310" s="593"/>
      <c r="M1310" s="593"/>
      <c r="N1310" s="593"/>
      <c r="O1310" s="593"/>
      <c r="P1310" s="593"/>
      <c r="R1310" s="593"/>
      <c r="S1310" s="593"/>
      <c r="T1310" s="593"/>
      <c r="U1310" s="593"/>
    </row>
    <row r="1311" customHeight="1" spans="6:21">
      <c r="F1311" s="593"/>
      <c r="G1311" s="593"/>
      <c r="H1311" s="593"/>
      <c r="I1311" s="593"/>
      <c r="J1311" s="593"/>
      <c r="K1311" s="593"/>
      <c r="L1311" s="593"/>
      <c r="M1311" s="593"/>
      <c r="N1311" s="593"/>
      <c r="O1311" s="593"/>
      <c r="P1311" s="593"/>
      <c r="R1311" s="593"/>
      <c r="S1311" s="593"/>
      <c r="T1311" s="593"/>
      <c r="U1311" s="593"/>
    </row>
    <row r="1312" customHeight="1" spans="6:21">
      <c r="F1312" s="593"/>
      <c r="G1312" s="593"/>
      <c r="H1312" s="593"/>
      <c r="I1312" s="593"/>
      <c r="J1312" s="593"/>
      <c r="K1312" s="593"/>
      <c r="L1312" s="593"/>
      <c r="M1312" s="593"/>
      <c r="N1312" s="593"/>
      <c r="O1312" s="593"/>
      <c r="P1312" s="593"/>
      <c r="R1312" s="593"/>
      <c r="S1312" s="593"/>
      <c r="T1312" s="593"/>
      <c r="U1312" s="593"/>
    </row>
    <row r="1313" customHeight="1" spans="6:21">
      <c r="F1313" s="593"/>
      <c r="G1313" s="593"/>
      <c r="H1313" s="593"/>
      <c r="I1313" s="593"/>
      <c r="J1313" s="593"/>
      <c r="K1313" s="593"/>
      <c r="L1313" s="593"/>
      <c r="M1313" s="593"/>
      <c r="N1313" s="593"/>
      <c r="O1313" s="593"/>
      <c r="P1313" s="593"/>
      <c r="R1313" s="593"/>
      <c r="S1313" s="593"/>
      <c r="T1313" s="593"/>
      <c r="U1313" s="593"/>
    </row>
    <row r="1314" customHeight="1" spans="6:21">
      <c r="F1314" s="593"/>
      <c r="G1314" s="593"/>
      <c r="H1314" s="593"/>
      <c r="I1314" s="593"/>
      <c r="J1314" s="593"/>
      <c r="K1314" s="593"/>
      <c r="L1314" s="593"/>
      <c r="M1314" s="593"/>
      <c r="N1314" s="593"/>
      <c r="O1314" s="593"/>
      <c r="P1314" s="593"/>
      <c r="R1314" s="593"/>
      <c r="S1314" s="593"/>
      <c r="T1314" s="593"/>
      <c r="U1314" s="593"/>
    </row>
    <row r="1315" customHeight="1" spans="6:21">
      <c r="F1315" s="593"/>
      <c r="G1315" s="593"/>
      <c r="H1315" s="593"/>
      <c r="I1315" s="593"/>
      <c r="J1315" s="593"/>
      <c r="K1315" s="593"/>
      <c r="L1315" s="593"/>
      <c r="M1315" s="593"/>
      <c r="N1315" s="593"/>
      <c r="O1315" s="593"/>
      <c r="P1315" s="593"/>
      <c r="R1315" s="593"/>
      <c r="S1315" s="593"/>
      <c r="T1315" s="593"/>
      <c r="U1315" s="593"/>
    </row>
    <row r="1316" customHeight="1" spans="6:21">
      <c r="F1316" s="593"/>
      <c r="G1316" s="593"/>
      <c r="H1316" s="593"/>
      <c r="I1316" s="593"/>
      <c r="J1316" s="593"/>
      <c r="K1316" s="593"/>
      <c r="L1316" s="593"/>
      <c r="M1316" s="593"/>
      <c r="N1316" s="593"/>
      <c r="O1316" s="593"/>
      <c r="P1316" s="593"/>
      <c r="R1316" s="593"/>
      <c r="S1316" s="593"/>
      <c r="T1316" s="593"/>
      <c r="U1316" s="593"/>
    </row>
    <row r="1317" customHeight="1" spans="6:21">
      <c r="F1317" s="593"/>
      <c r="G1317" s="593"/>
      <c r="H1317" s="593"/>
      <c r="I1317" s="593"/>
      <c r="J1317" s="593"/>
      <c r="K1317" s="593"/>
      <c r="L1317" s="593"/>
      <c r="M1317" s="593"/>
      <c r="N1317" s="593"/>
      <c r="O1317" s="593"/>
      <c r="P1317" s="593"/>
      <c r="R1317" s="593"/>
      <c r="S1317" s="593"/>
      <c r="T1317" s="593"/>
      <c r="U1317" s="593"/>
    </row>
    <row r="1318" customHeight="1" spans="6:21">
      <c r="F1318" s="593"/>
      <c r="G1318" s="593"/>
      <c r="H1318" s="593"/>
      <c r="I1318" s="593"/>
      <c r="J1318" s="593"/>
      <c r="K1318" s="593"/>
      <c r="L1318" s="593"/>
      <c r="M1318" s="593"/>
      <c r="N1318" s="593"/>
      <c r="O1318" s="593"/>
      <c r="P1318" s="593"/>
      <c r="R1318" s="593"/>
      <c r="S1318" s="593"/>
      <c r="T1318" s="593"/>
      <c r="U1318" s="593"/>
    </row>
    <row r="1319" customHeight="1" spans="6:21">
      <c r="F1319" s="593"/>
      <c r="G1319" s="593"/>
      <c r="H1319" s="593"/>
      <c r="I1319" s="593"/>
      <c r="J1319" s="593"/>
      <c r="K1319" s="593"/>
      <c r="L1319" s="593"/>
      <c r="M1319" s="593"/>
      <c r="N1319" s="593"/>
      <c r="O1319" s="593"/>
      <c r="P1319" s="593"/>
      <c r="R1319" s="593"/>
      <c r="S1319" s="593"/>
      <c r="T1319" s="593"/>
      <c r="U1319" s="593"/>
    </row>
    <row r="1320" customHeight="1" spans="6:21">
      <c r="F1320" s="593"/>
      <c r="G1320" s="593"/>
      <c r="H1320" s="593"/>
      <c r="I1320" s="593"/>
      <c r="J1320" s="593"/>
      <c r="K1320" s="593"/>
      <c r="L1320" s="593"/>
      <c r="M1320" s="593"/>
      <c r="N1320" s="593"/>
      <c r="O1320" s="593"/>
      <c r="P1320" s="593"/>
      <c r="R1320" s="593"/>
      <c r="S1320" s="593"/>
      <c r="T1320" s="593"/>
      <c r="U1320" s="593"/>
    </row>
    <row r="1321" customHeight="1" spans="6:21">
      <c r="F1321" s="593"/>
      <c r="G1321" s="593"/>
      <c r="H1321" s="593"/>
      <c r="I1321" s="593"/>
      <c r="J1321" s="593"/>
      <c r="K1321" s="593"/>
      <c r="L1321" s="593"/>
      <c r="M1321" s="593"/>
      <c r="N1321" s="593"/>
      <c r="O1321" s="593"/>
      <c r="P1321" s="593"/>
      <c r="R1321" s="593"/>
      <c r="S1321" s="593"/>
      <c r="T1321" s="593"/>
      <c r="U1321" s="593"/>
    </row>
    <row r="1322" customHeight="1" spans="6:21">
      <c r="F1322" s="593"/>
      <c r="G1322" s="593"/>
      <c r="H1322" s="593"/>
      <c r="I1322" s="593"/>
      <c r="J1322" s="593"/>
      <c r="K1322" s="593"/>
      <c r="L1322" s="593"/>
      <c r="M1322" s="593"/>
      <c r="N1322" s="593"/>
      <c r="O1322" s="593"/>
      <c r="P1322" s="593"/>
      <c r="R1322" s="593"/>
      <c r="S1322" s="593"/>
      <c r="T1322" s="593"/>
      <c r="U1322" s="593"/>
    </row>
    <row r="1323" customHeight="1" spans="6:21">
      <c r="F1323" s="593"/>
      <c r="G1323" s="593"/>
      <c r="H1323" s="593"/>
      <c r="I1323" s="593"/>
      <c r="J1323" s="593"/>
      <c r="K1323" s="593"/>
      <c r="L1323" s="593"/>
      <c r="M1323" s="593"/>
      <c r="N1323" s="593"/>
      <c r="O1323" s="593"/>
      <c r="P1323" s="593"/>
      <c r="R1323" s="593"/>
      <c r="S1323" s="593"/>
      <c r="T1323" s="593"/>
      <c r="U1323" s="593"/>
    </row>
    <row r="1324" customHeight="1" spans="6:21">
      <c r="F1324" s="593"/>
      <c r="G1324" s="593"/>
      <c r="H1324" s="593"/>
      <c r="I1324" s="593"/>
      <c r="J1324" s="593"/>
      <c r="K1324" s="593"/>
      <c r="L1324" s="593"/>
      <c r="M1324" s="593"/>
      <c r="N1324" s="593"/>
      <c r="O1324" s="593"/>
      <c r="P1324" s="593"/>
      <c r="R1324" s="593"/>
      <c r="S1324" s="593"/>
      <c r="T1324" s="593"/>
      <c r="U1324" s="593"/>
    </row>
    <row r="1325" customHeight="1" spans="6:21">
      <c r="F1325" s="593"/>
      <c r="G1325" s="593"/>
      <c r="H1325" s="593"/>
      <c r="I1325" s="593"/>
      <c r="J1325" s="593"/>
      <c r="K1325" s="593"/>
      <c r="L1325" s="593"/>
      <c r="M1325" s="593"/>
      <c r="N1325" s="593"/>
      <c r="O1325" s="593"/>
      <c r="P1325" s="593"/>
      <c r="R1325" s="593"/>
      <c r="S1325" s="593"/>
      <c r="T1325" s="593"/>
      <c r="U1325" s="593"/>
    </row>
    <row r="1326" customHeight="1" spans="6:21">
      <c r="F1326" s="593"/>
      <c r="G1326" s="593"/>
      <c r="H1326" s="593"/>
      <c r="I1326" s="593"/>
      <c r="J1326" s="593"/>
      <c r="K1326" s="593"/>
      <c r="L1326" s="593"/>
      <c r="M1326" s="593"/>
      <c r="N1326" s="593"/>
      <c r="O1326" s="593"/>
      <c r="P1326" s="593"/>
      <c r="R1326" s="593"/>
      <c r="S1326" s="593"/>
      <c r="T1326" s="593"/>
      <c r="U1326" s="593"/>
    </row>
    <row r="1327" customHeight="1" spans="6:21">
      <c r="F1327" s="593"/>
      <c r="G1327" s="593"/>
      <c r="H1327" s="593"/>
      <c r="I1327" s="593"/>
      <c r="J1327" s="593"/>
      <c r="K1327" s="593"/>
      <c r="L1327" s="593"/>
      <c r="M1327" s="593"/>
      <c r="N1327" s="593"/>
      <c r="O1327" s="593"/>
      <c r="P1327" s="593"/>
      <c r="R1327" s="593"/>
      <c r="S1327" s="593"/>
      <c r="T1327" s="593"/>
      <c r="U1327" s="593"/>
    </row>
    <row r="1328" customHeight="1" spans="6:21">
      <c r="F1328" s="593"/>
      <c r="G1328" s="593"/>
      <c r="H1328" s="593"/>
      <c r="I1328" s="593"/>
      <c r="J1328" s="593"/>
      <c r="K1328" s="593"/>
      <c r="L1328" s="593"/>
      <c r="M1328" s="593"/>
      <c r="N1328" s="593"/>
      <c r="O1328" s="593"/>
      <c r="P1328" s="593"/>
      <c r="R1328" s="593"/>
      <c r="S1328" s="593"/>
      <c r="T1328" s="593"/>
      <c r="U1328" s="593"/>
    </row>
    <row r="1329" customHeight="1" spans="6:21">
      <c r="F1329" s="593"/>
      <c r="G1329" s="593"/>
      <c r="H1329" s="593"/>
      <c r="I1329" s="593"/>
      <c r="J1329" s="593"/>
      <c r="K1329" s="593"/>
      <c r="L1329" s="593"/>
      <c r="M1329" s="593"/>
      <c r="N1329" s="593"/>
      <c r="O1329" s="593"/>
      <c r="P1329" s="593"/>
      <c r="R1329" s="593"/>
      <c r="S1329" s="593"/>
      <c r="T1329" s="593"/>
      <c r="U1329" s="593"/>
    </row>
    <row r="1330" customHeight="1" spans="6:21">
      <c r="F1330" s="593"/>
      <c r="G1330" s="593"/>
      <c r="H1330" s="593"/>
      <c r="I1330" s="593"/>
      <c r="J1330" s="593"/>
      <c r="K1330" s="593"/>
      <c r="L1330" s="593"/>
      <c r="M1330" s="593"/>
      <c r="N1330" s="593"/>
      <c r="O1330" s="593"/>
      <c r="P1330" s="593"/>
      <c r="R1330" s="593"/>
      <c r="S1330" s="593"/>
      <c r="T1330" s="593"/>
      <c r="U1330" s="593"/>
    </row>
    <row r="1331" customHeight="1" spans="6:21">
      <c r="F1331" s="593"/>
      <c r="G1331" s="593"/>
      <c r="H1331" s="593"/>
      <c r="I1331" s="593"/>
      <c r="J1331" s="593"/>
      <c r="K1331" s="593"/>
      <c r="L1331" s="593"/>
      <c r="M1331" s="593"/>
      <c r="N1331" s="593"/>
      <c r="O1331" s="593"/>
      <c r="P1331" s="593"/>
      <c r="R1331" s="593"/>
      <c r="S1331" s="593"/>
      <c r="T1331" s="593"/>
      <c r="U1331" s="593"/>
    </row>
    <row r="1332" customHeight="1" spans="6:21">
      <c r="F1332" s="593"/>
      <c r="G1332" s="593"/>
      <c r="H1332" s="593"/>
      <c r="I1332" s="593"/>
      <c r="J1332" s="593"/>
      <c r="K1332" s="593"/>
      <c r="L1332" s="593"/>
      <c r="M1332" s="593"/>
      <c r="N1332" s="593"/>
      <c r="O1332" s="593"/>
      <c r="P1332" s="593"/>
      <c r="R1332" s="593"/>
      <c r="S1332" s="593"/>
      <c r="T1332" s="593"/>
      <c r="U1332" s="593"/>
    </row>
    <row r="1333" customHeight="1" spans="6:21">
      <c r="F1333" s="593"/>
      <c r="G1333" s="593"/>
      <c r="H1333" s="593"/>
      <c r="I1333" s="593"/>
      <c r="J1333" s="593"/>
      <c r="K1333" s="593"/>
      <c r="L1333" s="593"/>
      <c r="M1333" s="593"/>
      <c r="N1333" s="593"/>
      <c r="O1333" s="593"/>
      <c r="P1333" s="593"/>
      <c r="R1333" s="593"/>
      <c r="S1333" s="593"/>
      <c r="T1333" s="593"/>
      <c r="U1333" s="593"/>
    </row>
    <row r="1334" customHeight="1" spans="6:21">
      <c r="F1334" s="593"/>
      <c r="G1334" s="593"/>
      <c r="H1334" s="593"/>
      <c r="I1334" s="593"/>
      <c r="J1334" s="593"/>
      <c r="K1334" s="593"/>
      <c r="L1334" s="593"/>
      <c r="M1334" s="593"/>
      <c r="N1334" s="593"/>
      <c r="O1334" s="593"/>
      <c r="P1334" s="593"/>
      <c r="R1334" s="593"/>
      <c r="S1334" s="593"/>
      <c r="T1334" s="593"/>
      <c r="U1334" s="593"/>
    </row>
    <row r="1335" customHeight="1" spans="6:21">
      <c r="F1335" s="593"/>
      <c r="G1335" s="593"/>
      <c r="H1335" s="593"/>
      <c r="I1335" s="593"/>
      <c r="J1335" s="593"/>
      <c r="K1335" s="593"/>
      <c r="L1335" s="593"/>
      <c r="M1335" s="593"/>
      <c r="N1335" s="593"/>
      <c r="O1335" s="593"/>
      <c r="P1335" s="593"/>
      <c r="R1335" s="593"/>
      <c r="S1335" s="593"/>
      <c r="T1335" s="593"/>
      <c r="U1335" s="593"/>
    </row>
    <row r="1336" customHeight="1" spans="6:21">
      <c r="F1336" s="593"/>
      <c r="G1336" s="593"/>
      <c r="H1336" s="593"/>
      <c r="I1336" s="593"/>
      <c r="J1336" s="593"/>
      <c r="K1336" s="593"/>
      <c r="L1336" s="593"/>
      <c r="M1336" s="593"/>
      <c r="N1336" s="593"/>
      <c r="O1336" s="593"/>
      <c r="P1336" s="593"/>
      <c r="R1336" s="593"/>
      <c r="S1336" s="593"/>
      <c r="T1336" s="593"/>
      <c r="U1336" s="593"/>
    </row>
    <row r="1337" customHeight="1" spans="6:21">
      <c r="F1337" s="593"/>
      <c r="G1337" s="593"/>
      <c r="H1337" s="593"/>
      <c r="I1337" s="593"/>
      <c r="J1337" s="593"/>
      <c r="K1337" s="593"/>
      <c r="L1337" s="593"/>
      <c r="M1337" s="593"/>
      <c r="N1337" s="593"/>
      <c r="O1337" s="593"/>
      <c r="P1337" s="593"/>
      <c r="R1337" s="593"/>
      <c r="S1337" s="593"/>
      <c r="T1337" s="593"/>
      <c r="U1337" s="593"/>
    </row>
    <row r="1338" customHeight="1" spans="6:21">
      <c r="F1338" s="593"/>
      <c r="G1338" s="593"/>
      <c r="H1338" s="593"/>
      <c r="I1338" s="593"/>
      <c r="J1338" s="593"/>
      <c r="K1338" s="593"/>
      <c r="L1338" s="593"/>
      <c r="M1338" s="593"/>
      <c r="N1338" s="593"/>
      <c r="O1338" s="593"/>
      <c r="P1338" s="593"/>
      <c r="R1338" s="593"/>
      <c r="S1338" s="593"/>
      <c r="T1338" s="593"/>
      <c r="U1338" s="593"/>
    </row>
    <row r="1339" customHeight="1" spans="6:21">
      <c r="F1339" s="593"/>
      <c r="G1339" s="593"/>
      <c r="H1339" s="593"/>
      <c r="I1339" s="593"/>
      <c r="J1339" s="593"/>
      <c r="K1339" s="593"/>
      <c r="L1339" s="593"/>
      <c r="M1339" s="593"/>
      <c r="N1339" s="593"/>
      <c r="O1339" s="593"/>
      <c r="P1339" s="593"/>
      <c r="R1339" s="593"/>
      <c r="S1339" s="593"/>
      <c r="T1339" s="593"/>
      <c r="U1339" s="593"/>
    </row>
    <row r="1340" customHeight="1" spans="6:21">
      <c r="F1340" s="593"/>
      <c r="G1340" s="593"/>
      <c r="H1340" s="593"/>
      <c r="I1340" s="593"/>
      <c r="J1340" s="593"/>
      <c r="K1340" s="593"/>
      <c r="L1340" s="593"/>
      <c r="M1340" s="593"/>
      <c r="N1340" s="593"/>
      <c r="O1340" s="593"/>
      <c r="P1340" s="593"/>
      <c r="R1340" s="593"/>
      <c r="S1340" s="593"/>
      <c r="T1340" s="593"/>
      <c r="U1340" s="593"/>
    </row>
    <row r="1341" customHeight="1" spans="6:21">
      <c r="F1341" s="593"/>
      <c r="G1341" s="593"/>
      <c r="H1341" s="593"/>
      <c r="I1341" s="593"/>
      <c r="J1341" s="593"/>
      <c r="K1341" s="593"/>
      <c r="L1341" s="593"/>
      <c r="M1341" s="593"/>
      <c r="N1341" s="593"/>
      <c r="O1341" s="593"/>
      <c r="P1341" s="593"/>
      <c r="R1341" s="593"/>
      <c r="S1341" s="593"/>
      <c r="T1341" s="593"/>
      <c r="U1341" s="593"/>
    </row>
    <row r="1342" customHeight="1" spans="6:21">
      <c r="F1342" s="593"/>
      <c r="G1342" s="593"/>
      <c r="H1342" s="593"/>
      <c r="I1342" s="593"/>
      <c r="J1342" s="593"/>
      <c r="K1342" s="593"/>
      <c r="L1342" s="593"/>
      <c r="M1342" s="593"/>
      <c r="N1342" s="593"/>
      <c r="O1342" s="593"/>
      <c r="P1342" s="593"/>
      <c r="R1342" s="593"/>
      <c r="S1342" s="593"/>
      <c r="T1342" s="593"/>
      <c r="U1342" s="593"/>
    </row>
    <row r="1343" customHeight="1" spans="6:21">
      <c r="F1343" s="593"/>
      <c r="G1343" s="593"/>
      <c r="H1343" s="593"/>
      <c r="I1343" s="593"/>
      <c r="J1343" s="593"/>
      <c r="K1343" s="593"/>
      <c r="L1343" s="593"/>
      <c r="M1343" s="593"/>
      <c r="N1343" s="593"/>
      <c r="O1343" s="593"/>
      <c r="P1343" s="593"/>
      <c r="R1343" s="593"/>
      <c r="S1343" s="593"/>
      <c r="T1343" s="593"/>
      <c r="U1343" s="593"/>
    </row>
    <row r="1344" customHeight="1" spans="6:21">
      <c r="F1344" s="593"/>
      <c r="G1344" s="593"/>
      <c r="H1344" s="593"/>
      <c r="I1344" s="593"/>
      <c r="J1344" s="593"/>
      <c r="K1344" s="593"/>
      <c r="L1344" s="593"/>
      <c r="M1344" s="593"/>
      <c r="N1344" s="593"/>
      <c r="O1344" s="593"/>
      <c r="P1344" s="593"/>
      <c r="R1344" s="593"/>
      <c r="S1344" s="593"/>
      <c r="T1344" s="593"/>
      <c r="U1344" s="593"/>
    </row>
    <row r="1345" customHeight="1" spans="6:21">
      <c r="F1345" s="593"/>
      <c r="G1345" s="593"/>
      <c r="H1345" s="593"/>
      <c r="I1345" s="593"/>
      <c r="J1345" s="593"/>
      <c r="K1345" s="593"/>
      <c r="L1345" s="593"/>
      <c r="M1345" s="593"/>
      <c r="N1345" s="593"/>
      <c r="O1345" s="593"/>
      <c r="P1345" s="593"/>
      <c r="R1345" s="593"/>
      <c r="S1345" s="593"/>
      <c r="T1345" s="593"/>
      <c r="U1345" s="593"/>
    </row>
    <row r="1346" customHeight="1" spans="6:21">
      <c r="F1346" s="593"/>
      <c r="G1346" s="593"/>
      <c r="H1346" s="593"/>
      <c r="I1346" s="593"/>
      <c r="J1346" s="593"/>
      <c r="K1346" s="593"/>
      <c r="L1346" s="593"/>
      <c r="M1346" s="593"/>
      <c r="N1346" s="593"/>
      <c r="O1346" s="593"/>
      <c r="P1346" s="593"/>
      <c r="R1346" s="593"/>
      <c r="S1346" s="593"/>
      <c r="T1346" s="593"/>
      <c r="U1346" s="593"/>
    </row>
    <row r="1347" customHeight="1" spans="6:21">
      <c r="F1347" s="593"/>
      <c r="G1347" s="593"/>
      <c r="H1347" s="593"/>
      <c r="I1347" s="593"/>
      <c r="J1347" s="593"/>
      <c r="K1347" s="593"/>
      <c r="L1347" s="593"/>
      <c r="M1347" s="593"/>
      <c r="N1347" s="593"/>
      <c r="O1347" s="593"/>
      <c r="P1347" s="593"/>
      <c r="R1347" s="593"/>
      <c r="S1347" s="593"/>
      <c r="T1347" s="593"/>
      <c r="U1347" s="593"/>
    </row>
    <row r="1348" customHeight="1" spans="6:21">
      <c r="F1348" s="593"/>
      <c r="G1348" s="593"/>
      <c r="H1348" s="593"/>
      <c r="I1348" s="593"/>
      <c r="J1348" s="593"/>
      <c r="K1348" s="593"/>
      <c r="L1348" s="593"/>
      <c r="M1348" s="593"/>
      <c r="N1348" s="593"/>
      <c r="O1348" s="593"/>
      <c r="P1348" s="593"/>
      <c r="R1348" s="593"/>
      <c r="S1348" s="593"/>
      <c r="T1348" s="593"/>
      <c r="U1348" s="593"/>
    </row>
    <row r="1349" customHeight="1" spans="6:21">
      <c r="F1349" s="593"/>
      <c r="G1349" s="593"/>
      <c r="H1349" s="593"/>
      <c r="I1349" s="593"/>
      <c r="J1349" s="593"/>
      <c r="K1349" s="593"/>
      <c r="L1349" s="593"/>
      <c r="M1349" s="593"/>
      <c r="N1349" s="593"/>
      <c r="O1349" s="593"/>
      <c r="P1349" s="593"/>
      <c r="R1349" s="593"/>
      <c r="S1349" s="593"/>
      <c r="T1349" s="593"/>
      <c r="U1349" s="593"/>
    </row>
    <row r="1350" customHeight="1" spans="6:21">
      <c r="F1350" s="593"/>
      <c r="G1350" s="593"/>
      <c r="H1350" s="593"/>
      <c r="I1350" s="593"/>
      <c r="J1350" s="593"/>
      <c r="K1350" s="593"/>
      <c r="L1350" s="593"/>
      <c r="M1350" s="593"/>
      <c r="N1350" s="593"/>
      <c r="O1350" s="593"/>
      <c r="P1350" s="593"/>
      <c r="R1350" s="593"/>
      <c r="S1350" s="593"/>
      <c r="T1350" s="593"/>
      <c r="U1350" s="593"/>
    </row>
    <row r="1351" customHeight="1" spans="6:21">
      <c r="F1351" s="593"/>
      <c r="G1351" s="593"/>
      <c r="H1351" s="593"/>
      <c r="I1351" s="593"/>
      <c r="J1351" s="593"/>
      <c r="K1351" s="593"/>
      <c r="L1351" s="593"/>
      <c r="M1351" s="593"/>
      <c r="N1351" s="593"/>
      <c r="O1351" s="593"/>
      <c r="P1351" s="593"/>
      <c r="R1351" s="593"/>
      <c r="S1351" s="593"/>
      <c r="T1351" s="593"/>
      <c r="U1351" s="593"/>
    </row>
    <row r="1352" customHeight="1" spans="6:21">
      <c r="F1352" s="593"/>
      <c r="G1352" s="593"/>
      <c r="H1352" s="593"/>
      <c r="I1352" s="593"/>
      <c r="J1352" s="593"/>
      <c r="K1352" s="593"/>
      <c r="L1352" s="593"/>
      <c r="M1352" s="593"/>
      <c r="N1352" s="593"/>
      <c r="O1352" s="593"/>
      <c r="P1352" s="593"/>
      <c r="R1352" s="593"/>
      <c r="S1352" s="593"/>
      <c r="T1352" s="593"/>
      <c r="U1352" s="593"/>
    </row>
    <row r="1353" customHeight="1" spans="6:21">
      <c r="F1353" s="593"/>
      <c r="G1353" s="593"/>
      <c r="H1353" s="593"/>
      <c r="I1353" s="593"/>
      <c r="J1353" s="593"/>
      <c r="K1353" s="593"/>
      <c r="L1353" s="593"/>
      <c r="M1353" s="593"/>
      <c r="N1353" s="593"/>
      <c r="O1353" s="593"/>
      <c r="P1353" s="593"/>
      <c r="R1353" s="593"/>
      <c r="S1353" s="593"/>
      <c r="T1353" s="593"/>
      <c r="U1353" s="593"/>
    </row>
    <row r="1354" customHeight="1" spans="6:21">
      <c r="F1354" s="593"/>
      <c r="G1354" s="593"/>
      <c r="H1354" s="593"/>
      <c r="I1354" s="593"/>
      <c r="J1354" s="593"/>
      <c r="K1354" s="593"/>
      <c r="L1354" s="593"/>
      <c r="M1354" s="593"/>
      <c r="N1354" s="593"/>
      <c r="O1354" s="593"/>
      <c r="P1354" s="593"/>
      <c r="R1354" s="593"/>
      <c r="S1354" s="593"/>
      <c r="T1354" s="593"/>
      <c r="U1354" s="593"/>
    </row>
    <row r="1355" customHeight="1" spans="6:21">
      <c r="F1355" s="593"/>
      <c r="G1355" s="593"/>
      <c r="H1355" s="593"/>
      <c r="I1355" s="593"/>
      <c r="J1355" s="593"/>
      <c r="K1355" s="593"/>
      <c r="L1355" s="593"/>
      <c r="M1355" s="593"/>
      <c r="N1355" s="593"/>
      <c r="O1355" s="593"/>
      <c r="P1355" s="593"/>
      <c r="R1355" s="593"/>
      <c r="S1355" s="593"/>
      <c r="T1355" s="593"/>
      <c r="U1355" s="593"/>
    </row>
    <row r="1356" customHeight="1" spans="6:21">
      <c r="F1356" s="593"/>
      <c r="G1356" s="593"/>
      <c r="H1356" s="593"/>
      <c r="I1356" s="593"/>
      <c r="J1356" s="593"/>
      <c r="K1356" s="593"/>
      <c r="L1356" s="593"/>
      <c r="M1356" s="593"/>
      <c r="N1356" s="593"/>
      <c r="O1356" s="593"/>
      <c r="P1356" s="593"/>
      <c r="R1356" s="593"/>
      <c r="S1356" s="593"/>
      <c r="T1356" s="593"/>
      <c r="U1356" s="593"/>
    </row>
    <row r="1357" customHeight="1" spans="6:21">
      <c r="F1357" s="593"/>
      <c r="G1357" s="593"/>
      <c r="H1357" s="593"/>
      <c r="I1357" s="593"/>
      <c r="J1357" s="593"/>
      <c r="K1357" s="593"/>
      <c r="L1357" s="593"/>
      <c r="M1357" s="593"/>
      <c r="N1357" s="593"/>
      <c r="O1357" s="593"/>
      <c r="P1357" s="593"/>
      <c r="R1357" s="593"/>
      <c r="S1357" s="593"/>
      <c r="T1357" s="593"/>
      <c r="U1357" s="593"/>
    </row>
    <row r="1358" customHeight="1" spans="6:21">
      <c r="F1358" s="593"/>
      <c r="G1358" s="593"/>
      <c r="H1358" s="593"/>
      <c r="I1358" s="593"/>
      <c r="J1358" s="593"/>
      <c r="K1358" s="593"/>
      <c r="L1358" s="593"/>
      <c r="M1358" s="593"/>
      <c r="N1358" s="593"/>
      <c r="O1358" s="593"/>
      <c r="P1358" s="593"/>
      <c r="R1358" s="593"/>
      <c r="S1358" s="593"/>
      <c r="T1358" s="593"/>
      <c r="U1358" s="593"/>
    </row>
    <row r="1359" customHeight="1" spans="6:21">
      <c r="F1359" s="593"/>
      <c r="G1359" s="593"/>
      <c r="H1359" s="593"/>
      <c r="I1359" s="593"/>
      <c r="J1359" s="593"/>
      <c r="K1359" s="593"/>
      <c r="L1359" s="593"/>
      <c r="M1359" s="593"/>
      <c r="N1359" s="593"/>
      <c r="O1359" s="593"/>
      <c r="P1359" s="593"/>
      <c r="R1359" s="593"/>
      <c r="S1359" s="593"/>
      <c r="T1359" s="593"/>
      <c r="U1359" s="593"/>
    </row>
    <row r="1360" customHeight="1" spans="6:21">
      <c r="F1360" s="593"/>
      <c r="G1360" s="593"/>
      <c r="H1360" s="593"/>
      <c r="I1360" s="593"/>
      <c r="J1360" s="593"/>
      <c r="K1360" s="593"/>
      <c r="L1360" s="593"/>
      <c r="M1360" s="593"/>
      <c r="N1360" s="593"/>
      <c r="O1360" s="593"/>
      <c r="P1360" s="593"/>
      <c r="R1360" s="593"/>
      <c r="S1360" s="593"/>
      <c r="T1360" s="593"/>
      <c r="U1360" s="593"/>
    </row>
    <row r="1361" customHeight="1" spans="6:21">
      <c r="F1361" s="593"/>
      <c r="G1361" s="593"/>
      <c r="H1361" s="593"/>
      <c r="I1361" s="593"/>
      <c r="J1361" s="593"/>
      <c r="K1361" s="593"/>
      <c r="L1361" s="593"/>
      <c r="M1361" s="593"/>
      <c r="N1361" s="593"/>
      <c r="O1361" s="593"/>
      <c r="P1361" s="593"/>
      <c r="R1361" s="593"/>
      <c r="S1361" s="593"/>
      <c r="T1361" s="593"/>
      <c r="U1361" s="593"/>
    </row>
    <row r="1362" customHeight="1" spans="6:21">
      <c r="F1362" s="593"/>
      <c r="G1362" s="593"/>
      <c r="H1362" s="593"/>
      <c r="I1362" s="593"/>
      <c r="J1362" s="593"/>
      <c r="K1362" s="593"/>
      <c r="L1362" s="593"/>
      <c r="M1362" s="593"/>
      <c r="N1362" s="593"/>
      <c r="O1362" s="593"/>
      <c r="P1362" s="593"/>
      <c r="R1362" s="593"/>
      <c r="S1362" s="593"/>
      <c r="T1362" s="593"/>
      <c r="U1362" s="593"/>
    </row>
    <row r="1363" customHeight="1" spans="6:21">
      <c r="F1363" s="593"/>
      <c r="G1363" s="593"/>
      <c r="H1363" s="593"/>
      <c r="I1363" s="593"/>
      <c r="J1363" s="593"/>
      <c r="K1363" s="593"/>
      <c r="L1363" s="593"/>
      <c r="M1363" s="593"/>
      <c r="N1363" s="593"/>
      <c r="O1363" s="593"/>
      <c r="P1363" s="593"/>
      <c r="R1363" s="593"/>
      <c r="S1363" s="593"/>
      <c r="T1363" s="593"/>
      <c r="U1363" s="593"/>
    </row>
    <row r="1364" customHeight="1" spans="6:21">
      <c r="F1364" s="593"/>
      <c r="G1364" s="593"/>
      <c r="H1364" s="593"/>
      <c r="I1364" s="593"/>
      <c r="J1364" s="593"/>
      <c r="K1364" s="593"/>
      <c r="L1364" s="593"/>
      <c r="M1364" s="593"/>
      <c r="N1364" s="593"/>
      <c r="O1364" s="593"/>
      <c r="P1364" s="593"/>
      <c r="R1364" s="593"/>
      <c r="S1364" s="593"/>
      <c r="T1364" s="593"/>
      <c r="U1364" s="593"/>
    </row>
    <row r="1365" customHeight="1" spans="6:21">
      <c r="F1365" s="593"/>
      <c r="G1365" s="593"/>
      <c r="H1365" s="593"/>
      <c r="I1365" s="593"/>
      <c r="J1365" s="593"/>
      <c r="K1365" s="593"/>
      <c r="L1365" s="593"/>
      <c r="M1365" s="593"/>
      <c r="N1365" s="593"/>
      <c r="O1365" s="593"/>
      <c r="P1365" s="593"/>
      <c r="R1365" s="593"/>
      <c r="S1365" s="593"/>
      <c r="T1365" s="593"/>
      <c r="U1365" s="593"/>
    </row>
    <row r="1366" customHeight="1" spans="6:21">
      <c r="F1366" s="593"/>
      <c r="G1366" s="593"/>
      <c r="H1366" s="593"/>
      <c r="I1366" s="593"/>
      <c r="J1366" s="593"/>
      <c r="K1366" s="593"/>
      <c r="L1366" s="593"/>
      <c r="M1366" s="593"/>
      <c r="N1366" s="593"/>
      <c r="O1366" s="593"/>
      <c r="P1366" s="593"/>
      <c r="R1366" s="593"/>
      <c r="S1366" s="593"/>
      <c r="T1366" s="593"/>
      <c r="U1366" s="593"/>
    </row>
    <row r="1367" customHeight="1" spans="6:21">
      <c r="F1367" s="593"/>
      <c r="G1367" s="593"/>
      <c r="H1367" s="593"/>
      <c r="I1367" s="593"/>
      <c r="J1367" s="593"/>
      <c r="K1367" s="593"/>
      <c r="L1367" s="593"/>
      <c r="M1367" s="593"/>
      <c r="N1367" s="593"/>
      <c r="O1367" s="593"/>
      <c r="P1367" s="593"/>
      <c r="R1367" s="593"/>
      <c r="S1367" s="593"/>
      <c r="T1367" s="593"/>
      <c r="U1367" s="593"/>
    </row>
    <row r="1368" customHeight="1" spans="6:21">
      <c r="F1368" s="593"/>
      <c r="G1368" s="593"/>
      <c r="H1368" s="593"/>
      <c r="I1368" s="593"/>
      <c r="J1368" s="593"/>
      <c r="K1368" s="593"/>
      <c r="L1368" s="593"/>
      <c r="M1368" s="593"/>
      <c r="N1368" s="593"/>
      <c r="O1368" s="593"/>
      <c r="P1368" s="593"/>
      <c r="R1368" s="593"/>
      <c r="S1368" s="593"/>
      <c r="T1368" s="593"/>
      <c r="U1368" s="593"/>
    </row>
    <row r="1369" customHeight="1" spans="6:21">
      <c r="F1369" s="593"/>
      <c r="G1369" s="593"/>
      <c r="H1369" s="593"/>
      <c r="I1369" s="593"/>
      <c r="J1369" s="593"/>
      <c r="K1369" s="593"/>
      <c r="L1369" s="593"/>
      <c r="M1369" s="593"/>
      <c r="N1369" s="593"/>
      <c r="O1369" s="593"/>
      <c r="P1369" s="593"/>
      <c r="R1369" s="593"/>
      <c r="S1369" s="593"/>
      <c r="T1369" s="593"/>
      <c r="U1369" s="593"/>
    </row>
    <row r="1370" customHeight="1" spans="6:21">
      <c r="F1370" s="593"/>
      <c r="G1370" s="593"/>
      <c r="H1370" s="593"/>
      <c r="I1370" s="593"/>
      <c r="J1370" s="593"/>
      <c r="K1370" s="593"/>
      <c r="L1370" s="593"/>
      <c r="M1370" s="593"/>
      <c r="N1370" s="593"/>
      <c r="O1370" s="593"/>
      <c r="P1370" s="593"/>
      <c r="R1370" s="593"/>
      <c r="S1370" s="593"/>
      <c r="T1370" s="593"/>
      <c r="U1370" s="593"/>
    </row>
    <row r="1371" customHeight="1" spans="6:21">
      <c r="F1371" s="593"/>
      <c r="G1371" s="593"/>
      <c r="H1371" s="593"/>
      <c r="I1371" s="593"/>
      <c r="J1371" s="593"/>
      <c r="K1371" s="593"/>
      <c r="L1371" s="593"/>
      <c r="M1371" s="593"/>
      <c r="N1371" s="593"/>
      <c r="O1371" s="593"/>
      <c r="P1371" s="593"/>
      <c r="R1371" s="593"/>
      <c r="S1371" s="593"/>
      <c r="T1371" s="593"/>
      <c r="U1371" s="593"/>
    </row>
    <row r="1372" customHeight="1" spans="6:21">
      <c r="F1372" s="593"/>
      <c r="G1372" s="593"/>
      <c r="H1372" s="593"/>
      <c r="I1372" s="593"/>
      <c r="J1372" s="593"/>
      <c r="K1372" s="593"/>
      <c r="L1372" s="593"/>
      <c r="M1372" s="593"/>
      <c r="N1372" s="593"/>
      <c r="O1372" s="593"/>
      <c r="P1372" s="593"/>
      <c r="R1372" s="593"/>
      <c r="S1372" s="593"/>
      <c r="T1372" s="593"/>
      <c r="U1372" s="593"/>
    </row>
    <row r="1373" customHeight="1" spans="6:21">
      <c r="F1373" s="593"/>
      <c r="G1373" s="593"/>
      <c r="H1373" s="593"/>
      <c r="I1373" s="593"/>
      <c r="J1373" s="593"/>
      <c r="K1373" s="593"/>
      <c r="L1373" s="593"/>
      <c r="M1373" s="593"/>
      <c r="N1373" s="593"/>
      <c r="O1373" s="593"/>
      <c r="P1373" s="593"/>
      <c r="R1373" s="593"/>
      <c r="S1373" s="593"/>
      <c r="T1373" s="593"/>
      <c r="U1373" s="593"/>
    </row>
    <row r="1374" customHeight="1" spans="6:21">
      <c r="F1374" s="593"/>
      <c r="G1374" s="593"/>
      <c r="H1374" s="593"/>
      <c r="I1374" s="593"/>
      <c r="J1374" s="593"/>
      <c r="K1374" s="593"/>
      <c r="L1374" s="593"/>
      <c r="M1374" s="593"/>
      <c r="N1374" s="593"/>
      <c r="O1374" s="593"/>
      <c r="P1374" s="593"/>
      <c r="R1374" s="593"/>
      <c r="S1374" s="593"/>
      <c r="T1374" s="593"/>
      <c r="U1374" s="593"/>
    </row>
    <row r="1375" customHeight="1" spans="6:21">
      <c r="F1375" s="593"/>
      <c r="G1375" s="593"/>
      <c r="H1375" s="593"/>
      <c r="I1375" s="593"/>
      <c r="J1375" s="593"/>
      <c r="K1375" s="593"/>
      <c r="L1375" s="593"/>
      <c r="M1375" s="593"/>
      <c r="N1375" s="593"/>
      <c r="O1375" s="593"/>
      <c r="P1375" s="593"/>
      <c r="R1375" s="593"/>
      <c r="S1375" s="593"/>
      <c r="T1375" s="593"/>
      <c r="U1375" s="593"/>
    </row>
    <row r="1376" customHeight="1" spans="6:21">
      <c r="F1376" s="593"/>
      <c r="G1376" s="593"/>
      <c r="H1376" s="593"/>
      <c r="I1376" s="593"/>
      <c r="J1376" s="593"/>
      <c r="K1376" s="593"/>
      <c r="L1376" s="593"/>
      <c r="M1376" s="593"/>
      <c r="N1376" s="593"/>
      <c r="O1376" s="593"/>
      <c r="P1376" s="593"/>
      <c r="R1376" s="593"/>
      <c r="S1376" s="593"/>
      <c r="T1376" s="593"/>
      <c r="U1376" s="593"/>
    </row>
    <row r="1377" customHeight="1" spans="6:21">
      <c r="F1377" s="593"/>
      <c r="G1377" s="593"/>
      <c r="H1377" s="593"/>
      <c r="I1377" s="593"/>
      <c r="J1377" s="593"/>
      <c r="K1377" s="593"/>
      <c r="L1377" s="593"/>
      <c r="M1377" s="593"/>
      <c r="N1377" s="593"/>
      <c r="O1377" s="593"/>
      <c r="P1377" s="593"/>
      <c r="R1377" s="593"/>
      <c r="S1377" s="593"/>
      <c r="T1377" s="593"/>
      <c r="U1377" s="593"/>
    </row>
    <row r="1378" customHeight="1" spans="6:21">
      <c r="F1378" s="593"/>
      <c r="G1378" s="593"/>
      <c r="H1378" s="593"/>
      <c r="I1378" s="593"/>
      <c r="J1378" s="593"/>
      <c r="K1378" s="593"/>
      <c r="L1378" s="593"/>
      <c r="M1378" s="593"/>
      <c r="N1378" s="593"/>
      <c r="O1378" s="593"/>
      <c r="P1378" s="593"/>
      <c r="R1378" s="593"/>
      <c r="S1378" s="593"/>
      <c r="T1378" s="593"/>
      <c r="U1378" s="593"/>
    </row>
    <row r="1379" customHeight="1" spans="6:21">
      <c r="F1379" s="593"/>
      <c r="G1379" s="593"/>
      <c r="H1379" s="593"/>
      <c r="I1379" s="593"/>
      <c r="J1379" s="593"/>
      <c r="K1379" s="593"/>
      <c r="L1379" s="593"/>
      <c r="M1379" s="593"/>
      <c r="N1379" s="593"/>
      <c r="O1379" s="593"/>
      <c r="P1379" s="593"/>
      <c r="R1379" s="593"/>
      <c r="S1379" s="593"/>
      <c r="T1379" s="593"/>
      <c r="U1379" s="593"/>
    </row>
    <row r="1380" customHeight="1" spans="6:21">
      <c r="F1380" s="593"/>
      <c r="G1380" s="593"/>
      <c r="H1380" s="593"/>
      <c r="I1380" s="593"/>
      <c r="J1380" s="593"/>
      <c r="K1380" s="593"/>
      <c r="L1380" s="593"/>
      <c r="M1380" s="593"/>
      <c r="N1380" s="593"/>
      <c r="O1380" s="593"/>
      <c r="P1380" s="593"/>
      <c r="R1380" s="593"/>
      <c r="S1380" s="593"/>
      <c r="T1380" s="593"/>
      <c r="U1380" s="593"/>
    </row>
    <row r="1381" customHeight="1" spans="6:21">
      <c r="F1381" s="593"/>
      <c r="G1381" s="593"/>
      <c r="H1381" s="593"/>
      <c r="I1381" s="593"/>
      <c r="J1381" s="593"/>
      <c r="K1381" s="593"/>
      <c r="L1381" s="593"/>
      <c r="M1381" s="593"/>
      <c r="N1381" s="593"/>
      <c r="O1381" s="593"/>
      <c r="P1381" s="593"/>
      <c r="R1381" s="593"/>
      <c r="S1381" s="593"/>
      <c r="T1381" s="593"/>
      <c r="U1381" s="593"/>
    </row>
    <row r="1382" customHeight="1" spans="6:21">
      <c r="F1382" s="593"/>
      <c r="G1382" s="593"/>
      <c r="H1382" s="593"/>
      <c r="I1382" s="593"/>
      <c r="J1382" s="593"/>
      <c r="K1382" s="593"/>
      <c r="L1382" s="593"/>
      <c r="M1382" s="593"/>
      <c r="N1382" s="593"/>
      <c r="O1382" s="593"/>
      <c r="P1382" s="593"/>
      <c r="R1382" s="593"/>
      <c r="S1382" s="593"/>
      <c r="T1382" s="593"/>
      <c r="U1382" s="593"/>
    </row>
    <row r="1383" customHeight="1" spans="6:21">
      <c r="F1383" s="593"/>
      <c r="G1383" s="593"/>
      <c r="H1383" s="593"/>
      <c r="I1383" s="593"/>
      <c r="J1383" s="593"/>
      <c r="K1383" s="593"/>
      <c r="L1383" s="593"/>
      <c r="M1383" s="593"/>
      <c r="N1383" s="593"/>
      <c r="O1383" s="593"/>
      <c r="P1383" s="593"/>
      <c r="R1383" s="593"/>
      <c r="S1383" s="593"/>
      <c r="T1383" s="593"/>
      <c r="U1383" s="593"/>
    </row>
    <row r="1384" customHeight="1" spans="6:21">
      <c r="F1384" s="593"/>
      <c r="G1384" s="593"/>
      <c r="H1384" s="593"/>
      <c r="I1384" s="593"/>
      <c r="J1384" s="593"/>
      <c r="K1384" s="593"/>
      <c r="L1384" s="593"/>
      <c r="M1384" s="593"/>
      <c r="N1384" s="593"/>
      <c r="O1384" s="593"/>
      <c r="P1384" s="593"/>
      <c r="R1384" s="593"/>
      <c r="S1384" s="593"/>
      <c r="T1384" s="593"/>
      <c r="U1384" s="593"/>
    </row>
    <row r="1385" customHeight="1" spans="6:21">
      <c r="F1385" s="593"/>
      <c r="G1385" s="593"/>
      <c r="H1385" s="593"/>
      <c r="I1385" s="593"/>
      <c r="J1385" s="593"/>
      <c r="K1385" s="593"/>
      <c r="L1385" s="593"/>
      <c r="M1385" s="593"/>
      <c r="N1385" s="593"/>
      <c r="O1385" s="593"/>
      <c r="P1385" s="593"/>
      <c r="R1385" s="593"/>
      <c r="S1385" s="593"/>
      <c r="T1385" s="593"/>
      <c r="U1385" s="593"/>
    </row>
    <row r="1386" customHeight="1" spans="6:21">
      <c r="F1386" s="593"/>
      <c r="G1386" s="593"/>
      <c r="H1386" s="593"/>
      <c r="I1386" s="593"/>
      <c r="J1386" s="593"/>
      <c r="K1386" s="593"/>
      <c r="L1386" s="593"/>
      <c r="M1386" s="593"/>
      <c r="N1386" s="593"/>
      <c r="O1386" s="593"/>
      <c r="P1386" s="593"/>
      <c r="R1386" s="593"/>
      <c r="S1386" s="593"/>
      <c r="T1386" s="593"/>
      <c r="U1386" s="593"/>
    </row>
    <row r="1387" customHeight="1" spans="6:21">
      <c r="F1387" s="593"/>
      <c r="G1387" s="593"/>
      <c r="H1387" s="593"/>
      <c r="I1387" s="593"/>
      <c r="J1387" s="593"/>
      <c r="K1387" s="593"/>
      <c r="L1387" s="593"/>
      <c r="M1387" s="593"/>
      <c r="N1387" s="593"/>
      <c r="O1387" s="593"/>
      <c r="P1387" s="593"/>
      <c r="R1387" s="593"/>
      <c r="S1387" s="593"/>
      <c r="T1387" s="593"/>
      <c r="U1387" s="593"/>
    </row>
    <row r="1388" customHeight="1" spans="6:21">
      <c r="F1388" s="593"/>
      <c r="G1388" s="593"/>
      <c r="H1388" s="593"/>
      <c r="I1388" s="593"/>
      <c r="J1388" s="593"/>
      <c r="K1388" s="593"/>
      <c r="L1388" s="593"/>
      <c r="M1388" s="593"/>
      <c r="N1388" s="593"/>
      <c r="O1388" s="593"/>
      <c r="P1388" s="593"/>
      <c r="R1388" s="593"/>
      <c r="S1388" s="593"/>
      <c r="T1388" s="593"/>
      <c r="U1388" s="593"/>
    </row>
    <row r="1389" customHeight="1" spans="6:21">
      <c r="F1389" s="593"/>
      <c r="G1389" s="593"/>
      <c r="H1389" s="593"/>
      <c r="I1389" s="593"/>
      <c r="J1389" s="593"/>
      <c r="K1389" s="593"/>
      <c r="L1389" s="593"/>
      <c r="M1389" s="593"/>
      <c r="N1389" s="593"/>
      <c r="O1389" s="593"/>
      <c r="P1389" s="593"/>
      <c r="R1389" s="593"/>
      <c r="S1389" s="593"/>
      <c r="T1389" s="593"/>
      <c r="U1389" s="593"/>
    </row>
    <row r="1390" customHeight="1" spans="6:21">
      <c r="F1390" s="593"/>
      <c r="G1390" s="593"/>
      <c r="H1390" s="593"/>
      <c r="I1390" s="593"/>
      <c r="J1390" s="593"/>
      <c r="K1390" s="593"/>
      <c r="L1390" s="593"/>
      <c r="M1390" s="593"/>
      <c r="N1390" s="593"/>
      <c r="O1390" s="593"/>
      <c r="P1390" s="593"/>
      <c r="R1390" s="593"/>
      <c r="S1390" s="593"/>
      <c r="T1390" s="593"/>
      <c r="U1390" s="593"/>
    </row>
    <row r="1391" customHeight="1" spans="6:21">
      <c r="F1391" s="593"/>
      <c r="G1391" s="593"/>
      <c r="H1391" s="593"/>
      <c r="I1391" s="593"/>
      <c r="J1391" s="593"/>
      <c r="K1391" s="593"/>
      <c r="L1391" s="593"/>
      <c r="M1391" s="593"/>
      <c r="N1391" s="593"/>
      <c r="O1391" s="593"/>
      <c r="P1391" s="593"/>
      <c r="R1391" s="593"/>
      <c r="S1391" s="593"/>
      <c r="T1391" s="593"/>
      <c r="U1391" s="593"/>
    </row>
    <row r="1392" customHeight="1" spans="6:21">
      <c r="F1392" s="593"/>
      <c r="G1392" s="593"/>
      <c r="H1392" s="593"/>
      <c r="I1392" s="593"/>
      <c r="J1392" s="593"/>
      <c r="K1392" s="593"/>
      <c r="L1392" s="593"/>
      <c r="M1392" s="593"/>
      <c r="N1392" s="593"/>
      <c r="O1392" s="593"/>
      <c r="P1392" s="593"/>
      <c r="R1392" s="593"/>
      <c r="S1392" s="593"/>
      <c r="T1392" s="593"/>
      <c r="U1392" s="593"/>
    </row>
    <row r="1393" customHeight="1" spans="6:21">
      <c r="F1393" s="593"/>
      <c r="G1393" s="593"/>
      <c r="H1393" s="593"/>
      <c r="I1393" s="593"/>
      <c r="J1393" s="593"/>
      <c r="K1393" s="593"/>
      <c r="L1393" s="593"/>
      <c r="M1393" s="593"/>
      <c r="N1393" s="593"/>
      <c r="O1393" s="593"/>
      <c r="P1393" s="593"/>
      <c r="R1393" s="593"/>
      <c r="S1393" s="593"/>
      <c r="T1393" s="593"/>
      <c r="U1393" s="593"/>
    </row>
    <row r="1394" customHeight="1" spans="6:21">
      <c r="F1394" s="593"/>
      <c r="G1394" s="593"/>
      <c r="H1394" s="593"/>
      <c r="I1394" s="593"/>
      <c r="J1394" s="593"/>
      <c r="K1394" s="593"/>
      <c r="L1394" s="593"/>
      <c r="M1394" s="593"/>
      <c r="N1394" s="593"/>
      <c r="O1394" s="593"/>
      <c r="P1394" s="593"/>
      <c r="R1394" s="593"/>
      <c r="S1394" s="593"/>
      <c r="T1394" s="593"/>
      <c r="U1394" s="593"/>
    </row>
    <row r="1395" customHeight="1" spans="6:21">
      <c r="F1395" s="593"/>
      <c r="G1395" s="593"/>
      <c r="H1395" s="593"/>
      <c r="I1395" s="593"/>
      <c r="J1395" s="593"/>
      <c r="K1395" s="593"/>
      <c r="L1395" s="593"/>
      <c r="M1395" s="593"/>
      <c r="N1395" s="593"/>
      <c r="O1395" s="593"/>
      <c r="P1395" s="593"/>
      <c r="R1395" s="593"/>
      <c r="S1395" s="593"/>
      <c r="T1395" s="593"/>
      <c r="U1395" s="593"/>
    </row>
    <row r="1396" customHeight="1" spans="6:21">
      <c r="F1396" s="593"/>
      <c r="G1396" s="593"/>
      <c r="H1396" s="593"/>
      <c r="I1396" s="593"/>
      <c r="J1396" s="593"/>
      <c r="K1396" s="593"/>
      <c r="L1396" s="593"/>
      <c r="M1396" s="593"/>
      <c r="N1396" s="593"/>
      <c r="O1396" s="593"/>
      <c r="P1396" s="593"/>
      <c r="R1396" s="593"/>
      <c r="S1396" s="593"/>
      <c r="T1396" s="593"/>
      <c r="U1396" s="593"/>
    </row>
    <row r="1397" customHeight="1" spans="6:21">
      <c r="F1397" s="593"/>
      <c r="G1397" s="593"/>
      <c r="H1397" s="593"/>
      <c r="I1397" s="593"/>
      <c r="J1397" s="593"/>
      <c r="K1397" s="593"/>
      <c r="L1397" s="593"/>
      <c r="M1397" s="593"/>
      <c r="N1397" s="593"/>
      <c r="O1397" s="593"/>
      <c r="P1397" s="593"/>
      <c r="R1397" s="593"/>
      <c r="S1397" s="593"/>
      <c r="T1397" s="593"/>
      <c r="U1397" s="593"/>
    </row>
    <row r="1398" customHeight="1" spans="6:21">
      <c r="F1398" s="593"/>
      <c r="G1398" s="593"/>
      <c r="H1398" s="593"/>
      <c r="I1398" s="593"/>
      <c r="J1398" s="593"/>
      <c r="K1398" s="593"/>
      <c r="L1398" s="593"/>
      <c r="M1398" s="593"/>
      <c r="N1398" s="593"/>
      <c r="O1398" s="593"/>
      <c r="P1398" s="593"/>
      <c r="R1398" s="593"/>
      <c r="S1398" s="593"/>
      <c r="T1398" s="593"/>
      <c r="U1398" s="593"/>
    </row>
    <row r="1399" customHeight="1" spans="6:21">
      <c r="F1399" s="593"/>
      <c r="G1399" s="593"/>
      <c r="H1399" s="593"/>
      <c r="I1399" s="593"/>
      <c r="J1399" s="593"/>
      <c r="K1399" s="593"/>
      <c r="L1399" s="593"/>
      <c r="M1399" s="593"/>
      <c r="N1399" s="593"/>
      <c r="O1399" s="593"/>
      <c r="P1399" s="593"/>
      <c r="R1399" s="593"/>
      <c r="S1399" s="593"/>
      <c r="T1399" s="593"/>
      <c r="U1399" s="593"/>
    </row>
    <row r="1400" customHeight="1" spans="6:21">
      <c r="F1400" s="593"/>
      <c r="G1400" s="593"/>
      <c r="H1400" s="593"/>
      <c r="I1400" s="593"/>
      <c r="J1400" s="593"/>
      <c r="K1400" s="593"/>
      <c r="L1400" s="593"/>
      <c r="M1400" s="593"/>
      <c r="N1400" s="593"/>
      <c r="O1400" s="593"/>
      <c r="P1400" s="593"/>
      <c r="R1400" s="593"/>
      <c r="S1400" s="593"/>
      <c r="T1400" s="593"/>
      <c r="U1400" s="593"/>
    </row>
    <row r="1401" customHeight="1" spans="6:21">
      <c r="F1401" s="593"/>
      <c r="G1401" s="593"/>
      <c r="H1401" s="593"/>
      <c r="I1401" s="593"/>
      <c r="J1401" s="593"/>
      <c r="K1401" s="593"/>
      <c r="L1401" s="593"/>
      <c r="M1401" s="593"/>
      <c r="N1401" s="593"/>
      <c r="O1401" s="593"/>
      <c r="P1401" s="593"/>
      <c r="R1401" s="593"/>
      <c r="S1401" s="593"/>
      <c r="T1401" s="593"/>
      <c r="U1401" s="593"/>
    </row>
    <row r="1402" customHeight="1" spans="6:21">
      <c r="F1402" s="593"/>
      <c r="G1402" s="593"/>
      <c r="H1402" s="593"/>
      <c r="I1402" s="593"/>
      <c r="J1402" s="593"/>
      <c r="K1402" s="593"/>
      <c r="L1402" s="593"/>
      <c r="M1402" s="593"/>
      <c r="N1402" s="593"/>
      <c r="O1402" s="593"/>
      <c r="P1402" s="593"/>
      <c r="R1402" s="593"/>
      <c r="S1402" s="593"/>
      <c r="T1402" s="593"/>
      <c r="U1402" s="593"/>
    </row>
    <row r="1403" customHeight="1" spans="6:21">
      <c r="F1403" s="593"/>
      <c r="G1403" s="593"/>
      <c r="H1403" s="593"/>
      <c r="I1403" s="593"/>
      <c r="J1403" s="593"/>
      <c r="K1403" s="593"/>
      <c r="L1403" s="593"/>
      <c r="M1403" s="593"/>
      <c r="N1403" s="593"/>
      <c r="O1403" s="593"/>
      <c r="P1403" s="593"/>
      <c r="R1403" s="593"/>
      <c r="S1403" s="593"/>
      <c r="T1403" s="593"/>
      <c r="U1403" s="593"/>
    </row>
    <row r="1404" customHeight="1" spans="6:21">
      <c r="F1404" s="593"/>
      <c r="G1404" s="593"/>
      <c r="H1404" s="593"/>
      <c r="I1404" s="593"/>
      <c r="J1404" s="593"/>
      <c r="K1404" s="593"/>
      <c r="L1404" s="593"/>
      <c r="M1404" s="593"/>
      <c r="N1404" s="593"/>
      <c r="O1404" s="593"/>
      <c r="P1404" s="593"/>
      <c r="R1404" s="593"/>
      <c r="S1404" s="593"/>
      <c r="T1404" s="593"/>
      <c r="U1404" s="593"/>
    </row>
    <row r="1405" customHeight="1" spans="6:21">
      <c r="F1405" s="593"/>
      <c r="G1405" s="593"/>
      <c r="H1405" s="593"/>
      <c r="I1405" s="593"/>
      <c r="J1405" s="593"/>
      <c r="K1405" s="593"/>
      <c r="L1405" s="593"/>
      <c r="M1405" s="593"/>
      <c r="N1405" s="593"/>
      <c r="O1405" s="593"/>
      <c r="P1405" s="593"/>
      <c r="R1405" s="593"/>
      <c r="S1405" s="593"/>
      <c r="T1405" s="593"/>
      <c r="U1405" s="593"/>
    </row>
    <row r="1406" customHeight="1" spans="6:21">
      <c r="F1406" s="593"/>
      <c r="G1406" s="593"/>
      <c r="H1406" s="593"/>
      <c r="I1406" s="593"/>
      <c r="J1406" s="593"/>
      <c r="K1406" s="593"/>
      <c r="L1406" s="593"/>
      <c r="M1406" s="593"/>
      <c r="N1406" s="593"/>
      <c r="O1406" s="593"/>
      <c r="P1406" s="593"/>
      <c r="R1406" s="593"/>
      <c r="S1406" s="593"/>
      <c r="T1406" s="593"/>
      <c r="U1406" s="593"/>
    </row>
    <row r="1407" customHeight="1" spans="6:21">
      <c r="F1407" s="593"/>
      <c r="G1407" s="593"/>
      <c r="H1407" s="593"/>
      <c r="I1407" s="593"/>
      <c r="J1407" s="593"/>
      <c r="K1407" s="593"/>
      <c r="L1407" s="593"/>
      <c r="M1407" s="593"/>
      <c r="N1407" s="593"/>
      <c r="O1407" s="593"/>
      <c r="P1407" s="593"/>
      <c r="R1407" s="593"/>
      <c r="S1407" s="593"/>
      <c r="T1407" s="593"/>
      <c r="U1407" s="593"/>
    </row>
    <row r="1408" customHeight="1" spans="6:21">
      <c r="F1408" s="593"/>
      <c r="G1408" s="593"/>
      <c r="H1408" s="593"/>
      <c r="I1408" s="593"/>
      <c r="J1408" s="593"/>
      <c r="K1408" s="593"/>
      <c r="L1408" s="593"/>
      <c r="M1408" s="593"/>
      <c r="N1408" s="593"/>
      <c r="O1408" s="593"/>
      <c r="P1408" s="593"/>
      <c r="R1408" s="593"/>
      <c r="S1408" s="593"/>
      <c r="T1408" s="593"/>
      <c r="U1408" s="593"/>
    </row>
    <row r="1409" customHeight="1" spans="6:21">
      <c r="F1409" s="593"/>
      <c r="G1409" s="593"/>
      <c r="H1409" s="593"/>
      <c r="I1409" s="593"/>
      <c r="J1409" s="593"/>
      <c r="K1409" s="593"/>
      <c r="L1409" s="593"/>
      <c r="M1409" s="593"/>
      <c r="N1409" s="593"/>
      <c r="O1409" s="593"/>
      <c r="P1409" s="593"/>
      <c r="R1409" s="593"/>
      <c r="S1409" s="593"/>
      <c r="T1409" s="593"/>
      <c r="U1409" s="593"/>
    </row>
    <row r="1410" customHeight="1" spans="6:21">
      <c r="F1410" s="593"/>
      <c r="G1410" s="593"/>
      <c r="H1410" s="593"/>
      <c r="I1410" s="593"/>
      <c r="J1410" s="593"/>
      <c r="K1410" s="593"/>
      <c r="L1410" s="593"/>
      <c r="M1410" s="593"/>
      <c r="N1410" s="593"/>
      <c r="O1410" s="593"/>
      <c r="P1410" s="593"/>
      <c r="R1410" s="593"/>
      <c r="S1410" s="593"/>
      <c r="T1410" s="593"/>
      <c r="U1410" s="593"/>
    </row>
    <row r="1411" customHeight="1" spans="6:21">
      <c r="F1411" s="593"/>
      <c r="G1411" s="593"/>
      <c r="H1411" s="593"/>
      <c r="I1411" s="593"/>
      <c r="J1411" s="593"/>
      <c r="K1411" s="593"/>
      <c r="L1411" s="593"/>
      <c r="M1411" s="593"/>
      <c r="N1411" s="593"/>
      <c r="O1411" s="593"/>
      <c r="P1411" s="593"/>
      <c r="R1411" s="593"/>
      <c r="S1411" s="593"/>
      <c r="T1411" s="593"/>
      <c r="U1411" s="593"/>
    </row>
    <row r="1412" customHeight="1" spans="6:21">
      <c r="F1412" s="593"/>
      <c r="G1412" s="593"/>
      <c r="H1412" s="593"/>
      <c r="I1412" s="593"/>
      <c r="J1412" s="593"/>
      <c r="K1412" s="593"/>
      <c r="L1412" s="593"/>
      <c r="M1412" s="593"/>
      <c r="N1412" s="593"/>
      <c r="O1412" s="593"/>
      <c r="P1412" s="593"/>
      <c r="R1412" s="593"/>
      <c r="S1412" s="593"/>
      <c r="T1412" s="593"/>
      <c r="U1412" s="593"/>
    </row>
    <row r="1413" customHeight="1" spans="6:21">
      <c r="F1413" s="593"/>
      <c r="G1413" s="593"/>
      <c r="H1413" s="593"/>
      <c r="I1413" s="593"/>
      <c r="J1413" s="593"/>
      <c r="K1413" s="593"/>
      <c r="L1413" s="593"/>
      <c r="M1413" s="593"/>
      <c r="N1413" s="593"/>
      <c r="O1413" s="593"/>
      <c r="P1413" s="593"/>
      <c r="R1413" s="593"/>
      <c r="S1413" s="593"/>
      <c r="T1413" s="593"/>
      <c r="U1413" s="593"/>
    </row>
    <row r="1414" customHeight="1" spans="6:21">
      <c r="F1414" s="593"/>
      <c r="G1414" s="593"/>
      <c r="H1414" s="593"/>
      <c r="I1414" s="593"/>
      <c r="J1414" s="593"/>
      <c r="K1414" s="593"/>
      <c r="L1414" s="593"/>
      <c r="M1414" s="593"/>
      <c r="N1414" s="593"/>
      <c r="O1414" s="593"/>
      <c r="P1414" s="593"/>
      <c r="R1414" s="593"/>
      <c r="S1414" s="593"/>
      <c r="T1414" s="593"/>
      <c r="U1414" s="593"/>
    </row>
    <row r="1415" customHeight="1" spans="6:21">
      <c r="F1415" s="593"/>
      <c r="G1415" s="593"/>
      <c r="H1415" s="593"/>
      <c r="I1415" s="593"/>
      <c r="J1415" s="593"/>
      <c r="K1415" s="593"/>
      <c r="L1415" s="593"/>
      <c r="M1415" s="593"/>
      <c r="N1415" s="593"/>
      <c r="O1415" s="593"/>
      <c r="P1415" s="593"/>
      <c r="R1415" s="593"/>
      <c r="S1415" s="593"/>
      <c r="T1415" s="593"/>
      <c r="U1415" s="593"/>
    </row>
    <row r="1416" customHeight="1" spans="6:21">
      <c r="F1416" s="593"/>
      <c r="G1416" s="593"/>
      <c r="H1416" s="593"/>
      <c r="I1416" s="593"/>
      <c r="J1416" s="593"/>
      <c r="K1416" s="593"/>
      <c r="L1416" s="593"/>
      <c r="M1416" s="593"/>
      <c r="N1416" s="593"/>
      <c r="O1416" s="593"/>
      <c r="P1416" s="593"/>
      <c r="R1416" s="593"/>
      <c r="S1416" s="593"/>
      <c r="T1416" s="593"/>
      <c r="U1416" s="593"/>
    </row>
    <row r="1417" customHeight="1" spans="6:21">
      <c r="F1417" s="593"/>
      <c r="G1417" s="593"/>
      <c r="H1417" s="593"/>
      <c r="I1417" s="593"/>
      <c r="J1417" s="593"/>
      <c r="K1417" s="593"/>
      <c r="L1417" s="593"/>
      <c r="M1417" s="593"/>
      <c r="N1417" s="593"/>
      <c r="O1417" s="593"/>
      <c r="P1417" s="593"/>
      <c r="R1417" s="593"/>
      <c r="S1417" s="593"/>
      <c r="T1417" s="593"/>
      <c r="U1417" s="593"/>
    </row>
    <row r="1418" customHeight="1" spans="6:21">
      <c r="F1418" s="593"/>
      <c r="G1418" s="593"/>
      <c r="H1418" s="593"/>
      <c r="I1418" s="593"/>
      <c r="J1418" s="593"/>
      <c r="K1418" s="593"/>
      <c r="L1418" s="593"/>
      <c r="M1418" s="593"/>
      <c r="N1418" s="593"/>
      <c r="O1418" s="593"/>
      <c r="P1418" s="593"/>
      <c r="R1418" s="593"/>
      <c r="S1418" s="593"/>
      <c r="T1418" s="593"/>
      <c r="U1418" s="593"/>
    </row>
    <row r="1419" customHeight="1" spans="6:21">
      <c r="F1419" s="593"/>
      <c r="G1419" s="593"/>
      <c r="H1419" s="593"/>
      <c r="I1419" s="593"/>
      <c r="J1419" s="593"/>
      <c r="K1419" s="593"/>
      <c r="L1419" s="593"/>
      <c r="M1419" s="593"/>
      <c r="N1419" s="593"/>
      <c r="O1419" s="593"/>
      <c r="P1419" s="593"/>
      <c r="R1419" s="593"/>
      <c r="S1419" s="593"/>
      <c r="T1419" s="593"/>
      <c r="U1419" s="593"/>
    </row>
    <row r="1420" customHeight="1" spans="6:21">
      <c r="F1420" s="593"/>
      <c r="G1420" s="593"/>
      <c r="H1420" s="593"/>
      <c r="I1420" s="593"/>
      <c r="J1420" s="593"/>
      <c r="K1420" s="593"/>
      <c r="L1420" s="593"/>
      <c r="M1420" s="593"/>
      <c r="N1420" s="593"/>
      <c r="O1420" s="593"/>
      <c r="P1420" s="593"/>
      <c r="R1420" s="593"/>
      <c r="S1420" s="593"/>
      <c r="T1420" s="593"/>
      <c r="U1420" s="593"/>
    </row>
    <row r="1421" customHeight="1" spans="6:21">
      <c r="F1421" s="593"/>
      <c r="G1421" s="593"/>
      <c r="H1421" s="593"/>
      <c r="I1421" s="593"/>
      <c r="J1421" s="593"/>
      <c r="K1421" s="593"/>
      <c r="L1421" s="593"/>
      <c r="M1421" s="593"/>
      <c r="N1421" s="593"/>
      <c r="O1421" s="593"/>
      <c r="P1421" s="593"/>
      <c r="R1421" s="593"/>
      <c r="S1421" s="593"/>
      <c r="T1421" s="593"/>
      <c r="U1421" s="593"/>
    </row>
    <row r="1422" customHeight="1" spans="6:21">
      <c r="F1422" s="593"/>
      <c r="G1422" s="593"/>
      <c r="H1422" s="593"/>
      <c r="I1422" s="593"/>
      <c r="J1422" s="593"/>
      <c r="K1422" s="593"/>
      <c r="L1422" s="593"/>
      <c r="M1422" s="593"/>
      <c r="N1422" s="593"/>
      <c r="O1422" s="593"/>
      <c r="P1422" s="593"/>
      <c r="R1422" s="593"/>
      <c r="S1422" s="593"/>
      <c r="T1422" s="593"/>
      <c r="U1422" s="593"/>
    </row>
    <row r="1423" customHeight="1" spans="6:21">
      <c r="F1423" s="593"/>
      <c r="G1423" s="593"/>
      <c r="H1423" s="593"/>
      <c r="I1423" s="593"/>
      <c r="J1423" s="593"/>
      <c r="K1423" s="593"/>
      <c r="L1423" s="593"/>
      <c r="M1423" s="593"/>
      <c r="N1423" s="593"/>
      <c r="O1423" s="593"/>
      <c r="P1423" s="593"/>
      <c r="R1423" s="593"/>
      <c r="S1423" s="593"/>
      <c r="T1423" s="593"/>
      <c r="U1423" s="593"/>
    </row>
    <row r="1424" customHeight="1" spans="6:21">
      <c r="F1424" s="593"/>
      <c r="G1424" s="593"/>
      <c r="H1424" s="593"/>
      <c r="I1424" s="593"/>
      <c r="J1424" s="593"/>
      <c r="K1424" s="593"/>
      <c r="L1424" s="593"/>
      <c r="M1424" s="593"/>
      <c r="N1424" s="593"/>
      <c r="O1424" s="593"/>
      <c r="P1424" s="593"/>
      <c r="R1424" s="593"/>
      <c r="S1424" s="593"/>
      <c r="T1424" s="593"/>
      <c r="U1424" s="593"/>
    </row>
    <row r="1425" customHeight="1" spans="6:21">
      <c r="F1425" s="593"/>
      <c r="G1425" s="593"/>
      <c r="H1425" s="593"/>
      <c r="I1425" s="593"/>
      <c r="J1425" s="593"/>
      <c r="K1425" s="593"/>
      <c r="L1425" s="593"/>
      <c r="M1425" s="593"/>
      <c r="N1425" s="593"/>
      <c r="O1425" s="593"/>
      <c r="P1425" s="593"/>
      <c r="R1425" s="593"/>
      <c r="S1425" s="593"/>
      <c r="T1425" s="593"/>
      <c r="U1425" s="593"/>
    </row>
    <row r="1426" customHeight="1" spans="6:21">
      <c r="F1426" s="593"/>
      <c r="G1426" s="593"/>
      <c r="H1426" s="593"/>
      <c r="I1426" s="593"/>
      <c r="J1426" s="593"/>
      <c r="K1426" s="593"/>
      <c r="L1426" s="593"/>
      <c r="M1426" s="593"/>
      <c r="N1426" s="593"/>
      <c r="O1426" s="593"/>
      <c r="P1426" s="593"/>
      <c r="R1426" s="593"/>
      <c r="S1426" s="593"/>
      <c r="T1426" s="593"/>
      <c r="U1426" s="593"/>
    </row>
    <row r="1427" customHeight="1" spans="6:21">
      <c r="F1427" s="593"/>
      <c r="G1427" s="593"/>
      <c r="H1427" s="593"/>
      <c r="I1427" s="593"/>
      <c r="J1427" s="593"/>
      <c r="K1427" s="593"/>
      <c r="L1427" s="593"/>
      <c r="M1427" s="593"/>
      <c r="N1427" s="593"/>
      <c r="O1427" s="593"/>
      <c r="P1427" s="593"/>
      <c r="R1427" s="593"/>
      <c r="S1427" s="593"/>
      <c r="T1427" s="593"/>
      <c r="U1427" s="593"/>
    </row>
    <row r="1428" customHeight="1" spans="6:21">
      <c r="F1428" s="593"/>
      <c r="G1428" s="593"/>
      <c r="H1428" s="593"/>
      <c r="I1428" s="593"/>
      <c r="J1428" s="593"/>
      <c r="K1428" s="593"/>
      <c r="L1428" s="593"/>
      <c r="M1428" s="593"/>
      <c r="N1428" s="593"/>
      <c r="O1428" s="593"/>
      <c r="P1428" s="593"/>
      <c r="R1428" s="593"/>
      <c r="S1428" s="593"/>
      <c r="T1428" s="593"/>
      <c r="U1428" s="593"/>
    </row>
    <row r="1429" customHeight="1" spans="6:21">
      <c r="F1429" s="593"/>
      <c r="G1429" s="593"/>
      <c r="H1429" s="593"/>
      <c r="I1429" s="593"/>
      <c r="J1429" s="593"/>
      <c r="K1429" s="593"/>
      <c r="L1429" s="593"/>
      <c r="M1429" s="593"/>
      <c r="N1429" s="593"/>
      <c r="O1429" s="593"/>
      <c r="P1429" s="593"/>
      <c r="R1429" s="593"/>
      <c r="S1429" s="593"/>
      <c r="T1429" s="593"/>
      <c r="U1429" s="593"/>
    </row>
    <row r="1430" customHeight="1" spans="6:21">
      <c r="F1430" s="593"/>
      <c r="G1430" s="593"/>
      <c r="H1430" s="593"/>
      <c r="I1430" s="593"/>
      <c r="J1430" s="593"/>
      <c r="K1430" s="593"/>
      <c r="L1430" s="593"/>
      <c r="M1430" s="593"/>
      <c r="N1430" s="593"/>
      <c r="O1430" s="593"/>
      <c r="P1430" s="593"/>
      <c r="R1430" s="593"/>
      <c r="S1430" s="593"/>
      <c r="T1430" s="593"/>
      <c r="U1430" s="593"/>
    </row>
    <row r="1431" customHeight="1" spans="6:21">
      <c r="F1431" s="593"/>
      <c r="G1431" s="593"/>
      <c r="H1431" s="593"/>
      <c r="I1431" s="593"/>
      <c r="J1431" s="593"/>
      <c r="K1431" s="593"/>
      <c r="L1431" s="593"/>
      <c r="M1431" s="593"/>
      <c r="N1431" s="593"/>
      <c r="O1431" s="593"/>
      <c r="P1431" s="593"/>
      <c r="R1431" s="593"/>
      <c r="S1431" s="593"/>
      <c r="T1431" s="593"/>
      <c r="U1431" s="593"/>
    </row>
    <row r="1432" customHeight="1" spans="6:21">
      <c r="F1432" s="593"/>
      <c r="G1432" s="593"/>
      <c r="H1432" s="593"/>
      <c r="I1432" s="593"/>
      <c r="J1432" s="593"/>
      <c r="K1432" s="593"/>
      <c r="L1432" s="593"/>
      <c r="M1432" s="593"/>
      <c r="N1432" s="593"/>
      <c r="O1432" s="593"/>
      <c r="P1432" s="593"/>
      <c r="R1432" s="593"/>
      <c r="S1432" s="593"/>
      <c r="T1432" s="593"/>
      <c r="U1432" s="593"/>
    </row>
    <row r="1433" customHeight="1" spans="6:21">
      <c r="F1433" s="593"/>
      <c r="G1433" s="593"/>
      <c r="H1433" s="593"/>
      <c r="I1433" s="593"/>
      <c r="J1433" s="593"/>
      <c r="K1433" s="593"/>
      <c r="L1433" s="593"/>
      <c r="M1433" s="593"/>
      <c r="N1433" s="593"/>
      <c r="O1433" s="593"/>
      <c r="P1433" s="593"/>
      <c r="R1433" s="593"/>
      <c r="S1433" s="593"/>
      <c r="T1433" s="593"/>
      <c r="U1433" s="593"/>
    </row>
    <row r="1434" customHeight="1" spans="6:21">
      <c r="F1434" s="593"/>
      <c r="G1434" s="593"/>
      <c r="H1434" s="593"/>
      <c r="I1434" s="593"/>
      <c r="J1434" s="593"/>
      <c r="K1434" s="593"/>
      <c r="L1434" s="593"/>
      <c r="M1434" s="593"/>
      <c r="N1434" s="593"/>
      <c r="O1434" s="593"/>
      <c r="P1434" s="593"/>
      <c r="R1434" s="593"/>
      <c r="S1434" s="593"/>
      <c r="T1434" s="593"/>
      <c r="U1434" s="593"/>
    </row>
    <row r="1435" customHeight="1" spans="6:21">
      <c r="F1435" s="593"/>
      <c r="G1435" s="593"/>
      <c r="H1435" s="593"/>
      <c r="I1435" s="593"/>
      <c r="J1435" s="593"/>
      <c r="K1435" s="593"/>
      <c r="L1435" s="593"/>
      <c r="M1435" s="593"/>
      <c r="N1435" s="593"/>
      <c r="O1435" s="593"/>
      <c r="P1435" s="593"/>
      <c r="R1435" s="593"/>
      <c r="S1435" s="593"/>
      <c r="T1435" s="593"/>
      <c r="U1435" s="593"/>
    </row>
    <row r="1436" customHeight="1" spans="6:21">
      <c r="F1436" s="593"/>
      <c r="G1436" s="593"/>
      <c r="H1436" s="593"/>
      <c r="I1436" s="593"/>
      <c r="J1436" s="593"/>
      <c r="K1436" s="593"/>
      <c r="L1436" s="593"/>
      <c r="M1436" s="593"/>
      <c r="N1436" s="593"/>
      <c r="O1436" s="593"/>
      <c r="P1436" s="593"/>
      <c r="R1436" s="593"/>
      <c r="S1436" s="593"/>
      <c r="T1436" s="593"/>
      <c r="U1436" s="593"/>
    </row>
    <row r="1437" customHeight="1" spans="6:21">
      <c r="F1437" s="593"/>
      <c r="G1437" s="593"/>
      <c r="H1437" s="593"/>
      <c r="I1437" s="593"/>
      <c r="J1437" s="593"/>
      <c r="K1437" s="593"/>
      <c r="L1437" s="593"/>
      <c r="M1437" s="593"/>
      <c r="N1437" s="593"/>
      <c r="O1437" s="593"/>
      <c r="P1437" s="593"/>
      <c r="R1437" s="593"/>
      <c r="S1437" s="593"/>
      <c r="T1437" s="593"/>
      <c r="U1437" s="593"/>
    </row>
    <row r="1438" customHeight="1" spans="6:21">
      <c r="F1438" s="593"/>
      <c r="G1438" s="593"/>
      <c r="H1438" s="593"/>
      <c r="I1438" s="593"/>
      <c r="J1438" s="593"/>
      <c r="K1438" s="593"/>
      <c r="L1438" s="593"/>
      <c r="M1438" s="593"/>
      <c r="N1438" s="593"/>
      <c r="O1438" s="593"/>
      <c r="P1438" s="593"/>
      <c r="R1438" s="593"/>
      <c r="S1438" s="593"/>
      <c r="T1438" s="593"/>
      <c r="U1438" s="593"/>
    </row>
    <row r="1439" customHeight="1" spans="6:21">
      <c r="F1439" s="593"/>
      <c r="G1439" s="593"/>
      <c r="H1439" s="593"/>
      <c r="I1439" s="593"/>
      <c r="J1439" s="593"/>
      <c r="K1439" s="593"/>
      <c r="L1439" s="593"/>
      <c r="M1439" s="593"/>
      <c r="N1439" s="593"/>
      <c r="O1439" s="593"/>
      <c r="P1439" s="593"/>
      <c r="R1439" s="593"/>
      <c r="S1439" s="593"/>
      <c r="T1439" s="593"/>
      <c r="U1439" s="593"/>
    </row>
    <row r="1440" customHeight="1" spans="6:21">
      <c r="F1440" s="593"/>
      <c r="G1440" s="593"/>
      <c r="H1440" s="593"/>
      <c r="I1440" s="593"/>
      <c r="J1440" s="593"/>
      <c r="K1440" s="593"/>
      <c r="L1440" s="593"/>
      <c r="M1440" s="593"/>
      <c r="N1440" s="593"/>
      <c r="O1440" s="593"/>
      <c r="P1440" s="593"/>
      <c r="R1440" s="593"/>
      <c r="S1440" s="593"/>
      <c r="T1440" s="593"/>
      <c r="U1440" s="593"/>
    </row>
    <row r="1441" customHeight="1" spans="6:21">
      <c r="F1441" s="593"/>
      <c r="G1441" s="593"/>
      <c r="H1441" s="593"/>
      <c r="I1441" s="593"/>
      <c r="J1441" s="593"/>
      <c r="K1441" s="593"/>
      <c r="L1441" s="593"/>
      <c r="M1441" s="593"/>
      <c r="N1441" s="593"/>
      <c r="O1441" s="593"/>
      <c r="P1441" s="593"/>
      <c r="R1441" s="593"/>
      <c r="S1441" s="593"/>
      <c r="T1441" s="593"/>
      <c r="U1441" s="593"/>
    </row>
    <row r="1442" customHeight="1" spans="6:21">
      <c r="F1442" s="593"/>
      <c r="G1442" s="593"/>
      <c r="H1442" s="593"/>
      <c r="I1442" s="593"/>
      <c r="J1442" s="593"/>
      <c r="K1442" s="593"/>
      <c r="L1442" s="593"/>
      <c r="M1442" s="593"/>
      <c r="N1442" s="593"/>
      <c r="O1442" s="593"/>
      <c r="P1442" s="593"/>
      <c r="R1442" s="593"/>
      <c r="S1442" s="593"/>
      <c r="T1442" s="593"/>
      <c r="U1442" s="593"/>
    </row>
    <row r="1443" customHeight="1" spans="6:21">
      <c r="F1443" s="593"/>
      <c r="G1443" s="593"/>
      <c r="H1443" s="593"/>
      <c r="I1443" s="593"/>
      <c r="J1443" s="593"/>
      <c r="K1443" s="593"/>
      <c r="L1443" s="593"/>
      <c r="M1443" s="593"/>
      <c r="N1443" s="593"/>
      <c r="O1443" s="593"/>
      <c r="P1443" s="593"/>
      <c r="R1443" s="593"/>
      <c r="S1443" s="593"/>
      <c r="T1443" s="593"/>
      <c r="U1443" s="593"/>
    </row>
    <row r="1444" customHeight="1" spans="6:21">
      <c r="F1444" s="593"/>
      <c r="G1444" s="593"/>
      <c r="H1444" s="593"/>
      <c r="I1444" s="593"/>
      <c r="J1444" s="593"/>
      <c r="K1444" s="593"/>
      <c r="L1444" s="593"/>
      <c r="M1444" s="593"/>
      <c r="N1444" s="593"/>
      <c r="O1444" s="593"/>
      <c r="P1444" s="593"/>
      <c r="R1444" s="593"/>
      <c r="S1444" s="593"/>
      <c r="T1444" s="593"/>
      <c r="U1444" s="593"/>
    </row>
    <row r="1445" customHeight="1" spans="6:21">
      <c r="F1445" s="593"/>
      <c r="G1445" s="593"/>
      <c r="H1445" s="593"/>
      <c r="I1445" s="593"/>
      <c r="J1445" s="593"/>
      <c r="K1445" s="593"/>
      <c r="L1445" s="593"/>
      <c r="M1445" s="593"/>
      <c r="N1445" s="593"/>
      <c r="O1445" s="593"/>
      <c r="P1445" s="593"/>
      <c r="R1445" s="593"/>
      <c r="S1445" s="593"/>
      <c r="T1445" s="593"/>
      <c r="U1445" s="593"/>
    </row>
    <row r="1446" customHeight="1" spans="6:21">
      <c r="F1446" s="593"/>
      <c r="G1446" s="593"/>
      <c r="H1446" s="593"/>
      <c r="I1446" s="593"/>
      <c r="J1446" s="593"/>
      <c r="K1446" s="593"/>
      <c r="L1446" s="593"/>
      <c r="M1446" s="593"/>
      <c r="N1446" s="593"/>
      <c r="O1446" s="593"/>
      <c r="P1446" s="593"/>
      <c r="R1446" s="593"/>
      <c r="S1446" s="593"/>
      <c r="T1446" s="593"/>
      <c r="U1446" s="593"/>
    </row>
    <row r="1447" customHeight="1" spans="6:21">
      <c r="F1447" s="593"/>
      <c r="G1447" s="593"/>
      <c r="H1447" s="593"/>
      <c r="I1447" s="593"/>
      <c r="J1447" s="593"/>
      <c r="K1447" s="593"/>
      <c r="L1447" s="593"/>
      <c r="M1447" s="593"/>
      <c r="N1447" s="593"/>
      <c r="O1447" s="593"/>
      <c r="P1447" s="593"/>
      <c r="R1447" s="593"/>
      <c r="S1447" s="593"/>
      <c r="T1447" s="593"/>
      <c r="U1447" s="593"/>
    </row>
    <row r="1448" customHeight="1" spans="6:21">
      <c r="F1448" s="593"/>
      <c r="G1448" s="593"/>
      <c r="H1448" s="593"/>
      <c r="I1448" s="593"/>
      <c r="J1448" s="593"/>
      <c r="K1448" s="593"/>
      <c r="L1448" s="593"/>
      <c r="M1448" s="593"/>
      <c r="N1448" s="593"/>
      <c r="O1448" s="593"/>
      <c r="P1448" s="593"/>
      <c r="R1448" s="593"/>
      <c r="S1448" s="593"/>
      <c r="T1448" s="593"/>
      <c r="U1448" s="593"/>
    </row>
    <row r="1449" customHeight="1" spans="6:21">
      <c r="F1449" s="593"/>
      <c r="G1449" s="593"/>
      <c r="H1449" s="593"/>
      <c r="I1449" s="593"/>
      <c r="J1449" s="593"/>
      <c r="K1449" s="593"/>
      <c r="L1449" s="593"/>
      <c r="M1449" s="593"/>
      <c r="N1449" s="593"/>
      <c r="O1449" s="593"/>
      <c r="P1449" s="593"/>
      <c r="R1449" s="593"/>
      <c r="S1449" s="593"/>
      <c r="T1449" s="593"/>
      <c r="U1449" s="593"/>
    </row>
    <row r="1450" customHeight="1" spans="6:21">
      <c r="F1450" s="593"/>
      <c r="G1450" s="593"/>
      <c r="H1450" s="593"/>
      <c r="I1450" s="593"/>
      <c r="J1450" s="593"/>
      <c r="K1450" s="593"/>
      <c r="L1450" s="593"/>
      <c r="M1450" s="593"/>
      <c r="N1450" s="593"/>
      <c r="O1450" s="593"/>
      <c r="P1450" s="593"/>
      <c r="R1450" s="593"/>
      <c r="S1450" s="593"/>
      <c r="T1450" s="593"/>
      <c r="U1450" s="593"/>
    </row>
    <row r="1451" customHeight="1" spans="6:21">
      <c r="F1451" s="593"/>
      <c r="G1451" s="593"/>
      <c r="H1451" s="593"/>
      <c r="I1451" s="593"/>
      <c r="J1451" s="593"/>
      <c r="K1451" s="593"/>
      <c r="L1451" s="593"/>
      <c r="M1451" s="593"/>
      <c r="N1451" s="593"/>
      <c r="O1451" s="593"/>
      <c r="P1451" s="593"/>
      <c r="R1451" s="593"/>
      <c r="S1451" s="593"/>
      <c r="T1451" s="593"/>
      <c r="U1451" s="593"/>
    </row>
    <row r="1452" customHeight="1" spans="6:21">
      <c r="F1452" s="593"/>
      <c r="G1452" s="593"/>
      <c r="H1452" s="593"/>
      <c r="I1452" s="593"/>
      <c r="J1452" s="593"/>
      <c r="K1452" s="593"/>
      <c r="L1452" s="593"/>
      <c r="M1452" s="593"/>
      <c r="N1452" s="593"/>
      <c r="O1452" s="593"/>
      <c r="P1452" s="593"/>
      <c r="R1452" s="593"/>
      <c r="S1452" s="593"/>
      <c r="T1452" s="593"/>
      <c r="U1452" s="593"/>
    </row>
    <row r="1453" customHeight="1" spans="6:21">
      <c r="F1453" s="593"/>
      <c r="G1453" s="593"/>
      <c r="H1453" s="593"/>
      <c r="I1453" s="593"/>
      <c r="J1453" s="593"/>
      <c r="K1453" s="593"/>
      <c r="L1453" s="593"/>
      <c r="M1453" s="593"/>
      <c r="N1453" s="593"/>
      <c r="O1453" s="593"/>
      <c r="P1453" s="593"/>
      <c r="R1453" s="593"/>
      <c r="S1453" s="593"/>
      <c r="T1453" s="593"/>
      <c r="U1453" s="593"/>
    </row>
    <row r="1454" customHeight="1" spans="6:21">
      <c r="F1454" s="593"/>
      <c r="G1454" s="593"/>
      <c r="H1454" s="593"/>
      <c r="I1454" s="593"/>
      <c r="J1454" s="593"/>
      <c r="K1454" s="593"/>
      <c r="L1454" s="593"/>
      <c r="M1454" s="593"/>
      <c r="N1454" s="593"/>
      <c r="O1454" s="593"/>
      <c r="P1454" s="593"/>
      <c r="R1454" s="593"/>
      <c r="S1454" s="593"/>
      <c r="T1454" s="593"/>
      <c r="U1454" s="593"/>
    </row>
    <row r="1455" customHeight="1" spans="6:21">
      <c r="F1455" s="593"/>
      <c r="G1455" s="593"/>
      <c r="H1455" s="593"/>
      <c r="I1455" s="593"/>
      <c r="J1455" s="593"/>
      <c r="K1455" s="593"/>
      <c r="L1455" s="593"/>
      <c r="M1455" s="593"/>
      <c r="N1455" s="593"/>
      <c r="O1455" s="593"/>
      <c r="P1455" s="593"/>
      <c r="R1455" s="593"/>
      <c r="S1455" s="593"/>
      <c r="T1455" s="593"/>
      <c r="U1455" s="593"/>
    </row>
    <row r="1456" customHeight="1" spans="6:21">
      <c r="F1456" s="593"/>
      <c r="G1456" s="593"/>
      <c r="H1456" s="593"/>
      <c r="I1456" s="593"/>
      <c r="J1456" s="593"/>
      <c r="K1456" s="593"/>
      <c r="L1456" s="593"/>
      <c r="M1456" s="593"/>
      <c r="N1456" s="593"/>
      <c r="O1456" s="593"/>
      <c r="P1456" s="593"/>
      <c r="R1456" s="593"/>
      <c r="S1456" s="593"/>
      <c r="T1456" s="593"/>
      <c r="U1456" s="593"/>
    </row>
    <row r="1457" customHeight="1" spans="6:21">
      <c r="F1457" s="593"/>
      <c r="G1457" s="593"/>
      <c r="H1457" s="593"/>
      <c r="I1457" s="593"/>
      <c r="J1457" s="593"/>
      <c r="K1457" s="593"/>
      <c r="L1457" s="593"/>
      <c r="M1457" s="593"/>
      <c r="N1457" s="593"/>
      <c r="O1457" s="593"/>
      <c r="P1457" s="593"/>
      <c r="R1457" s="593"/>
      <c r="S1457" s="593"/>
      <c r="T1457" s="593"/>
      <c r="U1457" s="593"/>
    </row>
    <row r="1458" customHeight="1" spans="6:21">
      <c r="F1458" s="593"/>
      <c r="G1458" s="593"/>
      <c r="H1458" s="593"/>
      <c r="I1458" s="593"/>
      <c r="J1458" s="593"/>
      <c r="K1458" s="593"/>
      <c r="L1458" s="593"/>
      <c r="M1458" s="593"/>
      <c r="N1458" s="593"/>
      <c r="O1458" s="593"/>
      <c r="P1458" s="593"/>
      <c r="R1458" s="593"/>
      <c r="S1458" s="593"/>
      <c r="T1458" s="593"/>
      <c r="U1458" s="593"/>
    </row>
    <row r="1459" customHeight="1" spans="6:21">
      <c r="F1459" s="593"/>
      <c r="G1459" s="593"/>
      <c r="H1459" s="593"/>
      <c r="I1459" s="593"/>
      <c r="J1459" s="593"/>
      <c r="K1459" s="593"/>
      <c r="L1459" s="593"/>
      <c r="M1459" s="593"/>
      <c r="N1459" s="593"/>
      <c r="O1459" s="593"/>
      <c r="P1459" s="593"/>
      <c r="R1459" s="593"/>
      <c r="S1459" s="593"/>
      <c r="T1459" s="593"/>
      <c r="U1459" s="593"/>
    </row>
    <row r="1460" customHeight="1" spans="6:21">
      <c r="F1460" s="593"/>
      <c r="G1460" s="593"/>
      <c r="H1460" s="593"/>
      <c r="I1460" s="593"/>
      <c r="J1460" s="593"/>
      <c r="K1460" s="593"/>
      <c r="L1460" s="593"/>
      <c r="M1460" s="593"/>
      <c r="N1460" s="593"/>
      <c r="O1460" s="593"/>
      <c r="P1460" s="593"/>
      <c r="R1460" s="593"/>
      <c r="S1460" s="593"/>
      <c r="T1460" s="593"/>
      <c r="U1460" s="593"/>
    </row>
    <row r="1461" customHeight="1" spans="6:21">
      <c r="F1461" s="593"/>
      <c r="G1461" s="593"/>
      <c r="H1461" s="593"/>
      <c r="I1461" s="593"/>
      <c r="J1461" s="593"/>
      <c r="K1461" s="593"/>
      <c r="L1461" s="593"/>
      <c r="M1461" s="593"/>
      <c r="N1461" s="593"/>
      <c r="O1461" s="593"/>
      <c r="P1461" s="593"/>
      <c r="R1461" s="593"/>
      <c r="S1461" s="593"/>
      <c r="T1461" s="593"/>
      <c r="U1461" s="593"/>
    </row>
    <row r="1462" customHeight="1" spans="6:21">
      <c r="F1462" s="593"/>
      <c r="G1462" s="593"/>
      <c r="H1462" s="593"/>
      <c r="I1462" s="593"/>
      <c r="J1462" s="593"/>
      <c r="K1462" s="593"/>
      <c r="L1462" s="593"/>
      <c r="M1462" s="593"/>
      <c r="N1462" s="593"/>
      <c r="O1462" s="593"/>
      <c r="P1462" s="593"/>
      <c r="R1462" s="593"/>
      <c r="S1462" s="593"/>
      <c r="T1462" s="593"/>
      <c r="U1462" s="593"/>
    </row>
    <row r="1463" customHeight="1" spans="6:21">
      <c r="F1463" s="593"/>
      <c r="G1463" s="593"/>
      <c r="H1463" s="593"/>
      <c r="I1463" s="593"/>
      <c r="J1463" s="593"/>
      <c r="K1463" s="593"/>
      <c r="L1463" s="593"/>
      <c r="M1463" s="593"/>
      <c r="N1463" s="593"/>
      <c r="O1463" s="593"/>
      <c r="P1463" s="593"/>
      <c r="R1463" s="593"/>
      <c r="S1463" s="593"/>
      <c r="T1463" s="593"/>
      <c r="U1463" s="593"/>
    </row>
    <row r="1464" customHeight="1" spans="6:21">
      <c r="F1464" s="593"/>
      <c r="G1464" s="593"/>
      <c r="H1464" s="593"/>
      <c r="I1464" s="593"/>
      <c r="J1464" s="593"/>
      <c r="K1464" s="593"/>
      <c r="L1464" s="593"/>
      <c r="M1464" s="593"/>
      <c r="N1464" s="593"/>
      <c r="O1464" s="593"/>
      <c r="P1464" s="593"/>
      <c r="R1464" s="593"/>
      <c r="S1464" s="593"/>
      <c r="T1464" s="593"/>
      <c r="U1464" s="593"/>
    </row>
    <row r="1465" customHeight="1" spans="6:21">
      <c r="F1465" s="593"/>
      <c r="G1465" s="593"/>
      <c r="H1465" s="593"/>
      <c r="I1465" s="593"/>
      <c r="J1465" s="593"/>
      <c r="K1465" s="593"/>
      <c r="L1465" s="593"/>
      <c r="M1465" s="593"/>
      <c r="N1465" s="593"/>
      <c r="O1465" s="593"/>
      <c r="P1465" s="593"/>
      <c r="R1465" s="593"/>
      <c r="S1465" s="593"/>
      <c r="T1465" s="593"/>
      <c r="U1465" s="593"/>
    </row>
    <row r="1466" customHeight="1" spans="6:21">
      <c r="F1466" s="593"/>
      <c r="G1466" s="593"/>
      <c r="H1466" s="593"/>
      <c r="I1466" s="593"/>
      <c r="J1466" s="593"/>
      <c r="K1466" s="593"/>
      <c r="L1466" s="593"/>
      <c r="M1466" s="593"/>
      <c r="N1466" s="593"/>
      <c r="O1466" s="593"/>
      <c r="P1466" s="593"/>
      <c r="R1466" s="593"/>
      <c r="S1466" s="593"/>
      <c r="T1466" s="593"/>
      <c r="U1466" s="593"/>
    </row>
    <row r="1467" customHeight="1" spans="6:21">
      <c r="F1467" s="593"/>
      <c r="G1467" s="593"/>
      <c r="H1467" s="593"/>
      <c r="I1467" s="593"/>
      <c r="J1467" s="593"/>
      <c r="K1467" s="593"/>
      <c r="L1467" s="593"/>
      <c r="M1467" s="593"/>
      <c r="N1467" s="593"/>
      <c r="O1467" s="593"/>
      <c r="P1467" s="593"/>
      <c r="R1467" s="593"/>
      <c r="S1467" s="593"/>
      <c r="T1467" s="593"/>
      <c r="U1467" s="593"/>
    </row>
    <row r="1468" customHeight="1" spans="6:21">
      <c r="F1468" s="593"/>
      <c r="G1468" s="593"/>
      <c r="H1468" s="593"/>
      <c r="I1468" s="593"/>
      <c r="J1468" s="593"/>
      <c r="K1468" s="593"/>
      <c r="L1468" s="593"/>
      <c r="M1468" s="593"/>
      <c r="N1468" s="593"/>
      <c r="O1468" s="593"/>
      <c r="P1468" s="593"/>
      <c r="R1468" s="593"/>
      <c r="S1468" s="593"/>
      <c r="T1468" s="593"/>
      <c r="U1468" s="593"/>
    </row>
    <row r="1469" customHeight="1" spans="6:21">
      <c r="F1469" s="593"/>
      <c r="G1469" s="593"/>
      <c r="H1469" s="593"/>
      <c r="I1469" s="593"/>
      <c r="J1469" s="593"/>
      <c r="K1469" s="593"/>
      <c r="L1469" s="593"/>
      <c r="M1469" s="593"/>
      <c r="N1469" s="593"/>
      <c r="O1469" s="593"/>
      <c r="P1469" s="593"/>
      <c r="R1469" s="593"/>
      <c r="S1469" s="593"/>
      <c r="T1469" s="593"/>
      <c r="U1469" s="593"/>
    </row>
    <row r="1470" customHeight="1" spans="6:21">
      <c r="F1470" s="593"/>
      <c r="G1470" s="593"/>
      <c r="H1470" s="593"/>
      <c r="I1470" s="593"/>
      <c r="J1470" s="593"/>
      <c r="K1470" s="593"/>
      <c r="L1470" s="593"/>
      <c r="M1470" s="593"/>
      <c r="N1470" s="593"/>
      <c r="O1470" s="593"/>
      <c r="P1470" s="593"/>
      <c r="R1470" s="593"/>
      <c r="S1470" s="593"/>
      <c r="T1470" s="593"/>
      <c r="U1470" s="593"/>
    </row>
    <row r="1471" customHeight="1" spans="6:21">
      <c r="F1471" s="593"/>
      <c r="G1471" s="593"/>
      <c r="H1471" s="593"/>
      <c r="I1471" s="593"/>
      <c r="J1471" s="593"/>
      <c r="K1471" s="593"/>
      <c r="L1471" s="593"/>
      <c r="M1471" s="593"/>
      <c r="N1471" s="593"/>
      <c r="O1471" s="593"/>
      <c r="P1471" s="593"/>
      <c r="R1471" s="593"/>
      <c r="S1471" s="593"/>
      <c r="T1471" s="593"/>
      <c r="U1471" s="593"/>
    </row>
    <row r="1472" customHeight="1" spans="6:21">
      <c r="F1472" s="593"/>
      <c r="G1472" s="593"/>
      <c r="H1472" s="593"/>
      <c r="I1472" s="593"/>
      <c r="J1472" s="593"/>
      <c r="K1472" s="593"/>
      <c r="L1472" s="593"/>
      <c r="M1472" s="593"/>
      <c r="N1472" s="593"/>
      <c r="O1472" s="593"/>
      <c r="P1472" s="593"/>
      <c r="R1472" s="593"/>
      <c r="S1472" s="593"/>
      <c r="T1472" s="593"/>
      <c r="U1472" s="593"/>
    </row>
    <row r="1473" customHeight="1" spans="6:21">
      <c r="F1473" s="593"/>
      <c r="G1473" s="593"/>
      <c r="H1473" s="593"/>
      <c r="I1473" s="593"/>
      <c r="J1473" s="593"/>
      <c r="K1473" s="593"/>
      <c r="L1473" s="593"/>
      <c r="M1473" s="593"/>
      <c r="N1473" s="593"/>
      <c r="O1473" s="593"/>
      <c r="P1473" s="593"/>
      <c r="R1473" s="593"/>
      <c r="S1473" s="593"/>
      <c r="T1473" s="593"/>
      <c r="U1473" s="593"/>
    </row>
    <row r="1474" customHeight="1" spans="6:21">
      <c r="F1474" s="593"/>
      <c r="G1474" s="593"/>
      <c r="H1474" s="593"/>
      <c r="I1474" s="593"/>
      <c r="J1474" s="593"/>
      <c r="K1474" s="593"/>
      <c r="L1474" s="593"/>
      <c r="M1474" s="593"/>
      <c r="N1474" s="593"/>
      <c r="O1474" s="593"/>
      <c r="P1474" s="593"/>
      <c r="R1474" s="593"/>
      <c r="S1474" s="593"/>
      <c r="T1474" s="593"/>
      <c r="U1474" s="593"/>
    </row>
    <row r="1475" customHeight="1" spans="6:21">
      <c r="F1475" s="593"/>
      <c r="G1475" s="593"/>
      <c r="H1475" s="593"/>
      <c r="I1475" s="593"/>
      <c r="J1475" s="593"/>
      <c r="K1475" s="593"/>
      <c r="L1475" s="593"/>
      <c r="M1475" s="593"/>
      <c r="N1475" s="593"/>
      <c r="O1475" s="593"/>
      <c r="P1475" s="593"/>
      <c r="R1475" s="593"/>
      <c r="S1475" s="593"/>
      <c r="T1475" s="593"/>
      <c r="U1475" s="593"/>
    </row>
    <row r="1476" customHeight="1" spans="6:21">
      <c r="F1476" s="593"/>
      <c r="G1476" s="593"/>
      <c r="H1476" s="593"/>
      <c r="I1476" s="593"/>
      <c r="J1476" s="593"/>
      <c r="K1476" s="593"/>
      <c r="L1476" s="593"/>
      <c r="M1476" s="593"/>
      <c r="N1476" s="593"/>
      <c r="O1476" s="593"/>
      <c r="P1476" s="593"/>
      <c r="R1476" s="593"/>
      <c r="S1476" s="593"/>
      <c r="T1476" s="593"/>
      <c r="U1476" s="593"/>
    </row>
    <row r="1477" customHeight="1" spans="6:21">
      <c r="F1477" s="593"/>
      <c r="G1477" s="593"/>
      <c r="H1477" s="593"/>
      <c r="I1477" s="593"/>
      <c r="J1477" s="593"/>
      <c r="K1477" s="593"/>
      <c r="L1477" s="593"/>
      <c r="M1477" s="593"/>
      <c r="N1477" s="593"/>
      <c r="O1477" s="593"/>
      <c r="P1477" s="593"/>
      <c r="R1477" s="593"/>
      <c r="S1477" s="593"/>
      <c r="T1477" s="593"/>
      <c r="U1477" s="593"/>
    </row>
    <row r="1478" customHeight="1" spans="6:21">
      <c r="F1478" s="593"/>
      <c r="G1478" s="593"/>
      <c r="H1478" s="593"/>
      <c r="I1478" s="593"/>
      <c r="J1478" s="593"/>
      <c r="K1478" s="593"/>
      <c r="L1478" s="593"/>
      <c r="M1478" s="593"/>
      <c r="N1478" s="593"/>
      <c r="O1478" s="593"/>
      <c r="P1478" s="593"/>
      <c r="R1478" s="593"/>
      <c r="S1478" s="593"/>
      <c r="T1478" s="593"/>
      <c r="U1478" s="593"/>
    </row>
    <row r="1479" customHeight="1" spans="6:21">
      <c r="F1479" s="593"/>
      <c r="G1479" s="593"/>
      <c r="H1479" s="593"/>
      <c r="I1479" s="593"/>
      <c r="J1479" s="593"/>
      <c r="K1479" s="593"/>
      <c r="L1479" s="593"/>
      <c r="M1479" s="593"/>
      <c r="N1479" s="593"/>
      <c r="O1479" s="593"/>
      <c r="P1479" s="593"/>
      <c r="R1479" s="593"/>
      <c r="S1479" s="593"/>
      <c r="T1479" s="593"/>
      <c r="U1479" s="593"/>
    </row>
    <row r="1480" customHeight="1" spans="6:21">
      <c r="F1480" s="593"/>
      <c r="G1480" s="593"/>
      <c r="H1480" s="593"/>
      <c r="I1480" s="593"/>
      <c r="J1480" s="593"/>
      <c r="K1480" s="593"/>
      <c r="L1480" s="593"/>
      <c r="M1480" s="593"/>
      <c r="N1480" s="593"/>
      <c r="O1480" s="593"/>
      <c r="P1480" s="593"/>
      <c r="R1480" s="593"/>
      <c r="S1480" s="593"/>
      <c r="T1480" s="593"/>
      <c r="U1480" s="593"/>
    </row>
    <row r="1481" customHeight="1" spans="6:21">
      <c r="F1481" s="593"/>
      <c r="G1481" s="593"/>
      <c r="H1481" s="593"/>
      <c r="I1481" s="593"/>
      <c r="J1481" s="593"/>
      <c r="K1481" s="593"/>
      <c r="L1481" s="593"/>
      <c r="M1481" s="593"/>
      <c r="N1481" s="593"/>
      <c r="O1481" s="593"/>
      <c r="P1481" s="593"/>
      <c r="R1481" s="593"/>
      <c r="S1481" s="593"/>
      <c r="T1481" s="593"/>
      <c r="U1481" s="593"/>
    </row>
    <row r="1482" customHeight="1" spans="6:21">
      <c r="F1482" s="593"/>
      <c r="G1482" s="593"/>
      <c r="H1482" s="593"/>
      <c r="I1482" s="593"/>
      <c r="J1482" s="593"/>
      <c r="K1482" s="593"/>
      <c r="L1482" s="593"/>
      <c r="M1482" s="593"/>
      <c r="N1482" s="593"/>
      <c r="O1482" s="593"/>
      <c r="P1482" s="593"/>
      <c r="R1482" s="593"/>
      <c r="S1482" s="593"/>
      <c r="T1482" s="593"/>
      <c r="U1482" s="593"/>
    </row>
    <row r="1483" customHeight="1" spans="6:21">
      <c r="F1483" s="593"/>
      <c r="G1483" s="593"/>
      <c r="H1483" s="593"/>
      <c r="I1483" s="593"/>
      <c r="J1483" s="593"/>
      <c r="K1483" s="593"/>
      <c r="L1483" s="593"/>
      <c r="M1483" s="593"/>
      <c r="N1483" s="593"/>
      <c r="O1483" s="593"/>
      <c r="P1483" s="593"/>
      <c r="R1483" s="593"/>
      <c r="S1483" s="593"/>
      <c r="T1483" s="593"/>
      <c r="U1483" s="593"/>
    </row>
    <row r="1484" customHeight="1" spans="6:21">
      <c r="F1484" s="593"/>
      <c r="G1484" s="593"/>
      <c r="H1484" s="593"/>
      <c r="I1484" s="593"/>
      <c r="J1484" s="593"/>
      <c r="K1484" s="593"/>
      <c r="L1484" s="593"/>
      <c r="M1484" s="593"/>
      <c r="N1484" s="593"/>
      <c r="O1484" s="593"/>
      <c r="P1484" s="593"/>
      <c r="R1484" s="593"/>
      <c r="S1484" s="593"/>
      <c r="T1484" s="593"/>
      <c r="U1484" s="593"/>
    </row>
    <row r="1485" customHeight="1" spans="6:21">
      <c r="F1485" s="593"/>
      <c r="G1485" s="593"/>
      <c r="H1485" s="593"/>
      <c r="I1485" s="593"/>
      <c r="J1485" s="593"/>
      <c r="K1485" s="593"/>
      <c r="L1485" s="593"/>
      <c r="M1485" s="593"/>
      <c r="N1485" s="593"/>
      <c r="O1485" s="593"/>
      <c r="P1485" s="593"/>
      <c r="R1485" s="593"/>
      <c r="S1485" s="593"/>
      <c r="T1485" s="593"/>
      <c r="U1485" s="593"/>
    </row>
    <row r="1486" customHeight="1" spans="6:21">
      <c r="F1486" s="593"/>
      <c r="G1486" s="593"/>
      <c r="H1486" s="593"/>
      <c r="I1486" s="593"/>
      <c r="J1486" s="593"/>
      <c r="K1486" s="593"/>
      <c r="L1486" s="593"/>
      <c r="M1486" s="593"/>
      <c r="N1486" s="593"/>
      <c r="O1486" s="593"/>
      <c r="P1486" s="593"/>
      <c r="R1486" s="593"/>
      <c r="S1486" s="593"/>
      <c r="T1486" s="593"/>
      <c r="U1486" s="593"/>
    </row>
    <row r="1487" customHeight="1" spans="6:21">
      <c r="F1487" s="593"/>
      <c r="G1487" s="593"/>
      <c r="H1487" s="593"/>
      <c r="I1487" s="593"/>
      <c r="J1487" s="593"/>
      <c r="K1487" s="593"/>
      <c r="L1487" s="593"/>
      <c r="M1487" s="593"/>
      <c r="N1487" s="593"/>
      <c r="O1487" s="593"/>
      <c r="P1487" s="593"/>
      <c r="R1487" s="593"/>
      <c r="S1487" s="593"/>
      <c r="T1487" s="593"/>
      <c r="U1487" s="593"/>
    </row>
    <row r="1488" customHeight="1" spans="6:21">
      <c r="F1488" s="593"/>
      <c r="G1488" s="593"/>
      <c r="H1488" s="593"/>
      <c r="I1488" s="593"/>
      <c r="J1488" s="593"/>
      <c r="K1488" s="593"/>
      <c r="L1488" s="593"/>
      <c r="M1488" s="593"/>
      <c r="N1488" s="593"/>
      <c r="O1488" s="593"/>
      <c r="P1488" s="593"/>
      <c r="R1488" s="593"/>
      <c r="S1488" s="593"/>
      <c r="T1488" s="593"/>
      <c r="U1488" s="593"/>
    </row>
    <row r="1489" customHeight="1" spans="6:21">
      <c r="F1489" s="593"/>
      <c r="G1489" s="593"/>
      <c r="H1489" s="593"/>
      <c r="I1489" s="593"/>
      <c r="J1489" s="593"/>
      <c r="K1489" s="593"/>
      <c r="L1489" s="593"/>
      <c r="M1489" s="593"/>
      <c r="N1489" s="593"/>
      <c r="O1489" s="593"/>
      <c r="P1489" s="593"/>
      <c r="R1489" s="593"/>
      <c r="S1489" s="593"/>
      <c r="T1489" s="593"/>
      <c r="U1489" s="593"/>
    </row>
    <row r="1490" customHeight="1" spans="6:21">
      <c r="F1490" s="593"/>
      <c r="G1490" s="593"/>
      <c r="H1490" s="593"/>
      <c r="I1490" s="593"/>
      <c r="J1490" s="593"/>
      <c r="K1490" s="593"/>
      <c r="L1490" s="593"/>
      <c r="M1490" s="593"/>
      <c r="N1490" s="593"/>
      <c r="O1490" s="593"/>
      <c r="P1490" s="593"/>
      <c r="R1490" s="593"/>
      <c r="S1490" s="593"/>
      <c r="T1490" s="593"/>
      <c r="U1490" s="593"/>
    </row>
    <row r="1491" customHeight="1" spans="6:21">
      <c r="F1491" s="593"/>
      <c r="G1491" s="593"/>
      <c r="H1491" s="593"/>
      <c r="I1491" s="593"/>
      <c r="J1491" s="593"/>
      <c r="K1491" s="593"/>
      <c r="L1491" s="593"/>
      <c r="M1491" s="593"/>
      <c r="N1491" s="593"/>
      <c r="O1491" s="593"/>
      <c r="P1491" s="593"/>
      <c r="R1491" s="593"/>
      <c r="S1491" s="593"/>
      <c r="T1491" s="593"/>
      <c r="U1491" s="593"/>
    </row>
    <row r="1492" customHeight="1" spans="6:21">
      <c r="F1492" s="593"/>
      <c r="G1492" s="593"/>
      <c r="H1492" s="593"/>
      <c r="I1492" s="593"/>
      <c r="J1492" s="593"/>
      <c r="K1492" s="593"/>
      <c r="L1492" s="593"/>
      <c r="M1492" s="593"/>
      <c r="N1492" s="593"/>
      <c r="O1492" s="593"/>
      <c r="P1492" s="593"/>
      <c r="R1492" s="593"/>
      <c r="S1492" s="593"/>
      <c r="T1492" s="593"/>
      <c r="U1492" s="593"/>
    </row>
    <row r="1493" customHeight="1" spans="6:21">
      <c r="F1493" s="593"/>
      <c r="G1493" s="593"/>
      <c r="H1493" s="593"/>
      <c r="I1493" s="593"/>
      <c r="J1493" s="593"/>
      <c r="K1493" s="593"/>
      <c r="L1493" s="593"/>
      <c r="M1493" s="593"/>
      <c r="N1493" s="593"/>
      <c r="O1493" s="593"/>
      <c r="P1493" s="593"/>
      <c r="R1493" s="593"/>
      <c r="S1493" s="593"/>
      <c r="T1493" s="593"/>
      <c r="U1493" s="593"/>
    </row>
    <row r="1494" customHeight="1" spans="6:21">
      <c r="F1494" s="593"/>
      <c r="G1494" s="593"/>
      <c r="H1494" s="593"/>
      <c r="I1494" s="593"/>
      <c r="J1494" s="593"/>
      <c r="K1494" s="593"/>
      <c r="L1494" s="593"/>
      <c r="M1494" s="593"/>
      <c r="N1494" s="593"/>
      <c r="O1494" s="593"/>
      <c r="P1494" s="593"/>
      <c r="R1494" s="593"/>
      <c r="S1494" s="593"/>
      <c r="T1494" s="593"/>
      <c r="U1494" s="593"/>
    </row>
    <row r="1495" customHeight="1" spans="6:21">
      <c r="F1495" s="593"/>
      <c r="G1495" s="593"/>
      <c r="H1495" s="593"/>
      <c r="I1495" s="593"/>
      <c r="J1495" s="593"/>
      <c r="K1495" s="593"/>
      <c r="L1495" s="593"/>
      <c r="M1495" s="593"/>
      <c r="N1495" s="593"/>
      <c r="O1495" s="593"/>
      <c r="P1495" s="593"/>
      <c r="R1495" s="593"/>
      <c r="S1495" s="593"/>
      <c r="T1495" s="593"/>
      <c r="U1495" s="593"/>
    </row>
    <row r="1496" customHeight="1" spans="6:21">
      <c r="F1496" s="593"/>
      <c r="G1496" s="593"/>
      <c r="H1496" s="593"/>
      <c r="I1496" s="593"/>
      <c r="J1496" s="593"/>
      <c r="K1496" s="593"/>
      <c r="L1496" s="593"/>
      <c r="M1496" s="593"/>
      <c r="N1496" s="593"/>
      <c r="O1496" s="593"/>
      <c r="P1496" s="593"/>
      <c r="R1496" s="593"/>
      <c r="S1496" s="593"/>
      <c r="T1496" s="593"/>
      <c r="U1496" s="593"/>
    </row>
    <row r="1497" customHeight="1" spans="6:21">
      <c r="F1497" s="593"/>
      <c r="G1497" s="593"/>
      <c r="H1497" s="593"/>
      <c r="I1497" s="593"/>
      <c r="J1497" s="593"/>
      <c r="K1497" s="593"/>
      <c r="L1497" s="593"/>
      <c r="M1497" s="593"/>
      <c r="N1497" s="593"/>
      <c r="O1497" s="593"/>
      <c r="P1497" s="593"/>
      <c r="R1497" s="593"/>
      <c r="S1497" s="593"/>
      <c r="T1497" s="593"/>
      <c r="U1497" s="593"/>
    </row>
    <row r="1498" customHeight="1" spans="6:21">
      <c r="F1498" s="593"/>
      <c r="G1498" s="593"/>
      <c r="H1498" s="593"/>
      <c r="I1498" s="593"/>
      <c r="J1498" s="593"/>
      <c r="K1498" s="593"/>
      <c r="L1498" s="593"/>
      <c r="M1498" s="593"/>
      <c r="N1498" s="593"/>
      <c r="O1498" s="593"/>
      <c r="P1498" s="593"/>
      <c r="R1498" s="593"/>
      <c r="S1498" s="593"/>
      <c r="T1498" s="593"/>
      <c r="U1498" s="593"/>
    </row>
    <row r="1499" customHeight="1" spans="6:21">
      <c r="F1499" s="593"/>
      <c r="G1499" s="593"/>
      <c r="H1499" s="593"/>
      <c r="I1499" s="593"/>
      <c r="J1499" s="593"/>
      <c r="K1499" s="593"/>
      <c r="L1499" s="593"/>
      <c r="M1499" s="593"/>
      <c r="N1499" s="593"/>
      <c r="O1499" s="593"/>
      <c r="P1499" s="593"/>
      <c r="R1499" s="593"/>
      <c r="S1499" s="593"/>
      <c r="T1499" s="593"/>
      <c r="U1499" s="593"/>
    </row>
    <row r="1500" customHeight="1" spans="6:21">
      <c r="F1500" s="593"/>
      <c r="G1500" s="593"/>
      <c r="H1500" s="593"/>
      <c r="I1500" s="593"/>
      <c r="J1500" s="593"/>
      <c r="K1500" s="593"/>
      <c r="L1500" s="593"/>
      <c r="M1500" s="593"/>
      <c r="N1500" s="593"/>
      <c r="O1500" s="593"/>
      <c r="P1500" s="593"/>
      <c r="R1500" s="593"/>
      <c r="S1500" s="593"/>
      <c r="T1500" s="593"/>
      <c r="U1500" s="593"/>
    </row>
    <row r="1501" customHeight="1" spans="6:21">
      <c r="F1501" s="593"/>
      <c r="G1501" s="593"/>
      <c r="H1501" s="593"/>
      <c r="I1501" s="593"/>
      <c r="J1501" s="593"/>
      <c r="K1501" s="593"/>
      <c r="L1501" s="593"/>
      <c r="M1501" s="593"/>
      <c r="N1501" s="593"/>
      <c r="O1501" s="593"/>
      <c r="P1501" s="593"/>
      <c r="R1501" s="593"/>
      <c r="S1501" s="593"/>
      <c r="T1501" s="593"/>
      <c r="U1501" s="593"/>
    </row>
    <row r="1502" customHeight="1" spans="6:21">
      <c r="F1502" s="593"/>
      <c r="G1502" s="593"/>
      <c r="H1502" s="593"/>
      <c r="I1502" s="593"/>
      <c r="J1502" s="593"/>
      <c r="K1502" s="593"/>
      <c r="L1502" s="593"/>
      <c r="M1502" s="593"/>
      <c r="N1502" s="593"/>
      <c r="O1502" s="593"/>
      <c r="P1502" s="593"/>
      <c r="R1502" s="593"/>
      <c r="S1502" s="593"/>
      <c r="T1502" s="593"/>
      <c r="U1502" s="593"/>
    </row>
    <row r="1503" customHeight="1" spans="6:21">
      <c r="F1503" s="593"/>
      <c r="G1503" s="593"/>
      <c r="H1503" s="593"/>
      <c r="I1503" s="593"/>
      <c r="J1503" s="593"/>
      <c r="K1503" s="593"/>
      <c r="L1503" s="593"/>
      <c r="M1503" s="593"/>
      <c r="N1503" s="593"/>
      <c r="O1503" s="593"/>
      <c r="P1503" s="593"/>
      <c r="R1503" s="593"/>
      <c r="S1503" s="593"/>
      <c r="T1503" s="593"/>
      <c r="U1503" s="593"/>
    </row>
    <row r="1504" customHeight="1" spans="6:21">
      <c r="F1504" s="593"/>
      <c r="G1504" s="593"/>
      <c r="H1504" s="593"/>
      <c r="I1504" s="593"/>
      <c r="J1504" s="593"/>
      <c r="K1504" s="593"/>
      <c r="L1504" s="593"/>
      <c r="M1504" s="593"/>
      <c r="N1504" s="593"/>
      <c r="O1504" s="593"/>
      <c r="P1504" s="593"/>
      <c r="R1504" s="593"/>
      <c r="S1504" s="593"/>
      <c r="T1504" s="593"/>
      <c r="U1504" s="593"/>
    </row>
    <row r="1505" customHeight="1" spans="6:21">
      <c r="F1505" s="593"/>
      <c r="G1505" s="593"/>
      <c r="H1505" s="593"/>
      <c r="I1505" s="593"/>
      <c r="J1505" s="593"/>
      <c r="K1505" s="593"/>
      <c r="L1505" s="593"/>
      <c r="M1505" s="593"/>
      <c r="N1505" s="593"/>
      <c r="O1505" s="593"/>
      <c r="P1505" s="593"/>
      <c r="R1505" s="593"/>
      <c r="S1505" s="593"/>
      <c r="T1505" s="593"/>
      <c r="U1505" s="593"/>
    </row>
    <row r="1506" customHeight="1" spans="6:21">
      <c r="F1506" s="593"/>
      <c r="G1506" s="593"/>
      <c r="H1506" s="593"/>
      <c r="I1506" s="593"/>
      <c r="J1506" s="593"/>
      <c r="K1506" s="593"/>
      <c r="L1506" s="593"/>
      <c r="M1506" s="593"/>
      <c r="N1506" s="593"/>
      <c r="O1506" s="593"/>
      <c r="P1506" s="593"/>
      <c r="R1506" s="593"/>
      <c r="S1506" s="593"/>
      <c r="T1506" s="593"/>
      <c r="U1506" s="593"/>
    </row>
    <row r="1507" customHeight="1" spans="6:21">
      <c r="F1507" s="593"/>
      <c r="G1507" s="593"/>
      <c r="H1507" s="593"/>
      <c r="I1507" s="593"/>
      <c r="J1507" s="593"/>
      <c r="K1507" s="593"/>
      <c r="L1507" s="593"/>
      <c r="M1507" s="593"/>
      <c r="N1507" s="593"/>
      <c r="O1507" s="593"/>
      <c r="P1507" s="593"/>
      <c r="R1507" s="593"/>
      <c r="S1507" s="593"/>
      <c r="T1507" s="593"/>
      <c r="U1507" s="593"/>
    </row>
    <row r="1508" customHeight="1" spans="6:21">
      <c r="F1508" s="593"/>
      <c r="G1508" s="593"/>
      <c r="H1508" s="593"/>
      <c r="I1508" s="593"/>
      <c r="J1508" s="593"/>
      <c r="K1508" s="593"/>
      <c r="L1508" s="593"/>
      <c r="M1508" s="593"/>
      <c r="N1508" s="593"/>
      <c r="O1508" s="593"/>
      <c r="P1508" s="593"/>
      <c r="R1508" s="593"/>
      <c r="S1508" s="593"/>
      <c r="T1508" s="593"/>
      <c r="U1508" s="593"/>
    </row>
    <row r="1509" customHeight="1" spans="6:21">
      <c r="F1509" s="593"/>
      <c r="G1509" s="593"/>
      <c r="H1509" s="593"/>
      <c r="I1509" s="593"/>
      <c r="J1509" s="593"/>
      <c r="K1509" s="593"/>
      <c r="L1509" s="593"/>
      <c r="M1509" s="593"/>
      <c r="N1509" s="593"/>
      <c r="O1509" s="593"/>
      <c r="P1509" s="593"/>
      <c r="R1509" s="593"/>
      <c r="S1509" s="593"/>
      <c r="T1509" s="593"/>
      <c r="U1509" s="593"/>
    </row>
    <row r="1510" customHeight="1" spans="6:21">
      <c r="F1510" s="593"/>
      <c r="G1510" s="593"/>
      <c r="H1510" s="593"/>
      <c r="I1510" s="593"/>
      <c r="J1510" s="593"/>
      <c r="K1510" s="593"/>
      <c r="L1510" s="593"/>
      <c r="M1510" s="593"/>
      <c r="N1510" s="593"/>
      <c r="O1510" s="593"/>
      <c r="P1510" s="593"/>
      <c r="R1510" s="593"/>
      <c r="S1510" s="593"/>
      <c r="T1510" s="593"/>
      <c r="U1510" s="593"/>
    </row>
    <row r="1511" customHeight="1" spans="6:21">
      <c r="F1511" s="593"/>
      <c r="G1511" s="593"/>
      <c r="H1511" s="593"/>
      <c r="I1511" s="593"/>
      <c r="J1511" s="593"/>
      <c r="K1511" s="593"/>
      <c r="L1511" s="593"/>
      <c r="M1511" s="593"/>
      <c r="N1511" s="593"/>
      <c r="O1511" s="593"/>
      <c r="P1511" s="593"/>
      <c r="R1511" s="593"/>
      <c r="S1511" s="593"/>
      <c r="T1511" s="593"/>
      <c r="U1511" s="593"/>
    </row>
    <row r="1512" customHeight="1" spans="6:21">
      <c r="F1512" s="593"/>
      <c r="G1512" s="593"/>
      <c r="H1512" s="593"/>
      <c r="I1512" s="593"/>
      <c r="J1512" s="593"/>
      <c r="K1512" s="593"/>
      <c r="L1512" s="593"/>
      <c r="M1512" s="593"/>
      <c r="N1512" s="593"/>
      <c r="O1512" s="593"/>
      <c r="P1512" s="593"/>
      <c r="R1512" s="593"/>
      <c r="S1512" s="593"/>
      <c r="T1512" s="593"/>
      <c r="U1512" s="593"/>
    </row>
    <row r="1513" customHeight="1" spans="6:21">
      <c r="F1513" s="593"/>
      <c r="G1513" s="593"/>
      <c r="H1513" s="593"/>
      <c r="I1513" s="593"/>
      <c r="J1513" s="593"/>
      <c r="K1513" s="593"/>
      <c r="L1513" s="593"/>
      <c r="M1513" s="593"/>
      <c r="N1513" s="593"/>
      <c r="O1513" s="593"/>
      <c r="P1513" s="593"/>
      <c r="R1513" s="593"/>
      <c r="S1513" s="593"/>
      <c r="T1513" s="593"/>
      <c r="U1513" s="593"/>
    </row>
    <row r="1514" customHeight="1" spans="6:21">
      <c r="F1514" s="593"/>
      <c r="G1514" s="593"/>
      <c r="H1514" s="593"/>
      <c r="I1514" s="593"/>
      <c r="J1514" s="593"/>
      <c r="K1514" s="593"/>
      <c r="L1514" s="593"/>
      <c r="M1514" s="593"/>
      <c r="N1514" s="593"/>
      <c r="O1514" s="593"/>
      <c r="P1514" s="593"/>
      <c r="R1514" s="593"/>
      <c r="S1514" s="593"/>
      <c r="T1514" s="593"/>
      <c r="U1514" s="593"/>
    </row>
    <row r="1515" customHeight="1" spans="6:21">
      <c r="F1515" s="593"/>
      <c r="G1515" s="593"/>
      <c r="H1515" s="593"/>
      <c r="I1515" s="593"/>
      <c r="J1515" s="593"/>
      <c r="K1515" s="593"/>
      <c r="L1515" s="593"/>
      <c r="M1515" s="593"/>
      <c r="N1515" s="593"/>
      <c r="O1515" s="593"/>
      <c r="P1515" s="593"/>
      <c r="R1515" s="593"/>
      <c r="S1515" s="593"/>
      <c r="T1515" s="593"/>
      <c r="U1515" s="593"/>
    </row>
    <row r="1516" customHeight="1" spans="6:21">
      <c r="F1516" s="593"/>
      <c r="G1516" s="593"/>
      <c r="H1516" s="593"/>
      <c r="I1516" s="593"/>
      <c r="J1516" s="593"/>
      <c r="K1516" s="593"/>
      <c r="L1516" s="593"/>
      <c r="M1516" s="593"/>
      <c r="N1516" s="593"/>
      <c r="O1516" s="593"/>
      <c r="P1516" s="593"/>
      <c r="R1516" s="593"/>
      <c r="S1516" s="593"/>
      <c r="T1516" s="593"/>
      <c r="U1516" s="593"/>
    </row>
    <row r="1517" customHeight="1" spans="6:21">
      <c r="F1517" s="593"/>
      <c r="G1517" s="593"/>
      <c r="H1517" s="593"/>
      <c r="I1517" s="593"/>
      <c r="J1517" s="593"/>
      <c r="K1517" s="593"/>
      <c r="L1517" s="593"/>
      <c r="M1517" s="593"/>
      <c r="N1517" s="593"/>
      <c r="O1517" s="593"/>
      <c r="P1517" s="593"/>
      <c r="R1517" s="593"/>
      <c r="S1517" s="593"/>
      <c r="T1517" s="593"/>
      <c r="U1517" s="593"/>
    </row>
    <row r="1518" customHeight="1" spans="6:21">
      <c r="F1518" s="593"/>
      <c r="G1518" s="593"/>
      <c r="H1518" s="593"/>
      <c r="I1518" s="593"/>
      <c r="J1518" s="593"/>
      <c r="K1518" s="593"/>
      <c r="L1518" s="593"/>
      <c r="M1518" s="593"/>
      <c r="N1518" s="593"/>
      <c r="O1518" s="593"/>
      <c r="P1518" s="593"/>
      <c r="R1518" s="593"/>
      <c r="S1518" s="593"/>
      <c r="T1518" s="593"/>
      <c r="U1518" s="593"/>
    </row>
    <row r="1519" customHeight="1" spans="6:21">
      <c r="F1519" s="593"/>
      <c r="G1519" s="593"/>
      <c r="H1519" s="593"/>
      <c r="I1519" s="593"/>
      <c r="J1519" s="593"/>
      <c r="K1519" s="593"/>
      <c r="L1519" s="593"/>
      <c r="M1519" s="593"/>
      <c r="N1519" s="593"/>
      <c r="O1519" s="593"/>
      <c r="P1519" s="593"/>
      <c r="R1519" s="593"/>
      <c r="S1519" s="593"/>
      <c r="T1519" s="593"/>
      <c r="U1519" s="593"/>
    </row>
    <row r="1520" customHeight="1" spans="6:21">
      <c r="F1520" s="593"/>
      <c r="G1520" s="593"/>
      <c r="H1520" s="593"/>
      <c r="I1520" s="593"/>
      <c r="J1520" s="593"/>
      <c r="K1520" s="593"/>
      <c r="L1520" s="593"/>
      <c r="M1520" s="593"/>
      <c r="N1520" s="593"/>
      <c r="O1520" s="593"/>
      <c r="P1520" s="593"/>
      <c r="R1520" s="593"/>
      <c r="S1520" s="593"/>
      <c r="T1520" s="593"/>
      <c r="U1520" s="593"/>
    </row>
    <row r="1521" customHeight="1" spans="6:21">
      <c r="F1521" s="593"/>
      <c r="G1521" s="593"/>
      <c r="H1521" s="593"/>
      <c r="I1521" s="593"/>
      <c r="J1521" s="593"/>
      <c r="K1521" s="593"/>
      <c r="L1521" s="593"/>
      <c r="M1521" s="593"/>
      <c r="N1521" s="593"/>
      <c r="O1521" s="593"/>
      <c r="P1521" s="593"/>
      <c r="R1521" s="593"/>
      <c r="S1521" s="593"/>
      <c r="T1521" s="593"/>
      <c r="U1521" s="593"/>
    </row>
    <row r="1522" customHeight="1" spans="6:21">
      <c r="F1522" s="593"/>
      <c r="G1522" s="593"/>
      <c r="H1522" s="593"/>
      <c r="I1522" s="593"/>
      <c r="J1522" s="593"/>
      <c r="K1522" s="593"/>
      <c r="L1522" s="593"/>
      <c r="M1522" s="593"/>
      <c r="N1522" s="593"/>
      <c r="O1522" s="593"/>
      <c r="P1522" s="593"/>
      <c r="R1522" s="593"/>
      <c r="S1522" s="593"/>
      <c r="T1522" s="593"/>
      <c r="U1522" s="593"/>
    </row>
    <row r="1523" customHeight="1" spans="6:21">
      <c r="F1523" s="593"/>
      <c r="G1523" s="593"/>
      <c r="H1523" s="593"/>
      <c r="I1523" s="593"/>
      <c r="J1523" s="593"/>
      <c r="K1523" s="593"/>
      <c r="L1523" s="593"/>
      <c r="M1523" s="593"/>
      <c r="N1523" s="593"/>
      <c r="O1523" s="593"/>
      <c r="P1523" s="593"/>
      <c r="R1523" s="593"/>
      <c r="S1523" s="593"/>
      <c r="T1523" s="593"/>
      <c r="U1523" s="593"/>
    </row>
    <row r="1524" customHeight="1" spans="6:21">
      <c r="F1524" s="593"/>
      <c r="G1524" s="593"/>
      <c r="H1524" s="593"/>
      <c r="I1524" s="593"/>
      <c r="J1524" s="593"/>
      <c r="K1524" s="593"/>
      <c r="L1524" s="593"/>
      <c r="M1524" s="593"/>
      <c r="N1524" s="593"/>
      <c r="O1524" s="593"/>
      <c r="P1524" s="593"/>
      <c r="R1524" s="593"/>
      <c r="S1524" s="593"/>
      <c r="T1524" s="593"/>
      <c r="U1524" s="593"/>
    </row>
    <row r="1525" customHeight="1" spans="6:21">
      <c r="F1525" s="593"/>
      <c r="G1525" s="593"/>
      <c r="H1525" s="593"/>
      <c r="I1525" s="593"/>
      <c r="J1525" s="593"/>
      <c r="K1525" s="593"/>
      <c r="L1525" s="593"/>
      <c r="M1525" s="593"/>
      <c r="N1525" s="593"/>
      <c r="O1525" s="593"/>
      <c r="P1525" s="593"/>
      <c r="R1525" s="593"/>
      <c r="S1525" s="593"/>
      <c r="T1525" s="593"/>
      <c r="U1525" s="593"/>
    </row>
    <row r="1526" customHeight="1" spans="6:21">
      <c r="F1526" s="593"/>
      <c r="G1526" s="593"/>
      <c r="H1526" s="593"/>
      <c r="I1526" s="593"/>
      <c r="J1526" s="593"/>
      <c r="K1526" s="593"/>
      <c r="L1526" s="593"/>
      <c r="M1526" s="593"/>
      <c r="N1526" s="593"/>
      <c r="O1526" s="593"/>
      <c r="P1526" s="593"/>
      <c r="R1526" s="593"/>
      <c r="S1526" s="593"/>
      <c r="T1526" s="593"/>
      <c r="U1526" s="593"/>
    </row>
    <row r="1527" customHeight="1" spans="6:21">
      <c r="F1527" s="593"/>
      <c r="G1527" s="593"/>
      <c r="H1527" s="593"/>
      <c r="I1527" s="593"/>
      <c r="J1527" s="593"/>
      <c r="K1527" s="593"/>
      <c r="L1527" s="593"/>
      <c r="M1527" s="593"/>
      <c r="N1527" s="593"/>
      <c r="O1527" s="593"/>
      <c r="P1527" s="593"/>
      <c r="R1527" s="593"/>
      <c r="S1527" s="593"/>
      <c r="T1527" s="593"/>
      <c r="U1527" s="593"/>
    </row>
    <row r="1528" customHeight="1" spans="6:21">
      <c r="F1528" s="593"/>
      <c r="G1528" s="593"/>
      <c r="H1528" s="593"/>
      <c r="I1528" s="593"/>
      <c r="J1528" s="593"/>
      <c r="K1528" s="593"/>
      <c r="L1528" s="593"/>
      <c r="M1528" s="593"/>
      <c r="N1528" s="593"/>
      <c r="O1528" s="593"/>
      <c r="P1528" s="593"/>
      <c r="R1528" s="593"/>
      <c r="S1528" s="593"/>
      <c r="T1528" s="593"/>
      <c r="U1528" s="593"/>
    </row>
    <row r="1529" customHeight="1" spans="6:21">
      <c r="F1529" s="593"/>
      <c r="G1529" s="593"/>
      <c r="H1529" s="593"/>
      <c r="I1529" s="593"/>
      <c r="J1529" s="593"/>
      <c r="K1529" s="593"/>
      <c r="L1529" s="593"/>
      <c r="M1529" s="593"/>
      <c r="N1529" s="593"/>
      <c r="O1529" s="593"/>
      <c r="P1529" s="593"/>
      <c r="R1529" s="593"/>
      <c r="S1529" s="593"/>
      <c r="T1529" s="593"/>
      <c r="U1529" s="593"/>
    </row>
    <row r="1530" customHeight="1" spans="6:21">
      <c r="F1530" s="593"/>
      <c r="G1530" s="593"/>
      <c r="H1530" s="593"/>
      <c r="I1530" s="593"/>
      <c r="J1530" s="593"/>
      <c r="K1530" s="593"/>
      <c r="L1530" s="593"/>
      <c r="M1530" s="593"/>
      <c r="N1530" s="593"/>
      <c r="O1530" s="593"/>
      <c r="P1530" s="593"/>
      <c r="R1530" s="593"/>
      <c r="S1530" s="593"/>
      <c r="T1530" s="593"/>
      <c r="U1530" s="593"/>
    </row>
    <row r="1531" customHeight="1" spans="6:21">
      <c r="F1531" s="593"/>
      <c r="G1531" s="593"/>
      <c r="H1531" s="593"/>
      <c r="I1531" s="593"/>
      <c r="J1531" s="593"/>
      <c r="K1531" s="593"/>
      <c r="L1531" s="593"/>
      <c r="M1531" s="593"/>
      <c r="N1531" s="593"/>
      <c r="O1531" s="593"/>
      <c r="P1531" s="593"/>
      <c r="R1531" s="593"/>
      <c r="S1531" s="593"/>
      <c r="T1531" s="593"/>
      <c r="U1531" s="593"/>
    </row>
    <row r="1532" customHeight="1" spans="6:21">
      <c r="F1532" s="593"/>
      <c r="G1532" s="593"/>
      <c r="H1532" s="593"/>
      <c r="I1532" s="593"/>
      <c r="J1532" s="593"/>
      <c r="K1532" s="593"/>
      <c r="L1532" s="593"/>
      <c r="M1532" s="593"/>
      <c r="N1532" s="593"/>
      <c r="O1532" s="593"/>
      <c r="P1532" s="593"/>
      <c r="R1532" s="593"/>
      <c r="S1532" s="593"/>
      <c r="T1532" s="593"/>
      <c r="U1532" s="593"/>
    </row>
    <row r="1533" customHeight="1" spans="6:21">
      <c r="F1533" s="593"/>
      <c r="G1533" s="593"/>
      <c r="H1533" s="593"/>
      <c r="I1533" s="593"/>
      <c r="J1533" s="593"/>
      <c r="K1533" s="593"/>
      <c r="L1533" s="593"/>
      <c r="M1533" s="593"/>
      <c r="N1533" s="593"/>
      <c r="O1533" s="593"/>
      <c r="P1533" s="593"/>
      <c r="R1533" s="593"/>
      <c r="S1533" s="593"/>
      <c r="T1533" s="593"/>
      <c r="U1533" s="593"/>
    </row>
    <row r="1534" customHeight="1" spans="6:21">
      <c r="F1534" s="593"/>
      <c r="G1534" s="593"/>
      <c r="H1534" s="593"/>
      <c r="I1534" s="593"/>
      <c r="J1534" s="593"/>
      <c r="K1534" s="593"/>
      <c r="L1534" s="593"/>
      <c r="M1534" s="593"/>
      <c r="N1534" s="593"/>
      <c r="O1534" s="593"/>
      <c r="P1534" s="593"/>
      <c r="R1534" s="593"/>
      <c r="S1534" s="593"/>
      <c r="T1534" s="593"/>
      <c r="U1534" s="593"/>
    </row>
    <row r="1535" customHeight="1" spans="6:21">
      <c r="F1535" s="593"/>
      <c r="G1535" s="593"/>
      <c r="H1535" s="593"/>
      <c r="I1535" s="593"/>
      <c r="J1535" s="593"/>
      <c r="K1535" s="593"/>
      <c r="L1535" s="593"/>
      <c r="M1535" s="593"/>
      <c r="N1535" s="593"/>
      <c r="O1535" s="593"/>
      <c r="P1535" s="593"/>
      <c r="R1535" s="593"/>
      <c r="S1535" s="593"/>
      <c r="T1535" s="593"/>
      <c r="U1535" s="593"/>
    </row>
    <row r="1536" customHeight="1" spans="6:21">
      <c r="F1536" s="593"/>
      <c r="G1536" s="593"/>
      <c r="H1536" s="593"/>
      <c r="I1536" s="593"/>
      <c r="J1536" s="593"/>
      <c r="K1536" s="593"/>
      <c r="L1536" s="593"/>
      <c r="M1536" s="593"/>
      <c r="N1536" s="593"/>
      <c r="O1536" s="593"/>
      <c r="P1536" s="593"/>
      <c r="R1536" s="593"/>
      <c r="S1536" s="593"/>
      <c r="T1536" s="593"/>
      <c r="U1536" s="593"/>
    </row>
    <row r="1537" customHeight="1" spans="6:21">
      <c r="F1537" s="593"/>
      <c r="G1537" s="593"/>
      <c r="H1537" s="593"/>
      <c r="I1537" s="593"/>
      <c r="J1537" s="593"/>
      <c r="K1537" s="593"/>
      <c r="L1537" s="593"/>
      <c r="M1537" s="593"/>
      <c r="N1537" s="593"/>
      <c r="O1537" s="593"/>
      <c r="P1537" s="593"/>
      <c r="R1537" s="593"/>
      <c r="S1537" s="593"/>
      <c r="T1537" s="593"/>
      <c r="U1537" s="593"/>
    </row>
    <row r="1538" customHeight="1" spans="6:21">
      <c r="F1538" s="593"/>
      <c r="G1538" s="593"/>
      <c r="H1538" s="593"/>
      <c r="I1538" s="593"/>
      <c r="J1538" s="593"/>
      <c r="K1538" s="593"/>
      <c r="L1538" s="593"/>
      <c r="M1538" s="593"/>
      <c r="N1538" s="593"/>
      <c r="O1538" s="593"/>
      <c r="P1538" s="593"/>
      <c r="R1538" s="593"/>
      <c r="S1538" s="593"/>
      <c r="T1538" s="593"/>
      <c r="U1538" s="593"/>
    </row>
    <row r="1539" customHeight="1" spans="6:21">
      <c r="F1539" s="593"/>
      <c r="G1539" s="593"/>
      <c r="H1539" s="593"/>
      <c r="I1539" s="593"/>
      <c r="J1539" s="593"/>
      <c r="K1539" s="593"/>
      <c r="L1539" s="593"/>
      <c r="M1539" s="593"/>
      <c r="N1539" s="593"/>
      <c r="O1539" s="593"/>
      <c r="P1539" s="593"/>
      <c r="R1539" s="593"/>
      <c r="S1539" s="593"/>
      <c r="T1539" s="593"/>
      <c r="U1539" s="593"/>
    </row>
    <row r="1540" customHeight="1" spans="6:21">
      <c r="F1540" s="593"/>
      <c r="G1540" s="593"/>
      <c r="H1540" s="593"/>
      <c r="I1540" s="593"/>
      <c r="J1540" s="593"/>
      <c r="K1540" s="593"/>
      <c r="L1540" s="593"/>
      <c r="M1540" s="593"/>
      <c r="N1540" s="593"/>
      <c r="O1540" s="593"/>
      <c r="P1540" s="593"/>
      <c r="R1540" s="593"/>
      <c r="S1540" s="593"/>
      <c r="T1540" s="593"/>
      <c r="U1540" s="593"/>
    </row>
    <row r="1541" customHeight="1" spans="6:21">
      <c r="F1541" s="593"/>
      <c r="G1541" s="593"/>
      <c r="H1541" s="593"/>
      <c r="I1541" s="593"/>
      <c r="J1541" s="593"/>
      <c r="K1541" s="593"/>
      <c r="L1541" s="593"/>
      <c r="M1541" s="593"/>
      <c r="N1541" s="593"/>
      <c r="O1541" s="593"/>
      <c r="P1541" s="593"/>
      <c r="R1541" s="593"/>
      <c r="S1541" s="593"/>
      <c r="T1541" s="593"/>
      <c r="U1541" s="593"/>
    </row>
    <row r="1542" customHeight="1" spans="6:21">
      <c r="F1542" s="593"/>
      <c r="G1542" s="593"/>
      <c r="H1542" s="593"/>
      <c r="I1542" s="593"/>
      <c r="J1542" s="593"/>
      <c r="K1542" s="593"/>
      <c r="L1542" s="593"/>
      <c r="M1542" s="593"/>
      <c r="N1542" s="593"/>
      <c r="O1542" s="593"/>
      <c r="P1542" s="593"/>
      <c r="R1542" s="593"/>
      <c r="S1542" s="593"/>
      <c r="T1542" s="593"/>
      <c r="U1542" s="593"/>
    </row>
    <row r="1543" customHeight="1" spans="6:21">
      <c r="F1543" s="593"/>
      <c r="G1543" s="593"/>
      <c r="H1543" s="593"/>
      <c r="I1543" s="593"/>
      <c r="J1543" s="593"/>
      <c r="K1543" s="593"/>
      <c r="L1543" s="593"/>
      <c r="M1543" s="593"/>
      <c r="N1543" s="593"/>
      <c r="O1543" s="593"/>
      <c r="P1543" s="593"/>
      <c r="R1543" s="593"/>
      <c r="S1543" s="593"/>
      <c r="T1543" s="593"/>
      <c r="U1543" s="593"/>
    </row>
    <row r="1544" customHeight="1" spans="6:21">
      <c r="F1544" s="593"/>
      <c r="G1544" s="593"/>
      <c r="H1544" s="593"/>
      <c r="I1544" s="593"/>
      <c r="J1544" s="593"/>
      <c r="K1544" s="593"/>
      <c r="L1544" s="593"/>
      <c r="M1544" s="593"/>
      <c r="N1544" s="593"/>
      <c r="O1544" s="593"/>
      <c r="P1544" s="593"/>
      <c r="R1544" s="593"/>
      <c r="S1544" s="593"/>
      <c r="T1544" s="593"/>
      <c r="U1544" s="593"/>
    </row>
    <row r="1545" customHeight="1" spans="6:21">
      <c r="F1545" s="593"/>
      <c r="G1545" s="593"/>
      <c r="H1545" s="593"/>
      <c r="I1545" s="593"/>
      <c r="J1545" s="593"/>
      <c r="K1545" s="593"/>
      <c r="L1545" s="593"/>
      <c r="M1545" s="593"/>
      <c r="N1545" s="593"/>
      <c r="O1545" s="593"/>
      <c r="P1545" s="593"/>
      <c r="R1545" s="593"/>
      <c r="S1545" s="593"/>
      <c r="T1545" s="593"/>
      <c r="U1545" s="593"/>
    </row>
    <row r="1546" customHeight="1" spans="6:21">
      <c r="F1546" s="593"/>
      <c r="G1546" s="593"/>
      <c r="H1546" s="593"/>
      <c r="I1546" s="593"/>
      <c r="J1546" s="593"/>
      <c r="K1546" s="593"/>
      <c r="L1546" s="593"/>
      <c r="M1546" s="593"/>
      <c r="N1546" s="593"/>
      <c r="O1546" s="593"/>
      <c r="P1546" s="593"/>
      <c r="R1546" s="593"/>
      <c r="S1546" s="593"/>
      <c r="T1546" s="593"/>
      <c r="U1546" s="593"/>
    </row>
    <row r="1547" customHeight="1" spans="6:21">
      <c r="F1547" s="593"/>
      <c r="G1547" s="593"/>
      <c r="H1547" s="593"/>
      <c r="I1547" s="593"/>
      <c r="J1547" s="593"/>
      <c r="K1547" s="593"/>
      <c r="L1547" s="593"/>
      <c r="M1547" s="593"/>
      <c r="N1547" s="593"/>
      <c r="O1547" s="593"/>
      <c r="P1547" s="593"/>
      <c r="R1547" s="593"/>
      <c r="S1547" s="593"/>
      <c r="T1547" s="593"/>
      <c r="U1547" s="593"/>
    </row>
    <row r="1548" customHeight="1" spans="6:21">
      <c r="F1548" s="593"/>
      <c r="G1548" s="593"/>
      <c r="H1548" s="593"/>
      <c r="I1548" s="593"/>
      <c r="J1548" s="593"/>
      <c r="K1548" s="593"/>
      <c r="L1548" s="593"/>
      <c r="M1548" s="593"/>
      <c r="N1548" s="593"/>
      <c r="O1548" s="593"/>
      <c r="P1548" s="593"/>
      <c r="R1548" s="593"/>
      <c r="S1548" s="593"/>
      <c r="T1548" s="593"/>
      <c r="U1548" s="593"/>
    </row>
    <row r="1549" customHeight="1" spans="6:21">
      <c r="F1549" s="593"/>
      <c r="G1549" s="593"/>
      <c r="H1549" s="593"/>
      <c r="I1549" s="593"/>
      <c r="J1549" s="593"/>
      <c r="K1549" s="593"/>
      <c r="L1549" s="593"/>
      <c r="M1549" s="593"/>
      <c r="N1549" s="593"/>
      <c r="O1549" s="593"/>
      <c r="P1549" s="593"/>
      <c r="R1549" s="593"/>
      <c r="S1549" s="593"/>
      <c r="T1549" s="593"/>
      <c r="U1549" s="593"/>
    </row>
    <row r="1550" customHeight="1" spans="6:21">
      <c r="F1550" s="593"/>
      <c r="G1550" s="593"/>
      <c r="H1550" s="593"/>
      <c r="I1550" s="593"/>
      <c r="J1550" s="593"/>
      <c r="K1550" s="593"/>
      <c r="L1550" s="593"/>
      <c r="M1550" s="593"/>
      <c r="N1550" s="593"/>
      <c r="O1550" s="593"/>
      <c r="P1550" s="593"/>
      <c r="R1550" s="593"/>
      <c r="S1550" s="593"/>
      <c r="T1550" s="593"/>
      <c r="U1550" s="593"/>
    </row>
    <row r="1551" customHeight="1" spans="6:21">
      <c r="F1551" s="593"/>
      <c r="G1551" s="593"/>
      <c r="H1551" s="593"/>
      <c r="I1551" s="593"/>
      <c r="J1551" s="593"/>
      <c r="K1551" s="593"/>
      <c r="L1551" s="593"/>
      <c r="M1551" s="593"/>
      <c r="N1551" s="593"/>
      <c r="O1551" s="593"/>
      <c r="P1551" s="593"/>
      <c r="R1551" s="593"/>
      <c r="S1551" s="593"/>
      <c r="T1551" s="593"/>
      <c r="U1551" s="593"/>
    </row>
    <row r="1552" customHeight="1" spans="6:21">
      <c r="F1552" s="593"/>
      <c r="G1552" s="593"/>
      <c r="H1552" s="593"/>
      <c r="I1552" s="593"/>
      <c r="J1552" s="593"/>
      <c r="K1552" s="593"/>
      <c r="L1552" s="593"/>
      <c r="M1552" s="593"/>
      <c r="N1552" s="593"/>
      <c r="O1552" s="593"/>
      <c r="P1552" s="593"/>
      <c r="R1552" s="593"/>
      <c r="S1552" s="593"/>
      <c r="T1552" s="593"/>
      <c r="U1552" s="593"/>
    </row>
    <row r="1553" customHeight="1" spans="6:21">
      <c r="F1553" s="593"/>
      <c r="G1553" s="593"/>
      <c r="H1553" s="593"/>
      <c r="I1553" s="593"/>
      <c r="J1553" s="593"/>
      <c r="K1553" s="593"/>
      <c r="L1553" s="593"/>
      <c r="M1553" s="593"/>
      <c r="N1553" s="593"/>
      <c r="O1553" s="593"/>
      <c r="P1553" s="593"/>
      <c r="R1553" s="593"/>
      <c r="S1553" s="593"/>
      <c r="T1553" s="593"/>
      <c r="U1553" s="593"/>
    </row>
    <row r="1554" customHeight="1" spans="6:21">
      <c r="F1554" s="593"/>
      <c r="G1554" s="593"/>
      <c r="H1554" s="593"/>
      <c r="I1554" s="593"/>
      <c r="J1554" s="593"/>
      <c r="K1554" s="593"/>
      <c r="L1554" s="593"/>
      <c r="M1554" s="593"/>
      <c r="N1554" s="593"/>
      <c r="O1554" s="593"/>
      <c r="P1554" s="593"/>
      <c r="R1554" s="593"/>
      <c r="S1554" s="593"/>
      <c r="T1554" s="593"/>
      <c r="U1554" s="593"/>
    </row>
    <row r="1555" customHeight="1" spans="6:21">
      <c r="F1555" s="593"/>
      <c r="G1555" s="593"/>
      <c r="H1555" s="593"/>
      <c r="I1555" s="593"/>
      <c r="J1555" s="593"/>
      <c r="K1555" s="593"/>
      <c r="L1555" s="593"/>
      <c r="M1555" s="593"/>
      <c r="N1555" s="593"/>
      <c r="O1555" s="593"/>
      <c r="P1555" s="593"/>
      <c r="R1555" s="593"/>
      <c r="S1555" s="593"/>
      <c r="T1555" s="593"/>
      <c r="U1555" s="593"/>
    </row>
    <row r="1556" customHeight="1" spans="6:21">
      <c r="F1556" s="593"/>
      <c r="G1556" s="593"/>
      <c r="H1556" s="593"/>
      <c r="I1556" s="593"/>
      <c r="J1556" s="593"/>
      <c r="K1556" s="593"/>
      <c r="L1556" s="593"/>
      <c r="M1556" s="593"/>
      <c r="N1556" s="593"/>
      <c r="O1556" s="593"/>
      <c r="P1556" s="593"/>
      <c r="R1556" s="593"/>
      <c r="S1556" s="593"/>
      <c r="T1556" s="593"/>
      <c r="U1556" s="593"/>
    </row>
    <row r="1557" customHeight="1" spans="6:21">
      <c r="F1557" s="593"/>
      <c r="G1557" s="593"/>
      <c r="H1557" s="593"/>
      <c r="I1557" s="593"/>
      <c r="J1557" s="593"/>
      <c r="K1557" s="593"/>
      <c r="L1557" s="593"/>
      <c r="M1557" s="593"/>
      <c r="N1557" s="593"/>
      <c r="O1557" s="593"/>
      <c r="P1557" s="593"/>
      <c r="R1557" s="593"/>
      <c r="S1557" s="593"/>
      <c r="T1557" s="593"/>
      <c r="U1557" s="593"/>
    </row>
    <row r="1558" customHeight="1" spans="6:21">
      <c r="F1558" s="593"/>
      <c r="G1558" s="593"/>
      <c r="H1558" s="593"/>
      <c r="I1558" s="593"/>
      <c r="J1558" s="593"/>
      <c r="K1558" s="593"/>
      <c r="L1558" s="593"/>
      <c r="M1558" s="593"/>
      <c r="N1558" s="593"/>
      <c r="O1558" s="593"/>
      <c r="P1558" s="593"/>
      <c r="R1558" s="593"/>
      <c r="S1558" s="593"/>
      <c r="T1558" s="593"/>
      <c r="U1558" s="593"/>
    </row>
    <row r="1559" customHeight="1" spans="6:21">
      <c r="F1559" s="593"/>
      <c r="G1559" s="593"/>
      <c r="H1559" s="593"/>
      <c r="I1559" s="593"/>
      <c r="J1559" s="593"/>
      <c r="K1559" s="593"/>
      <c r="L1559" s="593"/>
      <c r="M1559" s="593"/>
      <c r="N1559" s="593"/>
      <c r="O1559" s="593"/>
      <c r="P1559" s="593"/>
      <c r="R1559" s="593"/>
      <c r="S1559" s="593"/>
      <c r="T1559" s="593"/>
      <c r="U1559" s="593"/>
    </row>
    <row r="1560" customHeight="1" spans="6:21">
      <c r="F1560" s="593"/>
      <c r="G1560" s="593"/>
      <c r="H1560" s="593"/>
      <c r="I1560" s="593"/>
      <c r="J1560" s="593"/>
      <c r="K1560" s="593"/>
      <c r="L1560" s="593"/>
      <c r="M1560" s="593"/>
      <c r="N1560" s="593"/>
      <c r="O1560" s="593"/>
      <c r="P1560" s="593"/>
      <c r="R1560" s="593"/>
      <c r="S1560" s="593"/>
      <c r="T1560" s="593"/>
      <c r="U1560" s="593"/>
    </row>
    <row r="1561" customHeight="1" spans="6:21">
      <c r="F1561" s="593"/>
      <c r="G1561" s="593"/>
      <c r="H1561" s="593"/>
      <c r="I1561" s="593"/>
      <c r="J1561" s="593"/>
      <c r="K1561" s="593"/>
      <c r="L1561" s="593"/>
      <c r="M1561" s="593"/>
      <c r="N1561" s="593"/>
      <c r="O1561" s="593"/>
      <c r="P1561" s="593"/>
      <c r="R1561" s="593"/>
      <c r="S1561" s="593"/>
      <c r="T1561" s="593"/>
      <c r="U1561" s="593"/>
    </row>
    <row r="1562" customHeight="1" spans="6:21">
      <c r="F1562" s="593"/>
      <c r="G1562" s="593"/>
      <c r="H1562" s="593"/>
      <c r="I1562" s="593"/>
      <c r="J1562" s="593"/>
      <c r="K1562" s="593"/>
      <c r="L1562" s="593"/>
      <c r="M1562" s="593"/>
      <c r="N1562" s="593"/>
      <c r="O1562" s="593"/>
      <c r="P1562" s="593"/>
      <c r="R1562" s="593"/>
      <c r="S1562" s="593"/>
      <c r="T1562" s="593"/>
      <c r="U1562" s="593"/>
    </row>
    <row r="1563" customHeight="1" spans="6:21">
      <c r="F1563" s="593"/>
      <c r="G1563" s="593"/>
      <c r="H1563" s="593"/>
      <c r="I1563" s="593"/>
      <c r="J1563" s="593"/>
      <c r="K1563" s="593"/>
      <c r="L1563" s="593"/>
      <c r="M1563" s="593"/>
      <c r="N1563" s="593"/>
      <c r="O1563" s="593"/>
      <c r="P1563" s="593"/>
      <c r="R1563" s="593"/>
      <c r="S1563" s="593"/>
      <c r="T1563" s="593"/>
      <c r="U1563" s="593"/>
    </row>
    <row r="1564" customHeight="1" spans="6:21">
      <c r="F1564" s="593"/>
      <c r="G1564" s="593"/>
      <c r="H1564" s="593"/>
      <c r="I1564" s="593"/>
      <c r="J1564" s="593"/>
      <c r="K1564" s="593"/>
      <c r="L1564" s="593"/>
      <c r="M1564" s="593"/>
      <c r="N1564" s="593"/>
      <c r="O1564" s="593"/>
      <c r="P1564" s="593"/>
      <c r="R1564" s="593"/>
      <c r="S1564" s="593"/>
      <c r="T1564" s="593"/>
      <c r="U1564" s="593"/>
    </row>
    <row r="1565" customHeight="1" spans="6:21">
      <c r="F1565" s="593"/>
      <c r="G1565" s="593"/>
      <c r="H1565" s="593"/>
      <c r="I1565" s="593"/>
      <c r="J1565" s="593"/>
      <c r="K1565" s="593"/>
      <c r="L1565" s="593"/>
      <c r="M1565" s="593"/>
      <c r="N1565" s="593"/>
      <c r="O1565" s="593"/>
      <c r="P1565" s="593"/>
      <c r="R1565" s="593"/>
      <c r="S1565" s="593"/>
      <c r="T1565" s="593"/>
      <c r="U1565" s="593"/>
    </row>
    <row r="1566" customHeight="1" spans="6:21">
      <c r="F1566" s="593"/>
      <c r="G1566" s="593"/>
      <c r="H1566" s="593"/>
      <c r="I1566" s="593"/>
      <c r="J1566" s="593"/>
      <c r="K1566" s="593"/>
      <c r="L1566" s="593"/>
      <c r="M1566" s="593"/>
      <c r="N1566" s="593"/>
      <c r="O1566" s="593"/>
      <c r="P1566" s="593"/>
      <c r="R1566" s="593"/>
      <c r="S1566" s="593"/>
      <c r="T1566" s="593"/>
      <c r="U1566" s="593"/>
    </row>
    <row r="1567" customHeight="1" spans="6:21">
      <c r="F1567" s="593"/>
      <c r="G1567" s="593"/>
      <c r="H1567" s="593"/>
      <c r="I1567" s="593"/>
      <c r="J1567" s="593"/>
      <c r="K1567" s="593"/>
      <c r="L1567" s="593"/>
      <c r="M1567" s="593"/>
      <c r="N1567" s="593"/>
      <c r="O1567" s="593"/>
      <c r="P1567" s="593"/>
      <c r="R1567" s="593"/>
      <c r="S1567" s="593"/>
      <c r="T1567" s="593"/>
      <c r="U1567" s="593"/>
    </row>
    <row r="1568" customHeight="1" spans="6:21">
      <c r="F1568" s="593"/>
      <c r="G1568" s="593"/>
      <c r="H1568" s="593"/>
      <c r="I1568" s="593"/>
      <c r="J1568" s="593"/>
      <c r="K1568" s="593"/>
      <c r="L1568" s="593"/>
      <c r="M1568" s="593"/>
      <c r="N1568" s="593"/>
      <c r="O1568" s="593"/>
      <c r="P1568" s="593"/>
      <c r="R1568" s="593"/>
      <c r="S1568" s="593"/>
      <c r="T1568" s="593"/>
      <c r="U1568" s="593"/>
    </row>
    <row r="1569" customHeight="1" spans="6:21">
      <c r="F1569" s="593"/>
      <c r="G1569" s="593"/>
      <c r="H1569" s="593"/>
      <c r="I1569" s="593"/>
      <c r="J1569" s="593"/>
      <c r="K1569" s="593"/>
      <c r="L1569" s="593"/>
      <c r="M1569" s="593"/>
      <c r="N1569" s="593"/>
      <c r="O1569" s="593"/>
      <c r="P1569" s="593"/>
      <c r="R1569" s="593"/>
      <c r="S1569" s="593"/>
      <c r="T1569" s="593"/>
      <c r="U1569" s="593"/>
    </row>
    <row r="1570" customHeight="1" spans="6:21">
      <c r="F1570" s="593"/>
      <c r="G1570" s="593"/>
      <c r="H1570" s="593"/>
      <c r="I1570" s="593"/>
      <c r="J1570" s="593"/>
      <c r="K1570" s="593"/>
      <c r="L1570" s="593"/>
      <c r="M1570" s="593"/>
      <c r="N1570" s="593"/>
      <c r="O1570" s="593"/>
      <c r="P1570" s="593"/>
      <c r="R1570" s="593"/>
      <c r="S1570" s="593"/>
      <c r="T1570" s="593"/>
      <c r="U1570" s="593"/>
    </row>
    <row r="1571" customHeight="1" spans="6:21">
      <c r="F1571" s="593"/>
      <c r="G1571" s="593"/>
      <c r="H1571" s="593"/>
      <c r="I1571" s="593"/>
      <c r="J1571" s="593"/>
      <c r="K1571" s="593"/>
      <c r="L1571" s="593"/>
      <c r="M1571" s="593"/>
      <c r="N1571" s="593"/>
      <c r="O1571" s="593"/>
      <c r="P1571" s="593"/>
      <c r="R1571" s="593"/>
      <c r="S1571" s="593"/>
      <c r="T1571" s="593"/>
      <c r="U1571" s="593"/>
    </row>
    <row r="1572" customHeight="1" spans="6:21">
      <c r="F1572" s="593"/>
      <c r="G1572" s="593"/>
      <c r="H1572" s="593"/>
      <c r="I1572" s="593"/>
      <c r="J1572" s="593"/>
      <c r="K1572" s="593"/>
      <c r="L1572" s="593"/>
      <c r="M1572" s="593"/>
      <c r="N1572" s="593"/>
      <c r="O1572" s="593"/>
      <c r="P1572" s="593"/>
      <c r="R1572" s="593"/>
      <c r="S1572" s="593"/>
      <c r="T1572" s="593"/>
      <c r="U1572" s="593"/>
    </row>
    <row r="1573" customHeight="1" spans="6:21">
      <c r="F1573" s="593"/>
      <c r="G1573" s="593"/>
      <c r="H1573" s="593"/>
      <c r="I1573" s="593"/>
      <c r="J1573" s="593"/>
      <c r="K1573" s="593"/>
      <c r="L1573" s="593"/>
      <c r="M1573" s="593"/>
      <c r="N1573" s="593"/>
      <c r="O1573" s="593"/>
      <c r="P1573" s="593"/>
      <c r="R1573" s="593"/>
      <c r="S1573" s="593"/>
      <c r="T1573" s="593"/>
      <c r="U1573" s="593"/>
    </row>
    <row r="1574" customHeight="1" spans="6:21">
      <c r="F1574" s="593"/>
      <c r="G1574" s="593"/>
      <c r="H1574" s="593"/>
      <c r="I1574" s="593"/>
      <c r="J1574" s="593"/>
      <c r="K1574" s="593"/>
      <c r="L1574" s="593"/>
      <c r="M1574" s="593"/>
      <c r="N1574" s="593"/>
      <c r="O1574" s="593"/>
      <c r="P1574" s="593"/>
      <c r="R1574" s="593"/>
      <c r="S1574" s="593"/>
      <c r="T1574" s="593"/>
      <c r="U1574" s="593"/>
    </row>
    <row r="1575" customHeight="1" spans="6:21">
      <c r="F1575" s="593"/>
      <c r="G1575" s="593"/>
      <c r="H1575" s="593"/>
      <c r="I1575" s="593"/>
      <c r="J1575" s="593"/>
      <c r="K1575" s="593"/>
      <c r="L1575" s="593"/>
      <c r="M1575" s="593"/>
      <c r="N1575" s="593"/>
      <c r="O1575" s="593"/>
      <c r="P1575" s="593"/>
      <c r="R1575" s="593"/>
      <c r="S1575" s="593"/>
      <c r="T1575" s="593"/>
      <c r="U1575" s="593"/>
    </row>
    <row r="1576" customHeight="1" spans="6:21">
      <c r="F1576" s="593"/>
      <c r="G1576" s="593"/>
      <c r="H1576" s="593"/>
      <c r="I1576" s="593"/>
      <c r="J1576" s="593"/>
      <c r="K1576" s="593"/>
      <c r="L1576" s="593"/>
      <c r="M1576" s="593"/>
      <c r="N1576" s="593"/>
      <c r="O1576" s="593"/>
      <c r="P1576" s="593"/>
      <c r="R1576" s="593"/>
      <c r="S1576" s="593"/>
      <c r="T1576" s="593"/>
      <c r="U1576" s="593"/>
    </row>
    <row r="1577" customHeight="1" spans="6:21">
      <c r="F1577" s="593"/>
      <c r="G1577" s="593"/>
      <c r="H1577" s="593"/>
      <c r="I1577" s="593"/>
      <c r="J1577" s="593"/>
      <c r="K1577" s="593"/>
      <c r="L1577" s="593"/>
      <c r="M1577" s="593"/>
      <c r="N1577" s="593"/>
      <c r="O1577" s="593"/>
      <c r="P1577" s="593"/>
      <c r="R1577" s="593"/>
      <c r="S1577" s="593"/>
      <c r="T1577" s="593"/>
      <c r="U1577" s="593"/>
    </row>
    <row r="1578" customHeight="1" spans="6:21">
      <c r="F1578" s="593"/>
      <c r="G1578" s="593"/>
      <c r="H1578" s="593"/>
      <c r="I1578" s="593"/>
      <c r="J1578" s="593"/>
      <c r="K1578" s="593"/>
      <c r="L1578" s="593"/>
      <c r="M1578" s="593"/>
      <c r="N1578" s="593"/>
      <c r="O1578" s="593"/>
      <c r="P1578" s="593"/>
      <c r="R1578" s="593"/>
      <c r="S1578" s="593"/>
      <c r="T1578" s="593"/>
      <c r="U1578" s="593"/>
    </row>
    <row r="1579" customHeight="1" spans="6:21">
      <c r="F1579" s="593"/>
      <c r="G1579" s="593"/>
      <c r="H1579" s="593"/>
      <c r="I1579" s="593"/>
      <c r="J1579" s="593"/>
      <c r="K1579" s="593"/>
      <c r="L1579" s="593"/>
      <c r="M1579" s="593"/>
      <c r="N1579" s="593"/>
      <c r="O1579" s="593"/>
      <c r="P1579" s="593"/>
      <c r="R1579" s="593"/>
      <c r="S1579" s="593"/>
      <c r="T1579" s="593"/>
      <c r="U1579" s="593"/>
    </row>
    <row r="1580" customHeight="1" spans="6:21">
      <c r="F1580" s="593"/>
      <c r="G1580" s="593"/>
      <c r="H1580" s="593"/>
      <c r="I1580" s="593"/>
      <c r="J1580" s="593"/>
      <c r="K1580" s="593"/>
      <c r="L1580" s="593"/>
      <c r="M1580" s="593"/>
      <c r="N1580" s="593"/>
      <c r="O1580" s="593"/>
      <c r="P1580" s="593"/>
      <c r="R1580" s="593"/>
      <c r="S1580" s="593"/>
      <c r="T1580" s="593"/>
      <c r="U1580" s="593"/>
    </row>
    <row r="1581" customHeight="1" spans="6:21">
      <c r="F1581" s="593"/>
      <c r="G1581" s="593"/>
      <c r="H1581" s="593"/>
      <c r="I1581" s="593"/>
      <c r="J1581" s="593"/>
      <c r="K1581" s="593"/>
      <c r="L1581" s="593"/>
      <c r="M1581" s="593"/>
      <c r="N1581" s="593"/>
      <c r="O1581" s="593"/>
      <c r="P1581" s="593"/>
      <c r="R1581" s="593"/>
      <c r="S1581" s="593"/>
      <c r="T1581" s="593"/>
      <c r="U1581" s="593"/>
    </row>
    <row r="1582" customHeight="1" spans="6:21">
      <c r="F1582" s="593"/>
      <c r="G1582" s="593"/>
      <c r="H1582" s="593"/>
      <c r="I1582" s="593"/>
      <c r="J1582" s="593"/>
      <c r="K1582" s="593"/>
      <c r="L1582" s="593"/>
      <c r="M1582" s="593"/>
      <c r="N1582" s="593"/>
      <c r="O1582" s="593"/>
      <c r="P1582" s="593"/>
      <c r="R1582" s="593"/>
      <c r="S1582" s="593"/>
      <c r="T1582" s="593"/>
      <c r="U1582" s="593"/>
    </row>
    <row r="1583" customHeight="1" spans="6:21">
      <c r="F1583" s="593"/>
      <c r="G1583" s="593"/>
      <c r="H1583" s="593"/>
      <c r="I1583" s="593"/>
      <c r="J1583" s="593"/>
      <c r="K1583" s="593"/>
      <c r="L1583" s="593"/>
      <c r="M1583" s="593"/>
      <c r="N1583" s="593"/>
      <c r="O1583" s="593"/>
      <c r="P1583" s="593"/>
      <c r="R1583" s="593"/>
      <c r="S1583" s="593"/>
      <c r="T1583" s="593"/>
      <c r="U1583" s="593"/>
    </row>
    <row r="1584" customHeight="1" spans="6:21">
      <c r="F1584" s="593"/>
      <c r="G1584" s="593"/>
      <c r="H1584" s="593"/>
      <c r="I1584" s="593"/>
      <c r="J1584" s="593"/>
      <c r="K1584" s="593"/>
      <c r="L1584" s="593"/>
      <c r="M1584" s="593"/>
      <c r="N1584" s="593"/>
      <c r="O1584" s="593"/>
      <c r="P1584" s="593"/>
      <c r="R1584" s="593"/>
      <c r="S1584" s="593"/>
      <c r="T1584" s="593"/>
      <c r="U1584" s="593"/>
    </row>
    <row r="1585" customHeight="1" spans="6:21">
      <c r="F1585" s="593"/>
      <c r="G1585" s="593"/>
      <c r="H1585" s="593"/>
      <c r="I1585" s="593"/>
      <c r="J1585" s="593"/>
      <c r="K1585" s="593"/>
      <c r="L1585" s="593"/>
      <c r="M1585" s="593"/>
      <c r="N1585" s="593"/>
      <c r="O1585" s="593"/>
      <c r="P1585" s="593"/>
      <c r="R1585" s="593"/>
      <c r="S1585" s="593"/>
      <c r="T1585" s="593"/>
      <c r="U1585" s="593"/>
    </row>
    <row r="1586" customHeight="1" spans="6:21">
      <c r="F1586" s="593"/>
      <c r="G1586" s="593"/>
      <c r="H1586" s="593"/>
      <c r="I1586" s="593"/>
      <c r="J1586" s="593"/>
      <c r="K1586" s="593"/>
      <c r="L1586" s="593"/>
      <c r="M1586" s="593"/>
      <c r="N1586" s="593"/>
      <c r="O1586" s="593"/>
      <c r="P1586" s="593"/>
      <c r="R1586" s="593"/>
      <c r="S1586" s="593"/>
      <c r="T1586" s="593"/>
      <c r="U1586" s="593"/>
    </row>
    <row r="1587" customHeight="1" spans="6:21">
      <c r="F1587" s="593"/>
      <c r="G1587" s="593"/>
      <c r="H1587" s="593"/>
      <c r="I1587" s="593"/>
      <c r="J1587" s="593"/>
      <c r="K1587" s="593"/>
      <c r="L1587" s="593"/>
      <c r="M1587" s="593"/>
      <c r="N1587" s="593"/>
      <c r="O1587" s="593"/>
      <c r="P1587" s="593"/>
      <c r="R1587" s="593"/>
      <c r="S1587" s="593"/>
      <c r="T1587" s="593"/>
      <c r="U1587" s="593"/>
    </row>
    <row r="1588" customHeight="1" spans="6:21">
      <c r="F1588" s="593"/>
      <c r="G1588" s="593"/>
      <c r="H1588" s="593"/>
      <c r="I1588" s="593"/>
      <c r="J1588" s="593"/>
      <c r="K1588" s="593"/>
      <c r="L1588" s="593"/>
      <c r="M1588" s="593"/>
      <c r="N1588" s="593"/>
      <c r="O1588" s="593"/>
      <c r="P1588" s="593"/>
      <c r="R1588" s="593"/>
      <c r="S1588" s="593"/>
      <c r="T1588" s="593"/>
      <c r="U1588" s="593"/>
    </row>
    <row r="1589" customHeight="1" spans="6:21">
      <c r="F1589" s="593"/>
      <c r="G1589" s="593"/>
      <c r="H1589" s="593"/>
      <c r="I1589" s="593"/>
      <c r="J1589" s="593"/>
      <c r="K1589" s="593"/>
      <c r="L1589" s="593"/>
      <c r="M1589" s="593"/>
      <c r="N1589" s="593"/>
      <c r="O1589" s="593"/>
      <c r="P1589" s="593"/>
      <c r="R1589" s="593"/>
      <c r="S1589" s="593"/>
      <c r="T1589" s="593"/>
      <c r="U1589" s="593"/>
    </row>
    <row r="1590" customHeight="1" spans="6:21">
      <c r="F1590" s="593"/>
      <c r="G1590" s="593"/>
      <c r="H1590" s="593"/>
      <c r="I1590" s="593"/>
      <c r="J1590" s="593"/>
      <c r="K1590" s="593"/>
      <c r="L1590" s="593"/>
      <c r="M1590" s="593"/>
      <c r="N1590" s="593"/>
      <c r="O1590" s="593"/>
      <c r="P1590" s="593"/>
      <c r="R1590" s="593"/>
      <c r="S1590" s="593"/>
      <c r="T1590" s="593"/>
      <c r="U1590" s="593"/>
    </row>
    <row r="1591" customHeight="1" spans="6:21">
      <c r="F1591" s="593"/>
      <c r="G1591" s="593"/>
      <c r="H1591" s="593"/>
      <c r="I1591" s="593"/>
      <c r="J1591" s="593"/>
      <c r="K1591" s="593"/>
      <c r="L1591" s="593"/>
      <c r="M1591" s="593"/>
      <c r="N1591" s="593"/>
      <c r="O1591" s="593"/>
      <c r="P1591" s="593"/>
      <c r="R1591" s="593"/>
      <c r="S1591" s="593"/>
      <c r="T1591" s="593"/>
      <c r="U1591" s="593"/>
    </row>
    <row r="1592" customHeight="1" spans="6:21">
      <c r="F1592" s="593"/>
      <c r="G1592" s="593"/>
      <c r="H1592" s="593"/>
      <c r="I1592" s="593"/>
      <c r="J1592" s="593"/>
      <c r="K1592" s="593"/>
      <c r="L1592" s="593"/>
      <c r="M1592" s="593"/>
      <c r="N1592" s="593"/>
      <c r="O1592" s="593"/>
      <c r="P1592" s="593"/>
      <c r="R1592" s="593"/>
      <c r="S1592" s="593"/>
      <c r="T1592" s="593"/>
      <c r="U1592" s="593"/>
    </row>
    <row r="1593" customHeight="1" spans="6:21">
      <c r="F1593" s="593"/>
      <c r="G1593" s="593"/>
      <c r="H1593" s="593"/>
      <c r="I1593" s="593"/>
      <c r="J1593" s="593"/>
      <c r="K1593" s="593"/>
      <c r="L1593" s="593"/>
      <c r="M1593" s="593"/>
      <c r="N1593" s="593"/>
      <c r="O1593" s="593"/>
      <c r="P1593" s="593"/>
      <c r="R1593" s="593"/>
      <c r="S1593" s="593"/>
      <c r="T1593" s="593"/>
      <c r="U1593" s="593"/>
    </row>
    <row r="1594" customHeight="1" spans="6:21">
      <c r="F1594" s="593"/>
      <c r="G1594" s="593"/>
      <c r="H1594" s="593"/>
      <c r="I1594" s="593"/>
      <c r="J1594" s="593"/>
      <c r="K1594" s="593"/>
      <c r="L1594" s="593"/>
      <c r="M1594" s="593"/>
      <c r="N1594" s="593"/>
      <c r="O1594" s="593"/>
      <c r="P1594" s="593"/>
      <c r="R1594" s="593"/>
      <c r="S1594" s="593"/>
      <c r="T1594" s="593"/>
      <c r="U1594" s="593"/>
    </row>
    <row r="1595" customHeight="1" spans="6:21">
      <c r="F1595" s="593"/>
      <c r="G1595" s="593"/>
      <c r="H1595" s="593"/>
      <c r="I1595" s="593"/>
      <c r="J1595" s="593"/>
      <c r="K1595" s="593"/>
      <c r="L1595" s="593"/>
      <c r="M1595" s="593"/>
      <c r="N1595" s="593"/>
      <c r="O1595" s="593"/>
      <c r="P1595" s="593"/>
      <c r="R1595" s="593"/>
      <c r="S1595" s="593"/>
      <c r="T1595" s="593"/>
      <c r="U1595" s="593"/>
    </row>
    <row r="1596" customHeight="1" spans="6:21">
      <c r="F1596" s="593"/>
      <c r="G1596" s="593"/>
      <c r="H1596" s="593"/>
      <c r="I1596" s="593"/>
      <c r="J1596" s="593"/>
      <c r="K1596" s="593"/>
      <c r="L1596" s="593"/>
      <c r="M1596" s="593"/>
      <c r="N1596" s="593"/>
      <c r="O1596" s="593"/>
      <c r="P1596" s="593"/>
      <c r="R1596" s="593"/>
      <c r="S1596" s="593"/>
      <c r="T1596" s="593"/>
      <c r="U1596" s="593"/>
    </row>
    <row r="1597" customHeight="1" spans="6:21">
      <c r="F1597" s="593"/>
      <c r="G1597" s="593"/>
      <c r="H1597" s="593"/>
      <c r="I1597" s="593"/>
      <c r="J1597" s="593"/>
      <c r="K1597" s="593"/>
      <c r="L1597" s="593"/>
      <c r="M1597" s="593"/>
      <c r="N1597" s="593"/>
      <c r="O1597" s="593"/>
      <c r="P1597" s="593"/>
      <c r="R1597" s="593"/>
      <c r="S1597" s="593"/>
      <c r="T1597" s="593"/>
      <c r="U1597" s="593"/>
    </row>
    <row r="1598" customHeight="1" spans="6:21">
      <c r="F1598" s="593"/>
      <c r="G1598" s="593"/>
      <c r="H1598" s="593"/>
      <c r="I1598" s="593"/>
      <c r="J1598" s="593"/>
      <c r="K1598" s="593"/>
      <c r="L1598" s="593"/>
      <c r="M1598" s="593"/>
      <c r="N1598" s="593"/>
      <c r="O1598" s="593"/>
      <c r="P1598" s="593"/>
      <c r="R1598" s="593"/>
      <c r="S1598" s="593"/>
      <c r="T1598" s="593"/>
      <c r="U1598" s="593"/>
    </row>
    <row r="1599" customHeight="1" spans="6:21">
      <c r="F1599" s="593"/>
      <c r="G1599" s="593"/>
      <c r="H1599" s="593"/>
      <c r="I1599" s="593"/>
      <c r="J1599" s="593"/>
      <c r="K1599" s="593"/>
      <c r="L1599" s="593"/>
      <c r="M1599" s="593"/>
      <c r="N1599" s="593"/>
      <c r="O1599" s="593"/>
      <c r="P1599" s="593"/>
      <c r="R1599" s="593"/>
      <c r="S1599" s="593"/>
      <c r="T1599" s="593"/>
      <c r="U1599" s="593"/>
    </row>
    <row r="1600" customHeight="1" spans="6:21">
      <c r="F1600" s="593"/>
      <c r="G1600" s="593"/>
      <c r="H1600" s="593"/>
      <c r="I1600" s="593"/>
      <c r="J1600" s="593"/>
      <c r="K1600" s="593"/>
      <c r="L1600" s="593"/>
      <c r="M1600" s="593"/>
      <c r="N1600" s="593"/>
      <c r="O1600" s="593"/>
      <c r="P1600" s="593"/>
      <c r="R1600" s="593"/>
      <c r="S1600" s="593"/>
      <c r="T1600" s="593"/>
      <c r="U1600" s="593"/>
    </row>
    <row r="1601" customHeight="1" spans="6:21">
      <c r="F1601" s="593"/>
      <c r="G1601" s="593"/>
      <c r="H1601" s="593"/>
      <c r="I1601" s="593"/>
      <c r="J1601" s="593"/>
      <c r="K1601" s="593"/>
      <c r="L1601" s="593"/>
      <c r="M1601" s="593"/>
      <c r="N1601" s="593"/>
      <c r="O1601" s="593"/>
      <c r="P1601" s="593"/>
      <c r="R1601" s="593"/>
      <c r="S1601" s="593"/>
      <c r="T1601" s="593"/>
      <c r="U1601" s="593"/>
    </row>
    <row r="1602" customHeight="1" spans="6:21">
      <c r="F1602" s="593"/>
      <c r="G1602" s="593"/>
      <c r="H1602" s="593"/>
      <c r="I1602" s="593"/>
      <c r="J1602" s="593"/>
      <c r="K1602" s="593"/>
      <c r="L1602" s="593"/>
      <c r="M1602" s="593"/>
      <c r="N1602" s="593"/>
      <c r="O1602" s="593"/>
      <c r="P1602" s="593"/>
      <c r="R1602" s="593"/>
      <c r="S1602" s="593"/>
      <c r="T1602" s="593"/>
      <c r="U1602" s="593"/>
    </row>
    <row r="1603" customHeight="1" spans="6:21">
      <c r="F1603" s="593"/>
      <c r="G1603" s="593"/>
      <c r="H1603" s="593"/>
      <c r="I1603" s="593"/>
      <c r="J1603" s="593"/>
      <c r="K1603" s="593"/>
      <c r="L1603" s="593"/>
      <c r="M1603" s="593"/>
      <c r="N1603" s="593"/>
      <c r="O1603" s="593"/>
      <c r="P1603" s="593"/>
      <c r="R1603" s="593"/>
      <c r="S1603" s="593"/>
      <c r="T1603" s="593"/>
      <c r="U1603" s="593"/>
    </row>
    <row r="1604" customHeight="1" spans="6:21">
      <c r="F1604" s="593"/>
      <c r="G1604" s="593"/>
      <c r="H1604" s="593"/>
      <c r="I1604" s="593"/>
      <c r="J1604" s="593"/>
      <c r="K1604" s="593"/>
      <c r="L1604" s="593"/>
      <c r="M1604" s="593"/>
      <c r="N1604" s="593"/>
      <c r="O1604" s="593"/>
      <c r="P1604" s="593"/>
      <c r="R1604" s="593"/>
      <c r="S1604" s="593"/>
      <c r="T1604" s="593"/>
      <c r="U1604" s="593"/>
    </row>
    <row r="1605" customHeight="1" spans="6:21">
      <c r="F1605" s="593"/>
      <c r="G1605" s="593"/>
      <c r="H1605" s="593"/>
      <c r="I1605" s="593"/>
      <c r="J1605" s="593"/>
      <c r="K1605" s="593"/>
      <c r="L1605" s="593"/>
      <c r="M1605" s="593"/>
      <c r="N1605" s="593"/>
      <c r="O1605" s="593"/>
      <c r="P1605" s="593"/>
      <c r="R1605" s="593"/>
      <c r="S1605" s="593"/>
      <c r="T1605" s="593"/>
      <c r="U1605" s="593"/>
    </row>
    <row r="1606" customHeight="1" spans="6:21">
      <c r="F1606" s="593"/>
      <c r="G1606" s="593"/>
      <c r="H1606" s="593"/>
      <c r="I1606" s="593"/>
      <c r="J1606" s="593"/>
      <c r="K1606" s="593"/>
      <c r="L1606" s="593"/>
      <c r="M1606" s="593"/>
      <c r="N1606" s="593"/>
      <c r="O1606" s="593"/>
      <c r="P1606" s="593"/>
      <c r="R1606" s="593"/>
      <c r="S1606" s="593"/>
      <c r="T1606" s="593"/>
      <c r="U1606" s="593"/>
    </row>
    <row r="1607" customHeight="1" spans="6:21">
      <c r="F1607" s="593"/>
      <c r="G1607" s="593"/>
      <c r="H1607" s="593"/>
      <c r="I1607" s="593"/>
      <c r="J1607" s="593"/>
      <c r="K1607" s="593"/>
      <c r="L1607" s="593"/>
      <c r="M1607" s="593"/>
      <c r="N1607" s="593"/>
      <c r="O1607" s="593"/>
      <c r="P1607" s="593"/>
      <c r="R1607" s="593"/>
      <c r="S1607" s="593"/>
      <c r="T1607" s="593"/>
      <c r="U1607" s="593"/>
    </row>
    <row r="1608" customHeight="1" spans="6:21">
      <c r="F1608" s="593"/>
      <c r="G1608" s="593"/>
      <c r="H1608" s="593"/>
      <c r="I1608" s="593"/>
      <c r="J1608" s="593"/>
      <c r="K1608" s="593"/>
      <c r="L1608" s="593"/>
      <c r="M1608" s="593"/>
      <c r="N1608" s="593"/>
      <c r="O1608" s="593"/>
      <c r="P1608" s="593"/>
      <c r="R1608" s="593"/>
      <c r="S1608" s="593"/>
      <c r="T1608" s="593"/>
      <c r="U1608" s="593"/>
    </row>
    <row r="1609" customHeight="1" spans="6:21">
      <c r="F1609" s="593"/>
      <c r="G1609" s="593"/>
      <c r="H1609" s="593"/>
      <c r="I1609" s="593"/>
      <c r="J1609" s="593"/>
      <c r="K1609" s="593"/>
      <c r="L1609" s="593"/>
      <c r="M1609" s="593"/>
      <c r="N1609" s="593"/>
      <c r="O1609" s="593"/>
      <c r="P1609" s="593"/>
      <c r="R1609" s="593"/>
      <c r="S1609" s="593"/>
      <c r="T1609" s="593"/>
      <c r="U1609" s="593"/>
    </row>
    <row r="1610" customHeight="1" spans="6:21">
      <c r="F1610" s="593"/>
      <c r="G1610" s="593"/>
      <c r="H1610" s="593"/>
      <c r="I1610" s="593"/>
      <c r="J1610" s="593"/>
      <c r="K1610" s="593"/>
      <c r="L1610" s="593"/>
      <c r="M1610" s="593"/>
      <c r="N1610" s="593"/>
      <c r="O1610" s="593"/>
      <c r="P1610" s="593"/>
      <c r="R1610" s="593"/>
      <c r="S1610" s="593"/>
      <c r="T1610" s="593"/>
      <c r="U1610" s="593"/>
    </row>
    <row r="1611" customHeight="1" spans="6:21">
      <c r="F1611" s="593"/>
      <c r="G1611" s="593"/>
      <c r="H1611" s="593"/>
      <c r="I1611" s="593"/>
      <c r="J1611" s="593"/>
      <c r="K1611" s="593"/>
      <c r="L1611" s="593"/>
      <c r="M1611" s="593"/>
      <c r="N1611" s="593"/>
      <c r="O1611" s="593"/>
      <c r="P1611" s="593"/>
      <c r="R1611" s="593"/>
      <c r="S1611" s="593"/>
      <c r="T1611" s="593"/>
      <c r="U1611" s="593"/>
    </row>
    <row r="1612" customHeight="1" spans="6:21">
      <c r="F1612" s="593"/>
      <c r="G1612" s="593"/>
      <c r="H1612" s="593"/>
      <c r="I1612" s="593"/>
      <c r="J1612" s="593"/>
      <c r="K1612" s="593"/>
      <c r="L1612" s="593"/>
      <c r="M1612" s="593"/>
      <c r="N1612" s="593"/>
      <c r="O1612" s="593"/>
      <c r="P1612" s="593"/>
      <c r="R1612" s="593"/>
      <c r="S1612" s="593"/>
      <c r="T1612" s="593"/>
      <c r="U1612" s="593"/>
    </row>
    <row r="1613" customHeight="1" spans="6:21">
      <c r="F1613" s="593"/>
      <c r="G1613" s="593"/>
      <c r="H1613" s="593"/>
      <c r="I1613" s="593"/>
      <c r="J1613" s="593"/>
      <c r="K1613" s="593"/>
      <c r="L1613" s="593"/>
      <c r="M1613" s="593"/>
      <c r="N1613" s="593"/>
      <c r="O1613" s="593"/>
      <c r="P1613" s="593"/>
      <c r="R1613" s="593"/>
      <c r="S1613" s="593"/>
      <c r="T1613" s="593"/>
      <c r="U1613" s="593"/>
    </row>
    <row r="1614" customHeight="1" spans="6:21">
      <c r="F1614" s="593"/>
      <c r="G1614" s="593"/>
      <c r="H1614" s="593"/>
      <c r="I1614" s="593"/>
      <c r="J1614" s="593"/>
      <c r="K1614" s="593"/>
      <c r="L1614" s="593"/>
      <c r="M1614" s="593"/>
      <c r="N1614" s="593"/>
      <c r="O1614" s="593"/>
      <c r="P1614" s="593"/>
      <c r="R1614" s="593"/>
      <c r="S1614" s="593"/>
      <c r="T1614" s="593"/>
      <c r="U1614" s="593"/>
    </row>
    <row r="1615" customHeight="1" spans="6:21">
      <c r="F1615" s="593"/>
      <c r="G1615" s="593"/>
      <c r="H1615" s="593"/>
      <c r="I1615" s="593"/>
      <c r="J1615" s="593"/>
      <c r="K1615" s="593"/>
      <c r="L1615" s="593"/>
      <c r="M1615" s="593"/>
      <c r="N1615" s="593"/>
      <c r="O1615" s="593"/>
      <c r="P1615" s="593"/>
      <c r="R1615" s="593"/>
      <c r="S1615" s="593"/>
      <c r="T1615" s="593"/>
      <c r="U1615" s="593"/>
    </row>
    <row r="1616" customHeight="1" spans="6:21">
      <c r="F1616" s="593"/>
      <c r="G1616" s="593"/>
      <c r="H1616" s="593"/>
      <c r="I1616" s="593"/>
      <c r="J1616" s="593"/>
      <c r="K1616" s="593"/>
      <c r="L1616" s="593"/>
      <c r="M1616" s="593"/>
      <c r="N1616" s="593"/>
      <c r="O1616" s="593"/>
      <c r="P1616" s="593"/>
      <c r="R1616" s="593"/>
      <c r="S1616" s="593"/>
      <c r="T1616" s="593"/>
      <c r="U1616" s="593"/>
    </row>
    <row r="1617" customHeight="1" spans="6:21">
      <c r="F1617" s="593"/>
      <c r="G1617" s="593"/>
      <c r="H1617" s="593"/>
      <c r="I1617" s="593"/>
      <c r="J1617" s="593"/>
      <c r="K1617" s="593"/>
      <c r="L1617" s="593"/>
      <c r="M1617" s="593"/>
      <c r="N1617" s="593"/>
      <c r="O1617" s="593"/>
      <c r="P1617" s="593"/>
      <c r="R1617" s="593"/>
      <c r="S1617" s="593"/>
      <c r="T1617" s="593"/>
      <c r="U1617" s="593"/>
    </row>
    <row r="1618" customHeight="1" spans="6:21">
      <c r="F1618" s="593"/>
      <c r="G1618" s="593"/>
      <c r="H1618" s="593"/>
      <c r="I1618" s="593"/>
      <c r="J1618" s="593"/>
      <c r="K1618" s="593"/>
      <c r="L1618" s="593"/>
      <c r="M1618" s="593"/>
      <c r="N1618" s="593"/>
      <c r="O1618" s="593"/>
      <c r="P1618" s="593"/>
      <c r="R1618" s="593"/>
      <c r="S1618" s="593"/>
      <c r="T1618" s="593"/>
      <c r="U1618" s="593"/>
    </row>
    <row r="1619" customHeight="1" spans="6:21">
      <c r="F1619" s="593"/>
      <c r="G1619" s="593"/>
      <c r="H1619" s="593"/>
      <c r="I1619" s="593"/>
      <c r="J1619" s="593"/>
      <c r="K1619" s="593"/>
      <c r="L1619" s="593"/>
      <c r="M1619" s="593"/>
      <c r="N1619" s="593"/>
      <c r="O1619" s="593"/>
      <c r="P1619" s="593"/>
      <c r="R1619" s="593"/>
      <c r="S1619" s="593"/>
      <c r="T1619" s="593"/>
      <c r="U1619" s="593"/>
    </row>
    <row r="1620" customHeight="1" spans="6:21">
      <c r="F1620" s="593"/>
      <c r="G1620" s="593"/>
      <c r="H1620" s="593"/>
      <c r="I1620" s="593"/>
      <c r="J1620" s="593"/>
      <c r="K1620" s="593"/>
      <c r="L1620" s="593"/>
      <c r="M1620" s="593"/>
      <c r="N1620" s="593"/>
      <c r="O1620" s="593"/>
      <c r="P1620" s="593"/>
      <c r="R1620" s="593"/>
      <c r="S1620" s="593"/>
      <c r="T1620" s="593"/>
      <c r="U1620" s="593"/>
    </row>
    <row r="1621" customHeight="1" spans="6:21">
      <c r="F1621" s="593"/>
      <c r="G1621" s="593"/>
      <c r="H1621" s="593"/>
      <c r="I1621" s="593"/>
      <c r="J1621" s="593"/>
      <c r="K1621" s="593"/>
      <c r="L1621" s="593"/>
      <c r="M1621" s="593"/>
      <c r="N1621" s="593"/>
      <c r="O1621" s="593"/>
      <c r="P1621" s="593"/>
      <c r="R1621" s="593"/>
      <c r="S1621" s="593"/>
      <c r="T1621" s="593"/>
      <c r="U1621" s="593"/>
    </row>
    <row r="1622" customHeight="1" spans="6:21">
      <c r="F1622" s="593"/>
      <c r="G1622" s="593"/>
      <c r="H1622" s="593"/>
      <c r="I1622" s="593"/>
      <c r="J1622" s="593"/>
      <c r="K1622" s="593"/>
      <c r="L1622" s="593"/>
      <c r="M1622" s="593"/>
      <c r="N1622" s="593"/>
      <c r="O1622" s="593"/>
      <c r="P1622" s="593"/>
      <c r="R1622" s="593"/>
      <c r="S1622" s="593"/>
      <c r="T1622" s="593"/>
      <c r="U1622" s="593"/>
    </row>
    <row r="1623" customHeight="1" spans="6:21">
      <c r="F1623" s="593"/>
      <c r="G1623" s="593"/>
      <c r="H1623" s="593"/>
      <c r="I1623" s="593"/>
      <c r="J1623" s="593"/>
      <c r="K1623" s="593"/>
      <c r="L1623" s="593"/>
      <c r="M1623" s="593"/>
      <c r="N1623" s="593"/>
      <c r="O1623" s="593"/>
      <c r="P1623" s="593"/>
      <c r="R1623" s="593"/>
      <c r="S1623" s="593"/>
      <c r="T1623" s="593"/>
      <c r="U1623" s="593"/>
    </row>
    <row r="1624" customHeight="1" spans="6:21">
      <c r="F1624" s="593"/>
      <c r="G1624" s="593"/>
      <c r="H1624" s="593"/>
      <c r="I1624" s="593"/>
      <c r="J1624" s="593"/>
      <c r="K1624" s="593"/>
      <c r="L1624" s="593"/>
      <c r="M1624" s="593"/>
      <c r="N1624" s="593"/>
      <c r="O1624" s="593"/>
      <c r="P1624" s="593"/>
      <c r="R1624" s="593"/>
      <c r="S1624" s="593"/>
      <c r="T1624" s="593"/>
      <c r="U1624" s="593"/>
    </row>
    <row r="1625" customHeight="1" spans="6:21">
      <c r="F1625" s="593"/>
      <c r="G1625" s="593"/>
      <c r="H1625" s="593"/>
      <c r="I1625" s="593"/>
      <c r="J1625" s="593"/>
      <c r="K1625" s="593"/>
      <c r="L1625" s="593"/>
      <c r="M1625" s="593"/>
      <c r="N1625" s="593"/>
      <c r="O1625" s="593"/>
      <c r="P1625" s="593"/>
      <c r="R1625" s="593"/>
      <c r="S1625" s="593"/>
      <c r="T1625" s="593"/>
      <c r="U1625" s="593"/>
    </row>
    <row r="1626" customHeight="1" spans="6:21">
      <c r="F1626" s="593"/>
      <c r="G1626" s="593"/>
      <c r="H1626" s="593"/>
      <c r="I1626" s="593"/>
      <c r="J1626" s="593"/>
      <c r="K1626" s="593"/>
      <c r="L1626" s="593"/>
      <c r="M1626" s="593"/>
      <c r="N1626" s="593"/>
      <c r="O1626" s="593"/>
      <c r="P1626" s="593"/>
      <c r="R1626" s="593"/>
      <c r="S1626" s="593"/>
      <c r="T1626" s="593"/>
      <c r="U1626" s="593"/>
    </row>
    <row r="1627" customHeight="1" spans="6:21">
      <c r="F1627" s="593"/>
      <c r="G1627" s="593"/>
      <c r="H1627" s="593"/>
      <c r="I1627" s="593"/>
      <c r="J1627" s="593"/>
      <c r="K1627" s="593"/>
      <c r="L1627" s="593"/>
      <c r="M1627" s="593"/>
      <c r="N1627" s="593"/>
      <c r="O1627" s="593"/>
      <c r="P1627" s="593"/>
      <c r="R1627" s="593"/>
      <c r="S1627" s="593"/>
      <c r="T1627" s="593"/>
      <c r="U1627" s="593"/>
    </row>
    <row r="1628" customHeight="1" spans="6:21">
      <c r="F1628" s="593"/>
      <c r="G1628" s="593"/>
      <c r="H1628" s="593"/>
      <c r="I1628" s="593"/>
      <c r="J1628" s="593"/>
      <c r="K1628" s="593"/>
      <c r="L1628" s="593"/>
      <c r="M1628" s="593"/>
      <c r="N1628" s="593"/>
      <c r="O1628" s="593"/>
      <c r="P1628" s="593"/>
      <c r="R1628" s="593"/>
      <c r="S1628" s="593"/>
      <c r="T1628" s="593"/>
      <c r="U1628" s="593"/>
    </row>
    <row r="1629" customHeight="1" spans="6:21">
      <c r="F1629" s="593"/>
      <c r="G1629" s="593"/>
      <c r="H1629" s="593"/>
      <c r="I1629" s="593"/>
      <c r="J1629" s="593"/>
      <c r="K1629" s="593"/>
      <c r="L1629" s="593"/>
      <c r="M1629" s="593"/>
      <c r="N1629" s="593"/>
      <c r="O1629" s="593"/>
      <c r="P1629" s="593"/>
      <c r="R1629" s="593"/>
      <c r="S1629" s="593"/>
      <c r="T1629" s="593"/>
      <c r="U1629" s="593"/>
    </row>
    <row r="1630" customHeight="1" spans="6:21">
      <c r="F1630" s="593"/>
      <c r="G1630" s="593"/>
      <c r="H1630" s="593"/>
      <c r="I1630" s="593"/>
      <c r="J1630" s="593"/>
      <c r="K1630" s="593"/>
      <c r="L1630" s="593"/>
      <c r="M1630" s="593"/>
      <c r="N1630" s="593"/>
      <c r="O1630" s="593"/>
      <c r="P1630" s="593"/>
      <c r="R1630" s="593"/>
      <c r="S1630" s="593"/>
      <c r="T1630" s="593"/>
      <c r="U1630" s="593"/>
    </row>
    <row r="1631" customHeight="1" spans="6:21">
      <c r="F1631" s="593"/>
      <c r="G1631" s="593"/>
      <c r="H1631" s="593"/>
      <c r="I1631" s="593"/>
      <c r="J1631" s="593"/>
      <c r="K1631" s="593"/>
      <c r="L1631" s="593"/>
      <c r="M1631" s="593"/>
      <c r="N1631" s="593"/>
      <c r="O1631" s="593"/>
      <c r="P1631" s="593"/>
      <c r="R1631" s="593"/>
      <c r="S1631" s="593"/>
      <c r="T1631" s="593"/>
      <c r="U1631" s="593"/>
    </row>
    <row r="1632" customHeight="1" spans="6:21">
      <c r="F1632" s="593"/>
      <c r="G1632" s="593"/>
      <c r="H1632" s="593"/>
      <c r="I1632" s="593"/>
      <c r="J1632" s="593"/>
      <c r="K1632" s="593"/>
      <c r="L1632" s="593"/>
      <c r="M1632" s="593"/>
      <c r="N1632" s="593"/>
      <c r="O1632" s="593"/>
      <c r="P1632" s="593"/>
      <c r="R1632" s="593"/>
      <c r="S1632" s="593"/>
      <c r="T1632" s="593"/>
      <c r="U1632" s="593"/>
    </row>
    <row r="1633" customHeight="1" spans="6:21">
      <c r="F1633" s="593"/>
      <c r="G1633" s="593"/>
      <c r="H1633" s="593"/>
      <c r="I1633" s="593"/>
      <c r="J1633" s="593"/>
      <c r="K1633" s="593"/>
      <c r="L1633" s="593"/>
      <c r="M1633" s="593"/>
      <c r="N1633" s="593"/>
      <c r="O1633" s="593"/>
      <c r="P1633" s="593"/>
      <c r="R1633" s="593"/>
      <c r="S1633" s="593"/>
      <c r="T1633" s="593"/>
      <c r="U1633" s="593"/>
    </row>
    <row r="1634" customHeight="1" spans="6:21">
      <c r="F1634" s="593"/>
      <c r="G1634" s="593"/>
      <c r="H1634" s="593"/>
      <c r="I1634" s="593"/>
      <c r="J1634" s="593"/>
      <c r="K1634" s="593"/>
      <c r="L1634" s="593"/>
      <c r="M1634" s="593"/>
      <c r="N1634" s="593"/>
      <c r="O1634" s="593"/>
      <c r="P1634" s="593"/>
      <c r="R1634" s="593"/>
      <c r="S1634" s="593"/>
      <c r="T1634" s="593"/>
      <c r="U1634" s="593"/>
    </row>
    <row r="1635" customHeight="1" spans="6:21">
      <c r="F1635" s="593"/>
      <c r="G1635" s="593"/>
      <c r="H1635" s="593"/>
      <c r="I1635" s="593"/>
      <c r="J1635" s="593"/>
      <c r="K1635" s="593"/>
      <c r="L1635" s="593"/>
      <c r="M1635" s="593"/>
      <c r="N1635" s="593"/>
      <c r="O1635" s="593"/>
      <c r="P1635" s="593"/>
      <c r="R1635" s="593"/>
      <c r="S1635" s="593"/>
      <c r="T1635" s="593"/>
      <c r="U1635" s="593"/>
    </row>
    <row r="1636" customHeight="1" spans="6:21">
      <c r="F1636" s="593"/>
      <c r="G1636" s="593"/>
      <c r="H1636" s="593"/>
      <c r="I1636" s="593"/>
      <c r="J1636" s="593"/>
      <c r="K1636" s="593"/>
      <c r="L1636" s="593"/>
      <c r="M1636" s="593"/>
      <c r="N1636" s="593"/>
      <c r="O1636" s="593"/>
      <c r="P1636" s="593"/>
      <c r="R1636" s="593"/>
      <c r="S1636" s="593"/>
      <c r="T1636" s="593"/>
      <c r="U1636" s="593"/>
    </row>
    <row r="1637" customHeight="1" spans="6:21">
      <c r="F1637" s="593"/>
      <c r="G1637" s="593"/>
      <c r="H1637" s="593"/>
      <c r="I1637" s="593"/>
      <c r="J1637" s="593"/>
      <c r="K1637" s="593"/>
      <c r="L1637" s="593"/>
      <c r="M1637" s="593"/>
      <c r="N1637" s="593"/>
      <c r="O1637" s="593"/>
      <c r="P1637" s="593"/>
      <c r="R1637" s="593"/>
      <c r="S1637" s="593"/>
      <c r="T1637" s="593"/>
      <c r="U1637" s="593"/>
    </row>
    <row r="1638" customHeight="1" spans="6:21">
      <c r="F1638" s="593"/>
      <c r="G1638" s="593"/>
      <c r="H1638" s="593"/>
      <c r="I1638" s="593"/>
      <c r="J1638" s="593"/>
      <c r="K1638" s="593"/>
      <c r="L1638" s="593"/>
      <c r="M1638" s="593"/>
      <c r="N1638" s="593"/>
      <c r="O1638" s="593"/>
      <c r="P1638" s="593"/>
      <c r="R1638" s="593"/>
      <c r="S1638" s="593"/>
      <c r="T1638" s="593"/>
      <c r="U1638" s="593"/>
    </row>
    <row r="1639" customHeight="1" spans="6:21">
      <c r="F1639" s="593"/>
      <c r="G1639" s="593"/>
      <c r="H1639" s="593"/>
      <c r="I1639" s="593"/>
      <c r="J1639" s="593"/>
      <c r="K1639" s="593"/>
      <c r="L1639" s="593"/>
      <c r="M1639" s="593"/>
      <c r="N1639" s="593"/>
      <c r="O1639" s="593"/>
      <c r="P1639" s="593"/>
      <c r="R1639" s="593"/>
      <c r="S1639" s="593"/>
      <c r="T1639" s="593"/>
      <c r="U1639" s="593"/>
    </row>
    <row r="1640" customHeight="1" spans="6:21">
      <c r="F1640" s="593"/>
      <c r="G1640" s="593"/>
      <c r="H1640" s="593"/>
      <c r="I1640" s="593"/>
      <c r="J1640" s="593"/>
      <c r="K1640" s="593"/>
      <c r="L1640" s="593"/>
      <c r="M1640" s="593"/>
      <c r="N1640" s="593"/>
      <c r="O1640" s="593"/>
      <c r="P1640" s="593"/>
      <c r="R1640" s="593"/>
      <c r="S1640" s="593"/>
      <c r="T1640" s="593"/>
      <c r="U1640" s="593"/>
    </row>
    <row r="1641" customHeight="1" spans="6:21">
      <c r="F1641" s="593"/>
      <c r="G1641" s="593"/>
      <c r="H1641" s="593"/>
      <c r="I1641" s="593"/>
      <c r="J1641" s="593"/>
      <c r="K1641" s="593"/>
      <c r="L1641" s="593"/>
      <c r="M1641" s="593"/>
      <c r="N1641" s="593"/>
      <c r="O1641" s="593"/>
      <c r="P1641" s="593"/>
      <c r="R1641" s="593"/>
      <c r="S1641" s="593"/>
      <c r="T1641" s="593"/>
      <c r="U1641" s="593"/>
    </row>
    <row r="1642" customHeight="1" spans="6:21">
      <c r="F1642" s="593"/>
      <c r="G1642" s="593"/>
      <c r="H1642" s="593"/>
      <c r="I1642" s="593"/>
      <c r="J1642" s="593"/>
      <c r="K1642" s="593"/>
      <c r="L1642" s="593"/>
      <c r="M1642" s="593"/>
      <c r="N1642" s="593"/>
      <c r="O1642" s="593"/>
      <c r="P1642" s="593"/>
      <c r="R1642" s="593"/>
      <c r="S1642" s="593"/>
      <c r="T1642" s="593"/>
      <c r="U1642" s="593"/>
    </row>
    <row r="1643" customHeight="1" spans="6:21">
      <c r="F1643" s="593"/>
      <c r="G1643" s="593"/>
      <c r="H1643" s="593"/>
      <c r="I1643" s="593"/>
      <c r="J1643" s="593"/>
      <c r="K1643" s="593"/>
      <c r="L1643" s="593"/>
      <c r="M1643" s="593"/>
      <c r="N1643" s="593"/>
      <c r="O1643" s="593"/>
      <c r="P1643" s="593"/>
      <c r="R1643" s="593"/>
      <c r="S1643" s="593"/>
      <c r="T1643" s="593"/>
      <c r="U1643" s="593"/>
    </row>
    <row r="1644" customHeight="1" spans="6:21">
      <c r="F1644" s="593"/>
      <c r="G1644" s="593"/>
      <c r="H1644" s="593"/>
      <c r="I1644" s="593"/>
      <c r="J1644" s="593"/>
      <c r="K1644" s="593"/>
      <c r="L1644" s="593"/>
      <c r="M1644" s="593"/>
      <c r="N1644" s="593"/>
      <c r="O1644" s="593"/>
      <c r="P1644" s="593"/>
      <c r="R1644" s="593"/>
      <c r="S1644" s="593"/>
      <c r="T1644" s="593"/>
      <c r="U1644" s="593"/>
    </row>
    <row r="1645" customHeight="1" spans="6:21">
      <c r="F1645" s="593"/>
      <c r="G1645" s="593"/>
      <c r="H1645" s="593"/>
      <c r="I1645" s="593"/>
      <c r="J1645" s="593"/>
      <c r="K1645" s="593"/>
      <c r="L1645" s="593"/>
      <c r="M1645" s="593"/>
      <c r="N1645" s="593"/>
      <c r="O1645" s="593"/>
      <c r="P1645" s="593"/>
      <c r="R1645" s="593"/>
      <c r="S1645" s="593"/>
      <c r="T1645" s="593"/>
      <c r="U1645" s="593"/>
    </row>
    <row r="1646" customHeight="1" spans="6:21">
      <c r="F1646" s="593"/>
      <c r="G1646" s="593"/>
      <c r="H1646" s="593"/>
      <c r="I1646" s="593"/>
      <c r="J1646" s="593"/>
      <c r="K1646" s="593"/>
      <c r="L1646" s="593"/>
      <c r="M1646" s="593"/>
      <c r="N1646" s="593"/>
      <c r="O1646" s="593"/>
      <c r="P1646" s="593"/>
      <c r="R1646" s="593"/>
      <c r="S1646" s="593"/>
      <c r="T1646" s="593"/>
      <c r="U1646" s="593"/>
    </row>
    <row r="1647" customHeight="1" spans="6:21">
      <c r="F1647" s="593"/>
      <c r="G1647" s="593"/>
      <c r="H1647" s="593"/>
      <c r="I1647" s="593"/>
      <c r="J1647" s="593"/>
      <c r="K1647" s="593"/>
      <c r="L1647" s="593"/>
      <c r="M1647" s="593"/>
      <c r="N1647" s="593"/>
      <c r="O1647" s="593"/>
      <c r="P1647" s="593"/>
      <c r="R1647" s="593"/>
      <c r="S1647" s="593"/>
      <c r="T1647" s="593"/>
      <c r="U1647" s="593"/>
    </row>
    <row r="1648" customHeight="1" spans="6:21">
      <c r="F1648" s="593"/>
      <c r="G1648" s="593"/>
      <c r="H1648" s="593"/>
      <c r="I1648" s="593"/>
      <c r="J1648" s="593"/>
      <c r="K1648" s="593"/>
      <c r="L1648" s="593"/>
      <c r="M1648" s="593"/>
      <c r="N1648" s="593"/>
      <c r="O1648" s="593"/>
      <c r="P1648" s="593"/>
      <c r="R1648" s="593"/>
      <c r="S1648" s="593"/>
      <c r="T1648" s="593"/>
      <c r="U1648" s="593"/>
    </row>
    <row r="1649" customHeight="1" spans="6:21">
      <c r="F1649" s="593"/>
      <c r="G1649" s="593"/>
      <c r="H1649" s="593"/>
      <c r="I1649" s="593"/>
      <c r="J1649" s="593"/>
      <c r="K1649" s="593"/>
      <c r="L1649" s="593"/>
      <c r="M1649" s="593"/>
      <c r="N1649" s="593"/>
      <c r="O1649" s="593"/>
      <c r="P1649" s="593"/>
      <c r="R1649" s="593"/>
      <c r="S1649" s="593"/>
      <c r="T1649" s="593"/>
      <c r="U1649" s="593"/>
    </row>
    <row r="1650" customHeight="1" spans="6:21">
      <c r="F1650" s="593"/>
      <c r="G1650" s="593"/>
      <c r="H1650" s="593"/>
      <c r="I1650" s="593"/>
      <c r="J1650" s="593"/>
      <c r="K1650" s="593"/>
      <c r="L1650" s="593"/>
      <c r="M1650" s="593"/>
      <c r="N1650" s="593"/>
      <c r="O1650" s="593"/>
      <c r="P1650" s="593"/>
      <c r="R1650" s="593"/>
      <c r="S1650" s="593"/>
      <c r="T1650" s="593"/>
      <c r="U1650" s="593"/>
    </row>
    <row r="1651" customHeight="1" spans="6:21">
      <c r="F1651" s="593"/>
      <c r="G1651" s="593"/>
      <c r="H1651" s="593"/>
      <c r="I1651" s="593"/>
      <c r="J1651" s="593"/>
      <c r="K1651" s="593"/>
      <c r="L1651" s="593"/>
      <c r="M1651" s="593"/>
      <c r="N1651" s="593"/>
      <c r="O1651" s="593"/>
      <c r="P1651" s="593"/>
      <c r="R1651" s="593"/>
      <c r="S1651" s="593"/>
      <c r="T1651" s="593"/>
      <c r="U1651" s="593"/>
    </row>
    <row r="1652" customHeight="1" spans="6:21">
      <c r="F1652" s="593"/>
      <c r="G1652" s="593"/>
      <c r="H1652" s="593"/>
      <c r="I1652" s="593"/>
      <c r="J1652" s="593"/>
      <c r="K1652" s="593"/>
      <c r="L1652" s="593"/>
      <c r="M1652" s="593"/>
      <c r="N1652" s="593"/>
      <c r="O1652" s="593"/>
      <c r="P1652" s="593"/>
      <c r="R1652" s="593"/>
      <c r="S1652" s="593"/>
      <c r="T1652" s="593"/>
      <c r="U1652" s="593"/>
    </row>
    <row r="1653" customHeight="1" spans="6:21">
      <c r="F1653" s="593"/>
      <c r="G1653" s="593"/>
      <c r="H1653" s="593"/>
      <c r="I1653" s="593"/>
      <c r="J1653" s="593"/>
      <c r="K1653" s="593"/>
      <c r="L1653" s="593"/>
      <c r="M1653" s="593"/>
      <c r="N1653" s="593"/>
      <c r="O1653" s="593"/>
      <c r="P1653" s="593"/>
      <c r="R1653" s="593"/>
      <c r="S1653" s="593"/>
      <c r="T1653" s="593"/>
      <c r="U1653" s="593"/>
    </row>
    <row r="1654" customHeight="1" spans="6:21">
      <c r="F1654" s="593"/>
      <c r="G1654" s="593"/>
      <c r="H1654" s="593"/>
      <c r="I1654" s="593"/>
      <c r="J1654" s="593"/>
      <c r="K1654" s="593"/>
      <c r="L1654" s="593"/>
      <c r="M1654" s="593"/>
      <c r="N1654" s="593"/>
      <c r="O1654" s="593"/>
      <c r="P1654" s="593"/>
      <c r="R1654" s="593"/>
      <c r="S1654" s="593"/>
      <c r="T1654" s="593"/>
      <c r="U1654" s="593"/>
    </row>
    <row r="1655" customHeight="1" spans="6:21">
      <c r="F1655" s="593"/>
      <c r="G1655" s="593"/>
      <c r="H1655" s="593"/>
      <c r="I1655" s="593"/>
      <c r="J1655" s="593"/>
      <c r="K1655" s="593"/>
      <c r="L1655" s="593"/>
      <c r="M1655" s="593"/>
      <c r="N1655" s="593"/>
      <c r="O1655" s="593"/>
      <c r="P1655" s="593"/>
      <c r="R1655" s="593"/>
      <c r="S1655" s="593"/>
      <c r="T1655" s="593"/>
      <c r="U1655" s="593"/>
    </row>
    <row r="1656" customHeight="1" spans="6:21">
      <c r="F1656" s="593"/>
      <c r="G1656" s="593"/>
      <c r="H1656" s="593"/>
      <c r="I1656" s="593"/>
      <c r="J1656" s="593"/>
      <c r="K1656" s="593"/>
      <c r="L1656" s="593"/>
      <c r="M1656" s="593"/>
      <c r="N1656" s="593"/>
      <c r="O1656" s="593"/>
      <c r="P1656" s="593"/>
      <c r="R1656" s="593"/>
      <c r="S1656" s="593"/>
      <c r="T1656" s="593"/>
      <c r="U1656" s="593"/>
    </row>
    <row r="1657" customHeight="1" spans="6:21">
      <c r="F1657" s="593"/>
      <c r="G1657" s="593"/>
      <c r="H1657" s="593"/>
      <c r="I1657" s="593"/>
      <c r="J1657" s="593"/>
      <c r="K1657" s="593"/>
      <c r="L1657" s="593"/>
      <c r="M1657" s="593"/>
      <c r="N1657" s="593"/>
      <c r="O1657" s="593"/>
      <c r="P1657" s="593"/>
      <c r="R1657" s="593"/>
      <c r="S1657" s="593"/>
      <c r="T1657" s="593"/>
      <c r="U1657" s="593"/>
    </row>
    <row r="1658" customHeight="1" spans="6:21">
      <c r="F1658" s="593"/>
      <c r="G1658" s="593"/>
      <c r="H1658" s="593"/>
      <c r="I1658" s="593"/>
      <c r="J1658" s="593"/>
      <c r="K1658" s="593"/>
      <c r="L1658" s="593"/>
      <c r="M1658" s="593"/>
      <c r="N1658" s="593"/>
      <c r="O1658" s="593"/>
      <c r="P1658" s="593"/>
      <c r="R1658" s="593"/>
      <c r="S1658" s="593"/>
      <c r="T1658" s="593"/>
      <c r="U1658" s="593"/>
    </row>
    <row r="1659" customHeight="1" spans="6:21">
      <c r="F1659" s="593"/>
      <c r="G1659" s="593"/>
      <c r="H1659" s="593"/>
      <c r="I1659" s="593"/>
      <c r="J1659" s="593"/>
      <c r="K1659" s="593"/>
      <c r="L1659" s="593"/>
      <c r="M1659" s="593"/>
      <c r="N1659" s="593"/>
      <c r="O1659" s="593"/>
      <c r="P1659" s="593"/>
      <c r="R1659" s="593"/>
      <c r="S1659" s="593"/>
      <c r="T1659" s="593"/>
      <c r="U1659" s="593"/>
    </row>
    <row r="1660" customHeight="1" spans="6:21">
      <c r="F1660" s="593"/>
      <c r="G1660" s="593"/>
      <c r="H1660" s="593"/>
      <c r="I1660" s="593"/>
      <c r="J1660" s="593"/>
      <c r="K1660" s="593"/>
      <c r="L1660" s="593"/>
      <c r="M1660" s="593"/>
      <c r="N1660" s="593"/>
      <c r="O1660" s="593"/>
      <c r="P1660" s="593"/>
      <c r="R1660" s="593"/>
      <c r="S1660" s="593"/>
      <c r="T1660" s="593"/>
      <c r="U1660" s="593"/>
    </row>
    <row r="1661" customHeight="1" spans="6:21">
      <c r="F1661" s="593"/>
      <c r="G1661" s="593"/>
      <c r="H1661" s="593"/>
      <c r="I1661" s="593"/>
      <c r="J1661" s="593"/>
      <c r="K1661" s="593"/>
      <c r="L1661" s="593"/>
      <c r="M1661" s="593"/>
      <c r="N1661" s="593"/>
      <c r="O1661" s="593"/>
      <c r="P1661" s="593"/>
      <c r="R1661" s="593"/>
      <c r="S1661" s="593"/>
      <c r="T1661" s="593"/>
      <c r="U1661" s="593"/>
    </row>
    <row r="1662" customHeight="1" spans="6:21">
      <c r="F1662" s="593"/>
      <c r="G1662" s="593"/>
      <c r="H1662" s="593"/>
      <c r="I1662" s="593"/>
      <c r="J1662" s="593"/>
      <c r="K1662" s="593"/>
      <c r="L1662" s="593"/>
      <c r="M1662" s="593"/>
      <c r="N1662" s="593"/>
      <c r="O1662" s="593"/>
      <c r="P1662" s="593"/>
      <c r="R1662" s="593"/>
      <c r="S1662" s="593"/>
      <c r="T1662" s="593"/>
      <c r="U1662" s="593"/>
    </row>
    <row r="1663" customHeight="1" spans="6:21">
      <c r="F1663" s="593"/>
      <c r="G1663" s="593"/>
      <c r="H1663" s="593"/>
      <c r="I1663" s="593"/>
      <c r="J1663" s="593"/>
      <c r="K1663" s="593"/>
      <c r="L1663" s="593"/>
      <c r="M1663" s="593"/>
      <c r="N1663" s="593"/>
      <c r="O1663" s="593"/>
      <c r="P1663" s="593"/>
      <c r="R1663" s="593"/>
      <c r="S1663" s="593"/>
      <c r="T1663" s="593"/>
      <c r="U1663" s="593"/>
    </row>
    <row r="1664" customHeight="1" spans="6:21">
      <c r="F1664" s="593"/>
      <c r="G1664" s="593"/>
      <c r="H1664" s="593"/>
      <c r="I1664" s="593"/>
      <c r="J1664" s="593"/>
      <c r="K1664" s="593"/>
      <c r="L1664" s="593"/>
      <c r="M1664" s="593"/>
      <c r="N1664" s="593"/>
      <c r="O1664" s="593"/>
      <c r="P1664" s="593"/>
      <c r="R1664" s="593"/>
      <c r="S1664" s="593"/>
      <c r="T1664" s="593"/>
      <c r="U1664" s="593"/>
    </row>
    <row r="1665" customHeight="1" spans="6:21">
      <c r="F1665" s="593"/>
      <c r="G1665" s="593"/>
      <c r="H1665" s="593"/>
      <c r="I1665" s="593"/>
      <c r="J1665" s="593"/>
      <c r="K1665" s="593"/>
      <c r="L1665" s="593"/>
      <c r="M1665" s="593"/>
      <c r="N1665" s="593"/>
      <c r="O1665" s="593"/>
      <c r="P1665" s="593"/>
      <c r="R1665" s="593"/>
      <c r="S1665" s="593"/>
      <c r="T1665" s="593"/>
      <c r="U1665" s="593"/>
    </row>
    <row r="1666" customHeight="1" spans="6:21">
      <c r="F1666" s="593"/>
      <c r="G1666" s="593"/>
      <c r="H1666" s="593"/>
      <c r="I1666" s="593"/>
      <c r="J1666" s="593"/>
      <c r="K1666" s="593"/>
      <c r="L1666" s="593"/>
      <c r="M1666" s="593"/>
      <c r="N1666" s="593"/>
      <c r="O1666" s="593"/>
      <c r="P1666" s="593"/>
      <c r="R1666" s="593"/>
      <c r="S1666" s="593"/>
      <c r="T1666" s="593"/>
      <c r="U1666" s="593"/>
    </row>
    <row r="1667" customHeight="1" spans="6:21">
      <c r="F1667" s="593"/>
      <c r="G1667" s="593"/>
      <c r="H1667" s="593"/>
      <c r="I1667" s="593"/>
      <c r="J1667" s="593"/>
      <c r="K1667" s="593"/>
      <c r="L1667" s="593"/>
      <c r="M1667" s="593"/>
      <c r="N1667" s="593"/>
      <c r="O1667" s="593"/>
      <c r="P1667" s="593"/>
      <c r="R1667" s="593"/>
      <c r="S1667" s="593"/>
      <c r="T1667" s="593"/>
      <c r="U1667" s="593"/>
    </row>
    <row r="1668" customHeight="1" spans="6:21">
      <c r="F1668" s="593"/>
      <c r="G1668" s="593"/>
      <c r="H1668" s="593"/>
      <c r="I1668" s="593"/>
      <c r="J1668" s="593"/>
      <c r="K1668" s="593"/>
      <c r="L1668" s="593"/>
      <c r="M1668" s="593"/>
      <c r="N1668" s="593"/>
      <c r="O1668" s="593"/>
      <c r="P1668" s="593"/>
      <c r="R1668" s="593"/>
      <c r="S1668" s="593"/>
      <c r="T1668" s="593"/>
      <c r="U1668" s="593"/>
    </row>
    <row r="1669" customHeight="1" spans="6:21">
      <c r="F1669" s="593"/>
      <c r="G1669" s="593"/>
      <c r="H1669" s="593"/>
      <c r="I1669" s="593"/>
      <c r="J1669" s="593"/>
      <c r="K1669" s="593"/>
      <c r="L1669" s="593"/>
      <c r="M1669" s="593"/>
      <c r="N1669" s="593"/>
      <c r="O1669" s="593"/>
      <c r="P1669" s="593"/>
      <c r="R1669" s="593"/>
      <c r="S1669" s="593"/>
      <c r="T1669" s="593"/>
      <c r="U1669" s="593"/>
    </row>
    <row r="1670" customHeight="1" spans="6:21">
      <c r="F1670" s="593"/>
      <c r="G1670" s="593"/>
      <c r="H1670" s="593"/>
      <c r="I1670" s="593"/>
      <c r="J1670" s="593"/>
      <c r="K1670" s="593"/>
      <c r="L1670" s="593"/>
      <c r="M1670" s="593"/>
      <c r="N1670" s="593"/>
      <c r="O1670" s="593"/>
      <c r="P1670" s="593"/>
      <c r="R1670" s="593"/>
      <c r="S1670" s="593"/>
      <c r="T1670" s="593"/>
      <c r="U1670" s="593"/>
    </row>
    <row r="1671" customHeight="1" spans="6:21">
      <c r="F1671" s="593"/>
      <c r="G1671" s="593"/>
      <c r="H1671" s="593"/>
      <c r="I1671" s="593"/>
      <c r="J1671" s="593"/>
      <c r="K1671" s="593"/>
      <c r="L1671" s="593"/>
      <c r="M1671" s="593"/>
      <c r="N1671" s="593"/>
      <c r="O1671" s="593"/>
      <c r="P1671" s="593"/>
      <c r="R1671" s="593"/>
      <c r="S1671" s="593"/>
      <c r="T1671" s="593"/>
      <c r="U1671" s="593"/>
    </row>
    <row r="1672" customHeight="1" spans="6:21">
      <c r="F1672" s="593"/>
      <c r="G1672" s="593"/>
      <c r="H1672" s="593"/>
      <c r="I1672" s="593"/>
      <c r="J1672" s="593"/>
      <c r="K1672" s="593"/>
      <c r="L1672" s="593"/>
      <c r="M1672" s="593"/>
      <c r="N1672" s="593"/>
      <c r="O1672" s="593"/>
      <c r="P1672" s="593"/>
      <c r="R1672" s="593"/>
      <c r="S1672" s="593"/>
      <c r="T1672" s="593"/>
      <c r="U1672" s="593"/>
    </row>
    <row r="1673" customHeight="1" spans="6:21">
      <c r="F1673" s="593"/>
      <c r="G1673" s="593"/>
      <c r="H1673" s="593"/>
      <c r="I1673" s="593"/>
      <c r="J1673" s="593"/>
      <c r="K1673" s="593"/>
      <c r="L1673" s="593"/>
      <c r="M1673" s="593"/>
      <c r="N1673" s="593"/>
      <c r="O1673" s="593"/>
      <c r="P1673" s="593"/>
      <c r="R1673" s="593"/>
      <c r="S1673" s="593"/>
      <c r="T1673" s="593"/>
      <c r="U1673" s="593"/>
    </row>
    <row r="1674" customHeight="1" spans="6:21">
      <c r="F1674" s="593"/>
      <c r="G1674" s="593"/>
      <c r="H1674" s="593"/>
      <c r="I1674" s="593"/>
      <c r="J1674" s="593"/>
      <c r="K1674" s="593"/>
      <c r="L1674" s="593"/>
      <c r="M1674" s="593"/>
      <c r="N1674" s="593"/>
      <c r="O1674" s="593"/>
      <c r="P1674" s="593"/>
      <c r="R1674" s="593"/>
      <c r="S1674" s="593"/>
      <c r="T1674" s="593"/>
      <c r="U1674" s="593"/>
    </row>
    <row r="1675" customHeight="1" spans="6:21">
      <c r="F1675" s="593"/>
      <c r="G1675" s="593"/>
      <c r="H1675" s="593"/>
      <c r="I1675" s="593"/>
      <c r="J1675" s="593"/>
      <c r="K1675" s="593"/>
      <c r="L1675" s="593"/>
      <c r="M1675" s="593"/>
      <c r="N1675" s="593"/>
      <c r="O1675" s="593"/>
      <c r="P1675" s="593"/>
      <c r="R1675" s="593"/>
      <c r="S1675" s="593"/>
      <c r="T1675" s="593"/>
      <c r="U1675" s="593"/>
    </row>
    <row r="1676" customHeight="1" spans="6:21">
      <c r="F1676" s="593"/>
      <c r="G1676" s="593"/>
      <c r="H1676" s="593"/>
      <c r="I1676" s="593"/>
      <c r="J1676" s="593"/>
      <c r="K1676" s="593"/>
      <c r="L1676" s="593"/>
      <c r="M1676" s="593"/>
      <c r="N1676" s="593"/>
      <c r="O1676" s="593"/>
      <c r="P1676" s="593"/>
      <c r="R1676" s="593"/>
      <c r="S1676" s="593"/>
      <c r="T1676" s="593"/>
      <c r="U1676" s="593"/>
    </row>
    <row r="1677" customHeight="1" spans="6:21">
      <c r="F1677" s="593"/>
      <c r="G1677" s="593"/>
      <c r="H1677" s="593"/>
      <c r="I1677" s="593"/>
      <c r="J1677" s="593"/>
      <c r="K1677" s="593"/>
      <c r="L1677" s="593"/>
      <c r="M1677" s="593"/>
      <c r="N1677" s="593"/>
      <c r="O1677" s="593"/>
      <c r="P1677" s="593"/>
      <c r="R1677" s="593"/>
      <c r="S1677" s="593"/>
      <c r="T1677" s="593"/>
      <c r="U1677" s="593"/>
    </row>
    <row r="1678" customHeight="1" spans="6:21">
      <c r="F1678" s="593"/>
      <c r="G1678" s="593"/>
      <c r="H1678" s="593"/>
      <c r="I1678" s="593"/>
      <c r="J1678" s="593"/>
      <c r="K1678" s="593"/>
      <c r="L1678" s="593"/>
      <c r="M1678" s="593"/>
      <c r="N1678" s="593"/>
      <c r="O1678" s="593"/>
      <c r="P1678" s="593"/>
      <c r="R1678" s="593"/>
      <c r="S1678" s="593"/>
      <c r="T1678" s="593"/>
      <c r="U1678" s="593"/>
    </row>
    <row r="1679" customHeight="1" spans="6:21">
      <c r="F1679" s="593"/>
      <c r="G1679" s="593"/>
      <c r="H1679" s="593"/>
      <c r="I1679" s="593"/>
      <c r="J1679" s="593"/>
      <c r="K1679" s="593"/>
      <c r="L1679" s="593"/>
      <c r="M1679" s="593"/>
      <c r="N1679" s="593"/>
      <c r="O1679" s="593"/>
      <c r="P1679" s="593"/>
      <c r="R1679" s="593"/>
      <c r="S1679" s="593"/>
      <c r="T1679" s="593"/>
      <c r="U1679" s="593"/>
    </row>
    <row r="1680" customHeight="1" spans="6:21">
      <c r="F1680" s="593"/>
      <c r="G1680" s="593"/>
      <c r="H1680" s="593"/>
      <c r="I1680" s="593"/>
      <c r="J1680" s="593"/>
      <c r="K1680" s="593"/>
      <c r="L1680" s="593"/>
      <c r="M1680" s="593"/>
      <c r="N1680" s="593"/>
      <c r="O1680" s="593"/>
      <c r="P1680" s="593"/>
      <c r="R1680" s="593"/>
      <c r="S1680" s="593"/>
      <c r="T1680" s="593"/>
      <c r="U1680" s="593"/>
    </row>
    <row r="1681" customHeight="1" spans="6:21">
      <c r="F1681" s="593"/>
      <c r="G1681" s="593"/>
      <c r="H1681" s="593"/>
      <c r="I1681" s="593"/>
      <c r="J1681" s="593"/>
      <c r="K1681" s="593"/>
      <c r="L1681" s="593"/>
      <c r="M1681" s="593"/>
      <c r="N1681" s="593"/>
      <c r="O1681" s="593"/>
      <c r="P1681" s="593"/>
      <c r="R1681" s="593"/>
      <c r="S1681" s="593"/>
      <c r="T1681" s="593"/>
      <c r="U1681" s="593"/>
    </row>
    <row r="1682" customHeight="1" spans="6:21">
      <c r="F1682" s="593"/>
      <c r="G1682" s="593"/>
      <c r="H1682" s="593"/>
      <c r="I1682" s="593"/>
      <c r="J1682" s="593"/>
      <c r="K1682" s="593"/>
      <c r="L1682" s="593"/>
      <c r="M1682" s="593"/>
      <c r="N1682" s="593"/>
      <c r="O1682" s="593"/>
      <c r="P1682" s="593"/>
      <c r="R1682" s="593"/>
      <c r="S1682" s="593"/>
      <c r="T1682" s="593"/>
      <c r="U1682" s="593"/>
    </row>
    <row r="1683" customHeight="1" spans="6:21">
      <c r="F1683" s="593"/>
      <c r="G1683" s="593"/>
      <c r="H1683" s="593"/>
      <c r="I1683" s="593"/>
      <c r="J1683" s="593"/>
      <c r="K1683" s="593"/>
      <c r="L1683" s="593"/>
      <c r="M1683" s="593"/>
      <c r="N1683" s="593"/>
      <c r="O1683" s="593"/>
      <c r="P1683" s="593"/>
      <c r="R1683" s="593"/>
      <c r="S1683" s="593"/>
      <c r="T1683" s="593"/>
      <c r="U1683" s="593"/>
    </row>
    <row r="1684" customHeight="1" spans="6:21">
      <c r="F1684" s="593"/>
      <c r="G1684" s="593"/>
      <c r="H1684" s="593"/>
      <c r="I1684" s="593"/>
      <c r="J1684" s="593"/>
      <c r="K1684" s="593"/>
      <c r="L1684" s="593"/>
      <c r="M1684" s="593"/>
      <c r="N1684" s="593"/>
      <c r="O1684" s="593"/>
      <c r="P1684" s="593"/>
      <c r="R1684" s="593"/>
      <c r="S1684" s="593"/>
      <c r="T1684" s="593"/>
      <c r="U1684" s="593"/>
    </row>
    <row r="1685" customHeight="1" spans="6:21">
      <c r="F1685" s="593"/>
      <c r="G1685" s="593"/>
      <c r="H1685" s="593"/>
      <c r="I1685" s="593"/>
      <c r="J1685" s="593"/>
      <c r="K1685" s="593"/>
      <c r="L1685" s="593"/>
      <c r="M1685" s="593"/>
      <c r="N1685" s="593"/>
      <c r="O1685" s="593"/>
      <c r="P1685" s="593"/>
      <c r="R1685" s="593"/>
      <c r="S1685" s="593"/>
      <c r="T1685" s="593"/>
      <c r="U1685" s="593"/>
    </row>
    <row r="1686" customHeight="1" spans="6:21">
      <c r="F1686" s="593"/>
      <c r="G1686" s="593"/>
      <c r="H1686" s="593"/>
      <c r="I1686" s="593"/>
      <c r="J1686" s="593"/>
      <c r="K1686" s="593"/>
      <c r="L1686" s="593"/>
      <c r="M1686" s="593"/>
      <c r="N1686" s="593"/>
      <c r="O1686" s="593"/>
      <c r="P1686" s="593"/>
      <c r="R1686" s="593"/>
      <c r="S1686" s="593"/>
      <c r="T1686" s="593"/>
      <c r="U1686" s="593"/>
    </row>
    <row r="1687" customHeight="1" spans="6:21">
      <c r="F1687" s="593"/>
      <c r="G1687" s="593"/>
      <c r="H1687" s="593"/>
      <c r="I1687" s="593"/>
      <c r="J1687" s="593"/>
      <c r="K1687" s="593"/>
      <c r="L1687" s="593"/>
      <c r="M1687" s="593"/>
      <c r="N1687" s="593"/>
      <c r="O1687" s="593"/>
      <c r="P1687" s="593"/>
      <c r="R1687" s="593"/>
      <c r="S1687" s="593"/>
      <c r="T1687" s="593"/>
      <c r="U1687" s="593"/>
    </row>
    <row r="1688" customHeight="1" spans="6:21">
      <c r="F1688" s="593"/>
      <c r="G1688" s="593"/>
      <c r="H1688" s="593"/>
      <c r="I1688" s="593"/>
      <c r="J1688" s="593"/>
      <c r="K1688" s="593"/>
      <c r="L1688" s="593"/>
      <c r="M1688" s="593"/>
      <c r="N1688" s="593"/>
      <c r="O1688" s="593"/>
      <c r="P1688" s="593"/>
      <c r="R1688" s="593"/>
      <c r="S1688" s="593"/>
      <c r="T1688" s="593"/>
      <c r="U1688" s="593"/>
    </row>
    <row r="1689" customHeight="1" spans="6:21">
      <c r="F1689" s="593"/>
      <c r="G1689" s="593"/>
      <c r="H1689" s="593"/>
      <c r="I1689" s="593"/>
      <c r="J1689" s="593"/>
      <c r="K1689" s="593"/>
      <c r="L1689" s="593"/>
      <c r="M1689" s="593"/>
      <c r="N1689" s="593"/>
      <c r="O1689" s="593"/>
      <c r="P1689" s="593"/>
      <c r="R1689" s="593"/>
      <c r="S1689" s="593"/>
      <c r="T1689" s="593"/>
      <c r="U1689" s="593"/>
    </row>
    <row r="1690" customHeight="1" spans="6:21">
      <c r="F1690" s="593"/>
      <c r="G1690" s="593"/>
      <c r="H1690" s="593"/>
      <c r="I1690" s="593"/>
      <c r="J1690" s="593"/>
      <c r="K1690" s="593"/>
      <c r="L1690" s="593"/>
      <c r="M1690" s="593"/>
      <c r="N1690" s="593"/>
      <c r="O1690" s="593"/>
      <c r="P1690" s="593"/>
      <c r="R1690" s="593"/>
      <c r="S1690" s="593"/>
      <c r="T1690" s="593"/>
      <c r="U1690" s="593"/>
    </row>
    <row r="1691" customHeight="1" spans="6:21">
      <c r="F1691" s="593"/>
      <c r="G1691" s="593"/>
      <c r="H1691" s="593"/>
      <c r="I1691" s="593"/>
      <c r="J1691" s="593"/>
      <c r="K1691" s="593"/>
      <c r="L1691" s="593"/>
      <c r="M1691" s="593"/>
      <c r="N1691" s="593"/>
      <c r="O1691" s="593"/>
      <c r="P1691" s="593"/>
      <c r="R1691" s="593"/>
      <c r="S1691" s="593"/>
      <c r="T1691" s="593"/>
      <c r="U1691" s="593"/>
    </row>
    <row r="1692" customHeight="1" spans="6:21">
      <c r="F1692" s="593"/>
      <c r="G1692" s="593"/>
      <c r="H1692" s="593"/>
      <c r="I1692" s="593"/>
      <c r="J1692" s="593"/>
      <c r="K1692" s="593"/>
      <c r="L1692" s="593"/>
      <c r="M1692" s="593"/>
      <c r="N1692" s="593"/>
      <c r="O1692" s="593"/>
      <c r="P1692" s="593"/>
      <c r="R1692" s="593"/>
      <c r="S1692" s="593"/>
      <c r="T1692" s="593"/>
      <c r="U1692" s="593"/>
    </row>
    <row r="1693" customHeight="1" spans="6:21">
      <c r="F1693" s="593"/>
      <c r="G1693" s="593"/>
      <c r="H1693" s="593"/>
      <c r="I1693" s="593"/>
      <c r="J1693" s="593"/>
      <c r="K1693" s="593"/>
      <c r="L1693" s="593"/>
      <c r="M1693" s="593"/>
      <c r="N1693" s="593"/>
      <c r="O1693" s="593"/>
      <c r="P1693" s="593"/>
      <c r="R1693" s="593"/>
      <c r="S1693" s="593"/>
      <c r="T1693" s="593"/>
      <c r="U1693" s="593"/>
    </row>
    <row r="1694" customHeight="1" spans="6:21">
      <c r="F1694" s="593"/>
      <c r="G1694" s="593"/>
      <c r="H1694" s="593"/>
      <c r="I1694" s="593"/>
      <c r="J1694" s="593"/>
      <c r="K1694" s="593"/>
      <c r="L1694" s="593"/>
      <c r="M1694" s="593"/>
      <c r="N1694" s="593"/>
      <c r="O1694" s="593"/>
      <c r="P1694" s="593"/>
      <c r="R1694" s="593"/>
      <c r="S1694" s="593"/>
      <c r="T1694" s="593"/>
      <c r="U1694" s="593"/>
    </row>
    <row r="1695" customHeight="1" spans="6:21">
      <c r="F1695" s="593"/>
      <c r="G1695" s="593"/>
      <c r="H1695" s="593"/>
      <c r="I1695" s="593"/>
      <c r="J1695" s="593"/>
      <c r="K1695" s="593"/>
      <c r="L1695" s="593"/>
      <c r="M1695" s="593"/>
      <c r="N1695" s="593"/>
      <c r="O1695" s="593"/>
      <c r="P1695" s="593"/>
      <c r="R1695" s="593"/>
      <c r="S1695" s="593"/>
      <c r="T1695" s="593"/>
      <c r="U1695" s="593"/>
    </row>
    <row r="1696" customHeight="1" spans="6:21">
      <c r="F1696" s="593"/>
      <c r="G1696" s="593"/>
      <c r="H1696" s="593"/>
      <c r="I1696" s="593"/>
      <c r="J1696" s="593"/>
      <c r="K1696" s="593"/>
      <c r="L1696" s="593"/>
      <c r="M1696" s="593"/>
      <c r="N1696" s="593"/>
      <c r="O1696" s="593"/>
      <c r="P1696" s="593"/>
      <c r="R1696" s="593"/>
      <c r="S1696" s="593"/>
      <c r="T1696" s="593"/>
      <c r="U1696" s="593"/>
    </row>
    <row r="1697" customHeight="1" spans="6:21">
      <c r="F1697" s="593"/>
      <c r="G1697" s="593"/>
      <c r="H1697" s="593"/>
      <c r="I1697" s="593"/>
      <c r="J1697" s="593"/>
      <c r="K1697" s="593"/>
      <c r="L1697" s="593"/>
      <c r="M1697" s="593"/>
      <c r="N1697" s="593"/>
      <c r="O1697" s="593"/>
      <c r="P1697" s="593"/>
      <c r="R1697" s="593"/>
      <c r="S1697" s="593"/>
      <c r="T1697" s="593"/>
      <c r="U1697" s="593"/>
    </row>
    <row r="1698" customHeight="1" spans="6:21">
      <c r="F1698" s="593"/>
      <c r="G1698" s="593"/>
      <c r="H1698" s="593"/>
      <c r="I1698" s="593"/>
      <c r="J1698" s="593"/>
      <c r="K1698" s="593"/>
      <c r="L1698" s="593"/>
      <c r="M1698" s="593"/>
      <c r="N1698" s="593"/>
      <c r="O1698" s="593"/>
      <c r="P1698" s="593"/>
      <c r="R1698" s="593"/>
      <c r="S1698" s="593"/>
      <c r="T1698" s="593"/>
      <c r="U1698" s="593"/>
    </row>
    <row r="1699" customHeight="1" spans="6:21">
      <c r="F1699" s="593"/>
      <c r="G1699" s="593"/>
      <c r="H1699" s="593"/>
      <c r="I1699" s="593"/>
      <c r="J1699" s="593"/>
      <c r="K1699" s="593"/>
      <c r="L1699" s="593"/>
      <c r="M1699" s="593"/>
      <c r="N1699" s="593"/>
      <c r="O1699" s="593"/>
      <c r="P1699" s="593"/>
      <c r="R1699" s="593"/>
      <c r="S1699" s="593"/>
      <c r="T1699" s="593"/>
      <c r="U1699" s="593"/>
    </row>
    <row r="1700" customHeight="1" spans="6:21">
      <c r="F1700" s="593"/>
      <c r="G1700" s="593"/>
      <c r="H1700" s="593"/>
      <c r="I1700" s="593"/>
      <c r="J1700" s="593"/>
      <c r="K1700" s="593"/>
      <c r="L1700" s="593"/>
      <c r="M1700" s="593"/>
      <c r="N1700" s="593"/>
      <c r="O1700" s="593"/>
      <c r="P1700" s="593"/>
      <c r="R1700" s="593"/>
      <c r="S1700" s="593"/>
      <c r="T1700" s="593"/>
      <c r="U1700" s="593"/>
    </row>
    <row r="1701" customHeight="1" spans="6:21">
      <c r="F1701" s="593"/>
      <c r="G1701" s="593"/>
      <c r="H1701" s="593"/>
      <c r="I1701" s="593"/>
      <c r="J1701" s="593"/>
      <c r="K1701" s="593"/>
      <c r="L1701" s="593"/>
      <c r="M1701" s="593"/>
      <c r="N1701" s="593"/>
      <c r="O1701" s="593"/>
      <c r="P1701" s="593"/>
      <c r="R1701" s="593"/>
      <c r="S1701" s="593"/>
      <c r="T1701" s="593"/>
      <c r="U1701" s="593"/>
    </row>
    <row r="1702" customHeight="1" spans="6:21">
      <c r="F1702" s="593"/>
      <c r="G1702" s="593"/>
      <c r="H1702" s="593"/>
      <c r="I1702" s="593"/>
      <c r="J1702" s="593"/>
      <c r="K1702" s="593"/>
      <c r="L1702" s="593"/>
      <c r="M1702" s="593"/>
      <c r="N1702" s="593"/>
      <c r="O1702" s="593"/>
      <c r="P1702" s="593"/>
      <c r="R1702" s="593"/>
      <c r="S1702" s="593"/>
      <c r="T1702" s="593"/>
      <c r="U1702" s="593"/>
    </row>
    <row r="1703" customHeight="1" spans="6:21">
      <c r="F1703" s="593"/>
      <c r="G1703" s="593"/>
      <c r="H1703" s="593"/>
      <c r="I1703" s="593"/>
      <c r="J1703" s="593"/>
      <c r="K1703" s="593"/>
      <c r="L1703" s="593"/>
      <c r="M1703" s="593"/>
      <c r="N1703" s="593"/>
      <c r="O1703" s="593"/>
      <c r="P1703" s="593"/>
      <c r="R1703" s="593"/>
      <c r="S1703" s="593"/>
      <c r="T1703" s="593"/>
      <c r="U1703" s="593"/>
    </row>
    <row r="1704" customHeight="1" spans="6:21">
      <c r="F1704" s="593"/>
      <c r="G1704" s="593"/>
      <c r="H1704" s="593"/>
      <c r="I1704" s="593"/>
      <c r="J1704" s="593"/>
      <c r="K1704" s="593"/>
      <c r="L1704" s="593"/>
      <c r="M1704" s="593"/>
      <c r="N1704" s="593"/>
      <c r="O1704" s="593"/>
      <c r="P1704" s="593"/>
      <c r="R1704" s="593"/>
      <c r="S1704" s="593"/>
      <c r="T1704" s="593"/>
      <c r="U1704" s="593"/>
    </row>
    <row r="1705" customHeight="1" spans="6:21">
      <c r="F1705" s="593"/>
      <c r="G1705" s="593"/>
      <c r="H1705" s="593"/>
      <c r="I1705" s="593"/>
      <c r="J1705" s="593"/>
      <c r="K1705" s="593"/>
      <c r="L1705" s="593"/>
      <c r="M1705" s="593"/>
      <c r="N1705" s="593"/>
      <c r="O1705" s="593"/>
      <c r="P1705" s="593"/>
      <c r="R1705" s="593"/>
      <c r="S1705" s="593"/>
      <c r="T1705" s="593"/>
      <c r="U1705" s="593"/>
    </row>
    <row r="1706" customHeight="1" spans="6:21">
      <c r="F1706" s="593"/>
      <c r="G1706" s="593"/>
      <c r="H1706" s="593"/>
      <c r="I1706" s="593"/>
      <c r="J1706" s="593"/>
      <c r="K1706" s="593"/>
      <c r="L1706" s="593"/>
      <c r="M1706" s="593"/>
      <c r="N1706" s="593"/>
      <c r="O1706" s="593"/>
      <c r="P1706" s="593"/>
      <c r="R1706" s="593"/>
      <c r="S1706" s="593"/>
      <c r="T1706" s="593"/>
      <c r="U1706" s="593"/>
    </row>
    <row r="1707" customHeight="1" spans="6:21">
      <c r="F1707" s="593"/>
      <c r="G1707" s="593"/>
      <c r="H1707" s="593"/>
      <c r="I1707" s="593"/>
      <c r="J1707" s="593"/>
      <c r="K1707" s="593"/>
      <c r="L1707" s="593"/>
      <c r="M1707" s="593"/>
      <c r="N1707" s="593"/>
      <c r="O1707" s="593"/>
      <c r="P1707" s="593"/>
      <c r="R1707" s="593"/>
      <c r="S1707" s="593"/>
      <c r="T1707" s="593"/>
      <c r="U1707" s="593"/>
    </row>
    <row r="1708" customHeight="1" spans="6:21">
      <c r="F1708" s="593"/>
      <c r="G1708" s="593"/>
      <c r="H1708" s="593"/>
      <c r="I1708" s="593"/>
      <c r="J1708" s="593"/>
      <c r="K1708" s="593"/>
      <c r="L1708" s="593"/>
      <c r="M1708" s="593"/>
      <c r="N1708" s="593"/>
      <c r="O1708" s="593"/>
      <c r="P1708" s="593"/>
      <c r="R1708" s="593"/>
      <c r="S1708" s="593"/>
      <c r="T1708" s="593"/>
      <c r="U1708" s="593"/>
    </row>
    <row r="1709" customHeight="1" spans="6:21">
      <c r="F1709" s="593"/>
      <c r="G1709" s="593"/>
      <c r="H1709" s="593"/>
      <c r="I1709" s="593"/>
      <c r="J1709" s="593"/>
      <c r="K1709" s="593"/>
      <c r="L1709" s="593"/>
      <c r="M1709" s="593"/>
      <c r="N1709" s="593"/>
      <c r="O1709" s="593"/>
      <c r="P1709" s="593"/>
      <c r="R1709" s="593"/>
      <c r="S1709" s="593"/>
      <c r="T1709" s="593"/>
      <c r="U1709" s="593"/>
    </row>
    <row r="1710" customHeight="1" spans="6:21">
      <c r="F1710" s="593"/>
      <c r="G1710" s="593"/>
      <c r="H1710" s="593"/>
      <c r="I1710" s="593"/>
      <c r="J1710" s="593"/>
      <c r="K1710" s="593"/>
      <c r="L1710" s="593"/>
      <c r="M1710" s="593"/>
      <c r="N1710" s="593"/>
      <c r="O1710" s="593"/>
      <c r="P1710" s="593"/>
      <c r="R1710" s="593"/>
      <c r="S1710" s="593"/>
      <c r="T1710" s="593"/>
      <c r="U1710" s="593"/>
    </row>
    <row r="1711" customHeight="1" spans="6:21">
      <c r="F1711" s="593"/>
      <c r="G1711" s="593"/>
      <c r="H1711" s="593"/>
      <c r="I1711" s="593"/>
      <c r="J1711" s="593"/>
      <c r="K1711" s="593"/>
      <c r="L1711" s="593"/>
      <c r="M1711" s="593"/>
      <c r="N1711" s="593"/>
      <c r="O1711" s="593"/>
      <c r="P1711" s="593"/>
      <c r="R1711" s="593"/>
      <c r="S1711" s="593"/>
      <c r="T1711" s="593"/>
      <c r="U1711" s="593"/>
    </row>
    <row r="1712" customHeight="1" spans="6:21">
      <c r="F1712" s="593"/>
      <c r="G1712" s="593"/>
      <c r="H1712" s="593"/>
      <c r="I1712" s="593"/>
      <c r="J1712" s="593"/>
      <c r="K1712" s="593"/>
      <c r="L1712" s="593"/>
      <c r="M1712" s="593"/>
      <c r="N1712" s="593"/>
      <c r="O1712" s="593"/>
      <c r="P1712" s="593"/>
      <c r="R1712" s="593"/>
      <c r="S1712" s="593"/>
      <c r="T1712" s="593"/>
      <c r="U1712" s="593"/>
    </row>
    <row r="1713" customHeight="1" spans="6:21">
      <c r="F1713" s="593"/>
      <c r="G1713" s="593"/>
      <c r="H1713" s="593"/>
      <c r="I1713" s="593"/>
      <c r="J1713" s="593"/>
      <c r="K1713" s="593"/>
      <c r="L1713" s="593"/>
      <c r="M1713" s="593"/>
      <c r="N1713" s="593"/>
      <c r="O1713" s="593"/>
      <c r="P1713" s="593"/>
      <c r="R1713" s="593"/>
      <c r="S1713" s="593"/>
      <c r="T1713" s="593"/>
      <c r="U1713" s="593"/>
    </row>
    <row r="1714" customHeight="1" spans="6:21">
      <c r="F1714" s="593"/>
      <c r="G1714" s="593"/>
      <c r="H1714" s="593"/>
      <c r="I1714" s="593"/>
      <c r="J1714" s="593"/>
      <c r="K1714" s="593"/>
      <c r="L1714" s="593"/>
      <c r="M1714" s="593"/>
      <c r="N1714" s="593"/>
      <c r="O1714" s="593"/>
      <c r="P1714" s="593"/>
      <c r="R1714" s="593"/>
      <c r="S1714" s="593"/>
      <c r="T1714" s="593"/>
      <c r="U1714" s="593"/>
    </row>
    <row r="1715" customHeight="1" spans="6:21">
      <c r="F1715" s="593"/>
      <c r="G1715" s="593"/>
      <c r="H1715" s="593"/>
      <c r="I1715" s="593"/>
      <c r="J1715" s="593"/>
      <c r="K1715" s="593"/>
      <c r="L1715" s="593"/>
      <c r="M1715" s="593"/>
      <c r="N1715" s="593"/>
      <c r="O1715" s="593"/>
      <c r="P1715" s="593"/>
      <c r="R1715" s="593"/>
      <c r="S1715" s="593"/>
      <c r="T1715" s="593"/>
      <c r="U1715" s="593"/>
    </row>
    <row r="1716" customHeight="1" spans="6:21">
      <c r="F1716" s="593"/>
      <c r="G1716" s="593"/>
      <c r="H1716" s="593"/>
      <c r="I1716" s="593"/>
      <c r="J1716" s="593"/>
      <c r="K1716" s="593"/>
      <c r="L1716" s="593"/>
      <c r="M1716" s="593"/>
      <c r="N1716" s="593"/>
      <c r="O1716" s="593"/>
      <c r="P1716" s="593"/>
      <c r="R1716" s="593"/>
      <c r="S1716" s="593"/>
      <c r="T1716" s="593"/>
      <c r="U1716" s="593"/>
    </row>
    <row r="1717" customHeight="1" spans="6:21">
      <c r="F1717" s="593"/>
      <c r="G1717" s="593"/>
      <c r="H1717" s="593"/>
      <c r="I1717" s="593"/>
      <c r="J1717" s="593"/>
      <c r="K1717" s="593"/>
      <c r="L1717" s="593"/>
      <c r="M1717" s="593"/>
      <c r="N1717" s="593"/>
      <c r="O1717" s="593"/>
      <c r="P1717" s="593"/>
      <c r="R1717" s="593"/>
      <c r="S1717" s="593"/>
      <c r="T1717" s="593"/>
      <c r="U1717" s="593"/>
    </row>
    <row r="1718" customHeight="1" spans="6:21">
      <c r="F1718" s="593"/>
      <c r="G1718" s="593"/>
      <c r="H1718" s="593"/>
      <c r="I1718" s="593"/>
      <c r="J1718" s="593"/>
      <c r="K1718" s="593"/>
      <c r="L1718" s="593"/>
      <c r="M1718" s="593"/>
      <c r="N1718" s="593"/>
      <c r="O1718" s="593"/>
      <c r="P1718" s="593"/>
      <c r="R1718" s="593"/>
      <c r="S1718" s="593"/>
      <c r="T1718" s="593"/>
      <c r="U1718" s="593"/>
    </row>
    <row r="1719" customHeight="1" spans="6:21">
      <c r="F1719" s="593"/>
      <c r="G1719" s="593"/>
      <c r="H1719" s="593"/>
      <c r="I1719" s="593"/>
      <c r="J1719" s="593"/>
      <c r="K1719" s="593"/>
      <c r="L1719" s="593"/>
      <c r="M1719" s="593"/>
      <c r="N1719" s="593"/>
      <c r="O1719" s="593"/>
      <c r="P1719" s="593"/>
      <c r="R1719" s="593"/>
      <c r="S1719" s="593"/>
      <c r="T1719" s="593"/>
      <c r="U1719" s="593"/>
    </row>
    <row r="1720" customHeight="1" spans="6:21">
      <c r="F1720" s="593"/>
      <c r="G1720" s="593"/>
      <c r="H1720" s="593"/>
      <c r="I1720" s="593"/>
      <c r="J1720" s="593"/>
      <c r="K1720" s="593"/>
      <c r="L1720" s="593"/>
      <c r="M1720" s="593"/>
      <c r="N1720" s="593"/>
      <c r="O1720" s="593"/>
      <c r="P1720" s="593"/>
      <c r="R1720" s="593"/>
      <c r="S1720" s="593"/>
      <c r="T1720" s="593"/>
      <c r="U1720" s="593"/>
    </row>
    <row r="1721" customHeight="1" spans="6:21">
      <c r="F1721" s="593"/>
      <c r="G1721" s="593"/>
      <c r="H1721" s="593"/>
      <c r="I1721" s="593"/>
      <c r="J1721" s="593"/>
      <c r="K1721" s="593"/>
      <c r="L1721" s="593"/>
      <c r="M1721" s="593"/>
      <c r="N1721" s="593"/>
      <c r="O1721" s="593"/>
      <c r="P1721" s="593"/>
      <c r="R1721" s="593"/>
      <c r="S1721" s="593"/>
      <c r="T1721" s="593"/>
      <c r="U1721" s="593"/>
    </row>
    <row r="1722" customHeight="1" spans="6:21">
      <c r="F1722" s="593"/>
      <c r="G1722" s="593"/>
      <c r="H1722" s="593"/>
      <c r="I1722" s="593"/>
      <c r="J1722" s="593"/>
      <c r="K1722" s="593"/>
      <c r="L1722" s="593"/>
      <c r="M1722" s="593"/>
      <c r="N1722" s="593"/>
      <c r="O1722" s="593"/>
      <c r="P1722" s="593"/>
      <c r="R1722" s="593"/>
      <c r="S1722" s="593"/>
      <c r="T1722" s="593"/>
      <c r="U1722" s="593"/>
    </row>
    <row r="1723" customHeight="1" spans="6:21">
      <c r="F1723" s="593"/>
      <c r="G1723" s="593"/>
      <c r="H1723" s="593"/>
      <c r="I1723" s="593"/>
      <c r="J1723" s="593"/>
      <c r="K1723" s="593"/>
      <c r="L1723" s="593"/>
      <c r="M1723" s="593"/>
      <c r="N1723" s="593"/>
      <c r="O1723" s="593"/>
      <c r="P1723" s="593"/>
      <c r="R1723" s="593"/>
      <c r="S1723" s="593"/>
      <c r="T1723" s="593"/>
      <c r="U1723" s="593"/>
    </row>
    <row r="1724" customHeight="1" spans="6:21">
      <c r="F1724" s="593"/>
      <c r="G1724" s="593"/>
      <c r="H1724" s="593"/>
      <c r="I1724" s="593"/>
      <c r="J1724" s="593"/>
      <c r="K1724" s="593"/>
      <c r="L1724" s="593"/>
      <c r="M1724" s="593"/>
      <c r="N1724" s="593"/>
      <c r="O1724" s="593"/>
      <c r="P1724" s="593"/>
      <c r="R1724" s="593"/>
      <c r="S1724" s="593"/>
      <c r="T1724" s="593"/>
      <c r="U1724" s="593"/>
    </row>
    <row r="1725" customHeight="1" spans="6:21">
      <c r="F1725" s="593"/>
      <c r="G1725" s="593"/>
      <c r="H1725" s="593"/>
      <c r="I1725" s="593"/>
      <c r="J1725" s="593"/>
      <c r="K1725" s="593"/>
      <c r="L1725" s="593"/>
      <c r="M1725" s="593"/>
      <c r="N1725" s="593"/>
      <c r="O1725" s="593"/>
      <c r="P1725" s="593"/>
      <c r="R1725" s="593"/>
      <c r="S1725" s="593"/>
      <c r="T1725" s="593"/>
      <c r="U1725" s="593"/>
    </row>
    <row r="1726" customHeight="1" spans="6:21">
      <c r="F1726" s="593"/>
      <c r="G1726" s="593"/>
      <c r="H1726" s="593"/>
      <c r="I1726" s="593"/>
      <c r="J1726" s="593"/>
      <c r="K1726" s="593"/>
      <c r="L1726" s="593"/>
      <c r="M1726" s="593"/>
      <c r="N1726" s="593"/>
      <c r="O1726" s="593"/>
      <c r="P1726" s="593"/>
      <c r="R1726" s="593"/>
      <c r="S1726" s="593"/>
      <c r="T1726" s="593"/>
      <c r="U1726" s="593"/>
    </row>
    <row r="1727" customHeight="1" spans="6:21">
      <c r="F1727" s="593"/>
      <c r="G1727" s="593"/>
      <c r="H1727" s="593"/>
      <c r="I1727" s="593"/>
      <c r="J1727" s="593"/>
      <c r="K1727" s="593"/>
      <c r="L1727" s="593"/>
      <c r="M1727" s="593"/>
      <c r="N1727" s="593"/>
      <c r="O1727" s="593"/>
      <c r="P1727" s="593"/>
      <c r="R1727" s="593"/>
      <c r="S1727" s="593"/>
      <c r="T1727" s="593"/>
      <c r="U1727" s="593"/>
    </row>
    <row r="1728" customHeight="1" spans="6:21">
      <c r="F1728" s="593"/>
      <c r="G1728" s="593"/>
      <c r="H1728" s="593"/>
      <c r="I1728" s="593"/>
      <c r="J1728" s="593"/>
      <c r="K1728" s="593"/>
      <c r="L1728" s="593"/>
      <c r="M1728" s="593"/>
      <c r="N1728" s="593"/>
      <c r="O1728" s="593"/>
      <c r="P1728" s="593"/>
      <c r="R1728" s="593"/>
      <c r="S1728" s="593"/>
      <c r="T1728" s="593"/>
      <c r="U1728" s="593"/>
    </row>
    <row r="1729" customHeight="1" spans="6:21">
      <c r="F1729" s="593"/>
      <c r="G1729" s="593"/>
      <c r="H1729" s="593"/>
      <c r="I1729" s="593"/>
      <c r="J1729" s="593"/>
      <c r="K1729" s="593"/>
      <c r="L1729" s="593"/>
      <c r="M1729" s="593"/>
      <c r="N1729" s="593"/>
      <c r="O1729" s="593"/>
      <c r="P1729" s="593"/>
      <c r="R1729" s="593"/>
      <c r="S1729" s="593"/>
      <c r="T1729" s="593"/>
      <c r="U1729" s="593"/>
    </row>
    <row r="1730" customHeight="1" spans="6:21">
      <c r="F1730" s="593"/>
      <c r="G1730" s="593"/>
      <c r="H1730" s="593"/>
      <c r="I1730" s="593"/>
      <c r="J1730" s="593"/>
      <c r="K1730" s="593"/>
      <c r="L1730" s="593"/>
      <c r="M1730" s="593"/>
      <c r="N1730" s="593"/>
      <c r="O1730" s="593"/>
      <c r="P1730" s="593"/>
      <c r="R1730" s="593"/>
      <c r="S1730" s="593"/>
      <c r="T1730" s="593"/>
      <c r="U1730" s="593"/>
    </row>
    <row r="1731" customHeight="1" spans="6:21">
      <c r="F1731" s="593"/>
      <c r="G1731" s="593"/>
      <c r="H1731" s="593"/>
      <c r="I1731" s="593"/>
      <c r="J1731" s="593"/>
      <c r="K1731" s="593"/>
      <c r="L1731" s="593"/>
      <c r="M1731" s="593"/>
      <c r="N1731" s="593"/>
      <c r="O1731" s="593"/>
      <c r="P1731" s="593"/>
      <c r="R1731" s="593"/>
      <c r="S1731" s="593"/>
      <c r="T1731" s="593"/>
      <c r="U1731" s="593"/>
    </row>
    <row r="1732" customHeight="1" spans="6:21">
      <c r="F1732" s="593"/>
      <c r="G1732" s="593"/>
      <c r="H1732" s="593"/>
      <c r="I1732" s="593"/>
      <c r="J1732" s="593"/>
      <c r="K1732" s="593"/>
      <c r="L1732" s="593"/>
      <c r="M1732" s="593"/>
      <c r="N1732" s="593"/>
      <c r="O1732" s="593"/>
      <c r="P1732" s="593"/>
      <c r="R1732" s="593"/>
      <c r="S1732" s="593"/>
      <c r="T1732" s="593"/>
      <c r="U1732" s="593"/>
    </row>
    <row r="1733" customHeight="1" spans="6:21">
      <c r="F1733" s="593"/>
      <c r="G1733" s="593"/>
      <c r="H1733" s="593"/>
      <c r="I1733" s="593"/>
      <c r="J1733" s="593"/>
      <c r="K1733" s="593"/>
      <c r="L1733" s="593"/>
      <c r="M1733" s="593"/>
      <c r="N1733" s="593"/>
      <c r="O1733" s="593"/>
      <c r="P1733" s="593"/>
      <c r="R1733" s="593"/>
      <c r="S1733" s="593"/>
      <c r="T1733" s="593"/>
      <c r="U1733" s="593"/>
    </row>
    <row r="1734" customHeight="1" spans="6:21">
      <c r="F1734" s="593"/>
      <c r="G1734" s="593"/>
      <c r="H1734" s="593"/>
      <c r="I1734" s="593"/>
      <c r="J1734" s="593"/>
      <c r="K1734" s="593"/>
      <c r="L1734" s="593"/>
      <c r="M1734" s="593"/>
      <c r="N1734" s="593"/>
      <c r="O1734" s="593"/>
      <c r="P1734" s="593"/>
      <c r="R1734" s="593"/>
      <c r="S1734" s="593"/>
      <c r="T1734" s="593"/>
      <c r="U1734" s="593"/>
    </row>
    <row r="1735" customHeight="1" spans="6:21">
      <c r="F1735" s="593"/>
      <c r="G1735" s="593"/>
      <c r="H1735" s="593"/>
      <c r="I1735" s="593"/>
      <c r="J1735" s="593"/>
      <c r="K1735" s="593"/>
      <c r="L1735" s="593"/>
      <c r="M1735" s="593"/>
      <c r="N1735" s="593"/>
      <c r="O1735" s="593"/>
      <c r="P1735" s="593"/>
      <c r="R1735" s="593"/>
      <c r="S1735" s="593"/>
      <c r="T1735" s="593"/>
      <c r="U1735" s="593"/>
    </row>
    <row r="1736" customHeight="1" spans="6:21">
      <c r="F1736" s="593"/>
      <c r="G1736" s="593"/>
      <c r="H1736" s="593"/>
      <c r="I1736" s="593"/>
      <c r="J1736" s="593"/>
      <c r="K1736" s="593"/>
      <c r="L1736" s="593"/>
      <c r="M1736" s="593"/>
      <c r="N1736" s="593"/>
      <c r="O1736" s="593"/>
      <c r="P1736" s="593"/>
      <c r="R1736" s="593"/>
      <c r="S1736" s="593"/>
      <c r="T1736" s="593"/>
      <c r="U1736" s="593"/>
    </row>
    <row r="1737" customHeight="1" spans="6:21">
      <c r="F1737" s="593"/>
      <c r="G1737" s="593"/>
      <c r="H1737" s="593"/>
      <c r="I1737" s="593"/>
      <c r="J1737" s="593"/>
      <c r="K1737" s="593"/>
      <c r="L1737" s="593"/>
      <c r="M1737" s="593"/>
      <c r="N1737" s="593"/>
      <c r="O1737" s="593"/>
      <c r="P1737" s="593"/>
      <c r="R1737" s="593"/>
      <c r="S1737" s="593"/>
      <c r="T1737" s="593"/>
      <c r="U1737" s="593"/>
    </row>
    <row r="1738" customHeight="1" spans="6:21">
      <c r="F1738" s="593"/>
      <c r="G1738" s="593"/>
      <c r="H1738" s="593"/>
      <c r="I1738" s="593"/>
      <c r="J1738" s="593"/>
      <c r="K1738" s="593"/>
      <c r="L1738" s="593"/>
      <c r="M1738" s="593"/>
      <c r="N1738" s="593"/>
      <c r="O1738" s="593"/>
      <c r="P1738" s="593"/>
      <c r="R1738" s="593"/>
      <c r="S1738" s="593"/>
      <c r="T1738" s="593"/>
      <c r="U1738" s="593"/>
    </row>
    <row r="1739" customHeight="1" spans="6:21">
      <c r="F1739" s="593"/>
      <c r="G1739" s="593"/>
      <c r="H1739" s="593"/>
      <c r="I1739" s="593"/>
      <c r="J1739" s="593"/>
      <c r="K1739" s="593"/>
      <c r="L1739" s="593"/>
      <c r="M1739" s="593"/>
      <c r="N1739" s="593"/>
      <c r="O1739" s="593"/>
      <c r="P1739" s="593"/>
      <c r="R1739" s="593"/>
      <c r="S1739" s="593"/>
      <c r="T1739" s="593"/>
      <c r="U1739" s="593"/>
    </row>
    <row r="1740" customHeight="1" spans="6:21">
      <c r="F1740" s="593"/>
      <c r="G1740" s="593"/>
      <c r="H1740" s="593"/>
      <c r="I1740" s="593"/>
      <c r="J1740" s="593"/>
      <c r="K1740" s="593"/>
      <c r="L1740" s="593"/>
      <c r="M1740" s="593"/>
      <c r="N1740" s="593"/>
      <c r="O1740" s="593"/>
      <c r="P1740" s="593"/>
      <c r="R1740" s="593"/>
      <c r="S1740" s="593"/>
      <c r="T1740" s="593"/>
      <c r="U1740" s="593"/>
    </row>
    <row r="1741" customHeight="1" spans="6:21">
      <c r="F1741" s="593"/>
      <c r="G1741" s="593"/>
      <c r="H1741" s="593"/>
      <c r="I1741" s="593"/>
      <c r="J1741" s="593"/>
      <c r="K1741" s="593"/>
      <c r="L1741" s="593"/>
      <c r="M1741" s="593"/>
      <c r="N1741" s="593"/>
      <c r="O1741" s="593"/>
      <c r="P1741" s="593"/>
      <c r="R1741" s="593"/>
      <c r="S1741" s="593"/>
      <c r="T1741" s="593"/>
      <c r="U1741" s="593"/>
    </row>
    <row r="1742" customHeight="1" spans="6:21">
      <c r="F1742" s="593"/>
      <c r="G1742" s="593"/>
      <c r="H1742" s="593"/>
      <c r="I1742" s="593"/>
      <c r="J1742" s="593"/>
      <c r="K1742" s="593"/>
      <c r="L1742" s="593"/>
      <c r="M1742" s="593"/>
      <c r="N1742" s="593"/>
      <c r="O1742" s="593"/>
      <c r="P1742" s="593"/>
      <c r="R1742" s="593"/>
      <c r="S1742" s="593"/>
      <c r="T1742" s="593"/>
      <c r="U1742" s="593"/>
    </row>
    <row r="1743" customHeight="1" spans="6:21">
      <c r="F1743" s="593"/>
      <c r="G1743" s="593"/>
      <c r="H1743" s="593"/>
      <c r="I1743" s="593"/>
      <c r="J1743" s="593"/>
      <c r="K1743" s="593"/>
      <c r="L1743" s="593"/>
      <c r="M1743" s="593"/>
      <c r="N1743" s="593"/>
      <c r="O1743" s="593"/>
      <c r="P1743" s="593"/>
      <c r="R1743" s="593"/>
      <c r="S1743" s="593"/>
      <c r="T1743" s="593"/>
      <c r="U1743" s="593"/>
    </row>
    <row r="1744" customHeight="1" spans="6:21">
      <c r="F1744" s="593"/>
      <c r="G1744" s="593"/>
      <c r="H1744" s="593"/>
      <c r="I1744" s="593"/>
      <c r="J1744" s="593"/>
      <c r="K1744" s="593"/>
      <c r="L1744" s="593"/>
      <c r="M1744" s="593"/>
      <c r="N1744" s="593"/>
      <c r="O1744" s="593"/>
      <c r="P1744" s="593"/>
      <c r="R1744" s="593"/>
      <c r="S1744" s="593"/>
      <c r="T1744" s="593"/>
      <c r="U1744" s="593"/>
    </row>
    <row r="1745" customHeight="1" spans="6:21">
      <c r="F1745" s="593"/>
      <c r="G1745" s="593"/>
      <c r="H1745" s="593"/>
      <c r="I1745" s="593"/>
      <c r="J1745" s="593"/>
      <c r="K1745" s="593"/>
      <c r="L1745" s="593"/>
      <c r="M1745" s="593"/>
      <c r="N1745" s="593"/>
      <c r="O1745" s="593"/>
      <c r="P1745" s="593"/>
      <c r="R1745" s="593"/>
      <c r="S1745" s="593"/>
      <c r="T1745" s="593"/>
      <c r="U1745" s="593"/>
    </row>
    <row r="1746" customHeight="1" spans="6:21">
      <c r="F1746" s="593"/>
      <c r="G1746" s="593"/>
      <c r="H1746" s="593"/>
      <c r="I1746" s="593"/>
      <c r="J1746" s="593"/>
      <c r="K1746" s="593"/>
      <c r="L1746" s="593"/>
      <c r="M1746" s="593"/>
      <c r="N1746" s="593"/>
      <c r="O1746" s="593"/>
      <c r="P1746" s="593"/>
      <c r="R1746" s="593"/>
      <c r="S1746" s="593"/>
      <c r="T1746" s="593"/>
      <c r="U1746" s="593"/>
    </row>
    <row r="1747" customHeight="1" spans="6:21">
      <c r="F1747" s="593"/>
      <c r="G1747" s="593"/>
      <c r="H1747" s="593"/>
      <c r="I1747" s="593"/>
      <c r="J1747" s="593"/>
      <c r="K1747" s="593"/>
      <c r="L1747" s="593"/>
      <c r="M1747" s="593"/>
      <c r="N1747" s="593"/>
      <c r="O1747" s="593"/>
      <c r="P1747" s="593"/>
      <c r="R1747" s="593"/>
      <c r="S1747" s="593"/>
      <c r="T1747" s="593"/>
      <c r="U1747" s="593"/>
    </row>
    <row r="1748" customHeight="1" spans="6:21">
      <c r="F1748" s="593"/>
      <c r="G1748" s="593"/>
      <c r="H1748" s="593"/>
      <c r="I1748" s="593"/>
      <c r="J1748" s="593"/>
      <c r="K1748" s="593"/>
      <c r="L1748" s="593"/>
      <c r="M1748" s="593"/>
      <c r="N1748" s="593"/>
      <c r="O1748" s="593"/>
      <c r="P1748" s="593"/>
      <c r="R1748" s="593"/>
      <c r="S1748" s="593"/>
      <c r="T1748" s="593"/>
      <c r="U1748" s="593"/>
    </row>
    <row r="1749" customHeight="1" spans="6:21">
      <c r="F1749" s="593"/>
      <c r="G1749" s="593"/>
      <c r="H1749" s="593"/>
      <c r="I1749" s="593"/>
      <c r="J1749" s="593"/>
      <c r="K1749" s="593"/>
      <c r="L1749" s="593"/>
      <c r="M1749" s="593"/>
      <c r="N1749" s="593"/>
      <c r="O1749" s="593"/>
      <c r="P1749" s="593"/>
      <c r="R1749" s="593"/>
      <c r="S1749" s="593"/>
      <c r="T1749" s="593"/>
      <c r="U1749" s="593"/>
    </row>
    <row r="1750" customHeight="1" spans="6:21">
      <c r="F1750" s="593"/>
      <c r="G1750" s="593"/>
      <c r="H1750" s="593"/>
      <c r="I1750" s="593"/>
      <c r="J1750" s="593"/>
      <c r="K1750" s="593"/>
      <c r="L1750" s="593"/>
      <c r="M1750" s="593"/>
      <c r="N1750" s="593"/>
      <c r="O1750" s="593"/>
      <c r="P1750" s="593"/>
      <c r="R1750" s="593"/>
      <c r="S1750" s="593"/>
      <c r="T1750" s="593"/>
      <c r="U1750" s="593"/>
    </row>
    <row r="1751" customHeight="1" spans="6:21">
      <c r="F1751" s="593"/>
      <c r="G1751" s="593"/>
      <c r="H1751" s="593"/>
      <c r="I1751" s="593"/>
      <c r="J1751" s="593"/>
      <c r="K1751" s="593"/>
      <c r="L1751" s="593"/>
      <c r="M1751" s="593"/>
      <c r="N1751" s="593"/>
      <c r="O1751" s="593"/>
      <c r="P1751" s="593"/>
      <c r="R1751" s="593"/>
      <c r="S1751" s="593"/>
      <c r="T1751" s="593"/>
      <c r="U1751" s="593"/>
    </row>
    <row r="1752" customHeight="1" spans="6:21">
      <c r="F1752" s="593"/>
      <c r="G1752" s="593"/>
      <c r="H1752" s="593"/>
      <c r="I1752" s="593"/>
      <c r="J1752" s="593"/>
      <c r="K1752" s="593"/>
      <c r="L1752" s="593"/>
      <c r="M1752" s="593"/>
      <c r="N1752" s="593"/>
      <c r="O1752" s="593"/>
      <c r="P1752" s="593"/>
      <c r="R1752" s="593"/>
      <c r="S1752" s="593"/>
      <c r="T1752" s="593"/>
      <c r="U1752" s="593"/>
    </row>
    <row r="1753" customHeight="1" spans="6:21">
      <c r="F1753" s="593"/>
      <c r="G1753" s="593"/>
      <c r="H1753" s="593"/>
      <c r="I1753" s="593"/>
      <c r="J1753" s="593"/>
      <c r="K1753" s="593"/>
      <c r="L1753" s="593"/>
      <c r="M1753" s="593"/>
      <c r="N1753" s="593"/>
      <c r="O1753" s="593"/>
      <c r="P1753" s="593"/>
      <c r="R1753" s="593"/>
      <c r="S1753" s="593"/>
      <c r="T1753" s="593"/>
      <c r="U1753" s="593"/>
    </row>
    <row r="1754" customHeight="1" spans="6:21">
      <c r="F1754" s="593"/>
      <c r="G1754" s="593"/>
      <c r="H1754" s="593"/>
      <c r="I1754" s="593"/>
      <c r="J1754" s="593"/>
      <c r="K1754" s="593"/>
      <c r="L1754" s="593"/>
      <c r="M1754" s="593"/>
      <c r="N1754" s="593"/>
      <c r="O1754" s="593"/>
      <c r="P1754" s="593"/>
      <c r="R1754" s="593"/>
      <c r="S1754" s="593"/>
      <c r="T1754" s="593"/>
      <c r="U1754" s="593"/>
    </row>
    <row r="1755" customHeight="1" spans="6:21">
      <c r="F1755" s="593"/>
      <c r="G1755" s="593"/>
      <c r="H1755" s="593"/>
      <c r="I1755" s="593"/>
      <c r="J1755" s="593"/>
      <c r="K1755" s="593"/>
      <c r="L1755" s="593"/>
      <c r="M1755" s="593"/>
      <c r="N1755" s="593"/>
      <c r="O1755" s="593"/>
      <c r="P1755" s="593"/>
      <c r="R1755" s="593"/>
      <c r="S1755" s="593"/>
      <c r="T1755" s="593"/>
      <c r="U1755" s="593"/>
    </row>
    <row r="1756" customHeight="1" spans="6:21">
      <c r="F1756" s="593"/>
      <c r="G1756" s="593"/>
      <c r="H1756" s="593"/>
      <c r="I1756" s="593"/>
      <c r="J1756" s="593"/>
      <c r="K1756" s="593"/>
      <c r="L1756" s="593"/>
      <c r="M1756" s="593"/>
      <c r="N1756" s="593"/>
      <c r="O1756" s="593"/>
      <c r="P1756" s="593"/>
      <c r="R1756" s="593"/>
      <c r="S1756" s="593"/>
      <c r="T1756" s="593"/>
      <c r="U1756" s="593"/>
    </row>
    <row r="1757" customHeight="1" spans="6:21">
      <c r="F1757" s="593"/>
      <c r="G1757" s="593"/>
      <c r="H1757" s="593"/>
      <c r="I1757" s="593"/>
      <c r="J1757" s="593"/>
      <c r="K1757" s="593"/>
      <c r="L1757" s="593"/>
      <c r="M1757" s="593"/>
      <c r="N1757" s="593"/>
      <c r="O1757" s="593"/>
      <c r="P1757" s="593"/>
      <c r="R1757" s="593"/>
      <c r="S1757" s="593"/>
      <c r="T1757" s="593"/>
      <c r="U1757" s="593"/>
    </row>
    <row r="1758" customHeight="1" spans="6:21">
      <c r="F1758" s="593"/>
      <c r="G1758" s="593"/>
      <c r="H1758" s="593"/>
      <c r="I1758" s="593"/>
      <c r="J1758" s="593"/>
      <c r="K1758" s="593"/>
      <c r="L1758" s="593"/>
      <c r="M1758" s="593"/>
      <c r="N1758" s="593"/>
      <c r="O1758" s="593"/>
      <c r="P1758" s="593"/>
      <c r="R1758" s="593"/>
      <c r="S1758" s="593"/>
      <c r="T1758" s="593"/>
      <c r="U1758" s="593"/>
    </row>
    <row r="1759" customHeight="1" spans="6:21">
      <c r="F1759" s="593"/>
      <c r="G1759" s="593"/>
      <c r="H1759" s="593"/>
      <c r="I1759" s="593"/>
      <c r="J1759" s="593"/>
      <c r="K1759" s="593"/>
      <c r="L1759" s="593"/>
      <c r="M1759" s="593"/>
      <c r="N1759" s="593"/>
      <c r="O1759" s="593"/>
      <c r="P1759" s="593"/>
      <c r="R1759" s="593"/>
      <c r="S1759" s="593"/>
      <c r="T1759" s="593"/>
      <c r="U1759" s="593"/>
    </row>
    <row r="1760" customHeight="1" spans="6:21">
      <c r="F1760" s="593"/>
      <c r="G1760" s="593"/>
      <c r="H1760" s="593"/>
      <c r="I1760" s="593"/>
      <c r="J1760" s="593"/>
      <c r="K1760" s="593"/>
      <c r="L1760" s="593"/>
      <c r="M1760" s="593"/>
      <c r="N1760" s="593"/>
      <c r="O1760" s="593"/>
      <c r="P1760" s="593"/>
      <c r="R1760" s="593"/>
      <c r="S1760" s="593"/>
      <c r="T1760" s="593"/>
      <c r="U1760" s="593"/>
    </row>
    <row r="1761" customHeight="1" spans="6:21">
      <c r="F1761" s="593"/>
      <c r="G1761" s="593"/>
      <c r="H1761" s="593"/>
      <c r="I1761" s="593"/>
      <c r="J1761" s="593"/>
      <c r="K1761" s="593"/>
      <c r="L1761" s="593"/>
      <c r="M1761" s="593"/>
      <c r="N1761" s="593"/>
      <c r="O1761" s="593"/>
      <c r="P1761" s="593"/>
      <c r="R1761" s="593"/>
      <c r="S1761" s="593"/>
      <c r="T1761" s="593"/>
      <c r="U1761" s="593"/>
    </row>
    <row r="1762" customHeight="1" spans="6:21">
      <c r="F1762" s="593"/>
      <c r="G1762" s="593"/>
      <c r="H1762" s="593"/>
      <c r="I1762" s="593"/>
      <c r="J1762" s="593"/>
      <c r="K1762" s="593"/>
      <c r="L1762" s="593"/>
      <c r="M1762" s="593"/>
      <c r="N1762" s="593"/>
      <c r="O1762" s="593"/>
      <c r="P1762" s="593"/>
      <c r="R1762" s="593"/>
      <c r="S1762" s="593"/>
      <c r="T1762" s="593"/>
      <c r="U1762" s="593"/>
    </row>
    <row r="1763" customHeight="1" spans="6:21">
      <c r="F1763" s="593"/>
      <c r="G1763" s="593"/>
      <c r="H1763" s="593"/>
      <c r="I1763" s="593"/>
      <c r="J1763" s="593"/>
      <c r="K1763" s="593"/>
      <c r="L1763" s="593"/>
      <c r="M1763" s="593"/>
      <c r="N1763" s="593"/>
      <c r="O1763" s="593"/>
      <c r="P1763" s="593"/>
      <c r="R1763" s="593"/>
      <c r="S1763" s="593"/>
      <c r="T1763" s="593"/>
      <c r="U1763" s="593"/>
    </row>
    <row r="1764" customHeight="1" spans="6:21">
      <c r="F1764" s="593"/>
      <c r="G1764" s="593"/>
      <c r="H1764" s="593"/>
      <c r="I1764" s="593"/>
      <c r="J1764" s="593"/>
      <c r="K1764" s="593"/>
      <c r="L1764" s="593"/>
      <c r="M1764" s="593"/>
      <c r="N1764" s="593"/>
      <c r="O1764" s="593"/>
      <c r="P1764" s="593"/>
      <c r="R1764" s="593"/>
      <c r="S1764" s="593"/>
      <c r="T1764" s="593"/>
      <c r="U1764" s="593"/>
    </row>
    <row r="1765" customHeight="1" spans="6:21">
      <c r="F1765" s="593"/>
      <c r="G1765" s="593"/>
      <c r="H1765" s="593"/>
      <c r="I1765" s="593"/>
      <c r="J1765" s="593"/>
      <c r="K1765" s="593"/>
      <c r="L1765" s="593"/>
      <c r="M1765" s="593"/>
      <c r="N1765" s="593"/>
      <c r="O1765" s="593"/>
      <c r="P1765" s="593"/>
      <c r="R1765" s="593"/>
      <c r="S1765" s="593"/>
      <c r="T1765" s="593"/>
      <c r="U1765" s="593"/>
    </row>
    <row r="1766" customHeight="1" spans="6:21">
      <c r="F1766" s="593"/>
      <c r="G1766" s="593"/>
      <c r="H1766" s="593"/>
      <c r="I1766" s="593"/>
      <c r="J1766" s="593"/>
      <c r="K1766" s="593"/>
      <c r="L1766" s="593"/>
      <c r="M1766" s="593"/>
      <c r="N1766" s="593"/>
      <c r="O1766" s="593"/>
      <c r="P1766" s="593"/>
      <c r="R1766" s="593"/>
      <c r="S1766" s="593"/>
      <c r="T1766" s="593"/>
      <c r="U1766" s="593"/>
    </row>
    <row r="1767" customHeight="1" spans="6:21">
      <c r="F1767" s="593"/>
      <c r="G1767" s="593"/>
      <c r="H1767" s="593"/>
      <c r="I1767" s="593"/>
      <c r="J1767" s="593"/>
      <c r="K1767" s="593"/>
      <c r="L1767" s="593"/>
      <c r="M1767" s="593"/>
      <c r="N1767" s="593"/>
      <c r="O1767" s="593"/>
      <c r="P1767" s="593"/>
      <c r="R1767" s="593"/>
      <c r="S1767" s="593"/>
      <c r="T1767" s="593"/>
      <c r="U1767" s="593"/>
    </row>
    <row r="1768" customHeight="1" spans="6:21">
      <c r="F1768" s="593"/>
      <c r="G1768" s="593"/>
      <c r="H1768" s="593"/>
      <c r="I1768" s="593"/>
      <c r="J1768" s="593"/>
      <c r="K1768" s="593"/>
      <c r="L1768" s="593"/>
      <c r="M1768" s="593"/>
      <c r="N1768" s="593"/>
      <c r="O1768" s="593"/>
      <c r="P1768" s="593"/>
      <c r="R1768" s="593"/>
      <c r="S1768" s="593"/>
      <c r="T1768" s="593"/>
      <c r="U1768" s="593"/>
    </row>
    <row r="1769" customHeight="1" spans="6:21">
      <c r="F1769" s="593"/>
      <c r="G1769" s="593"/>
      <c r="H1769" s="593"/>
      <c r="I1769" s="593"/>
      <c r="J1769" s="593"/>
      <c r="K1769" s="593"/>
      <c r="L1769" s="593"/>
      <c r="M1769" s="593"/>
      <c r="N1769" s="593"/>
      <c r="O1769" s="593"/>
      <c r="P1769" s="593"/>
      <c r="R1769" s="593"/>
      <c r="S1769" s="593"/>
      <c r="T1769" s="593"/>
      <c r="U1769" s="593"/>
    </row>
    <row r="1770" customHeight="1" spans="6:21">
      <c r="F1770" s="593"/>
      <c r="G1770" s="593"/>
      <c r="H1770" s="593"/>
      <c r="I1770" s="593"/>
      <c r="J1770" s="593"/>
      <c r="K1770" s="593"/>
      <c r="L1770" s="593"/>
      <c r="M1770" s="593"/>
      <c r="N1770" s="593"/>
      <c r="O1770" s="593"/>
      <c r="P1770" s="593"/>
      <c r="R1770" s="593"/>
      <c r="S1770" s="593"/>
      <c r="T1770" s="593"/>
      <c r="U1770" s="593"/>
    </row>
    <row r="1771" customHeight="1" spans="6:21">
      <c r="F1771" s="593"/>
      <c r="G1771" s="593"/>
      <c r="H1771" s="593"/>
      <c r="I1771" s="593"/>
      <c r="J1771" s="593"/>
      <c r="K1771" s="593"/>
      <c r="L1771" s="593"/>
      <c r="M1771" s="593"/>
      <c r="N1771" s="593"/>
      <c r="O1771" s="593"/>
      <c r="P1771" s="593"/>
      <c r="R1771" s="593"/>
      <c r="S1771" s="593"/>
      <c r="T1771" s="593"/>
      <c r="U1771" s="593"/>
    </row>
    <row r="1772" customHeight="1" spans="6:21">
      <c r="F1772" s="593"/>
      <c r="G1772" s="593"/>
      <c r="H1772" s="593"/>
      <c r="I1772" s="593"/>
      <c r="J1772" s="593"/>
      <c r="K1772" s="593"/>
      <c r="L1772" s="593"/>
      <c r="M1772" s="593"/>
      <c r="N1772" s="593"/>
      <c r="O1772" s="593"/>
      <c r="P1772" s="593"/>
      <c r="R1772" s="593"/>
      <c r="S1772" s="593"/>
      <c r="T1772" s="593"/>
      <c r="U1772" s="593"/>
    </row>
    <row r="1773" customHeight="1" spans="6:21">
      <c r="F1773" s="593"/>
      <c r="G1773" s="593"/>
      <c r="H1773" s="593"/>
      <c r="I1773" s="593"/>
      <c r="J1773" s="593"/>
      <c r="K1773" s="593"/>
      <c r="L1773" s="593"/>
      <c r="M1773" s="593"/>
      <c r="N1773" s="593"/>
      <c r="O1773" s="593"/>
      <c r="P1773" s="593"/>
      <c r="R1773" s="593"/>
      <c r="S1773" s="593"/>
      <c r="T1773" s="593"/>
      <c r="U1773" s="593"/>
    </row>
    <row r="1774" customHeight="1" spans="6:21">
      <c r="F1774" s="593"/>
      <c r="G1774" s="593"/>
      <c r="H1774" s="593"/>
      <c r="I1774" s="593"/>
      <c r="J1774" s="593"/>
      <c r="K1774" s="593"/>
      <c r="L1774" s="593"/>
      <c r="M1774" s="593"/>
      <c r="N1774" s="593"/>
      <c r="O1774" s="593"/>
      <c r="P1774" s="593"/>
      <c r="R1774" s="593"/>
      <c r="S1774" s="593"/>
      <c r="T1774" s="593"/>
      <c r="U1774" s="593"/>
    </row>
    <row r="1775" customHeight="1" spans="6:21">
      <c r="F1775" s="593"/>
      <c r="G1775" s="593"/>
      <c r="H1775" s="593"/>
      <c r="I1775" s="593"/>
      <c r="J1775" s="593"/>
      <c r="K1775" s="593"/>
      <c r="L1775" s="593"/>
      <c r="M1775" s="593"/>
      <c r="N1775" s="593"/>
      <c r="O1775" s="593"/>
      <c r="P1775" s="593"/>
      <c r="R1775" s="593"/>
      <c r="S1775" s="593"/>
      <c r="T1775" s="593"/>
      <c r="U1775" s="593"/>
    </row>
    <row r="1776" customHeight="1" spans="6:21">
      <c r="F1776" s="593"/>
      <c r="G1776" s="593"/>
      <c r="H1776" s="593"/>
      <c r="I1776" s="593"/>
      <c r="J1776" s="593"/>
      <c r="K1776" s="593"/>
      <c r="L1776" s="593"/>
      <c r="M1776" s="593"/>
      <c r="N1776" s="593"/>
      <c r="O1776" s="593"/>
      <c r="P1776" s="593"/>
      <c r="R1776" s="593"/>
      <c r="S1776" s="593"/>
      <c r="T1776" s="593"/>
      <c r="U1776" s="593"/>
    </row>
    <row r="1777" customHeight="1" spans="6:21">
      <c r="F1777" s="593"/>
      <c r="G1777" s="593"/>
      <c r="H1777" s="593"/>
      <c r="I1777" s="593"/>
      <c r="J1777" s="593"/>
      <c r="K1777" s="593"/>
      <c r="L1777" s="593"/>
      <c r="M1777" s="593"/>
      <c r="N1777" s="593"/>
      <c r="O1777" s="593"/>
      <c r="P1777" s="593"/>
      <c r="R1777" s="593"/>
      <c r="S1777" s="593"/>
      <c r="T1777" s="593"/>
      <c r="U1777" s="593"/>
    </row>
    <row r="1778" customHeight="1" spans="6:21">
      <c r="F1778" s="593"/>
      <c r="G1778" s="593"/>
      <c r="H1778" s="593"/>
      <c r="I1778" s="593"/>
      <c r="J1778" s="593"/>
      <c r="K1778" s="593"/>
      <c r="L1778" s="593"/>
      <c r="M1778" s="593"/>
      <c r="N1778" s="593"/>
      <c r="O1778" s="593"/>
      <c r="P1778" s="593"/>
      <c r="R1778" s="593"/>
      <c r="S1778" s="593"/>
      <c r="T1778" s="593"/>
      <c r="U1778" s="593"/>
    </row>
    <row r="1779" customHeight="1" spans="6:21">
      <c r="F1779" s="593"/>
      <c r="G1779" s="593"/>
      <c r="H1779" s="593"/>
      <c r="I1779" s="593"/>
      <c r="J1779" s="593"/>
      <c r="K1779" s="593"/>
      <c r="L1779" s="593"/>
      <c r="M1779" s="593"/>
      <c r="N1779" s="593"/>
      <c r="O1779" s="593"/>
      <c r="P1779" s="593"/>
      <c r="R1779" s="593"/>
      <c r="S1779" s="593"/>
      <c r="T1779" s="593"/>
      <c r="U1779" s="593"/>
    </row>
    <row r="1780" customHeight="1" spans="6:21">
      <c r="F1780" s="593"/>
      <c r="G1780" s="593"/>
      <c r="H1780" s="593"/>
      <c r="I1780" s="593"/>
      <c r="J1780" s="593"/>
      <c r="K1780" s="593"/>
      <c r="L1780" s="593"/>
      <c r="M1780" s="593"/>
      <c r="N1780" s="593"/>
      <c r="O1780" s="593"/>
      <c r="P1780" s="593"/>
      <c r="R1780" s="593"/>
      <c r="S1780" s="593"/>
      <c r="T1780" s="593"/>
      <c r="U1780" s="593"/>
    </row>
    <row r="1781" customHeight="1" spans="6:21">
      <c r="F1781" s="593"/>
      <c r="G1781" s="593"/>
      <c r="H1781" s="593"/>
      <c r="I1781" s="593"/>
      <c r="J1781" s="593"/>
      <c r="K1781" s="593"/>
      <c r="L1781" s="593"/>
      <c r="M1781" s="593"/>
      <c r="N1781" s="593"/>
      <c r="O1781" s="593"/>
      <c r="P1781" s="593"/>
      <c r="R1781" s="593"/>
      <c r="S1781" s="593"/>
      <c r="T1781" s="593"/>
      <c r="U1781" s="593"/>
    </row>
    <row r="1782" customHeight="1" spans="6:21">
      <c r="F1782" s="593"/>
      <c r="G1782" s="593"/>
      <c r="H1782" s="593"/>
      <c r="I1782" s="593"/>
      <c r="J1782" s="593"/>
      <c r="K1782" s="593"/>
      <c r="L1782" s="593"/>
      <c r="M1782" s="593"/>
      <c r="N1782" s="593"/>
      <c r="O1782" s="593"/>
      <c r="P1782" s="593"/>
      <c r="R1782" s="593"/>
      <c r="S1782" s="593"/>
      <c r="T1782" s="593"/>
      <c r="U1782" s="593"/>
    </row>
    <row r="1783" customHeight="1" spans="6:21">
      <c r="F1783" s="593"/>
      <c r="G1783" s="593"/>
      <c r="H1783" s="593"/>
      <c r="I1783" s="593"/>
      <c r="J1783" s="593"/>
      <c r="K1783" s="593"/>
      <c r="L1783" s="593"/>
      <c r="M1783" s="593"/>
      <c r="N1783" s="593"/>
      <c r="O1783" s="593"/>
      <c r="P1783" s="593"/>
      <c r="R1783" s="593"/>
      <c r="S1783" s="593"/>
      <c r="T1783" s="593"/>
      <c r="U1783" s="593"/>
    </row>
    <row r="1784" customHeight="1" spans="6:21">
      <c r="F1784" s="593"/>
      <c r="G1784" s="593"/>
      <c r="H1784" s="593"/>
      <c r="I1784" s="593"/>
      <c r="J1784" s="593"/>
      <c r="K1784" s="593"/>
      <c r="L1784" s="593"/>
      <c r="M1784" s="593"/>
      <c r="N1784" s="593"/>
      <c r="O1784" s="593"/>
      <c r="P1784" s="593"/>
      <c r="R1784" s="593"/>
      <c r="S1784" s="593"/>
      <c r="T1784" s="593"/>
      <c r="U1784" s="593"/>
    </row>
    <row r="1785" customHeight="1" spans="6:21">
      <c r="F1785" s="593"/>
      <c r="G1785" s="593"/>
      <c r="H1785" s="593"/>
      <c r="I1785" s="593"/>
      <c r="J1785" s="593"/>
      <c r="K1785" s="593"/>
      <c r="L1785" s="593"/>
      <c r="M1785" s="593"/>
      <c r="N1785" s="593"/>
      <c r="O1785" s="593"/>
      <c r="P1785" s="593"/>
      <c r="R1785" s="593"/>
      <c r="S1785" s="593"/>
      <c r="T1785" s="593"/>
      <c r="U1785" s="593"/>
    </row>
    <row r="1786" customHeight="1" spans="6:21">
      <c r="F1786" s="593"/>
      <c r="G1786" s="593"/>
      <c r="H1786" s="593"/>
      <c r="I1786" s="593"/>
      <c r="J1786" s="593"/>
      <c r="K1786" s="593"/>
      <c r="L1786" s="593"/>
      <c r="M1786" s="593"/>
      <c r="N1786" s="593"/>
      <c r="O1786" s="593"/>
      <c r="P1786" s="593"/>
      <c r="R1786" s="593"/>
      <c r="S1786" s="593"/>
      <c r="T1786" s="593"/>
      <c r="U1786" s="593"/>
    </row>
    <row r="1787" customHeight="1" spans="6:21">
      <c r="F1787" s="593"/>
      <c r="G1787" s="593"/>
      <c r="H1787" s="593"/>
      <c r="I1787" s="593"/>
      <c r="J1787" s="593"/>
      <c r="K1787" s="593"/>
      <c r="L1787" s="593"/>
      <c r="M1787" s="593"/>
      <c r="N1787" s="593"/>
      <c r="O1787" s="593"/>
      <c r="P1787" s="593"/>
      <c r="R1787" s="593"/>
      <c r="S1787" s="593"/>
      <c r="T1787" s="593"/>
      <c r="U1787" s="593"/>
    </row>
    <row r="1788" customHeight="1" spans="6:21">
      <c r="F1788" s="593"/>
      <c r="G1788" s="593"/>
      <c r="H1788" s="593"/>
      <c r="I1788" s="593"/>
      <c r="J1788" s="593"/>
      <c r="K1788" s="593"/>
      <c r="L1788" s="593"/>
      <c r="M1788" s="593"/>
      <c r="N1788" s="593"/>
      <c r="O1788" s="593"/>
      <c r="P1788" s="593"/>
      <c r="R1788" s="593"/>
      <c r="S1788" s="593"/>
      <c r="T1788" s="593"/>
      <c r="U1788" s="593"/>
    </row>
    <row r="1789" customHeight="1" spans="6:21">
      <c r="F1789" s="593"/>
      <c r="G1789" s="593"/>
      <c r="H1789" s="593"/>
      <c r="I1789" s="593"/>
      <c r="J1789" s="593"/>
      <c r="K1789" s="593"/>
      <c r="L1789" s="593"/>
      <c r="M1789" s="593"/>
      <c r="N1789" s="593"/>
      <c r="O1789" s="593"/>
      <c r="P1789" s="593"/>
      <c r="R1789" s="593"/>
      <c r="S1789" s="593"/>
      <c r="T1789" s="593"/>
      <c r="U1789" s="593"/>
    </row>
    <row r="1790" customHeight="1" spans="6:21">
      <c r="F1790" s="593"/>
      <c r="G1790" s="593"/>
      <c r="H1790" s="593"/>
      <c r="I1790" s="593"/>
      <c r="J1790" s="593"/>
      <c r="K1790" s="593"/>
      <c r="L1790" s="593"/>
      <c r="M1790" s="593"/>
      <c r="N1790" s="593"/>
      <c r="O1790" s="593"/>
      <c r="P1790" s="593"/>
      <c r="R1790" s="593"/>
      <c r="S1790" s="593"/>
      <c r="T1790" s="593"/>
      <c r="U1790" s="593"/>
    </row>
    <row r="1791" customHeight="1" spans="6:21">
      <c r="F1791" s="593"/>
      <c r="G1791" s="593"/>
      <c r="H1791" s="593"/>
      <c r="I1791" s="593"/>
      <c r="J1791" s="593"/>
      <c r="K1791" s="593"/>
      <c r="L1791" s="593"/>
      <c r="M1791" s="593"/>
      <c r="N1791" s="593"/>
      <c r="O1791" s="593"/>
      <c r="P1791" s="593"/>
      <c r="R1791" s="593"/>
      <c r="S1791" s="593"/>
      <c r="T1791" s="593"/>
      <c r="U1791" s="593"/>
    </row>
    <row r="1792" customHeight="1" spans="6:21">
      <c r="F1792" s="593"/>
      <c r="G1792" s="593"/>
      <c r="H1792" s="593"/>
      <c r="I1792" s="593"/>
      <c r="J1792" s="593"/>
      <c r="K1792" s="593"/>
      <c r="L1792" s="593"/>
      <c r="M1792" s="593"/>
      <c r="N1792" s="593"/>
      <c r="O1792" s="593"/>
      <c r="P1792" s="593"/>
      <c r="R1792" s="593"/>
      <c r="S1792" s="593"/>
      <c r="T1792" s="593"/>
      <c r="U1792" s="593"/>
    </row>
    <row r="1793" customHeight="1" spans="6:21">
      <c r="F1793" s="593"/>
      <c r="G1793" s="593"/>
      <c r="H1793" s="593"/>
      <c r="I1793" s="593"/>
      <c r="J1793" s="593"/>
      <c r="K1793" s="593"/>
      <c r="L1793" s="593"/>
      <c r="M1793" s="593"/>
      <c r="N1793" s="593"/>
      <c r="O1793" s="593"/>
      <c r="P1793" s="593"/>
      <c r="R1793" s="593"/>
      <c r="S1793" s="593"/>
      <c r="T1793" s="593"/>
      <c r="U1793" s="593"/>
    </row>
    <row r="1794" customHeight="1" spans="6:21">
      <c r="F1794" s="593"/>
      <c r="G1794" s="593"/>
      <c r="H1794" s="593"/>
      <c r="I1794" s="593"/>
      <c r="J1794" s="593"/>
      <c r="K1794" s="593"/>
      <c r="L1794" s="593"/>
      <c r="M1794" s="593"/>
      <c r="N1794" s="593"/>
      <c r="O1794" s="593"/>
      <c r="P1794" s="593"/>
      <c r="R1794" s="593"/>
      <c r="S1794" s="593"/>
      <c r="T1794" s="593"/>
      <c r="U1794" s="593"/>
    </row>
    <row r="1795" customHeight="1" spans="6:21">
      <c r="F1795" s="593"/>
      <c r="G1795" s="593"/>
      <c r="H1795" s="593"/>
      <c r="I1795" s="593"/>
      <c r="J1795" s="593"/>
      <c r="K1795" s="593"/>
      <c r="L1795" s="593"/>
      <c r="M1795" s="593"/>
      <c r="N1795" s="593"/>
      <c r="O1795" s="593"/>
      <c r="P1795" s="593"/>
      <c r="R1795" s="593"/>
      <c r="S1795" s="593"/>
      <c r="T1795" s="593"/>
      <c r="U1795" s="593"/>
    </row>
    <row r="1796" customHeight="1" spans="6:21">
      <c r="F1796" s="593"/>
      <c r="G1796" s="593"/>
      <c r="H1796" s="593"/>
      <c r="I1796" s="593"/>
      <c r="J1796" s="593"/>
      <c r="K1796" s="593"/>
      <c r="L1796" s="593"/>
      <c r="M1796" s="593"/>
      <c r="N1796" s="593"/>
      <c r="O1796" s="593"/>
      <c r="P1796" s="593"/>
      <c r="R1796" s="593"/>
      <c r="S1796" s="593"/>
      <c r="T1796" s="593"/>
      <c r="U1796" s="593"/>
    </row>
    <row r="1797" customHeight="1" spans="6:21">
      <c r="F1797" s="593"/>
      <c r="G1797" s="593"/>
      <c r="H1797" s="593"/>
      <c r="I1797" s="593"/>
      <c r="J1797" s="593"/>
      <c r="K1797" s="593"/>
      <c r="L1797" s="593"/>
      <c r="M1797" s="593"/>
      <c r="N1797" s="593"/>
      <c r="O1797" s="593"/>
      <c r="P1797" s="593"/>
      <c r="R1797" s="593"/>
      <c r="S1797" s="593"/>
      <c r="T1797" s="593"/>
      <c r="U1797" s="593"/>
    </row>
    <row r="1798" customHeight="1" spans="6:21">
      <c r="F1798" s="593"/>
      <c r="G1798" s="593"/>
      <c r="H1798" s="593"/>
      <c r="I1798" s="593"/>
      <c r="J1798" s="593"/>
      <c r="K1798" s="593"/>
      <c r="L1798" s="593"/>
      <c r="M1798" s="593"/>
      <c r="N1798" s="593"/>
      <c r="O1798" s="593"/>
      <c r="P1798" s="593"/>
      <c r="R1798" s="593"/>
      <c r="S1798" s="593"/>
      <c r="T1798" s="593"/>
      <c r="U1798" s="593"/>
    </row>
    <row r="1799" customHeight="1" spans="6:21">
      <c r="F1799" s="593"/>
      <c r="G1799" s="593"/>
      <c r="H1799" s="593"/>
      <c r="I1799" s="593"/>
      <c r="J1799" s="593"/>
      <c r="K1799" s="593"/>
      <c r="L1799" s="593"/>
      <c r="M1799" s="593"/>
      <c r="N1799" s="593"/>
      <c r="O1799" s="593"/>
      <c r="P1799" s="593"/>
      <c r="R1799" s="593"/>
      <c r="S1799" s="593"/>
      <c r="T1799" s="593"/>
      <c r="U1799" s="593"/>
    </row>
    <row r="1800" customHeight="1" spans="6:21">
      <c r="F1800" s="593"/>
      <c r="G1800" s="593"/>
      <c r="H1800" s="593"/>
      <c r="I1800" s="593"/>
      <c r="J1800" s="593"/>
      <c r="K1800" s="593"/>
      <c r="L1800" s="593"/>
      <c r="M1800" s="593"/>
      <c r="N1800" s="593"/>
      <c r="O1800" s="593"/>
      <c r="P1800" s="593"/>
      <c r="R1800" s="593"/>
      <c r="S1800" s="593"/>
      <c r="T1800" s="593"/>
      <c r="U1800" s="593"/>
    </row>
    <row r="1801" customHeight="1" spans="6:21">
      <c r="F1801" s="593"/>
      <c r="G1801" s="593"/>
      <c r="H1801" s="593"/>
      <c r="I1801" s="593"/>
      <c r="J1801" s="593"/>
      <c r="K1801" s="593"/>
      <c r="L1801" s="593"/>
      <c r="M1801" s="593"/>
      <c r="N1801" s="593"/>
      <c r="O1801" s="593"/>
      <c r="P1801" s="593"/>
      <c r="R1801" s="593"/>
      <c r="S1801" s="593"/>
      <c r="T1801" s="593"/>
      <c r="U1801" s="593"/>
    </row>
    <row r="1802" customHeight="1" spans="6:21">
      <c r="F1802" s="593"/>
      <c r="G1802" s="593"/>
      <c r="H1802" s="593"/>
      <c r="I1802" s="593"/>
      <c r="J1802" s="593"/>
      <c r="K1802" s="593"/>
      <c r="L1802" s="593"/>
      <c r="M1802" s="593"/>
      <c r="N1802" s="593"/>
      <c r="O1802" s="593"/>
      <c r="P1802" s="593"/>
      <c r="R1802" s="593"/>
      <c r="S1802" s="593"/>
      <c r="T1802" s="593"/>
      <c r="U1802" s="593"/>
    </row>
    <row r="1803" customHeight="1" spans="6:21">
      <c r="F1803" s="593"/>
      <c r="G1803" s="593"/>
      <c r="H1803" s="593"/>
      <c r="I1803" s="593"/>
      <c r="J1803" s="593"/>
      <c r="K1803" s="593"/>
      <c r="L1803" s="593"/>
      <c r="M1803" s="593"/>
      <c r="N1803" s="593"/>
      <c r="O1803" s="593"/>
      <c r="P1803" s="593"/>
      <c r="R1803" s="593"/>
      <c r="S1803" s="593"/>
      <c r="T1803" s="593"/>
      <c r="U1803" s="593"/>
    </row>
    <row r="1804" customHeight="1" spans="6:21">
      <c r="F1804" s="593"/>
      <c r="G1804" s="593"/>
      <c r="H1804" s="593"/>
      <c r="I1804" s="593"/>
      <c r="J1804" s="593"/>
      <c r="K1804" s="593"/>
      <c r="L1804" s="593"/>
      <c r="M1804" s="593"/>
      <c r="N1804" s="593"/>
      <c r="O1804" s="593"/>
      <c r="P1804" s="593"/>
      <c r="R1804" s="593"/>
      <c r="S1804" s="593"/>
      <c r="T1804" s="593"/>
      <c r="U1804" s="593"/>
    </row>
    <row r="1805" customHeight="1" spans="6:21">
      <c r="F1805" s="593"/>
      <c r="G1805" s="593"/>
      <c r="H1805" s="593"/>
      <c r="I1805" s="593"/>
      <c r="J1805" s="593"/>
      <c r="K1805" s="593"/>
      <c r="L1805" s="593"/>
      <c r="M1805" s="593"/>
      <c r="N1805" s="593"/>
      <c r="O1805" s="593"/>
      <c r="P1805" s="593"/>
      <c r="R1805" s="593"/>
      <c r="S1805" s="593"/>
      <c r="T1805" s="593"/>
      <c r="U1805" s="593"/>
    </row>
    <row r="1806" customHeight="1" spans="6:21">
      <c r="F1806" s="593"/>
      <c r="G1806" s="593"/>
      <c r="H1806" s="593"/>
      <c r="I1806" s="593"/>
      <c r="J1806" s="593"/>
      <c r="K1806" s="593"/>
      <c r="L1806" s="593"/>
      <c r="M1806" s="593"/>
      <c r="N1806" s="593"/>
      <c r="O1806" s="593"/>
      <c r="P1806" s="593"/>
      <c r="R1806" s="593"/>
      <c r="S1806" s="593"/>
      <c r="T1806" s="593"/>
      <c r="U1806" s="593"/>
    </row>
    <row r="1807" customHeight="1" spans="6:21">
      <c r="F1807" s="593"/>
      <c r="G1807" s="593"/>
      <c r="H1807" s="593"/>
      <c r="I1807" s="593"/>
      <c r="J1807" s="593"/>
      <c r="K1807" s="593"/>
      <c r="L1807" s="593"/>
      <c r="M1807" s="593"/>
      <c r="N1807" s="593"/>
      <c r="O1807" s="593"/>
      <c r="P1807" s="593"/>
      <c r="R1807" s="593"/>
      <c r="S1807" s="593"/>
      <c r="T1807" s="593"/>
      <c r="U1807" s="593"/>
    </row>
    <row r="1808" customHeight="1" spans="6:21">
      <c r="F1808" s="593"/>
      <c r="G1808" s="593"/>
      <c r="H1808" s="593"/>
      <c r="I1808" s="593"/>
      <c r="J1808" s="593"/>
      <c r="K1808" s="593"/>
      <c r="L1808" s="593"/>
      <c r="M1808" s="593"/>
      <c r="N1808" s="593"/>
      <c r="O1808" s="593"/>
      <c r="P1808" s="593"/>
      <c r="R1808" s="593"/>
      <c r="S1808" s="593"/>
      <c r="T1808" s="593"/>
      <c r="U1808" s="593"/>
    </row>
    <row r="1809" customHeight="1" spans="6:21">
      <c r="F1809" s="593"/>
      <c r="G1809" s="593"/>
      <c r="H1809" s="593"/>
      <c r="I1809" s="593"/>
      <c r="J1809" s="593"/>
      <c r="K1809" s="593"/>
      <c r="L1809" s="593"/>
      <c r="M1809" s="593"/>
      <c r="N1809" s="593"/>
      <c r="O1809" s="593"/>
      <c r="P1809" s="593"/>
      <c r="R1809" s="593"/>
      <c r="S1809" s="593"/>
      <c r="T1809" s="593"/>
      <c r="U1809" s="593"/>
    </row>
    <row r="1810" customHeight="1" spans="6:21">
      <c r="F1810" s="593"/>
      <c r="G1810" s="593"/>
      <c r="H1810" s="593"/>
      <c r="I1810" s="593"/>
      <c r="J1810" s="593"/>
      <c r="K1810" s="593"/>
      <c r="L1810" s="593"/>
      <c r="M1810" s="593"/>
      <c r="N1810" s="593"/>
      <c r="O1810" s="593"/>
      <c r="P1810" s="593"/>
      <c r="R1810" s="593"/>
      <c r="S1810" s="593"/>
      <c r="T1810" s="593"/>
      <c r="U1810" s="593"/>
    </row>
    <row r="1811" customHeight="1" spans="6:21">
      <c r="F1811" s="593"/>
      <c r="G1811" s="593"/>
      <c r="H1811" s="593"/>
      <c r="I1811" s="593"/>
      <c r="J1811" s="593"/>
      <c r="K1811" s="593"/>
      <c r="L1811" s="593"/>
      <c r="M1811" s="593"/>
      <c r="N1811" s="593"/>
      <c r="O1811" s="593"/>
      <c r="P1811" s="593"/>
      <c r="R1811" s="593"/>
      <c r="S1811" s="593"/>
      <c r="T1811" s="593"/>
      <c r="U1811" s="593"/>
    </row>
    <row r="1812" customHeight="1" spans="6:21">
      <c r="F1812" s="593"/>
      <c r="G1812" s="593"/>
      <c r="H1812" s="593"/>
      <c r="I1812" s="593"/>
      <c r="J1812" s="593"/>
      <c r="K1812" s="593"/>
      <c r="L1812" s="593"/>
      <c r="M1812" s="593"/>
      <c r="N1812" s="593"/>
      <c r="O1812" s="593"/>
      <c r="P1812" s="593"/>
      <c r="R1812" s="593"/>
      <c r="S1812" s="593"/>
      <c r="T1812" s="593"/>
      <c r="U1812" s="593"/>
    </row>
    <row r="1813" customHeight="1" spans="6:21">
      <c r="F1813" s="593"/>
      <c r="G1813" s="593"/>
      <c r="H1813" s="593"/>
      <c r="I1813" s="593"/>
      <c r="J1813" s="593"/>
      <c r="K1813" s="593"/>
      <c r="L1813" s="593"/>
      <c r="M1813" s="593"/>
      <c r="N1813" s="593"/>
      <c r="O1813" s="593"/>
      <c r="P1813" s="593"/>
      <c r="R1813" s="593"/>
      <c r="S1813" s="593"/>
      <c r="T1813" s="593"/>
      <c r="U1813" s="593"/>
    </row>
    <row r="1814" customHeight="1" spans="6:21">
      <c r="F1814" s="593"/>
      <c r="G1814" s="593"/>
      <c r="H1814" s="593"/>
      <c r="I1814" s="593"/>
      <c r="J1814" s="593"/>
      <c r="K1814" s="593"/>
      <c r="L1814" s="593"/>
      <c r="M1814" s="593"/>
      <c r="N1814" s="593"/>
      <c r="O1814" s="593"/>
      <c r="P1814" s="593"/>
      <c r="R1814" s="593"/>
      <c r="S1814" s="593"/>
      <c r="T1814" s="593"/>
      <c r="U1814" s="593"/>
    </row>
    <row r="1815" customHeight="1" spans="6:21">
      <c r="F1815" s="593"/>
      <c r="G1815" s="593"/>
      <c r="H1815" s="593"/>
      <c r="I1815" s="593"/>
      <c r="J1815" s="593"/>
      <c r="K1815" s="593"/>
      <c r="L1815" s="593"/>
      <c r="M1815" s="593"/>
      <c r="N1815" s="593"/>
      <c r="O1815" s="593"/>
      <c r="P1815" s="593"/>
      <c r="R1815" s="593"/>
      <c r="S1815" s="593"/>
      <c r="T1815" s="593"/>
      <c r="U1815" s="593"/>
    </row>
    <row r="1816" customHeight="1" spans="6:21">
      <c r="F1816" s="593"/>
      <c r="G1816" s="593"/>
      <c r="H1816" s="593"/>
      <c r="I1816" s="593"/>
      <c r="J1816" s="593"/>
      <c r="K1816" s="593"/>
      <c r="L1816" s="593"/>
      <c r="M1816" s="593"/>
      <c r="N1816" s="593"/>
      <c r="O1816" s="593"/>
      <c r="P1816" s="593"/>
      <c r="R1816" s="593"/>
      <c r="S1816" s="593"/>
      <c r="T1816" s="593"/>
      <c r="U1816" s="593"/>
    </row>
    <row r="1817" customHeight="1" spans="6:21">
      <c r="F1817" s="593"/>
      <c r="G1817" s="593"/>
      <c r="H1817" s="593"/>
      <c r="I1817" s="593"/>
      <c r="J1817" s="593"/>
      <c r="K1817" s="593"/>
      <c r="L1817" s="593"/>
      <c r="M1817" s="593"/>
      <c r="N1817" s="593"/>
      <c r="O1817" s="593"/>
      <c r="P1817" s="593"/>
      <c r="R1817" s="593"/>
      <c r="S1817" s="593"/>
      <c r="T1817" s="593"/>
      <c r="U1817" s="593"/>
    </row>
    <row r="1818" customHeight="1" spans="6:21">
      <c r="F1818" s="593"/>
      <c r="G1818" s="593"/>
      <c r="H1818" s="593"/>
      <c r="I1818" s="593"/>
      <c r="J1818" s="593"/>
      <c r="K1818" s="593"/>
      <c r="L1818" s="593"/>
      <c r="M1818" s="593"/>
      <c r="N1818" s="593"/>
      <c r="O1818" s="593"/>
      <c r="P1818" s="593"/>
      <c r="R1818" s="593"/>
      <c r="S1818" s="593"/>
      <c r="T1818" s="593"/>
      <c r="U1818" s="593"/>
    </row>
    <row r="1819" customHeight="1" spans="6:21">
      <c r="F1819" s="593"/>
      <c r="G1819" s="593"/>
      <c r="H1819" s="593"/>
      <c r="I1819" s="593"/>
      <c r="J1819" s="593"/>
      <c r="K1819" s="593"/>
      <c r="L1819" s="593"/>
      <c r="M1819" s="593"/>
      <c r="N1819" s="593"/>
      <c r="O1819" s="593"/>
      <c r="P1819" s="593"/>
      <c r="R1819" s="593"/>
      <c r="S1819" s="593"/>
      <c r="T1819" s="593"/>
      <c r="U1819" s="593"/>
    </row>
    <row r="1820" customHeight="1" spans="6:21">
      <c r="F1820" s="593"/>
      <c r="G1820" s="593"/>
      <c r="H1820" s="593"/>
      <c r="I1820" s="593"/>
      <c r="J1820" s="593"/>
      <c r="K1820" s="593"/>
      <c r="L1820" s="593"/>
      <c r="M1820" s="593"/>
      <c r="N1820" s="593"/>
      <c r="O1820" s="593"/>
      <c r="P1820" s="593"/>
      <c r="R1820" s="593"/>
      <c r="S1820" s="593"/>
      <c r="T1820" s="593"/>
      <c r="U1820" s="593"/>
    </row>
    <row r="1821" customHeight="1" spans="6:21">
      <c r="F1821" s="593"/>
      <c r="G1821" s="593"/>
      <c r="H1821" s="593"/>
      <c r="I1821" s="593"/>
      <c r="J1821" s="593"/>
      <c r="K1821" s="593"/>
      <c r="L1821" s="593"/>
      <c r="M1821" s="593"/>
      <c r="N1821" s="593"/>
      <c r="O1821" s="593"/>
      <c r="P1821" s="593"/>
      <c r="R1821" s="593"/>
      <c r="S1821" s="593"/>
      <c r="T1821" s="593"/>
      <c r="U1821" s="593"/>
    </row>
    <row r="1822" customHeight="1" spans="6:21">
      <c r="F1822" s="593"/>
      <c r="G1822" s="593"/>
      <c r="H1822" s="593"/>
      <c r="I1822" s="593"/>
      <c r="J1822" s="593"/>
      <c r="K1822" s="593"/>
      <c r="L1822" s="593"/>
      <c r="M1822" s="593"/>
      <c r="N1822" s="593"/>
      <c r="O1822" s="593"/>
      <c r="P1822" s="593"/>
      <c r="R1822" s="593"/>
      <c r="S1822" s="593"/>
      <c r="T1822" s="593"/>
      <c r="U1822" s="593"/>
    </row>
    <row r="1823" customHeight="1" spans="6:21">
      <c r="F1823" s="593"/>
      <c r="G1823" s="593"/>
      <c r="H1823" s="593"/>
      <c r="I1823" s="593"/>
      <c r="J1823" s="593"/>
      <c r="K1823" s="593"/>
      <c r="L1823" s="593"/>
      <c r="M1823" s="593"/>
      <c r="N1823" s="593"/>
      <c r="O1823" s="593"/>
      <c r="P1823" s="593"/>
      <c r="R1823" s="593"/>
      <c r="S1823" s="593"/>
      <c r="T1823" s="593"/>
      <c r="U1823" s="593"/>
    </row>
    <row r="1824" customHeight="1" spans="6:21">
      <c r="F1824" s="593"/>
      <c r="G1824" s="593"/>
      <c r="H1824" s="593"/>
      <c r="I1824" s="593"/>
      <c r="J1824" s="593"/>
      <c r="K1824" s="593"/>
      <c r="L1824" s="593"/>
      <c r="M1824" s="593"/>
      <c r="N1824" s="593"/>
      <c r="O1824" s="593"/>
      <c r="P1824" s="593"/>
      <c r="R1824" s="593"/>
      <c r="S1824" s="593"/>
      <c r="T1824" s="593"/>
      <c r="U1824" s="593"/>
    </row>
    <row r="1825" customHeight="1" spans="6:21">
      <c r="F1825" s="593"/>
      <c r="G1825" s="593"/>
      <c r="H1825" s="593"/>
      <c r="I1825" s="593"/>
      <c r="J1825" s="593"/>
      <c r="K1825" s="593"/>
      <c r="L1825" s="593"/>
      <c r="M1825" s="593"/>
      <c r="N1825" s="593"/>
      <c r="O1825" s="593"/>
      <c r="P1825" s="593"/>
      <c r="R1825" s="593"/>
      <c r="S1825" s="593"/>
      <c r="T1825" s="593"/>
      <c r="U1825" s="593"/>
    </row>
    <row r="1826" customHeight="1" spans="6:21">
      <c r="F1826" s="593"/>
      <c r="G1826" s="593"/>
      <c r="H1826" s="593"/>
      <c r="I1826" s="593"/>
      <c r="J1826" s="593"/>
      <c r="K1826" s="593"/>
      <c r="L1826" s="593"/>
      <c r="M1826" s="593"/>
      <c r="N1826" s="593"/>
      <c r="O1826" s="593"/>
      <c r="P1826" s="593"/>
      <c r="R1826" s="593"/>
      <c r="S1826" s="593"/>
      <c r="T1826" s="593"/>
      <c r="U1826" s="593"/>
    </row>
    <row r="1827" customHeight="1" spans="6:21">
      <c r="F1827" s="593"/>
      <c r="G1827" s="593"/>
      <c r="H1827" s="593"/>
      <c r="I1827" s="593"/>
      <c r="J1827" s="593"/>
      <c r="K1827" s="593"/>
      <c r="L1827" s="593"/>
      <c r="M1827" s="593"/>
      <c r="N1827" s="593"/>
      <c r="O1827" s="593"/>
      <c r="P1827" s="593"/>
      <c r="R1827" s="593"/>
      <c r="S1827" s="593"/>
      <c r="T1827" s="593"/>
      <c r="U1827" s="593"/>
    </row>
    <row r="1828" customHeight="1" spans="6:21">
      <c r="F1828" s="593"/>
      <c r="G1828" s="593"/>
      <c r="H1828" s="593"/>
      <c r="I1828" s="593"/>
      <c r="J1828" s="593"/>
      <c r="K1828" s="593"/>
      <c r="L1828" s="593"/>
      <c r="M1828" s="593"/>
      <c r="N1828" s="593"/>
      <c r="O1828" s="593"/>
      <c r="P1828" s="593"/>
      <c r="R1828" s="593"/>
      <c r="S1828" s="593"/>
      <c r="T1828" s="593"/>
      <c r="U1828" s="593"/>
    </row>
    <row r="1829" customHeight="1" spans="6:21">
      <c r="F1829" s="593"/>
      <c r="G1829" s="593"/>
      <c r="H1829" s="593"/>
      <c r="I1829" s="593"/>
      <c r="J1829" s="593"/>
      <c r="K1829" s="593"/>
      <c r="L1829" s="593"/>
      <c r="M1829" s="593"/>
      <c r="N1829" s="593"/>
      <c r="O1829" s="593"/>
      <c r="P1829" s="593"/>
      <c r="R1829" s="593"/>
      <c r="S1829" s="593"/>
      <c r="T1829" s="593"/>
      <c r="U1829" s="593"/>
    </row>
    <row r="1830" customHeight="1" spans="6:21">
      <c r="F1830" s="593"/>
      <c r="G1830" s="593"/>
      <c r="H1830" s="593"/>
      <c r="I1830" s="593"/>
      <c r="J1830" s="593"/>
      <c r="K1830" s="593"/>
      <c r="L1830" s="593"/>
      <c r="M1830" s="593"/>
      <c r="N1830" s="593"/>
      <c r="O1830" s="593"/>
      <c r="P1830" s="593"/>
      <c r="R1830" s="593"/>
      <c r="S1830" s="593"/>
      <c r="T1830" s="593"/>
      <c r="U1830" s="593"/>
    </row>
    <row r="1831" customHeight="1" spans="6:21">
      <c r="F1831" s="593"/>
      <c r="G1831" s="593"/>
      <c r="H1831" s="593"/>
      <c r="I1831" s="593"/>
      <c r="J1831" s="593"/>
      <c r="K1831" s="593"/>
      <c r="L1831" s="593"/>
      <c r="M1831" s="593"/>
      <c r="N1831" s="593"/>
      <c r="O1831" s="593"/>
      <c r="P1831" s="593"/>
      <c r="R1831" s="593"/>
      <c r="S1831" s="593"/>
      <c r="T1831" s="593"/>
      <c r="U1831" s="593"/>
    </row>
    <row r="1832" customHeight="1" spans="6:21">
      <c r="F1832" s="593"/>
      <c r="G1832" s="593"/>
      <c r="H1832" s="593"/>
      <c r="I1832" s="593"/>
      <c r="J1832" s="593"/>
      <c r="K1832" s="593"/>
      <c r="L1832" s="593"/>
      <c r="M1832" s="593"/>
      <c r="N1832" s="593"/>
      <c r="O1832" s="593"/>
      <c r="P1832" s="593"/>
      <c r="R1832" s="593"/>
      <c r="S1832" s="593"/>
      <c r="T1832" s="593"/>
      <c r="U1832" s="593"/>
    </row>
    <row r="1833" customHeight="1" spans="6:21">
      <c r="F1833" s="593"/>
      <c r="G1833" s="593"/>
      <c r="H1833" s="593"/>
      <c r="I1833" s="593"/>
      <c r="J1833" s="593"/>
      <c r="K1833" s="593"/>
      <c r="L1833" s="593"/>
      <c r="M1833" s="593"/>
      <c r="N1833" s="593"/>
      <c r="O1833" s="593"/>
      <c r="P1833" s="593"/>
      <c r="R1833" s="593"/>
      <c r="S1833" s="593"/>
      <c r="T1833" s="593"/>
      <c r="U1833" s="593"/>
    </row>
    <row r="1834" customHeight="1" spans="6:21">
      <c r="F1834" s="593"/>
      <c r="G1834" s="593"/>
      <c r="H1834" s="593"/>
      <c r="I1834" s="593"/>
      <c r="J1834" s="593"/>
      <c r="K1834" s="593"/>
      <c r="L1834" s="593"/>
      <c r="M1834" s="593"/>
      <c r="N1834" s="593"/>
      <c r="O1834" s="593"/>
      <c r="P1834" s="593"/>
      <c r="R1834" s="593"/>
      <c r="S1834" s="593"/>
      <c r="T1834" s="593"/>
      <c r="U1834" s="593"/>
    </row>
    <row r="1835" customHeight="1" spans="6:21">
      <c r="F1835" s="593"/>
      <c r="G1835" s="593"/>
      <c r="H1835" s="593"/>
      <c r="I1835" s="593"/>
      <c r="J1835" s="593"/>
      <c r="K1835" s="593"/>
      <c r="L1835" s="593"/>
      <c r="M1835" s="593"/>
      <c r="N1835" s="593"/>
      <c r="O1835" s="593"/>
      <c r="P1835" s="593"/>
      <c r="R1835" s="593"/>
      <c r="S1835" s="593"/>
      <c r="T1835" s="593"/>
      <c r="U1835" s="593"/>
    </row>
    <row r="1836" customHeight="1" spans="6:21">
      <c r="F1836" s="593"/>
      <c r="G1836" s="593"/>
      <c r="H1836" s="593"/>
      <c r="I1836" s="593"/>
      <c r="J1836" s="593"/>
      <c r="K1836" s="593"/>
      <c r="L1836" s="593"/>
      <c r="M1836" s="593"/>
      <c r="N1836" s="593"/>
      <c r="O1836" s="593"/>
      <c r="P1836" s="593"/>
      <c r="R1836" s="593"/>
      <c r="S1836" s="593"/>
      <c r="T1836" s="593"/>
      <c r="U1836" s="593"/>
    </row>
    <row r="1837" customHeight="1" spans="6:21">
      <c r="F1837" s="593"/>
      <c r="G1837" s="593"/>
      <c r="H1837" s="593"/>
      <c r="I1837" s="593"/>
      <c r="J1837" s="593"/>
      <c r="K1837" s="593"/>
      <c r="L1837" s="593"/>
      <c r="M1837" s="593"/>
      <c r="N1837" s="593"/>
      <c r="O1837" s="593"/>
      <c r="P1837" s="593"/>
      <c r="R1837" s="593"/>
      <c r="S1837" s="593"/>
      <c r="T1837" s="593"/>
      <c r="U1837" s="593"/>
    </row>
    <row r="1838" customHeight="1" spans="6:21">
      <c r="F1838" s="593"/>
      <c r="G1838" s="593"/>
      <c r="H1838" s="593"/>
      <c r="I1838" s="593"/>
      <c r="J1838" s="593"/>
      <c r="K1838" s="593"/>
      <c r="L1838" s="593"/>
      <c r="M1838" s="593"/>
      <c r="N1838" s="593"/>
      <c r="O1838" s="593"/>
      <c r="P1838" s="593"/>
      <c r="R1838" s="593"/>
      <c r="S1838" s="593"/>
      <c r="T1838" s="593"/>
      <c r="U1838" s="593"/>
    </row>
    <row r="1839" customHeight="1" spans="6:21">
      <c r="F1839" s="593"/>
      <c r="G1839" s="593"/>
      <c r="H1839" s="593"/>
      <c r="I1839" s="593"/>
      <c r="J1839" s="593"/>
      <c r="K1839" s="593"/>
      <c r="L1839" s="593"/>
      <c r="M1839" s="593"/>
      <c r="N1839" s="593"/>
      <c r="O1839" s="593"/>
      <c r="P1839" s="593"/>
      <c r="R1839" s="593"/>
      <c r="S1839" s="593"/>
      <c r="T1839" s="593"/>
      <c r="U1839" s="593"/>
    </row>
    <row r="1840" customHeight="1" spans="6:21">
      <c r="F1840" s="593"/>
      <c r="G1840" s="593"/>
      <c r="H1840" s="593"/>
      <c r="I1840" s="593"/>
      <c r="J1840" s="593"/>
      <c r="K1840" s="593"/>
      <c r="L1840" s="593"/>
      <c r="M1840" s="593"/>
      <c r="N1840" s="593"/>
      <c r="O1840" s="593"/>
      <c r="P1840" s="593"/>
      <c r="R1840" s="593"/>
      <c r="S1840" s="593"/>
      <c r="T1840" s="593"/>
      <c r="U1840" s="593"/>
    </row>
    <row r="1841" customHeight="1" spans="6:21">
      <c r="F1841" s="593"/>
      <c r="G1841" s="593"/>
      <c r="H1841" s="593"/>
      <c r="I1841" s="593"/>
      <c r="J1841" s="593"/>
      <c r="K1841" s="593"/>
      <c r="L1841" s="593"/>
      <c r="M1841" s="593"/>
      <c r="N1841" s="593"/>
      <c r="O1841" s="593"/>
      <c r="P1841" s="593"/>
      <c r="R1841" s="593"/>
      <c r="S1841" s="593"/>
      <c r="T1841" s="593"/>
      <c r="U1841" s="593"/>
    </row>
    <row r="1842" customHeight="1" spans="6:21">
      <c r="F1842" s="593"/>
      <c r="G1842" s="593"/>
      <c r="H1842" s="593"/>
      <c r="I1842" s="593"/>
      <c r="J1842" s="593"/>
      <c r="K1842" s="593"/>
      <c r="L1842" s="593"/>
      <c r="M1842" s="593"/>
      <c r="N1842" s="593"/>
      <c r="O1842" s="593"/>
      <c r="P1842" s="593"/>
      <c r="R1842" s="593"/>
      <c r="S1842" s="593"/>
      <c r="T1842" s="593"/>
      <c r="U1842" s="593"/>
    </row>
    <row r="1843" customHeight="1" spans="6:21">
      <c r="F1843" s="593"/>
      <c r="G1843" s="593"/>
      <c r="H1843" s="593"/>
      <c r="I1843" s="593"/>
      <c r="J1843" s="593"/>
      <c r="K1843" s="593"/>
      <c r="L1843" s="593"/>
      <c r="M1843" s="593"/>
      <c r="N1843" s="593"/>
      <c r="O1843" s="593"/>
      <c r="P1843" s="593"/>
      <c r="R1843" s="593"/>
      <c r="S1843" s="593"/>
      <c r="T1843" s="593"/>
      <c r="U1843" s="593"/>
    </row>
    <row r="1844" customHeight="1" spans="6:21">
      <c r="F1844" s="593"/>
      <c r="G1844" s="593"/>
      <c r="H1844" s="593"/>
      <c r="I1844" s="593"/>
      <c r="J1844" s="593"/>
      <c r="K1844" s="593"/>
      <c r="L1844" s="593"/>
      <c r="M1844" s="593"/>
      <c r="N1844" s="593"/>
      <c r="O1844" s="593"/>
      <c r="P1844" s="593"/>
      <c r="R1844" s="593"/>
      <c r="S1844" s="593"/>
      <c r="T1844" s="593"/>
      <c r="U1844" s="593"/>
    </row>
    <row r="1845" customHeight="1" spans="6:21">
      <c r="F1845" s="593"/>
      <c r="G1845" s="593"/>
      <c r="H1845" s="593"/>
      <c r="I1845" s="593"/>
      <c r="J1845" s="593"/>
      <c r="K1845" s="593"/>
      <c r="L1845" s="593"/>
      <c r="M1845" s="593"/>
      <c r="N1845" s="593"/>
      <c r="O1845" s="593"/>
      <c r="P1845" s="593"/>
      <c r="R1845" s="593"/>
      <c r="S1845" s="593"/>
      <c r="T1845" s="593"/>
      <c r="U1845" s="593"/>
    </row>
    <row r="1846" customHeight="1" spans="6:21">
      <c r="F1846" s="593"/>
      <c r="G1846" s="593"/>
      <c r="H1846" s="593"/>
      <c r="I1846" s="593"/>
      <c r="J1846" s="593"/>
      <c r="K1846" s="593"/>
      <c r="L1846" s="593"/>
      <c r="M1846" s="593"/>
      <c r="N1846" s="593"/>
      <c r="O1846" s="593"/>
      <c r="P1846" s="593"/>
      <c r="R1846" s="593"/>
      <c r="S1846" s="593"/>
      <c r="T1846" s="593"/>
      <c r="U1846" s="593"/>
    </row>
    <row r="1847" customHeight="1" spans="6:21">
      <c r="F1847" s="593"/>
      <c r="G1847" s="593"/>
      <c r="H1847" s="593"/>
      <c r="I1847" s="593"/>
      <c r="J1847" s="593"/>
      <c r="K1847" s="593"/>
      <c r="L1847" s="593"/>
      <c r="M1847" s="593"/>
      <c r="N1847" s="593"/>
      <c r="O1847" s="593"/>
      <c r="P1847" s="593"/>
      <c r="R1847" s="593"/>
      <c r="S1847" s="593"/>
      <c r="T1847" s="593"/>
      <c r="U1847" s="593"/>
    </row>
    <row r="1848" customHeight="1" spans="6:21">
      <c r="F1848" s="593"/>
      <c r="G1848" s="593"/>
      <c r="H1848" s="593"/>
      <c r="I1848" s="593"/>
      <c r="J1848" s="593"/>
      <c r="K1848" s="593"/>
      <c r="L1848" s="593"/>
      <c r="M1848" s="593"/>
      <c r="N1848" s="593"/>
      <c r="O1848" s="593"/>
      <c r="P1848" s="593"/>
      <c r="R1848" s="593"/>
      <c r="S1848" s="593"/>
      <c r="T1848" s="593"/>
      <c r="U1848" s="593"/>
    </row>
    <row r="1849" customHeight="1" spans="6:21">
      <c r="F1849" s="593"/>
      <c r="G1849" s="593"/>
      <c r="H1849" s="593"/>
      <c r="I1849" s="593"/>
      <c r="J1849" s="593"/>
      <c r="K1849" s="593"/>
      <c r="L1849" s="593"/>
      <c r="M1849" s="593"/>
      <c r="N1849" s="593"/>
      <c r="O1849" s="593"/>
      <c r="P1849" s="593"/>
      <c r="R1849" s="593"/>
      <c r="S1849" s="593"/>
      <c r="T1849" s="593"/>
      <c r="U1849" s="593"/>
    </row>
    <row r="1850" customHeight="1" spans="6:21">
      <c r="F1850" s="593"/>
      <c r="G1850" s="593"/>
      <c r="H1850" s="593"/>
      <c r="I1850" s="593"/>
      <c r="J1850" s="593"/>
      <c r="K1850" s="593"/>
      <c r="L1850" s="593"/>
      <c r="M1850" s="593"/>
      <c r="N1850" s="593"/>
      <c r="O1850" s="593"/>
      <c r="P1850" s="593"/>
      <c r="R1850" s="593"/>
      <c r="S1850" s="593"/>
      <c r="T1850" s="593"/>
      <c r="U1850" s="593"/>
    </row>
    <row r="1851" customHeight="1" spans="6:21">
      <c r="F1851" s="593"/>
      <c r="G1851" s="593"/>
      <c r="H1851" s="593"/>
      <c r="I1851" s="593"/>
      <c r="J1851" s="593"/>
      <c r="K1851" s="593"/>
      <c r="L1851" s="593"/>
      <c r="M1851" s="593"/>
      <c r="N1851" s="593"/>
      <c r="O1851" s="593"/>
      <c r="P1851" s="593"/>
      <c r="R1851" s="593"/>
      <c r="S1851" s="593"/>
      <c r="T1851" s="593"/>
      <c r="U1851" s="593"/>
    </row>
    <row r="1852" customHeight="1" spans="6:21">
      <c r="F1852" s="593"/>
      <c r="G1852" s="593"/>
      <c r="H1852" s="593"/>
      <c r="I1852" s="593"/>
      <c r="J1852" s="593"/>
      <c r="K1852" s="593"/>
      <c r="L1852" s="593"/>
      <c r="M1852" s="593"/>
      <c r="N1852" s="593"/>
      <c r="O1852" s="593"/>
      <c r="P1852" s="593"/>
      <c r="R1852" s="593"/>
      <c r="S1852" s="593"/>
      <c r="T1852" s="593"/>
      <c r="U1852" s="593"/>
    </row>
    <row r="1853" customHeight="1" spans="6:21">
      <c r="F1853" s="593"/>
      <c r="G1853" s="593"/>
      <c r="H1853" s="593"/>
      <c r="I1853" s="593"/>
      <c r="J1853" s="593"/>
      <c r="K1853" s="593"/>
      <c r="L1853" s="593"/>
      <c r="M1853" s="593"/>
      <c r="N1853" s="593"/>
      <c r="O1853" s="593"/>
      <c r="P1853" s="593"/>
      <c r="R1853" s="593"/>
      <c r="S1853" s="593"/>
      <c r="T1853" s="593"/>
      <c r="U1853" s="593"/>
    </row>
    <row r="1854" customHeight="1" spans="6:21">
      <c r="F1854" s="593"/>
      <c r="G1854" s="593"/>
      <c r="H1854" s="593"/>
      <c r="I1854" s="593"/>
      <c r="J1854" s="593"/>
      <c r="K1854" s="593"/>
      <c r="L1854" s="593"/>
      <c r="M1854" s="593"/>
      <c r="N1854" s="593"/>
      <c r="O1854" s="593"/>
      <c r="P1854" s="593"/>
      <c r="R1854" s="593"/>
      <c r="S1854" s="593"/>
      <c r="T1854" s="593"/>
      <c r="U1854" s="593"/>
    </row>
    <row r="1855" customHeight="1" spans="6:21">
      <c r="F1855" s="593"/>
      <c r="G1855" s="593"/>
      <c r="H1855" s="593"/>
      <c r="I1855" s="593"/>
      <c r="J1855" s="593"/>
      <c r="K1855" s="593"/>
      <c r="L1855" s="593"/>
      <c r="M1855" s="593"/>
      <c r="N1855" s="593"/>
      <c r="O1855" s="593"/>
      <c r="P1855" s="593"/>
      <c r="R1855" s="593"/>
      <c r="S1855" s="593"/>
      <c r="T1855" s="593"/>
      <c r="U1855" s="593"/>
    </row>
    <row r="1856" customHeight="1" spans="6:21">
      <c r="F1856" s="593"/>
      <c r="G1856" s="593"/>
      <c r="H1856" s="593"/>
      <c r="I1856" s="593"/>
      <c r="J1856" s="593"/>
      <c r="K1856" s="593"/>
      <c r="L1856" s="593"/>
      <c r="M1856" s="593"/>
      <c r="N1856" s="593"/>
      <c r="O1856" s="593"/>
      <c r="P1856" s="593"/>
      <c r="R1856" s="593"/>
      <c r="S1856" s="593"/>
      <c r="T1856" s="593"/>
      <c r="U1856" s="593"/>
    </row>
    <row r="1857" customHeight="1" spans="6:21">
      <c r="F1857" s="593"/>
      <c r="G1857" s="593"/>
      <c r="H1857" s="593"/>
      <c r="I1857" s="593"/>
      <c r="J1857" s="593"/>
      <c r="K1857" s="593"/>
      <c r="L1857" s="593"/>
      <c r="M1857" s="593"/>
      <c r="N1857" s="593"/>
      <c r="O1857" s="593"/>
      <c r="P1857" s="593"/>
      <c r="R1857" s="593"/>
      <c r="S1857" s="593"/>
      <c r="T1857" s="593"/>
      <c r="U1857" s="593"/>
    </row>
    <row r="1858" customHeight="1" spans="6:21">
      <c r="F1858" s="593"/>
      <c r="G1858" s="593"/>
      <c r="H1858" s="593"/>
      <c r="I1858" s="593"/>
      <c r="J1858" s="593"/>
      <c r="K1858" s="593"/>
      <c r="L1858" s="593"/>
      <c r="M1858" s="593"/>
      <c r="N1858" s="593"/>
      <c r="O1858" s="593"/>
      <c r="P1858" s="593"/>
      <c r="R1858" s="593"/>
      <c r="S1858" s="593"/>
      <c r="T1858" s="593"/>
      <c r="U1858" s="593"/>
    </row>
    <row r="1859" customHeight="1" spans="6:21">
      <c r="F1859" s="593"/>
      <c r="G1859" s="593"/>
      <c r="H1859" s="593"/>
      <c r="I1859" s="593"/>
      <c r="J1859" s="593"/>
      <c r="K1859" s="593"/>
      <c r="L1859" s="593"/>
      <c r="M1859" s="593"/>
      <c r="N1859" s="593"/>
      <c r="O1859" s="593"/>
      <c r="P1859" s="593"/>
      <c r="R1859" s="593"/>
      <c r="S1859" s="593"/>
      <c r="T1859" s="593"/>
      <c r="U1859" s="593"/>
    </row>
    <row r="1860" customHeight="1" spans="6:21">
      <c r="F1860" s="593"/>
      <c r="G1860" s="593"/>
      <c r="H1860" s="593"/>
      <c r="I1860" s="593"/>
      <c r="J1860" s="593"/>
      <c r="K1860" s="593"/>
      <c r="L1860" s="593"/>
      <c r="M1860" s="593"/>
      <c r="N1860" s="593"/>
      <c r="O1860" s="593"/>
      <c r="P1860" s="593"/>
      <c r="R1860" s="593"/>
      <c r="S1860" s="593"/>
      <c r="T1860" s="593"/>
      <c r="U1860" s="593"/>
    </row>
    <row r="1861" customHeight="1" spans="6:21">
      <c r="F1861" s="593"/>
      <c r="G1861" s="593"/>
      <c r="H1861" s="593"/>
      <c r="I1861" s="593"/>
      <c r="J1861" s="593"/>
      <c r="K1861" s="593"/>
      <c r="L1861" s="593"/>
      <c r="M1861" s="593"/>
      <c r="N1861" s="593"/>
      <c r="O1861" s="593"/>
      <c r="P1861" s="593"/>
      <c r="R1861" s="593"/>
      <c r="S1861" s="593"/>
      <c r="T1861" s="593"/>
      <c r="U1861" s="593"/>
    </row>
    <row r="1862" customHeight="1" spans="6:21">
      <c r="F1862" s="593"/>
      <c r="G1862" s="593"/>
      <c r="H1862" s="593"/>
      <c r="I1862" s="593"/>
      <c r="J1862" s="593"/>
      <c r="K1862" s="593"/>
      <c r="L1862" s="593"/>
      <c r="M1862" s="593"/>
      <c r="N1862" s="593"/>
      <c r="O1862" s="593"/>
      <c r="P1862" s="593"/>
      <c r="R1862" s="593"/>
      <c r="S1862" s="593"/>
      <c r="T1862" s="593"/>
      <c r="U1862" s="593"/>
    </row>
    <row r="1863" customHeight="1" spans="6:21">
      <c r="F1863" s="593"/>
      <c r="G1863" s="593"/>
      <c r="H1863" s="593"/>
      <c r="I1863" s="593"/>
      <c r="J1863" s="593"/>
      <c r="K1863" s="593"/>
      <c r="L1863" s="593"/>
      <c r="M1863" s="593"/>
      <c r="N1863" s="593"/>
      <c r="O1863" s="593"/>
      <c r="P1863" s="593"/>
      <c r="R1863" s="593"/>
      <c r="S1863" s="593"/>
      <c r="T1863" s="593"/>
      <c r="U1863" s="593"/>
    </row>
    <row r="1864" customHeight="1" spans="6:21">
      <c r="F1864" s="593"/>
      <c r="G1864" s="593"/>
      <c r="H1864" s="593"/>
      <c r="I1864" s="593"/>
      <c r="J1864" s="593"/>
      <c r="K1864" s="593"/>
      <c r="L1864" s="593"/>
      <c r="M1864" s="593"/>
      <c r="N1864" s="593"/>
      <c r="O1864" s="593"/>
      <c r="P1864" s="593"/>
      <c r="R1864" s="593"/>
      <c r="S1864" s="593"/>
      <c r="T1864" s="593"/>
      <c r="U1864" s="593"/>
    </row>
    <row r="1865" customHeight="1" spans="6:21">
      <c r="F1865" s="593"/>
      <c r="G1865" s="593"/>
      <c r="H1865" s="593"/>
      <c r="I1865" s="593"/>
      <c r="J1865" s="593"/>
      <c r="K1865" s="593"/>
      <c r="L1865" s="593"/>
      <c r="M1865" s="593"/>
      <c r="N1865" s="593"/>
      <c r="O1865" s="593"/>
      <c r="P1865" s="593"/>
      <c r="R1865" s="593"/>
      <c r="S1865" s="593"/>
      <c r="T1865" s="593"/>
      <c r="U1865" s="593"/>
    </row>
    <row r="1866" customHeight="1" spans="6:21">
      <c r="F1866" s="593"/>
      <c r="G1866" s="593"/>
      <c r="H1866" s="593"/>
      <c r="I1866" s="593"/>
      <c r="J1866" s="593"/>
      <c r="K1866" s="593"/>
      <c r="L1866" s="593"/>
      <c r="M1866" s="593"/>
      <c r="N1866" s="593"/>
      <c r="O1866" s="593"/>
      <c r="P1866" s="593"/>
      <c r="R1866" s="593"/>
      <c r="S1866" s="593"/>
      <c r="T1866" s="593"/>
      <c r="U1866" s="593"/>
    </row>
    <row r="1867" customHeight="1" spans="6:21">
      <c r="F1867" s="593"/>
      <c r="G1867" s="593"/>
      <c r="H1867" s="593"/>
      <c r="I1867" s="593"/>
      <c r="J1867" s="593"/>
      <c r="K1867" s="593"/>
      <c r="L1867" s="593"/>
      <c r="M1867" s="593"/>
      <c r="N1867" s="593"/>
      <c r="O1867" s="593"/>
      <c r="P1867" s="593"/>
      <c r="R1867" s="593"/>
      <c r="S1867" s="593"/>
      <c r="T1867" s="593"/>
      <c r="U1867" s="593"/>
    </row>
    <row r="1868" customHeight="1" spans="6:21">
      <c r="F1868" s="593"/>
      <c r="G1868" s="593"/>
      <c r="H1868" s="593"/>
      <c r="I1868" s="593"/>
      <c r="J1868" s="593"/>
      <c r="K1868" s="593"/>
      <c r="L1868" s="593"/>
      <c r="M1868" s="593"/>
      <c r="N1868" s="593"/>
      <c r="O1868" s="593"/>
      <c r="P1868" s="593"/>
      <c r="R1868" s="593"/>
      <c r="S1868" s="593"/>
      <c r="T1868" s="593"/>
      <c r="U1868" s="593"/>
    </row>
    <row r="1869" customHeight="1" spans="6:21">
      <c r="F1869" s="593"/>
      <c r="G1869" s="593"/>
      <c r="H1869" s="593"/>
      <c r="I1869" s="593"/>
      <c r="J1869" s="593"/>
      <c r="K1869" s="593"/>
      <c r="L1869" s="593"/>
      <c r="M1869" s="593"/>
      <c r="N1869" s="593"/>
      <c r="O1869" s="593"/>
      <c r="P1869" s="593"/>
      <c r="R1869" s="593"/>
      <c r="S1869" s="593"/>
      <c r="T1869" s="593"/>
      <c r="U1869" s="593"/>
    </row>
    <row r="1870" customHeight="1" spans="6:21">
      <c r="F1870" s="593"/>
      <c r="G1870" s="593"/>
      <c r="H1870" s="593"/>
      <c r="I1870" s="593"/>
      <c r="J1870" s="593"/>
      <c r="K1870" s="593"/>
      <c r="L1870" s="593"/>
      <c r="M1870" s="593"/>
      <c r="N1870" s="593"/>
      <c r="O1870" s="593"/>
      <c r="P1870" s="593"/>
      <c r="R1870" s="593"/>
      <c r="S1870" s="593"/>
      <c r="T1870" s="593"/>
      <c r="U1870" s="593"/>
    </row>
    <row r="1871" customHeight="1" spans="6:21">
      <c r="F1871" s="593"/>
      <c r="G1871" s="593"/>
      <c r="H1871" s="593"/>
      <c r="I1871" s="593"/>
      <c r="J1871" s="593"/>
      <c r="K1871" s="593"/>
      <c r="L1871" s="593"/>
      <c r="M1871" s="593"/>
      <c r="N1871" s="593"/>
      <c r="O1871" s="593"/>
      <c r="P1871" s="593"/>
      <c r="R1871" s="593"/>
      <c r="S1871" s="593"/>
      <c r="T1871" s="593"/>
      <c r="U1871" s="593"/>
    </row>
    <row r="1872" customHeight="1" spans="6:21">
      <c r="F1872" s="593"/>
      <c r="G1872" s="593"/>
      <c r="H1872" s="593"/>
      <c r="I1872" s="593"/>
      <c r="J1872" s="593"/>
      <c r="K1872" s="593"/>
      <c r="L1872" s="593"/>
      <c r="M1872" s="593"/>
      <c r="N1872" s="593"/>
      <c r="O1872" s="593"/>
      <c r="P1872" s="593"/>
      <c r="R1872" s="593"/>
      <c r="S1872" s="593"/>
      <c r="T1872" s="593"/>
      <c r="U1872" s="593"/>
    </row>
    <row r="1873" customHeight="1" spans="6:21">
      <c r="F1873" s="593"/>
      <c r="G1873" s="593"/>
      <c r="H1873" s="593"/>
      <c r="I1873" s="593"/>
      <c r="J1873" s="593"/>
      <c r="K1873" s="593"/>
      <c r="L1873" s="593"/>
      <c r="M1873" s="593"/>
      <c r="N1873" s="593"/>
      <c r="O1873" s="593"/>
      <c r="P1873" s="593"/>
      <c r="R1873" s="593"/>
      <c r="S1873" s="593"/>
      <c r="T1873" s="593"/>
      <c r="U1873" s="593"/>
    </row>
    <row r="1874" customHeight="1" spans="6:21">
      <c r="F1874" s="593"/>
      <c r="G1874" s="593"/>
      <c r="H1874" s="593"/>
      <c r="I1874" s="593"/>
      <c r="J1874" s="593"/>
      <c r="K1874" s="593"/>
      <c r="L1874" s="593"/>
      <c r="M1874" s="593"/>
      <c r="N1874" s="593"/>
      <c r="O1874" s="593"/>
      <c r="P1874" s="593"/>
      <c r="R1874" s="593"/>
      <c r="S1874" s="593"/>
      <c r="T1874" s="593"/>
      <c r="U1874" s="593"/>
    </row>
    <row r="1875" customHeight="1" spans="6:21">
      <c r="F1875" s="593"/>
      <c r="G1875" s="593"/>
      <c r="H1875" s="593"/>
      <c r="I1875" s="593"/>
      <c r="J1875" s="593"/>
      <c r="K1875" s="593"/>
      <c r="L1875" s="593"/>
      <c r="M1875" s="593"/>
      <c r="N1875" s="593"/>
      <c r="O1875" s="593"/>
      <c r="P1875" s="593"/>
      <c r="R1875" s="593"/>
      <c r="S1875" s="593"/>
      <c r="T1875" s="593"/>
      <c r="U1875" s="593"/>
    </row>
    <row r="1876" customHeight="1" spans="6:21">
      <c r="F1876" s="593"/>
      <c r="G1876" s="593"/>
      <c r="H1876" s="593"/>
      <c r="I1876" s="593"/>
      <c r="J1876" s="593"/>
      <c r="K1876" s="593"/>
      <c r="L1876" s="593"/>
      <c r="M1876" s="593"/>
      <c r="N1876" s="593"/>
      <c r="O1876" s="593"/>
      <c r="P1876" s="593"/>
      <c r="R1876" s="593"/>
      <c r="S1876" s="593"/>
      <c r="T1876" s="593"/>
      <c r="U1876" s="593"/>
    </row>
    <row r="1877" customHeight="1" spans="6:21">
      <c r="F1877" s="593"/>
      <c r="G1877" s="593"/>
      <c r="H1877" s="593"/>
      <c r="I1877" s="593"/>
      <c r="J1877" s="593"/>
      <c r="K1877" s="593"/>
      <c r="L1877" s="593"/>
      <c r="M1877" s="593"/>
      <c r="N1877" s="593"/>
      <c r="O1877" s="593"/>
      <c r="P1877" s="593"/>
      <c r="R1877" s="593"/>
      <c r="S1877" s="593"/>
      <c r="T1877" s="593"/>
      <c r="U1877" s="593"/>
    </row>
    <row r="1878" customHeight="1" spans="6:21">
      <c r="F1878" s="593"/>
      <c r="G1878" s="593"/>
      <c r="H1878" s="593"/>
      <c r="I1878" s="593"/>
      <c r="J1878" s="593"/>
      <c r="K1878" s="593"/>
      <c r="L1878" s="593"/>
      <c r="M1878" s="593"/>
      <c r="N1878" s="593"/>
      <c r="O1878" s="593"/>
      <c r="P1878" s="593"/>
      <c r="R1878" s="593"/>
      <c r="S1878" s="593"/>
      <c r="T1878" s="593"/>
      <c r="U1878" s="593"/>
    </row>
    <row r="1879" customHeight="1" spans="6:21">
      <c r="F1879" s="593"/>
      <c r="G1879" s="593"/>
      <c r="H1879" s="593"/>
      <c r="I1879" s="593"/>
      <c r="J1879" s="593"/>
      <c r="K1879" s="593"/>
      <c r="L1879" s="593"/>
      <c r="M1879" s="593"/>
      <c r="N1879" s="593"/>
      <c r="O1879" s="593"/>
      <c r="P1879" s="593"/>
      <c r="R1879" s="593"/>
      <c r="S1879" s="593"/>
      <c r="T1879" s="593"/>
      <c r="U1879" s="593"/>
    </row>
    <row r="1880" customHeight="1" spans="6:21">
      <c r="F1880" s="593"/>
      <c r="G1880" s="593"/>
      <c r="H1880" s="593"/>
      <c r="I1880" s="593"/>
      <c r="J1880" s="593"/>
      <c r="K1880" s="593"/>
      <c r="L1880" s="593"/>
      <c r="M1880" s="593"/>
      <c r="N1880" s="593"/>
      <c r="O1880" s="593"/>
      <c r="P1880" s="593"/>
      <c r="R1880" s="593"/>
      <c r="S1880" s="593"/>
      <c r="T1880" s="593"/>
      <c r="U1880" s="593"/>
    </row>
    <row r="1881" customHeight="1" spans="6:21">
      <c r="F1881" s="593"/>
      <c r="G1881" s="593"/>
      <c r="H1881" s="593"/>
      <c r="I1881" s="593"/>
      <c r="J1881" s="593"/>
      <c r="K1881" s="593"/>
      <c r="L1881" s="593"/>
      <c r="M1881" s="593"/>
      <c r="N1881" s="593"/>
      <c r="O1881" s="593"/>
      <c r="P1881" s="593"/>
      <c r="R1881" s="593"/>
      <c r="S1881" s="593"/>
      <c r="T1881" s="593"/>
      <c r="U1881" s="593"/>
    </row>
    <row r="1882" customHeight="1" spans="6:21">
      <c r="F1882" s="593"/>
      <c r="G1882" s="593"/>
      <c r="H1882" s="593"/>
      <c r="I1882" s="593"/>
      <c r="J1882" s="593"/>
      <c r="K1882" s="593"/>
      <c r="L1882" s="593"/>
      <c r="M1882" s="593"/>
      <c r="N1882" s="593"/>
      <c r="O1882" s="593"/>
      <c r="P1882" s="593"/>
      <c r="R1882" s="593"/>
      <c r="S1882" s="593"/>
      <c r="T1882" s="593"/>
      <c r="U1882" s="593"/>
    </row>
    <row r="1883" customHeight="1" spans="6:21">
      <c r="F1883" s="593"/>
      <c r="G1883" s="593"/>
      <c r="H1883" s="593"/>
      <c r="I1883" s="593"/>
      <c r="J1883" s="593"/>
      <c r="K1883" s="593"/>
      <c r="L1883" s="593"/>
      <c r="M1883" s="593"/>
      <c r="N1883" s="593"/>
      <c r="O1883" s="593"/>
      <c r="P1883" s="593"/>
      <c r="R1883" s="593"/>
      <c r="S1883" s="593"/>
      <c r="T1883" s="593"/>
      <c r="U1883" s="593"/>
    </row>
    <row r="1884" customHeight="1" spans="6:21">
      <c r="F1884" s="593"/>
      <c r="G1884" s="593"/>
      <c r="H1884" s="593"/>
      <c r="I1884" s="593"/>
      <c r="J1884" s="593"/>
      <c r="K1884" s="593"/>
      <c r="L1884" s="593"/>
      <c r="M1884" s="593"/>
      <c r="N1884" s="593"/>
      <c r="O1884" s="593"/>
      <c r="P1884" s="593"/>
      <c r="R1884" s="593"/>
      <c r="S1884" s="593"/>
      <c r="T1884" s="593"/>
      <c r="U1884" s="593"/>
    </row>
    <row r="1885" customHeight="1" spans="6:21">
      <c r="F1885" s="593"/>
      <c r="G1885" s="593"/>
      <c r="H1885" s="593"/>
      <c r="I1885" s="593"/>
      <c r="J1885" s="593"/>
      <c r="K1885" s="593"/>
      <c r="L1885" s="593"/>
      <c r="M1885" s="593"/>
      <c r="N1885" s="593"/>
      <c r="O1885" s="593"/>
      <c r="P1885" s="593"/>
      <c r="R1885" s="593"/>
      <c r="S1885" s="593"/>
      <c r="T1885" s="593"/>
      <c r="U1885" s="593"/>
    </row>
    <row r="1886" customHeight="1" spans="6:21">
      <c r="F1886" s="593"/>
      <c r="G1886" s="593"/>
      <c r="H1886" s="593"/>
      <c r="I1886" s="593"/>
      <c r="J1886" s="593"/>
      <c r="K1886" s="593"/>
      <c r="L1886" s="593"/>
      <c r="M1886" s="593"/>
      <c r="N1886" s="593"/>
      <c r="O1886" s="593"/>
      <c r="P1886" s="593"/>
      <c r="R1886" s="593"/>
      <c r="S1886" s="593"/>
      <c r="T1886" s="593"/>
      <c r="U1886" s="593"/>
    </row>
    <row r="1887" customHeight="1" spans="6:21">
      <c r="F1887" s="593"/>
      <c r="G1887" s="593"/>
      <c r="H1887" s="593"/>
      <c r="I1887" s="593"/>
      <c r="J1887" s="593"/>
      <c r="K1887" s="593"/>
      <c r="L1887" s="593"/>
      <c r="M1887" s="593"/>
      <c r="N1887" s="593"/>
      <c r="O1887" s="593"/>
      <c r="P1887" s="593"/>
      <c r="R1887" s="593"/>
      <c r="S1887" s="593"/>
      <c r="T1887" s="593"/>
      <c r="U1887" s="593"/>
    </row>
    <row r="1888" customHeight="1" spans="6:21">
      <c r="F1888" s="593"/>
      <c r="G1888" s="593"/>
      <c r="H1888" s="593"/>
      <c r="I1888" s="593"/>
      <c r="J1888" s="593"/>
      <c r="K1888" s="593"/>
      <c r="L1888" s="593"/>
      <c r="M1888" s="593"/>
      <c r="N1888" s="593"/>
      <c r="O1888" s="593"/>
      <c r="P1888" s="593"/>
      <c r="R1888" s="593"/>
      <c r="S1888" s="593"/>
      <c r="T1888" s="593"/>
      <c r="U1888" s="593"/>
    </row>
    <row r="1889" customHeight="1" spans="6:21">
      <c r="F1889" s="593"/>
      <c r="G1889" s="593"/>
      <c r="H1889" s="593"/>
      <c r="I1889" s="593"/>
      <c r="J1889" s="593"/>
      <c r="K1889" s="593"/>
      <c r="L1889" s="593"/>
      <c r="M1889" s="593"/>
      <c r="N1889" s="593"/>
      <c r="O1889" s="593"/>
      <c r="P1889" s="593"/>
      <c r="R1889" s="593"/>
      <c r="S1889" s="593"/>
      <c r="T1889" s="593"/>
      <c r="U1889" s="593"/>
    </row>
    <row r="1890" customHeight="1" spans="6:21">
      <c r="F1890" s="593"/>
      <c r="G1890" s="593"/>
      <c r="H1890" s="593"/>
      <c r="I1890" s="593"/>
      <c r="J1890" s="593"/>
      <c r="K1890" s="593"/>
      <c r="L1890" s="593"/>
      <c r="M1890" s="593"/>
      <c r="N1890" s="593"/>
      <c r="O1890" s="593"/>
      <c r="P1890" s="593"/>
      <c r="R1890" s="593"/>
      <c r="S1890" s="593"/>
      <c r="T1890" s="593"/>
      <c r="U1890" s="593"/>
    </row>
    <row r="1891" customHeight="1" spans="6:21">
      <c r="F1891" s="593"/>
      <c r="G1891" s="593"/>
      <c r="H1891" s="593"/>
      <c r="I1891" s="593"/>
      <c r="J1891" s="593"/>
      <c r="K1891" s="593"/>
      <c r="L1891" s="593"/>
      <c r="M1891" s="593"/>
      <c r="N1891" s="593"/>
      <c r="O1891" s="593"/>
      <c r="P1891" s="593"/>
      <c r="R1891" s="593"/>
      <c r="S1891" s="593"/>
      <c r="T1891" s="593"/>
      <c r="U1891" s="593"/>
    </row>
    <row r="1892" customHeight="1" spans="6:21">
      <c r="F1892" s="593"/>
      <c r="G1892" s="593"/>
      <c r="H1892" s="593"/>
      <c r="I1892" s="593"/>
      <c r="J1892" s="593"/>
      <c r="K1892" s="593"/>
      <c r="L1892" s="593"/>
      <c r="M1892" s="593"/>
      <c r="N1892" s="593"/>
      <c r="O1892" s="593"/>
      <c r="P1892" s="593"/>
      <c r="R1892" s="593"/>
      <c r="S1892" s="593"/>
      <c r="T1892" s="593"/>
      <c r="U1892" s="593"/>
    </row>
    <row r="1893" customHeight="1" spans="6:21">
      <c r="F1893" s="593"/>
      <c r="G1893" s="593"/>
      <c r="H1893" s="593"/>
      <c r="I1893" s="593"/>
      <c r="J1893" s="593"/>
      <c r="K1893" s="593"/>
      <c r="L1893" s="593"/>
      <c r="M1893" s="593"/>
      <c r="N1893" s="593"/>
      <c r="O1893" s="593"/>
      <c r="P1893" s="593"/>
      <c r="R1893" s="593"/>
      <c r="S1893" s="593"/>
      <c r="T1893" s="593"/>
      <c r="U1893" s="593"/>
    </row>
    <row r="1894" customHeight="1" spans="6:21">
      <c r="F1894" s="593"/>
      <c r="G1894" s="593"/>
      <c r="H1894" s="593"/>
      <c r="I1894" s="593"/>
      <c r="J1894" s="593"/>
      <c r="K1894" s="593"/>
      <c r="L1894" s="593"/>
      <c r="M1894" s="593"/>
      <c r="N1894" s="593"/>
      <c r="O1894" s="593"/>
      <c r="P1894" s="593"/>
      <c r="R1894" s="593"/>
      <c r="S1894" s="593"/>
      <c r="T1894" s="593"/>
      <c r="U1894" s="593"/>
    </row>
    <row r="1895" customHeight="1" spans="6:21">
      <c r="F1895" s="593"/>
      <c r="G1895" s="593"/>
      <c r="H1895" s="593"/>
      <c r="I1895" s="593"/>
      <c r="J1895" s="593"/>
      <c r="K1895" s="593"/>
      <c r="L1895" s="593"/>
      <c r="M1895" s="593"/>
      <c r="N1895" s="593"/>
      <c r="O1895" s="593"/>
      <c r="P1895" s="593"/>
      <c r="R1895" s="593"/>
      <c r="S1895" s="593"/>
      <c r="T1895" s="593"/>
      <c r="U1895" s="593"/>
    </row>
    <row r="1896" customHeight="1" spans="6:21">
      <c r="F1896" s="593"/>
      <c r="G1896" s="593"/>
      <c r="H1896" s="593"/>
      <c r="I1896" s="593"/>
      <c r="J1896" s="593"/>
      <c r="K1896" s="593"/>
      <c r="L1896" s="593"/>
      <c r="M1896" s="593"/>
      <c r="N1896" s="593"/>
      <c r="O1896" s="593"/>
      <c r="P1896" s="593"/>
      <c r="R1896" s="593"/>
      <c r="S1896" s="593"/>
      <c r="T1896" s="593"/>
      <c r="U1896" s="593"/>
    </row>
    <row r="1897" customHeight="1" spans="6:21">
      <c r="F1897" s="593"/>
      <c r="G1897" s="593"/>
      <c r="H1897" s="593"/>
      <c r="I1897" s="593"/>
      <c r="J1897" s="593"/>
      <c r="K1897" s="593"/>
      <c r="L1897" s="593"/>
      <c r="M1897" s="593"/>
      <c r="N1897" s="593"/>
      <c r="O1897" s="593"/>
      <c r="P1897" s="593"/>
      <c r="R1897" s="593"/>
      <c r="S1897" s="593"/>
      <c r="T1897" s="593"/>
      <c r="U1897" s="593"/>
    </row>
    <row r="1898" customHeight="1" spans="6:21">
      <c r="F1898" s="593"/>
      <c r="G1898" s="593"/>
      <c r="H1898" s="593"/>
      <c r="I1898" s="593"/>
      <c r="J1898" s="593"/>
      <c r="K1898" s="593"/>
      <c r="L1898" s="593"/>
      <c r="M1898" s="593"/>
      <c r="N1898" s="593"/>
      <c r="O1898" s="593"/>
      <c r="P1898" s="593"/>
      <c r="R1898" s="593"/>
      <c r="S1898" s="593"/>
      <c r="T1898" s="593"/>
      <c r="U1898" s="593"/>
    </row>
    <row r="1899" customHeight="1" spans="6:21">
      <c r="F1899" s="593"/>
      <c r="G1899" s="593"/>
      <c r="H1899" s="593"/>
      <c r="I1899" s="593"/>
      <c r="J1899" s="593"/>
      <c r="K1899" s="593"/>
      <c r="L1899" s="593"/>
      <c r="M1899" s="593"/>
      <c r="N1899" s="593"/>
      <c r="O1899" s="593"/>
      <c r="P1899" s="593"/>
      <c r="R1899" s="593"/>
      <c r="S1899" s="593"/>
      <c r="T1899" s="593"/>
      <c r="U1899" s="593"/>
    </row>
    <row r="1900" customHeight="1" spans="6:21">
      <c r="F1900" s="593"/>
      <c r="G1900" s="593"/>
      <c r="H1900" s="593"/>
      <c r="I1900" s="593"/>
      <c r="J1900" s="593"/>
      <c r="K1900" s="593"/>
      <c r="L1900" s="593"/>
      <c r="M1900" s="593"/>
      <c r="N1900" s="593"/>
      <c r="O1900" s="593"/>
      <c r="P1900" s="593"/>
      <c r="R1900" s="593"/>
      <c r="S1900" s="593"/>
      <c r="T1900" s="593"/>
      <c r="U1900" s="593"/>
    </row>
    <row r="1901" customHeight="1" spans="6:21">
      <c r="F1901" s="593"/>
      <c r="G1901" s="593"/>
      <c r="H1901" s="593"/>
      <c r="I1901" s="593"/>
      <c r="J1901" s="593"/>
      <c r="K1901" s="593"/>
      <c r="L1901" s="593"/>
      <c r="M1901" s="593"/>
      <c r="N1901" s="593"/>
      <c r="O1901" s="593"/>
      <c r="P1901" s="593"/>
      <c r="R1901" s="593"/>
      <c r="S1901" s="593"/>
      <c r="T1901" s="593"/>
      <c r="U1901" s="593"/>
    </row>
    <row r="1902" customHeight="1" spans="6:21">
      <c r="F1902" s="593"/>
      <c r="G1902" s="593"/>
      <c r="H1902" s="593"/>
      <c r="I1902" s="593"/>
      <c r="J1902" s="593"/>
      <c r="K1902" s="593"/>
      <c r="L1902" s="593"/>
      <c r="M1902" s="593"/>
      <c r="N1902" s="593"/>
      <c r="O1902" s="593"/>
      <c r="P1902" s="593"/>
      <c r="R1902" s="593"/>
      <c r="S1902" s="593"/>
      <c r="T1902" s="593"/>
      <c r="U1902" s="593"/>
    </row>
    <row r="1903" customHeight="1" spans="6:21">
      <c r="F1903" s="593"/>
      <c r="G1903" s="593"/>
      <c r="H1903" s="593"/>
      <c r="I1903" s="593"/>
      <c r="J1903" s="593"/>
      <c r="K1903" s="593"/>
      <c r="L1903" s="593"/>
      <c r="M1903" s="593"/>
      <c r="N1903" s="593"/>
      <c r="O1903" s="593"/>
      <c r="P1903" s="593"/>
      <c r="R1903" s="593"/>
      <c r="S1903" s="593"/>
      <c r="T1903" s="593"/>
      <c r="U1903" s="593"/>
    </row>
    <row r="1904" customHeight="1" spans="6:21">
      <c r="F1904" s="593"/>
      <c r="G1904" s="593"/>
      <c r="H1904" s="593"/>
      <c r="I1904" s="593"/>
      <c r="J1904" s="593"/>
      <c r="K1904" s="593"/>
      <c r="L1904" s="593"/>
      <c r="M1904" s="593"/>
      <c r="N1904" s="593"/>
      <c r="O1904" s="593"/>
      <c r="P1904" s="593"/>
      <c r="R1904" s="593"/>
      <c r="S1904" s="593"/>
      <c r="T1904" s="593"/>
      <c r="U1904" s="593"/>
    </row>
    <row r="1905" customHeight="1" spans="6:21">
      <c r="F1905" s="593"/>
      <c r="G1905" s="593"/>
      <c r="H1905" s="593"/>
      <c r="I1905" s="593"/>
      <c r="J1905" s="593"/>
      <c r="K1905" s="593"/>
      <c r="L1905" s="593"/>
      <c r="M1905" s="593"/>
      <c r="N1905" s="593"/>
      <c r="O1905" s="593"/>
      <c r="P1905" s="593"/>
      <c r="R1905" s="593"/>
      <c r="S1905" s="593"/>
      <c r="T1905" s="593"/>
      <c r="U1905" s="593"/>
    </row>
    <row r="1906" customHeight="1" spans="6:21">
      <c r="F1906" s="593"/>
      <c r="G1906" s="593"/>
      <c r="H1906" s="593"/>
      <c r="I1906" s="593"/>
      <c r="J1906" s="593"/>
      <c r="K1906" s="593"/>
      <c r="L1906" s="593"/>
      <c r="M1906" s="593"/>
      <c r="N1906" s="593"/>
      <c r="O1906" s="593"/>
      <c r="P1906" s="593"/>
      <c r="R1906" s="593"/>
      <c r="S1906" s="593"/>
      <c r="T1906" s="593"/>
      <c r="U1906" s="593"/>
    </row>
    <row r="1907" customHeight="1" spans="6:21">
      <c r="F1907" s="593"/>
      <c r="G1907" s="593"/>
      <c r="H1907" s="593"/>
      <c r="I1907" s="593"/>
      <c r="J1907" s="593"/>
      <c r="K1907" s="593"/>
      <c r="L1907" s="593"/>
      <c r="M1907" s="593"/>
      <c r="N1907" s="593"/>
      <c r="O1907" s="593"/>
      <c r="P1907" s="593"/>
      <c r="R1907" s="593"/>
      <c r="S1907" s="593"/>
      <c r="T1907" s="593"/>
      <c r="U1907" s="593"/>
    </row>
    <row r="1908" customHeight="1" spans="6:21">
      <c r="F1908" s="593"/>
      <c r="G1908" s="593"/>
      <c r="H1908" s="593"/>
      <c r="I1908" s="593"/>
      <c r="J1908" s="593"/>
      <c r="K1908" s="593"/>
      <c r="L1908" s="593"/>
      <c r="M1908" s="593"/>
      <c r="N1908" s="593"/>
      <c r="O1908" s="593"/>
      <c r="P1908" s="593"/>
      <c r="R1908" s="593"/>
      <c r="S1908" s="593"/>
      <c r="T1908" s="593"/>
      <c r="U1908" s="593"/>
    </row>
    <row r="1909" customHeight="1" spans="6:21">
      <c r="F1909" s="593"/>
      <c r="G1909" s="593"/>
      <c r="H1909" s="593"/>
      <c r="I1909" s="593"/>
      <c r="J1909" s="593"/>
      <c r="K1909" s="593"/>
      <c r="L1909" s="593"/>
      <c r="M1909" s="593"/>
      <c r="N1909" s="593"/>
      <c r="O1909" s="593"/>
      <c r="P1909" s="593"/>
      <c r="R1909" s="593"/>
      <c r="S1909" s="593"/>
      <c r="T1909" s="593"/>
      <c r="U1909" s="593"/>
    </row>
    <row r="1910" customHeight="1" spans="6:21">
      <c r="F1910" s="593"/>
      <c r="G1910" s="593"/>
      <c r="H1910" s="593"/>
      <c r="I1910" s="593"/>
      <c r="J1910" s="593"/>
      <c r="K1910" s="593"/>
      <c r="L1910" s="593"/>
      <c r="M1910" s="593"/>
      <c r="N1910" s="593"/>
      <c r="O1910" s="593"/>
      <c r="P1910" s="593"/>
      <c r="R1910" s="593"/>
      <c r="S1910" s="593"/>
      <c r="T1910" s="593"/>
      <c r="U1910" s="593"/>
    </row>
    <row r="1911" customHeight="1" spans="6:21">
      <c r="F1911" s="593"/>
      <c r="G1911" s="593"/>
      <c r="H1911" s="593"/>
      <c r="I1911" s="593"/>
      <c r="J1911" s="593"/>
      <c r="K1911" s="593"/>
      <c r="L1911" s="593"/>
      <c r="M1911" s="593"/>
      <c r="N1911" s="593"/>
      <c r="O1911" s="593"/>
      <c r="P1911" s="593"/>
      <c r="R1911" s="593"/>
      <c r="S1911" s="593"/>
      <c r="T1911" s="593"/>
      <c r="U1911" s="593"/>
    </row>
    <row r="1912" customHeight="1" spans="6:21">
      <c r="F1912" s="593"/>
      <c r="G1912" s="593"/>
      <c r="H1912" s="593"/>
      <c r="I1912" s="593"/>
      <c r="J1912" s="593"/>
      <c r="K1912" s="593"/>
      <c r="L1912" s="593"/>
      <c r="M1912" s="593"/>
      <c r="N1912" s="593"/>
      <c r="O1912" s="593"/>
      <c r="P1912" s="593"/>
      <c r="R1912" s="593"/>
      <c r="S1912" s="593"/>
      <c r="T1912" s="593"/>
      <c r="U1912" s="593"/>
    </row>
    <row r="1913" customHeight="1" spans="6:21">
      <c r="F1913" s="593"/>
      <c r="G1913" s="593"/>
      <c r="H1913" s="593"/>
      <c r="I1913" s="593"/>
      <c r="J1913" s="593"/>
      <c r="K1913" s="593"/>
      <c r="L1913" s="593"/>
      <c r="M1913" s="593"/>
      <c r="N1913" s="593"/>
      <c r="O1913" s="593"/>
      <c r="P1913" s="593"/>
      <c r="R1913" s="593"/>
      <c r="S1913" s="593"/>
      <c r="T1913" s="593"/>
      <c r="U1913" s="593"/>
    </row>
    <row r="1914" customHeight="1" spans="6:21">
      <c r="F1914" s="593"/>
      <c r="G1914" s="593"/>
      <c r="H1914" s="593"/>
      <c r="I1914" s="593"/>
      <c r="J1914" s="593"/>
      <c r="K1914" s="593"/>
      <c r="L1914" s="593"/>
      <c r="M1914" s="593"/>
      <c r="N1914" s="593"/>
      <c r="O1914" s="593"/>
      <c r="P1914" s="593"/>
      <c r="R1914" s="593"/>
      <c r="S1914" s="593"/>
      <c r="T1914" s="593"/>
      <c r="U1914" s="593"/>
    </row>
    <row r="1915" customHeight="1" spans="6:21">
      <c r="F1915" s="593"/>
      <c r="G1915" s="593"/>
      <c r="H1915" s="593"/>
      <c r="I1915" s="593"/>
      <c r="J1915" s="593"/>
      <c r="K1915" s="593"/>
      <c r="L1915" s="593"/>
      <c r="M1915" s="593"/>
      <c r="N1915" s="593"/>
      <c r="O1915" s="593"/>
      <c r="P1915" s="593"/>
      <c r="R1915" s="593"/>
      <c r="S1915" s="593"/>
      <c r="T1915" s="593"/>
      <c r="U1915" s="593"/>
    </row>
    <row r="1916" customHeight="1" spans="6:21">
      <c r="F1916" s="593"/>
      <c r="G1916" s="593"/>
      <c r="H1916" s="593"/>
      <c r="I1916" s="593"/>
      <c r="J1916" s="593"/>
      <c r="K1916" s="593"/>
      <c r="L1916" s="593"/>
      <c r="M1916" s="593"/>
      <c r="N1916" s="593"/>
      <c r="O1916" s="593"/>
      <c r="P1916" s="593"/>
      <c r="R1916" s="593"/>
      <c r="S1916" s="593"/>
      <c r="T1916" s="593"/>
      <c r="U1916" s="593"/>
    </row>
    <row r="1917" customHeight="1" spans="6:21">
      <c r="F1917" s="593"/>
      <c r="G1917" s="593"/>
      <c r="H1917" s="593"/>
      <c r="I1917" s="593"/>
      <c r="J1917" s="593"/>
      <c r="K1917" s="593"/>
      <c r="L1917" s="593"/>
      <c r="M1917" s="593"/>
      <c r="N1917" s="593"/>
      <c r="O1917" s="593"/>
      <c r="P1917" s="593"/>
      <c r="R1917" s="593"/>
      <c r="S1917" s="593"/>
      <c r="T1917" s="593"/>
      <c r="U1917" s="593"/>
    </row>
    <row r="1918" customHeight="1" spans="6:21">
      <c r="F1918" s="593"/>
      <c r="G1918" s="593"/>
      <c r="H1918" s="593"/>
      <c r="I1918" s="593"/>
      <c r="J1918" s="593"/>
      <c r="K1918" s="593"/>
      <c r="L1918" s="593"/>
      <c r="M1918" s="593"/>
      <c r="N1918" s="593"/>
      <c r="O1918" s="593"/>
      <c r="P1918" s="593"/>
      <c r="R1918" s="593"/>
      <c r="S1918" s="593"/>
      <c r="T1918" s="593"/>
      <c r="U1918" s="593"/>
    </row>
    <row r="1919" customHeight="1" spans="6:21">
      <c r="F1919" s="593"/>
      <c r="G1919" s="593"/>
      <c r="H1919" s="593"/>
      <c r="I1919" s="593"/>
      <c r="J1919" s="593"/>
      <c r="K1919" s="593"/>
      <c r="L1919" s="593"/>
      <c r="M1919" s="593"/>
      <c r="N1919" s="593"/>
      <c r="O1919" s="593"/>
      <c r="P1919" s="593"/>
      <c r="R1919" s="593"/>
      <c r="S1919" s="593"/>
      <c r="T1919" s="593"/>
      <c r="U1919" s="593"/>
    </row>
    <row r="1920" customHeight="1" spans="6:21">
      <c r="F1920" s="593"/>
      <c r="G1920" s="593"/>
      <c r="H1920" s="593"/>
      <c r="I1920" s="593"/>
      <c r="J1920" s="593"/>
      <c r="K1920" s="593"/>
      <c r="L1920" s="593"/>
      <c r="M1920" s="593"/>
      <c r="N1920" s="593"/>
      <c r="O1920" s="593"/>
      <c r="P1920" s="593"/>
      <c r="R1920" s="593"/>
      <c r="S1920" s="593"/>
      <c r="T1920" s="593"/>
      <c r="U1920" s="593"/>
    </row>
    <row r="1921" customHeight="1" spans="6:21">
      <c r="F1921" s="593"/>
      <c r="G1921" s="593"/>
      <c r="H1921" s="593"/>
      <c r="I1921" s="593"/>
      <c r="J1921" s="593"/>
      <c r="K1921" s="593"/>
      <c r="L1921" s="593"/>
      <c r="M1921" s="593"/>
      <c r="N1921" s="593"/>
      <c r="O1921" s="593"/>
      <c r="P1921" s="593"/>
      <c r="R1921" s="593"/>
      <c r="S1921" s="593"/>
      <c r="T1921" s="593"/>
      <c r="U1921" s="593"/>
    </row>
    <row r="1922" customHeight="1" spans="6:21">
      <c r="F1922" s="593"/>
      <c r="G1922" s="593"/>
      <c r="H1922" s="593"/>
      <c r="I1922" s="593"/>
      <c r="J1922" s="593"/>
      <c r="K1922" s="593"/>
      <c r="L1922" s="593"/>
      <c r="M1922" s="593"/>
      <c r="N1922" s="593"/>
      <c r="O1922" s="593"/>
      <c r="P1922" s="593"/>
      <c r="R1922" s="593"/>
      <c r="S1922" s="593"/>
      <c r="T1922" s="593"/>
      <c r="U1922" s="593"/>
    </row>
    <row r="1923" customHeight="1" spans="6:21">
      <c r="F1923" s="593"/>
      <c r="G1923" s="593"/>
      <c r="H1923" s="593"/>
      <c r="I1923" s="593"/>
      <c r="J1923" s="593"/>
      <c r="K1923" s="593"/>
      <c r="L1923" s="593"/>
      <c r="M1923" s="593"/>
      <c r="N1923" s="593"/>
      <c r="O1923" s="593"/>
      <c r="P1923" s="593"/>
      <c r="R1923" s="593"/>
      <c r="S1923" s="593"/>
      <c r="T1923" s="593"/>
      <c r="U1923" s="593"/>
    </row>
    <row r="1924" customHeight="1" spans="6:21">
      <c r="F1924" s="593"/>
      <c r="G1924" s="593"/>
      <c r="H1924" s="593"/>
      <c r="I1924" s="593"/>
      <c r="J1924" s="593"/>
      <c r="K1924" s="593"/>
      <c r="L1924" s="593"/>
      <c r="M1924" s="593"/>
      <c r="N1924" s="593"/>
      <c r="O1924" s="593"/>
      <c r="P1924" s="593"/>
      <c r="R1924" s="593"/>
      <c r="S1924" s="593"/>
      <c r="T1924" s="593"/>
      <c r="U1924" s="593"/>
    </row>
    <row r="1925" customHeight="1" spans="6:21">
      <c r="F1925" s="593"/>
      <c r="G1925" s="593"/>
      <c r="H1925" s="593"/>
      <c r="I1925" s="593"/>
      <c r="J1925" s="593"/>
      <c r="K1925" s="593"/>
      <c r="L1925" s="593"/>
      <c r="M1925" s="593"/>
      <c r="N1925" s="593"/>
      <c r="O1925" s="593"/>
      <c r="P1925" s="593"/>
      <c r="R1925" s="593"/>
      <c r="S1925" s="593"/>
      <c r="T1925" s="593"/>
      <c r="U1925" s="593"/>
    </row>
    <row r="1926" customHeight="1" spans="6:21">
      <c r="F1926" s="593"/>
      <c r="G1926" s="593"/>
      <c r="H1926" s="593"/>
      <c r="I1926" s="593"/>
      <c r="J1926" s="593"/>
      <c r="K1926" s="593"/>
      <c r="L1926" s="593"/>
      <c r="M1926" s="593"/>
      <c r="N1926" s="593"/>
      <c r="O1926" s="593"/>
      <c r="P1926" s="593"/>
      <c r="R1926" s="593"/>
      <c r="S1926" s="593"/>
      <c r="T1926" s="593"/>
      <c r="U1926" s="593"/>
    </row>
    <row r="1927" customHeight="1" spans="6:21">
      <c r="F1927" s="593"/>
      <c r="G1927" s="593"/>
      <c r="H1927" s="593"/>
      <c r="I1927" s="593"/>
      <c r="J1927" s="593"/>
      <c r="K1927" s="593"/>
      <c r="L1927" s="593"/>
      <c r="M1927" s="593"/>
      <c r="N1927" s="593"/>
      <c r="O1927" s="593"/>
      <c r="P1927" s="593"/>
      <c r="R1927" s="593"/>
      <c r="S1927" s="593"/>
      <c r="T1927" s="593"/>
      <c r="U1927" s="593"/>
    </row>
    <row r="1928" customHeight="1" spans="6:21">
      <c r="F1928" s="593"/>
      <c r="G1928" s="593"/>
      <c r="H1928" s="593"/>
      <c r="I1928" s="593"/>
      <c r="J1928" s="593"/>
      <c r="K1928" s="593"/>
      <c r="L1928" s="593"/>
      <c r="M1928" s="593"/>
      <c r="N1928" s="593"/>
      <c r="O1928" s="593"/>
      <c r="P1928" s="593"/>
      <c r="R1928" s="593"/>
      <c r="S1928" s="593"/>
      <c r="T1928" s="593"/>
      <c r="U1928" s="593"/>
    </row>
    <row r="1929" customHeight="1" spans="6:21">
      <c r="F1929" s="593"/>
      <c r="G1929" s="593"/>
      <c r="H1929" s="593"/>
      <c r="I1929" s="593"/>
      <c r="J1929" s="593"/>
      <c r="K1929" s="593"/>
      <c r="L1929" s="593"/>
      <c r="M1929" s="593"/>
      <c r="N1929" s="593"/>
      <c r="O1929" s="593"/>
      <c r="P1929" s="593"/>
      <c r="R1929" s="593"/>
      <c r="S1929" s="593"/>
      <c r="T1929" s="593"/>
      <c r="U1929" s="593"/>
    </row>
    <row r="1930" customHeight="1" spans="6:21">
      <c r="F1930" s="593"/>
      <c r="G1930" s="593"/>
      <c r="H1930" s="593"/>
      <c r="I1930" s="593"/>
      <c r="J1930" s="593"/>
      <c r="K1930" s="593"/>
      <c r="L1930" s="593"/>
      <c r="M1930" s="593"/>
      <c r="N1930" s="593"/>
      <c r="O1930" s="593"/>
      <c r="P1930" s="593"/>
      <c r="R1930" s="593"/>
      <c r="S1930" s="593"/>
      <c r="T1930" s="593"/>
      <c r="U1930" s="593"/>
    </row>
    <row r="1931" customHeight="1" spans="6:21">
      <c r="F1931" s="593"/>
      <c r="G1931" s="593"/>
      <c r="H1931" s="593"/>
      <c r="I1931" s="593"/>
      <c r="J1931" s="593"/>
      <c r="K1931" s="593"/>
      <c r="L1931" s="593"/>
      <c r="M1931" s="593"/>
      <c r="N1931" s="593"/>
      <c r="O1931" s="593"/>
      <c r="P1931" s="593"/>
      <c r="R1931" s="593"/>
      <c r="S1931" s="593"/>
      <c r="T1931" s="593"/>
      <c r="U1931" s="593"/>
    </row>
    <row r="1932" customHeight="1" spans="6:21">
      <c r="F1932" s="593"/>
      <c r="G1932" s="593"/>
      <c r="H1932" s="593"/>
      <c r="I1932" s="593"/>
      <c r="J1932" s="593"/>
      <c r="K1932" s="593"/>
      <c r="L1932" s="593"/>
      <c r="M1932" s="593"/>
      <c r="N1932" s="593"/>
      <c r="O1932" s="593"/>
      <c r="P1932" s="593"/>
      <c r="R1932" s="593"/>
      <c r="S1932" s="593"/>
      <c r="T1932" s="593"/>
      <c r="U1932" s="593"/>
    </row>
    <row r="1933" customHeight="1" spans="6:21">
      <c r="F1933" s="593"/>
      <c r="G1933" s="593"/>
      <c r="H1933" s="593"/>
      <c r="I1933" s="593"/>
      <c r="J1933" s="593"/>
      <c r="K1933" s="593"/>
      <c r="L1933" s="593"/>
      <c r="M1933" s="593"/>
      <c r="N1933" s="593"/>
      <c r="O1933" s="593"/>
      <c r="P1933" s="593"/>
      <c r="R1933" s="593"/>
      <c r="S1933" s="593"/>
      <c r="T1933" s="593"/>
      <c r="U1933" s="593"/>
    </row>
    <row r="1934" customHeight="1" spans="6:21">
      <c r="F1934" s="593"/>
      <c r="G1934" s="593"/>
      <c r="H1934" s="593"/>
      <c r="I1934" s="593"/>
      <c r="J1934" s="593"/>
      <c r="K1934" s="593"/>
      <c r="L1934" s="593"/>
      <c r="M1934" s="593"/>
      <c r="N1934" s="593"/>
      <c r="O1934" s="593"/>
      <c r="P1934" s="593"/>
      <c r="R1934" s="593"/>
      <c r="S1934" s="593"/>
      <c r="T1934" s="593"/>
      <c r="U1934" s="593"/>
    </row>
    <row r="1935" customHeight="1" spans="6:21">
      <c r="F1935" s="593"/>
      <c r="G1935" s="593"/>
      <c r="H1935" s="593"/>
      <c r="I1935" s="593"/>
      <c r="J1935" s="593"/>
      <c r="K1935" s="593"/>
      <c r="L1935" s="593"/>
      <c r="M1935" s="593"/>
      <c r="N1935" s="593"/>
      <c r="O1935" s="593"/>
      <c r="P1935" s="593"/>
      <c r="R1935" s="593"/>
      <c r="S1935" s="593"/>
      <c r="T1935" s="593"/>
      <c r="U1935" s="593"/>
    </row>
    <row r="1936" customHeight="1" spans="6:21">
      <c r="F1936" s="593"/>
      <c r="G1936" s="593"/>
      <c r="H1936" s="593"/>
      <c r="I1936" s="593"/>
      <c r="J1936" s="593"/>
      <c r="K1936" s="593"/>
      <c r="L1936" s="593"/>
      <c r="M1936" s="593"/>
      <c r="N1936" s="593"/>
      <c r="O1936" s="593"/>
      <c r="P1936" s="593"/>
      <c r="R1936" s="593"/>
      <c r="S1936" s="593"/>
      <c r="T1936" s="593"/>
      <c r="U1936" s="593"/>
    </row>
    <row r="1937" customHeight="1" spans="6:21">
      <c r="F1937" s="593"/>
      <c r="G1937" s="593"/>
      <c r="H1937" s="593"/>
      <c r="I1937" s="593"/>
      <c r="J1937" s="593"/>
      <c r="K1937" s="593"/>
      <c r="L1937" s="593"/>
      <c r="M1937" s="593"/>
      <c r="N1937" s="593"/>
      <c r="O1937" s="593"/>
      <c r="P1937" s="593"/>
      <c r="R1937" s="593"/>
      <c r="S1937" s="593"/>
      <c r="T1937" s="593"/>
      <c r="U1937" s="593"/>
    </row>
    <row r="1938" customHeight="1" spans="6:21">
      <c r="F1938" s="593"/>
      <c r="G1938" s="593"/>
      <c r="H1938" s="593"/>
      <c r="I1938" s="593"/>
      <c r="J1938" s="593"/>
      <c r="K1938" s="593"/>
      <c r="L1938" s="593"/>
      <c r="M1938" s="593"/>
      <c r="N1938" s="593"/>
      <c r="O1938" s="593"/>
      <c r="P1938" s="593"/>
      <c r="R1938" s="593"/>
      <c r="S1938" s="593"/>
      <c r="T1938" s="593"/>
      <c r="U1938" s="593"/>
    </row>
    <row r="1939" customHeight="1" spans="6:21">
      <c r="F1939" s="593"/>
      <c r="G1939" s="593"/>
      <c r="H1939" s="593"/>
      <c r="I1939" s="593"/>
      <c r="J1939" s="593"/>
      <c r="K1939" s="593"/>
      <c r="L1939" s="593"/>
      <c r="M1939" s="593"/>
      <c r="N1939" s="593"/>
      <c r="O1939" s="593"/>
      <c r="P1939" s="593"/>
      <c r="R1939" s="593"/>
      <c r="S1939" s="593"/>
      <c r="T1939" s="593"/>
      <c r="U1939" s="593"/>
    </row>
    <row r="1940" customHeight="1" spans="6:21">
      <c r="F1940" s="593"/>
      <c r="G1940" s="593"/>
      <c r="H1940" s="593"/>
      <c r="I1940" s="593"/>
      <c r="J1940" s="593"/>
      <c r="K1940" s="593"/>
      <c r="L1940" s="593"/>
      <c r="M1940" s="593"/>
      <c r="N1940" s="593"/>
      <c r="O1940" s="593"/>
      <c r="P1940" s="593"/>
      <c r="R1940" s="593"/>
      <c r="S1940" s="593"/>
      <c r="T1940" s="593"/>
      <c r="U1940" s="593"/>
    </row>
    <row r="1941" customHeight="1" spans="6:21">
      <c r="F1941" s="593"/>
      <c r="G1941" s="593"/>
      <c r="H1941" s="593"/>
      <c r="I1941" s="593"/>
      <c r="J1941" s="593"/>
      <c r="K1941" s="593"/>
      <c r="L1941" s="593"/>
      <c r="M1941" s="593"/>
      <c r="N1941" s="593"/>
      <c r="O1941" s="593"/>
      <c r="P1941" s="593"/>
      <c r="R1941" s="593"/>
      <c r="S1941" s="593"/>
      <c r="T1941" s="593"/>
      <c r="U1941" s="593"/>
    </row>
    <row r="1942" customHeight="1" spans="6:21">
      <c r="F1942" s="593"/>
      <c r="G1942" s="593"/>
      <c r="H1942" s="593"/>
      <c r="I1942" s="593"/>
      <c r="J1942" s="593"/>
      <c r="K1942" s="593"/>
      <c r="L1942" s="593"/>
      <c r="M1942" s="593"/>
      <c r="N1942" s="593"/>
      <c r="O1942" s="593"/>
      <c r="P1942" s="593"/>
      <c r="R1942" s="593"/>
      <c r="S1942" s="593"/>
      <c r="T1942" s="593"/>
      <c r="U1942" s="593"/>
    </row>
    <row r="1943" customHeight="1" spans="6:21">
      <c r="F1943" s="593"/>
      <c r="G1943" s="593"/>
      <c r="H1943" s="593"/>
      <c r="I1943" s="593"/>
      <c r="J1943" s="593"/>
      <c r="K1943" s="593"/>
      <c r="L1943" s="593"/>
      <c r="M1943" s="593"/>
      <c r="N1943" s="593"/>
      <c r="O1943" s="593"/>
      <c r="P1943" s="593"/>
      <c r="R1943" s="593"/>
      <c r="S1943" s="593"/>
      <c r="T1943" s="593"/>
      <c r="U1943" s="593"/>
    </row>
    <row r="1944" customHeight="1" spans="6:21">
      <c r="F1944" s="593"/>
      <c r="G1944" s="593"/>
      <c r="H1944" s="593"/>
      <c r="I1944" s="593"/>
      <c r="J1944" s="593"/>
      <c r="K1944" s="593"/>
      <c r="L1944" s="593"/>
      <c r="M1944" s="593"/>
      <c r="N1944" s="593"/>
      <c r="O1944" s="593"/>
      <c r="P1944" s="593"/>
      <c r="R1944" s="593"/>
      <c r="S1944" s="593"/>
      <c r="T1944" s="593"/>
      <c r="U1944" s="593"/>
    </row>
    <row r="1945" customHeight="1" spans="6:21">
      <c r="F1945" s="593"/>
      <c r="G1945" s="593"/>
      <c r="H1945" s="593"/>
      <c r="I1945" s="593"/>
      <c r="J1945" s="593"/>
      <c r="K1945" s="593"/>
      <c r="L1945" s="593"/>
      <c r="M1945" s="593"/>
      <c r="N1945" s="593"/>
      <c r="O1945" s="593"/>
      <c r="P1945" s="593"/>
      <c r="R1945" s="593"/>
      <c r="S1945" s="593"/>
      <c r="T1945" s="593"/>
      <c r="U1945" s="593"/>
    </row>
    <row r="1946" customHeight="1" spans="6:21">
      <c r="F1946" s="593"/>
      <c r="G1946" s="593"/>
      <c r="H1946" s="593"/>
      <c r="I1946" s="593"/>
      <c r="J1946" s="593"/>
      <c r="K1946" s="593"/>
      <c r="L1946" s="593"/>
      <c r="M1946" s="593"/>
      <c r="N1946" s="593"/>
      <c r="O1946" s="593"/>
      <c r="P1946" s="593"/>
      <c r="R1946" s="593"/>
      <c r="S1946" s="593"/>
      <c r="T1946" s="593"/>
      <c r="U1946" s="593"/>
    </row>
    <row r="1947" customHeight="1" spans="6:21">
      <c r="F1947" s="593"/>
      <c r="G1947" s="593"/>
      <c r="H1947" s="593"/>
      <c r="I1947" s="593"/>
      <c r="J1947" s="593"/>
      <c r="K1947" s="593"/>
      <c r="L1947" s="593"/>
      <c r="M1947" s="593"/>
      <c r="N1947" s="593"/>
      <c r="O1947" s="593"/>
      <c r="P1947" s="593"/>
      <c r="R1947" s="593"/>
      <c r="S1947" s="593"/>
      <c r="T1947" s="593"/>
      <c r="U1947" s="593"/>
    </row>
    <row r="1948" customHeight="1" spans="6:21">
      <c r="F1948" s="593"/>
      <c r="G1948" s="593"/>
      <c r="H1948" s="593"/>
      <c r="I1948" s="593"/>
      <c r="J1948" s="593"/>
      <c r="K1948" s="593"/>
      <c r="L1948" s="593"/>
      <c r="M1948" s="593"/>
      <c r="N1948" s="593"/>
      <c r="O1948" s="593"/>
      <c r="P1948" s="593"/>
      <c r="R1948" s="593"/>
      <c r="S1948" s="593"/>
      <c r="T1948" s="593"/>
      <c r="U1948" s="593"/>
    </row>
    <row r="1949" customHeight="1" spans="6:21">
      <c r="F1949" s="593"/>
      <c r="G1949" s="593"/>
      <c r="H1949" s="593"/>
      <c r="I1949" s="593"/>
      <c r="J1949" s="593"/>
      <c r="K1949" s="593"/>
      <c r="L1949" s="593"/>
      <c r="M1949" s="593"/>
      <c r="N1949" s="593"/>
      <c r="O1949" s="593"/>
      <c r="P1949" s="593"/>
      <c r="R1949" s="593"/>
      <c r="S1949" s="593"/>
      <c r="T1949" s="593"/>
      <c r="U1949" s="593"/>
    </row>
    <row r="1950" customHeight="1" spans="6:21">
      <c r="F1950" s="593"/>
      <c r="G1950" s="593"/>
      <c r="H1950" s="593"/>
      <c r="I1950" s="593"/>
      <c r="J1950" s="593"/>
      <c r="K1950" s="593"/>
      <c r="L1950" s="593"/>
      <c r="M1950" s="593"/>
      <c r="N1950" s="593"/>
      <c r="O1950" s="593"/>
      <c r="P1950" s="593"/>
      <c r="R1950" s="593"/>
      <c r="S1950" s="593"/>
      <c r="T1950" s="593"/>
      <c r="U1950" s="593"/>
    </row>
    <row r="1951" customHeight="1" spans="6:21">
      <c r="F1951" s="593"/>
      <c r="G1951" s="593"/>
      <c r="H1951" s="593"/>
      <c r="I1951" s="593"/>
      <c r="J1951" s="593"/>
      <c r="K1951" s="593"/>
      <c r="L1951" s="593"/>
      <c r="M1951" s="593"/>
      <c r="N1951" s="593"/>
      <c r="O1951" s="593"/>
      <c r="P1951" s="593"/>
      <c r="R1951" s="593"/>
      <c r="S1951" s="593"/>
      <c r="T1951" s="593"/>
      <c r="U1951" s="593"/>
    </row>
    <row r="1952" customHeight="1" spans="6:21">
      <c r="F1952" s="593"/>
      <c r="G1952" s="593"/>
      <c r="H1952" s="593"/>
      <c r="I1952" s="593"/>
      <c r="J1952" s="593"/>
      <c r="K1952" s="593"/>
      <c r="L1952" s="593"/>
      <c r="M1952" s="593"/>
      <c r="N1952" s="593"/>
      <c r="O1952" s="593"/>
      <c r="P1952" s="593"/>
      <c r="R1952" s="593"/>
      <c r="S1952" s="593"/>
      <c r="T1952" s="593"/>
      <c r="U1952" s="593"/>
    </row>
    <row r="1953" customHeight="1" spans="6:21">
      <c r="F1953" s="593"/>
      <c r="G1953" s="593"/>
      <c r="H1953" s="593"/>
      <c r="I1953" s="593"/>
      <c r="J1953" s="593"/>
      <c r="K1953" s="593"/>
      <c r="L1953" s="593"/>
      <c r="M1953" s="593"/>
      <c r="N1953" s="593"/>
      <c r="O1953" s="593"/>
      <c r="P1953" s="593"/>
      <c r="R1953" s="593"/>
      <c r="S1953" s="593"/>
      <c r="T1953" s="593"/>
      <c r="U1953" s="593"/>
    </row>
    <row r="1954" customHeight="1" spans="6:21">
      <c r="F1954" s="593"/>
      <c r="G1954" s="593"/>
      <c r="H1954" s="593"/>
      <c r="I1954" s="593"/>
      <c r="J1954" s="593"/>
      <c r="K1954" s="593"/>
      <c r="L1954" s="593"/>
      <c r="M1954" s="593"/>
      <c r="N1954" s="593"/>
      <c r="O1954" s="593"/>
      <c r="P1954" s="593"/>
      <c r="R1954" s="593"/>
      <c r="S1954" s="593"/>
      <c r="T1954" s="593"/>
      <c r="U1954" s="593"/>
    </row>
    <row r="1955" customHeight="1" spans="6:21">
      <c r="F1955" s="593"/>
      <c r="G1955" s="593"/>
      <c r="H1955" s="593"/>
      <c r="I1955" s="593"/>
      <c r="J1955" s="593"/>
      <c r="K1955" s="593"/>
      <c r="L1955" s="593"/>
      <c r="M1955" s="593"/>
      <c r="N1955" s="593"/>
      <c r="O1955" s="593"/>
      <c r="P1955" s="593"/>
      <c r="R1955" s="593"/>
      <c r="S1955" s="593"/>
      <c r="T1955" s="593"/>
      <c r="U1955" s="593"/>
    </row>
    <row r="1956" customHeight="1" spans="6:21">
      <c r="F1956" s="593"/>
      <c r="G1956" s="593"/>
      <c r="H1956" s="593"/>
      <c r="I1956" s="593"/>
      <c r="J1956" s="593"/>
      <c r="K1956" s="593"/>
      <c r="L1956" s="593"/>
      <c r="M1956" s="593"/>
      <c r="N1956" s="593"/>
      <c r="O1956" s="593"/>
      <c r="P1956" s="593"/>
      <c r="R1956" s="593"/>
      <c r="S1956" s="593"/>
      <c r="T1956" s="593"/>
      <c r="U1956" s="593"/>
    </row>
    <row r="1957" customHeight="1" spans="6:21">
      <c r="F1957" s="593"/>
      <c r="G1957" s="593"/>
      <c r="H1957" s="593"/>
      <c r="I1957" s="593"/>
      <c r="J1957" s="593"/>
      <c r="K1957" s="593"/>
      <c r="L1957" s="593"/>
      <c r="M1957" s="593"/>
      <c r="N1957" s="593"/>
      <c r="O1957" s="593"/>
      <c r="P1957" s="593"/>
      <c r="R1957" s="593"/>
      <c r="S1957" s="593"/>
      <c r="T1957" s="593"/>
      <c r="U1957" s="593"/>
    </row>
    <row r="1958" customHeight="1" spans="6:21">
      <c r="F1958" s="593"/>
      <c r="G1958" s="593"/>
      <c r="H1958" s="593"/>
      <c r="I1958" s="593"/>
      <c r="J1958" s="593"/>
      <c r="K1958" s="593"/>
      <c r="L1958" s="593"/>
      <c r="M1958" s="593"/>
      <c r="N1958" s="593"/>
      <c r="O1958" s="593"/>
      <c r="P1958" s="593"/>
      <c r="R1958" s="593"/>
      <c r="S1958" s="593"/>
      <c r="T1958" s="593"/>
      <c r="U1958" s="593"/>
    </row>
    <row r="1959" customHeight="1" spans="6:21">
      <c r="F1959" s="593"/>
      <c r="G1959" s="593"/>
      <c r="H1959" s="593"/>
      <c r="I1959" s="593"/>
      <c r="J1959" s="593"/>
      <c r="K1959" s="593"/>
      <c r="L1959" s="593"/>
      <c r="M1959" s="593"/>
      <c r="N1959" s="593"/>
      <c r="O1959" s="593"/>
      <c r="P1959" s="593"/>
      <c r="R1959" s="593"/>
      <c r="S1959" s="593"/>
      <c r="T1959" s="593"/>
      <c r="U1959" s="593"/>
    </row>
    <row r="1960" customHeight="1" spans="6:21">
      <c r="F1960" s="593"/>
      <c r="G1960" s="593"/>
      <c r="H1960" s="593"/>
      <c r="I1960" s="593"/>
      <c r="J1960" s="593"/>
      <c r="K1960" s="593"/>
      <c r="L1960" s="593"/>
      <c r="M1960" s="593"/>
      <c r="N1960" s="593"/>
      <c r="O1960" s="593"/>
      <c r="P1960" s="593"/>
      <c r="R1960" s="593"/>
      <c r="S1960" s="593"/>
      <c r="T1960" s="593"/>
      <c r="U1960" s="593"/>
    </row>
    <row r="1961" customHeight="1" spans="6:21">
      <c r="F1961" s="593"/>
      <c r="G1961" s="593"/>
      <c r="H1961" s="593"/>
      <c r="I1961" s="593"/>
      <c r="J1961" s="593"/>
      <c r="K1961" s="593"/>
      <c r="L1961" s="593"/>
      <c r="M1961" s="593"/>
      <c r="N1961" s="593"/>
      <c r="O1961" s="593"/>
      <c r="P1961" s="593"/>
      <c r="R1961" s="593"/>
      <c r="S1961" s="593"/>
      <c r="T1961" s="593"/>
      <c r="U1961" s="593"/>
    </row>
    <row r="1962" customHeight="1" spans="6:21">
      <c r="F1962" s="593"/>
      <c r="G1962" s="593"/>
      <c r="H1962" s="593"/>
      <c r="I1962" s="593"/>
      <c r="J1962" s="593"/>
      <c r="K1962" s="593"/>
      <c r="L1962" s="593"/>
      <c r="M1962" s="593"/>
      <c r="N1962" s="593"/>
      <c r="O1962" s="593"/>
      <c r="P1962" s="593"/>
      <c r="R1962" s="593"/>
      <c r="S1962" s="593"/>
      <c r="T1962" s="593"/>
      <c r="U1962" s="593"/>
    </row>
    <row r="1963" customHeight="1" spans="6:21">
      <c r="F1963" s="593"/>
      <c r="G1963" s="593"/>
      <c r="H1963" s="593"/>
      <c r="I1963" s="593"/>
      <c r="J1963" s="593"/>
      <c r="K1963" s="593"/>
      <c r="L1963" s="593"/>
      <c r="M1963" s="593"/>
      <c r="N1963" s="593"/>
      <c r="O1963" s="593"/>
      <c r="P1963" s="593"/>
      <c r="R1963" s="593"/>
      <c r="S1963" s="593"/>
      <c r="T1963" s="593"/>
      <c r="U1963" s="593"/>
    </row>
    <row r="1964" customHeight="1" spans="6:21">
      <c r="F1964" s="593"/>
      <c r="G1964" s="593"/>
      <c r="H1964" s="593"/>
      <c r="I1964" s="593"/>
      <c r="J1964" s="593"/>
      <c r="K1964" s="593"/>
      <c r="L1964" s="593"/>
      <c r="M1964" s="593"/>
      <c r="N1964" s="593"/>
      <c r="O1964" s="593"/>
      <c r="P1964" s="593"/>
      <c r="R1964" s="593"/>
      <c r="S1964" s="593"/>
      <c r="T1964" s="593"/>
      <c r="U1964" s="593"/>
    </row>
    <row r="1965" customHeight="1" spans="6:21">
      <c r="F1965" s="593"/>
      <c r="G1965" s="593"/>
      <c r="H1965" s="593"/>
      <c r="I1965" s="593"/>
      <c r="J1965" s="593"/>
      <c r="K1965" s="593"/>
      <c r="L1965" s="593"/>
      <c r="M1965" s="593"/>
      <c r="N1965" s="593"/>
      <c r="O1965" s="593"/>
      <c r="P1965" s="593"/>
      <c r="R1965" s="593"/>
      <c r="S1965" s="593"/>
      <c r="T1965" s="593"/>
      <c r="U1965" s="593"/>
    </row>
    <row r="1966" customHeight="1" spans="6:21">
      <c r="F1966" s="593"/>
      <c r="G1966" s="593"/>
      <c r="H1966" s="593"/>
      <c r="I1966" s="593"/>
      <c r="J1966" s="593"/>
      <c r="K1966" s="593"/>
      <c r="L1966" s="593"/>
      <c r="M1966" s="593"/>
      <c r="N1966" s="593"/>
      <c r="O1966" s="593"/>
      <c r="P1966" s="593"/>
      <c r="R1966" s="593"/>
      <c r="S1966" s="593"/>
      <c r="T1966" s="593"/>
      <c r="U1966" s="593"/>
    </row>
    <row r="1967" customHeight="1" spans="6:21">
      <c r="F1967" s="593"/>
      <c r="G1967" s="593"/>
      <c r="H1967" s="593"/>
      <c r="I1967" s="593"/>
      <c r="J1967" s="593"/>
      <c r="K1967" s="593"/>
      <c r="L1967" s="593"/>
      <c r="M1967" s="593"/>
      <c r="N1967" s="593"/>
      <c r="O1967" s="593"/>
      <c r="P1967" s="593"/>
      <c r="R1967" s="593"/>
      <c r="S1967" s="593"/>
      <c r="T1967" s="593"/>
      <c r="U1967" s="593"/>
    </row>
    <row r="1968" customHeight="1" spans="6:21">
      <c r="F1968" s="593"/>
      <c r="G1968" s="593"/>
      <c r="H1968" s="593"/>
      <c r="I1968" s="593"/>
      <c r="J1968" s="593"/>
      <c r="K1968" s="593"/>
      <c r="L1968" s="593"/>
      <c r="M1968" s="593"/>
      <c r="N1968" s="593"/>
      <c r="O1968" s="593"/>
      <c r="P1968" s="593"/>
      <c r="R1968" s="593"/>
      <c r="S1968" s="593"/>
      <c r="T1968" s="593"/>
      <c r="U1968" s="593"/>
    </row>
    <row r="1969" customHeight="1" spans="6:21">
      <c r="F1969" s="593"/>
      <c r="G1969" s="593"/>
      <c r="H1969" s="593"/>
      <c r="I1969" s="593"/>
      <c r="J1969" s="593"/>
      <c r="K1969" s="593"/>
      <c r="L1969" s="593"/>
      <c r="M1969" s="593"/>
      <c r="N1969" s="593"/>
      <c r="O1969" s="593"/>
      <c r="P1969" s="593"/>
      <c r="R1969" s="593"/>
      <c r="S1969" s="593"/>
      <c r="T1969" s="593"/>
      <c r="U1969" s="593"/>
    </row>
    <row r="1970" customHeight="1" spans="6:21">
      <c r="F1970" s="593"/>
      <c r="G1970" s="593"/>
      <c r="H1970" s="593"/>
      <c r="I1970" s="593"/>
      <c r="J1970" s="593"/>
      <c r="K1970" s="593"/>
      <c r="L1970" s="593"/>
      <c r="M1970" s="593"/>
      <c r="N1970" s="593"/>
      <c r="O1970" s="593"/>
      <c r="P1970" s="593"/>
      <c r="R1970" s="593"/>
      <c r="S1970" s="593"/>
      <c r="T1970" s="593"/>
      <c r="U1970" s="593"/>
    </row>
    <row r="1971" customHeight="1" spans="6:21">
      <c r="F1971" s="593"/>
      <c r="G1971" s="593"/>
      <c r="H1971" s="593"/>
      <c r="I1971" s="593"/>
      <c r="J1971" s="593"/>
      <c r="K1971" s="593"/>
      <c r="L1971" s="593"/>
      <c r="M1971" s="593"/>
      <c r="N1971" s="593"/>
      <c r="O1971" s="593"/>
      <c r="P1971" s="593"/>
      <c r="R1971" s="593"/>
      <c r="S1971" s="593"/>
      <c r="T1971" s="593"/>
      <c r="U1971" s="593"/>
    </row>
    <row r="1972" customHeight="1" spans="6:21">
      <c r="F1972" s="593"/>
      <c r="G1972" s="593"/>
      <c r="H1972" s="593"/>
      <c r="I1972" s="593"/>
      <c r="J1972" s="593"/>
      <c r="K1972" s="593"/>
      <c r="L1972" s="593"/>
      <c r="M1972" s="593"/>
      <c r="N1972" s="593"/>
      <c r="O1972" s="593"/>
      <c r="P1972" s="593"/>
      <c r="R1972" s="593"/>
      <c r="S1972" s="593"/>
      <c r="T1972" s="593"/>
      <c r="U1972" s="593"/>
    </row>
    <row r="1973" customHeight="1" spans="6:21">
      <c r="F1973" s="593"/>
      <c r="G1973" s="593"/>
      <c r="H1973" s="593"/>
      <c r="I1973" s="593"/>
      <c r="J1973" s="593"/>
      <c r="K1973" s="593"/>
      <c r="L1973" s="593"/>
      <c r="M1973" s="593"/>
      <c r="N1973" s="593"/>
      <c r="O1973" s="593"/>
      <c r="P1973" s="593"/>
      <c r="R1973" s="593"/>
      <c r="S1973" s="593"/>
      <c r="T1973" s="593"/>
      <c r="U1973" s="593"/>
    </row>
    <row r="1974" customHeight="1" spans="6:21">
      <c r="F1974" s="593"/>
      <c r="G1974" s="593"/>
      <c r="H1974" s="593"/>
      <c r="I1974" s="593"/>
      <c r="J1974" s="593"/>
      <c r="K1974" s="593"/>
      <c r="L1974" s="593"/>
      <c r="M1974" s="593"/>
      <c r="N1974" s="593"/>
      <c r="O1974" s="593"/>
      <c r="P1974" s="593"/>
      <c r="R1974" s="593"/>
      <c r="S1974" s="593"/>
      <c r="T1974" s="593"/>
      <c r="U1974" s="593"/>
    </row>
    <row r="1975" customHeight="1" spans="6:21">
      <c r="F1975" s="593"/>
      <c r="G1975" s="593"/>
      <c r="H1975" s="593"/>
      <c r="I1975" s="593"/>
      <c r="J1975" s="593"/>
      <c r="K1975" s="593"/>
      <c r="L1975" s="593"/>
      <c r="M1975" s="593"/>
      <c r="N1975" s="593"/>
      <c r="O1975" s="593"/>
      <c r="P1975" s="593"/>
      <c r="R1975" s="593"/>
      <c r="S1975" s="593"/>
      <c r="T1975" s="593"/>
      <c r="U1975" s="593"/>
    </row>
    <row r="1976" customHeight="1" spans="6:21">
      <c r="F1976" s="593"/>
      <c r="G1976" s="593"/>
      <c r="H1976" s="593"/>
      <c r="I1976" s="593"/>
      <c r="J1976" s="593"/>
      <c r="K1976" s="593"/>
      <c r="L1976" s="593"/>
      <c r="M1976" s="593"/>
      <c r="N1976" s="593"/>
      <c r="O1976" s="593"/>
      <c r="P1976" s="593"/>
      <c r="R1976" s="593"/>
      <c r="S1976" s="593"/>
      <c r="T1976" s="593"/>
      <c r="U1976" s="593"/>
    </row>
    <row r="1977" customHeight="1" spans="6:21">
      <c r="F1977" s="593"/>
      <c r="G1977" s="593"/>
      <c r="H1977" s="593"/>
      <c r="I1977" s="593"/>
      <c r="J1977" s="593"/>
      <c r="K1977" s="593"/>
      <c r="L1977" s="593"/>
      <c r="M1977" s="593"/>
      <c r="N1977" s="593"/>
      <c r="O1977" s="593"/>
      <c r="P1977" s="593"/>
      <c r="R1977" s="593"/>
      <c r="S1977" s="593"/>
      <c r="T1977" s="593"/>
      <c r="U1977" s="593"/>
    </row>
    <row r="1978" customHeight="1" spans="6:21">
      <c r="F1978" s="593"/>
      <c r="G1978" s="593"/>
      <c r="H1978" s="593"/>
      <c r="I1978" s="593"/>
      <c r="J1978" s="593"/>
      <c r="K1978" s="593"/>
      <c r="L1978" s="593"/>
      <c r="M1978" s="593"/>
      <c r="N1978" s="593"/>
      <c r="O1978" s="593"/>
      <c r="P1978" s="593"/>
      <c r="R1978" s="593"/>
      <c r="S1978" s="593"/>
      <c r="T1978" s="593"/>
      <c r="U1978" s="593"/>
    </row>
    <row r="1979" customHeight="1" spans="6:21">
      <c r="F1979" s="593"/>
      <c r="G1979" s="593"/>
      <c r="H1979" s="593"/>
      <c r="I1979" s="593"/>
      <c r="J1979" s="593"/>
      <c r="K1979" s="593"/>
      <c r="L1979" s="593"/>
      <c r="M1979" s="593"/>
      <c r="N1979" s="593"/>
      <c r="O1979" s="593"/>
      <c r="P1979" s="593"/>
      <c r="R1979" s="593"/>
      <c r="S1979" s="593"/>
      <c r="T1979" s="593"/>
      <c r="U1979" s="593"/>
    </row>
    <row r="1980" customHeight="1" spans="6:21">
      <c r="F1980" s="593"/>
      <c r="G1980" s="593"/>
      <c r="H1980" s="593"/>
      <c r="I1980" s="593"/>
      <c r="J1980" s="593"/>
      <c r="K1980" s="593"/>
      <c r="L1980" s="593"/>
      <c r="M1980" s="593"/>
      <c r="N1980" s="593"/>
      <c r="O1980" s="593"/>
      <c r="P1980" s="593"/>
      <c r="R1980" s="593"/>
      <c r="S1980" s="593"/>
      <c r="T1980" s="593"/>
      <c r="U1980" s="593"/>
    </row>
    <row r="1981" customHeight="1" spans="6:21">
      <c r="F1981" s="593"/>
      <c r="G1981" s="593"/>
      <c r="H1981" s="593"/>
      <c r="I1981" s="593"/>
      <c r="J1981" s="593"/>
      <c r="K1981" s="593"/>
      <c r="L1981" s="593"/>
      <c r="M1981" s="593"/>
      <c r="N1981" s="593"/>
      <c r="O1981" s="593"/>
      <c r="P1981" s="593"/>
      <c r="R1981" s="593"/>
      <c r="S1981" s="593"/>
      <c r="T1981" s="593"/>
      <c r="U1981" s="593"/>
    </row>
    <row r="1982" customHeight="1" spans="6:21">
      <c r="F1982" s="593"/>
      <c r="G1982" s="593"/>
      <c r="H1982" s="593"/>
      <c r="I1982" s="593"/>
      <c r="J1982" s="593"/>
      <c r="K1982" s="593"/>
      <c r="L1982" s="593"/>
      <c r="M1982" s="593"/>
      <c r="N1982" s="593"/>
      <c r="O1982" s="593"/>
      <c r="P1982" s="593"/>
      <c r="R1982" s="593"/>
      <c r="S1982" s="593"/>
      <c r="T1982" s="593"/>
      <c r="U1982" s="593"/>
    </row>
    <row r="1983" customHeight="1" spans="6:21">
      <c r="F1983" s="593"/>
      <c r="G1983" s="593"/>
      <c r="H1983" s="593"/>
      <c r="I1983" s="593"/>
      <c r="J1983" s="593"/>
      <c r="K1983" s="593"/>
      <c r="L1983" s="593"/>
      <c r="M1983" s="593"/>
      <c r="N1983" s="593"/>
      <c r="O1983" s="593"/>
      <c r="P1983" s="593"/>
      <c r="R1983" s="593"/>
      <c r="S1983" s="593"/>
      <c r="T1983" s="593"/>
      <c r="U1983" s="593"/>
    </row>
    <row r="1984" customHeight="1" spans="6:21">
      <c r="F1984" s="593"/>
      <c r="G1984" s="593"/>
      <c r="H1984" s="593"/>
      <c r="I1984" s="593"/>
      <c r="J1984" s="593"/>
      <c r="K1984" s="593"/>
      <c r="L1984" s="593"/>
      <c r="M1984" s="593"/>
      <c r="N1984" s="593"/>
      <c r="O1984" s="593"/>
      <c r="P1984" s="593"/>
      <c r="R1984" s="593"/>
      <c r="S1984" s="593"/>
      <c r="T1984" s="593"/>
      <c r="U1984" s="593"/>
    </row>
    <row r="1985" customHeight="1" spans="6:21">
      <c r="F1985" s="593"/>
      <c r="G1985" s="593"/>
      <c r="H1985" s="593"/>
      <c r="I1985" s="593"/>
      <c r="J1985" s="593"/>
      <c r="K1985" s="593"/>
      <c r="L1985" s="593"/>
      <c r="M1985" s="593"/>
      <c r="N1985" s="593"/>
      <c r="O1985" s="593"/>
      <c r="P1985" s="593"/>
      <c r="R1985" s="593"/>
      <c r="S1985" s="593"/>
      <c r="T1985" s="593"/>
      <c r="U1985" s="593"/>
    </row>
    <row r="1986" customHeight="1" spans="6:21">
      <c r="F1986" s="593"/>
      <c r="G1986" s="593"/>
      <c r="H1986" s="593"/>
      <c r="I1986" s="593"/>
      <c r="J1986" s="593"/>
      <c r="K1986" s="593"/>
      <c r="L1986" s="593"/>
      <c r="M1986" s="593"/>
      <c r="N1986" s="593"/>
      <c r="O1986" s="593"/>
      <c r="P1986" s="593"/>
      <c r="R1986" s="593"/>
      <c r="S1986" s="593"/>
      <c r="T1986" s="593"/>
      <c r="U1986" s="593"/>
    </row>
    <row r="1987" customHeight="1" spans="6:21">
      <c r="F1987" s="593"/>
      <c r="G1987" s="593"/>
      <c r="H1987" s="593"/>
      <c r="I1987" s="593"/>
      <c r="J1987" s="593"/>
      <c r="K1987" s="593"/>
      <c r="L1987" s="593"/>
      <c r="M1987" s="593"/>
      <c r="N1987" s="593"/>
      <c r="O1987" s="593"/>
      <c r="P1987" s="593"/>
      <c r="R1987" s="593"/>
      <c r="S1987" s="593"/>
      <c r="T1987" s="593"/>
      <c r="U1987" s="593"/>
    </row>
    <row r="1988" customHeight="1" spans="6:21">
      <c r="F1988" s="593"/>
      <c r="G1988" s="593"/>
      <c r="H1988" s="593"/>
      <c r="I1988" s="593"/>
      <c r="J1988" s="593"/>
      <c r="K1988" s="593"/>
      <c r="L1988" s="593"/>
      <c r="M1988" s="593"/>
      <c r="N1988" s="593"/>
      <c r="O1988" s="593"/>
      <c r="P1988" s="593"/>
      <c r="R1988" s="593"/>
      <c r="S1988" s="593"/>
      <c r="T1988" s="593"/>
      <c r="U1988" s="593"/>
    </row>
    <row r="1989" customHeight="1" spans="6:21">
      <c r="F1989" s="593"/>
      <c r="G1989" s="593"/>
      <c r="H1989" s="593"/>
      <c r="I1989" s="593"/>
      <c r="J1989" s="593"/>
      <c r="K1989" s="593"/>
      <c r="L1989" s="593"/>
      <c r="M1989" s="593"/>
      <c r="N1989" s="593"/>
      <c r="O1989" s="593"/>
      <c r="P1989" s="593"/>
      <c r="R1989" s="593"/>
      <c r="S1989" s="593"/>
      <c r="T1989" s="593"/>
      <c r="U1989" s="593"/>
    </row>
    <row r="1990" customHeight="1" spans="6:21">
      <c r="F1990" s="593"/>
      <c r="G1990" s="593"/>
      <c r="H1990" s="593"/>
      <c r="I1990" s="593"/>
      <c r="J1990" s="593"/>
      <c r="K1990" s="593"/>
      <c r="L1990" s="593"/>
      <c r="M1990" s="593"/>
      <c r="N1990" s="593"/>
      <c r="O1990" s="593"/>
      <c r="P1990" s="593"/>
      <c r="R1990" s="593"/>
      <c r="S1990" s="593"/>
      <c r="T1990" s="593"/>
      <c r="U1990" s="593"/>
    </row>
    <row r="1991" customHeight="1" spans="6:21">
      <c r="F1991" s="593"/>
      <c r="G1991" s="593"/>
      <c r="H1991" s="593"/>
      <c r="I1991" s="593"/>
      <c r="J1991" s="593"/>
      <c r="K1991" s="593"/>
      <c r="L1991" s="593"/>
      <c r="M1991" s="593"/>
      <c r="N1991" s="593"/>
      <c r="O1991" s="593"/>
      <c r="P1991" s="593"/>
      <c r="R1991" s="593"/>
      <c r="S1991" s="593"/>
      <c r="T1991" s="593"/>
      <c r="U1991" s="593"/>
    </row>
    <row r="1992" customHeight="1" spans="6:21">
      <c r="F1992" s="593"/>
      <c r="G1992" s="593"/>
      <c r="H1992" s="593"/>
      <c r="I1992" s="593"/>
      <c r="J1992" s="593"/>
      <c r="K1992" s="593"/>
      <c r="L1992" s="593"/>
      <c r="M1992" s="593"/>
      <c r="N1992" s="593"/>
      <c r="O1992" s="593"/>
      <c r="P1992" s="593"/>
      <c r="R1992" s="593"/>
      <c r="S1992" s="593"/>
      <c r="T1992" s="593"/>
      <c r="U1992" s="593"/>
    </row>
    <row r="1993" customHeight="1" spans="6:21">
      <c r="F1993" s="593"/>
      <c r="G1993" s="593"/>
      <c r="H1993" s="593"/>
      <c r="I1993" s="593"/>
      <c r="J1993" s="593"/>
      <c r="K1993" s="593"/>
      <c r="L1993" s="593"/>
      <c r="M1993" s="593"/>
      <c r="N1993" s="593"/>
      <c r="O1993" s="593"/>
      <c r="P1993" s="593"/>
      <c r="R1993" s="593"/>
      <c r="S1993" s="593"/>
      <c r="T1993" s="593"/>
      <c r="U1993" s="593"/>
    </row>
    <row r="1994" customHeight="1" spans="6:21">
      <c r="F1994" s="593"/>
      <c r="G1994" s="593"/>
      <c r="H1994" s="593"/>
      <c r="I1994" s="593"/>
      <c r="J1994" s="593"/>
      <c r="K1994" s="593"/>
      <c r="L1994" s="593"/>
      <c r="M1994" s="593"/>
      <c r="N1994" s="593"/>
      <c r="O1994" s="593"/>
      <c r="P1994" s="593"/>
      <c r="R1994" s="593"/>
      <c r="S1994" s="593"/>
      <c r="T1994" s="593"/>
      <c r="U1994" s="593"/>
    </row>
    <row r="1995" customHeight="1" spans="6:21">
      <c r="F1995" s="593"/>
      <c r="G1995" s="593"/>
      <c r="H1995" s="593"/>
      <c r="I1995" s="593"/>
      <c r="J1995" s="593"/>
      <c r="K1995" s="593"/>
      <c r="L1995" s="593"/>
      <c r="M1995" s="593"/>
      <c r="N1995" s="593"/>
      <c r="O1995" s="593"/>
      <c r="P1995" s="593"/>
      <c r="R1995" s="593"/>
      <c r="S1995" s="593"/>
      <c r="T1995" s="593"/>
      <c r="U1995" s="593"/>
    </row>
    <row r="1996" customHeight="1" spans="6:21">
      <c r="F1996" s="593"/>
      <c r="G1996" s="593"/>
      <c r="H1996" s="593"/>
      <c r="I1996" s="593"/>
      <c r="J1996" s="593"/>
      <c r="K1996" s="593"/>
      <c r="L1996" s="593"/>
      <c r="M1996" s="593"/>
      <c r="N1996" s="593"/>
      <c r="O1996" s="593"/>
      <c r="P1996" s="593"/>
      <c r="R1996" s="593"/>
      <c r="S1996" s="593"/>
      <c r="T1996" s="593"/>
      <c r="U1996" s="593"/>
    </row>
    <row r="1997" customHeight="1" spans="6:21">
      <c r="F1997" s="593"/>
      <c r="G1997" s="593"/>
      <c r="H1997" s="593"/>
      <c r="I1997" s="593"/>
      <c r="J1997" s="593"/>
      <c r="K1997" s="593"/>
      <c r="L1997" s="593"/>
      <c r="M1997" s="593"/>
      <c r="N1997" s="593"/>
      <c r="O1997" s="593"/>
      <c r="P1997" s="593"/>
      <c r="R1997" s="593"/>
      <c r="S1997" s="593"/>
      <c r="T1997" s="593"/>
      <c r="U1997" s="593"/>
    </row>
    <row r="1998" customHeight="1" spans="6:21">
      <c r="F1998" s="593"/>
      <c r="G1998" s="593"/>
      <c r="H1998" s="593"/>
      <c r="I1998" s="593"/>
      <c r="J1998" s="593"/>
      <c r="K1998" s="593"/>
      <c r="L1998" s="593"/>
      <c r="M1998" s="593"/>
      <c r="N1998" s="593"/>
      <c r="O1998" s="593"/>
      <c r="P1998" s="593"/>
      <c r="R1998" s="593"/>
      <c r="S1998" s="593"/>
      <c r="T1998" s="593"/>
      <c r="U1998" s="593"/>
    </row>
    <row r="1999" customHeight="1" spans="6:21">
      <c r="F1999" s="593"/>
      <c r="G1999" s="593"/>
      <c r="H1999" s="593"/>
      <c r="I1999" s="593"/>
      <c r="J1999" s="593"/>
      <c r="K1999" s="593"/>
      <c r="L1999" s="593"/>
      <c r="M1999" s="593"/>
      <c r="N1999" s="593"/>
      <c r="O1999" s="593"/>
      <c r="P1999" s="593"/>
      <c r="R1999" s="593"/>
      <c r="S1999" s="593"/>
      <c r="T1999" s="593"/>
      <c r="U1999" s="593"/>
    </row>
    <row r="2000" customHeight="1" spans="6:21">
      <c r="F2000" s="593"/>
      <c r="G2000" s="593"/>
      <c r="H2000" s="593"/>
      <c r="I2000" s="593"/>
      <c r="J2000" s="593"/>
      <c r="K2000" s="593"/>
      <c r="L2000" s="593"/>
      <c r="M2000" s="593"/>
      <c r="N2000" s="593"/>
      <c r="O2000" s="593"/>
      <c r="P2000" s="593"/>
      <c r="R2000" s="593"/>
      <c r="S2000" s="593"/>
      <c r="T2000" s="593"/>
      <c r="U2000" s="593"/>
    </row>
    <row r="2001" customHeight="1" spans="6:21">
      <c r="F2001" s="593"/>
      <c r="G2001" s="593"/>
      <c r="H2001" s="593"/>
      <c r="I2001" s="593"/>
      <c r="J2001" s="593"/>
      <c r="K2001" s="593"/>
      <c r="L2001" s="593"/>
      <c r="M2001" s="593"/>
      <c r="N2001" s="593"/>
      <c r="O2001" s="593"/>
      <c r="P2001" s="593"/>
      <c r="R2001" s="593"/>
      <c r="S2001" s="593"/>
      <c r="T2001" s="593"/>
      <c r="U2001" s="593"/>
    </row>
    <row r="2002" customHeight="1" spans="6:21">
      <c r="F2002" s="593"/>
      <c r="G2002" s="593"/>
      <c r="H2002" s="593"/>
      <c r="I2002" s="593"/>
      <c r="J2002" s="593"/>
      <c r="K2002" s="593"/>
      <c r="L2002" s="593"/>
      <c r="M2002" s="593"/>
      <c r="N2002" s="593"/>
      <c r="O2002" s="593"/>
      <c r="P2002" s="593"/>
      <c r="R2002" s="593"/>
      <c r="S2002" s="593"/>
      <c r="T2002" s="593"/>
      <c r="U2002" s="593"/>
    </row>
    <row r="2003" customHeight="1" spans="6:21">
      <c r="F2003" s="593"/>
      <c r="G2003" s="593"/>
      <c r="H2003" s="593"/>
      <c r="I2003" s="593"/>
      <c r="J2003" s="593"/>
      <c r="K2003" s="593"/>
      <c r="L2003" s="593"/>
      <c r="M2003" s="593"/>
      <c r="N2003" s="593"/>
      <c r="O2003" s="593"/>
      <c r="P2003" s="593"/>
      <c r="R2003" s="593"/>
      <c r="S2003" s="593"/>
      <c r="T2003" s="593"/>
      <c r="U2003" s="593"/>
    </row>
    <row r="2004" customHeight="1" spans="6:21">
      <c r="F2004" s="593"/>
      <c r="G2004" s="593"/>
      <c r="H2004" s="593"/>
      <c r="I2004" s="593"/>
      <c r="J2004" s="593"/>
      <c r="K2004" s="593"/>
      <c r="L2004" s="593"/>
      <c r="M2004" s="593"/>
      <c r="N2004" s="593"/>
      <c r="O2004" s="593"/>
      <c r="P2004" s="593"/>
      <c r="R2004" s="593"/>
      <c r="S2004" s="593"/>
      <c r="T2004" s="593"/>
      <c r="U2004" s="593"/>
    </row>
    <row r="2005" customHeight="1" spans="6:21">
      <c r="F2005" s="593"/>
      <c r="G2005" s="593"/>
      <c r="H2005" s="593"/>
      <c r="I2005" s="593"/>
      <c r="J2005" s="593"/>
      <c r="K2005" s="593"/>
      <c r="L2005" s="593"/>
      <c r="M2005" s="593"/>
      <c r="N2005" s="593"/>
      <c r="O2005" s="593"/>
      <c r="P2005" s="593"/>
      <c r="R2005" s="593"/>
      <c r="S2005" s="593"/>
      <c r="T2005" s="593"/>
      <c r="U2005" s="593"/>
    </row>
    <row r="2006" customHeight="1" spans="6:21">
      <c r="F2006" s="593"/>
      <c r="G2006" s="593"/>
      <c r="H2006" s="593"/>
      <c r="I2006" s="593"/>
      <c r="J2006" s="593"/>
      <c r="K2006" s="593"/>
      <c r="L2006" s="593"/>
      <c r="M2006" s="593"/>
      <c r="N2006" s="593"/>
      <c r="O2006" s="593"/>
      <c r="P2006" s="593"/>
      <c r="R2006" s="593"/>
      <c r="S2006" s="593"/>
      <c r="T2006" s="593"/>
      <c r="U2006" s="593"/>
    </row>
    <row r="2007" customHeight="1" spans="6:21">
      <c r="F2007" s="593"/>
      <c r="G2007" s="593"/>
      <c r="H2007" s="593"/>
      <c r="I2007" s="593"/>
      <c r="J2007" s="593"/>
      <c r="K2007" s="593"/>
      <c r="L2007" s="593"/>
      <c r="M2007" s="593"/>
      <c r="N2007" s="593"/>
      <c r="O2007" s="593"/>
      <c r="P2007" s="593"/>
      <c r="R2007" s="593"/>
      <c r="S2007" s="593"/>
      <c r="T2007" s="593"/>
      <c r="U2007" s="593"/>
    </row>
    <row r="2008" customHeight="1" spans="6:21">
      <c r="F2008" s="593"/>
      <c r="G2008" s="593"/>
      <c r="H2008" s="593"/>
      <c r="I2008" s="593"/>
      <c r="J2008" s="593"/>
      <c r="K2008" s="593"/>
      <c r="L2008" s="593"/>
      <c r="M2008" s="593"/>
      <c r="N2008" s="593"/>
      <c r="O2008" s="593"/>
      <c r="P2008" s="593"/>
      <c r="R2008" s="593"/>
      <c r="S2008" s="593"/>
      <c r="T2008" s="593"/>
      <c r="U2008" s="593"/>
    </row>
    <row r="2009" customHeight="1" spans="6:21">
      <c r="F2009" s="593"/>
      <c r="G2009" s="593"/>
      <c r="H2009" s="593"/>
      <c r="I2009" s="593"/>
      <c r="J2009" s="593"/>
      <c r="K2009" s="593"/>
      <c r="L2009" s="593"/>
      <c r="M2009" s="593"/>
      <c r="N2009" s="593"/>
      <c r="O2009" s="593"/>
      <c r="P2009" s="593"/>
      <c r="R2009" s="593"/>
      <c r="S2009" s="593"/>
      <c r="T2009" s="593"/>
      <c r="U2009" s="593"/>
    </row>
    <row r="2010" customHeight="1" spans="6:21">
      <c r="F2010" s="593"/>
      <c r="G2010" s="593"/>
      <c r="H2010" s="593"/>
      <c r="I2010" s="593"/>
      <c r="J2010" s="593"/>
      <c r="K2010" s="593"/>
      <c r="L2010" s="593"/>
      <c r="M2010" s="593"/>
      <c r="N2010" s="593"/>
      <c r="O2010" s="593"/>
      <c r="P2010" s="593"/>
      <c r="R2010" s="593"/>
      <c r="S2010" s="593"/>
      <c r="T2010" s="593"/>
      <c r="U2010" s="593"/>
    </row>
    <row r="2011" customHeight="1" spans="6:21">
      <c r="F2011" s="593"/>
      <c r="G2011" s="593"/>
      <c r="H2011" s="593"/>
      <c r="I2011" s="593"/>
      <c r="J2011" s="593"/>
      <c r="K2011" s="593"/>
      <c r="L2011" s="593"/>
      <c r="M2011" s="593"/>
      <c r="N2011" s="593"/>
      <c r="O2011" s="593"/>
      <c r="P2011" s="593"/>
      <c r="R2011" s="593"/>
      <c r="S2011" s="593"/>
      <c r="T2011" s="593"/>
      <c r="U2011" s="593"/>
    </row>
    <row r="2012" customHeight="1" spans="6:21">
      <c r="F2012" s="593"/>
      <c r="G2012" s="593"/>
      <c r="H2012" s="593"/>
      <c r="I2012" s="593"/>
      <c r="J2012" s="593"/>
      <c r="K2012" s="593"/>
      <c r="L2012" s="593"/>
      <c r="M2012" s="593"/>
      <c r="N2012" s="593"/>
      <c r="O2012" s="593"/>
      <c r="P2012" s="593"/>
      <c r="R2012" s="593"/>
      <c r="S2012" s="593"/>
      <c r="T2012" s="593"/>
      <c r="U2012" s="593"/>
    </row>
    <row r="2013" customHeight="1" spans="6:21">
      <c r="F2013" s="593"/>
      <c r="G2013" s="593"/>
      <c r="H2013" s="593"/>
      <c r="I2013" s="593"/>
      <c r="J2013" s="593"/>
      <c r="K2013" s="593"/>
      <c r="L2013" s="593"/>
      <c r="M2013" s="593"/>
      <c r="N2013" s="593"/>
      <c r="O2013" s="593"/>
      <c r="P2013" s="593"/>
      <c r="R2013" s="593"/>
      <c r="S2013" s="593"/>
      <c r="T2013" s="593"/>
      <c r="U2013" s="593"/>
    </row>
    <row r="2014" customHeight="1" spans="6:21">
      <c r="F2014" s="593"/>
      <c r="G2014" s="593"/>
      <c r="H2014" s="593"/>
      <c r="I2014" s="593"/>
      <c r="J2014" s="593"/>
      <c r="K2014" s="593"/>
      <c r="L2014" s="593"/>
      <c r="M2014" s="593"/>
      <c r="N2014" s="593"/>
      <c r="O2014" s="593"/>
      <c r="P2014" s="593"/>
      <c r="R2014" s="593"/>
      <c r="S2014" s="593"/>
      <c r="T2014" s="593"/>
      <c r="U2014" s="593"/>
    </row>
    <row r="2015" customHeight="1" spans="6:21">
      <c r="F2015" s="593"/>
      <c r="G2015" s="593"/>
      <c r="H2015" s="593"/>
      <c r="I2015" s="593"/>
      <c r="J2015" s="593"/>
      <c r="K2015" s="593"/>
      <c r="L2015" s="593"/>
      <c r="M2015" s="593"/>
      <c r="N2015" s="593"/>
      <c r="O2015" s="593"/>
      <c r="P2015" s="593"/>
      <c r="R2015" s="593"/>
      <c r="S2015" s="593"/>
      <c r="T2015" s="593"/>
      <c r="U2015" s="593"/>
    </row>
    <row r="2016" customHeight="1" spans="6:21">
      <c r="F2016" s="593"/>
      <c r="G2016" s="593"/>
      <c r="H2016" s="593"/>
      <c r="I2016" s="593"/>
      <c r="J2016" s="593"/>
      <c r="K2016" s="593"/>
      <c r="L2016" s="593"/>
      <c r="M2016" s="593"/>
      <c r="N2016" s="593"/>
      <c r="O2016" s="593"/>
      <c r="P2016" s="593"/>
      <c r="R2016" s="593"/>
      <c r="S2016" s="593"/>
      <c r="T2016" s="593"/>
      <c r="U2016" s="593"/>
    </row>
    <row r="2017" customHeight="1" spans="6:21">
      <c r="F2017" s="593"/>
      <c r="G2017" s="593"/>
      <c r="H2017" s="593"/>
      <c r="I2017" s="593"/>
      <c r="J2017" s="593"/>
      <c r="K2017" s="593"/>
      <c r="L2017" s="593"/>
      <c r="M2017" s="593"/>
      <c r="N2017" s="593"/>
      <c r="O2017" s="593"/>
      <c r="P2017" s="593"/>
      <c r="R2017" s="593"/>
      <c r="S2017" s="593"/>
      <c r="T2017" s="593"/>
      <c r="U2017" s="593"/>
    </row>
    <row r="2018" customHeight="1" spans="6:21">
      <c r="F2018" s="593"/>
      <c r="G2018" s="593"/>
      <c r="H2018" s="593"/>
      <c r="I2018" s="593"/>
      <c r="J2018" s="593"/>
      <c r="K2018" s="593"/>
      <c r="L2018" s="593"/>
      <c r="M2018" s="593"/>
      <c r="N2018" s="593"/>
      <c r="O2018" s="593"/>
      <c r="P2018" s="593"/>
      <c r="R2018" s="593"/>
      <c r="S2018" s="593"/>
      <c r="T2018" s="593"/>
      <c r="U2018" s="593"/>
    </row>
    <row r="2019" customHeight="1" spans="6:21">
      <c r="F2019" s="593"/>
      <c r="G2019" s="593"/>
      <c r="H2019" s="593"/>
      <c r="I2019" s="593"/>
      <c r="J2019" s="593"/>
      <c r="K2019" s="593"/>
      <c r="L2019" s="593"/>
      <c r="M2019" s="593"/>
      <c r="N2019" s="593"/>
      <c r="O2019" s="593"/>
      <c r="P2019" s="593"/>
      <c r="R2019" s="593"/>
      <c r="S2019" s="593"/>
      <c r="T2019" s="593"/>
      <c r="U2019" s="593"/>
    </row>
    <row r="2020" customHeight="1" spans="6:21">
      <c r="F2020" s="593"/>
      <c r="G2020" s="593"/>
      <c r="H2020" s="593"/>
      <c r="I2020" s="593"/>
      <c r="J2020" s="593"/>
      <c r="K2020" s="593"/>
      <c r="L2020" s="593"/>
      <c r="M2020" s="593"/>
      <c r="N2020" s="593"/>
      <c r="O2020" s="593"/>
      <c r="P2020" s="593"/>
      <c r="R2020" s="593"/>
      <c r="S2020" s="593"/>
      <c r="T2020" s="593"/>
      <c r="U2020" s="593"/>
    </row>
    <row r="2021" customHeight="1" spans="6:21">
      <c r="F2021" s="593"/>
      <c r="G2021" s="593"/>
      <c r="H2021" s="593"/>
      <c r="I2021" s="593"/>
      <c r="J2021" s="593"/>
      <c r="K2021" s="593"/>
      <c r="L2021" s="593"/>
      <c r="M2021" s="593"/>
      <c r="N2021" s="593"/>
      <c r="O2021" s="593"/>
      <c r="P2021" s="593"/>
      <c r="R2021" s="593"/>
      <c r="S2021" s="593"/>
      <c r="T2021" s="593"/>
      <c r="U2021" s="593"/>
    </row>
    <row r="2022" customHeight="1" spans="6:21">
      <c r="F2022" s="593"/>
      <c r="G2022" s="593"/>
      <c r="H2022" s="593"/>
      <c r="I2022" s="593"/>
      <c r="J2022" s="593"/>
      <c r="K2022" s="593"/>
      <c r="L2022" s="593"/>
      <c r="M2022" s="593"/>
      <c r="N2022" s="593"/>
      <c r="O2022" s="593"/>
      <c r="P2022" s="593"/>
      <c r="R2022" s="593"/>
      <c r="S2022" s="593"/>
      <c r="T2022" s="593"/>
      <c r="U2022" s="593"/>
    </row>
    <row r="2023" customHeight="1" spans="6:21">
      <c r="F2023" s="593"/>
      <c r="G2023" s="593"/>
      <c r="H2023" s="593"/>
      <c r="I2023" s="593"/>
      <c r="J2023" s="593"/>
      <c r="K2023" s="593"/>
      <c r="L2023" s="593"/>
      <c r="M2023" s="593"/>
      <c r="N2023" s="593"/>
      <c r="O2023" s="593"/>
      <c r="P2023" s="593"/>
      <c r="R2023" s="593"/>
      <c r="S2023" s="593"/>
      <c r="T2023" s="593"/>
      <c r="U2023" s="593"/>
    </row>
    <row r="2024" customHeight="1" spans="6:21">
      <c r="F2024" s="593"/>
      <c r="G2024" s="593"/>
      <c r="H2024" s="593"/>
      <c r="I2024" s="593"/>
      <c r="J2024" s="593"/>
      <c r="K2024" s="593"/>
      <c r="L2024" s="593"/>
      <c r="M2024" s="593"/>
      <c r="N2024" s="593"/>
      <c r="O2024" s="593"/>
      <c r="P2024" s="593"/>
      <c r="R2024" s="593"/>
      <c r="S2024" s="593"/>
      <c r="T2024" s="593"/>
      <c r="U2024" s="593"/>
    </row>
    <row r="2025" customHeight="1" spans="6:21">
      <c r="F2025" s="593"/>
      <c r="G2025" s="593"/>
      <c r="H2025" s="593"/>
      <c r="I2025" s="593"/>
      <c r="J2025" s="593"/>
      <c r="K2025" s="593"/>
      <c r="L2025" s="593"/>
      <c r="M2025" s="593"/>
      <c r="N2025" s="593"/>
      <c r="O2025" s="593"/>
      <c r="P2025" s="593"/>
      <c r="R2025" s="593"/>
      <c r="S2025" s="593"/>
      <c r="T2025" s="593"/>
      <c r="U2025" s="593"/>
    </row>
    <row r="2026" customHeight="1" spans="6:21">
      <c r="F2026" s="593"/>
      <c r="G2026" s="593"/>
      <c r="H2026" s="593"/>
      <c r="I2026" s="593"/>
      <c r="J2026" s="593"/>
      <c r="K2026" s="593"/>
      <c r="L2026" s="593"/>
      <c r="M2026" s="593"/>
      <c r="N2026" s="593"/>
      <c r="O2026" s="593"/>
      <c r="P2026" s="593"/>
      <c r="R2026" s="593"/>
      <c r="S2026" s="593"/>
      <c r="T2026" s="593"/>
      <c r="U2026" s="593"/>
    </row>
    <row r="2027" customHeight="1" spans="6:21">
      <c r="F2027" s="593"/>
      <c r="G2027" s="593"/>
      <c r="H2027" s="593"/>
      <c r="I2027" s="593"/>
      <c r="J2027" s="593"/>
      <c r="K2027" s="593"/>
      <c r="L2027" s="593"/>
      <c r="M2027" s="593"/>
      <c r="N2027" s="593"/>
      <c r="O2027" s="593"/>
      <c r="P2027" s="593"/>
      <c r="R2027" s="593"/>
      <c r="S2027" s="593"/>
      <c r="T2027" s="593"/>
      <c r="U2027" s="593"/>
    </row>
    <row r="2028" customHeight="1" spans="6:21">
      <c r="F2028" s="593"/>
      <c r="G2028" s="593"/>
      <c r="H2028" s="593"/>
      <c r="I2028" s="593"/>
      <c r="J2028" s="593"/>
      <c r="K2028" s="593"/>
      <c r="L2028" s="593"/>
      <c r="M2028" s="593"/>
      <c r="N2028" s="593"/>
      <c r="O2028" s="593"/>
      <c r="P2028" s="593"/>
      <c r="R2028" s="593"/>
      <c r="S2028" s="593"/>
      <c r="T2028" s="593"/>
      <c r="U2028" s="593"/>
    </row>
    <row r="2029" customHeight="1" spans="6:21">
      <c r="F2029" s="593"/>
      <c r="G2029" s="593"/>
      <c r="H2029" s="593"/>
      <c r="I2029" s="593"/>
      <c r="J2029" s="593"/>
      <c r="K2029" s="593"/>
      <c r="L2029" s="593"/>
      <c r="M2029" s="593"/>
      <c r="N2029" s="593"/>
      <c r="O2029" s="593"/>
      <c r="P2029" s="593"/>
      <c r="R2029" s="593"/>
      <c r="S2029" s="593"/>
      <c r="T2029" s="593"/>
      <c r="U2029" s="593"/>
    </row>
    <row r="2030" customHeight="1" spans="6:21">
      <c r="F2030" s="593"/>
      <c r="G2030" s="593"/>
      <c r="H2030" s="593"/>
      <c r="I2030" s="593"/>
      <c r="J2030" s="593"/>
      <c r="K2030" s="593"/>
      <c r="L2030" s="593"/>
      <c r="M2030" s="593"/>
      <c r="N2030" s="593"/>
      <c r="O2030" s="593"/>
      <c r="P2030" s="593"/>
      <c r="R2030" s="593"/>
      <c r="S2030" s="593"/>
      <c r="T2030" s="593"/>
      <c r="U2030" s="593"/>
    </row>
    <row r="2031" customHeight="1" spans="6:21">
      <c r="F2031" s="593"/>
      <c r="G2031" s="593"/>
      <c r="H2031" s="593"/>
      <c r="I2031" s="593"/>
      <c r="J2031" s="593"/>
      <c r="K2031" s="593"/>
      <c r="L2031" s="593"/>
      <c r="M2031" s="593"/>
      <c r="N2031" s="593"/>
      <c r="O2031" s="593"/>
      <c r="P2031" s="593"/>
      <c r="R2031" s="593"/>
      <c r="S2031" s="593"/>
      <c r="T2031" s="593"/>
      <c r="U2031" s="593"/>
    </row>
    <row r="2032" customHeight="1" spans="6:21">
      <c r="F2032" s="593"/>
      <c r="G2032" s="593"/>
      <c r="H2032" s="593"/>
      <c r="I2032" s="593"/>
      <c r="J2032" s="593"/>
      <c r="K2032" s="593"/>
      <c r="L2032" s="593"/>
      <c r="M2032" s="593"/>
      <c r="N2032" s="593"/>
      <c r="O2032" s="593"/>
      <c r="P2032" s="593"/>
      <c r="R2032" s="593"/>
      <c r="S2032" s="593"/>
      <c r="T2032" s="593"/>
      <c r="U2032" s="593"/>
    </row>
    <row r="2033" customHeight="1" spans="6:21">
      <c r="F2033" s="593"/>
      <c r="G2033" s="593"/>
      <c r="H2033" s="593"/>
      <c r="I2033" s="593"/>
      <c r="J2033" s="593"/>
      <c r="K2033" s="593"/>
      <c r="L2033" s="593"/>
      <c r="M2033" s="593"/>
      <c r="N2033" s="593"/>
      <c r="O2033" s="593"/>
      <c r="P2033" s="593"/>
      <c r="R2033" s="593"/>
      <c r="S2033" s="593"/>
      <c r="T2033" s="593"/>
      <c r="U2033" s="593"/>
    </row>
    <row r="2034" customHeight="1" spans="6:21">
      <c r="F2034" s="593"/>
      <c r="G2034" s="593"/>
      <c r="H2034" s="593"/>
      <c r="I2034" s="593"/>
      <c r="J2034" s="593"/>
      <c r="K2034" s="593"/>
      <c r="L2034" s="593"/>
      <c r="M2034" s="593"/>
      <c r="N2034" s="593"/>
      <c r="O2034" s="593"/>
      <c r="P2034" s="593"/>
      <c r="R2034" s="593"/>
      <c r="S2034" s="593"/>
      <c r="T2034" s="593"/>
      <c r="U2034" s="593"/>
    </row>
    <row r="2035" customHeight="1" spans="6:21">
      <c r="F2035" s="593"/>
      <c r="G2035" s="593"/>
      <c r="H2035" s="593"/>
      <c r="I2035" s="593"/>
      <c r="J2035" s="593"/>
      <c r="K2035" s="593"/>
      <c r="L2035" s="593"/>
      <c r="M2035" s="593"/>
      <c r="N2035" s="593"/>
      <c r="O2035" s="593"/>
      <c r="P2035" s="593"/>
      <c r="R2035" s="593"/>
      <c r="S2035" s="593"/>
      <c r="T2035" s="593"/>
      <c r="U2035" s="593"/>
    </row>
    <row r="2036" customHeight="1" spans="6:21">
      <c r="F2036" s="593"/>
      <c r="G2036" s="593"/>
      <c r="H2036" s="593"/>
      <c r="I2036" s="593"/>
      <c r="J2036" s="593"/>
      <c r="K2036" s="593"/>
      <c r="L2036" s="593"/>
      <c r="M2036" s="593"/>
      <c r="N2036" s="593"/>
      <c r="O2036" s="593"/>
      <c r="P2036" s="593"/>
      <c r="R2036" s="593"/>
      <c r="S2036" s="593"/>
      <c r="T2036" s="593"/>
      <c r="U2036" s="593"/>
    </row>
    <row r="2037" customHeight="1" spans="6:21">
      <c r="F2037" s="593"/>
      <c r="G2037" s="593"/>
      <c r="H2037" s="593"/>
      <c r="I2037" s="593"/>
      <c r="J2037" s="593"/>
      <c r="K2037" s="593"/>
      <c r="L2037" s="593"/>
      <c r="M2037" s="593"/>
      <c r="N2037" s="593"/>
      <c r="O2037" s="593"/>
      <c r="P2037" s="593"/>
      <c r="R2037" s="593"/>
      <c r="S2037" s="593"/>
      <c r="T2037" s="593"/>
      <c r="U2037" s="593"/>
    </row>
    <row r="2038" customHeight="1" spans="6:21">
      <c r="F2038" s="593"/>
      <c r="G2038" s="593"/>
      <c r="H2038" s="593"/>
      <c r="I2038" s="593"/>
      <c r="J2038" s="593"/>
      <c r="K2038" s="593"/>
      <c r="L2038" s="593"/>
      <c r="M2038" s="593"/>
      <c r="N2038" s="593"/>
      <c r="O2038" s="593"/>
      <c r="P2038" s="593"/>
      <c r="R2038" s="593"/>
      <c r="S2038" s="593"/>
      <c r="T2038" s="593"/>
      <c r="U2038" s="593"/>
    </row>
    <row r="2039" customHeight="1" spans="6:21">
      <c r="F2039" s="593"/>
      <c r="G2039" s="593"/>
      <c r="H2039" s="593"/>
      <c r="I2039" s="593"/>
      <c r="J2039" s="593"/>
      <c r="K2039" s="593"/>
      <c r="L2039" s="593"/>
      <c r="M2039" s="593"/>
      <c r="N2039" s="593"/>
      <c r="O2039" s="593"/>
      <c r="P2039" s="593"/>
      <c r="R2039" s="593"/>
      <c r="S2039" s="593"/>
      <c r="T2039" s="593"/>
      <c r="U2039" s="593"/>
    </row>
    <row r="2040" customHeight="1" spans="6:21">
      <c r="F2040" s="593"/>
      <c r="G2040" s="593"/>
      <c r="H2040" s="593"/>
      <c r="I2040" s="593"/>
      <c r="J2040" s="593"/>
      <c r="K2040" s="593"/>
      <c r="L2040" s="593"/>
      <c r="M2040" s="593"/>
      <c r="N2040" s="593"/>
      <c r="O2040" s="593"/>
      <c r="P2040" s="593"/>
      <c r="R2040" s="593"/>
      <c r="S2040" s="593"/>
      <c r="T2040" s="593"/>
      <c r="U2040" s="593"/>
    </row>
    <row r="2041" customHeight="1" spans="6:21">
      <c r="F2041" s="593"/>
      <c r="G2041" s="593"/>
      <c r="H2041" s="593"/>
      <c r="I2041" s="593"/>
      <c r="J2041" s="593"/>
      <c r="K2041" s="593"/>
      <c r="L2041" s="593"/>
      <c r="M2041" s="593"/>
      <c r="N2041" s="593"/>
      <c r="O2041" s="593"/>
      <c r="P2041" s="593"/>
      <c r="R2041" s="593"/>
      <c r="S2041" s="593"/>
      <c r="T2041" s="593"/>
      <c r="U2041" s="593"/>
    </row>
    <row r="2042" customHeight="1" spans="6:21">
      <c r="F2042" s="593"/>
      <c r="G2042" s="593"/>
      <c r="H2042" s="593"/>
      <c r="I2042" s="593"/>
      <c r="J2042" s="593"/>
      <c r="K2042" s="593"/>
      <c r="L2042" s="593"/>
      <c r="M2042" s="593"/>
      <c r="N2042" s="593"/>
      <c r="O2042" s="593"/>
      <c r="P2042" s="593"/>
      <c r="R2042" s="593"/>
      <c r="S2042" s="593"/>
      <c r="T2042" s="593"/>
      <c r="U2042" s="593"/>
    </row>
    <row r="2043" customHeight="1" spans="6:21">
      <c r="F2043" s="593"/>
      <c r="G2043" s="593"/>
      <c r="H2043" s="593"/>
      <c r="I2043" s="593"/>
      <c r="J2043" s="593"/>
      <c r="K2043" s="593"/>
      <c r="L2043" s="593"/>
      <c r="M2043" s="593"/>
      <c r="N2043" s="593"/>
      <c r="O2043" s="593"/>
      <c r="P2043" s="593"/>
      <c r="R2043" s="593"/>
      <c r="S2043" s="593"/>
      <c r="T2043" s="593"/>
      <c r="U2043" s="593"/>
    </row>
    <row r="2044" customHeight="1" spans="6:21">
      <c r="F2044" s="593"/>
      <c r="G2044" s="593"/>
      <c r="H2044" s="593"/>
      <c r="I2044" s="593"/>
      <c r="J2044" s="593"/>
      <c r="K2044" s="593"/>
      <c r="L2044" s="593"/>
      <c r="M2044" s="593"/>
      <c r="N2044" s="593"/>
      <c r="O2044" s="593"/>
      <c r="P2044" s="593"/>
      <c r="R2044" s="593"/>
      <c r="S2044" s="593"/>
      <c r="T2044" s="593"/>
      <c r="U2044" s="593"/>
    </row>
    <row r="2045" customHeight="1" spans="6:21">
      <c r="F2045" s="593"/>
      <c r="G2045" s="593"/>
      <c r="H2045" s="593"/>
      <c r="I2045" s="593"/>
      <c r="J2045" s="593"/>
      <c r="K2045" s="593"/>
      <c r="L2045" s="593"/>
      <c r="M2045" s="593"/>
      <c r="N2045" s="593"/>
      <c r="O2045" s="593"/>
      <c r="P2045" s="593"/>
      <c r="R2045" s="593"/>
      <c r="S2045" s="593"/>
      <c r="T2045" s="593"/>
      <c r="U2045" s="593"/>
    </row>
    <row r="2046" customHeight="1" spans="6:21">
      <c r="F2046" s="593"/>
      <c r="G2046" s="593"/>
      <c r="H2046" s="593"/>
      <c r="I2046" s="593"/>
      <c r="J2046" s="593"/>
      <c r="K2046" s="593"/>
      <c r="L2046" s="593"/>
      <c r="M2046" s="593"/>
      <c r="N2046" s="593"/>
      <c r="O2046" s="593"/>
      <c r="P2046" s="593"/>
      <c r="R2046" s="593"/>
      <c r="S2046" s="593"/>
      <c r="T2046" s="593"/>
      <c r="U2046" s="593"/>
    </row>
    <row r="2047" customHeight="1" spans="6:21">
      <c r="F2047" s="593"/>
      <c r="G2047" s="593"/>
      <c r="H2047" s="593"/>
      <c r="I2047" s="593"/>
      <c r="J2047" s="593"/>
      <c r="K2047" s="593"/>
      <c r="L2047" s="593"/>
      <c r="M2047" s="593"/>
      <c r="N2047" s="593"/>
      <c r="O2047" s="593"/>
      <c r="P2047" s="593"/>
      <c r="R2047" s="593"/>
      <c r="S2047" s="593"/>
      <c r="T2047" s="593"/>
      <c r="U2047" s="593"/>
    </row>
    <row r="2048" customHeight="1" spans="6:21">
      <c r="F2048" s="593"/>
      <c r="G2048" s="593"/>
      <c r="H2048" s="593"/>
      <c r="I2048" s="593"/>
      <c r="J2048" s="593"/>
      <c r="K2048" s="593"/>
      <c r="L2048" s="593"/>
      <c r="M2048" s="593"/>
      <c r="N2048" s="593"/>
      <c r="O2048" s="593"/>
      <c r="P2048" s="593"/>
      <c r="R2048" s="593"/>
      <c r="S2048" s="593"/>
      <c r="T2048" s="593"/>
      <c r="U2048" s="593"/>
    </row>
    <row r="2049" customHeight="1" spans="6:21">
      <c r="F2049" s="593"/>
      <c r="G2049" s="593"/>
      <c r="H2049" s="593"/>
      <c r="I2049" s="593"/>
      <c r="J2049" s="593"/>
      <c r="K2049" s="593"/>
      <c r="L2049" s="593"/>
      <c r="M2049" s="593"/>
      <c r="N2049" s="593"/>
      <c r="O2049" s="593"/>
      <c r="P2049" s="593"/>
      <c r="R2049" s="593"/>
      <c r="S2049" s="593"/>
      <c r="T2049" s="593"/>
      <c r="U2049" s="593"/>
    </row>
    <row r="2050" customHeight="1" spans="6:21">
      <c r="F2050" s="593"/>
      <c r="G2050" s="593"/>
      <c r="H2050" s="593"/>
      <c r="I2050" s="593"/>
      <c r="J2050" s="593"/>
      <c r="K2050" s="593"/>
      <c r="L2050" s="593"/>
      <c r="M2050" s="593"/>
      <c r="N2050" s="593"/>
      <c r="O2050" s="593"/>
      <c r="P2050" s="593"/>
      <c r="R2050" s="593"/>
      <c r="S2050" s="593"/>
      <c r="T2050" s="593"/>
      <c r="U2050" s="593"/>
    </row>
    <row r="2051" customHeight="1" spans="6:21">
      <c r="F2051" s="593"/>
      <c r="G2051" s="593"/>
      <c r="H2051" s="593"/>
      <c r="I2051" s="593"/>
      <c r="J2051" s="593"/>
      <c r="K2051" s="593"/>
      <c r="L2051" s="593"/>
      <c r="M2051" s="593"/>
      <c r="N2051" s="593"/>
      <c r="O2051" s="593"/>
      <c r="P2051" s="593"/>
      <c r="R2051" s="593"/>
      <c r="S2051" s="593"/>
      <c r="T2051" s="593"/>
      <c r="U2051" s="593"/>
    </row>
    <row r="2052" customHeight="1" spans="6:21">
      <c r="F2052" s="593"/>
      <c r="G2052" s="593"/>
      <c r="H2052" s="593"/>
      <c r="I2052" s="593"/>
      <c r="J2052" s="593"/>
      <c r="K2052" s="593"/>
      <c r="L2052" s="593"/>
      <c r="M2052" s="593"/>
      <c r="N2052" s="593"/>
      <c r="O2052" s="593"/>
      <c r="P2052" s="593"/>
      <c r="R2052" s="593"/>
      <c r="S2052" s="593"/>
      <c r="T2052" s="593"/>
      <c r="U2052" s="593"/>
    </row>
    <row r="2053" customHeight="1" spans="6:21">
      <c r="F2053" s="593"/>
      <c r="G2053" s="593"/>
      <c r="H2053" s="593"/>
      <c r="I2053" s="593"/>
      <c r="J2053" s="593"/>
      <c r="K2053" s="593"/>
      <c r="L2053" s="593"/>
      <c r="M2053" s="593"/>
      <c r="N2053" s="593"/>
      <c r="O2053" s="593"/>
      <c r="P2053" s="593"/>
      <c r="R2053" s="593"/>
      <c r="S2053" s="593"/>
      <c r="T2053" s="593"/>
      <c r="U2053" s="593"/>
    </row>
    <row r="2054" customHeight="1" spans="6:21">
      <c r="F2054" s="593"/>
      <c r="G2054" s="593"/>
      <c r="H2054" s="593"/>
      <c r="I2054" s="593"/>
      <c r="J2054" s="593"/>
      <c r="K2054" s="593"/>
      <c r="L2054" s="593"/>
      <c r="M2054" s="593"/>
      <c r="N2054" s="593"/>
      <c r="O2054" s="593"/>
      <c r="P2054" s="593"/>
      <c r="R2054" s="593"/>
      <c r="S2054" s="593"/>
      <c r="T2054" s="593"/>
      <c r="U2054" s="593"/>
    </row>
    <row r="2055" customHeight="1" spans="6:21">
      <c r="F2055" s="593"/>
      <c r="G2055" s="593"/>
      <c r="H2055" s="593"/>
      <c r="I2055" s="593"/>
      <c r="J2055" s="593"/>
      <c r="K2055" s="593"/>
      <c r="L2055" s="593"/>
      <c r="M2055" s="593"/>
      <c r="N2055" s="593"/>
      <c r="O2055" s="593"/>
      <c r="P2055" s="593"/>
      <c r="R2055" s="593"/>
      <c r="S2055" s="593"/>
      <c r="T2055" s="593"/>
      <c r="U2055" s="593"/>
    </row>
    <row r="2056" customHeight="1" spans="6:21">
      <c r="F2056" s="593"/>
      <c r="G2056" s="593"/>
      <c r="H2056" s="593"/>
      <c r="I2056" s="593"/>
      <c r="J2056" s="593"/>
      <c r="K2056" s="593"/>
      <c r="L2056" s="593"/>
      <c r="M2056" s="593"/>
      <c r="N2056" s="593"/>
      <c r="O2056" s="593"/>
      <c r="P2056" s="593"/>
      <c r="R2056" s="593"/>
      <c r="S2056" s="593"/>
      <c r="T2056" s="593"/>
      <c r="U2056" s="593"/>
    </row>
    <row r="2057" customHeight="1" spans="6:21">
      <c r="F2057" s="593"/>
      <c r="G2057" s="593"/>
      <c r="H2057" s="593"/>
      <c r="I2057" s="593"/>
      <c r="J2057" s="593"/>
      <c r="K2057" s="593"/>
      <c r="L2057" s="593"/>
      <c r="M2057" s="593"/>
      <c r="N2057" s="593"/>
      <c r="O2057" s="593"/>
      <c r="P2057" s="593"/>
      <c r="R2057" s="593"/>
      <c r="S2057" s="593"/>
      <c r="T2057" s="593"/>
      <c r="U2057" s="593"/>
    </row>
    <row r="2058" customHeight="1" spans="6:21">
      <c r="F2058" s="593"/>
      <c r="G2058" s="593"/>
      <c r="H2058" s="593"/>
      <c r="I2058" s="593"/>
      <c r="J2058" s="593"/>
      <c r="K2058" s="593"/>
      <c r="L2058" s="593"/>
      <c r="M2058" s="593"/>
      <c r="N2058" s="593"/>
      <c r="O2058" s="593"/>
      <c r="P2058" s="593"/>
      <c r="R2058" s="593"/>
      <c r="S2058" s="593"/>
      <c r="T2058" s="593"/>
      <c r="U2058" s="593"/>
    </row>
    <row r="2059" customHeight="1" spans="6:21">
      <c r="F2059" s="593"/>
      <c r="G2059" s="593"/>
      <c r="H2059" s="593"/>
      <c r="I2059" s="593"/>
      <c r="J2059" s="593"/>
      <c r="K2059" s="593"/>
      <c r="L2059" s="593"/>
      <c r="M2059" s="593"/>
      <c r="N2059" s="593"/>
      <c r="O2059" s="593"/>
      <c r="P2059" s="593"/>
      <c r="R2059" s="593"/>
      <c r="S2059" s="593"/>
      <c r="T2059" s="593"/>
      <c r="U2059" s="593"/>
    </row>
    <row r="2060" customHeight="1" spans="6:21">
      <c r="F2060" s="593"/>
      <c r="G2060" s="593"/>
      <c r="H2060" s="593"/>
      <c r="I2060" s="593"/>
      <c r="J2060" s="593"/>
      <c r="K2060" s="593"/>
      <c r="L2060" s="593"/>
      <c r="M2060" s="593"/>
      <c r="N2060" s="593"/>
      <c r="O2060" s="593"/>
      <c r="P2060" s="593"/>
      <c r="R2060" s="593"/>
      <c r="S2060" s="593"/>
      <c r="T2060" s="593"/>
      <c r="U2060" s="593"/>
    </row>
    <row r="2061" customHeight="1" spans="6:21">
      <c r="F2061" s="593"/>
      <c r="G2061" s="593"/>
      <c r="H2061" s="593"/>
      <c r="I2061" s="593"/>
      <c r="J2061" s="593"/>
      <c r="K2061" s="593"/>
      <c r="L2061" s="593"/>
      <c r="M2061" s="593"/>
      <c r="N2061" s="593"/>
      <c r="O2061" s="593"/>
      <c r="P2061" s="593"/>
      <c r="R2061" s="593"/>
      <c r="S2061" s="593"/>
      <c r="T2061" s="593"/>
      <c r="U2061" s="593"/>
    </row>
    <row r="2062" customHeight="1" spans="6:21">
      <c r="F2062" s="593"/>
      <c r="G2062" s="593"/>
      <c r="H2062" s="593"/>
      <c r="I2062" s="593"/>
      <c r="J2062" s="593"/>
      <c r="K2062" s="593"/>
      <c r="L2062" s="593"/>
      <c r="M2062" s="593"/>
      <c r="N2062" s="593"/>
      <c r="O2062" s="593"/>
      <c r="P2062" s="593"/>
      <c r="R2062" s="593"/>
      <c r="S2062" s="593"/>
      <c r="T2062" s="593"/>
      <c r="U2062" s="593"/>
    </row>
    <row r="2063" customHeight="1" spans="6:21">
      <c r="F2063" s="593"/>
      <c r="G2063" s="593"/>
      <c r="H2063" s="593"/>
      <c r="I2063" s="593"/>
      <c r="J2063" s="593"/>
      <c r="K2063" s="593"/>
      <c r="L2063" s="593"/>
      <c r="M2063" s="593"/>
      <c r="N2063" s="593"/>
      <c r="O2063" s="593"/>
      <c r="P2063" s="593"/>
      <c r="R2063" s="593"/>
      <c r="S2063" s="593"/>
      <c r="T2063" s="593"/>
      <c r="U2063" s="593"/>
    </row>
    <row r="2064" customHeight="1" spans="6:21">
      <c r="F2064" s="593"/>
      <c r="G2064" s="593"/>
      <c r="H2064" s="593"/>
      <c r="I2064" s="593"/>
      <c r="J2064" s="593"/>
      <c r="K2064" s="593"/>
      <c r="L2064" s="593"/>
      <c r="M2064" s="593"/>
      <c r="N2064" s="593"/>
      <c r="O2064" s="593"/>
      <c r="P2064" s="593"/>
      <c r="R2064" s="593"/>
      <c r="S2064" s="593"/>
      <c r="T2064" s="593"/>
      <c r="U2064" s="593"/>
    </row>
    <row r="2065" customHeight="1" spans="6:21">
      <c r="F2065" s="593"/>
      <c r="G2065" s="593"/>
      <c r="H2065" s="593"/>
      <c r="I2065" s="593"/>
      <c r="J2065" s="593"/>
      <c r="K2065" s="593"/>
      <c r="L2065" s="593"/>
      <c r="M2065" s="593"/>
      <c r="N2065" s="593"/>
      <c r="O2065" s="593"/>
      <c r="P2065" s="593"/>
      <c r="R2065" s="593"/>
      <c r="S2065" s="593"/>
      <c r="T2065" s="593"/>
      <c r="U2065" s="593"/>
    </row>
    <row r="2066" customHeight="1" spans="6:21">
      <c r="F2066" s="593"/>
      <c r="G2066" s="593"/>
      <c r="H2066" s="593"/>
      <c r="I2066" s="593"/>
      <c r="J2066" s="593"/>
      <c r="K2066" s="593"/>
      <c r="L2066" s="593"/>
      <c r="M2066" s="593"/>
      <c r="N2066" s="593"/>
      <c r="O2066" s="593"/>
      <c r="P2066" s="593"/>
      <c r="R2066" s="593"/>
      <c r="S2066" s="593"/>
      <c r="T2066" s="593"/>
      <c r="U2066" s="593"/>
    </row>
    <row r="2067" customHeight="1" spans="6:21">
      <c r="F2067" s="593"/>
      <c r="G2067" s="593"/>
      <c r="H2067" s="593"/>
      <c r="I2067" s="593"/>
      <c r="J2067" s="593"/>
      <c r="K2067" s="593"/>
      <c r="L2067" s="593"/>
      <c r="M2067" s="593"/>
      <c r="N2067" s="593"/>
      <c r="O2067" s="593"/>
      <c r="P2067" s="593"/>
      <c r="R2067" s="593"/>
      <c r="S2067" s="593"/>
      <c r="T2067" s="593"/>
      <c r="U2067" s="593"/>
    </row>
    <row r="2068" customHeight="1" spans="6:21">
      <c r="F2068" s="593"/>
      <c r="G2068" s="593"/>
      <c r="H2068" s="593"/>
      <c r="I2068" s="593"/>
      <c r="J2068" s="593"/>
      <c r="K2068" s="593"/>
      <c r="L2068" s="593"/>
      <c r="M2068" s="593"/>
      <c r="N2068" s="593"/>
      <c r="O2068" s="593"/>
      <c r="P2068" s="593"/>
      <c r="R2068" s="593"/>
      <c r="S2068" s="593"/>
      <c r="T2068" s="593"/>
      <c r="U2068" s="593"/>
    </row>
    <row r="2069" customHeight="1" spans="6:21">
      <c r="F2069" s="593"/>
      <c r="G2069" s="593"/>
      <c r="H2069" s="593"/>
      <c r="I2069" s="593"/>
      <c r="J2069" s="593"/>
      <c r="K2069" s="593"/>
      <c r="L2069" s="593"/>
      <c r="M2069" s="593"/>
      <c r="N2069" s="593"/>
      <c r="O2069" s="593"/>
      <c r="P2069" s="593"/>
      <c r="R2069" s="593"/>
      <c r="S2069" s="593"/>
      <c r="T2069" s="593"/>
      <c r="U2069" s="593"/>
    </row>
    <row r="2070" customHeight="1" spans="6:21">
      <c r="F2070" s="593"/>
      <c r="G2070" s="593"/>
      <c r="H2070" s="593"/>
      <c r="I2070" s="593"/>
      <c r="J2070" s="593"/>
      <c r="K2070" s="593"/>
      <c r="L2070" s="593"/>
      <c r="M2070" s="593"/>
      <c r="N2070" s="593"/>
      <c r="O2070" s="593"/>
      <c r="P2070" s="593"/>
      <c r="R2070" s="593"/>
      <c r="S2070" s="593"/>
      <c r="T2070" s="593"/>
      <c r="U2070" s="593"/>
    </row>
    <row r="2071" customHeight="1" spans="6:21">
      <c r="F2071" s="593"/>
      <c r="G2071" s="593"/>
      <c r="H2071" s="593"/>
      <c r="I2071" s="593"/>
      <c r="J2071" s="593"/>
      <c r="K2071" s="593"/>
      <c r="L2071" s="593"/>
      <c r="M2071" s="593"/>
      <c r="N2071" s="593"/>
      <c r="O2071" s="593"/>
      <c r="P2071" s="593"/>
      <c r="R2071" s="593"/>
      <c r="S2071" s="593"/>
      <c r="T2071" s="593"/>
      <c r="U2071" s="593"/>
    </row>
    <row r="2072" customHeight="1" spans="6:21">
      <c r="F2072" s="593"/>
      <c r="G2072" s="593"/>
      <c r="H2072" s="593"/>
      <c r="I2072" s="593"/>
      <c r="J2072" s="593"/>
      <c r="K2072" s="593"/>
      <c r="L2072" s="593"/>
      <c r="M2072" s="593"/>
      <c r="N2072" s="593"/>
      <c r="O2072" s="593"/>
      <c r="P2072" s="593"/>
      <c r="R2072" s="593"/>
      <c r="S2072" s="593"/>
      <c r="T2072" s="593"/>
      <c r="U2072" s="593"/>
    </row>
    <row r="2073" customHeight="1" spans="6:21">
      <c r="F2073" s="593"/>
      <c r="G2073" s="593"/>
      <c r="H2073" s="593"/>
      <c r="I2073" s="593"/>
      <c r="J2073" s="593"/>
      <c r="K2073" s="593"/>
      <c r="L2073" s="593"/>
      <c r="M2073" s="593"/>
      <c r="N2073" s="593"/>
      <c r="O2073" s="593"/>
      <c r="P2073" s="593"/>
      <c r="R2073" s="593"/>
      <c r="S2073" s="593"/>
      <c r="T2073" s="593"/>
      <c r="U2073" s="593"/>
    </row>
    <row r="2074" customHeight="1" spans="6:21">
      <c r="F2074" s="593"/>
      <c r="G2074" s="593"/>
      <c r="H2074" s="593"/>
      <c r="I2074" s="593"/>
      <c r="J2074" s="593"/>
      <c r="K2074" s="593"/>
      <c r="L2074" s="593"/>
      <c r="M2074" s="593"/>
      <c r="N2074" s="593"/>
      <c r="O2074" s="593"/>
      <c r="P2074" s="593"/>
      <c r="R2074" s="593"/>
      <c r="S2074" s="593"/>
      <c r="T2074" s="593"/>
      <c r="U2074" s="593"/>
    </row>
    <row r="2075" customHeight="1" spans="6:21">
      <c r="F2075" s="593"/>
      <c r="G2075" s="593"/>
      <c r="H2075" s="593"/>
      <c r="I2075" s="593"/>
      <c r="J2075" s="593"/>
      <c r="K2075" s="593"/>
      <c r="L2075" s="593"/>
      <c r="M2075" s="593"/>
      <c r="N2075" s="593"/>
      <c r="O2075" s="593"/>
      <c r="P2075" s="593"/>
      <c r="R2075" s="593"/>
      <c r="S2075" s="593"/>
      <c r="T2075" s="593"/>
      <c r="U2075" s="593"/>
    </row>
    <row r="2076" customHeight="1" spans="6:21">
      <c r="F2076" s="593"/>
      <c r="G2076" s="593"/>
      <c r="H2076" s="593"/>
      <c r="I2076" s="593"/>
      <c r="J2076" s="593"/>
      <c r="K2076" s="593"/>
      <c r="L2076" s="593"/>
      <c r="M2076" s="593"/>
      <c r="N2076" s="593"/>
      <c r="O2076" s="593"/>
      <c r="P2076" s="593"/>
      <c r="R2076" s="593"/>
      <c r="S2076" s="593"/>
      <c r="T2076" s="593"/>
      <c r="U2076" s="593"/>
    </row>
    <row r="2077" customHeight="1" spans="6:21">
      <c r="F2077" s="593"/>
      <c r="G2077" s="593"/>
      <c r="H2077" s="593"/>
      <c r="I2077" s="593"/>
      <c r="J2077" s="593"/>
      <c r="K2077" s="593"/>
      <c r="L2077" s="593"/>
      <c r="M2077" s="593"/>
      <c r="N2077" s="593"/>
      <c r="O2077" s="593"/>
      <c r="P2077" s="593"/>
      <c r="R2077" s="593"/>
      <c r="S2077" s="593"/>
      <c r="T2077" s="593"/>
      <c r="U2077" s="593"/>
    </row>
    <row r="2078" customHeight="1" spans="6:21">
      <c r="F2078" s="593"/>
      <c r="G2078" s="593"/>
      <c r="H2078" s="593"/>
      <c r="I2078" s="593"/>
      <c r="J2078" s="593"/>
      <c r="K2078" s="593"/>
      <c r="L2078" s="593"/>
      <c r="M2078" s="593"/>
      <c r="N2078" s="593"/>
      <c r="O2078" s="593"/>
      <c r="P2078" s="593"/>
      <c r="R2078" s="593"/>
      <c r="S2078" s="593"/>
      <c r="T2078" s="593"/>
      <c r="U2078" s="593"/>
    </row>
    <row r="2079" customHeight="1" spans="6:21">
      <c r="F2079" s="593"/>
      <c r="G2079" s="593"/>
      <c r="H2079" s="593"/>
      <c r="I2079" s="593"/>
      <c r="J2079" s="593"/>
      <c r="K2079" s="593"/>
      <c r="L2079" s="593"/>
      <c r="M2079" s="593"/>
      <c r="N2079" s="593"/>
      <c r="O2079" s="593"/>
      <c r="P2079" s="593"/>
      <c r="R2079" s="593"/>
      <c r="S2079" s="593"/>
      <c r="T2079" s="593"/>
      <c r="U2079" s="593"/>
    </row>
    <row r="2080" customHeight="1" spans="6:21">
      <c r="F2080" s="593"/>
      <c r="G2080" s="593"/>
      <c r="H2080" s="593"/>
      <c r="I2080" s="593"/>
      <c r="J2080" s="593"/>
      <c r="K2080" s="593"/>
      <c r="L2080" s="593"/>
      <c r="M2080" s="593"/>
      <c r="N2080" s="593"/>
      <c r="O2080" s="593"/>
      <c r="P2080" s="593"/>
      <c r="R2080" s="593"/>
      <c r="S2080" s="593"/>
      <c r="T2080" s="593"/>
      <c r="U2080" s="593"/>
    </row>
    <row r="2081" customHeight="1" spans="6:21">
      <c r="F2081" s="593"/>
      <c r="G2081" s="593"/>
      <c r="H2081" s="593"/>
      <c r="I2081" s="593"/>
      <c r="J2081" s="593"/>
      <c r="K2081" s="593"/>
      <c r="L2081" s="593"/>
      <c r="M2081" s="593"/>
      <c r="N2081" s="593"/>
      <c r="O2081" s="593"/>
      <c r="P2081" s="593"/>
      <c r="R2081" s="593"/>
      <c r="S2081" s="593"/>
      <c r="T2081" s="593"/>
      <c r="U2081" s="593"/>
    </row>
    <row r="2082" customHeight="1" spans="6:21">
      <c r="F2082" s="593"/>
      <c r="G2082" s="593"/>
      <c r="H2082" s="593"/>
      <c r="I2082" s="593"/>
      <c r="J2082" s="593"/>
      <c r="K2082" s="593"/>
      <c r="L2082" s="593"/>
      <c r="M2082" s="593"/>
      <c r="N2082" s="593"/>
      <c r="O2082" s="593"/>
      <c r="P2082" s="593"/>
      <c r="R2082" s="593"/>
      <c r="S2082" s="593"/>
      <c r="T2082" s="593"/>
      <c r="U2082" s="593"/>
    </row>
    <row r="2083" customHeight="1" spans="6:21">
      <c r="F2083" s="593"/>
      <c r="G2083" s="593"/>
      <c r="H2083" s="593"/>
      <c r="I2083" s="593"/>
      <c r="J2083" s="593"/>
      <c r="K2083" s="593"/>
      <c r="L2083" s="593"/>
      <c r="M2083" s="593"/>
      <c r="N2083" s="593"/>
      <c r="O2083" s="593"/>
      <c r="P2083" s="593"/>
      <c r="R2083" s="593"/>
      <c r="S2083" s="593"/>
      <c r="T2083" s="593"/>
      <c r="U2083" s="593"/>
    </row>
    <row r="2084" customHeight="1" spans="6:21">
      <c r="F2084" s="593"/>
      <c r="G2084" s="593"/>
      <c r="H2084" s="593"/>
      <c r="I2084" s="593"/>
      <c r="J2084" s="593"/>
      <c r="K2084" s="593"/>
      <c r="L2084" s="593"/>
      <c r="M2084" s="593"/>
      <c r="N2084" s="593"/>
      <c r="O2084" s="593"/>
      <c r="P2084" s="593"/>
      <c r="R2084" s="593"/>
      <c r="S2084" s="593"/>
      <c r="T2084" s="593"/>
      <c r="U2084" s="593"/>
    </row>
    <row r="2085" customHeight="1" spans="6:21">
      <c r="F2085" s="593"/>
      <c r="G2085" s="593"/>
      <c r="H2085" s="593"/>
      <c r="I2085" s="593"/>
      <c r="J2085" s="593"/>
      <c r="K2085" s="593"/>
      <c r="L2085" s="593"/>
      <c r="M2085" s="593"/>
      <c r="N2085" s="593"/>
      <c r="O2085" s="593"/>
      <c r="P2085" s="593"/>
      <c r="R2085" s="593"/>
      <c r="S2085" s="593"/>
      <c r="T2085" s="593"/>
      <c r="U2085" s="593"/>
    </row>
    <row r="2086" customHeight="1" spans="6:21">
      <c r="F2086" s="593"/>
      <c r="G2086" s="593"/>
      <c r="H2086" s="593"/>
      <c r="I2086" s="593"/>
      <c r="J2086" s="593"/>
      <c r="K2086" s="593"/>
      <c r="L2086" s="593"/>
      <c r="M2086" s="593"/>
      <c r="N2086" s="593"/>
      <c r="O2086" s="593"/>
      <c r="P2086" s="593"/>
      <c r="R2086" s="593"/>
      <c r="S2086" s="593"/>
      <c r="T2086" s="593"/>
      <c r="U2086" s="593"/>
    </row>
    <row r="2087" customHeight="1" spans="6:21">
      <c r="F2087" s="593"/>
      <c r="G2087" s="593"/>
      <c r="H2087" s="593"/>
      <c r="I2087" s="593"/>
      <c r="J2087" s="593"/>
      <c r="K2087" s="593"/>
      <c r="L2087" s="593"/>
      <c r="M2087" s="593"/>
      <c r="N2087" s="593"/>
      <c r="O2087" s="593"/>
      <c r="P2087" s="593"/>
      <c r="R2087" s="593"/>
      <c r="S2087" s="593"/>
      <c r="T2087" s="593"/>
      <c r="U2087" s="593"/>
    </row>
    <row r="2088" customHeight="1" spans="6:21">
      <c r="F2088" s="593"/>
      <c r="G2088" s="593"/>
      <c r="H2088" s="593"/>
      <c r="I2088" s="593"/>
      <c r="J2088" s="593"/>
      <c r="K2088" s="593"/>
      <c r="L2088" s="593"/>
      <c r="M2088" s="593"/>
      <c r="N2088" s="593"/>
      <c r="O2088" s="593"/>
      <c r="P2088" s="593"/>
      <c r="R2088" s="593"/>
      <c r="S2088" s="593"/>
      <c r="T2088" s="593"/>
      <c r="U2088" s="593"/>
    </row>
    <row r="2089" customHeight="1" spans="6:21">
      <c r="F2089" s="593"/>
      <c r="G2089" s="593"/>
      <c r="H2089" s="593"/>
      <c r="I2089" s="593"/>
      <c r="J2089" s="593"/>
      <c r="K2089" s="593"/>
      <c r="L2089" s="593"/>
      <c r="M2089" s="593"/>
      <c r="N2089" s="593"/>
      <c r="O2089" s="593"/>
      <c r="P2089" s="593"/>
      <c r="R2089" s="593"/>
      <c r="S2089" s="593"/>
      <c r="T2089" s="593"/>
      <c r="U2089" s="593"/>
    </row>
    <row r="2090" customHeight="1" spans="6:21">
      <c r="F2090" s="593"/>
      <c r="G2090" s="593"/>
      <c r="H2090" s="593"/>
      <c r="I2090" s="593"/>
      <c r="J2090" s="593"/>
      <c r="K2090" s="593"/>
      <c r="L2090" s="593"/>
      <c r="M2090" s="593"/>
      <c r="N2090" s="593"/>
      <c r="O2090" s="593"/>
      <c r="P2090" s="593"/>
      <c r="R2090" s="593"/>
      <c r="S2090" s="593"/>
      <c r="T2090" s="593"/>
      <c r="U2090" s="593"/>
    </row>
    <row r="2091" customHeight="1" spans="6:21">
      <c r="F2091" s="593"/>
      <c r="G2091" s="593"/>
      <c r="H2091" s="593"/>
      <c r="I2091" s="593"/>
      <c r="J2091" s="593"/>
      <c r="K2091" s="593"/>
      <c r="L2091" s="593"/>
      <c r="M2091" s="593"/>
      <c r="N2091" s="593"/>
      <c r="O2091" s="593"/>
      <c r="P2091" s="593"/>
      <c r="R2091" s="593"/>
      <c r="S2091" s="593"/>
      <c r="T2091" s="593"/>
      <c r="U2091" s="593"/>
    </row>
    <row r="2092" customHeight="1" spans="6:21">
      <c r="F2092" s="593"/>
      <c r="G2092" s="593"/>
      <c r="H2092" s="593"/>
      <c r="I2092" s="593"/>
      <c r="J2092" s="593"/>
      <c r="K2092" s="593"/>
      <c r="L2092" s="593"/>
      <c r="M2092" s="593"/>
      <c r="N2092" s="593"/>
      <c r="O2092" s="593"/>
      <c r="P2092" s="593"/>
      <c r="R2092" s="593"/>
      <c r="S2092" s="593"/>
      <c r="T2092" s="593"/>
      <c r="U2092" s="593"/>
    </row>
    <row r="2093" customHeight="1" spans="6:21">
      <c r="F2093" s="593"/>
      <c r="G2093" s="593"/>
      <c r="H2093" s="593"/>
      <c r="I2093" s="593"/>
      <c r="J2093" s="593"/>
      <c r="K2093" s="593"/>
      <c r="L2093" s="593"/>
      <c r="M2093" s="593"/>
      <c r="N2093" s="593"/>
      <c r="O2093" s="593"/>
      <c r="P2093" s="593"/>
      <c r="R2093" s="593"/>
      <c r="S2093" s="593"/>
      <c r="T2093" s="593"/>
      <c r="U2093" s="593"/>
    </row>
    <row r="2094" customHeight="1" spans="6:21">
      <c r="F2094" s="593"/>
      <c r="G2094" s="593"/>
      <c r="H2094" s="593"/>
      <c r="I2094" s="593"/>
      <c r="J2094" s="593"/>
      <c r="K2094" s="593"/>
      <c r="L2094" s="593"/>
      <c r="M2094" s="593"/>
      <c r="N2094" s="593"/>
      <c r="O2094" s="593"/>
      <c r="P2094" s="593"/>
      <c r="R2094" s="593"/>
      <c r="S2094" s="593"/>
      <c r="T2094" s="593"/>
      <c r="U2094" s="593"/>
    </row>
    <row r="2095" customHeight="1" spans="6:21">
      <c r="F2095" s="593"/>
      <c r="G2095" s="593"/>
      <c r="H2095" s="593"/>
      <c r="I2095" s="593"/>
      <c r="J2095" s="593"/>
      <c r="K2095" s="593"/>
      <c r="L2095" s="593"/>
      <c r="M2095" s="593"/>
      <c r="N2095" s="593"/>
      <c r="O2095" s="593"/>
      <c r="P2095" s="593"/>
      <c r="R2095" s="593"/>
      <c r="S2095" s="593"/>
      <c r="T2095" s="593"/>
      <c r="U2095" s="593"/>
    </row>
    <row r="2096" customHeight="1" spans="6:21">
      <c r="F2096" s="593"/>
      <c r="G2096" s="593"/>
      <c r="H2096" s="593"/>
      <c r="I2096" s="593"/>
      <c r="J2096" s="593"/>
      <c r="K2096" s="593"/>
      <c r="L2096" s="593"/>
      <c r="M2096" s="593"/>
      <c r="N2096" s="593"/>
      <c r="O2096" s="593"/>
      <c r="P2096" s="593"/>
      <c r="R2096" s="593"/>
      <c r="S2096" s="593"/>
      <c r="T2096" s="593"/>
      <c r="U2096" s="593"/>
    </row>
    <row r="2097" customHeight="1" spans="6:21">
      <c r="F2097" s="593"/>
      <c r="G2097" s="593"/>
      <c r="H2097" s="593"/>
      <c r="I2097" s="593"/>
      <c r="J2097" s="593"/>
      <c r="K2097" s="593"/>
      <c r="L2097" s="593"/>
      <c r="M2097" s="593"/>
      <c r="N2097" s="593"/>
      <c r="O2097" s="593"/>
      <c r="P2097" s="593"/>
      <c r="R2097" s="593"/>
      <c r="S2097" s="593"/>
      <c r="T2097" s="593"/>
      <c r="U2097" s="593"/>
    </row>
    <row r="2098" customHeight="1" spans="6:21">
      <c r="F2098" s="593"/>
      <c r="G2098" s="593"/>
      <c r="H2098" s="593"/>
      <c r="I2098" s="593"/>
      <c r="J2098" s="593"/>
      <c r="K2098" s="593"/>
      <c r="L2098" s="593"/>
      <c r="M2098" s="593"/>
      <c r="N2098" s="593"/>
      <c r="O2098" s="593"/>
      <c r="P2098" s="593"/>
      <c r="R2098" s="593"/>
      <c r="S2098" s="593"/>
      <c r="T2098" s="593"/>
      <c r="U2098" s="593"/>
    </row>
    <row r="2099" customHeight="1" spans="6:21">
      <c r="F2099" s="593"/>
      <c r="G2099" s="593"/>
      <c r="H2099" s="593"/>
      <c r="I2099" s="593"/>
      <c r="J2099" s="593"/>
      <c r="K2099" s="593"/>
      <c r="L2099" s="593"/>
      <c r="M2099" s="593"/>
      <c r="N2099" s="593"/>
      <c r="O2099" s="593"/>
      <c r="P2099" s="593"/>
      <c r="R2099" s="593"/>
      <c r="S2099" s="593"/>
      <c r="T2099" s="593"/>
      <c r="U2099" s="593"/>
    </row>
    <row r="2100" customHeight="1" spans="6:21">
      <c r="F2100" s="593"/>
      <c r="G2100" s="593"/>
      <c r="H2100" s="593"/>
      <c r="I2100" s="593"/>
      <c r="J2100" s="593"/>
      <c r="K2100" s="593"/>
      <c r="L2100" s="593"/>
      <c r="M2100" s="593"/>
      <c r="N2100" s="593"/>
      <c r="O2100" s="593"/>
      <c r="P2100" s="593"/>
      <c r="R2100" s="593"/>
      <c r="S2100" s="593"/>
      <c r="T2100" s="593"/>
      <c r="U2100" s="593"/>
    </row>
    <row r="2101" customHeight="1" spans="6:21">
      <c r="F2101" s="593"/>
      <c r="G2101" s="593"/>
      <c r="H2101" s="593"/>
      <c r="I2101" s="593"/>
      <c r="J2101" s="593"/>
      <c r="K2101" s="593"/>
      <c r="L2101" s="593"/>
      <c r="M2101" s="593"/>
      <c r="N2101" s="593"/>
      <c r="O2101" s="593"/>
      <c r="P2101" s="593"/>
      <c r="R2101" s="593"/>
      <c r="S2101" s="593"/>
      <c r="T2101" s="593"/>
      <c r="U2101" s="593"/>
    </row>
    <row r="2102" customHeight="1" spans="6:21">
      <c r="F2102" s="593"/>
      <c r="G2102" s="593"/>
      <c r="H2102" s="593"/>
      <c r="I2102" s="593"/>
      <c r="J2102" s="593"/>
      <c r="K2102" s="593"/>
      <c r="L2102" s="593"/>
      <c r="M2102" s="593"/>
      <c r="N2102" s="593"/>
      <c r="O2102" s="593"/>
      <c r="P2102" s="593"/>
      <c r="R2102" s="593"/>
      <c r="S2102" s="593"/>
      <c r="T2102" s="593"/>
      <c r="U2102" s="593"/>
    </row>
    <row r="2103" customHeight="1" spans="6:21">
      <c r="F2103" s="593"/>
      <c r="G2103" s="593"/>
      <c r="H2103" s="593"/>
      <c r="I2103" s="593"/>
      <c r="J2103" s="593"/>
      <c r="K2103" s="593"/>
      <c r="L2103" s="593"/>
      <c r="M2103" s="593"/>
      <c r="N2103" s="593"/>
      <c r="O2103" s="593"/>
      <c r="P2103" s="593"/>
      <c r="R2103" s="593"/>
      <c r="S2103" s="593"/>
      <c r="T2103" s="593"/>
      <c r="U2103" s="593"/>
    </row>
    <row r="2104" customHeight="1" spans="6:21">
      <c r="F2104" s="593"/>
      <c r="G2104" s="593"/>
      <c r="H2104" s="593"/>
      <c r="I2104" s="593"/>
      <c r="J2104" s="593"/>
      <c r="K2104" s="593"/>
      <c r="L2104" s="593"/>
      <c r="M2104" s="593"/>
      <c r="N2104" s="593"/>
      <c r="O2104" s="593"/>
      <c r="P2104" s="593"/>
      <c r="R2104" s="593"/>
      <c r="S2104" s="593"/>
      <c r="T2104" s="593"/>
      <c r="U2104" s="593"/>
    </row>
    <row r="2105" customHeight="1" spans="6:21">
      <c r="F2105" s="593"/>
      <c r="G2105" s="593"/>
      <c r="H2105" s="593"/>
      <c r="I2105" s="593"/>
      <c r="J2105" s="593"/>
      <c r="K2105" s="593"/>
      <c r="L2105" s="593"/>
      <c r="M2105" s="593"/>
      <c r="N2105" s="593"/>
      <c r="O2105" s="593"/>
      <c r="P2105" s="593"/>
      <c r="R2105" s="593"/>
      <c r="S2105" s="593"/>
      <c r="T2105" s="593"/>
      <c r="U2105" s="593"/>
    </row>
    <row r="2106" customHeight="1" spans="6:21">
      <c r="F2106" s="593"/>
      <c r="G2106" s="593"/>
      <c r="H2106" s="593"/>
      <c r="I2106" s="593"/>
      <c r="J2106" s="593"/>
      <c r="K2106" s="593"/>
      <c r="L2106" s="593"/>
      <c r="M2106" s="593"/>
      <c r="N2106" s="593"/>
      <c r="O2106" s="593"/>
      <c r="P2106" s="593"/>
      <c r="R2106" s="593"/>
      <c r="S2106" s="593"/>
      <c r="T2106" s="593"/>
      <c r="U2106" s="593"/>
    </row>
    <row r="2107" customHeight="1" spans="6:21">
      <c r="F2107" s="593"/>
      <c r="G2107" s="593"/>
      <c r="H2107" s="593"/>
      <c r="I2107" s="593"/>
      <c r="J2107" s="593"/>
      <c r="K2107" s="593"/>
      <c r="L2107" s="593"/>
      <c r="M2107" s="593"/>
      <c r="N2107" s="593"/>
      <c r="O2107" s="593"/>
      <c r="P2107" s="593"/>
      <c r="R2107" s="593"/>
      <c r="S2107" s="593"/>
      <c r="T2107" s="593"/>
      <c r="U2107" s="593"/>
    </row>
    <row r="2108" customHeight="1" spans="6:21">
      <c r="F2108" s="593"/>
      <c r="G2108" s="593"/>
      <c r="H2108" s="593"/>
      <c r="I2108" s="593"/>
      <c r="J2108" s="593"/>
      <c r="K2108" s="593"/>
      <c r="L2108" s="593"/>
      <c r="M2108" s="593"/>
      <c r="N2108" s="593"/>
      <c r="O2108" s="593"/>
      <c r="P2108" s="593"/>
      <c r="R2108" s="593"/>
      <c r="S2108" s="593"/>
      <c r="T2108" s="593"/>
      <c r="U2108" s="593"/>
    </row>
    <row r="2109" customHeight="1" spans="6:21">
      <c r="F2109" s="593"/>
      <c r="G2109" s="593"/>
      <c r="H2109" s="593"/>
      <c r="I2109" s="593"/>
      <c r="J2109" s="593"/>
      <c r="K2109" s="593"/>
      <c r="L2109" s="593"/>
      <c r="M2109" s="593"/>
      <c r="N2109" s="593"/>
      <c r="O2109" s="593"/>
      <c r="P2109" s="593"/>
      <c r="R2109" s="593"/>
      <c r="S2109" s="593"/>
      <c r="T2109" s="593"/>
      <c r="U2109" s="593"/>
    </row>
    <row r="2110" customHeight="1" spans="6:21">
      <c r="F2110" s="593"/>
      <c r="G2110" s="593"/>
      <c r="H2110" s="593"/>
      <c r="I2110" s="593"/>
      <c r="J2110" s="593"/>
      <c r="K2110" s="593"/>
      <c r="L2110" s="593"/>
      <c r="M2110" s="593"/>
      <c r="N2110" s="593"/>
      <c r="O2110" s="593"/>
      <c r="P2110" s="593"/>
      <c r="R2110" s="593"/>
      <c r="S2110" s="593"/>
      <c r="T2110" s="593"/>
      <c r="U2110" s="593"/>
    </row>
    <row r="2111" customHeight="1" spans="6:21">
      <c r="F2111" s="593"/>
      <c r="G2111" s="593"/>
      <c r="H2111" s="593"/>
      <c r="I2111" s="593"/>
      <c r="J2111" s="593"/>
      <c r="K2111" s="593"/>
      <c r="L2111" s="593"/>
      <c r="M2111" s="593"/>
      <c r="N2111" s="593"/>
      <c r="O2111" s="593"/>
      <c r="P2111" s="593"/>
      <c r="R2111" s="593"/>
      <c r="S2111" s="593"/>
      <c r="T2111" s="593"/>
      <c r="U2111" s="593"/>
    </row>
    <row r="2112" customHeight="1" spans="6:21">
      <c r="F2112" s="593"/>
      <c r="G2112" s="593"/>
      <c r="H2112" s="593"/>
      <c r="I2112" s="593"/>
      <c r="J2112" s="593"/>
      <c r="K2112" s="593"/>
      <c r="L2112" s="593"/>
      <c r="M2112" s="593"/>
      <c r="N2112" s="593"/>
      <c r="O2112" s="593"/>
      <c r="P2112" s="593"/>
      <c r="R2112" s="593"/>
      <c r="S2112" s="593"/>
      <c r="T2112" s="593"/>
      <c r="U2112" s="593"/>
    </row>
    <row r="2113" customHeight="1" spans="6:21">
      <c r="F2113" s="593"/>
      <c r="G2113" s="593"/>
      <c r="H2113" s="593"/>
      <c r="I2113" s="593"/>
      <c r="J2113" s="593"/>
      <c r="K2113" s="593"/>
      <c r="L2113" s="593"/>
      <c r="M2113" s="593"/>
      <c r="N2113" s="593"/>
      <c r="O2113" s="593"/>
      <c r="P2113" s="593"/>
      <c r="R2113" s="593"/>
      <c r="S2113" s="593"/>
      <c r="T2113" s="593"/>
      <c r="U2113" s="593"/>
    </row>
    <row r="2114" customHeight="1" spans="6:21">
      <c r="F2114" s="593"/>
      <c r="G2114" s="593"/>
      <c r="H2114" s="593"/>
      <c r="I2114" s="593"/>
      <c r="J2114" s="593"/>
      <c r="K2114" s="593"/>
      <c r="L2114" s="593"/>
      <c r="M2114" s="593"/>
      <c r="N2114" s="593"/>
      <c r="O2114" s="593"/>
      <c r="P2114" s="593"/>
      <c r="R2114" s="593"/>
      <c r="S2114" s="593"/>
      <c r="T2114" s="593"/>
      <c r="U2114" s="593"/>
    </row>
    <row r="2115" customHeight="1" spans="6:21">
      <c r="F2115" s="593"/>
      <c r="G2115" s="593"/>
      <c r="H2115" s="593"/>
      <c r="I2115" s="593"/>
      <c r="J2115" s="593"/>
      <c r="K2115" s="593"/>
      <c r="L2115" s="593"/>
      <c r="M2115" s="593"/>
      <c r="N2115" s="593"/>
      <c r="O2115" s="593"/>
      <c r="P2115" s="593"/>
      <c r="R2115" s="593"/>
      <c r="S2115" s="593"/>
      <c r="T2115" s="593"/>
      <c r="U2115" s="593"/>
    </row>
    <row r="2116" customHeight="1" spans="6:21">
      <c r="F2116" s="593"/>
      <c r="G2116" s="593"/>
      <c r="H2116" s="593"/>
      <c r="I2116" s="593"/>
      <c r="J2116" s="593"/>
      <c r="K2116" s="593"/>
      <c r="L2116" s="593"/>
      <c r="M2116" s="593"/>
      <c r="N2116" s="593"/>
      <c r="O2116" s="593"/>
      <c r="P2116" s="593"/>
      <c r="R2116" s="593"/>
      <c r="S2116" s="593"/>
      <c r="T2116" s="593"/>
      <c r="U2116" s="593"/>
    </row>
    <row r="2117" customHeight="1" spans="6:21">
      <c r="F2117" s="593"/>
      <c r="G2117" s="593"/>
      <c r="H2117" s="593"/>
      <c r="I2117" s="593"/>
      <c r="J2117" s="593"/>
      <c r="K2117" s="593"/>
      <c r="L2117" s="593"/>
      <c r="M2117" s="593"/>
      <c r="N2117" s="593"/>
      <c r="O2117" s="593"/>
      <c r="P2117" s="593"/>
      <c r="R2117" s="593"/>
      <c r="S2117" s="593"/>
      <c r="T2117" s="593"/>
      <c r="U2117" s="593"/>
    </row>
    <row r="2118" customHeight="1" spans="6:21">
      <c r="F2118" s="593"/>
      <c r="G2118" s="593"/>
      <c r="H2118" s="593"/>
      <c r="I2118" s="593"/>
      <c r="J2118" s="593"/>
      <c r="K2118" s="593"/>
      <c r="L2118" s="593"/>
      <c r="M2118" s="593"/>
      <c r="N2118" s="593"/>
      <c r="O2118" s="593"/>
      <c r="P2118" s="593"/>
      <c r="R2118" s="593"/>
      <c r="S2118" s="593"/>
      <c r="T2118" s="593"/>
      <c r="U2118" s="593"/>
    </row>
    <row r="2119" customHeight="1" spans="6:21">
      <c r="F2119" s="593"/>
      <c r="G2119" s="593"/>
      <c r="H2119" s="593"/>
      <c r="I2119" s="593"/>
      <c r="J2119" s="593"/>
      <c r="K2119" s="593"/>
      <c r="L2119" s="593"/>
      <c r="M2119" s="593"/>
      <c r="N2119" s="593"/>
      <c r="O2119" s="593"/>
      <c r="P2119" s="593"/>
      <c r="R2119" s="593"/>
      <c r="S2119" s="593"/>
      <c r="T2119" s="593"/>
      <c r="U2119" s="593"/>
    </row>
    <row r="2120" customHeight="1" spans="6:21">
      <c r="F2120" s="593"/>
      <c r="G2120" s="593"/>
      <c r="H2120" s="593"/>
      <c r="I2120" s="593"/>
      <c r="J2120" s="593"/>
      <c r="K2120" s="593"/>
      <c r="L2120" s="593"/>
      <c r="M2120" s="593"/>
      <c r="N2120" s="593"/>
      <c r="O2120" s="593"/>
      <c r="P2120" s="593"/>
      <c r="R2120" s="593"/>
      <c r="S2120" s="593"/>
      <c r="T2120" s="593"/>
      <c r="U2120" s="593"/>
    </row>
    <row r="2121" customHeight="1" spans="6:21">
      <c r="F2121" s="593"/>
      <c r="G2121" s="593"/>
      <c r="H2121" s="593"/>
      <c r="I2121" s="593"/>
      <c r="J2121" s="593"/>
      <c r="K2121" s="593"/>
      <c r="L2121" s="593"/>
      <c r="M2121" s="593"/>
      <c r="N2121" s="593"/>
      <c r="O2121" s="593"/>
      <c r="P2121" s="593"/>
      <c r="R2121" s="593"/>
      <c r="S2121" s="593"/>
      <c r="T2121" s="593"/>
      <c r="U2121" s="593"/>
    </row>
    <row r="2122" customHeight="1" spans="6:21">
      <c r="F2122" s="593"/>
      <c r="G2122" s="593"/>
      <c r="H2122" s="593"/>
      <c r="I2122" s="593"/>
      <c r="J2122" s="593"/>
      <c r="K2122" s="593"/>
      <c r="L2122" s="593"/>
      <c r="M2122" s="593"/>
      <c r="N2122" s="593"/>
      <c r="O2122" s="593"/>
      <c r="P2122" s="593"/>
      <c r="R2122" s="593"/>
      <c r="S2122" s="593"/>
      <c r="T2122" s="593"/>
      <c r="U2122" s="593"/>
    </row>
    <row r="2123" customHeight="1" spans="6:21">
      <c r="F2123" s="593"/>
      <c r="G2123" s="593"/>
      <c r="H2123" s="593"/>
      <c r="I2123" s="593"/>
      <c r="J2123" s="593"/>
      <c r="K2123" s="593"/>
      <c r="L2123" s="593"/>
      <c r="M2123" s="593"/>
      <c r="N2123" s="593"/>
      <c r="O2123" s="593"/>
      <c r="P2123" s="593"/>
      <c r="R2123" s="593"/>
      <c r="S2123" s="593"/>
      <c r="T2123" s="593"/>
      <c r="U2123" s="593"/>
    </row>
    <row r="2124" customHeight="1" spans="6:21">
      <c r="F2124" s="593"/>
      <c r="G2124" s="593"/>
      <c r="H2124" s="593"/>
      <c r="I2124" s="593"/>
      <c r="J2124" s="593"/>
      <c r="K2124" s="593"/>
      <c r="L2124" s="593"/>
      <c r="M2124" s="593"/>
      <c r="N2124" s="593"/>
      <c r="O2124" s="593"/>
      <c r="P2124" s="593"/>
      <c r="R2124" s="593"/>
      <c r="S2124" s="593"/>
      <c r="T2124" s="593"/>
      <c r="U2124" s="593"/>
    </row>
    <row r="2125" customHeight="1" spans="6:21">
      <c r="F2125" s="593"/>
      <c r="G2125" s="593"/>
      <c r="H2125" s="593"/>
      <c r="I2125" s="593"/>
      <c r="J2125" s="593"/>
      <c r="K2125" s="593"/>
      <c r="L2125" s="593"/>
      <c r="M2125" s="593"/>
      <c r="N2125" s="593"/>
      <c r="O2125" s="593"/>
      <c r="P2125" s="593"/>
      <c r="R2125" s="593"/>
      <c r="S2125" s="593"/>
      <c r="T2125" s="593"/>
      <c r="U2125" s="593"/>
    </row>
    <row r="2126" customHeight="1" spans="6:21">
      <c r="F2126" s="593"/>
      <c r="G2126" s="593"/>
      <c r="H2126" s="593"/>
      <c r="I2126" s="593"/>
      <c r="J2126" s="593"/>
      <c r="K2126" s="593"/>
      <c r="L2126" s="593"/>
      <c r="M2126" s="593"/>
      <c r="N2126" s="593"/>
      <c r="O2126" s="593"/>
      <c r="P2126" s="593"/>
      <c r="R2126" s="593"/>
      <c r="S2126" s="593"/>
      <c r="T2126" s="593"/>
      <c r="U2126" s="593"/>
    </row>
    <row r="2127" customHeight="1" spans="6:21">
      <c r="F2127" s="593"/>
      <c r="G2127" s="593"/>
      <c r="H2127" s="593"/>
      <c r="I2127" s="593"/>
      <c r="J2127" s="593"/>
      <c r="K2127" s="593"/>
      <c r="L2127" s="593"/>
      <c r="M2127" s="593"/>
      <c r="N2127" s="593"/>
      <c r="O2127" s="593"/>
      <c r="P2127" s="593"/>
      <c r="R2127" s="593"/>
      <c r="S2127" s="593"/>
      <c r="T2127" s="593"/>
      <c r="U2127" s="593"/>
    </row>
    <row r="2128" customHeight="1" spans="6:21">
      <c r="F2128" s="593"/>
      <c r="G2128" s="593"/>
      <c r="H2128" s="593"/>
      <c r="I2128" s="593"/>
      <c r="J2128" s="593"/>
      <c r="K2128" s="593"/>
      <c r="L2128" s="593"/>
      <c r="M2128" s="593"/>
      <c r="N2128" s="593"/>
      <c r="O2128" s="593"/>
      <c r="P2128" s="593"/>
      <c r="R2128" s="593"/>
      <c r="S2128" s="593"/>
      <c r="T2128" s="593"/>
      <c r="U2128" s="593"/>
    </row>
    <row r="2129" customHeight="1" spans="6:21">
      <c r="F2129" s="593"/>
      <c r="G2129" s="593"/>
      <c r="H2129" s="593"/>
      <c r="I2129" s="593"/>
      <c r="J2129" s="593"/>
      <c r="K2129" s="593"/>
      <c r="L2129" s="593"/>
      <c r="M2129" s="593"/>
      <c r="N2129" s="593"/>
      <c r="O2129" s="593"/>
      <c r="P2129" s="593"/>
      <c r="R2129" s="593"/>
      <c r="S2129" s="593"/>
      <c r="T2129" s="593"/>
      <c r="U2129" s="593"/>
    </row>
    <row r="2130" customHeight="1" spans="6:21">
      <c r="F2130" s="593"/>
      <c r="G2130" s="593"/>
      <c r="H2130" s="593"/>
      <c r="I2130" s="593"/>
      <c r="J2130" s="593"/>
      <c r="K2130" s="593"/>
      <c r="L2130" s="593"/>
      <c r="M2130" s="593"/>
      <c r="N2130" s="593"/>
      <c r="O2130" s="593"/>
      <c r="P2130" s="593"/>
      <c r="R2130" s="593"/>
      <c r="S2130" s="593"/>
      <c r="T2130" s="593"/>
      <c r="U2130" s="593"/>
    </row>
    <row r="2131" customHeight="1" spans="6:21">
      <c r="F2131" s="593"/>
      <c r="G2131" s="593"/>
      <c r="H2131" s="593"/>
      <c r="I2131" s="593"/>
      <c r="J2131" s="593"/>
      <c r="K2131" s="593"/>
      <c r="L2131" s="593"/>
      <c r="M2131" s="593"/>
      <c r="N2131" s="593"/>
      <c r="O2131" s="593"/>
      <c r="P2131" s="593"/>
      <c r="R2131" s="593"/>
      <c r="S2131" s="593"/>
      <c r="T2131" s="593"/>
      <c r="U2131" s="593"/>
    </row>
    <row r="2132" customHeight="1" spans="6:21">
      <c r="F2132" s="593"/>
      <c r="G2132" s="593"/>
      <c r="H2132" s="593"/>
      <c r="I2132" s="593"/>
      <c r="J2132" s="593"/>
      <c r="K2132" s="593"/>
      <c r="L2132" s="593"/>
      <c r="M2132" s="593"/>
      <c r="N2132" s="593"/>
      <c r="O2132" s="593"/>
      <c r="P2132" s="593"/>
      <c r="R2132" s="593"/>
      <c r="S2132" s="593"/>
      <c r="T2132" s="593"/>
      <c r="U2132" s="593"/>
    </row>
    <row r="2133" customHeight="1" spans="6:21">
      <c r="F2133" s="593"/>
      <c r="G2133" s="593"/>
      <c r="H2133" s="593"/>
      <c r="I2133" s="593"/>
      <c r="J2133" s="593"/>
      <c r="K2133" s="593"/>
      <c r="L2133" s="593"/>
      <c r="M2133" s="593"/>
      <c r="N2133" s="593"/>
      <c r="O2133" s="593"/>
      <c r="P2133" s="593"/>
      <c r="R2133" s="593"/>
      <c r="S2133" s="593"/>
      <c r="T2133" s="593"/>
      <c r="U2133" s="593"/>
    </row>
    <row r="2134" customHeight="1" spans="6:21">
      <c r="F2134" s="593"/>
      <c r="G2134" s="593"/>
      <c r="H2134" s="593"/>
      <c r="I2134" s="593"/>
      <c r="J2134" s="593"/>
      <c r="K2134" s="593"/>
      <c r="L2134" s="593"/>
      <c r="M2134" s="593"/>
      <c r="N2134" s="593"/>
      <c r="O2134" s="593"/>
      <c r="P2134" s="593"/>
      <c r="R2134" s="593"/>
      <c r="S2134" s="593"/>
      <c r="T2134" s="593"/>
      <c r="U2134" s="593"/>
    </row>
    <row r="2135" customHeight="1" spans="6:21">
      <c r="F2135" s="593"/>
      <c r="G2135" s="593"/>
      <c r="H2135" s="593"/>
      <c r="I2135" s="593"/>
      <c r="J2135" s="593"/>
      <c r="K2135" s="593"/>
      <c r="L2135" s="593"/>
      <c r="M2135" s="593"/>
      <c r="N2135" s="593"/>
      <c r="O2135" s="593"/>
      <c r="P2135" s="593"/>
      <c r="R2135" s="593"/>
      <c r="S2135" s="593"/>
      <c r="T2135" s="593"/>
      <c r="U2135" s="593"/>
    </row>
    <row r="2136" customHeight="1" spans="6:21">
      <c r="F2136" s="593"/>
      <c r="G2136" s="593"/>
      <c r="H2136" s="593"/>
      <c r="I2136" s="593"/>
      <c r="J2136" s="593"/>
      <c r="K2136" s="593"/>
      <c r="L2136" s="593"/>
      <c r="M2136" s="593"/>
      <c r="N2136" s="593"/>
      <c r="O2136" s="593"/>
      <c r="P2136" s="593"/>
      <c r="R2136" s="593"/>
      <c r="S2136" s="593"/>
      <c r="T2136" s="593"/>
      <c r="U2136" s="593"/>
    </row>
    <row r="2137" customHeight="1" spans="6:21">
      <c r="F2137" s="593"/>
      <c r="G2137" s="593"/>
      <c r="H2137" s="593"/>
      <c r="I2137" s="593"/>
      <c r="J2137" s="593"/>
      <c r="K2137" s="593"/>
      <c r="L2137" s="593"/>
      <c r="M2137" s="593"/>
      <c r="N2137" s="593"/>
      <c r="O2137" s="593"/>
      <c r="P2137" s="593"/>
      <c r="R2137" s="593"/>
      <c r="S2137" s="593"/>
      <c r="T2137" s="593"/>
      <c r="U2137" s="593"/>
    </row>
    <row r="2138" customHeight="1" spans="6:21">
      <c r="F2138" s="593"/>
      <c r="G2138" s="593"/>
      <c r="H2138" s="593"/>
      <c r="I2138" s="593"/>
      <c r="J2138" s="593"/>
      <c r="K2138" s="593"/>
      <c r="L2138" s="593"/>
      <c r="M2138" s="593"/>
      <c r="N2138" s="593"/>
      <c r="O2138" s="593"/>
      <c r="P2138" s="593"/>
      <c r="R2138" s="593"/>
      <c r="S2138" s="593"/>
      <c r="T2138" s="593"/>
      <c r="U2138" s="593"/>
    </row>
    <row r="2139" customHeight="1" spans="6:21">
      <c r="F2139" s="593"/>
      <c r="G2139" s="593"/>
      <c r="H2139" s="593"/>
      <c r="I2139" s="593"/>
      <c r="J2139" s="593"/>
      <c r="K2139" s="593"/>
      <c r="L2139" s="593"/>
      <c r="M2139" s="593"/>
      <c r="N2139" s="593"/>
      <c r="O2139" s="593"/>
      <c r="P2139" s="593"/>
      <c r="R2139" s="593"/>
      <c r="S2139" s="593"/>
      <c r="T2139" s="593"/>
      <c r="U2139" s="593"/>
    </row>
    <row r="2140" customHeight="1" spans="6:21">
      <c r="F2140" s="593"/>
      <c r="G2140" s="593"/>
      <c r="H2140" s="593"/>
      <c r="I2140" s="593"/>
      <c r="J2140" s="593"/>
      <c r="K2140" s="593"/>
      <c r="L2140" s="593"/>
      <c r="M2140" s="593"/>
      <c r="N2140" s="593"/>
      <c r="O2140" s="593"/>
      <c r="P2140" s="593"/>
      <c r="R2140" s="593"/>
      <c r="S2140" s="593"/>
      <c r="T2140" s="593"/>
      <c r="U2140" s="593"/>
    </row>
    <row r="2141" customHeight="1" spans="6:21">
      <c r="F2141" s="593"/>
      <c r="G2141" s="593"/>
      <c r="H2141" s="593"/>
      <c r="I2141" s="593"/>
      <c r="J2141" s="593"/>
      <c r="K2141" s="593"/>
      <c r="L2141" s="593"/>
      <c r="M2141" s="593"/>
      <c r="N2141" s="593"/>
      <c r="O2141" s="593"/>
      <c r="P2141" s="593"/>
      <c r="R2141" s="593"/>
      <c r="S2141" s="593"/>
      <c r="T2141" s="593"/>
      <c r="U2141" s="593"/>
    </row>
    <row r="2142" customHeight="1" spans="6:21">
      <c r="F2142" s="593"/>
      <c r="G2142" s="593"/>
      <c r="H2142" s="593"/>
      <c r="I2142" s="593"/>
      <c r="J2142" s="593"/>
      <c r="K2142" s="593"/>
      <c r="L2142" s="593"/>
      <c r="M2142" s="593"/>
      <c r="N2142" s="593"/>
      <c r="O2142" s="593"/>
      <c r="P2142" s="593"/>
      <c r="R2142" s="593"/>
      <c r="S2142" s="593"/>
      <c r="T2142" s="593"/>
      <c r="U2142" s="593"/>
    </row>
    <row r="2143" customHeight="1" spans="6:21">
      <c r="F2143" s="593"/>
      <c r="G2143" s="593"/>
      <c r="H2143" s="593"/>
      <c r="I2143" s="593"/>
      <c r="J2143" s="593"/>
      <c r="K2143" s="593"/>
      <c r="L2143" s="593"/>
      <c r="M2143" s="593"/>
      <c r="N2143" s="593"/>
      <c r="O2143" s="593"/>
      <c r="P2143" s="593"/>
      <c r="R2143" s="593"/>
      <c r="S2143" s="593"/>
      <c r="T2143" s="593"/>
      <c r="U2143" s="593"/>
    </row>
    <row r="2144" customHeight="1" spans="6:21">
      <c r="F2144" s="593"/>
      <c r="G2144" s="593"/>
      <c r="H2144" s="593"/>
      <c r="I2144" s="593"/>
      <c r="J2144" s="593"/>
      <c r="K2144" s="593"/>
      <c r="L2144" s="593"/>
      <c r="M2144" s="593"/>
      <c r="N2144" s="593"/>
      <c r="O2144" s="593"/>
      <c r="P2144" s="593"/>
      <c r="R2144" s="593"/>
      <c r="S2144" s="593"/>
      <c r="T2144" s="593"/>
      <c r="U2144" s="593"/>
    </row>
    <row r="2145" customHeight="1" spans="6:21">
      <c r="F2145" s="593"/>
      <c r="G2145" s="593"/>
      <c r="H2145" s="593"/>
      <c r="I2145" s="593"/>
      <c r="J2145" s="593"/>
      <c r="K2145" s="593"/>
      <c r="L2145" s="593"/>
      <c r="M2145" s="593"/>
      <c r="N2145" s="593"/>
      <c r="O2145" s="593"/>
      <c r="P2145" s="593"/>
      <c r="R2145" s="593"/>
      <c r="S2145" s="593"/>
      <c r="T2145" s="593"/>
      <c r="U2145" s="593"/>
    </row>
    <row r="2146" customHeight="1" spans="6:21">
      <c r="F2146" s="593"/>
      <c r="G2146" s="593"/>
      <c r="H2146" s="593"/>
      <c r="I2146" s="593"/>
      <c r="J2146" s="593"/>
      <c r="K2146" s="593"/>
      <c r="L2146" s="593"/>
      <c r="M2146" s="593"/>
      <c r="N2146" s="593"/>
      <c r="O2146" s="593"/>
      <c r="P2146" s="593"/>
      <c r="R2146" s="593"/>
      <c r="S2146" s="593"/>
      <c r="T2146" s="593"/>
      <c r="U2146" s="593"/>
    </row>
    <row r="2147" customHeight="1" spans="6:21">
      <c r="F2147" s="593"/>
      <c r="G2147" s="593"/>
      <c r="H2147" s="593"/>
      <c r="I2147" s="593"/>
      <c r="J2147" s="593"/>
      <c r="K2147" s="593"/>
      <c r="L2147" s="593"/>
      <c r="M2147" s="593"/>
      <c r="N2147" s="593"/>
      <c r="O2147" s="593"/>
      <c r="P2147" s="593"/>
      <c r="R2147" s="593"/>
      <c r="S2147" s="593"/>
      <c r="T2147" s="593"/>
      <c r="U2147" s="593"/>
    </row>
    <row r="2148" customHeight="1" spans="6:21">
      <c r="F2148" s="593"/>
      <c r="G2148" s="593"/>
      <c r="H2148" s="593"/>
      <c r="I2148" s="593"/>
      <c r="J2148" s="593"/>
      <c r="K2148" s="593"/>
      <c r="L2148" s="593"/>
      <c r="M2148" s="593"/>
      <c r="N2148" s="593"/>
      <c r="O2148" s="593"/>
      <c r="P2148" s="593"/>
      <c r="R2148" s="593"/>
      <c r="S2148" s="593"/>
      <c r="T2148" s="593"/>
      <c r="U2148" s="593"/>
    </row>
    <row r="2149" customHeight="1" spans="6:21">
      <c r="F2149" s="593"/>
      <c r="G2149" s="593"/>
      <c r="H2149" s="593"/>
      <c r="I2149" s="593"/>
      <c r="J2149" s="593"/>
      <c r="K2149" s="593"/>
      <c r="L2149" s="593"/>
      <c r="M2149" s="593"/>
      <c r="N2149" s="593"/>
      <c r="O2149" s="593"/>
      <c r="P2149" s="593"/>
      <c r="R2149" s="593"/>
      <c r="S2149" s="593"/>
      <c r="T2149" s="593"/>
      <c r="U2149" s="593"/>
    </row>
    <row r="2150" customHeight="1" spans="6:21">
      <c r="F2150" s="593"/>
      <c r="G2150" s="593"/>
      <c r="H2150" s="593"/>
      <c r="I2150" s="593"/>
      <c r="J2150" s="593"/>
      <c r="K2150" s="593"/>
      <c r="L2150" s="593"/>
      <c r="M2150" s="593"/>
      <c r="N2150" s="593"/>
      <c r="O2150" s="593"/>
      <c r="P2150" s="593"/>
      <c r="R2150" s="593"/>
      <c r="S2150" s="593"/>
      <c r="T2150" s="593"/>
      <c r="U2150" s="593"/>
    </row>
    <row r="2151" customHeight="1" spans="6:21">
      <c r="F2151" s="593"/>
      <c r="G2151" s="593"/>
      <c r="H2151" s="593"/>
      <c r="I2151" s="593"/>
      <c r="J2151" s="593"/>
      <c r="K2151" s="593"/>
      <c r="L2151" s="593"/>
      <c r="M2151" s="593"/>
      <c r="N2151" s="593"/>
      <c r="O2151" s="593"/>
      <c r="P2151" s="593"/>
      <c r="R2151" s="593"/>
      <c r="S2151" s="593"/>
      <c r="T2151" s="593"/>
      <c r="U2151" s="593"/>
    </row>
    <row r="2152" customHeight="1" spans="6:21">
      <c r="F2152" s="593"/>
      <c r="G2152" s="593"/>
      <c r="H2152" s="593"/>
      <c r="I2152" s="593"/>
      <c r="J2152" s="593"/>
      <c r="K2152" s="593"/>
      <c r="L2152" s="593"/>
      <c r="M2152" s="593"/>
      <c r="N2152" s="593"/>
      <c r="O2152" s="593"/>
      <c r="P2152" s="593"/>
      <c r="R2152" s="593"/>
      <c r="S2152" s="593"/>
      <c r="T2152" s="593"/>
      <c r="U2152" s="593"/>
    </row>
    <row r="2153" customHeight="1" spans="6:21">
      <c r="F2153" s="593"/>
      <c r="G2153" s="593"/>
      <c r="H2153" s="593"/>
      <c r="I2153" s="593"/>
      <c r="J2153" s="593"/>
      <c r="K2153" s="593"/>
      <c r="L2153" s="593"/>
      <c r="M2153" s="593"/>
      <c r="N2153" s="593"/>
      <c r="O2153" s="593"/>
      <c r="P2153" s="593"/>
      <c r="R2153" s="593"/>
      <c r="S2153" s="593"/>
      <c r="T2153" s="593"/>
      <c r="U2153" s="593"/>
    </row>
    <row r="2154" customHeight="1" spans="6:21">
      <c r="F2154" s="593"/>
      <c r="G2154" s="593"/>
      <c r="H2154" s="593"/>
      <c r="I2154" s="593"/>
      <c r="J2154" s="593"/>
      <c r="K2154" s="593"/>
      <c r="L2154" s="593"/>
      <c r="M2154" s="593"/>
      <c r="N2154" s="593"/>
      <c r="O2154" s="593"/>
      <c r="P2154" s="593"/>
      <c r="R2154" s="593"/>
      <c r="S2154" s="593"/>
      <c r="T2154" s="593"/>
      <c r="U2154" s="593"/>
    </row>
    <row r="2155" customHeight="1" spans="6:21">
      <c r="F2155" s="593"/>
      <c r="G2155" s="593"/>
      <c r="H2155" s="593"/>
      <c r="I2155" s="593"/>
      <c r="J2155" s="593"/>
      <c r="K2155" s="593"/>
      <c r="L2155" s="593"/>
      <c r="M2155" s="593"/>
      <c r="N2155" s="593"/>
      <c r="O2155" s="593"/>
      <c r="P2155" s="593"/>
      <c r="R2155" s="593"/>
      <c r="S2155" s="593"/>
      <c r="T2155" s="593"/>
      <c r="U2155" s="593"/>
    </row>
    <row r="2156" customHeight="1" spans="6:21">
      <c r="F2156" s="593"/>
      <c r="G2156" s="593"/>
      <c r="H2156" s="593"/>
      <c r="I2156" s="593"/>
      <c r="J2156" s="593"/>
      <c r="K2156" s="593"/>
      <c r="L2156" s="593"/>
      <c r="M2156" s="593"/>
      <c r="N2156" s="593"/>
      <c r="O2156" s="593"/>
      <c r="P2156" s="593"/>
      <c r="R2156" s="593"/>
      <c r="S2156" s="593"/>
      <c r="T2156" s="593"/>
      <c r="U2156" s="593"/>
    </row>
    <row r="2157" customHeight="1" spans="6:21">
      <c r="F2157" s="593"/>
      <c r="G2157" s="593"/>
      <c r="H2157" s="593"/>
      <c r="I2157" s="593"/>
      <c r="J2157" s="593"/>
      <c r="K2157" s="593"/>
      <c r="L2157" s="593"/>
      <c r="M2157" s="593"/>
      <c r="N2157" s="593"/>
      <c r="O2157" s="593"/>
      <c r="P2157" s="593"/>
      <c r="R2157" s="593"/>
      <c r="S2157" s="593"/>
      <c r="T2157" s="593"/>
      <c r="U2157" s="593"/>
    </row>
    <row r="2158" customHeight="1" spans="6:21">
      <c r="F2158" s="593"/>
      <c r="G2158" s="593"/>
      <c r="H2158" s="593"/>
      <c r="I2158" s="593"/>
      <c r="J2158" s="593"/>
      <c r="K2158" s="593"/>
      <c r="L2158" s="593"/>
      <c r="M2158" s="593"/>
      <c r="N2158" s="593"/>
      <c r="O2158" s="593"/>
      <c r="P2158" s="593"/>
      <c r="R2158" s="593"/>
      <c r="S2158" s="593"/>
      <c r="T2158" s="593"/>
      <c r="U2158" s="593"/>
    </row>
    <row r="2159" customHeight="1" spans="6:21">
      <c r="F2159" s="593"/>
      <c r="G2159" s="593"/>
      <c r="H2159" s="593"/>
      <c r="I2159" s="593"/>
      <c r="J2159" s="593"/>
      <c r="K2159" s="593"/>
      <c r="L2159" s="593"/>
      <c r="M2159" s="593"/>
      <c r="N2159" s="593"/>
      <c r="O2159" s="593"/>
      <c r="P2159" s="593"/>
      <c r="R2159" s="593"/>
      <c r="S2159" s="593"/>
      <c r="T2159" s="593"/>
      <c r="U2159" s="593"/>
    </row>
    <row r="2160" customHeight="1" spans="6:21">
      <c r="F2160" s="593"/>
      <c r="G2160" s="593"/>
      <c r="H2160" s="593"/>
      <c r="I2160" s="593"/>
      <c r="J2160" s="593"/>
      <c r="K2160" s="593"/>
      <c r="L2160" s="593"/>
      <c r="M2160" s="593"/>
      <c r="N2160" s="593"/>
      <c r="O2160" s="593"/>
      <c r="P2160" s="593"/>
      <c r="R2160" s="593"/>
      <c r="S2160" s="593"/>
      <c r="T2160" s="593"/>
      <c r="U2160" s="593"/>
    </row>
    <row r="2161" customHeight="1" spans="6:21">
      <c r="F2161" s="593"/>
      <c r="G2161" s="593"/>
      <c r="H2161" s="593"/>
      <c r="I2161" s="593"/>
      <c r="J2161" s="593"/>
      <c r="K2161" s="593"/>
      <c r="L2161" s="593"/>
      <c r="M2161" s="593"/>
      <c r="N2161" s="593"/>
      <c r="O2161" s="593"/>
      <c r="P2161" s="593"/>
      <c r="R2161" s="593"/>
      <c r="S2161" s="593"/>
      <c r="T2161" s="593"/>
      <c r="U2161" s="593"/>
    </row>
    <row r="2162" customHeight="1" spans="6:21">
      <c r="F2162" s="593"/>
      <c r="G2162" s="593"/>
      <c r="H2162" s="593"/>
      <c r="I2162" s="593"/>
      <c r="J2162" s="593"/>
      <c r="K2162" s="593"/>
      <c r="L2162" s="593"/>
      <c r="M2162" s="593"/>
      <c r="N2162" s="593"/>
      <c r="O2162" s="593"/>
      <c r="P2162" s="593"/>
      <c r="R2162" s="593"/>
      <c r="S2162" s="593"/>
      <c r="T2162" s="593"/>
      <c r="U2162" s="593"/>
    </row>
    <row r="2163" customHeight="1" spans="6:21">
      <c r="F2163" s="593"/>
      <c r="G2163" s="593"/>
      <c r="H2163" s="593"/>
      <c r="I2163" s="593"/>
      <c r="J2163" s="593"/>
      <c r="K2163" s="593"/>
      <c r="L2163" s="593"/>
      <c r="M2163" s="593"/>
      <c r="N2163" s="593"/>
      <c r="O2163" s="593"/>
      <c r="P2163" s="593"/>
      <c r="R2163" s="593"/>
      <c r="S2163" s="593"/>
      <c r="T2163" s="593"/>
      <c r="U2163" s="593"/>
    </row>
    <row r="2164" customHeight="1" spans="6:21">
      <c r="F2164" s="593"/>
      <c r="G2164" s="593"/>
      <c r="H2164" s="593"/>
      <c r="I2164" s="593"/>
      <c r="J2164" s="593"/>
      <c r="K2164" s="593"/>
      <c r="L2164" s="593"/>
      <c r="M2164" s="593"/>
      <c r="N2164" s="593"/>
      <c r="O2164" s="593"/>
      <c r="P2164" s="593"/>
      <c r="R2164" s="593"/>
      <c r="S2164" s="593"/>
      <c r="T2164" s="593"/>
      <c r="U2164" s="593"/>
    </row>
    <row r="2165" customHeight="1" spans="6:21">
      <c r="F2165" s="593"/>
      <c r="G2165" s="593"/>
      <c r="H2165" s="593"/>
      <c r="I2165" s="593"/>
      <c r="J2165" s="593"/>
      <c r="K2165" s="593"/>
      <c r="L2165" s="593"/>
      <c r="M2165" s="593"/>
      <c r="N2165" s="593"/>
      <c r="O2165" s="593"/>
      <c r="P2165" s="593"/>
      <c r="R2165" s="593"/>
      <c r="S2165" s="593"/>
      <c r="T2165" s="593"/>
      <c r="U2165" s="593"/>
    </row>
    <row r="2166" customHeight="1" spans="6:21">
      <c r="F2166" s="593"/>
      <c r="G2166" s="593"/>
      <c r="H2166" s="593"/>
      <c r="I2166" s="593"/>
      <c r="J2166" s="593"/>
      <c r="K2166" s="593"/>
      <c r="L2166" s="593"/>
      <c r="M2166" s="593"/>
      <c r="N2166" s="593"/>
      <c r="O2166" s="593"/>
      <c r="P2166" s="593"/>
      <c r="R2166" s="593"/>
      <c r="S2166" s="593"/>
      <c r="T2166" s="593"/>
      <c r="U2166" s="593"/>
    </row>
    <row r="2167" customHeight="1" spans="6:21">
      <c r="F2167" s="593"/>
      <c r="G2167" s="593"/>
      <c r="H2167" s="593"/>
      <c r="I2167" s="593"/>
      <c r="J2167" s="593"/>
      <c r="K2167" s="593"/>
      <c r="L2167" s="593"/>
      <c r="M2167" s="593"/>
      <c r="N2167" s="593"/>
      <c r="O2167" s="593"/>
      <c r="P2167" s="593"/>
      <c r="R2167" s="593"/>
      <c r="S2167" s="593"/>
      <c r="T2167" s="593"/>
      <c r="U2167" s="593"/>
    </row>
    <row r="2168" customHeight="1" spans="6:21">
      <c r="F2168" s="593"/>
      <c r="G2168" s="593"/>
      <c r="H2168" s="593"/>
      <c r="I2168" s="593"/>
      <c r="J2168" s="593"/>
      <c r="K2168" s="593"/>
      <c r="L2168" s="593"/>
      <c r="M2168" s="593"/>
      <c r="N2168" s="593"/>
      <c r="O2168" s="593"/>
      <c r="P2168" s="593"/>
      <c r="R2168" s="593"/>
      <c r="S2168" s="593"/>
      <c r="T2168" s="593"/>
      <c r="U2168" s="593"/>
    </row>
    <row r="2169" customHeight="1" spans="6:21">
      <c r="F2169" s="593"/>
      <c r="G2169" s="593"/>
      <c r="H2169" s="593"/>
      <c r="I2169" s="593"/>
      <c r="J2169" s="593"/>
      <c r="K2169" s="593"/>
      <c r="L2169" s="593"/>
      <c r="M2169" s="593"/>
      <c r="N2169" s="593"/>
      <c r="O2169" s="593"/>
      <c r="P2169" s="593"/>
      <c r="R2169" s="593"/>
      <c r="S2169" s="593"/>
      <c r="T2169" s="593"/>
      <c r="U2169" s="593"/>
    </row>
    <row r="2170" customHeight="1" spans="6:21">
      <c r="F2170" s="593"/>
      <c r="G2170" s="593"/>
      <c r="H2170" s="593"/>
      <c r="I2170" s="593"/>
      <c r="J2170" s="593"/>
      <c r="K2170" s="593"/>
      <c r="L2170" s="593"/>
      <c r="M2170" s="593"/>
      <c r="N2170" s="593"/>
      <c r="O2170" s="593"/>
      <c r="P2170" s="593"/>
      <c r="R2170" s="593"/>
      <c r="S2170" s="593"/>
      <c r="T2170" s="593"/>
      <c r="U2170" s="593"/>
    </row>
    <row r="2171" customHeight="1" spans="6:21">
      <c r="F2171" s="593"/>
      <c r="G2171" s="593"/>
      <c r="H2171" s="593"/>
      <c r="I2171" s="593"/>
      <c r="J2171" s="593"/>
      <c r="K2171" s="593"/>
      <c r="L2171" s="593"/>
      <c r="M2171" s="593"/>
      <c r="N2171" s="593"/>
      <c r="O2171" s="593"/>
      <c r="P2171" s="593"/>
      <c r="R2171" s="593"/>
      <c r="S2171" s="593"/>
      <c r="T2171" s="593"/>
      <c r="U2171" s="593"/>
    </row>
    <row r="2172" customHeight="1" spans="6:21">
      <c r="F2172" s="593"/>
      <c r="G2172" s="593"/>
      <c r="H2172" s="593"/>
      <c r="I2172" s="593"/>
      <c r="J2172" s="593"/>
      <c r="K2172" s="593"/>
      <c r="L2172" s="593"/>
      <c r="M2172" s="593"/>
      <c r="N2172" s="593"/>
      <c r="O2172" s="593"/>
      <c r="P2172" s="593"/>
      <c r="R2172" s="593"/>
      <c r="S2172" s="593"/>
      <c r="T2172" s="593"/>
      <c r="U2172" s="593"/>
    </row>
    <row r="2173" customHeight="1" spans="6:21">
      <c r="F2173" s="593"/>
      <c r="G2173" s="593"/>
      <c r="H2173" s="593"/>
      <c r="I2173" s="593"/>
      <c r="J2173" s="593"/>
      <c r="K2173" s="593"/>
      <c r="L2173" s="593"/>
      <c r="M2173" s="593"/>
      <c r="N2173" s="593"/>
      <c r="O2173" s="593"/>
      <c r="P2173" s="593"/>
      <c r="R2173" s="593"/>
      <c r="S2173" s="593"/>
      <c r="T2173" s="593"/>
      <c r="U2173" s="593"/>
    </row>
    <row r="2174" customHeight="1" spans="6:21">
      <c r="F2174" s="593"/>
      <c r="G2174" s="593"/>
      <c r="H2174" s="593"/>
      <c r="I2174" s="593"/>
      <c r="J2174" s="593"/>
      <c r="K2174" s="593"/>
      <c r="L2174" s="593"/>
      <c r="M2174" s="593"/>
      <c r="N2174" s="593"/>
      <c r="O2174" s="593"/>
      <c r="P2174" s="593"/>
      <c r="R2174" s="593"/>
      <c r="S2174" s="593"/>
      <c r="T2174" s="593"/>
      <c r="U2174" s="593"/>
    </row>
    <row r="2175" customHeight="1" spans="6:21">
      <c r="F2175" s="593"/>
      <c r="G2175" s="593"/>
      <c r="H2175" s="593"/>
      <c r="I2175" s="593"/>
      <c r="J2175" s="593"/>
      <c r="K2175" s="593"/>
      <c r="L2175" s="593"/>
      <c r="M2175" s="593"/>
      <c r="N2175" s="593"/>
      <c r="O2175" s="593"/>
      <c r="P2175" s="593"/>
      <c r="R2175" s="593"/>
      <c r="S2175" s="593"/>
      <c r="T2175" s="593"/>
      <c r="U2175" s="593"/>
    </row>
    <row r="2176" customHeight="1" spans="6:21">
      <c r="F2176" s="593"/>
      <c r="G2176" s="593"/>
      <c r="H2176" s="593"/>
      <c r="I2176" s="593"/>
      <c r="J2176" s="593"/>
      <c r="K2176" s="593"/>
      <c r="L2176" s="593"/>
      <c r="M2176" s="593"/>
      <c r="N2176" s="593"/>
      <c r="O2176" s="593"/>
      <c r="P2176" s="593"/>
      <c r="R2176" s="593"/>
      <c r="S2176" s="593"/>
      <c r="T2176" s="593"/>
      <c r="U2176" s="593"/>
    </row>
    <row r="2177" customHeight="1" spans="6:21">
      <c r="F2177" s="593"/>
      <c r="G2177" s="593"/>
      <c r="H2177" s="593"/>
      <c r="I2177" s="593"/>
      <c r="J2177" s="593"/>
      <c r="K2177" s="593"/>
      <c r="L2177" s="593"/>
      <c r="M2177" s="593"/>
      <c r="N2177" s="593"/>
      <c r="O2177" s="593"/>
      <c r="P2177" s="593"/>
      <c r="R2177" s="593"/>
      <c r="S2177" s="593"/>
      <c r="T2177" s="593"/>
      <c r="U2177" s="593"/>
    </row>
    <row r="2178" customHeight="1" spans="6:21">
      <c r="F2178" s="593"/>
      <c r="G2178" s="593"/>
      <c r="H2178" s="593"/>
      <c r="I2178" s="593"/>
      <c r="J2178" s="593"/>
      <c r="K2178" s="593"/>
      <c r="L2178" s="593"/>
      <c r="M2178" s="593"/>
      <c r="N2178" s="593"/>
      <c r="O2178" s="593"/>
      <c r="P2178" s="593"/>
      <c r="R2178" s="593"/>
      <c r="S2178" s="593"/>
      <c r="T2178" s="593"/>
      <c r="U2178" s="593"/>
    </row>
    <row r="2179" customHeight="1" spans="6:21">
      <c r="F2179" s="593"/>
      <c r="G2179" s="593"/>
      <c r="H2179" s="593"/>
      <c r="I2179" s="593"/>
      <c r="J2179" s="593"/>
      <c r="K2179" s="593"/>
      <c r="L2179" s="593"/>
      <c r="M2179" s="593"/>
      <c r="N2179" s="593"/>
      <c r="O2179" s="593"/>
      <c r="P2179" s="593"/>
      <c r="R2179" s="593"/>
      <c r="S2179" s="593"/>
      <c r="T2179" s="593"/>
      <c r="U2179" s="593"/>
    </row>
    <row r="2180" customHeight="1" spans="6:21">
      <c r="F2180" s="593"/>
      <c r="G2180" s="593"/>
      <c r="H2180" s="593"/>
      <c r="I2180" s="593"/>
      <c r="J2180" s="593"/>
      <c r="K2180" s="593"/>
      <c r="L2180" s="593"/>
      <c r="M2180" s="593"/>
      <c r="N2180" s="593"/>
      <c r="O2180" s="593"/>
      <c r="P2180" s="593"/>
      <c r="R2180" s="593"/>
      <c r="S2180" s="593"/>
      <c r="T2180" s="593"/>
      <c r="U2180" s="593"/>
    </row>
    <row r="2181" customHeight="1" spans="6:21">
      <c r="F2181" s="593"/>
      <c r="G2181" s="593"/>
      <c r="H2181" s="593"/>
      <c r="I2181" s="593"/>
      <c r="J2181" s="593"/>
      <c r="K2181" s="593"/>
      <c r="L2181" s="593"/>
      <c r="M2181" s="593"/>
      <c r="N2181" s="593"/>
      <c r="O2181" s="593"/>
      <c r="P2181" s="593"/>
      <c r="R2181" s="593"/>
      <c r="S2181" s="593"/>
      <c r="T2181" s="593"/>
      <c r="U2181" s="593"/>
    </row>
    <row r="2182" customHeight="1" spans="6:21">
      <c r="F2182" s="593"/>
      <c r="G2182" s="593"/>
      <c r="H2182" s="593"/>
      <c r="I2182" s="593"/>
      <c r="J2182" s="593"/>
      <c r="K2182" s="593"/>
      <c r="L2182" s="593"/>
      <c r="M2182" s="593"/>
      <c r="N2182" s="593"/>
      <c r="O2182" s="593"/>
      <c r="P2182" s="593"/>
      <c r="R2182" s="593"/>
      <c r="S2182" s="593"/>
      <c r="T2182" s="593"/>
      <c r="U2182" s="593"/>
    </row>
    <row r="2183" customHeight="1" spans="6:21">
      <c r="F2183" s="593"/>
      <c r="G2183" s="593"/>
      <c r="H2183" s="593"/>
      <c r="I2183" s="593"/>
      <c r="J2183" s="593"/>
      <c r="K2183" s="593"/>
      <c r="L2183" s="593"/>
      <c r="M2183" s="593"/>
      <c r="N2183" s="593"/>
      <c r="O2183" s="593"/>
      <c r="P2183" s="593"/>
      <c r="R2183" s="593"/>
      <c r="S2183" s="593"/>
      <c r="T2183" s="593"/>
      <c r="U2183" s="593"/>
    </row>
    <row r="2184" customHeight="1" spans="6:21">
      <c r="F2184" s="593"/>
      <c r="G2184" s="593"/>
      <c r="H2184" s="593"/>
      <c r="I2184" s="593"/>
      <c r="J2184" s="593"/>
      <c r="K2184" s="593"/>
      <c r="L2184" s="593"/>
      <c r="M2184" s="593"/>
      <c r="N2184" s="593"/>
      <c r="O2184" s="593"/>
      <c r="P2184" s="593"/>
      <c r="R2184" s="593"/>
      <c r="S2184" s="593"/>
      <c r="T2184" s="593"/>
      <c r="U2184" s="593"/>
    </row>
    <row r="2185" customHeight="1" spans="6:21">
      <c r="F2185" s="593"/>
      <c r="G2185" s="593"/>
      <c r="H2185" s="593"/>
      <c r="I2185" s="593"/>
      <c r="J2185" s="593"/>
      <c r="K2185" s="593"/>
      <c r="L2185" s="593"/>
      <c r="M2185" s="593"/>
      <c r="N2185" s="593"/>
      <c r="O2185" s="593"/>
      <c r="P2185" s="593"/>
      <c r="R2185" s="593"/>
      <c r="S2185" s="593"/>
      <c r="T2185" s="593"/>
      <c r="U2185" s="593"/>
    </row>
    <row r="2186" customHeight="1" spans="6:21">
      <c r="F2186" s="593"/>
      <c r="G2186" s="593"/>
      <c r="H2186" s="593"/>
      <c r="I2186" s="593"/>
      <c r="J2186" s="593"/>
      <c r="K2186" s="593"/>
      <c r="L2186" s="593"/>
      <c r="M2186" s="593"/>
      <c r="N2186" s="593"/>
      <c r="O2186" s="593"/>
      <c r="P2186" s="593"/>
      <c r="R2186" s="593"/>
      <c r="S2186" s="593"/>
      <c r="T2186" s="593"/>
      <c r="U2186" s="593"/>
    </row>
    <row r="2187" customHeight="1" spans="6:21">
      <c r="F2187" s="593"/>
      <c r="G2187" s="593"/>
      <c r="H2187" s="593"/>
      <c r="I2187" s="593"/>
      <c r="J2187" s="593"/>
      <c r="K2187" s="593"/>
      <c r="L2187" s="593"/>
      <c r="M2187" s="593"/>
      <c r="N2187" s="593"/>
      <c r="O2187" s="593"/>
      <c r="P2187" s="593"/>
      <c r="R2187" s="593"/>
      <c r="S2187" s="593"/>
      <c r="T2187" s="593"/>
      <c r="U2187" s="593"/>
    </row>
    <row r="2188" customHeight="1" spans="6:21">
      <c r="F2188" s="593"/>
      <c r="G2188" s="593"/>
      <c r="H2188" s="593"/>
      <c r="I2188" s="593"/>
      <c r="J2188" s="593"/>
      <c r="K2188" s="593"/>
      <c r="L2188" s="593"/>
      <c r="M2188" s="593"/>
      <c r="N2188" s="593"/>
      <c r="O2188" s="593"/>
      <c r="P2188" s="593"/>
      <c r="R2188" s="593"/>
      <c r="S2188" s="593"/>
      <c r="T2188" s="593"/>
      <c r="U2188" s="593"/>
    </row>
    <row r="2189" customHeight="1" spans="6:21">
      <c r="F2189" s="593"/>
      <c r="G2189" s="593"/>
      <c r="H2189" s="593"/>
      <c r="I2189" s="593"/>
      <c r="J2189" s="593"/>
      <c r="K2189" s="593"/>
      <c r="L2189" s="593"/>
      <c r="M2189" s="593"/>
      <c r="N2189" s="593"/>
      <c r="O2189" s="593"/>
      <c r="P2189" s="593"/>
      <c r="R2189" s="593"/>
      <c r="S2189" s="593"/>
      <c r="T2189" s="593"/>
      <c r="U2189" s="593"/>
    </row>
    <row r="2190" customHeight="1" spans="6:21">
      <c r="F2190" s="593"/>
      <c r="G2190" s="593"/>
      <c r="H2190" s="593"/>
      <c r="I2190" s="593"/>
      <c r="J2190" s="593"/>
      <c r="K2190" s="593"/>
      <c r="L2190" s="593"/>
      <c r="M2190" s="593"/>
      <c r="N2190" s="593"/>
      <c r="O2190" s="593"/>
      <c r="P2190" s="593"/>
      <c r="R2190" s="593"/>
      <c r="S2190" s="593"/>
      <c r="T2190" s="593"/>
      <c r="U2190" s="593"/>
    </row>
    <row r="2191" customHeight="1" spans="6:21">
      <c r="F2191" s="593"/>
      <c r="G2191" s="593"/>
      <c r="H2191" s="593"/>
      <c r="I2191" s="593"/>
      <c r="J2191" s="593"/>
      <c r="K2191" s="593"/>
      <c r="L2191" s="593"/>
      <c r="M2191" s="593"/>
      <c r="N2191" s="593"/>
      <c r="O2191" s="593"/>
      <c r="P2191" s="593"/>
      <c r="R2191" s="593"/>
      <c r="S2191" s="593"/>
      <c r="T2191" s="593"/>
      <c r="U2191" s="593"/>
    </row>
    <row r="2192" customHeight="1" spans="6:21">
      <c r="F2192" s="593"/>
      <c r="G2192" s="593"/>
      <c r="H2192" s="593"/>
      <c r="I2192" s="593"/>
      <c r="J2192" s="593"/>
      <c r="K2192" s="593"/>
      <c r="L2192" s="593"/>
      <c r="M2192" s="593"/>
      <c r="N2192" s="593"/>
      <c r="O2192" s="593"/>
      <c r="P2192" s="593"/>
      <c r="R2192" s="593"/>
      <c r="S2192" s="593"/>
      <c r="T2192" s="593"/>
      <c r="U2192" s="593"/>
    </row>
    <row r="2193" customHeight="1" spans="6:21">
      <c r="F2193" s="593"/>
      <c r="G2193" s="593"/>
      <c r="H2193" s="593"/>
      <c r="I2193" s="593"/>
      <c r="J2193" s="593"/>
      <c r="K2193" s="593"/>
      <c r="L2193" s="593"/>
      <c r="M2193" s="593"/>
      <c r="N2193" s="593"/>
      <c r="O2193" s="593"/>
      <c r="P2193" s="593"/>
      <c r="R2193" s="593"/>
      <c r="S2193" s="593"/>
      <c r="T2193" s="593"/>
      <c r="U2193" s="593"/>
    </row>
    <row r="2194" customHeight="1" spans="6:21">
      <c r="F2194" s="593"/>
      <c r="G2194" s="593"/>
      <c r="H2194" s="593"/>
      <c r="I2194" s="593"/>
      <c r="J2194" s="593"/>
      <c r="K2194" s="593"/>
      <c r="L2194" s="593"/>
      <c r="M2194" s="593"/>
      <c r="N2194" s="593"/>
      <c r="O2194" s="593"/>
      <c r="P2194" s="593"/>
      <c r="R2194" s="593"/>
      <c r="S2194" s="593"/>
      <c r="T2194" s="593"/>
      <c r="U2194" s="593"/>
    </row>
    <row r="2195" customHeight="1" spans="6:21">
      <c r="F2195" s="593"/>
      <c r="G2195" s="593"/>
      <c r="H2195" s="593"/>
      <c r="I2195" s="593"/>
      <c r="J2195" s="593"/>
      <c r="K2195" s="593"/>
      <c r="L2195" s="593"/>
      <c r="M2195" s="593"/>
      <c r="N2195" s="593"/>
      <c r="O2195" s="593"/>
      <c r="P2195" s="593"/>
      <c r="R2195" s="593"/>
      <c r="S2195" s="593"/>
      <c r="T2195" s="593"/>
      <c r="U2195" s="593"/>
    </row>
    <row r="2196" customHeight="1" spans="6:21">
      <c r="F2196" s="593"/>
      <c r="G2196" s="593"/>
      <c r="H2196" s="593"/>
      <c r="I2196" s="593"/>
      <c r="J2196" s="593"/>
      <c r="K2196" s="593"/>
      <c r="L2196" s="593"/>
      <c r="M2196" s="593"/>
      <c r="N2196" s="593"/>
      <c r="O2196" s="593"/>
      <c r="P2196" s="593"/>
      <c r="R2196" s="593"/>
      <c r="S2196" s="593"/>
      <c r="T2196" s="593"/>
      <c r="U2196" s="593"/>
    </row>
    <row r="2197" customHeight="1" spans="6:21">
      <c r="F2197" s="593"/>
      <c r="G2197" s="593"/>
      <c r="H2197" s="593"/>
      <c r="I2197" s="593"/>
      <c r="J2197" s="593"/>
      <c r="K2197" s="593"/>
      <c r="L2197" s="593"/>
      <c r="M2197" s="593"/>
      <c r="N2197" s="593"/>
      <c r="O2197" s="593"/>
      <c r="P2197" s="593"/>
      <c r="R2197" s="593"/>
      <c r="S2197" s="593"/>
      <c r="T2197" s="593"/>
      <c r="U2197" s="593"/>
    </row>
    <row r="2198" customHeight="1" spans="6:21">
      <c r="F2198" s="593"/>
      <c r="G2198" s="593"/>
      <c r="H2198" s="593"/>
      <c r="I2198" s="593"/>
      <c r="J2198" s="593"/>
      <c r="K2198" s="593"/>
      <c r="L2198" s="593"/>
      <c r="M2198" s="593"/>
      <c r="N2198" s="593"/>
      <c r="O2198" s="593"/>
      <c r="P2198" s="593"/>
      <c r="R2198" s="593"/>
      <c r="S2198" s="593"/>
      <c r="T2198" s="593"/>
      <c r="U2198" s="593"/>
    </row>
    <row r="2199" customHeight="1" spans="6:21">
      <c r="F2199" s="593"/>
      <c r="G2199" s="593"/>
      <c r="H2199" s="593"/>
      <c r="I2199" s="593"/>
      <c r="J2199" s="593"/>
      <c r="K2199" s="593"/>
      <c r="L2199" s="593"/>
      <c r="M2199" s="593"/>
      <c r="N2199" s="593"/>
      <c r="O2199" s="593"/>
      <c r="P2199" s="593"/>
      <c r="R2199" s="593"/>
      <c r="S2199" s="593"/>
      <c r="T2199" s="593"/>
      <c r="U2199" s="593"/>
    </row>
    <row r="2200" customHeight="1" spans="6:21">
      <c r="F2200" s="593"/>
      <c r="G2200" s="593"/>
      <c r="H2200" s="593"/>
      <c r="I2200" s="593"/>
      <c r="J2200" s="593"/>
      <c r="K2200" s="593"/>
      <c r="L2200" s="593"/>
      <c r="M2200" s="593"/>
      <c r="N2200" s="593"/>
      <c r="O2200" s="593"/>
      <c r="P2200" s="593"/>
      <c r="R2200" s="593"/>
      <c r="S2200" s="593"/>
      <c r="T2200" s="593"/>
      <c r="U2200" s="593"/>
    </row>
    <row r="2201" customHeight="1" spans="6:21">
      <c r="F2201" s="593"/>
      <c r="G2201" s="593"/>
      <c r="H2201" s="593"/>
      <c r="I2201" s="593"/>
      <c r="J2201" s="593"/>
      <c r="K2201" s="593"/>
      <c r="L2201" s="593"/>
      <c r="M2201" s="593"/>
      <c r="N2201" s="593"/>
      <c r="O2201" s="593"/>
      <c r="P2201" s="593"/>
      <c r="R2201" s="593"/>
      <c r="S2201" s="593"/>
      <c r="T2201" s="593"/>
      <c r="U2201" s="593"/>
    </row>
    <row r="2202" customHeight="1" spans="6:21">
      <c r="F2202" s="593"/>
      <c r="G2202" s="593"/>
      <c r="H2202" s="593"/>
      <c r="I2202" s="593"/>
      <c r="J2202" s="593"/>
      <c r="K2202" s="593"/>
      <c r="L2202" s="593"/>
      <c r="M2202" s="593"/>
      <c r="N2202" s="593"/>
      <c r="O2202" s="593"/>
      <c r="P2202" s="593"/>
      <c r="R2202" s="593"/>
      <c r="S2202" s="593"/>
      <c r="T2202" s="593"/>
      <c r="U2202" s="593"/>
    </row>
    <row r="2203" customHeight="1" spans="6:21">
      <c r="F2203" s="593"/>
      <c r="G2203" s="593"/>
      <c r="H2203" s="593"/>
      <c r="I2203" s="593"/>
      <c r="J2203" s="593"/>
      <c r="K2203" s="593"/>
      <c r="L2203" s="593"/>
      <c r="M2203" s="593"/>
      <c r="N2203" s="593"/>
      <c r="O2203" s="593"/>
      <c r="P2203" s="593"/>
      <c r="R2203" s="593"/>
      <c r="S2203" s="593"/>
      <c r="T2203" s="593"/>
      <c r="U2203" s="593"/>
    </row>
    <row r="2204" customHeight="1" spans="6:21">
      <c r="F2204" s="593"/>
      <c r="G2204" s="593"/>
      <c r="H2204" s="593"/>
      <c r="I2204" s="593"/>
      <c r="J2204" s="593"/>
      <c r="K2204" s="593"/>
      <c r="L2204" s="593"/>
      <c r="M2204" s="593"/>
      <c r="N2204" s="593"/>
      <c r="O2204" s="593"/>
      <c r="P2204" s="593"/>
      <c r="R2204" s="593"/>
      <c r="S2204" s="593"/>
      <c r="T2204" s="593"/>
      <c r="U2204" s="593"/>
    </row>
    <row r="2205" customHeight="1" spans="6:21">
      <c r="F2205" s="593"/>
      <c r="G2205" s="593"/>
      <c r="H2205" s="593"/>
      <c r="I2205" s="593"/>
      <c r="J2205" s="593"/>
      <c r="K2205" s="593"/>
      <c r="L2205" s="593"/>
      <c r="M2205" s="593"/>
      <c r="N2205" s="593"/>
      <c r="O2205" s="593"/>
      <c r="P2205" s="593"/>
      <c r="R2205" s="593"/>
      <c r="S2205" s="593"/>
      <c r="T2205" s="593"/>
      <c r="U2205" s="593"/>
    </row>
    <row r="2206" customHeight="1" spans="6:21">
      <c r="F2206" s="593"/>
      <c r="G2206" s="593"/>
      <c r="H2206" s="593"/>
      <c r="I2206" s="593"/>
      <c r="J2206" s="593"/>
      <c r="K2206" s="593"/>
      <c r="L2206" s="593"/>
      <c r="M2206" s="593"/>
      <c r="N2206" s="593"/>
      <c r="O2206" s="593"/>
      <c r="P2206" s="593"/>
      <c r="R2206" s="593"/>
      <c r="S2206" s="593"/>
      <c r="T2206" s="593"/>
      <c r="U2206" s="593"/>
    </row>
    <row r="2207" customHeight="1" spans="6:21">
      <c r="F2207" s="593"/>
      <c r="G2207" s="593"/>
      <c r="H2207" s="593"/>
      <c r="I2207" s="593"/>
      <c r="J2207" s="593"/>
      <c r="K2207" s="593"/>
      <c r="L2207" s="593"/>
      <c r="M2207" s="593"/>
      <c r="N2207" s="593"/>
      <c r="O2207" s="593"/>
      <c r="P2207" s="593"/>
      <c r="R2207" s="593"/>
      <c r="S2207" s="593"/>
      <c r="T2207" s="593"/>
      <c r="U2207" s="593"/>
    </row>
    <row r="2208" customHeight="1" spans="6:21">
      <c r="F2208" s="593"/>
      <c r="G2208" s="593"/>
      <c r="H2208" s="593"/>
      <c r="I2208" s="593"/>
      <c r="J2208" s="593"/>
      <c r="K2208" s="593"/>
      <c r="L2208" s="593"/>
      <c r="M2208" s="593"/>
      <c r="N2208" s="593"/>
      <c r="O2208" s="593"/>
      <c r="P2208" s="593"/>
      <c r="R2208" s="593"/>
      <c r="S2208" s="593"/>
      <c r="T2208" s="593"/>
      <c r="U2208" s="593"/>
    </row>
    <row r="2209" customHeight="1" spans="6:21">
      <c r="F2209" s="593"/>
      <c r="G2209" s="593"/>
      <c r="H2209" s="593"/>
      <c r="I2209" s="593"/>
      <c r="J2209" s="593"/>
      <c r="K2209" s="593"/>
      <c r="L2209" s="593"/>
      <c r="M2209" s="593"/>
      <c r="N2209" s="593"/>
      <c r="O2209" s="593"/>
      <c r="P2209" s="593"/>
      <c r="R2209" s="593"/>
      <c r="S2209" s="593"/>
      <c r="T2209" s="593"/>
      <c r="U2209" s="593"/>
    </row>
    <row r="2210" customHeight="1" spans="6:21">
      <c r="F2210" s="593"/>
      <c r="G2210" s="593"/>
      <c r="H2210" s="593"/>
      <c r="I2210" s="593"/>
      <c r="J2210" s="593"/>
      <c r="K2210" s="593"/>
      <c r="L2210" s="593"/>
      <c r="M2210" s="593"/>
      <c r="N2210" s="593"/>
      <c r="O2210" s="593"/>
      <c r="P2210" s="593"/>
      <c r="R2210" s="593"/>
      <c r="S2210" s="593"/>
      <c r="T2210" s="593"/>
      <c r="U2210" s="593"/>
    </row>
    <row r="2211" customHeight="1" spans="6:21">
      <c r="F2211" s="593"/>
      <c r="G2211" s="593"/>
      <c r="H2211" s="593"/>
      <c r="I2211" s="593"/>
      <c r="J2211" s="593"/>
      <c r="K2211" s="593"/>
      <c r="L2211" s="593"/>
      <c r="M2211" s="593"/>
      <c r="N2211" s="593"/>
      <c r="O2211" s="593"/>
      <c r="P2211" s="593"/>
      <c r="R2211" s="593"/>
      <c r="S2211" s="593"/>
      <c r="T2211" s="593"/>
      <c r="U2211" s="593"/>
    </row>
    <row r="2212" customHeight="1" spans="6:21">
      <c r="F2212" s="593"/>
      <c r="G2212" s="593"/>
      <c r="H2212" s="593"/>
      <c r="I2212" s="593"/>
      <c r="J2212" s="593"/>
      <c r="K2212" s="593"/>
      <c r="L2212" s="593"/>
      <c r="M2212" s="593"/>
      <c r="N2212" s="593"/>
      <c r="O2212" s="593"/>
      <c r="P2212" s="593"/>
      <c r="R2212" s="593"/>
      <c r="S2212" s="593"/>
      <c r="T2212" s="593"/>
      <c r="U2212" s="593"/>
    </row>
    <row r="2213" customHeight="1" spans="6:21">
      <c r="F2213" s="593"/>
      <c r="G2213" s="593"/>
      <c r="H2213" s="593"/>
      <c r="I2213" s="593"/>
      <c r="J2213" s="593"/>
      <c r="K2213" s="593"/>
      <c r="L2213" s="593"/>
      <c r="M2213" s="593"/>
      <c r="N2213" s="593"/>
      <c r="O2213" s="593"/>
      <c r="P2213" s="593"/>
      <c r="R2213" s="593"/>
      <c r="S2213" s="593"/>
      <c r="T2213" s="593"/>
      <c r="U2213" s="593"/>
    </row>
    <row r="2214" customHeight="1" spans="6:21">
      <c r="F2214" s="593"/>
      <c r="G2214" s="593"/>
      <c r="H2214" s="593"/>
      <c r="I2214" s="593"/>
      <c r="J2214" s="593"/>
      <c r="K2214" s="593"/>
      <c r="L2214" s="593"/>
      <c r="M2214" s="593"/>
      <c r="N2214" s="593"/>
      <c r="O2214" s="593"/>
      <c r="P2214" s="593"/>
      <c r="R2214" s="593"/>
      <c r="S2214" s="593"/>
      <c r="T2214" s="593"/>
      <c r="U2214" s="593"/>
    </row>
    <row r="2215" customHeight="1" spans="6:21">
      <c r="F2215" s="593"/>
      <c r="G2215" s="593"/>
      <c r="H2215" s="593"/>
      <c r="I2215" s="593"/>
      <c r="J2215" s="593"/>
      <c r="K2215" s="593"/>
      <c r="L2215" s="593"/>
      <c r="M2215" s="593"/>
      <c r="N2215" s="593"/>
      <c r="O2215" s="593"/>
      <c r="P2215" s="593"/>
      <c r="R2215" s="593"/>
      <c r="S2215" s="593"/>
      <c r="T2215" s="593"/>
      <c r="U2215" s="593"/>
    </row>
    <row r="2216" customHeight="1" spans="6:21">
      <c r="F2216" s="593"/>
      <c r="G2216" s="593"/>
      <c r="H2216" s="593"/>
      <c r="I2216" s="593"/>
      <c r="J2216" s="593"/>
      <c r="K2216" s="593"/>
      <c r="L2216" s="593"/>
      <c r="M2216" s="593"/>
      <c r="N2216" s="593"/>
      <c r="O2216" s="593"/>
      <c r="P2216" s="593"/>
      <c r="R2216" s="593"/>
      <c r="S2216" s="593"/>
      <c r="T2216" s="593"/>
      <c r="U2216" s="593"/>
    </row>
    <row r="2217" customHeight="1" spans="6:21">
      <c r="F2217" s="593"/>
      <c r="G2217" s="593"/>
      <c r="H2217" s="593"/>
      <c r="I2217" s="593"/>
      <c r="J2217" s="593"/>
      <c r="K2217" s="593"/>
      <c r="L2217" s="593"/>
      <c r="M2217" s="593"/>
      <c r="N2217" s="593"/>
      <c r="O2217" s="593"/>
      <c r="P2217" s="593"/>
      <c r="R2217" s="593"/>
      <c r="S2217" s="593"/>
      <c r="T2217" s="593"/>
      <c r="U2217" s="593"/>
    </row>
    <row r="2218" customHeight="1" spans="6:21">
      <c r="F2218" s="593"/>
      <c r="G2218" s="593"/>
      <c r="H2218" s="593"/>
      <c r="I2218" s="593"/>
      <c r="J2218" s="593"/>
      <c r="K2218" s="593"/>
      <c r="L2218" s="593"/>
      <c r="M2218" s="593"/>
      <c r="N2218" s="593"/>
      <c r="O2218" s="593"/>
      <c r="P2218" s="593"/>
      <c r="R2218" s="593"/>
      <c r="S2218" s="593"/>
      <c r="T2218" s="593"/>
      <c r="U2218" s="593"/>
    </row>
    <row r="2219" customHeight="1" spans="6:21">
      <c r="F2219" s="593"/>
      <c r="G2219" s="593"/>
      <c r="H2219" s="593"/>
      <c r="I2219" s="593"/>
      <c r="J2219" s="593"/>
      <c r="K2219" s="593"/>
      <c r="L2219" s="593"/>
      <c r="M2219" s="593"/>
      <c r="N2219" s="593"/>
      <c r="O2219" s="593"/>
      <c r="P2219" s="593"/>
      <c r="R2219" s="593"/>
      <c r="S2219" s="593"/>
      <c r="T2219" s="593"/>
      <c r="U2219" s="593"/>
    </row>
    <row r="2220" customHeight="1" spans="6:21">
      <c r="F2220" s="593"/>
      <c r="G2220" s="593"/>
      <c r="H2220" s="593"/>
      <c r="I2220" s="593"/>
      <c r="J2220" s="593"/>
      <c r="K2220" s="593"/>
      <c r="L2220" s="593"/>
      <c r="M2220" s="593"/>
      <c r="N2220" s="593"/>
      <c r="O2220" s="593"/>
      <c r="P2220" s="593"/>
      <c r="R2220" s="593"/>
      <c r="S2220" s="593"/>
      <c r="T2220" s="593"/>
      <c r="U2220" s="593"/>
    </row>
    <row r="2221" customHeight="1" spans="6:21">
      <c r="F2221" s="593"/>
      <c r="G2221" s="593"/>
      <c r="H2221" s="593"/>
      <c r="I2221" s="593"/>
      <c r="J2221" s="593"/>
      <c r="K2221" s="593"/>
      <c r="L2221" s="593"/>
      <c r="M2221" s="593"/>
      <c r="N2221" s="593"/>
      <c r="O2221" s="593"/>
      <c r="P2221" s="593"/>
      <c r="R2221" s="593"/>
      <c r="S2221" s="593"/>
      <c r="T2221" s="593"/>
      <c r="U2221" s="593"/>
    </row>
    <row r="2222" customHeight="1" spans="6:21">
      <c r="F2222" s="593"/>
      <c r="G2222" s="593"/>
      <c r="H2222" s="593"/>
      <c r="I2222" s="593"/>
      <c r="J2222" s="593"/>
      <c r="K2222" s="593"/>
      <c r="L2222" s="593"/>
      <c r="M2222" s="593"/>
      <c r="N2222" s="593"/>
      <c r="O2222" s="593"/>
      <c r="P2222" s="593"/>
      <c r="R2222" s="593"/>
      <c r="S2222" s="593"/>
      <c r="T2222" s="593"/>
      <c r="U2222" s="593"/>
    </row>
    <row r="2223" customHeight="1" spans="6:21">
      <c r="F2223" s="593"/>
      <c r="G2223" s="593"/>
      <c r="H2223" s="593"/>
      <c r="I2223" s="593"/>
      <c r="J2223" s="593"/>
      <c r="K2223" s="593"/>
      <c r="L2223" s="593"/>
      <c r="M2223" s="593"/>
      <c r="N2223" s="593"/>
      <c r="O2223" s="593"/>
      <c r="P2223" s="593"/>
      <c r="R2223" s="593"/>
      <c r="S2223" s="593"/>
      <c r="T2223" s="593"/>
      <c r="U2223" s="593"/>
    </row>
    <row r="2224" customHeight="1" spans="6:21">
      <c r="F2224" s="593"/>
      <c r="G2224" s="593"/>
      <c r="H2224" s="593"/>
      <c r="I2224" s="593"/>
      <c r="J2224" s="593"/>
      <c r="K2224" s="593"/>
      <c r="L2224" s="593"/>
      <c r="M2224" s="593"/>
      <c r="N2224" s="593"/>
      <c r="O2224" s="593"/>
      <c r="P2224" s="593"/>
      <c r="R2224" s="593"/>
      <c r="S2224" s="593"/>
      <c r="T2224" s="593"/>
      <c r="U2224" s="593"/>
    </row>
    <row r="2225" customHeight="1" spans="6:21">
      <c r="F2225" s="593"/>
      <c r="G2225" s="593"/>
      <c r="H2225" s="593"/>
      <c r="I2225" s="593"/>
      <c r="J2225" s="593"/>
      <c r="K2225" s="593"/>
      <c r="L2225" s="593"/>
      <c r="M2225" s="593"/>
      <c r="N2225" s="593"/>
      <c r="O2225" s="593"/>
      <c r="P2225" s="593"/>
      <c r="R2225" s="593"/>
      <c r="S2225" s="593"/>
      <c r="T2225" s="593"/>
      <c r="U2225" s="593"/>
    </row>
    <row r="2226" customHeight="1" spans="6:21">
      <c r="F2226" s="593"/>
      <c r="G2226" s="593"/>
      <c r="H2226" s="593"/>
      <c r="I2226" s="593"/>
      <c r="J2226" s="593"/>
      <c r="K2226" s="593"/>
      <c r="L2226" s="593"/>
      <c r="M2226" s="593"/>
      <c r="N2226" s="593"/>
      <c r="O2226" s="593"/>
      <c r="P2226" s="593"/>
      <c r="R2226" s="593"/>
      <c r="S2226" s="593"/>
      <c r="T2226" s="593"/>
      <c r="U2226" s="593"/>
    </row>
    <row r="2227" customHeight="1" spans="6:21">
      <c r="F2227" s="593"/>
      <c r="G2227" s="593"/>
      <c r="H2227" s="593"/>
      <c r="I2227" s="593"/>
      <c r="J2227" s="593"/>
      <c r="K2227" s="593"/>
      <c r="L2227" s="593"/>
      <c r="M2227" s="593"/>
      <c r="N2227" s="593"/>
      <c r="O2227" s="593"/>
      <c r="P2227" s="593"/>
      <c r="R2227" s="593"/>
      <c r="S2227" s="593"/>
      <c r="T2227" s="593"/>
      <c r="U2227" s="593"/>
    </row>
    <row r="2228" customHeight="1" spans="6:21">
      <c r="F2228" s="593"/>
      <c r="G2228" s="593"/>
      <c r="H2228" s="593"/>
      <c r="I2228" s="593"/>
      <c r="J2228" s="593"/>
      <c r="K2228" s="593"/>
      <c r="L2228" s="593"/>
      <c r="M2228" s="593"/>
      <c r="N2228" s="593"/>
      <c r="O2228" s="593"/>
      <c r="P2228" s="593"/>
      <c r="R2228" s="593"/>
      <c r="S2228" s="593"/>
      <c r="T2228" s="593"/>
      <c r="U2228" s="593"/>
    </row>
    <row r="2229" customHeight="1" spans="6:21">
      <c r="F2229" s="593"/>
      <c r="G2229" s="593"/>
      <c r="H2229" s="593"/>
      <c r="I2229" s="593"/>
      <c r="J2229" s="593"/>
      <c r="K2229" s="593"/>
      <c r="L2229" s="593"/>
      <c r="M2229" s="593"/>
      <c r="N2229" s="593"/>
      <c r="O2229" s="593"/>
      <c r="P2229" s="593"/>
      <c r="R2229" s="593"/>
      <c r="S2229" s="593"/>
      <c r="T2229" s="593"/>
      <c r="U2229" s="593"/>
    </row>
    <row r="2230" customHeight="1" spans="6:21">
      <c r="F2230" s="593"/>
      <c r="G2230" s="593"/>
      <c r="H2230" s="593"/>
      <c r="I2230" s="593"/>
      <c r="J2230" s="593"/>
      <c r="K2230" s="593"/>
      <c r="L2230" s="593"/>
      <c r="M2230" s="593"/>
      <c r="N2230" s="593"/>
      <c r="O2230" s="593"/>
      <c r="P2230" s="593"/>
      <c r="R2230" s="593"/>
      <c r="S2230" s="593"/>
      <c r="T2230" s="593"/>
      <c r="U2230" s="593"/>
    </row>
    <row r="2231" customHeight="1" spans="6:21">
      <c r="F2231" s="593"/>
      <c r="G2231" s="593"/>
      <c r="H2231" s="593"/>
      <c r="I2231" s="593"/>
      <c r="J2231" s="593"/>
      <c r="K2231" s="593"/>
      <c r="L2231" s="593"/>
      <c r="M2231" s="593"/>
      <c r="N2231" s="593"/>
      <c r="O2231" s="593"/>
      <c r="P2231" s="593"/>
      <c r="R2231" s="593"/>
      <c r="S2231" s="593"/>
      <c r="T2231" s="593"/>
      <c r="U2231" s="593"/>
    </row>
    <row r="2232" customHeight="1" spans="6:21">
      <c r="F2232" s="593"/>
      <c r="G2232" s="593"/>
      <c r="H2232" s="593"/>
      <c r="I2232" s="593"/>
      <c r="J2232" s="593"/>
      <c r="K2232" s="593"/>
      <c r="L2232" s="593"/>
      <c r="M2232" s="593"/>
      <c r="N2232" s="593"/>
      <c r="O2232" s="593"/>
      <c r="P2232" s="593"/>
      <c r="R2232" s="593"/>
      <c r="S2232" s="593"/>
      <c r="T2232" s="593"/>
      <c r="U2232" s="593"/>
    </row>
    <row r="2233" customHeight="1" spans="6:21">
      <c r="F2233" s="593"/>
      <c r="G2233" s="593"/>
      <c r="H2233" s="593"/>
      <c r="I2233" s="593"/>
      <c r="J2233" s="593"/>
      <c r="K2233" s="593"/>
      <c r="L2233" s="593"/>
      <c r="M2233" s="593"/>
      <c r="N2233" s="593"/>
      <c r="O2233" s="593"/>
      <c r="P2233" s="593"/>
      <c r="R2233" s="593"/>
      <c r="S2233" s="593"/>
      <c r="T2233" s="593"/>
      <c r="U2233" s="593"/>
    </row>
    <row r="2234" customHeight="1" spans="6:21">
      <c r="F2234" s="593"/>
      <c r="G2234" s="593"/>
      <c r="H2234" s="593"/>
      <c r="I2234" s="593"/>
      <c r="J2234" s="593"/>
      <c r="K2234" s="593"/>
      <c r="L2234" s="593"/>
      <c r="M2234" s="593"/>
      <c r="N2234" s="593"/>
      <c r="O2234" s="593"/>
      <c r="P2234" s="593"/>
      <c r="R2234" s="593"/>
      <c r="S2234" s="593"/>
      <c r="T2234" s="593"/>
      <c r="U2234" s="593"/>
    </row>
    <row r="2235" customHeight="1" spans="6:21">
      <c r="F2235" s="593"/>
      <c r="G2235" s="593"/>
      <c r="H2235" s="593"/>
      <c r="I2235" s="593"/>
      <c r="J2235" s="593"/>
      <c r="K2235" s="593"/>
      <c r="L2235" s="593"/>
      <c r="M2235" s="593"/>
      <c r="N2235" s="593"/>
      <c r="O2235" s="593"/>
      <c r="P2235" s="593"/>
      <c r="R2235" s="593"/>
      <c r="S2235" s="593"/>
      <c r="T2235" s="593"/>
      <c r="U2235" s="593"/>
    </row>
    <row r="2236" customHeight="1" spans="6:21">
      <c r="F2236" s="593"/>
      <c r="G2236" s="593"/>
      <c r="H2236" s="593"/>
      <c r="I2236" s="593"/>
      <c r="J2236" s="593"/>
      <c r="K2236" s="593"/>
      <c r="L2236" s="593"/>
      <c r="M2236" s="593"/>
      <c r="N2236" s="593"/>
      <c r="O2236" s="593"/>
      <c r="P2236" s="593"/>
      <c r="R2236" s="593"/>
      <c r="S2236" s="593"/>
      <c r="T2236" s="593"/>
      <c r="U2236" s="593"/>
    </row>
    <row r="2237" customHeight="1" spans="6:21">
      <c r="F2237" s="593"/>
      <c r="G2237" s="593"/>
      <c r="H2237" s="593"/>
      <c r="I2237" s="593"/>
      <c r="J2237" s="593"/>
      <c r="K2237" s="593"/>
      <c r="L2237" s="593"/>
      <c r="M2237" s="593"/>
      <c r="N2237" s="593"/>
      <c r="O2237" s="593"/>
      <c r="P2237" s="593"/>
      <c r="R2237" s="593"/>
      <c r="S2237" s="593"/>
      <c r="T2237" s="593"/>
      <c r="U2237" s="593"/>
    </row>
    <row r="2238" customHeight="1" spans="6:21">
      <c r="F2238" s="593"/>
      <c r="G2238" s="593"/>
      <c r="H2238" s="593"/>
      <c r="I2238" s="593"/>
      <c r="J2238" s="593"/>
      <c r="K2238" s="593"/>
      <c r="L2238" s="593"/>
      <c r="M2238" s="593"/>
      <c r="N2238" s="593"/>
      <c r="O2238" s="593"/>
      <c r="P2238" s="593"/>
      <c r="R2238" s="593"/>
      <c r="S2238" s="593"/>
      <c r="T2238" s="593"/>
      <c r="U2238" s="593"/>
    </row>
    <row r="2239" customHeight="1" spans="6:21">
      <c r="F2239" s="593"/>
      <c r="G2239" s="593"/>
      <c r="H2239" s="593"/>
      <c r="I2239" s="593"/>
      <c r="J2239" s="593"/>
      <c r="K2239" s="593"/>
      <c r="L2239" s="593"/>
      <c r="M2239" s="593"/>
      <c r="N2239" s="593"/>
      <c r="O2239" s="593"/>
      <c r="P2239" s="593"/>
      <c r="R2239" s="593"/>
      <c r="S2239" s="593"/>
      <c r="T2239" s="593"/>
      <c r="U2239" s="593"/>
    </row>
    <row r="2240" customHeight="1" spans="6:21">
      <c r="F2240" s="593"/>
      <c r="G2240" s="593"/>
      <c r="H2240" s="593"/>
      <c r="I2240" s="593"/>
      <c r="J2240" s="593"/>
      <c r="K2240" s="593"/>
      <c r="L2240" s="593"/>
      <c r="M2240" s="593"/>
      <c r="N2240" s="593"/>
      <c r="O2240" s="593"/>
      <c r="P2240" s="593"/>
      <c r="R2240" s="593"/>
      <c r="S2240" s="593"/>
      <c r="T2240" s="593"/>
      <c r="U2240" s="593"/>
    </row>
    <row r="2241" customHeight="1" spans="6:21">
      <c r="F2241" s="593"/>
      <c r="G2241" s="593"/>
      <c r="H2241" s="593"/>
      <c r="I2241" s="593"/>
      <c r="J2241" s="593"/>
      <c r="K2241" s="593"/>
      <c r="L2241" s="593"/>
      <c r="M2241" s="593"/>
      <c r="N2241" s="593"/>
      <c r="O2241" s="593"/>
      <c r="P2241" s="593"/>
      <c r="R2241" s="593"/>
      <c r="S2241" s="593"/>
      <c r="T2241" s="593"/>
      <c r="U2241" s="593"/>
    </row>
    <row r="2242" customHeight="1" spans="6:21">
      <c r="F2242" s="593"/>
      <c r="G2242" s="593"/>
      <c r="H2242" s="593"/>
      <c r="I2242" s="593"/>
      <c r="J2242" s="593"/>
      <c r="K2242" s="593"/>
      <c r="L2242" s="593"/>
      <c r="M2242" s="593"/>
      <c r="N2242" s="593"/>
      <c r="O2242" s="593"/>
      <c r="P2242" s="593"/>
      <c r="R2242" s="593"/>
      <c r="S2242" s="593"/>
      <c r="T2242" s="593"/>
      <c r="U2242" s="593"/>
    </row>
    <row r="2243" customHeight="1" spans="6:21">
      <c r="F2243" s="593"/>
      <c r="G2243" s="593"/>
      <c r="H2243" s="593"/>
      <c r="I2243" s="593"/>
      <c r="J2243" s="593"/>
      <c r="K2243" s="593"/>
      <c r="L2243" s="593"/>
      <c r="M2243" s="593"/>
      <c r="N2243" s="593"/>
      <c r="O2243" s="593"/>
      <c r="P2243" s="593"/>
      <c r="R2243" s="593"/>
      <c r="S2243" s="593"/>
      <c r="T2243" s="593"/>
      <c r="U2243" s="593"/>
    </row>
    <row r="2244" customHeight="1" spans="6:21">
      <c r="F2244" s="593"/>
      <c r="G2244" s="593"/>
      <c r="H2244" s="593"/>
      <c r="I2244" s="593"/>
      <c r="J2244" s="593"/>
      <c r="K2244" s="593"/>
      <c r="L2244" s="593"/>
      <c r="M2244" s="593"/>
      <c r="N2244" s="593"/>
      <c r="O2244" s="593"/>
      <c r="P2244" s="593"/>
      <c r="R2244" s="593"/>
      <c r="S2244" s="593"/>
      <c r="T2244" s="593"/>
      <c r="U2244" s="593"/>
    </row>
    <row r="2245" customHeight="1" spans="6:21">
      <c r="F2245" s="593"/>
      <c r="G2245" s="593"/>
      <c r="H2245" s="593"/>
      <c r="I2245" s="593"/>
      <c r="J2245" s="593"/>
      <c r="K2245" s="593"/>
      <c r="L2245" s="593"/>
      <c r="M2245" s="593"/>
      <c r="N2245" s="593"/>
      <c r="O2245" s="593"/>
      <c r="P2245" s="593"/>
      <c r="R2245" s="593"/>
      <c r="S2245" s="593"/>
      <c r="T2245" s="593"/>
      <c r="U2245" s="593"/>
    </row>
    <row r="2246" customHeight="1" spans="6:21">
      <c r="F2246" s="593"/>
      <c r="G2246" s="593"/>
      <c r="H2246" s="593"/>
      <c r="I2246" s="593"/>
      <c r="J2246" s="593"/>
      <c r="K2246" s="593"/>
      <c r="L2246" s="593"/>
      <c r="M2246" s="593"/>
      <c r="N2246" s="593"/>
      <c r="O2246" s="593"/>
      <c r="P2246" s="593"/>
      <c r="R2246" s="593"/>
      <c r="S2246" s="593"/>
      <c r="T2246" s="593"/>
      <c r="U2246" s="593"/>
    </row>
    <row r="2247" customHeight="1" spans="6:21">
      <c r="F2247" s="593"/>
      <c r="G2247" s="593"/>
      <c r="H2247" s="593"/>
      <c r="I2247" s="593"/>
      <c r="J2247" s="593"/>
      <c r="K2247" s="593"/>
      <c r="L2247" s="593"/>
      <c r="M2247" s="593"/>
      <c r="N2247" s="593"/>
      <c r="O2247" s="593"/>
      <c r="P2247" s="593"/>
      <c r="R2247" s="593"/>
      <c r="S2247" s="593"/>
      <c r="T2247" s="593"/>
      <c r="U2247" s="593"/>
    </row>
    <row r="2248" customHeight="1" spans="6:21">
      <c r="F2248" s="593"/>
      <c r="G2248" s="593"/>
      <c r="H2248" s="593"/>
      <c r="I2248" s="593"/>
      <c r="J2248" s="593"/>
      <c r="K2248" s="593"/>
      <c r="L2248" s="593"/>
      <c r="M2248" s="593"/>
      <c r="N2248" s="593"/>
      <c r="O2248" s="593"/>
      <c r="P2248" s="593"/>
      <c r="R2248" s="593"/>
      <c r="S2248" s="593"/>
      <c r="T2248" s="593"/>
      <c r="U2248" s="593"/>
    </row>
    <row r="2249" customHeight="1" spans="6:21">
      <c r="F2249" s="593"/>
      <c r="G2249" s="593"/>
      <c r="H2249" s="593"/>
      <c r="I2249" s="593"/>
      <c r="J2249" s="593"/>
      <c r="K2249" s="593"/>
      <c r="L2249" s="593"/>
      <c r="M2249" s="593"/>
      <c r="N2249" s="593"/>
      <c r="O2249" s="593"/>
      <c r="P2249" s="593"/>
      <c r="R2249" s="593"/>
      <c r="S2249" s="593"/>
      <c r="T2249" s="593"/>
      <c r="U2249" s="593"/>
    </row>
    <row r="2250" customHeight="1" spans="6:21">
      <c r="F2250" s="593"/>
      <c r="G2250" s="593"/>
      <c r="H2250" s="593"/>
      <c r="I2250" s="593"/>
      <c r="J2250" s="593"/>
      <c r="K2250" s="593"/>
      <c r="L2250" s="593"/>
      <c r="M2250" s="593"/>
      <c r="N2250" s="593"/>
      <c r="O2250" s="593"/>
      <c r="P2250" s="593"/>
      <c r="R2250" s="593"/>
      <c r="S2250" s="593"/>
      <c r="T2250" s="593"/>
      <c r="U2250" s="593"/>
    </row>
    <row r="2251" customHeight="1" spans="6:21">
      <c r="F2251" s="593"/>
      <c r="G2251" s="593"/>
      <c r="H2251" s="593"/>
      <c r="I2251" s="593"/>
      <c r="J2251" s="593"/>
      <c r="K2251" s="593"/>
      <c r="L2251" s="593"/>
      <c r="M2251" s="593"/>
      <c r="N2251" s="593"/>
      <c r="O2251" s="593"/>
      <c r="P2251" s="593"/>
      <c r="R2251" s="593"/>
      <c r="S2251" s="593"/>
      <c r="T2251" s="593"/>
      <c r="U2251" s="593"/>
    </row>
    <row r="2252" customHeight="1" spans="6:21">
      <c r="F2252" s="593"/>
      <c r="G2252" s="593"/>
      <c r="H2252" s="593"/>
      <c r="I2252" s="593"/>
      <c r="J2252" s="593"/>
      <c r="K2252" s="593"/>
      <c r="L2252" s="593"/>
      <c r="M2252" s="593"/>
      <c r="N2252" s="593"/>
      <c r="O2252" s="593"/>
      <c r="P2252" s="593"/>
      <c r="R2252" s="593"/>
      <c r="S2252" s="593"/>
      <c r="T2252" s="593"/>
      <c r="U2252" s="593"/>
    </row>
    <row r="2253" customHeight="1" spans="6:21">
      <c r="F2253" s="593"/>
      <c r="G2253" s="593"/>
      <c r="H2253" s="593"/>
      <c r="I2253" s="593"/>
      <c r="J2253" s="593"/>
      <c r="K2253" s="593"/>
      <c r="L2253" s="593"/>
      <c r="M2253" s="593"/>
      <c r="N2253" s="593"/>
      <c r="O2253" s="593"/>
      <c r="P2253" s="593"/>
      <c r="R2253" s="593"/>
      <c r="S2253" s="593"/>
      <c r="T2253" s="593"/>
      <c r="U2253" s="593"/>
    </row>
    <row r="2254" customHeight="1" spans="6:21">
      <c r="F2254" s="593"/>
      <c r="G2254" s="593"/>
      <c r="H2254" s="593"/>
      <c r="I2254" s="593"/>
      <c r="J2254" s="593"/>
      <c r="K2254" s="593"/>
      <c r="L2254" s="593"/>
      <c r="M2254" s="593"/>
      <c r="N2254" s="593"/>
      <c r="O2254" s="593"/>
      <c r="P2254" s="593"/>
      <c r="R2254" s="593"/>
      <c r="S2254" s="593"/>
      <c r="T2254" s="593"/>
      <c r="U2254" s="593"/>
    </row>
    <row r="2255" customHeight="1" spans="6:21">
      <c r="F2255" s="593"/>
      <c r="G2255" s="593"/>
      <c r="H2255" s="593"/>
      <c r="I2255" s="593"/>
      <c r="J2255" s="593"/>
      <c r="K2255" s="593"/>
      <c r="L2255" s="593"/>
      <c r="M2255" s="593"/>
      <c r="N2255" s="593"/>
      <c r="O2255" s="593"/>
      <c r="P2255" s="593"/>
      <c r="R2255" s="593"/>
      <c r="S2255" s="593"/>
      <c r="T2255" s="593"/>
      <c r="U2255" s="593"/>
    </row>
    <row r="2256" customHeight="1" spans="6:21">
      <c r="F2256" s="593"/>
      <c r="G2256" s="593"/>
      <c r="H2256" s="593"/>
      <c r="I2256" s="593"/>
      <c r="J2256" s="593"/>
      <c r="K2256" s="593"/>
      <c r="L2256" s="593"/>
      <c r="M2256" s="593"/>
      <c r="N2256" s="593"/>
      <c r="O2256" s="593"/>
      <c r="P2256" s="593"/>
      <c r="R2256" s="593"/>
      <c r="S2256" s="593"/>
      <c r="T2256" s="593"/>
      <c r="U2256" s="593"/>
    </row>
    <row r="2257" customHeight="1" spans="6:21">
      <c r="F2257" s="593"/>
      <c r="G2257" s="593"/>
      <c r="H2257" s="593"/>
      <c r="I2257" s="593"/>
      <c r="J2257" s="593"/>
      <c r="K2257" s="593"/>
      <c r="L2257" s="593"/>
      <c r="M2257" s="593"/>
      <c r="N2257" s="593"/>
      <c r="O2257" s="593"/>
      <c r="P2257" s="593"/>
      <c r="R2257" s="593"/>
      <c r="S2257" s="593"/>
      <c r="T2257" s="593"/>
      <c r="U2257" s="593"/>
    </row>
    <row r="2258" customHeight="1" spans="6:21">
      <c r="F2258" s="593"/>
      <c r="G2258" s="593"/>
      <c r="H2258" s="593"/>
      <c r="I2258" s="593"/>
      <c r="J2258" s="593"/>
      <c r="K2258" s="593"/>
      <c r="L2258" s="593"/>
      <c r="M2258" s="593"/>
      <c r="N2258" s="593"/>
      <c r="O2258" s="593"/>
      <c r="P2258" s="593"/>
      <c r="R2258" s="593"/>
      <c r="S2258" s="593"/>
      <c r="T2258" s="593"/>
      <c r="U2258" s="593"/>
    </row>
    <row r="2259" customHeight="1" spans="6:21">
      <c r="F2259" s="593"/>
      <c r="G2259" s="593"/>
      <c r="H2259" s="593"/>
      <c r="I2259" s="593"/>
      <c r="J2259" s="593"/>
      <c r="K2259" s="593"/>
      <c r="L2259" s="593"/>
      <c r="M2259" s="593"/>
      <c r="N2259" s="593"/>
      <c r="O2259" s="593"/>
      <c r="P2259" s="593"/>
      <c r="R2259" s="593"/>
      <c r="S2259" s="593"/>
      <c r="T2259" s="593"/>
      <c r="U2259" s="593"/>
    </row>
    <row r="2260" customHeight="1" spans="6:21">
      <c r="F2260" s="593"/>
      <c r="G2260" s="593"/>
      <c r="H2260" s="593"/>
      <c r="I2260" s="593"/>
      <c r="J2260" s="593"/>
      <c r="K2260" s="593"/>
      <c r="L2260" s="593"/>
      <c r="M2260" s="593"/>
      <c r="N2260" s="593"/>
      <c r="O2260" s="593"/>
      <c r="P2260" s="593"/>
      <c r="R2260" s="593"/>
      <c r="S2260" s="593"/>
      <c r="T2260" s="593"/>
      <c r="U2260" s="593"/>
    </row>
    <row r="2261" customHeight="1" spans="6:21">
      <c r="F2261" s="593"/>
      <c r="G2261" s="593"/>
      <c r="H2261" s="593"/>
      <c r="I2261" s="593"/>
      <c r="J2261" s="593"/>
      <c r="K2261" s="593"/>
      <c r="L2261" s="593"/>
      <c r="M2261" s="593"/>
      <c r="N2261" s="593"/>
      <c r="O2261" s="593"/>
      <c r="P2261" s="593"/>
      <c r="R2261" s="593"/>
      <c r="S2261" s="593"/>
      <c r="T2261" s="593"/>
      <c r="U2261" s="593"/>
    </row>
    <row r="2262" customHeight="1" spans="6:21">
      <c r="F2262" s="593"/>
      <c r="G2262" s="593"/>
      <c r="H2262" s="593"/>
      <c r="I2262" s="593"/>
      <c r="J2262" s="593"/>
      <c r="K2262" s="593"/>
      <c r="L2262" s="593"/>
      <c r="M2262" s="593"/>
      <c r="N2262" s="593"/>
      <c r="O2262" s="593"/>
      <c r="P2262" s="593"/>
      <c r="R2262" s="593"/>
      <c r="S2262" s="593"/>
      <c r="T2262" s="593"/>
      <c r="U2262" s="593"/>
    </row>
    <row r="2263" customHeight="1" spans="6:21">
      <c r="F2263" s="593"/>
      <c r="G2263" s="593"/>
      <c r="H2263" s="593"/>
      <c r="I2263" s="593"/>
      <c r="J2263" s="593"/>
      <c r="K2263" s="593"/>
      <c r="L2263" s="593"/>
      <c r="M2263" s="593"/>
      <c r="N2263" s="593"/>
      <c r="O2263" s="593"/>
      <c r="P2263" s="593"/>
      <c r="R2263" s="593"/>
      <c r="S2263" s="593"/>
      <c r="T2263" s="593"/>
      <c r="U2263" s="593"/>
    </row>
    <row r="2264" customHeight="1" spans="6:21">
      <c r="F2264" s="593"/>
      <c r="G2264" s="593"/>
      <c r="H2264" s="593"/>
      <c r="I2264" s="593"/>
      <c r="J2264" s="593"/>
      <c r="K2264" s="593"/>
      <c r="L2264" s="593"/>
      <c r="M2264" s="593"/>
      <c r="N2264" s="593"/>
      <c r="O2264" s="593"/>
      <c r="P2264" s="593"/>
      <c r="R2264" s="593"/>
      <c r="S2264" s="593"/>
      <c r="T2264" s="593"/>
      <c r="U2264" s="593"/>
    </row>
    <row r="2265" customHeight="1" spans="6:21">
      <c r="F2265" s="593"/>
      <c r="G2265" s="593"/>
      <c r="H2265" s="593"/>
      <c r="I2265" s="593"/>
      <c r="J2265" s="593"/>
      <c r="K2265" s="593"/>
      <c r="L2265" s="593"/>
      <c r="M2265" s="593"/>
      <c r="N2265" s="593"/>
      <c r="O2265" s="593"/>
      <c r="P2265" s="593"/>
      <c r="R2265" s="593"/>
      <c r="S2265" s="593"/>
      <c r="T2265" s="593"/>
      <c r="U2265" s="593"/>
    </row>
    <row r="2266" customHeight="1" spans="6:21">
      <c r="F2266" s="593"/>
      <c r="G2266" s="593"/>
      <c r="H2266" s="593"/>
      <c r="I2266" s="593"/>
      <c r="J2266" s="593"/>
      <c r="K2266" s="593"/>
      <c r="L2266" s="593"/>
      <c r="M2266" s="593"/>
      <c r="N2266" s="593"/>
      <c r="O2266" s="593"/>
      <c r="P2266" s="593"/>
      <c r="R2266" s="593"/>
      <c r="S2266" s="593"/>
      <c r="T2266" s="593"/>
      <c r="U2266" s="593"/>
    </row>
    <row r="2267" customHeight="1" spans="6:21">
      <c r="F2267" s="593"/>
      <c r="G2267" s="593"/>
      <c r="H2267" s="593"/>
      <c r="I2267" s="593"/>
      <c r="J2267" s="593"/>
      <c r="K2267" s="593"/>
      <c r="L2267" s="593"/>
      <c r="M2267" s="593"/>
      <c r="N2267" s="593"/>
      <c r="O2267" s="593"/>
      <c r="P2267" s="593"/>
      <c r="R2267" s="593"/>
      <c r="S2267" s="593"/>
      <c r="T2267" s="593"/>
      <c r="U2267" s="593"/>
    </row>
    <row r="2268" customHeight="1" spans="6:21">
      <c r="F2268" s="593"/>
      <c r="G2268" s="593"/>
      <c r="H2268" s="593"/>
      <c r="I2268" s="593"/>
      <c r="J2268" s="593"/>
      <c r="K2268" s="593"/>
      <c r="L2268" s="593"/>
      <c r="M2268" s="593"/>
      <c r="N2268" s="593"/>
      <c r="O2268" s="593"/>
      <c r="P2268" s="593"/>
      <c r="R2268" s="593"/>
      <c r="S2268" s="593"/>
      <c r="T2268" s="593"/>
      <c r="U2268" s="593"/>
    </row>
    <row r="2269" customHeight="1" spans="6:21">
      <c r="F2269" s="593"/>
      <c r="G2269" s="593"/>
      <c r="H2269" s="593"/>
      <c r="I2269" s="593"/>
      <c r="J2269" s="593"/>
      <c r="K2269" s="593"/>
      <c r="L2269" s="593"/>
      <c r="M2269" s="593"/>
      <c r="N2269" s="593"/>
      <c r="O2269" s="593"/>
      <c r="P2269" s="593"/>
      <c r="R2269" s="593"/>
      <c r="S2269" s="593"/>
      <c r="T2269" s="593"/>
      <c r="U2269" s="593"/>
    </row>
    <row r="2270" customHeight="1" spans="6:21">
      <c r="F2270" s="593"/>
      <c r="G2270" s="593"/>
      <c r="H2270" s="593"/>
      <c r="I2270" s="593"/>
      <c r="J2270" s="593"/>
      <c r="K2270" s="593"/>
      <c r="L2270" s="593"/>
      <c r="M2270" s="593"/>
      <c r="N2270" s="593"/>
      <c r="O2270" s="593"/>
      <c r="P2270" s="593"/>
      <c r="R2270" s="593"/>
      <c r="S2270" s="593"/>
      <c r="T2270" s="593"/>
      <c r="U2270" s="593"/>
    </row>
    <row r="2271" customHeight="1" spans="6:21">
      <c r="F2271" s="593"/>
      <c r="G2271" s="593"/>
      <c r="H2271" s="593"/>
      <c r="I2271" s="593"/>
      <c r="J2271" s="593"/>
      <c r="K2271" s="593"/>
      <c r="L2271" s="593"/>
      <c r="M2271" s="593"/>
      <c r="N2271" s="593"/>
      <c r="O2271" s="593"/>
      <c r="P2271" s="593"/>
      <c r="R2271" s="593"/>
      <c r="S2271" s="593"/>
      <c r="T2271" s="593"/>
      <c r="U2271" s="593"/>
    </row>
    <row r="2272" customHeight="1" spans="6:21">
      <c r="F2272" s="593"/>
      <c r="G2272" s="593"/>
      <c r="H2272" s="593"/>
      <c r="I2272" s="593"/>
      <c r="J2272" s="593"/>
      <c r="K2272" s="593"/>
      <c r="L2272" s="593"/>
      <c r="M2272" s="593"/>
      <c r="N2272" s="593"/>
      <c r="O2272" s="593"/>
      <c r="P2272" s="593"/>
      <c r="R2272" s="593"/>
      <c r="S2272" s="593"/>
      <c r="T2272" s="593"/>
      <c r="U2272" s="593"/>
    </row>
    <row r="2273" customHeight="1" spans="6:21">
      <c r="F2273" s="593"/>
      <c r="G2273" s="593"/>
      <c r="H2273" s="593"/>
      <c r="I2273" s="593"/>
      <c r="J2273" s="593"/>
      <c r="K2273" s="593"/>
      <c r="L2273" s="593"/>
      <c r="M2273" s="593"/>
      <c r="N2273" s="593"/>
      <c r="O2273" s="593"/>
      <c r="P2273" s="593"/>
      <c r="R2273" s="593"/>
      <c r="S2273" s="593"/>
      <c r="T2273" s="593"/>
      <c r="U2273" s="593"/>
    </row>
    <row r="2274" customHeight="1" spans="6:21">
      <c r="F2274" s="593"/>
      <c r="G2274" s="593"/>
      <c r="H2274" s="593"/>
      <c r="I2274" s="593"/>
      <c r="J2274" s="593"/>
      <c r="K2274" s="593"/>
      <c r="L2274" s="593"/>
      <c r="M2274" s="593"/>
      <c r="N2274" s="593"/>
      <c r="O2274" s="593"/>
      <c r="P2274" s="593"/>
      <c r="R2274" s="593"/>
      <c r="S2274" s="593"/>
      <c r="T2274" s="593"/>
      <c r="U2274" s="593"/>
    </row>
    <row r="2275" customHeight="1" spans="6:21">
      <c r="F2275" s="593"/>
      <c r="G2275" s="593"/>
      <c r="H2275" s="593"/>
      <c r="I2275" s="593"/>
      <c r="J2275" s="593"/>
      <c r="K2275" s="593"/>
      <c r="L2275" s="593"/>
      <c r="M2275" s="593"/>
      <c r="N2275" s="593"/>
      <c r="O2275" s="593"/>
      <c r="P2275" s="593"/>
      <c r="R2275" s="593"/>
      <c r="S2275" s="593"/>
      <c r="T2275" s="593"/>
      <c r="U2275" s="593"/>
    </row>
    <row r="2276" customHeight="1" spans="6:21">
      <c r="F2276" s="593"/>
      <c r="G2276" s="593"/>
      <c r="H2276" s="593"/>
      <c r="I2276" s="593"/>
      <c r="J2276" s="593"/>
      <c r="K2276" s="593"/>
      <c r="L2276" s="593"/>
      <c r="M2276" s="593"/>
      <c r="N2276" s="593"/>
      <c r="O2276" s="593"/>
      <c r="P2276" s="593"/>
      <c r="R2276" s="593"/>
      <c r="S2276" s="593"/>
      <c r="T2276" s="593"/>
      <c r="U2276" s="593"/>
    </row>
    <row r="2277" customHeight="1" spans="6:21">
      <c r="F2277" s="593"/>
      <c r="G2277" s="593"/>
      <c r="H2277" s="593"/>
      <c r="I2277" s="593"/>
      <c r="J2277" s="593"/>
      <c r="K2277" s="593"/>
      <c r="L2277" s="593"/>
      <c r="M2277" s="593"/>
      <c r="N2277" s="593"/>
      <c r="O2277" s="593"/>
      <c r="P2277" s="593"/>
      <c r="R2277" s="593"/>
      <c r="S2277" s="593"/>
      <c r="T2277" s="593"/>
      <c r="U2277" s="593"/>
    </row>
    <row r="2278" customHeight="1" spans="6:21">
      <c r="F2278" s="593"/>
      <c r="G2278" s="593"/>
      <c r="H2278" s="593"/>
      <c r="I2278" s="593"/>
      <c r="J2278" s="593"/>
      <c r="K2278" s="593"/>
      <c r="L2278" s="593"/>
      <c r="M2278" s="593"/>
      <c r="N2278" s="593"/>
      <c r="O2278" s="593"/>
      <c r="P2278" s="593"/>
      <c r="R2278" s="593"/>
      <c r="S2278" s="593"/>
      <c r="T2278" s="593"/>
      <c r="U2278" s="593"/>
    </row>
    <row r="2279" customHeight="1" spans="6:21">
      <c r="F2279" s="593"/>
      <c r="G2279" s="593"/>
      <c r="H2279" s="593"/>
      <c r="I2279" s="593"/>
      <c r="J2279" s="593"/>
      <c r="K2279" s="593"/>
      <c r="L2279" s="593"/>
      <c r="M2279" s="593"/>
      <c r="N2279" s="593"/>
      <c r="O2279" s="593"/>
      <c r="P2279" s="593"/>
      <c r="R2279" s="593"/>
      <c r="S2279" s="593"/>
      <c r="T2279" s="593"/>
      <c r="U2279" s="593"/>
    </row>
    <row r="2280" customHeight="1" spans="6:21">
      <c r="F2280" s="593"/>
      <c r="G2280" s="593"/>
      <c r="H2280" s="593"/>
      <c r="I2280" s="593"/>
      <c r="J2280" s="593"/>
      <c r="K2280" s="593"/>
      <c r="L2280" s="593"/>
      <c r="M2280" s="593"/>
      <c r="N2280" s="593"/>
      <c r="O2280" s="593"/>
      <c r="P2280" s="593"/>
      <c r="R2280" s="593"/>
      <c r="S2280" s="593"/>
      <c r="T2280" s="593"/>
      <c r="U2280" s="593"/>
    </row>
    <row r="2281" customHeight="1" spans="6:21">
      <c r="F2281" s="593"/>
      <c r="G2281" s="593"/>
      <c r="H2281" s="593"/>
      <c r="I2281" s="593"/>
      <c r="J2281" s="593"/>
      <c r="K2281" s="593"/>
      <c r="L2281" s="593"/>
      <c r="M2281" s="593"/>
      <c r="N2281" s="593"/>
      <c r="O2281" s="593"/>
      <c r="P2281" s="593"/>
      <c r="R2281" s="593"/>
      <c r="S2281" s="593"/>
      <c r="T2281" s="593"/>
      <c r="U2281" s="593"/>
    </row>
    <row r="2282" customHeight="1" spans="6:21">
      <c r="F2282" s="593"/>
      <c r="G2282" s="593"/>
      <c r="H2282" s="593"/>
      <c r="I2282" s="593"/>
      <c r="J2282" s="593"/>
      <c r="K2282" s="593"/>
      <c r="L2282" s="593"/>
      <c r="M2282" s="593"/>
      <c r="N2282" s="593"/>
      <c r="O2282" s="593"/>
      <c r="P2282" s="593"/>
      <c r="R2282" s="593"/>
      <c r="S2282" s="593"/>
      <c r="T2282" s="593"/>
      <c r="U2282" s="593"/>
    </row>
    <row r="2283" customHeight="1" spans="6:21">
      <c r="F2283" s="593"/>
      <c r="G2283" s="593"/>
      <c r="H2283" s="593"/>
      <c r="I2283" s="593"/>
      <c r="J2283" s="593"/>
      <c r="K2283" s="593"/>
      <c r="L2283" s="593"/>
      <c r="M2283" s="593"/>
      <c r="N2283" s="593"/>
      <c r="O2283" s="593"/>
      <c r="P2283" s="593"/>
      <c r="R2283" s="593"/>
      <c r="S2283" s="593"/>
      <c r="T2283" s="593"/>
      <c r="U2283" s="593"/>
    </row>
    <row r="2284" customHeight="1" spans="6:21">
      <c r="F2284" s="593"/>
      <c r="G2284" s="593"/>
      <c r="H2284" s="593"/>
      <c r="I2284" s="593"/>
      <c r="J2284" s="593"/>
      <c r="K2284" s="593"/>
      <c r="L2284" s="593"/>
      <c r="M2284" s="593"/>
      <c r="N2284" s="593"/>
      <c r="O2284" s="593"/>
      <c r="P2284" s="593"/>
      <c r="R2284" s="593"/>
      <c r="S2284" s="593"/>
      <c r="T2284" s="593"/>
      <c r="U2284" s="593"/>
    </row>
    <row r="2285" customHeight="1" spans="6:21">
      <c r="F2285" s="593"/>
      <c r="G2285" s="593"/>
      <c r="H2285" s="593"/>
      <c r="I2285" s="593"/>
      <c r="J2285" s="593"/>
      <c r="K2285" s="593"/>
      <c r="L2285" s="593"/>
      <c r="M2285" s="593"/>
      <c r="N2285" s="593"/>
      <c r="O2285" s="593"/>
      <c r="P2285" s="593"/>
      <c r="R2285" s="593"/>
      <c r="S2285" s="593"/>
      <c r="T2285" s="593"/>
      <c r="U2285" s="593"/>
    </row>
    <row r="2286" customHeight="1" spans="6:21">
      <c r="F2286" s="593"/>
      <c r="G2286" s="593"/>
      <c r="H2286" s="593"/>
      <c r="I2286" s="593"/>
      <c r="J2286" s="593"/>
      <c r="K2286" s="593"/>
      <c r="L2286" s="593"/>
      <c r="M2286" s="593"/>
      <c r="N2286" s="593"/>
      <c r="O2286" s="593"/>
      <c r="P2286" s="593"/>
      <c r="R2286" s="593"/>
      <c r="S2286" s="593"/>
      <c r="T2286" s="593"/>
      <c r="U2286" s="593"/>
    </row>
    <row r="2287" customHeight="1" spans="6:21">
      <c r="F2287" s="593"/>
      <c r="G2287" s="593"/>
      <c r="H2287" s="593"/>
      <c r="I2287" s="593"/>
      <c r="J2287" s="593"/>
      <c r="K2287" s="593"/>
      <c r="L2287" s="593"/>
      <c r="M2287" s="593"/>
      <c r="N2287" s="593"/>
      <c r="O2287" s="593"/>
      <c r="P2287" s="593"/>
      <c r="R2287" s="593"/>
      <c r="S2287" s="593"/>
      <c r="T2287" s="593"/>
      <c r="U2287" s="593"/>
    </row>
    <row r="2288" customHeight="1" spans="6:21">
      <c r="F2288" s="593"/>
      <c r="G2288" s="593"/>
      <c r="H2288" s="593"/>
      <c r="I2288" s="593"/>
      <c r="J2288" s="593"/>
      <c r="K2288" s="593"/>
      <c r="L2288" s="593"/>
      <c r="M2288" s="593"/>
      <c r="N2288" s="593"/>
      <c r="O2288" s="593"/>
      <c r="P2288" s="593"/>
      <c r="R2288" s="593"/>
      <c r="S2288" s="593"/>
      <c r="T2288" s="593"/>
      <c r="U2288" s="593"/>
    </row>
    <row r="2289" customHeight="1" spans="6:21">
      <c r="F2289" s="593"/>
      <c r="G2289" s="593"/>
      <c r="H2289" s="593"/>
      <c r="I2289" s="593"/>
      <c r="J2289" s="593"/>
      <c r="K2289" s="593"/>
      <c r="L2289" s="593"/>
      <c r="M2289" s="593"/>
      <c r="N2289" s="593"/>
      <c r="O2289" s="593"/>
      <c r="P2289" s="593"/>
      <c r="R2289" s="593"/>
      <c r="S2289" s="593"/>
      <c r="T2289" s="593"/>
      <c r="U2289" s="593"/>
    </row>
    <row r="2290" customHeight="1" spans="6:21">
      <c r="F2290" s="593"/>
      <c r="G2290" s="593"/>
      <c r="H2290" s="593"/>
      <c r="I2290" s="593"/>
      <c r="J2290" s="593"/>
      <c r="K2290" s="593"/>
      <c r="L2290" s="593"/>
      <c r="M2290" s="593"/>
      <c r="N2290" s="593"/>
      <c r="O2290" s="593"/>
      <c r="P2290" s="593"/>
      <c r="R2290" s="593"/>
      <c r="S2290" s="593"/>
      <c r="T2290" s="593"/>
      <c r="U2290" s="593"/>
    </row>
    <row r="2291" customHeight="1" spans="6:21">
      <c r="F2291" s="593"/>
      <c r="G2291" s="593"/>
      <c r="H2291" s="593"/>
      <c r="I2291" s="593"/>
      <c r="J2291" s="593"/>
      <c r="K2291" s="593"/>
      <c r="L2291" s="593"/>
      <c r="M2291" s="593"/>
      <c r="N2291" s="593"/>
      <c r="O2291" s="593"/>
      <c r="P2291" s="593"/>
      <c r="R2291" s="593"/>
      <c r="S2291" s="593"/>
      <c r="T2291" s="593"/>
      <c r="U2291" s="593"/>
    </row>
    <row r="2292" customHeight="1" spans="6:21">
      <c r="F2292" s="593"/>
      <c r="G2292" s="593"/>
      <c r="H2292" s="593"/>
      <c r="I2292" s="593"/>
      <c r="J2292" s="593"/>
      <c r="K2292" s="593"/>
      <c r="L2292" s="593"/>
      <c r="M2292" s="593"/>
      <c r="N2292" s="593"/>
      <c r="O2292" s="593"/>
      <c r="P2292" s="593"/>
      <c r="R2292" s="593"/>
      <c r="S2292" s="593"/>
      <c r="T2292" s="593"/>
      <c r="U2292" s="593"/>
    </row>
    <row r="2293" customHeight="1" spans="6:21">
      <c r="F2293" s="593"/>
      <c r="G2293" s="593"/>
      <c r="H2293" s="593"/>
      <c r="I2293" s="593"/>
      <c r="J2293" s="593"/>
      <c r="K2293" s="593"/>
      <c r="L2293" s="593"/>
      <c r="M2293" s="593"/>
      <c r="N2293" s="593"/>
      <c r="O2293" s="593"/>
      <c r="P2293" s="593"/>
      <c r="R2293" s="593"/>
      <c r="S2293" s="593"/>
      <c r="T2293" s="593"/>
      <c r="U2293" s="593"/>
    </row>
    <row r="2294" customHeight="1" spans="6:21">
      <c r="F2294" s="593"/>
      <c r="G2294" s="593"/>
      <c r="H2294" s="593"/>
      <c r="I2294" s="593"/>
      <c r="J2294" s="593"/>
      <c r="K2294" s="593"/>
      <c r="L2294" s="593"/>
      <c r="M2294" s="593"/>
      <c r="N2294" s="593"/>
      <c r="O2294" s="593"/>
      <c r="P2294" s="593"/>
      <c r="R2294" s="593"/>
      <c r="S2294" s="593"/>
      <c r="T2294" s="593"/>
      <c r="U2294" s="593"/>
    </row>
    <row r="2295" customHeight="1" spans="6:21">
      <c r="F2295" s="593"/>
      <c r="G2295" s="593"/>
      <c r="H2295" s="593"/>
      <c r="I2295" s="593"/>
      <c r="J2295" s="593"/>
      <c r="K2295" s="593"/>
      <c r="L2295" s="593"/>
      <c r="M2295" s="593"/>
      <c r="N2295" s="593"/>
      <c r="O2295" s="593"/>
      <c r="P2295" s="593"/>
      <c r="R2295" s="593"/>
      <c r="S2295" s="593"/>
      <c r="T2295" s="593"/>
      <c r="U2295" s="593"/>
    </row>
    <row r="2296" customHeight="1" spans="6:21">
      <c r="F2296" s="593"/>
      <c r="G2296" s="593"/>
      <c r="H2296" s="593"/>
      <c r="I2296" s="593"/>
      <c r="J2296" s="593"/>
      <c r="K2296" s="593"/>
      <c r="L2296" s="593"/>
      <c r="M2296" s="593"/>
      <c r="N2296" s="593"/>
      <c r="O2296" s="593"/>
      <c r="P2296" s="593"/>
      <c r="R2296" s="593"/>
      <c r="S2296" s="593"/>
      <c r="T2296" s="593"/>
      <c r="U2296" s="593"/>
    </row>
    <row r="2297" customHeight="1" spans="6:21">
      <c r="F2297" s="593"/>
      <c r="G2297" s="593"/>
      <c r="H2297" s="593"/>
      <c r="I2297" s="593"/>
      <c r="J2297" s="593"/>
      <c r="K2297" s="593"/>
      <c r="L2297" s="593"/>
      <c r="M2297" s="593"/>
      <c r="N2297" s="593"/>
      <c r="O2297" s="593"/>
      <c r="P2297" s="593"/>
      <c r="R2297" s="593"/>
      <c r="S2297" s="593"/>
      <c r="T2297" s="593"/>
      <c r="U2297" s="593"/>
    </row>
    <row r="2298" customHeight="1" spans="6:21">
      <c r="F2298" s="593"/>
      <c r="G2298" s="593"/>
      <c r="H2298" s="593"/>
      <c r="I2298" s="593"/>
      <c r="J2298" s="593"/>
      <c r="K2298" s="593"/>
      <c r="L2298" s="593"/>
      <c r="M2298" s="593"/>
      <c r="N2298" s="593"/>
      <c r="O2298" s="593"/>
      <c r="P2298" s="593"/>
      <c r="R2298" s="593"/>
      <c r="S2298" s="593"/>
      <c r="T2298" s="593"/>
      <c r="U2298" s="593"/>
    </row>
    <row r="2299" customHeight="1" spans="6:21">
      <c r="F2299" s="593"/>
      <c r="G2299" s="593"/>
      <c r="H2299" s="593"/>
      <c r="I2299" s="593"/>
      <c r="J2299" s="593"/>
      <c r="K2299" s="593"/>
      <c r="L2299" s="593"/>
      <c r="M2299" s="593"/>
      <c r="N2299" s="593"/>
      <c r="O2299" s="593"/>
      <c r="P2299" s="593"/>
      <c r="R2299" s="593"/>
      <c r="S2299" s="593"/>
      <c r="T2299" s="593"/>
      <c r="U2299" s="593"/>
    </row>
    <row r="2300" customHeight="1" spans="6:21">
      <c r="F2300" s="593"/>
      <c r="G2300" s="593"/>
      <c r="H2300" s="593"/>
      <c r="I2300" s="593"/>
      <c r="J2300" s="593"/>
      <c r="K2300" s="593"/>
      <c r="L2300" s="593"/>
      <c r="M2300" s="593"/>
      <c r="N2300" s="593"/>
      <c r="O2300" s="593"/>
      <c r="P2300" s="593"/>
      <c r="R2300" s="593"/>
      <c r="S2300" s="593"/>
      <c r="T2300" s="593"/>
      <c r="U2300" s="593"/>
    </row>
    <row r="2301" customHeight="1" spans="6:21">
      <c r="F2301" s="593"/>
      <c r="G2301" s="593"/>
      <c r="H2301" s="593"/>
      <c r="I2301" s="593"/>
      <c r="J2301" s="593"/>
      <c r="K2301" s="593"/>
      <c r="L2301" s="593"/>
      <c r="M2301" s="593"/>
      <c r="N2301" s="593"/>
      <c r="O2301" s="593"/>
      <c r="P2301" s="593"/>
      <c r="R2301" s="593"/>
      <c r="S2301" s="593"/>
      <c r="T2301" s="593"/>
      <c r="U2301" s="593"/>
    </row>
    <row r="2302" customHeight="1" spans="6:21">
      <c r="F2302" s="593"/>
      <c r="G2302" s="593"/>
      <c r="H2302" s="593"/>
      <c r="I2302" s="593"/>
      <c r="J2302" s="593"/>
      <c r="K2302" s="593"/>
      <c r="L2302" s="593"/>
      <c r="M2302" s="593"/>
      <c r="N2302" s="593"/>
      <c r="O2302" s="593"/>
      <c r="P2302" s="593"/>
      <c r="R2302" s="593"/>
      <c r="S2302" s="593"/>
      <c r="T2302" s="593"/>
      <c r="U2302" s="593"/>
    </row>
    <row r="2303" customHeight="1" spans="6:21">
      <c r="F2303" s="593"/>
      <c r="G2303" s="593"/>
      <c r="H2303" s="593"/>
      <c r="I2303" s="593"/>
      <c r="J2303" s="593"/>
      <c r="K2303" s="593"/>
      <c r="L2303" s="593"/>
      <c r="M2303" s="593"/>
      <c r="N2303" s="593"/>
      <c r="O2303" s="593"/>
      <c r="P2303" s="593"/>
      <c r="R2303" s="593"/>
      <c r="S2303" s="593"/>
      <c r="T2303" s="593"/>
      <c r="U2303" s="593"/>
    </row>
    <row r="2304" customHeight="1" spans="6:21">
      <c r="F2304" s="593"/>
      <c r="G2304" s="593"/>
      <c r="H2304" s="593"/>
      <c r="I2304" s="593"/>
      <c r="J2304" s="593"/>
      <c r="K2304" s="593"/>
      <c r="L2304" s="593"/>
      <c r="M2304" s="593"/>
      <c r="N2304" s="593"/>
      <c r="O2304" s="593"/>
      <c r="P2304" s="593"/>
      <c r="R2304" s="593"/>
      <c r="S2304" s="593"/>
      <c r="T2304" s="593"/>
      <c r="U2304" s="593"/>
    </row>
    <row r="2305" customHeight="1" spans="6:21">
      <c r="F2305" s="593"/>
      <c r="G2305" s="593"/>
      <c r="H2305" s="593"/>
      <c r="I2305" s="593"/>
      <c r="J2305" s="593"/>
      <c r="K2305" s="593"/>
      <c r="L2305" s="593"/>
      <c r="M2305" s="593"/>
      <c r="N2305" s="593"/>
      <c r="O2305" s="593"/>
      <c r="P2305" s="593"/>
      <c r="R2305" s="593"/>
      <c r="S2305" s="593"/>
      <c r="T2305" s="593"/>
      <c r="U2305" s="593"/>
    </row>
    <row r="2306" customHeight="1" spans="6:21">
      <c r="F2306" s="593"/>
      <c r="G2306" s="593"/>
      <c r="H2306" s="593"/>
      <c r="I2306" s="593"/>
      <c r="J2306" s="593"/>
      <c r="K2306" s="593"/>
      <c r="L2306" s="593"/>
      <c r="M2306" s="593"/>
      <c r="N2306" s="593"/>
      <c r="O2306" s="593"/>
      <c r="P2306" s="593"/>
      <c r="R2306" s="593"/>
      <c r="S2306" s="593"/>
      <c r="T2306" s="593"/>
      <c r="U2306" s="593"/>
    </row>
    <row r="2307" customHeight="1" spans="6:21">
      <c r="F2307" s="593"/>
      <c r="G2307" s="593"/>
      <c r="H2307" s="593"/>
      <c r="I2307" s="593"/>
      <c r="J2307" s="593"/>
      <c r="K2307" s="593"/>
      <c r="L2307" s="593"/>
      <c r="M2307" s="593"/>
      <c r="N2307" s="593"/>
      <c r="O2307" s="593"/>
      <c r="P2307" s="593"/>
      <c r="R2307" s="593"/>
      <c r="S2307" s="593"/>
      <c r="T2307" s="593"/>
      <c r="U2307" s="593"/>
    </row>
    <row r="2308" customHeight="1" spans="6:21">
      <c r="F2308" s="593"/>
      <c r="G2308" s="593"/>
      <c r="H2308" s="593"/>
      <c r="I2308" s="593"/>
      <c r="J2308" s="593"/>
      <c r="K2308" s="593"/>
      <c r="L2308" s="593"/>
      <c r="M2308" s="593"/>
      <c r="N2308" s="593"/>
      <c r="O2308" s="593"/>
      <c r="P2308" s="593"/>
      <c r="R2308" s="593"/>
      <c r="S2308" s="593"/>
      <c r="T2308" s="593"/>
      <c r="U2308" s="593"/>
    </row>
    <row r="2309" customHeight="1" spans="6:21">
      <c r="F2309" s="593"/>
      <c r="G2309" s="593"/>
      <c r="H2309" s="593"/>
      <c r="I2309" s="593"/>
      <c r="J2309" s="593"/>
      <c r="K2309" s="593"/>
      <c r="L2309" s="593"/>
      <c r="M2309" s="593"/>
      <c r="N2309" s="593"/>
      <c r="O2309" s="593"/>
      <c r="P2309" s="593"/>
      <c r="R2309" s="593"/>
      <c r="S2309" s="593"/>
      <c r="T2309" s="593"/>
      <c r="U2309" s="593"/>
    </row>
    <row r="2310" customHeight="1" spans="6:21">
      <c r="F2310" s="593"/>
      <c r="G2310" s="593"/>
      <c r="H2310" s="593"/>
      <c r="I2310" s="593"/>
      <c r="J2310" s="593"/>
      <c r="K2310" s="593"/>
      <c r="L2310" s="593"/>
      <c r="M2310" s="593"/>
      <c r="N2310" s="593"/>
      <c r="O2310" s="593"/>
      <c r="P2310" s="593"/>
      <c r="R2310" s="593"/>
      <c r="S2310" s="593"/>
      <c r="T2310" s="593"/>
      <c r="U2310" s="593"/>
    </row>
    <row r="2311" customHeight="1" spans="6:21">
      <c r="F2311" s="593"/>
      <c r="G2311" s="593"/>
      <c r="H2311" s="593"/>
      <c r="I2311" s="593"/>
      <c r="J2311" s="593"/>
      <c r="K2311" s="593"/>
      <c r="L2311" s="593"/>
      <c r="M2311" s="593"/>
      <c r="N2311" s="593"/>
      <c r="O2311" s="593"/>
      <c r="P2311" s="593"/>
      <c r="R2311" s="593"/>
      <c r="S2311" s="593"/>
      <c r="T2311" s="593"/>
      <c r="U2311" s="593"/>
    </row>
    <row r="2312" customHeight="1" spans="6:21">
      <c r="F2312" s="593"/>
      <c r="G2312" s="593"/>
      <c r="H2312" s="593"/>
      <c r="I2312" s="593"/>
      <c r="J2312" s="593"/>
      <c r="K2312" s="593"/>
      <c r="L2312" s="593"/>
      <c r="M2312" s="593"/>
      <c r="N2312" s="593"/>
      <c r="O2312" s="593"/>
      <c r="P2312" s="593"/>
      <c r="R2312" s="593"/>
      <c r="S2312" s="593"/>
      <c r="T2312" s="593"/>
      <c r="U2312" s="593"/>
    </row>
    <row r="2313" customHeight="1" spans="6:21">
      <c r="F2313" s="593"/>
      <c r="G2313" s="593"/>
      <c r="H2313" s="593"/>
      <c r="I2313" s="593"/>
      <c r="J2313" s="593"/>
      <c r="K2313" s="593"/>
      <c r="L2313" s="593"/>
      <c r="M2313" s="593"/>
      <c r="N2313" s="593"/>
      <c r="O2313" s="593"/>
      <c r="P2313" s="593"/>
      <c r="R2313" s="593"/>
      <c r="S2313" s="593"/>
      <c r="T2313" s="593"/>
      <c r="U2313" s="593"/>
    </row>
    <row r="2314" customHeight="1" spans="6:21">
      <c r="F2314" s="593"/>
      <c r="G2314" s="593"/>
      <c r="H2314" s="593"/>
      <c r="I2314" s="593"/>
      <c r="J2314" s="593"/>
      <c r="K2314" s="593"/>
      <c r="L2314" s="593"/>
      <c r="M2314" s="593"/>
      <c r="N2314" s="593"/>
      <c r="O2314" s="593"/>
      <c r="P2314" s="593"/>
      <c r="R2314" s="593"/>
      <c r="S2314" s="593"/>
      <c r="T2314" s="593"/>
      <c r="U2314" s="593"/>
    </row>
    <row r="2315" customHeight="1" spans="6:21">
      <c r="F2315" s="593"/>
      <c r="G2315" s="593"/>
      <c r="H2315" s="593"/>
      <c r="I2315" s="593"/>
      <c r="J2315" s="593"/>
      <c r="K2315" s="593"/>
      <c r="L2315" s="593"/>
      <c r="M2315" s="593"/>
      <c r="N2315" s="593"/>
      <c r="O2315" s="593"/>
      <c r="P2315" s="593"/>
      <c r="R2315" s="593"/>
      <c r="S2315" s="593"/>
      <c r="T2315" s="593"/>
      <c r="U2315" s="593"/>
    </row>
    <row r="2316" customHeight="1" spans="6:21">
      <c r="F2316" s="593"/>
      <c r="G2316" s="593"/>
      <c r="H2316" s="593"/>
      <c r="I2316" s="593"/>
      <c r="J2316" s="593"/>
      <c r="K2316" s="593"/>
      <c r="L2316" s="593"/>
      <c r="M2316" s="593"/>
      <c r="N2316" s="593"/>
      <c r="O2316" s="593"/>
      <c r="P2316" s="593"/>
      <c r="R2316" s="593"/>
      <c r="S2316" s="593"/>
      <c r="T2316" s="593"/>
      <c r="U2316" s="593"/>
    </row>
    <row r="2317" customHeight="1" spans="6:21">
      <c r="F2317" s="593"/>
      <c r="G2317" s="593"/>
      <c r="H2317" s="593"/>
      <c r="I2317" s="593"/>
      <c r="J2317" s="593"/>
      <c r="K2317" s="593"/>
      <c r="L2317" s="593"/>
      <c r="M2317" s="593"/>
      <c r="N2317" s="593"/>
      <c r="O2317" s="593"/>
      <c r="P2317" s="593"/>
      <c r="R2317" s="593"/>
      <c r="S2317" s="593"/>
      <c r="T2317" s="593"/>
      <c r="U2317" s="593"/>
    </row>
    <row r="2318" customHeight="1" spans="6:21">
      <c r="F2318" s="593"/>
      <c r="G2318" s="593"/>
      <c r="H2318" s="593"/>
      <c r="I2318" s="593"/>
      <c r="J2318" s="593"/>
      <c r="K2318" s="593"/>
      <c r="L2318" s="593"/>
      <c r="M2318" s="593"/>
      <c r="N2318" s="593"/>
      <c r="O2318" s="593"/>
      <c r="P2318" s="593"/>
      <c r="R2318" s="593"/>
      <c r="S2318" s="593"/>
      <c r="T2318" s="593"/>
      <c r="U2318" s="593"/>
    </row>
    <row r="2319" customHeight="1" spans="6:21">
      <c r="F2319" s="593"/>
      <c r="G2319" s="593"/>
      <c r="H2319" s="593"/>
      <c r="I2319" s="593"/>
      <c r="J2319" s="593"/>
      <c r="K2319" s="593"/>
      <c r="L2319" s="593"/>
      <c r="M2319" s="593"/>
      <c r="N2319" s="593"/>
      <c r="O2319" s="593"/>
      <c r="P2319" s="593"/>
      <c r="R2319" s="593"/>
      <c r="S2319" s="593"/>
      <c r="T2319" s="593"/>
      <c r="U2319" s="593"/>
    </row>
    <row r="2320" customHeight="1" spans="6:21">
      <c r="F2320" s="593"/>
      <c r="G2320" s="593"/>
      <c r="H2320" s="593"/>
      <c r="I2320" s="593"/>
      <c r="J2320" s="593"/>
      <c r="K2320" s="593"/>
      <c r="L2320" s="593"/>
      <c r="M2320" s="593"/>
      <c r="N2320" s="593"/>
      <c r="O2320" s="593"/>
      <c r="P2320" s="593"/>
      <c r="R2320" s="593"/>
      <c r="S2320" s="593"/>
      <c r="T2320" s="593"/>
      <c r="U2320" s="593"/>
    </row>
    <row r="2321" customHeight="1" spans="6:21">
      <c r="F2321" s="593"/>
      <c r="G2321" s="593"/>
      <c r="H2321" s="593"/>
      <c r="I2321" s="593"/>
      <c r="J2321" s="593"/>
      <c r="K2321" s="593"/>
      <c r="L2321" s="593"/>
      <c r="M2321" s="593"/>
      <c r="N2321" s="593"/>
      <c r="O2321" s="593"/>
      <c r="P2321" s="593"/>
      <c r="R2321" s="593"/>
      <c r="S2321" s="593"/>
      <c r="T2321" s="593"/>
      <c r="U2321" s="593"/>
    </row>
    <row r="2322" customHeight="1" spans="6:21">
      <c r="F2322" s="593"/>
      <c r="G2322" s="593"/>
      <c r="H2322" s="593"/>
      <c r="I2322" s="593"/>
      <c r="J2322" s="593"/>
      <c r="K2322" s="593"/>
      <c r="L2322" s="593"/>
      <c r="M2322" s="593"/>
      <c r="N2322" s="593"/>
      <c r="O2322" s="593"/>
      <c r="P2322" s="593"/>
      <c r="R2322" s="593"/>
      <c r="S2322" s="593"/>
      <c r="T2322" s="593"/>
      <c r="U2322" s="593"/>
    </row>
    <row r="2323" customHeight="1" spans="6:21">
      <c r="F2323" s="593"/>
      <c r="G2323" s="593"/>
      <c r="H2323" s="593"/>
      <c r="I2323" s="593"/>
      <c r="J2323" s="593"/>
      <c r="K2323" s="593"/>
      <c r="L2323" s="593"/>
      <c r="M2323" s="593"/>
      <c r="N2323" s="593"/>
      <c r="O2323" s="593"/>
      <c r="P2323" s="593"/>
      <c r="R2323" s="593"/>
      <c r="S2323" s="593"/>
      <c r="T2323" s="593"/>
      <c r="U2323" s="593"/>
    </row>
    <row r="2324" customHeight="1" spans="6:21">
      <c r="F2324" s="593"/>
      <c r="G2324" s="593"/>
      <c r="H2324" s="593"/>
      <c r="I2324" s="593"/>
      <c r="J2324" s="593"/>
      <c r="K2324" s="593"/>
      <c r="L2324" s="593"/>
      <c r="M2324" s="593"/>
      <c r="N2324" s="593"/>
      <c r="O2324" s="593"/>
      <c r="P2324" s="593"/>
      <c r="R2324" s="593"/>
      <c r="S2324" s="593"/>
      <c r="T2324" s="593"/>
      <c r="U2324" s="593"/>
    </row>
    <row r="2325" customHeight="1" spans="6:21">
      <c r="F2325" s="593"/>
      <c r="G2325" s="593"/>
      <c r="H2325" s="593"/>
      <c r="I2325" s="593"/>
      <c r="J2325" s="593"/>
      <c r="K2325" s="593"/>
      <c r="L2325" s="593"/>
      <c r="M2325" s="593"/>
      <c r="N2325" s="593"/>
      <c r="O2325" s="593"/>
      <c r="P2325" s="593"/>
      <c r="R2325" s="593"/>
      <c r="S2325" s="593"/>
      <c r="T2325" s="593"/>
      <c r="U2325" s="593"/>
    </row>
    <row r="2326" customHeight="1" spans="6:21">
      <c r="F2326" s="593"/>
      <c r="G2326" s="593"/>
      <c r="H2326" s="593"/>
      <c r="I2326" s="593"/>
      <c r="J2326" s="593"/>
      <c r="K2326" s="593"/>
      <c r="L2326" s="593"/>
      <c r="M2326" s="593"/>
      <c r="N2326" s="593"/>
      <c r="O2326" s="593"/>
      <c r="P2326" s="593"/>
      <c r="R2326" s="593"/>
      <c r="S2326" s="593"/>
      <c r="T2326" s="593"/>
      <c r="U2326" s="593"/>
    </row>
    <row r="2327" customHeight="1" spans="6:21">
      <c r="F2327" s="593"/>
      <c r="G2327" s="593"/>
      <c r="H2327" s="593"/>
      <c r="I2327" s="593"/>
      <c r="J2327" s="593"/>
      <c r="K2327" s="593"/>
      <c r="L2327" s="593"/>
      <c r="M2327" s="593"/>
      <c r="N2327" s="593"/>
      <c r="O2327" s="593"/>
      <c r="P2327" s="593"/>
      <c r="R2327" s="593"/>
      <c r="S2327" s="593"/>
      <c r="T2327" s="593"/>
      <c r="U2327" s="593"/>
    </row>
    <row r="2328" customHeight="1" spans="6:21">
      <c r="F2328" s="593"/>
      <c r="G2328" s="593"/>
      <c r="H2328" s="593"/>
      <c r="I2328" s="593"/>
      <c r="J2328" s="593"/>
      <c r="K2328" s="593"/>
      <c r="L2328" s="593"/>
      <c r="M2328" s="593"/>
      <c r="N2328" s="593"/>
      <c r="O2328" s="593"/>
      <c r="P2328" s="593"/>
      <c r="R2328" s="593"/>
      <c r="S2328" s="593"/>
      <c r="T2328" s="593"/>
      <c r="U2328" s="593"/>
    </row>
    <row r="2329" customHeight="1" spans="6:21">
      <c r="F2329" s="593"/>
      <c r="G2329" s="593"/>
      <c r="H2329" s="593"/>
      <c r="I2329" s="593"/>
      <c r="J2329" s="593"/>
      <c r="K2329" s="593"/>
      <c r="L2329" s="593"/>
      <c r="M2329" s="593"/>
      <c r="N2329" s="593"/>
      <c r="O2329" s="593"/>
      <c r="P2329" s="593"/>
      <c r="R2329" s="593"/>
      <c r="S2329" s="593"/>
      <c r="T2329" s="593"/>
      <c r="U2329" s="593"/>
    </row>
    <row r="2330" customHeight="1" spans="6:21">
      <c r="F2330" s="593"/>
      <c r="G2330" s="593"/>
      <c r="H2330" s="593"/>
      <c r="I2330" s="593"/>
      <c r="J2330" s="593"/>
      <c r="K2330" s="593"/>
      <c r="L2330" s="593"/>
      <c r="M2330" s="593"/>
      <c r="N2330" s="593"/>
      <c r="O2330" s="593"/>
      <c r="P2330" s="593"/>
      <c r="R2330" s="593"/>
      <c r="S2330" s="593"/>
      <c r="T2330" s="593"/>
      <c r="U2330" s="593"/>
    </row>
    <row r="2331" customHeight="1" spans="6:21">
      <c r="F2331" s="593"/>
      <c r="G2331" s="593"/>
      <c r="H2331" s="593"/>
      <c r="I2331" s="593"/>
      <c r="J2331" s="593"/>
      <c r="K2331" s="593"/>
      <c r="L2331" s="593"/>
      <c r="M2331" s="593"/>
      <c r="N2331" s="593"/>
      <c r="O2331" s="593"/>
      <c r="P2331" s="593"/>
      <c r="R2331" s="593"/>
      <c r="S2331" s="593"/>
      <c r="T2331" s="593"/>
      <c r="U2331" s="593"/>
    </row>
    <row r="2332" customHeight="1" spans="6:21">
      <c r="F2332" s="593"/>
      <c r="G2332" s="593"/>
      <c r="H2332" s="593"/>
      <c r="I2332" s="593"/>
      <c r="J2332" s="593"/>
      <c r="K2332" s="593"/>
      <c r="L2332" s="593"/>
      <c r="M2332" s="593"/>
      <c r="N2332" s="593"/>
      <c r="O2332" s="593"/>
      <c r="P2332" s="593"/>
      <c r="R2332" s="593"/>
      <c r="S2332" s="593"/>
      <c r="T2332" s="593"/>
      <c r="U2332" s="593"/>
    </row>
    <row r="2333" customHeight="1" spans="6:21">
      <c r="F2333" s="593"/>
      <c r="G2333" s="593"/>
      <c r="H2333" s="593"/>
      <c r="I2333" s="593"/>
      <c r="J2333" s="593"/>
      <c r="K2333" s="593"/>
      <c r="L2333" s="593"/>
      <c r="M2333" s="593"/>
      <c r="N2333" s="593"/>
      <c r="O2333" s="593"/>
      <c r="P2333" s="593"/>
      <c r="R2333" s="593"/>
      <c r="S2333" s="593"/>
      <c r="T2333" s="593"/>
      <c r="U2333" s="593"/>
    </row>
    <row r="2334" customHeight="1" spans="6:21">
      <c r="F2334" s="593"/>
      <c r="G2334" s="593"/>
      <c r="H2334" s="593"/>
      <c r="I2334" s="593"/>
      <c r="J2334" s="593"/>
      <c r="K2334" s="593"/>
      <c r="L2334" s="593"/>
      <c r="M2334" s="593"/>
      <c r="N2334" s="593"/>
      <c r="O2334" s="593"/>
      <c r="P2334" s="593"/>
      <c r="R2334" s="593"/>
      <c r="S2334" s="593"/>
      <c r="T2334" s="593"/>
      <c r="U2334" s="593"/>
    </row>
    <row r="2335" customHeight="1" spans="6:21">
      <c r="F2335" s="593"/>
      <c r="G2335" s="593"/>
      <c r="H2335" s="593"/>
      <c r="I2335" s="593"/>
      <c r="J2335" s="593"/>
      <c r="K2335" s="593"/>
      <c r="L2335" s="593"/>
      <c r="M2335" s="593"/>
      <c r="N2335" s="593"/>
      <c r="O2335" s="593"/>
      <c r="P2335" s="593"/>
      <c r="R2335" s="593"/>
      <c r="S2335" s="593"/>
      <c r="T2335" s="593"/>
      <c r="U2335" s="593"/>
    </row>
    <row r="2336" customHeight="1" spans="6:21">
      <c r="F2336" s="593"/>
      <c r="G2336" s="593"/>
      <c r="H2336" s="593"/>
      <c r="I2336" s="593"/>
      <c r="J2336" s="593"/>
      <c r="K2336" s="593"/>
      <c r="L2336" s="593"/>
      <c r="M2336" s="593"/>
      <c r="N2336" s="593"/>
      <c r="O2336" s="593"/>
      <c r="P2336" s="593"/>
      <c r="R2336" s="593"/>
      <c r="S2336" s="593"/>
      <c r="T2336" s="593"/>
      <c r="U2336" s="593"/>
    </row>
    <row r="2337" customHeight="1" spans="6:21">
      <c r="F2337" s="593"/>
      <c r="G2337" s="593"/>
      <c r="H2337" s="593"/>
      <c r="I2337" s="593"/>
      <c r="J2337" s="593"/>
      <c r="K2337" s="593"/>
      <c r="L2337" s="593"/>
      <c r="M2337" s="593"/>
      <c r="N2337" s="593"/>
      <c r="O2337" s="593"/>
      <c r="P2337" s="593"/>
      <c r="R2337" s="593"/>
      <c r="S2337" s="593"/>
      <c r="T2337" s="593"/>
      <c r="U2337" s="593"/>
    </row>
    <row r="2338" customHeight="1" spans="6:21">
      <c r="F2338" s="593"/>
      <c r="G2338" s="593"/>
      <c r="H2338" s="593"/>
      <c r="I2338" s="593"/>
      <c r="J2338" s="593"/>
      <c r="K2338" s="593"/>
      <c r="L2338" s="593"/>
      <c r="M2338" s="593"/>
      <c r="N2338" s="593"/>
      <c r="O2338" s="593"/>
      <c r="P2338" s="593"/>
      <c r="R2338" s="593"/>
      <c r="S2338" s="593"/>
      <c r="T2338" s="593"/>
      <c r="U2338" s="593"/>
    </row>
    <row r="2339" customHeight="1" spans="6:21">
      <c r="F2339" s="593"/>
      <c r="G2339" s="593"/>
      <c r="H2339" s="593"/>
      <c r="I2339" s="593"/>
      <c r="J2339" s="593"/>
      <c r="K2339" s="593"/>
      <c r="L2339" s="593"/>
      <c r="M2339" s="593"/>
      <c r="N2339" s="593"/>
      <c r="O2339" s="593"/>
      <c r="P2339" s="593"/>
      <c r="R2339" s="593"/>
      <c r="S2339" s="593"/>
      <c r="T2339" s="593"/>
      <c r="U2339" s="593"/>
    </row>
    <row r="2340" customHeight="1" spans="6:21">
      <c r="F2340" s="593"/>
      <c r="G2340" s="593"/>
      <c r="H2340" s="593"/>
      <c r="I2340" s="593"/>
      <c r="J2340" s="593"/>
      <c r="K2340" s="593"/>
      <c r="L2340" s="593"/>
      <c r="M2340" s="593"/>
      <c r="N2340" s="593"/>
      <c r="O2340" s="593"/>
      <c r="P2340" s="593"/>
      <c r="R2340" s="593"/>
      <c r="S2340" s="593"/>
      <c r="T2340" s="593"/>
      <c r="U2340" s="593"/>
    </row>
    <row r="2341" customHeight="1" spans="6:21">
      <c r="F2341" s="593"/>
      <c r="G2341" s="593"/>
      <c r="H2341" s="593"/>
      <c r="I2341" s="593"/>
      <c r="J2341" s="593"/>
      <c r="K2341" s="593"/>
      <c r="L2341" s="593"/>
      <c r="M2341" s="593"/>
      <c r="N2341" s="593"/>
      <c r="O2341" s="593"/>
      <c r="P2341" s="593"/>
      <c r="R2341" s="593"/>
      <c r="S2341" s="593"/>
      <c r="T2341" s="593"/>
      <c r="U2341" s="593"/>
    </row>
    <row r="2342" customHeight="1" spans="6:21">
      <c r="F2342" s="593"/>
      <c r="G2342" s="593"/>
      <c r="H2342" s="593"/>
      <c r="I2342" s="593"/>
      <c r="J2342" s="593"/>
      <c r="K2342" s="593"/>
      <c r="L2342" s="593"/>
      <c r="M2342" s="593"/>
      <c r="N2342" s="593"/>
      <c r="O2342" s="593"/>
      <c r="P2342" s="593"/>
      <c r="R2342" s="593"/>
      <c r="S2342" s="593"/>
      <c r="T2342" s="593"/>
      <c r="U2342" s="593"/>
    </row>
    <row r="2343" customHeight="1" spans="6:21">
      <c r="F2343" s="593"/>
      <c r="G2343" s="593"/>
      <c r="H2343" s="593"/>
      <c r="I2343" s="593"/>
      <c r="J2343" s="593"/>
      <c r="K2343" s="593"/>
      <c r="L2343" s="593"/>
      <c r="M2343" s="593"/>
      <c r="N2343" s="593"/>
      <c r="O2343" s="593"/>
      <c r="P2343" s="593"/>
      <c r="R2343" s="593"/>
      <c r="S2343" s="593"/>
      <c r="T2343" s="593"/>
      <c r="U2343" s="593"/>
    </row>
    <row r="2344" customHeight="1" spans="6:21">
      <c r="F2344" s="593"/>
      <c r="G2344" s="593"/>
      <c r="H2344" s="593"/>
      <c r="I2344" s="593"/>
      <c r="J2344" s="593"/>
      <c r="K2344" s="593"/>
      <c r="L2344" s="593"/>
      <c r="M2344" s="593"/>
      <c r="N2344" s="593"/>
      <c r="O2344" s="593"/>
      <c r="P2344" s="593"/>
      <c r="R2344" s="593"/>
      <c r="S2344" s="593"/>
      <c r="T2344" s="593"/>
      <c r="U2344" s="593"/>
    </row>
    <row r="2345" customHeight="1" spans="6:21">
      <c r="F2345" s="593"/>
      <c r="G2345" s="593"/>
      <c r="H2345" s="593"/>
      <c r="I2345" s="593"/>
      <c r="J2345" s="593"/>
      <c r="K2345" s="593"/>
      <c r="L2345" s="593"/>
      <c r="M2345" s="593"/>
      <c r="N2345" s="593"/>
      <c r="O2345" s="593"/>
      <c r="P2345" s="593"/>
      <c r="R2345" s="593"/>
      <c r="S2345" s="593"/>
      <c r="T2345" s="593"/>
      <c r="U2345" s="593"/>
    </row>
    <row r="2346" customHeight="1" spans="6:21">
      <c r="F2346" s="593"/>
      <c r="G2346" s="593"/>
      <c r="H2346" s="593"/>
      <c r="I2346" s="593"/>
      <c r="J2346" s="593"/>
      <c r="K2346" s="593"/>
      <c r="L2346" s="593"/>
      <c r="M2346" s="593"/>
      <c r="N2346" s="593"/>
      <c r="O2346" s="593"/>
      <c r="P2346" s="593"/>
      <c r="R2346" s="593"/>
      <c r="S2346" s="593"/>
      <c r="T2346" s="593"/>
      <c r="U2346" s="593"/>
    </row>
    <row r="2347" customHeight="1" spans="6:21">
      <c r="F2347" s="593"/>
      <c r="G2347" s="593"/>
      <c r="H2347" s="593"/>
      <c r="I2347" s="593"/>
      <c r="J2347" s="593"/>
      <c r="K2347" s="593"/>
      <c r="L2347" s="593"/>
      <c r="M2347" s="593"/>
      <c r="N2347" s="593"/>
      <c r="O2347" s="593"/>
      <c r="P2347" s="593"/>
      <c r="R2347" s="593"/>
      <c r="S2347" s="593"/>
      <c r="T2347" s="593"/>
      <c r="U2347" s="593"/>
    </row>
    <row r="2348" customHeight="1" spans="6:21">
      <c r="F2348" s="593"/>
      <c r="G2348" s="593"/>
      <c r="H2348" s="593"/>
      <c r="I2348" s="593"/>
      <c r="J2348" s="593"/>
      <c r="K2348" s="593"/>
      <c r="L2348" s="593"/>
      <c r="M2348" s="593"/>
      <c r="N2348" s="593"/>
      <c r="O2348" s="593"/>
      <c r="P2348" s="593"/>
      <c r="R2348" s="593"/>
      <c r="S2348" s="593"/>
      <c r="T2348" s="593"/>
      <c r="U2348" s="593"/>
    </row>
    <row r="2349" customHeight="1" spans="6:21">
      <c r="F2349" s="593"/>
      <c r="G2349" s="593"/>
      <c r="H2349" s="593"/>
      <c r="I2349" s="593"/>
      <c r="J2349" s="593"/>
      <c r="K2349" s="593"/>
      <c r="L2349" s="593"/>
      <c r="M2349" s="593"/>
      <c r="N2349" s="593"/>
      <c r="O2349" s="593"/>
      <c r="P2349" s="593"/>
      <c r="R2349" s="593"/>
      <c r="S2349" s="593"/>
      <c r="T2349" s="593"/>
      <c r="U2349" s="593"/>
    </row>
    <row r="2350" customHeight="1" spans="6:21">
      <c r="F2350" s="593"/>
      <c r="G2350" s="593"/>
      <c r="H2350" s="593"/>
      <c r="I2350" s="593"/>
      <c r="J2350" s="593"/>
      <c r="K2350" s="593"/>
      <c r="L2350" s="593"/>
      <c r="M2350" s="593"/>
      <c r="N2350" s="593"/>
      <c r="O2350" s="593"/>
      <c r="P2350" s="593"/>
      <c r="R2350" s="593"/>
      <c r="S2350" s="593"/>
      <c r="T2350" s="593"/>
      <c r="U2350" s="593"/>
    </row>
    <row r="2351" customHeight="1" spans="6:21">
      <c r="F2351" s="593"/>
      <c r="G2351" s="593"/>
      <c r="H2351" s="593"/>
      <c r="I2351" s="593"/>
      <c r="J2351" s="593"/>
      <c r="K2351" s="593"/>
      <c r="L2351" s="593"/>
      <c r="M2351" s="593"/>
      <c r="N2351" s="593"/>
      <c r="O2351" s="593"/>
      <c r="P2351" s="593"/>
      <c r="R2351" s="593"/>
      <c r="S2351" s="593"/>
      <c r="T2351" s="593"/>
      <c r="U2351" s="593"/>
    </row>
    <row r="2352" customHeight="1" spans="6:21">
      <c r="F2352" s="593"/>
      <c r="G2352" s="593"/>
      <c r="H2352" s="593"/>
      <c r="I2352" s="593"/>
      <c r="J2352" s="593"/>
      <c r="K2352" s="593"/>
      <c r="L2352" s="593"/>
      <c r="M2352" s="593"/>
      <c r="N2352" s="593"/>
      <c r="O2352" s="593"/>
      <c r="P2352" s="593"/>
      <c r="R2352" s="593"/>
      <c r="S2352" s="593"/>
      <c r="T2352" s="593"/>
      <c r="U2352" s="593"/>
    </row>
    <row r="2353" customHeight="1" spans="6:21">
      <c r="F2353" s="593"/>
      <c r="G2353" s="593"/>
      <c r="H2353" s="593"/>
      <c r="I2353" s="593"/>
      <c r="J2353" s="593"/>
      <c r="K2353" s="593"/>
      <c r="L2353" s="593"/>
      <c r="M2353" s="593"/>
      <c r="N2353" s="593"/>
      <c r="O2353" s="593"/>
      <c r="P2353" s="593"/>
      <c r="R2353" s="593"/>
      <c r="S2353" s="593"/>
      <c r="T2353" s="593"/>
      <c r="U2353" s="593"/>
    </row>
    <row r="2354" customHeight="1" spans="6:21">
      <c r="F2354" s="593"/>
      <c r="G2354" s="593"/>
      <c r="H2354" s="593"/>
      <c r="I2354" s="593"/>
      <c r="J2354" s="593"/>
      <c r="K2354" s="593"/>
      <c r="L2354" s="593"/>
      <c r="M2354" s="593"/>
      <c r="N2354" s="593"/>
      <c r="O2354" s="593"/>
      <c r="P2354" s="593"/>
      <c r="R2354" s="593"/>
      <c r="S2354" s="593"/>
      <c r="T2354" s="593"/>
      <c r="U2354" s="593"/>
    </row>
    <row r="2355" customHeight="1" spans="6:21">
      <c r="F2355" s="593"/>
      <c r="G2355" s="593"/>
      <c r="H2355" s="593"/>
      <c r="I2355" s="593"/>
      <c r="J2355" s="593"/>
      <c r="K2355" s="593"/>
      <c r="L2355" s="593"/>
      <c r="M2355" s="593"/>
      <c r="N2355" s="593"/>
      <c r="O2355" s="593"/>
      <c r="P2355" s="593"/>
      <c r="R2355" s="593"/>
      <c r="S2355" s="593"/>
      <c r="T2355" s="593"/>
      <c r="U2355" s="593"/>
    </row>
    <row r="2356" customHeight="1" spans="6:21">
      <c r="F2356" s="593"/>
      <c r="G2356" s="593"/>
      <c r="H2356" s="593"/>
      <c r="I2356" s="593"/>
      <c r="J2356" s="593"/>
      <c r="K2356" s="593"/>
      <c r="L2356" s="593"/>
      <c r="M2356" s="593"/>
      <c r="N2356" s="593"/>
      <c r="O2356" s="593"/>
      <c r="P2356" s="593"/>
      <c r="R2356" s="593"/>
      <c r="S2356" s="593"/>
      <c r="T2356" s="593"/>
      <c r="U2356" s="593"/>
    </row>
    <row r="2357" customHeight="1" spans="6:21">
      <c r="F2357" s="593"/>
      <c r="G2357" s="593"/>
      <c r="H2357" s="593"/>
      <c r="I2357" s="593"/>
      <c r="J2357" s="593"/>
      <c r="K2357" s="593"/>
      <c r="L2357" s="593"/>
      <c r="M2357" s="593"/>
      <c r="N2357" s="593"/>
      <c r="O2357" s="593"/>
      <c r="P2357" s="593"/>
      <c r="R2357" s="593"/>
      <c r="S2357" s="593"/>
      <c r="T2357" s="593"/>
      <c r="U2357" s="593"/>
    </row>
    <row r="2358" customHeight="1" spans="6:21">
      <c r="F2358" s="593"/>
      <c r="G2358" s="593"/>
      <c r="H2358" s="593"/>
      <c r="I2358" s="593"/>
      <c r="J2358" s="593"/>
      <c r="K2358" s="593"/>
      <c r="L2358" s="593"/>
      <c r="M2358" s="593"/>
      <c r="N2358" s="593"/>
      <c r="O2358" s="593"/>
      <c r="P2358" s="593"/>
      <c r="R2358" s="593"/>
      <c r="S2358" s="593"/>
      <c r="T2358" s="593"/>
      <c r="U2358" s="593"/>
    </row>
    <row r="2359" customHeight="1" spans="6:21">
      <c r="F2359" s="593"/>
      <c r="G2359" s="593"/>
      <c r="H2359" s="593"/>
      <c r="I2359" s="593"/>
      <c r="J2359" s="593"/>
      <c r="K2359" s="593"/>
      <c r="L2359" s="593"/>
      <c r="M2359" s="593"/>
      <c r="N2359" s="593"/>
      <c r="O2359" s="593"/>
      <c r="P2359" s="593"/>
      <c r="R2359" s="593"/>
      <c r="S2359" s="593"/>
      <c r="T2359" s="593"/>
      <c r="U2359" s="593"/>
    </row>
    <row r="2360" customHeight="1" spans="6:21">
      <c r="F2360" s="593"/>
      <c r="G2360" s="593"/>
      <c r="H2360" s="593"/>
      <c r="I2360" s="593"/>
      <c r="J2360" s="593"/>
      <c r="K2360" s="593"/>
      <c r="L2360" s="593"/>
      <c r="M2360" s="593"/>
      <c r="N2360" s="593"/>
      <c r="O2360" s="593"/>
      <c r="P2360" s="593"/>
      <c r="R2360" s="593"/>
      <c r="S2360" s="593"/>
      <c r="T2360" s="593"/>
      <c r="U2360" s="593"/>
    </row>
    <row r="2361" customHeight="1" spans="6:21">
      <c r="F2361" s="593"/>
      <c r="G2361" s="593"/>
      <c r="H2361" s="593"/>
      <c r="I2361" s="593"/>
      <c r="J2361" s="593"/>
      <c r="K2361" s="593"/>
      <c r="L2361" s="593"/>
      <c r="M2361" s="593"/>
      <c r="N2361" s="593"/>
      <c r="O2361" s="593"/>
      <c r="P2361" s="593"/>
      <c r="R2361" s="593"/>
      <c r="S2361" s="593"/>
      <c r="T2361" s="593"/>
      <c r="U2361" s="593"/>
    </row>
    <row r="2362" customHeight="1" spans="6:21">
      <c r="F2362" s="593"/>
      <c r="G2362" s="593"/>
      <c r="H2362" s="593"/>
      <c r="I2362" s="593"/>
      <c r="J2362" s="593"/>
      <c r="K2362" s="593"/>
      <c r="L2362" s="593"/>
      <c r="M2362" s="593"/>
      <c r="N2362" s="593"/>
      <c r="O2362" s="593"/>
      <c r="P2362" s="593"/>
      <c r="R2362" s="593"/>
      <c r="S2362" s="593"/>
      <c r="T2362" s="593"/>
      <c r="U2362" s="593"/>
    </row>
    <row r="2363" customHeight="1" spans="6:21">
      <c r="F2363" s="593"/>
      <c r="G2363" s="593"/>
      <c r="H2363" s="593"/>
      <c r="I2363" s="593"/>
      <c r="J2363" s="593"/>
      <c r="K2363" s="593"/>
      <c r="L2363" s="593"/>
      <c r="M2363" s="593"/>
      <c r="N2363" s="593"/>
      <c r="O2363" s="593"/>
      <c r="P2363" s="593"/>
      <c r="R2363" s="593"/>
      <c r="S2363" s="593"/>
      <c r="T2363" s="593"/>
      <c r="U2363" s="593"/>
    </row>
    <row r="2364" customHeight="1" spans="6:21">
      <c r="F2364" s="593"/>
      <c r="G2364" s="593"/>
      <c r="H2364" s="593"/>
      <c r="I2364" s="593"/>
      <c r="J2364" s="593"/>
      <c r="K2364" s="593"/>
      <c r="L2364" s="593"/>
      <c r="M2364" s="593"/>
      <c r="N2364" s="593"/>
      <c r="O2364" s="593"/>
      <c r="P2364" s="593"/>
      <c r="R2364" s="593"/>
      <c r="S2364" s="593"/>
      <c r="T2364" s="593"/>
      <c r="U2364" s="593"/>
    </row>
    <row r="2365" customHeight="1" spans="6:21">
      <c r="F2365" s="593"/>
      <c r="G2365" s="593"/>
      <c r="H2365" s="593"/>
      <c r="I2365" s="593"/>
      <c r="J2365" s="593"/>
      <c r="K2365" s="593"/>
      <c r="L2365" s="593"/>
      <c r="M2365" s="593"/>
      <c r="N2365" s="593"/>
      <c r="O2365" s="593"/>
      <c r="P2365" s="593"/>
      <c r="R2365" s="593"/>
      <c r="S2365" s="593"/>
      <c r="T2365" s="593"/>
      <c r="U2365" s="593"/>
    </row>
    <row r="2366" customHeight="1" spans="6:21">
      <c r="F2366" s="593"/>
      <c r="G2366" s="593"/>
      <c r="H2366" s="593"/>
      <c r="I2366" s="593"/>
      <c r="J2366" s="593"/>
      <c r="K2366" s="593"/>
      <c r="L2366" s="593"/>
      <c r="M2366" s="593"/>
      <c r="N2366" s="593"/>
      <c r="O2366" s="593"/>
      <c r="P2366" s="593"/>
      <c r="R2366" s="593"/>
      <c r="S2366" s="593"/>
      <c r="T2366" s="593"/>
      <c r="U2366" s="593"/>
    </row>
    <row r="2367" customHeight="1" spans="6:21">
      <c r="F2367" s="593"/>
      <c r="G2367" s="593"/>
      <c r="H2367" s="593"/>
      <c r="I2367" s="593"/>
      <c r="J2367" s="593"/>
      <c r="K2367" s="593"/>
      <c r="L2367" s="593"/>
      <c r="M2367" s="593"/>
      <c r="N2367" s="593"/>
      <c r="O2367" s="593"/>
      <c r="P2367" s="593"/>
      <c r="R2367" s="593"/>
      <c r="S2367" s="593"/>
      <c r="T2367" s="593"/>
      <c r="U2367" s="593"/>
    </row>
    <row r="2368" customHeight="1" spans="6:21">
      <c r="F2368" s="593"/>
      <c r="G2368" s="593"/>
      <c r="H2368" s="593"/>
      <c r="I2368" s="593"/>
      <c r="J2368" s="593"/>
      <c r="K2368" s="593"/>
      <c r="L2368" s="593"/>
      <c r="M2368" s="593"/>
      <c r="N2368" s="593"/>
      <c r="O2368" s="593"/>
      <c r="P2368" s="593"/>
      <c r="R2368" s="593"/>
      <c r="S2368" s="593"/>
      <c r="T2368" s="593"/>
      <c r="U2368" s="593"/>
    </row>
    <row r="2369" customHeight="1" spans="6:21">
      <c r="F2369" s="593"/>
      <c r="G2369" s="593"/>
      <c r="H2369" s="593"/>
      <c r="I2369" s="593"/>
      <c r="J2369" s="593"/>
      <c r="K2369" s="593"/>
      <c r="L2369" s="593"/>
      <c r="M2369" s="593"/>
      <c r="N2369" s="593"/>
      <c r="O2369" s="593"/>
      <c r="P2369" s="593"/>
      <c r="R2369" s="593"/>
      <c r="S2369" s="593"/>
      <c r="T2369" s="593"/>
      <c r="U2369" s="593"/>
    </row>
    <row r="2370" customHeight="1" spans="6:21">
      <c r="F2370" s="593"/>
      <c r="G2370" s="593"/>
      <c r="H2370" s="593"/>
      <c r="I2370" s="593"/>
      <c r="J2370" s="593"/>
      <c r="K2370" s="593"/>
      <c r="L2370" s="593"/>
      <c r="M2370" s="593"/>
      <c r="N2370" s="593"/>
      <c r="O2370" s="593"/>
      <c r="P2370" s="593"/>
      <c r="R2370" s="593"/>
      <c r="S2370" s="593"/>
      <c r="T2370" s="593"/>
      <c r="U2370" s="593"/>
    </row>
    <row r="2371" customHeight="1" spans="6:21">
      <c r="F2371" s="593"/>
      <c r="G2371" s="593"/>
      <c r="H2371" s="593"/>
      <c r="I2371" s="593"/>
      <c r="J2371" s="593"/>
      <c r="K2371" s="593"/>
      <c r="L2371" s="593"/>
      <c r="M2371" s="593"/>
      <c r="N2371" s="593"/>
      <c r="O2371" s="593"/>
      <c r="P2371" s="593"/>
      <c r="R2371" s="593"/>
      <c r="S2371" s="593"/>
      <c r="T2371" s="593"/>
      <c r="U2371" s="593"/>
    </row>
    <row r="2372" customHeight="1" spans="6:21">
      <c r="F2372" s="593"/>
      <c r="G2372" s="593"/>
      <c r="H2372" s="593"/>
      <c r="I2372" s="593"/>
      <c r="J2372" s="593"/>
      <c r="K2372" s="593"/>
      <c r="L2372" s="593"/>
      <c r="M2372" s="593"/>
      <c r="N2372" s="593"/>
      <c r="O2372" s="593"/>
      <c r="P2372" s="593"/>
      <c r="R2372" s="593"/>
      <c r="S2372" s="593"/>
      <c r="T2372" s="593"/>
      <c r="U2372" s="593"/>
    </row>
    <row r="2373" customHeight="1" spans="6:21">
      <c r="F2373" s="593"/>
      <c r="G2373" s="593"/>
      <c r="H2373" s="593"/>
      <c r="I2373" s="593"/>
      <c r="J2373" s="593"/>
      <c r="K2373" s="593"/>
      <c r="L2373" s="593"/>
      <c r="M2373" s="593"/>
      <c r="N2373" s="593"/>
      <c r="O2373" s="593"/>
      <c r="P2373" s="593"/>
      <c r="R2373" s="593"/>
      <c r="S2373" s="593"/>
      <c r="T2373" s="593"/>
      <c r="U2373" s="593"/>
    </row>
    <row r="2374" customHeight="1" spans="6:21">
      <c r="F2374" s="593"/>
      <c r="G2374" s="593"/>
      <c r="H2374" s="593"/>
      <c r="I2374" s="593"/>
      <c r="J2374" s="593"/>
      <c r="K2374" s="593"/>
      <c r="L2374" s="593"/>
      <c r="M2374" s="593"/>
      <c r="N2374" s="593"/>
      <c r="O2374" s="593"/>
      <c r="P2374" s="593"/>
      <c r="R2374" s="593"/>
      <c r="S2374" s="593"/>
      <c r="T2374" s="593"/>
      <c r="U2374" s="593"/>
    </row>
    <row r="2375" customHeight="1" spans="6:21">
      <c r="F2375" s="593"/>
      <c r="G2375" s="593"/>
      <c r="H2375" s="593"/>
      <c r="I2375" s="593"/>
      <c r="J2375" s="593"/>
      <c r="K2375" s="593"/>
      <c r="L2375" s="593"/>
      <c r="M2375" s="593"/>
      <c r="N2375" s="593"/>
      <c r="O2375" s="593"/>
      <c r="P2375" s="593"/>
      <c r="R2375" s="593"/>
      <c r="S2375" s="593"/>
      <c r="T2375" s="593"/>
      <c r="U2375" s="593"/>
    </row>
    <row r="2376" customHeight="1" spans="6:21">
      <c r="F2376" s="593"/>
      <c r="G2376" s="593"/>
      <c r="H2376" s="593"/>
      <c r="I2376" s="593"/>
      <c r="J2376" s="593"/>
      <c r="K2376" s="593"/>
      <c r="L2376" s="593"/>
      <c r="M2376" s="593"/>
      <c r="N2376" s="593"/>
      <c r="O2376" s="593"/>
      <c r="P2376" s="593"/>
      <c r="R2376" s="593"/>
      <c r="S2376" s="593"/>
      <c r="T2376" s="593"/>
      <c r="U2376" s="593"/>
    </row>
    <row r="2377" customHeight="1" spans="6:21">
      <c r="F2377" s="593"/>
      <c r="G2377" s="593"/>
      <c r="H2377" s="593"/>
      <c r="I2377" s="593"/>
      <c r="J2377" s="593"/>
      <c r="K2377" s="593"/>
      <c r="L2377" s="593"/>
      <c r="M2377" s="593"/>
      <c r="N2377" s="593"/>
      <c r="O2377" s="593"/>
      <c r="P2377" s="593"/>
      <c r="R2377" s="593"/>
      <c r="S2377" s="593"/>
      <c r="T2377" s="593"/>
      <c r="U2377" s="593"/>
    </row>
    <row r="2378" customHeight="1" spans="6:21">
      <c r="F2378" s="593"/>
      <c r="G2378" s="593"/>
      <c r="H2378" s="593"/>
      <c r="I2378" s="593"/>
      <c r="J2378" s="593"/>
      <c r="K2378" s="593"/>
      <c r="L2378" s="593"/>
      <c r="M2378" s="593"/>
      <c r="N2378" s="593"/>
      <c r="O2378" s="593"/>
      <c r="P2378" s="593"/>
      <c r="R2378" s="593"/>
      <c r="S2378" s="593"/>
      <c r="T2378" s="593"/>
      <c r="U2378" s="593"/>
    </row>
    <row r="2379" customHeight="1" spans="6:21">
      <c r="F2379" s="593"/>
      <c r="G2379" s="593"/>
      <c r="H2379" s="593"/>
      <c r="I2379" s="593"/>
      <c r="J2379" s="593"/>
      <c r="K2379" s="593"/>
      <c r="L2379" s="593"/>
      <c r="M2379" s="593"/>
      <c r="N2379" s="593"/>
      <c r="O2379" s="593"/>
      <c r="P2379" s="593"/>
      <c r="R2379" s="593"/>
      <c r="S2379" s="593"/>
      <c r="T2379" s="593"/>
      <c r="U2379" s="593"/>
    </row>
    <row r="2380" customHeight="1" spans="6:21">
      <c r="F2380" s="593"/>
      <c r="G2380" s="593"/>
      <c r="H2380" s="593"/>
      <c r="I2380" s="593"/>
      <c r="J2380" s="593"/>
      <c r="K2380" s="593"/>
      <c r="L2380" s="593"/>
      <c r="M2380" s="593"/>
      <c r="N2380" s="593"/>
      <c r="O2380" s="593"/>
      <c r="P2380" s="593"/>
      <c r="R2380" s="593"/>
      <c r="S2380" s="593"/>
      <c r="T2380" s="593"/>
      <c r="U2380" s="593"/>
    </row>
    <row r="2381" customHeight="1" spans="6:21">
      <c r="F2381" s="593"/>
      <c r="G2381" s="593"/>
      <c r="H2381" s="593"/>
      <c r="I2381" s="593"/>
      <c r="J2381" s="593"/>
      <c r="K2381" s="593"/>
      <c r="L2381" s="593"/>
      <c r="M2381" s="593"/>
      <c r="N2381" s="593"/>
      <c r="O2381" s="593"/>
      <c r="P2381" s="593"/>
      <c r="R2381" s="593"/>
      <c r="S2381" s="593"/>
      <c r="T2381" s="593"/>
      <c r="U2381" s="593"/>
    </row>
    <row r="2382" customHeight="1" spans="6:21">
      <c r="F2382" s="593"/>
      <c r="G2382" s="593"/>
      <c r="H2382" s="593"/>
      <c r="I2382" s="593"/>
      <c r="J2382" s="593"/>
      <c r="K2382" s="593"/>
      <c r="L2382" s="593"/>
      <c r="M2382" s="593"/>
      <c r="N2382" s="593"/>
      <c r="O2382" s="593"/>
      <c r="P2382" s="593"/>
      <c r="R2382" s="593"/>
      <c r="S2382" s="593"/>
      <c r="T2382" s="593"/>
      <c r="U2382" s="593"/>
    </row>
    <row r="2383" customHeight="1" spans="6:21">
      <c r="F2383" s="593"/>
      <c r="G2383" s="593"/>
      <c r="H2383" s="593"/>
      <c r="I2383" s="593"/>
      <c r="J2383" s="593"/>
      <c r="K2383" s="593"/>
      <c r="L2383" s="593"/>
      <c r="M2383" s="593"/>
      <c r="N2383" s="593"/>
      <c r="O2383" s="593"/>
      <c r="P2383" s="593"/>
      <c r="R2383" s="593"/>
      <c r="S2383" s="593"/>
      <c r="T2383" s="593"/>
      <c r="U2383" s="593"/>
    </row>
    <row r="2384" customHeight="1" spans="6:21">
      <c r="F2384" s="593"/>
      <c r="G2384" s="593"/>
      <c r="H2384" s="593"/>
      <c r="I2384" s="593"/>
      <c r="J2384" s="593"/>
      <c r="K2384" s="593"/>
      <c r="L2384" s="593"/>
      <c r="M2384" s="593"/>
      <c r="N2384" s="593"/>
      <c r="O2384" s="593"/>
      <c r="P2384" s="593"/>
      <c r="R2384" s="593"/>
      <c r="S2384" s="593"/>
      <c r="T2384" s="593"/>
      <c r="U2384" s="593"/>
    </row>
    <row r="2385" customHeight="1" spans="6:21">
      <c r="F2385" s="593"/>
      <c r="G2385" s="593"/>
      <c r="H2385" s="593"/>
      <c r="I2385" s="593"/>
      <c r="J2385" s="593"/>
      <c r="K2385" s="593"/>
      <c r="L2385" s="593"/>
      <c r="M2385" s="593"/>
      <c r="N2385" s="593"/>
      <c r="O2385" s="593"/>
      <c r="P2385" s="593"/>
      <c r="R2385" s="593"/>
      <c r="S2385" s="593"/>
      <c r="T2385" s="593"/>
      <c r="U2385" s="593"/>
    </row>
    <row r="2386" customHeight="1" spans="6:21">
      <c r="F2386" s="593"/>
      <c r="G2386" s="593"/>
      <c r="H2386" s="593"/>
      <c r="I2386" s="593"/>
      <c r="J2386" s="593"/>
      <c r="K2386" s="593"/>
      <c r="L2386" s="593"/>
      <c r="M2386" s="593"/>
      <c r="N2386" s="593"/>
      <c r="O2386" s="593"/>
      <c r="P2386" s="593"/>
      <c r="R2386" s="593"/>
      <c r="S2386" s="593"/>
      <c r="T2386" s="593"/>
      <c r="U2386" s="593"/>
    </row>
    <row r="2387" customHeight="1" spans="6:21">
      <c r="F2387" s="593"/>
      <c r="G2387" s="593"/>
      <c r="H2387" s="593"/>
      <c r="I2387" s="593"/>
      <c r="J2387" s="593"/>
      <c r="K2387" s="593"/>
      <c r="L2387" s="593"/>
      <c r="M2387" s="593"/>
      <c r="N2387" s="593"/>
      <c r="O2387" s="593"/>
      <c r="P2387" s="593"/>
      <c r="R2387" s="593"/>
      <c r="S2387" s="593"/>
      <c r="T2387" s="593"/>
      <c r="U2387" s="593"/>
    </row>
    <row r="2388" customHeight="1" spans="6:21">
      <c r="F2388" s="593"/>
      <c r="G2388" s="593"/>
      <c r="H2388" s="593"/>
      <c r="I2388" s="593"/>
      <c r="J2388" s="593"/>
      <c r="K2388" s="593"/>
      <c r="L2388" s="593"/>
      <c r="M2388" s="593"/>
      <c r="N2388" s="593"/>
      <c r="O2388" s="593"/>
      <c r="P2388" s="593"/>
      <c r="R2388" s="593"/>
      <c r="S2388" s="593"/>
      <c r="T2388" s="593"/>
      <c r="U2388" s="593"/>
    </row>
    <row r="2389" customHeight="1" spans="6:21">
      <c r="F2389" s="593"/>
      <c r="G2389" s="593"/>
      <c r="H2389" s="593"/>
      <c r="I2389" s="593"/>
      <c r="J2389" s="593"/>
      <c r="K2389" s="593"/>
      <c r="L2389" s="593"/>
      <c r="M2389" s="593"/>
      <c r="N2389" s="593"/>
      <c r="O2389" s="593"/>
      <c r="P2389" s="593"/>
      <c r="R2389" s="593"/>
      <c r="S2389" s="593"/>
      <c r="T2389" s="593"/>
      <c r="U2389" s="593"/>
    </row>
    <row r="2390" customHeight="1" spans="6:21">
      <c r="F2390" s="593"/>
      <c r="G2390" s="593"/>
      <c r="H2390" s="593"/>
      <c r="I2390" s="593"/>
      <c r="J2390" s="593"/>
      <c r="K2390" s="593"/>
      <c r="L2390" s="593"/>
      <c r="M2390" s="593"/>
      <c r="N2390" s="593"/>
      <c r="O2390" s="593"/>
      <c r="P2390" s="593"/>
      <c r="R2390" s="593"/>
      <c r="S2390" s="593"/>
      <c r="T2390" s="593"/>
      <c r="U2390" s="593"/>
    </row>
    <row r="2391" customHeight="1" spans="6:21">
      <c r="F2391" s="593"/>
      <c r="G2391" s="593"/>
      <c r="H2391" s="593"/>
      <c r="I2391" s="593"/>
      <c r="J2391" s="593"/>
      <c r="K2391" s="593"/>
      <c r="L2391" s="593"/>
      <c r="M2391" s="593"/>
      <c r="N2391" s="593"/>
      <c r="O2391" s="593"/>
      <c r="P2391" s="593"/>
      <c r="R2391" s="593"/>
      <c r="S2391" s="593"/>
      <c r="T2391" s="593"/>
      <c r="U2391" s="593"/>
    </row>
    <row r="2392" customHeight="1" spans="6:21">
      <c r="F2392" s="593"/>
      <c r="G2392" s="593"/>
      <c r="H2392" s="593"/>
      <c r="I2392" s="593"/>
      <c r="J2392" s="593"/>
      <c r="K2392" s="593"/>
      <c r="L2392" s="593"/>
      <c r="M2392" s="593"/>
      <c r="N2392" s="593"/>
      <c r="O2392" s="593"/>
      <c r="P2392" s="593"/>
      <c r="R2392" s="593"/>
      <c r="S2392" s="593"/>
      <c r="T2392" s="593"/>
      <c r="U2392" s="593"/>
    </row>
    <row r="2393" customHeight="1" spans="6:21">
      <c r="F2393" s="593"/>
      <c r="G2393" s="593"/>
      <c r="H2393" s="593"/>
      <c r="I2393" s="593"/>
      <c r="J2393" s="593"/>
      <c r="K2393" s="593"/>
      <c r="L2393" s="593"/>
      <c r="M2393" s="593"/>
      <c r="N2393" s="593"/>
      <c r="O2393" s="593"/>
      <c r="P2393" s="593"/>
      <c r="R2393" s="593"/>
      <c r="S2393" s="593"/>
      <c r="T2393" s="593"/>
      <c r="U2393" s="593"/>
    </row>
    <row r="2394" customHeight="1" spans="6:21">
      <c r="F2394" s="593"/>
      <c r="G2394" s="593"/>
      <c r="H2394" s="593"/>
      <c r="I2394" s="593"/>
      <c r="J2394" s="593"/>
      <c r="K2394" s="593"/>
      <c r="L2394" s="593"/>
      <c r="M2394" s="593"/>
      <c r="N2394" s="593"/>
      <c r="O2394" s="593"/>
      <c r="P2394" s="593"/>
      <c r="R2394" s="593"/>
      <c r="S2394" s="593"/>
      <c r="T2394" s="593"/>
      <c r="U2394" s="593"/>
    </row>
    <row r="2395" customHeight="1" spans="6:21">
      <c r="F2395" s="593"/>
      <c r="G2395" s="593"/>
      <c r="H2395" s="593"/>
      <c r="I2395" s="593"/>
      <c r="J2395" s="593"/>
      <c r="K2395" s="593"/>
      <c r="L2395" s="593"/>
      <c r="M2395" s="593"/>
      <c r="N2395" s="593"/>
      <c r="O2395" s="593"/>
      <c r="P2395" s="593"/>
      <c r="R2395" s="593"/>
      <c r="S2395" s="593"/>
      <c r="T2395" s="593"/>
      <c r="U2395" s="593"/>
    </row>
    <row r="2396" customHeight="1" spans="6:21">
      <c r="F2396" s="593"/>
      <c r="G2396" s="593"/>
      <c r="H2396" s="593"/>
      <c r="I2396" s="593"/>
      <c r="J2396" s="593"/>
      <c r="K2396" s="593"/>
      <c r="L2396" s="593"/>
      <c r="M2396" s="593"/>
      <c r="N2396" s="593"/>
      <c r="O2396" s="593"/>
      <c r="P2396" s="593"/>
      <c r="R2396" s="593"/>
      <c r="S2396" s="593"/>
      <c r="T2396" s="593"/>
      <c r="U2396" s="593"/>
    </row>
    <row r="2397" customHeight="1" spans="6:21">
      <c r="F2397" s="593"/>
      <c r="G2397" s="593"/>
      <c r="H2397" s="593"/>
      <c r="I2397" s="593"/>
      <c r="J2397" s="593"/>
      <c r="K2397" s="593"/>
      <c r="L2397" s="593"/>
      <c r="M2397" s="593"/>
      <c r="N2397" s="593"/>
      <c r="O2397" s="593"/>
      <c r="P2397" s="593"/>
      <c r="R2397" s="593"/>
      <c r="S2397" s="593"/>
      <c r="T2397" s="593"/>
      <c r="U2397" s="593"/>
    </row>
    <row r="2398" customHeight="1" spans="6:21">
      <c r="F2398" s="593"/>
      <c r="G2398" s="593"/>
      <c r="H2398" s="593"/>
      <c r="I2398" s="593"/>
      <c r="J2398" s="593"/>
      <c r="K2398" s="593"/>
      <c r="L2398" s="593"/>
      <c r="M2398" s="593"/>
      <c r="N2398" s="593"/>
      <c r="O2398" s="593"/>
      <c r="P2398" s="593"/>
      <c r="R2398" s="593"/>
      <c r="S2398" s="593"/>
      <c r="T2398" s="593"/>
      <c r="U2398" s="593"/>
    </row>
    <row r="2399" customHeight="1" spans="6:21">
      <c r="F2399" s="593"/>
      <c r="G2399" s="593"/>
      <c r="H2399" s="593"/>
      <c r="I2399" s="593"/>
      <c r="J2399" s="593"/>
      <c r="K2399" s="593"/>
      <c r="L2399" s="593"/>
      <c r="M2399" s="593"/>
      <c r="N2399" s="593"/>
      <c r="O2399" s="593"/>
      <c r="P2399" s="593"/>
      <c r="R2399" s="593"/>
      <c r="S2399" s="593"/>
      <c r="T2399" s="593"/>
      <c r="U2399" s="593"/>
    </row>
    <row r="2400" customHeight="1" spans="6:21">
      <c r="F2400" s="593"/>
      <c r="G2400" s="593"/>
      <c r="H2400" s="593"/>
      <c r="I2400" s="593"/>
      <c r="J2400" s="593"/>
      <c r="K2400" s="593"/>
      <c r="L2400" s="593"/>
      <c r="M2400" s="593"/>
      <c r="N2400" s="593"/>
      <c r="O2400" s="593"/>
      <c r="P2400" s="593"/>
      <c r="R2400" s="593"/>
      <c r="S2400" s="593"/>
      <c r="T2400" s="593"/>
      <c r="U2400" s="593"/>
    </row>
    <row r="2401" customHeight="1" spans="6:21">
      <c r="F2401" s="593"/>
      <c r="G2401" s="593"/>
      <c r="H2401" s="593"/>
      <c r="I2401" s="593"/>
      <c r="J2401" s="593"/>
      <c r="K2401" s="593"/>
      <c r="L2401" s="593"/>
      <c r="M2401" s="593"/>
      <c r="N2401" s="593"/>
      <c r="O2401" s="593"/>
      <c r="P2401" s="593"/>
      <c r="R2401" s="593"/>
      <c r="S2401" s="593"/>
      <c r="T2401" s="593"/>
      <c r="U2401" s="593"/>
    </row>
    <row r="2402" customHeight="1" spans="6:21">
      <c r="F2402" s="593"/>
      <c r="G2402" s="593"/>
      <c r="H2402" s="593"/>
      <c r="I2402" s="593"/>
      <c r="J2402" s="593"/>
      <c r="K2402" s="593"/>
      <c r="L2402" s="593"/>
      <c r="M2402" s="593"/>
      <c r="N2402" s="593"/>
      <c r="O2402" s="593"/>
      <c r="P2402" s="593"/>
      <c r="R2402" s="593"/>
      <c r="S2402" s="593"/>
      <c r="T2402" s="593"/>
      <c r="U2402" s="593"/>
    </row>
    <row r="2403" customHeight="1" spans="6:21">
      <c r="F2403" s="593"/>
      <c r="G2403" s="593"/>
      <c r="H2403" s="593"/>
      <c r="I2403" s="593"/>
      <c r="J2403" s="593"/>
      <c r="K2403" s="593"/>
      <c r="L2403" s="593"/>
      <c r="M2403" s="593"/>
      <c r="N2403" s="593"/>
      <c r="O2403" s="593"/>
      <c r="P2403" s="593"/>
      <c r="R2403" s="593"/>
      <c r="S2403" s="593"/>
      <c r="T2403" s="593"/>
      <c r="U2403" s="593"/>
    </row>
    <row r="2404" customHeight="1" spans="6:21">
      <c r="F2404" s="593"/>
      <c r="G2404" s="593"/>
      <c r="H2404" s="593"/>
      <c r="I2404" s="593"/>
      <c r="J2404" s="593"/>
      <c r="K2404" s="593"/>
      <c r="L2404" s="593"/>
      <c r="M2404" s="593"/>
      <c r="N2404" s="593"/>
      <c r="O2404" s="593"/>
      <c r="P2404" s="593"/>
      <c r="R2404" s="593"/>
      <c r="S2404" s="593"/>
      <c r="T2404" s="593"/>
      <c r="U2404" s="593"/>
    </row>
    <row r="2405" customHeight="1" spans="6:21">
      <c r="F2405" s="593"/>
      <c r="G2405" s="593"/>
      <c r="H2405" s="593"/>
      <c r="I2405" s="593"/>
      <c r="J2405" s="593"/>
      <c r="K2405" s="593"/>
      <c r="L2405" s="593"/>
      <c r="M2405" s="593"/>
      <c r="N2405" s="593"/>
      <c r="O2405" s="593"/>
      <c r="P2405" s="593"/>
      <c r="R2405" s="593"/>
      <c r="S2405" s="593"/>
      <c r="T2405" s="593"/>
      <c r="U2405" s="593"/>
    </row>
    <row r="2406" customHeight="1" spans="6:21">
      <c r="F2406" s="593"/>
      <c r="G2406" s="593"/>
      <c r="H2406" s="593"/>
      <c r="I2406" s="593"/>
      <c r="J2406" s="593"/>
      <c r="K2406" s="593"/>
      <c r="L2406" s="593"/>
      <c r="M2406" s="593"/>
      <c r="N2406" s="593"/>
      <c r="O2406" s="593"/>
      <c r="P2406" s="593"/>
      <c r="R2406" s="593"/>
      <c r="S2406" s="593"/>
      <c r="T2406" s="593"/>
      <c r="U2406" s="593"/>
    </row>
    <row r="2407" customHeight="1" spans="6:21">
      <c r="F2407" s="593"/>
      <c r="G2407" s="593"/>
      <c r="H2407" s="593"/>
      <c r="I2407" s="593"/>
      <c r="J2407" s="593"/>
      <c r="K2407" s="593"/>
      <c r="L2407" s="593"/>
      <c r="M2407" s="593"/>
      <c r="N2407" s="593"/>
      <c r="O2407" s="593"/>
      <c r="P2407" s="593"/>
      <c r="R2407" s="593"/>
      <c r="S2407" s="593"/>
      <c r="T2407" s="593"/>
      <c r="U2407" s="593"/>
    </row>
    <row r="2408" customHeight="1" spans="6:21">
      <c r="F2408" s="593"/>
      <c r="G2408" s="593"/>
      <c r="H2408" s="593"/>
      <c r="I2408" s="593"/>
      <c r="J2408" s="593"/>
      <c r="K2408" s="593"/>
      <c r="L2408" s="593"/>
      <c r="M2408" s="593"/>
      <c r="N2408" s="593"/>
      <c r="O2408" s="593"/>
      <c r="P2408" s="593"/>
      <c r="R2408" s="593"/>
      <c r="S2408" s="593"/>
      <c r="T2408" s="593"/>
      <c r="U2408" s="593"/>
    </row>
    <row r="2409" customHeight="1" spans="6:21">
      <c r="F2409" s="593"/>
      <c r="G2409" s="593"/>
      <c r="H2409" s="593"/>
      <c r="I2409" s="593"/>
      <c r="J2409" s="593"/>
      <c r="K2409" s="593"/>
      <c r="L2409" s="593"/>
      <c r="M2409" s="593"/>
      <c r="N2409" s="593"/>
      <c r="O2409" s="593"/>
      <c r="P2409" s="593"/>
      <c r="R2409" s="593"/>
      <c r="S2409" s="593"/>
      <c r="T2409" s="593"/>
      <c r="U2409" s="593"/>
    </row>
    <row r="2410" customHeight="1" spans="6:21">
      <c r="F2410" s="593"/>
      <c r="G2410" s="593"/>
      <c r="H2410" s="593"/>
      <c r="I2410" s="593"/>
      <c r="J2410" s="593"/>
      <c r="K2410" s="593"/>
      <c r="L2410" s="593"/>
      <c r="M2410" s="593"/>
      <c r="N2410" s="593"/>
      <c r="O2410" s="593"/>
      <c r="P2410" s="593"/>
      <c r="R2410" s="593"/>
      <c r="S2410" s="593"/>
      <c r="T2410" s="593"/>
      <c r="U2410" s="593"/>
    </row>
    <row r="2411" customHeight="1" spans="6:21">
      <c r="F2411" s="593"/>
      <c r="G2411" s="593"/>
      <c r="H2411" s="593"/>
      <c r="I2411" s="593"/>
      <c r="J2411" s="593"/>
      <c r="K2411" s="593"/>
      <c r="L2411" s="593"/>
      <c r="M2411" s="593"/>
      <c r="N2411" s="593"/>
      <c r="O2411" s="593"/>
      <c r="P2411" s="593"/>
      <c r="R2411" s="593"/>
      <c r="S2411" s="593"/>
      <c r="T2411" s="593"/>
      <c r="U2411" s="593"/>
    </row>
    <row r="2412" customHeight="1" spans="6:21">
      <c r="F2412" s="593"/>
      <c r="G2412" s="593"/>
      <c r="H2412" s="593"/>
      <c r="I2412" s="593"/>
      <c r="J2412" s="593"/>
      <c r="K2412" s="593"/>
      <c r="L2412" s="593"/>
      <c r="M2412" s="593"/>
      <c r="N2412" s="593"/>
      <c r="O2412" s="593"/>
      <c r="P2412" s="593"/>
      <c r="R2412" s="593"/>
      <c r="S2412" s="593"/>
      <c r="T2412" s="593"/>
      <c r="U2412" s="593"/>
    </row>
    <row r="2413" customHeight="1" spans="6:21">
      <c r="F2413" s="593"/>
      <c r="G2413" s="593"/>
      <c r="H2413" s="593"/>
      <c r="I2413" s="593"/>
      <c r="J2413" s="593"/>
      <c r="K2413" s="593"/>
      <c r="L2413" s="593"/>
      <c r="M2413" s="593"/>
      <c r="N2413" s="593"/>
      <c r="O2413" s="593"/>
      <c r="P2413" s="593"/>
      <c r="R2413" s="593"/>
      <c r="S2413" s="593"/>
      <c r="T2413" s="593"/>
      <c r="U2413" s="593"/>
    </row>
    <row r="2414" customHeight="1" spans="6:21">
      <c r="F2414" s="593"/>
      <c r="G2414" s="593"/>
      <c r="H2414" s="593"/>
      <c r="I2414" s="593"/>
      <c r="J2414" s="593"/>
      <c r="K2414" s="593"/>
      <c r="L2414" s="593"/>
      <c r="M2414" s="593"/>
      <c r="N2414" s="593"/>
      <c r="O2414" s="593"/>
      <c r="P2414" s="593"/>
      <c r="R2414" s="593"/>
      <c r="S2414" s="593"/>
      <c r="T2414" s="593"/>
      <c r="U2414" s="593"/>
    </row>
    <row r="2415" customHeight="1" spans="6:21">
      <c r="F2415" s="593"/>
      <c r="G2415" s="593"/>
      <c r="H2415" s="593"/>
      <c r="I2415" s="593"/>
      <c r="J2415" s="593"/>
      <c r="K2415" s="593"/>
      <c r="L2415" s="593"/>
      <c r="M2415" s="593"/>
      <c r="N2415" s="593"/>
      <c r="O2415" s="593"/>
      <c r="P2415" s="593"/>
      <c r="R2415" s="593"/>
      <c r="S2415" s="593"/>
      <c r="T2415" s="593"/>
      <c r="U2415" s="593"/>
    </row>
    <row r="2416" customHeight="1" spans="6:21">
      <c r="F2416" s="593"/>
      <c r="G2416" s="593"/>
      <c r="H2416" s="593"/>
      <c r="I2416" s="593"/>
      <c r="J2416" s="593"/>
      <c r="K2416" s="593"/>
      <c r="L2416" s="593"/>
      <c r="M2416" s="593"/>
      <c r="N2416" s="593"/>
      <c r="O2416" s="593"/>
      <c r="P2416" s="593"/>
      <c r="R2416" s="593"/>
      <c r="S2416" s="593"/>
      <c r="T2416" s="593"/>
      <c r="U2416" s="593"/>
    </row>
    <row r="2417" customHeight="1" spans="6:21">
      <c r="F2417" s="593"/>
      <c r="G2417" s="593"/>
      <c r="H2417" s="593"/>
      <c r="I2417" s="593"/>
      <c r="J2417" s="593"/>
      <c r="K2417" s="593"/>
      <c r="L2417" s="593"/>
      <c r="M2417" s="593"/>
      <c r="N2417" s="593"/>
      <c r="O2417" s="593"/>
      <c r="P2417" s="593"/>
      <c r="R2417" s="593"/>
      <c r="S2417" s="593"/>
      <c r="T2417" s="593"/>
      <c r="U2417" s="593"/>
    </row>
    <row r="2418" customHeight="1" spans="6:21">
      <c r="F2418" s="593"/>
      <c r="G2418" s="593"/>
      <c r="H2418" s="593"/>
      <c r="I2418" s="593"/>
      <c r="J2418" s="593"/>
      <c r="K2418" s="593"/>
      <c r="L2418" s="593"/>
      <c r="M2418" s="593"/>
      <c r="N2418" s="593"/>
      <c r="O2418" s="593"/>
      <c r="P2418" s="593"/>
      <c r="R2418" s="593"/>
      <c r="S2418" s="593"/>
      <c r="T2418" s="593"/>
      <c r="U2418" s="593"/>
    </row>
    <row r="2419" customHeight="1" spans="6:21">
      <c r="F2419" s="593"/>
      <c r="G2419" s="593"/>
      <c r="H2419" s="593"/>
      <c r="I2419" s="593"/>
      <c r="J2419" s="593"/>
      <c r="K2419" s="593"/>
      <c r="L2419" s="593"/>
      <c r="M2419" s="593"/>
      <c r="N2419" s="593"/>
      <c r="O2419" s="593"/>
      <c r="P2419" s="593"/>
      <c r="R2419" s="593"/>
      <c r="S2419" s="593"/>
      <c r="T2419" s="593"/>
      <c r="U2419" s="593"/>
    </row>
    <row r="2420" customHeight="1" spans="6:21">
      <c r="F2420" s="593"/>
      <c r="G2420" s="593"/>
      <c r="H2420" s="593"/>
      <c r="I2420" s="593"/>
      <c r="J2420" s="593"/>
      <c r="K2420" s="593"/>
      <c r="L2420" s="593"/>
      <c r="M2420" s="593"/>
      <c r="N2420" s="593"/>
      <c r="O2420" s="593"/>
      <c r="P2420" s="593"/>
      <c r="R2420" s="593"/>
      <c r="S2420" s="593"/>
      <c r="T2420" s="593"/>
      <c r="U2420" s="593"/>
    </row>
    <row r="2421" customHeight="1" spans="6:21">
      <c r="F2421" s="593"/>
      <c r="G2421" s="593"/>
      <c r="H2421" s="593"/>
      <c r="I2421" s="593"/>
      <c r="J2421" s="593"/>
      <c r="K2421" s="593"/>
      <c r="L2421" s="593"/>
      <c r="M2421" s="593"/>
      <c r="N2421" s="593"/>
      <c r="O2421" s="593"/>
      <c r="P2421" s="593"/>
      <c r="R2421" s="593"/>
      <c r="S2421" s="593"/>
      <c r="T2421" s="593"/>
      <c r="U2421" s="593"/>
    </row>
    <row r="2422" customHeight="1" spans="6:21">
      <c r="F2422" s="593"/>
      <c r="G2422" s="593"/>
      <c r="H2422" s="593"/>
      <c r="I2422" s="593"/>
      <c r="J2422" s="593"/>
      <c r="K2422" s="593"/>
      <c r="L2422" s="593"/>
      <c r="M2422" s="593"/>
      <c r="N2422" s="593"/>
      <c r="O2422" s="593"/>
      <c r="P2422" s="593"/>
      <c r="R2422" s="593"/>
      <c r="S2422" s="593"/>
      <c r="T2422" s="593"/>
      <c r="U2422" s="593"/>
    </row>
    <row r="2423" customHeight="1" spans="6:21">
      <c r="F2423" s="593"/>
      <c r="G2423" s="593"/>
      <c r="H2423" s="593"/>
      <c r="I2423" s="593"/>
      <c r="J2423" s="593"/>
      <c r="K2423" s="593"/>
      <c r="L2423" s="593"/>
      <c r="M2423" s="593"/>
      <c r="N2423" s="593"/>
      <c r="O2423" s="593"/>
      <c r="P2423" s="593"/>
      <c r="R2423" s="593"/>
      <c r="S2423" s="593"/>
      <c r="T2423" s="593"/>
      <c r="U2423" s="593"/>
    </row>
    <row r="2424" customHeight="1" spans="6:21">
      <c r="F2424" s="593"/>
      <c r="G2424" s="593"/>
      <c r="H2424" s="593"/>
      <c r="I2424" s="593"/>
      <c r="J2424" s="593"/>
      <c r="K2424" s="593"/>
      <c r="L2424" s="593"/>
      <c r="M2424" s="593"/>
      <c r="N2424" s="593"/>
      <c r="O2424" s="593"/>
      <c r="P2424" s="593"/>
      <c r="R2424" s="593"/>
      <c r="S2424" s="593"/>
      <c r="T2424" s="593"/>
      <c r="U2424" s="593"/>
    </row>
    <row r="2425" customHeight="1" spans="6:21">
      <c r="F2425" s="593"/>
      <c r="G2425" s="593"/>
      <c r="H2425" s="593"/>
      <c r="I2425" s="593"/>
      <c r="J2425" s="593"/>
      <c r="K2425" s="593"/>
      <c r="L2425" s="593"/>
      <c r="M2425" s="593"/>
      <c r="N2425" s="593"/>
      <c r="O2425" s="593"/>
      <c r="P2425" s="593"/>
      <c r="R2425" s="593"/>
      <c r="S2425" s="593"/>
      <c r="T2425" s="593"/>
      <c r="U2425" s="593"/>
    </row>
    <row r="2426" customHeight="1" spans="6:21">
      <c r="F2426" s="593"/>
      <c r="G2426" s="593"/>
      <c r="H2426" s="593"/>
      <c r="I2426" s="593"/>
      <c r="J2426" s="593"/>
      <c r="K2426" s="593"/>
      <c r="L2426" s="593"/>
      <c r="M2426" s="593"/>
      <c r="N2426" s="593"/>
      <c r="O2426" s="593"/>
      <c r="P2426" s="593"/>
      <c r="R2426" s="593"/>
      <c r="S2426" s="593"/>
      <c r="T2426" s="593"/>
      <c r="U2426" s="593"/>
    </row>
    <row r="2427" customHeight="1" spans="6:21">
      <c r="F2427" s="593"/>
      <c r="G2427" s="593"/>
      <c r="H2427" s="593"/>
      <c r="I2427" s="593"/>
      <c r="J2427" s="593"/>
      <c r="K2427" s="593"/>
      <c r="L2427" s="593"/>
      <c r="M2427" s="593"/>
      <c r="N2427" s="593"/>
      <c r="O2427" s="593"/>
      <c r="P2427" s="593"/>
      <c r="R2427" s="593"/>
      <c r="S2427" s="593"/>
      <c r="T2427" s="593"/>
      <c r="U2427" s="593"/>
    </row>
    <row r="2428" customHeight="1" spans="6:21">
      <c r="F2428" s="593"/>
      <c r="G2428" s="593"/>
      <c r="H2428" s="593"/>
      <c r="I2428" s="593"/>
      <c r="J2428" s="593"/>
      <c r="K2428" s="593"/>
      <c r="L2428" s="593"/>
      <c r="M2428" s="593"/>
      <c r="N2428" s="593"/>
      <c r="O2428" s="593"/>
      <c r="P2428" s="593"/>
      <c r="R2428" s="593"/>
      <c r="S2428" s="593"/>
      <c r="T2428" s="593"/>
      <c r="U2428" s="593"/>
    </row>
    <row r="2429" customHeight="1" spans="6:21">
      <c r="F2429" s="593"/>
      <c r="G2429" s="593"/>
      <c r="H2429" s="593"/>
      <c r="I2429" s="593"/>
      <c r="J2429" s="593"/>
      <c r="K2429" s="593"/>
      <c r="L2429" s="593"/>
      <c r="M2429" s="593"/>
      <c r="N2429" s="593"/>
      <c r="O2429" s="593"/>
      <c r="P2429" s="593"/>
      <c r="R2429" s="593"/>
      <c r="S2429" s="593"/>
      <c r="T2429" s="593"/>
      <c r="U2429" s="593"/>
    </row>
    <row r="2430" customHeight="1" spans="6:21">
      <c r="F2430" s="593"/>
      <c r="G2430" s="593"/>
      <c r="H2430" s="593"/>
      <c r="I2430" s="593"/>
      <c r="J2430" s="593"/>
      <c r="K2430" s="593"/>
      <c r="L2430" s="593"/>
      <c r="M2430" s="593"/>
      <c r="N2430" s="593"/>
      <c r="O2430" s="593"/>
      <c r="P2430" s="593"/>
      <c r="R2430" s="593"/>
      <c r="S2430" s="593"/>
      <c r="T2430" s="593"/>
      <c r="U2430" s="593"/>
    </row>
    <row r="2431" customHeight="1" spans="6:21">
      <c r="F2431" s="593"/>
      <c r="G2431" s="593"/>
      <c r="H2431" s="593"/>
      <c r="I2431" s="593"/>
      <c r="J2431" s="593"/>
      <c r="K2431" s="593"/>
      <c r="L2431" s="593"/>
      <c r="M2431" s="593"/>
      <c r="N2431" s="593"/>
      <c r="O2431" s="593"/>
      <c r="P2431" s="593"/>
      <c r="R2431" s="593"/>
      <c r="S2431" s="593"/>
      <c r="T2431" s="593"/>
      <c r="U2431" s="593"/>
    </row>
    <row r="2432" customHeight="1" spans="6:21">
      <c r="F2432" s="593"/>
      <c r="G2432" s="593"/>
      <c r="H2432" s="593"/>
      <c r="I2432" s="593"/>
      <c r="J2432" s="593"/>
      <c r="K2432" s="593"/>
      <c r="L2432" s="593"/>
      <c r="M2432" s="593"/>
      <c r="N2432" s="593"/>
      <c r="O2432" s="593"/>
      <c r="P2432" s="593"/>
      <c r="R2432" s="593"/>
      <c r="S2432" s="593"/>
      <c r="T2432" s="593"/>
      <c r="U2432" s="593"/>
    </row>
    <row r="2433" customHeight="1" spans="6:21">
      <c r="F2433" s="593"/>
      <c r="G2433" s="593"/>
      <c r="H2433" s="593"/>
      <c r="I2433" s="593"/>
      <c r="J2433" s="593"/>
      <c r="K2433" s="593"/>
      <c r="L2433" s="593"/>
      <c r="M2433" s="593"/>
      <c r="N2433" s="593"/>
      <c r="O2433" s="593"/>
      <c r="P2433" s="593"/>
      <c r="R2433" s="593"/>
      <c r="S2433" s="593"/>
      <c r="T2433" s="593"/>
      <c r="U2433" s="593"/>
    </row>
    <row r="2434" customHeight="1" spans="6:21">
      <c r="F2434" s="593"/>
      <c r="G2434" s="593"/>
      <c r="H2434" s="593"/>
      <c r="I2434" s="593"/>
      <c r="J2434" s="593"/>
      <c r="K2434" s="593"/>
      <c r="L2434" s="593"/>
      <c r="M2434" s="593"/>
      <c r="N2434" s="593"/>
      <c r="O2434" s="593"/>
      <c r="P2434" s="593"/>
      <c r="R2434" s="593"/>
      <c r="S2434" s="593"/>
      <c r="T2434" s="593"/>
      <c r="U2434" s="593"/>
    </row>
    <row r="2435" customHeight="1" spans="6:21">
      <c r="F2435" s="593"/>
      <c r="G2435" s="593"/>
      <c r="H2435" s="593"/>
      <c r="I2435" s="593"/>
      <c r="J2435" s="593"/>
      <c r="K2435" s="593"/>
      <c r="L2435" s="593"/>
      <c r="M2435" s="593"/>
      <c r="N2435" s="593"/>
      <c r="O2435" s="593"/>
      <c r="P2435" s="593"/>
      <c r="R2435" s="593"/>
      <c r="S2435" s="593"/>
      <c r="T2435" s="593"/>
      <c r="U2435" s="593"/>
    </row>
    <row r="2436" customHeight="1" spans="6:21">
      <c r="F2436" s="593"/>
      <c r="G2436" s="593"/>
      <c r="H2436" s="593"/>
      <c r="I2436" s="593"/>
      <c r="J2436" s="593"/>
      <c r="K2436" s="593"/>
      <c r="L2436" s="593"/>
      <c r="M2436" s="593"/>
      <c r="N2436" s="593"/>
      <c r="O2436" s="593"/>
      <c r="P2436" s="593"/>
      <c r="R2436" s="593"/>
      <c r="S2436" s="593"/>
      <c r="T2436" s="593"/>
      <c r="U2436" s="593"/>
    </row>
    <row r="2437" customHeight="1" spans="6:21">
      <c r="F2437" s="593"/>
      <c r="G2437" s="593"/>
      <c r="H2437" s="593"/>
      <c r="I2437" s="593"/>
      <c r="J2437" s="593"/>
      <c r="K2437" s="593"/>
      <c r="L2437" s="593"/>
      <c r="M2437" s="593"/>
      <c r="N2437" s="593"/>
      <c r="O2437" s="593"/>
      <c r="P2437" s="593"/>
      <c r="R2437" s="593"/>
      <c r="S2437" s="593"/>
      <c r="T2437" s="593"/>
      <c r="U2437" s="593"/>
    </row>
    <row r="2438" customHeight="1" spans="6:21">
      <c r="F2438" s="593"/>
      <c r="G2438" s="593"/>
      <c r="H2438" s="593"/>
      <c r="I2438" s="593"/>
      <c r="J2438" s="593"/>
      <c r="K2438" s="593"/>
      <c r="L2438" s="593"/>
      <c r="M2438" s="593"/>
      <c r="N2438" s="593"/>
      <c r="O2438" s="593"/>
      <c r="P2438" s="593"/>
      <c r="R2438" s="593"/>
      <c r="S2438" s="593"/>
      <c r="T2438" s="593"/>
      <c r="U2438" s="593"/>
    </row>
    <row r="2439" customHeight="1" spans="6:21">
      <c r="F2439" s="593"/>
      <c r="G2439" s="593"/>
      <c r="H2439" s="593"/>
      <c r="I2439" s="593"/>
      <c r="J2439" s="593"/>
      <c r="K2439" s="593"/>
      <c r="L2439" s="593"/>
      <c r="M2439" s="593"/>
      <c r="N2439" s="593"/>
      <c r="O2439" s="593"/>
      <c r="P2439" s="593"/>
      <c r="R2439" s="593"/>
      <c r="S2439" s="593"/>
      <c r="T2439" s="593"/>
      <c r="U2439" s="593"/>
    </row>
    <row r="2440" customHeight="1" spans="6:21">
      <c r="F2440" s="593"/>
      <c r="G2440" s="593"/>
      <c r="H2440" s="593"/>
      <c r="I2440" s="593"/>
      <c r="J2440" s="593"/>
      <c r="K2440" s="593"/>
      <c r="L2440" s="593"/>
      <c r="M2440" s="593"/>
      <c r="N2440" s="593"/>
      <c r="O2440" s="593"/>
      <c r="P2440" s="593"/>
      <c r="R2440" s="593"/>
      <c r="S2440" s="593"/>
      <c r="T2440" s="593"/>
      <c r="U2440" s="593"/>
    </row>
    <row r="2441" customHeight="1" spans="6:21">
      <c r="F2441" s="593"/>
      <c r="G2441" s="593"/>
      <c r="H2441" s="593"/>
      <c r="I2441" s="593"/>
      <c r="J2441" s="593"/>
      <c r="K2441" s="593"/>
      <c r="L2441" s="593"/>
      <c r="M2441" s="593"/>
      <c r="N2441" s="593"/>
      <c r="O2441" s="593"/>
      <c r="P2441" s="593"/>
      <c r="R2441" s="593"/>
      <c r="S2441" s="593"/>
      <c r="T2441" s="593"/>
      <c r="U2441" s="593"/>
    </row>
    <row r="2442" customHeight="1" spans="6:21">
      <c r="F2442" s="593"/>
      <c r="G2442" s="593"/>
      <c r="H2442" s="593"/>
      <c r="I2442" s="593"/>
      <c r="J2442" s="593"/>
      <c r="K2442" s="593"/>
      <c r="L2442" s="593"/>
      <c r="M2442" s="593"/>
      <c r="N2442" s="593"/>
      <c r="O2442" s="593"/>
      <c r="P2442" s="593"/>
      <c r="R2442" s="593"/>
      <c r="S2442" s="593"/>
      <c r="T2442" s="593"/>
      <c r="U2442" s="593"/>
    </row>
    <row r="2443" customHeight="1" spans="6:21">
      <c r="F2443" s="593"/>
      <c r="G2443" s="593"/>
      <c r="H2443" s="593"/>
      <c r="I2443" s="593"/>
      <c r="J2443" s="593"/>
      <c r="K2443" s="593"/>
      <c r="L2443" s="593"/>
      <c r="M2443" s="593"/>
      <c r="N2443" s="593"/>
      <c r="O2443" s="593"/>
      <c r="P2443" s="593"/>
      <c r="R2443" s="593"/>
      <c r="S2443" s="593"/>
      <c r="T2443" s="593"/>
      <c r="U2443" s="593"/>
    </row>
    <row r="2444" customHeight="1" spans="6:21">
      <c r="F2444" s="593"/>
      <c r="G2444" s="593"/>
      <c r="H2444" s="593"/>
      <c r="I2444" s="593"/>
      <c r="J2444" s="593"/>
      <c r="K2444" s="593"/>
      <c r="L2444" s="593"/>
      <c r="M2444" s="593"/>
      <c r="N2444" s="593"/>
      <c r="O2444" s="593"/>
      <c r="P2444" s="593"/>
      <c r="R2444" s="593"/>
      <c r="S2444" s="593"/>
      <c r="T2444" s="593"/>
      <c r="U2444" s="593"/>
    </row>
    <row r="2445" customHeight="1" spans="6:21">
      <c r="F2445" s="593"/>
      <c r="G2445" s="593"/>
      <c r="H2445" s="593"/>
      <c r="I2445" s="593"/>
      <c r="J2445" s="593"/>
      <c r="K2445" s="593"/>
      <c r="L2445" s="593"/>
      <c r="M2445" s="593"/>
      <c r="N2445" s="593"/>
      <c r="O2445" s="593"/>
      <c r="P2445" s="593"/>
      <c r="R2445" s="593"/>
      <c r="S2445" s="593"/>
      <c r="T2445" s="593"/>
      <c r="U2445" s="593"/>
    </row>
    <row r="2446" customHeight="1" spans="6:21">
      <c r="F2446" s="593"/>
      <c r="G2446" s="593"/>
      <c r="H2446" s="593"/>
      <c r="I2446" s="593"/>
      <c r="J2446" s="593"/>
      <c r="K2446" s="593"/>
      <c r="L2446" s="593"/>
      <c r="M2446" s="593"/>
      <c r="N2446" s="593"/>
      <c r="O2446" s="593"/>
      <c r="P2446" s="593"/>
      <c r="R2446" s="593"/>
      <c r="S2446" s="593"/>
      <c r="T2446" s="593"/>
      <c r="U2446" s="593"/>
    </row>
    <row r="2447" customHeight="1" spans="6:21">
      <c r="F2447" s="593"/>
      <c r="G2447" s="593"/>
      <c r="H2447" s="593"/>
      <c r="I2447" s="593"/>
      <c r="J2447" s="593"/>
      <c r="K2447" s="593"/>
      <c r="L2447" s="593"/>
      <c r="M2447" s="593"/>
      <c r="N2447" s="593"/>
      <c r="O2447" s="593"/>
      <c r="P2447" s="593"/>
      <c r="R2447" s="593"/>
      <c r="S2447" s="593"/>
      <c r="T2447" s="593"/>
      <c r="U2447" s="593"/>
    </row>
    <row r="2448" customHeight="1" spans="6:21">
      <c r="F2448" s="593"/>
      <c r="G2448" s="593"/>
      <c r="H2448" s="593"/>
      <c r="I2448" s="593"/>
      <c r="J2448" s="593"/>
      <c r="K2448" s="593"/>
      <c r="L2448" s="593"/>
      <c r="M2448" s="593"/>
      <c r="N2448" s="593"/>
      <c r="O2448" s="593"/>
      <c r="P2448" s="593"/>
      <c r="R2448" s="593"/>
      <c r="S2448" s="593"/>
      <c r="T2448" s="593"/>
      <c r="U2448" s="593"/>
    </row>
    <row r="2449" customHeight="1" spans="6:21">
      <c r="F2449" s="593"/>
      <c r="G2449" s="593"/>
      <c r="H2449" s="593"/>
      <c r="I2449" s="593"/>
      <c r="J2449" s="593"/>
      <c r="K2449" s="593"/>
      <c r="L2449" s="593"/>
      <c r="M2449" s="593"/>
      <c r="N2449" s="593"/>
      <c r="O2449" s="593"/>
      <c r="P2449" s="593"/>
      <c r="R2449" s="593"/>
      <c r="S2449" s="593"/>
      <c r="T2449" s="593"/>
      <c r="U2449" s="593"/>
    </row>
    <row r="2450" customHeight="1" spans="6:21">
      <c r="F2450" s="593"/>
      <c r="G2450" s="593"/>
      <c r="H2450" s="593"/>
      <c r="I2450" s="593"/>
      <c r="J2450" s="593"/>
      <c r="K2450" s="593"/>
      <c r="L2450" s="593"/>
      <c r="M2450" s="593"/>
      <c r="N2450" s="593"/>
      <c r="O2450" s="593"/>
      <c r="P2450" s="593"/>
      <c r="R2450" s="593"/>
      <c r="S2450" s="593"/>
      <c r="T2450" s="593"/>
      <c r="U2450" s="593"/>
    </row>
    <row r="2451" customHeight="1" spans="6:21">
      <c r="F2451" s="593"/>
      <c r="G2451" s="593"/>
      <c r="H2451" s="593"/>
      <c r="I2451" s="593"/>
      <c r="J2451" s="593"/>
      <c r="K2451" s="593"/>
      <c r="L2451" s="593"/>
      <c r="M2451" s="593"/>
      <c r="N2451" s="593"/>
      <c r="O2451" s="593"/>
      <c r="P2451" s="593"/>
      <c r="R2451" s="593"/>
      <c r="S2451" s="593"/>
      <c r="T2451" s="593"/>
      <c r="U2451" s="593"/>
    </row>
    <row r="2452" customHeight="1" spans="6:21">
      <c r="F2452" s="593"/>
      <c r="G2452" s="593"/>
      <c r="H2452" s="593"/>
      <c r="I2452" s="593"/>
      <c r="J2452" s="593"/>
      <c r="K2452" s="593"/>
      <c r="L2452" s="593"/>
      <c r="M2452" s="593"/>
      <c r="N2452" s="593"/>
      <c r="O2452" s="593"/>
      <c r="P2452" s="593"/>
      <c r="R2452" s="593"/>
      <c r="S2452" s="593"/>
      <c r="T2452" s="593"/>
      <c r="U2452" s="593"/>
    </row>
    <row r="2453" customHeight="1" spans="6:21">
      <c r="F2453" s="593"/>
      <c r="G2453" s="593"/>
      <c r="H2453" s="593"/>
      <c r="I2453" s="593"/>
      <c r="J2453" s="593"/>
      <c r="K2453" s="593"/>
      <c r="L2453" s="593"/>
      <c r="M2453" s="593"/>
      <c r="N2453" s="593"/>
      <c r="O2453" s="593"/>
      <c r="P2453" s="593"/>
      <c r="R2453" s="593"/>
      <c r="S2453" s="593"/>
      <c r="T2453" s="593"/>
      <c r="U2453" s="593"/>
    </row>
    <row r="2454" customHeight="1" spans="6:21">
      <c r="F2454" s="593"/>
      <c r="G2454" s="593"/>
      <c r="H2454" s="593"/>
      <c r="I2454" s="593"/>
      <c r="J2454" s="593"/>
      <c r="K2454" s="593"/>
      <c r="L2454" s="593"/>
      <c r="M2454" s="593"/>
      <c r="N2454" s="593"/>
      <c r="O2454" s="593"/>
      <c r="P2454" s="593"/>
      <c r="R2454" s="593"/>
      <c r="S2454" s="593"/>
      <c r="T2454" s="593"/>
      <c r="U2454" s="593"/>
    </row>
    <row r="2455" customHeight="1" spans="6:21">
      <c r="F2455" s="593"/>
      <c r="G2455" s="593"/>
      <c r="H2455" s="593"/>
      <c r="I2455" s="593"/>
      <c r="J2455" s="593"/>
      <c r="K2455" s="593"/>
      <c r="L2455" s="593"/>
      <c r="M2455" s="593"/>
      <c r="N2455" s="593"/>
      <c r="O2455" s="593"/>
      <c r="P2455" s="593"/>
      <c r="R2455" s="593"/>
      <c r="S2455" s="593"/>
      <c r="T2455" s="593"/>
      <c r="U2455" s="593"/>
    </row>
    <row r="2456" customHeight="1" spans="6:21">
      <c r="F2456" s="593"/>
      <c r="G2456" s="593"/>
      <c r="H2456" s="593"/>
      <c r="I2456" s="593"/>
      <c r="J2456" s="593"/>
      <c r="K2456" s="593"/>
      <c r="L2456" s="593"/>
      <c r="M2456" s="593"/>
      <c r="N2456" s="593"/>
      <c r="O2456" s="593"/>
      <c r="P2456" s="593"/>
      <c r="R2456" s="593"/>
      <c r="S2456" s="593"/>
      <c r="T2456" s="593"/>
      <c r="U2456" s="593"/>
    </row>
    <row r="2457" customHeight="1" spans="6:21">
      <c r="F2457" s="593"/>
      <c r="G2457" s="593"/>
      <c r="H2457" s="593"/>
      <c r="I2457" s="593"/>
      <c r="J2457" s="593"/>
      <c r="K2457" s="593"/>
      <c r="L2457" s="593"/>
      <c r="M2457" s="593"/>
      <c r="N2457" s="593"/>
      <c r="O2457" s="593"/>
      <c r="P2457" s="593"/>
      <c r="R2457" s="593"/>
      <c r="S2457" s="593"/>
      <c r="T2457" s="593"/>
      <c r="U2457" s="593"/>
    </row>
    <row r="2458" customHeight="1" spans="6:21">
      <c r="F2458" s="593"/>
      <c r="G2458" s="593"/>
      <c r="H2458" s="593"/>
      <c r="I2458" s="593"/>
      <c r="J2458" s="593"/>
      <c r="K2458" s="593"/>
      <c r="L2458" s="593"/>
      <c r="M2458" s="593"/>
      <c r="N2458" s="593"/>
      <c r="O2458" s="593"/>
      <c r="P2458" s="593"/>
      <c r="R2458" s="593"/>
      <c r="S2458" s="593"/>
      <c r="T2458" s="593"/>
      <c r="U2458" s="593"/>
    </row>
    <row r="2459" customHeight="1" spans="6:21">
      <c r="F2459" s="593"/>
      <c r="G2459" s="593"/>
      <c r="H2459" s="593"/>
      <c r="I2459" s="593"/>
      <c r="J2459" s="593"/>
      <c r="K2459" s="593"/>
      <c r="L2459" s="593"/>
      <c r="M2459" s="593"/>
      <c r="N2459" s="593"/>
      <c r="O2459" s="593"/>
      <c r="P2459" s="593"/>
      <c r="R2459" s="593"/>
      <c r="S2459" s="593"/>
      <c r="T2459" s="593"/>
      <c r="U2459" s="593"/>
    </row>
    <row r="2460" customHeight="1" spans="6:21">
      <c r="F2460" s="593"/>
      <c r="G2460" s="593"/>
      <c r="H2460" s="593"/>
      <c r="I2460" s="593"/>
      <c r="J2460" s="593"/>
      <c r="K2460" s="593"/>
      <c r="L2460" s="593"/>
      <c r="M2460" s="593"/>
      <c r="N2460" s="593"/>
      <c r="O2460" s="593"/>
      <c r="P2460" s="593"/>
      <c r="R2460" s="593"/>
      <c r="S2460" s="593"/>
      <c r="T2460" s="593"/>
      <c r="U2460" s="593"/>
    </row>
    <row r="2461" customHeight="1" spans="6:21">
      <c r="F2461" s="593"/>
      <c r="G2461" s="593"/>
      <c r="H2461" s="593"/>
      <c r="I2461" s="593"/>
      <c r="J2461" s="593"/>
      <c r="K2461" s="593"/>
      <c r="L2461" s="593"/>
      <c r="M2461" s="593"/>
      <c r="N2461" s="593"/>
      <c r="O2461" s="593"/>
      <c r="P2461" s="593"/>
      <c r="R2461" s="593"/>
      <c r="S2461" s="593"/>
      <c r="T2461" s="593"/>
      <c r="U2461" s="593"/>
    </row>
    <row r="2462" customHeight="1" spans="6:21">
      <c r="F2462" s="593"/>
      <c r="G2462" s="593"/>
      <c r="H2462" s="593"/>
      <c r="I2462" s="593"/>
      <c r="J2462" s="593"/>
      <c r="K2462" s="593"/>
      <c r="L2462" s="593"/>
      <c r="M2462" s="593"/>
      <c r="N2462" s="593"/>
      <c r="O2462" s="593"/>
      <c r="P2462" s="593"/>
      <c r="R2462" s="593"/>
      <c r="S2462" s="593"/>
      <c r="T2462" s="593"/>
      <c r="U2462" s="593"/>
    </row>
    <row r="2463" customHeight="1" spans="6:21">
      <c r="F2463" s="593"/>
      <c r="G2463" s="593"/>
      <c r="H2463" s="593"/>
      <c r="I2463" s="593"/>
      <c r="J2463" s="593"/>
      <c r="K2463" s="593"/>
      <c r="L2463" s="593"/>
      <c r="M2463" s="593"/>
      <c r="N2463" s="593"/>
      <c r="O2463" s="593"/>
      <c r="P2463" s="593"/>
      <c r="R2463" s="593"/>
      <c r="S2463" s="593"/>
      <c r="T2463" s="593"/>
      <c r="U2463" s="593"/>
    </row>
    <row r="2464" customHeight="1" spans="6:21">
      <c r="F2464" s="593"/>
      <c r="G2464" s="593"/>
      <c r="H2464" s="593"/>
      <c r="I2464" s="593"/>
      <c r="J2464" s="593"/>
      <c r="K2464" s="593"/>
      <c r="L2464" s="593"/>
      <c r="M2464" s="593"/>
      <c r="N2464" s="593"/>
      <c r="O2464" s="593"/>
      <c r="P2464" s="593"/>
      <c r="R2464" s="593"/>
      <c r="S2464" s="593"/>
      <c r="T2464" s="593"/>
      <c r="U2464" s="593"/>
    </row>
    <row r="2465" customHeight="1" spans="6:21">
      <c r="F2465" s="593"/>
      <c r="G2465" s="593"/>
      <c r="H2465" s="593"/>
      <c r="I2465" s="593"/>
      <c r="J2465" s="593"/>
      <c r="K2465" s="593"/>
      <c r="L2465" s="593"/>
      <c r="M2465" s="593"/>
      <c r="N2465" s="593"/>
      <c r="O2465" s="593"/>
      <c r="P2465" s="593"/>
      <c r="R2465" s="593"/>
      <c r="S2465" s="593"/>
      <c r="T2465" s="593"/>
      <c r="U2465" s="593"/>
    </row>
    <row r="2466" customHeight="1" spans="6:21">
      <c r="F2466" s="593"/>
      <c r="G2466" s="593"/>
      <c r="H2466" s="593"/>
      <c r="I2466" s="593"/>
      <c r="J2466" s="593"/>
      <c r="K2466" s="593"/>
      <c r="L2466" s="593"/>
      <c r="M2466" s="593"/>
      <c r="N2466" s="593"/>
      <c r="O2466" s="593"/>
      <c r="P2466" s="593"/>
      <c r="R2466" s="593"/>
      <c r="S2466" s="593"/>
      <c r="T2466" s="593"/>
      <c r="U2466" s="593"/>
    </row>
    <row r="2467" customHeight="1" spans="6:21">
      <c r="F2467" s="593"/>
      <c r="G2467" s="593"/>
      <c r="H2467" s="593"/>
      <c r="I2467" s="593"/>
      <c r="J2467" s="593"/>
      <c r="K2467" s="593"/>
      <c r="L2467" s="593"/>
      <c r="M2467" s="593"/>
      <c r="N2467" s="593"/>
      <c r="O2467" s="593"/>
      <c r="P2467" s="593"/>
      <c r="R2467" s="593"/>
      <c r="S2467" s="593"/>
      <c r="T2467" s="593"/>
      <c r="U2467" s="593"/>
    </row>
    <row r="2468" customHeight="1" spans="6:21">
      <c r="F2468" s="593"/>
      <c r="G2468" s="593"/>
      <c r="H2468" s="593"/>
      <c r="I2468" s="593"/>
      <c r="J2468" s="593"/>
      <c r="K2468" s="593"/>
      <c r="L2468" s="593"/>
      <c r="M2468" s="593"/>
      <c r="N2468" s="593"/>
      <c r="O2468" s="593"/>
      <c r="P2468" s="593"/>
      <c r="R2468" s="593"/>
      <c r="S2468" s="593"/>
      <c r="T2468" s="593"/>
      <c r="U2468" s="593"/>
    </row>
    <row r="2469" customHeight="1" spans="6:21">
      <c r="F2469" s="593"/>
      <c r="G2469" s="593"/>
      <c r="H2469" s="593"/>
      <c r="I2469" s="593"/>
      <c r="J2469" s="593"/>
      <c r="K2469" s="593"/>
      <c r="L2469" s="593"/>
      <c r="M2469" s="593"/>
      <c r="N2469" s="593"/>
      <c r="O2469" s="593"/>
      <c r="P2469" s="593"/>
      <c r="R2469" s="593"/>
      <c r="S2469" s="593"/>
      <c r="T2469" s="593"/>
      <c r="U2469" s="593"/>
    </row>
    <row r="2470" customHeight="1" spans="6:21">
      <c r="F2470" s="593"/>
      <c r="G2470" s="593"/>
      <c r="H2470" s="593"/>
      <c r="I2470" s="593"/>
      <c r="J2470" s="593"/>
      <c r="K2470" s="593"/>
      <c r="L2470" s="593"/>
      <c r="M2470" s="593"/>
      <c r="N2470" s="593"/>
      <c r="O2470" s="593"/>
      <c r="P2470" s="593"/>
      <c r="R2470" s="593"/>
      <c r="S2470" s="593"/>
      <c r="T2470" s="593"/>
      <c r="U2470" s="593"/>
    </row>
    <row r="2471" customHeight="1" spans="6:21">
      <c r="F2471" s="593"/>
      <c r="G2471" s="593"/>
      <c r="H2471" s="593"/>
      <c r="I2471" s="593"/>
      <c r="J2471" s="593"/>
      <c r="K2471" s="593"/>
      <c r="L2471" s="593"/>
      <c r="M2471" s="593"/>
      <c r="N2471" s="593"/>
      <c r="O2471" s="593"/>
      <c r="P2471" s="593"/>
      <c r="R2471" s="593"/>
      <c r="S2471" s="593"/>
      <c r="T2471" s="593"/>
      <c r="U2471" s="593"/>
    </row>
    <row r="2472" customHeight="1" spans="6:21">
      <c r="F2472" s="593"/>
      <c r="G2472" s="593"/>
      <c r="H2472" s="593"/>
      <c r="I2472" s="593"/>
      <c r="J2472" s="593"/>
      <c r="K2472" s="593"/>
      <c r="L2472" s="593"/>
      <c r="M2472" s="593"/>
      <c r="N2472" s="593"/>
      <c r="O2472" s="593"/>
      <c r="P2472" s="593"/>
      <c r="R2472" s="593"/>
      <c r="S2472" s="593"/>
      <c r="T2472" s="593"/>
      <c r="U2472" s="593"/>
    </row>
    <row r="2473" customHeight="1" spans="6:21">
      <c r="F2473" s="593"/>
      <c r="G2473" s="593"/>
      <c r="H2473" s="593"/>
      <c r="I2473" s="593"/>
      <c r="J2473" s="593"/>
      <c r="K2473" s="593"/>
      <c r="L2473" s="593"/>
      <c r="M2473" s="593"/>
      <c r="N2473" s="593"/>
      <c r="O2473" s="593"/>
      <c r="P2473" s="593"/>
      <c r="R2473" s="593"/>
      <c r="S2473" s="593"/>
      <c r="T2473" s="593"/>
      <c r="U2473" s="593"/>
    </row>
    <row r="2474" customHeight="1" spans="6:21">
      <c r="F2474" s="593"/>
      <c r="G2474" s="593"/>
      <c r="H2474" s="593"/>
      <c r="I2474" s="593"/>
      <c r="J2474" s="593"/>
      <c r="K2474" s="593"/>
      <c r="L2474" s="593"/>
      <c r="M2474" s="593"/>
      <c r="N2474" s="593"/>
      <c r="O2474" s="593"/>
      <c r="P2474" s="593"/>
      <c r="R2474" s="593"/>
      <c r="S2474" s="593"/>
      <c r="T2474" s="593"/>
      <c r="U2474" s="593"/>
    </row>
    <row r="2475" customHeight="1" spans="6:21">
      <c r="F2475" s="593"/>
      <c r="G2475" s="593"/>
      <c r="H2475" s="593"/>
      <c r="I2475" s="593"/>
      <c r="J2475" s="593"/>
      <c r="K2475" s="593"/>
      <c r="L2475" s="593"/>
      <c r="M2475" s="593"/>
      <c r="N2475" s="593"/>
      <c r="O2475" s="593"/>
      <c r="P2475" s="593"/>
      <c r="R2475" s="593"/>
      <c r="S2475" s="593"/>
      <c r="T2475" s="593"/>
      <c r="U2475" s="593"/>
    </row>
    <row r="2476" customHeight="1" spans="6:21">
      <c r="F2476" s="593"/>
      <c r="G2476" s="593"/>
      <c r="H2476" s="593"/>
      <c r="I2476" s="593"/>
      <c r="J2476" s="593"/>
      <c r="K2476" s="593"/>
      <c r="L2476" s="593"/>
      <c r="M2476" s="593"/>
      <c r="N2476" s="593"/>
      <c r="O2476" s="593"/>
      <c r="P2476" s="593"/>
      <c r="R2476" s="593"/>
      <c r="S2476" s="593"/>
      <c r="T2476" s="593"/>
      <c r="U2476" s="593"/>
    </row>
    <row r="2477" customHeight="1" spans="6:21">
      <c r="F2477" s="593"/>
      <c r="G2477" s="593"/>
      <c r="H2477" s="593"/>
      <c r="I2477" s="593"/>
      <c r="J2477" s="593"/>
      <c r="K2477" s="593"/>
      <c r="L2477" s="593"/>
      <c r="M2477" s="593"/>
      <c r="N2477" s="593"/>
      <c r="O2477" s="593"/>
      <c r="P2477" s="593"/>
      <c r="R2477" s="593"/>
      <c r="S2477" s="593"/>
      <c r="T2477" s="593"/>
      <c r="U2477" s="593"/>
    </row>
    <row r="2478" customHeight="1" spans="6:21">
      <c r="F2478" s="593"/>
      <c r="G2478" s="593"/>
      <c r="H2478" s="593"/>
      <c r="I2478" s="593"/>
      <c r="J2478" s="593"/>
      <c r="K2478" s="593"/>
      <c r="L2478" s="593"/>
      <c r="M2478" s="593"/>
      <c r="N2478" s="593"/>
      <c r="O2478" s="593"/>
      <c r="P2478" s="593"/>
      <c r="R2478" s="593"/>
      <c r="S2478" s="593"/>
      <c r="T2478" s="593"/>
      <c r="U2478" s="593"/>
    </row>
    <row r="2479" customHeight="1" spans="6:21">
      <c r="F2479" s="593"/>
      <c r="G2479" s="593"/>
      <c r="H2479" s="593"/>
      <c r="I2479" s="593"/>
      <c r="J2479" s="593"/>
      <c r="K2479" s="593"/>
      <c r="L2479" s="593"/>
      <c r="M2479" s="593"/>
      <c r="N2479" s="593"/>
      <c r="O2479" s="593"/>
      <c r="P2479" s="593"/>
      <c r="R2479" s="593"/>
      <c r="S2479" s="593"/>
      <c r="T2479" s="593"/>
      <c r="U2479" s="593"/>
    </row>
    <row r="2480" customHeight="1" spans="6:21">
      <c r="F2480" s="593"/>
      <c r="G2480" s="593"/>
      <c r="H2480" s="593"/>
      <c r="I2480" s="593"/>
      <c r="J2480" s="593"/>
      <c r="K2480" s="593"/>
      <c r="L2480" s="593"/>
      <c r="M2480" s="593"/>
      <c r="N2480" s="593"/>
      <c r="O2480" s="593"/>
      <c r="P2480" s="593"/>
      <c r="R2480" s="593"/>
      <c r="S2480" s="593"/>
      <c r="T2480" s="593"/>
      <c r="U2480" s="593"/>
    </row>
    <row r="2481" customHeight="1" spans="6:21">
      <c r="F2481" s="593"/>
      <c r="G2481" s="593"/>
      <c r="H2481" s="593"/>
      <c r="I2481" s="593"/>
      <c r="J2481" s="593"/>
      <c r="K2481" s="593"/>
      <c r="L2481" s="593"/>
      <c r="M2481" s="593"/>
      <c r="N2481" s="593"/>
      <c r="O2481" s="593"/>
      <c r="P2481" s="593"/>
      <c r="R2481" s="593"/>
      <c r="S2481" s="593"/>
      <c r="T2481" s="593"/>
      <c r="U2481" s="593"/>
    </row>
    <row r="2482" customHeight="1" spans="6:21">
      <c r="F2482" s="593"/>
      <c r="G2482" s="593"/>
      <c r="H2482" s="593"/>
      <c r="I2482" s="593"/>
      <c r="J2482" s="593"/>
      <c r="K2482" s="593"/>
      <c r="L2482" s="593"/>
      <c r="M2482" s="593"/>
      <c r="N2482" s="593"/>
      <c r="O2482" s="593"/>
      <c r="P2482" s="593"/>
      <c r="R2482" s="593"/>
      <c r="S2482" s="593"/>
      <c r="T2482" s="593"/>
      <c r="U2482" s="593"/>
    </row>
    <row r="2483" customHeight="1" spans="6:21">
      <c r="F2483" s="593"/>
      <c r="G2483" s="593"/>
      <c r="H2483" s="593"/>
      <c r="I2483" s="593"/>
      <c r="J2483" s="593"/>
      <c r="K2483" s="593"/>
      <c r="L2483" s="593"/>
      <c r="M2483" s="593"/>
      <c r="N2483" s="593"/>
      <c r="O2483" s="593"/>
      <c r="P2483" s="593"/>
      <c r="R2483" s="593"/>
      <c r="S2483" s="593"/>
      <c r="T2483" s="593"/>
      <c r="U2483" s="593"/>
    </row>
    <row r="2484" customHeight="1" spans="6:21">
      <c r="F2484" s="593"/>
      <c r="G2484" s="593"/>
      <c r="H2484" s="593"/>
      <c r="I2484" s="593"/>
      <c r="J2484" s="593"/>
      <c r="K2484" s="593"/>
      <c r="L2484" s="593"/>
      <c r="M2484" s="593"/>
      <c r="N2484" s="593"/>
      <c r="O2484" s="593"/>
      <c r="P2484" s="593"/>
      <c r="R2484" s="593"/>
      <c r="S2484" s="593"/>
      <c r="T2484" s="593"/>
      <c r="U2484" s="593"/>
    </row>
    <row r="2485" customHeight="1" spans="6:21">
      <c r="F2485" s="593"/>
      <c r="G2485" s="593"/>
      <c r="H2485" s="593"/>
      <c r="I2485" s="593"/>
      <c r="J2485" s="593"/>
      <c r="K2485" s="593"/>
      <c r="L2485" s="593"/>
      <c r="M2485" s="593"/>
      <c r="N2485" s="593"/>
      <c r="O2485" s="593"/>
      <c r="P2485" s="593"/>
      <c r="R2485" s="593"/>
      <c r="S2485" s="593"/>
      <c r="T2485" s="593"/>
      <c r="U2485" s="593"/>
    </row>
    <row r="2486" customHeight="1" spans="6:21">
      <c r="F2486" s="593"/>
      <c r="G2486" s="593"/>
      <c r="H2486" s="593"/>
      <c r="I2486" s="593"/>
      <c r="J2486" s="593"/>
      <c r="K2486" s="593"/>
      <c r="L2486" s="593"/>
      <c r="M2486" s="593"/>
      <c r="N2486" s="593"/>
      <c r="O2486" s="593"/>
      <c r="P2486" s="593"/>
      <c r="R2486" s="593"/>
      <c r="S2486" s="593"/>
      <c r="T2486" s="593"/>
      <c r="U2486" s="593"/>
    </row>
    <row r="2487" customHeight="1" spans="6:21">
      <c r="F2487" s="593"/>
      <c r="G2487" s="593"/>
      <c r="H2487" s="593"/>
      <c r="I2487" s="593"/>
      <c r="J2487" s="593"/>
      <c r="K2487" s="593"/>
      <c r="L2487" s="593"/>
      <c r="M2487" s="593"/>
      <c r="N2487" s="593"/>
      <c r="O2487" s="593"/>
      <c r="P2487" s="593"/>
      <c r="R2487" s="593"/>
      <c r="S2487" s="593"/>
      <c r="T2487" s="593"/>
      <c r="U2487" s="593"/>
    </row>
    <row r="2488" customHeight="1" spans="6:21">
      <c r="F2488" s="593"/>
      <c r="G2488" s="593"/>
      <c r="H2488" s="593"/>
      <c r="I2488" s="593"/>
      <c r="J2488" s="593"/>
      <c r="K2488" s="593"/>
      <c r="L2488" s="593"/>
      <c r="M2488" s="593"/>
      <c r="N2488" s="593"/>
      <c r="O2488" s="593"/>
      <c r="P2488" s="593"/>
      <c r="R2488" s="593"/>
      <c r="S2488" s="593"/>
      <c r="T2488" s="593"/>
      <c r="U2488" s="593"/>
    </row>
    <row r="2489" customHeight="1" spans="6:21">
      <c r="F2489" s="593"/>
      <c r="G2489" s="593"/>
      <c r="H2489" s="593"/>
      <c r="I2489" s="593"/>
      <c r="J2489" s="593"/>
      <c r="K2489" s="593"/>
      <c r="L2489" s="593"/>
      <c r="M2489" s="593"/>
      <c r="N2489" s="593"/>
      <c r="O2489" s="593"/>
      <c r="P2489" s="593"/>
      <c r="R2489" s="593"/>
      <c r="S2489" s="593"/>
      <c r="T2489" s="593"/>
      <c r="U2489" s="593"/>
    </row>
    <row r="2490" customHeight="1" spans="6:21">
      <c r="F2490" s="593"/>
      <c r="G2490" s="593"/>
      <c r="H2490" s="593"/>
      <c r="I2490" s="593"/>
      <c r="J2490" s="593"/>
      <c r="K2490" s="593"/>
      <c r="L2490" s="593"/>
      <c r="M2490" s="593"/>
      <c r="N2490" s="593"/>
      <c r="O2490" s="593"/>
      <c r="P2490" s="593"/>
      <c r="R2490" s="593"/>
      <c r="S2490" s="593"/>
      <c r="T2490" s="593"/>
      <c r="U2490" s="593"/>
    </row>
    <row r="2491" customHeight="1" spans="6:21">
      <c r="F2491" s="593"/>
      <c r="G2491" s="593"/>
      <c r="H2491" s="593"/>
      <c r="I2491" s="593"/>
      <c r="J2491" s="593"/>
      <c r="K2491" s="593"/>
      <c r="L2491" s="593"/>
      <c r="M2491" s="593"/>
      <c r="N2491" s="593"/>
      <c r="O2491" s="593"/>
      <c r="P2491" s="593"/>
      <c r="R2491" s="593"/>
      <c r="S2491" s="593"/>
      <c r="T2491" s="593"/>
      <c r="U2491" s="593"/>
    </row>
    <row r="2492" customHeight="1" spans="6:21">
      <c r="F2492" s="593"/>
      <c r="G2492" s="593"/>
      <c r="H2492" s="593"/>
      <c r="I2492" s="593"/>
      <c r="J2492" s="593"/>
      <c r="K2492" s="593"/>
      <c r="L2492" s="593"/>
      <c r="M2492" s="593"/>
      <c r="N2492" s="593"/>
      <c r="O2492" s="593"/>
      <c r="P2492" s="593"/>
      <c r="R2492" s="593"/>
      <c r="S2492" s="593"/>
      <c r="T2492" s="593"/>
      <c r="U2492" s="593"/>
    </row>
    <row r="2493" customHeight="1" spans="6:21">
      <c r="F2493" s="593"/>
      <c r="G2493" s="593"/>
      <c r="H2493" s="593"/>
      <c r="I2493" s="593"/>
      <c r="J2493" s="593"/>
      <c r="K2493" s="593"/>
      <c r="L2493" s="593"/>
      <c r="M2493" s="593"/>
      <c r="N2493" s="593"/>
      <c r="O2493" s="593"/>
      <c r="P2493" s="593"/>
      <c r="R2493" s="593"/>
      <c r="S2493" s="593"/>
      <c r="T2493" s="593"/>
      <c r="U2493" s="593"/>
    </row>
    <row r="2494" customHeight="1" spans="6:21">
      <c r="F2494" s="593"/>
      <c r="G2494" s="593"/>
      <c r="H2494" s="593"/>
      <c r="I2494" s="593"/>
      <c r="J2494" s="593"/>
      <c r="K2494" s="593"/>
      <c r="L2494" s="593"/>
      <c r="M2494" s="593"/>
      <c r="N2494" s="593"/>
      <c r="O2494" s="593"/>
      <c r="P2494" s="593"/>
      <c r="R2494" s="593"/>
      <c r="S2494" s="593"/>
      <c r="T2494" s="593"/>
      <c r="U2494" s="593"/>
    </row>
    <row r="2495" customHeight="1" spans="6:21">
      <c r="F2495" s="593"/>
      <c r="G2495" s="593"/>
      <c r="H2495" s="593"/>
      <c r="I2495" s="593"/>
      <c r="J2495" s="593"/>
      <c r="K2495" s="593"/>
      <c r="L2495" s="593"/>
      <c r="M2495" s="593"/>
      <c r="N2495" s="593"/>
      <c r="O2495" s="593"/>
      <c r="P2495" s="593"/>
      <c r="R2495" s="593"/>
      <c r="S2495" s="593"/>
      <c r="T2495" s="593"/>
      <c r="U2495" s="593"/>
    </row>
    <row r="2496" customHeight="1" spans="6:21">
      <c r="F2496" s="593"/>
      <c r="G2496" s="593"/>
      <c r="H2496" s="593"/>
      <c r="I2496" s="593"/>
      <c r="J2496" s="593"/>
      <c r="K2496" s="593"/>
      <c r="L2496" s="593"/>
      <c r="M2496" s="593"/>
      <c r="N2496" s="593"/>
      <c r="O2496" s="593"/>
      <c r="P2496" s="593"/>
      <c r="R2496" s="593"/>
      <c r="S2496" s="593"/>
      <c r="T2496" s="593"/>
      <c r="U2496" s="593"/>
    </row>
    <row r="2497" customHeight="1" spans="6:21">
      <c r="F2497" s="593"/>
      <c r="G2497" s="593"/>
      <c r="H2497" s="593"/>
      <c r="I2497" s="593"/>
      <c r="J2497" s="593"/>
      <c r="K2497" s="593"/>
      <c r="L2497" s="593"/>
      <c r="M2497" s="593"/>
      <c r="N2497" s="593"/>
      <c r="O2497" s="593"/>
      <c r="P2497" s="593"/>
      <c r="R2497" s="593"/>
      <c r="S2497" s="593"/>
      <c r="T2497" s="593"/>
      <c r="U2497" s="593"/>
    </row>
    <row r="2498" customHeight="1" spans="6:21">
      <c r="F2498" s="593"/>
      <c r="G2498" s="593"/>
      <c r="H2498" s="593"/>
      <c r="I2498" s="593"/>
      <c r="J2498" s="593"/>
      <c r="K2498" s="593"/>
      <c r="L2498" s="593"/>
      <c r="M2498" s="593"/>
      <c r="N2498" s="593"/>
      <c r="O2498" s="593"/>
      <c r="P2498" s="593"/>
      <c r="R2498" s="593"/>
      <c r="S2498" s="593"/>
      <c r="T2498" s="593"/>
      <c r="U2498" s="593"/>
    </row>
    <row r="2499" customHeight="1" spans="6:21">
      <c r="F2499" s="593"/>
      <c r="G2499" s="593"/>
      <c r="H2499" s="593"/>
      <c r="I2499" s="593"/>
      <c r="J2499" s="593"/>
      <c r="K2499" s="593"/>
      <c r="L2499" s="593"/>
      <c r="M2499" s="593"/>
      <c r="N2499" s="593"/>
      <c r="O2499" s="593"/>
      <c r="P2499" s="593"/>
      <c r="R2499" s="593"/>
      <c r="S2499" s="593"/>
      <c r="T2499" s="593"/>
      <c r="U2499" s="593"/>
    </row>
    <row r="2500" customHeight="1" spans="6:21">
      <c r="F2500" s="593"/>
      <c r="G2500" s="593"/>
      <c r="H2500" s="593"/>
      <c r="I2500" s="593"/>
      <c r="J2500" s="593"/>
      <c r="K2500" s="593"/>
      <c r="L2500" s="593"/>
      <c r="M2500" s="593"/>
      <c r="N2500" s="593"/>
      <c r="O2500" s="593"/>
      <c r="P2500" s="593"/>
      <c r="R2500" s="593"/>
      <c r="S2500" s="593"/>
      <c r="T2500" s="593"/>
      <c r="U2500" s="593"/>
    </row>
    <row r="2501" customHeight="1" spans="6:21">
      <c r="F2501" s="593"/>
      <c r="G2501" s="593"/>
      <c r="H2501" s="593"/>
      <c r="I2501" s="593"/>
      <c r="J2501" s="593"/>
      <c r="K2501" s="593"/>
      <c r="L2501" s="593"/>
      <c r="M2501" s="593"/>
      <c r="N2501" s="593"/>
      <c r="O2501" s="593"/>
      <c r="P2501" s="593"/>
      <c r="R2501" s="593"/>
      <c r="S2501" s="593"/>
      <c r="T2501" s="593"/>
      <c r="U2501" s="593"/>
    </row>
    <row r="2502" customHeight="1" spans="6:21">
      <c r="F2502" s="593"/>
      <c r="G2502" s="593"/>
      <c r="H2502" s="593"/>
      <c r="I2502" s="593"/>
      <c r="J2502" s="593"/>
      <c r="K2502" s="593"/>
      <c r="L2502" s="593"/>
      <c r="M2502" s="593"/>
      <c r="N2502" s="593"/>
      <c r="O2502" s="593"/>
      <c r="P2502" s="593"/>
      <c r="R2502" s="593"/>
      <c r="S2502" s="593"/>
      <c r="T2502" s="593"/>
      <c r="U2502" s="593"/>
    </row>
    <row r="2503" customHeight="1" spans="6:21">
      <c r="F2503" s="593"/>
      <c r="G2503" s="593"/>
      <c r="H2503" s="593"/>
      <c r="I2503" s="593"/>
      <c r="J2503" s="593"/>
      <c r="K2503" s="593"/>
      <c r="L2503" s="593"/>
      <c r="M2503" s="593"/>
      <c r="N2503" s="593"/>
      <c r="O2503" s="593"/>
      <c r="P2503" s="593"/>
      <c r="R2503" s="593"/>
      <c r="S2503" s="593"/>
      <c r="T2503" s="593"/>
      <c r="U2503" s="593"/>
    </row>
    <row r="2504" customHeight="1" spans="6:21">
      <c r="F2504" s="593"/>
      <c r="G2504" s="593"/>
      <c r="H2504" s="593"/>
      <c r="I2504" s="593"/>
      <c r="J2504" s="593"/>
      <c r="K2504" s="593"/>
      <c r="L2504" s="593"/>
      <c r="M2504" s="593"/>
      <c r="N2504" s="593"/>
      <c r="O2504" s="593"/>
      <c r="P2504" s="593"/>
      <c r="R2504" s="593"/>
      <c r="S2504" s="593"/>
      <c r="T2504" s="593"/>
      <c r="U2504" s="593"/>
    </row>
    <row r="2505" customHeight="1" spans="6:21">
      <c r="F2505" s="593"/>
      <c r="G2505" s="593"/>
      <c r="H2505" s="593"/>
      <c r="I2505" s="593"/>
      <c r="J2505" s="593"/>
      <c r="K2505" s="593"/>
      <c r="L2505" s="593"/>
      <c r="M2505" s="593"/>
      <c r="N2505" s="593"/>
      <c r="O2505" s="593"/>
      <c r="P2505" s="593"/>
      <c r="R2505" s="593"/>
      <c r="S2505" s="593"/>
      <c r="T2505" s="593"/>
      <c r="U2505" s="593"/>
    </row>
    <row r="2506" customHeight="1" spans="6:21">
      <c r="F2506" s="593"/>
      <c r="G2506" s="593"/>
      <c r="H2506" s="593"/>
      <c r="I2506" s="593"/>
      <c r="J2506" s="593"/>
      <c r="K2506" s="593"/>
      <c r="L2506" s="593"/>
      <c r="M2506" s="593"/>
      <c r="N2506" s="593"/>
      <c r="O2506" s="593"/>
      <c r="P2506" s="593"/>
      <c r="R2506" s="593"/>
      <c r="S2506" s="593"/>
      <c r="T2506" s="593"/>
      <c r="U2506" s="593"/>
    </row>
    <row r="2507" customHeight="1" spans="6:21">
      <c r="F2507" s="593"/>
      <c r="G2507" s="593"/>
      <c r="H2507" s="593"/>
      <c r="I2507" s="593"/>
      <c r="J2507" s="593"/>
      <c r="K2507" s="593"/>
      <c r="L2507" s="593"/>
      <c r="M2507" s="593"/>
      <c r="N2507" s="593"/>
      <c r="O2507" s="593"/>
      <c r="P2507" s="593"/>
      <c r="R2507" s="593"/>
      <c r="S2507" s="593"/>
      <c r="T2507" s="593"/>
      <c r="U2507" s="593"/>
    </row>
    <row r="2508" customHeight="1" spans="6:21">
      <c r="F2508" s="593"/>
      <c r="G2508" s="593"/>
      <c r="H2508" s="593"/>
      <c r="I2508" s="593"/>
      <c r="J2508" s="593"/>
      <c r="K2508" s="593"/>
      <c r="L2508" s="593"/>
      <c r="M2508" s="593"/>
      <c r="N2508" s="593"/>
      <c r="O2508" s="593"/>
      <c r="P2508" s="593"/>
      <c r="R2508" s="593"/>
      <c r="S2508" s="593"/>
      <c r="T2508" s="593"/>
      <c r="U2508" s="593"/>
    </row>
    <row r="2509" customHeight="1" spans="6:21">
      <c r="F2509" s="593"/>
      <c r="G2509" s="593"/>
      <c r="H2509" s="593"/>
      <c r="I2509" s="593"/>
      <c r="J2509" s="593"/>
      <c r="K2509" s="593"/>
      <c r="L2509" s="593"/>
      <c r="M2509" s="593"/>
      <c r="N2509" s="593"/>
      <c r="O2509" s="593"/>
      <c r="P2509" s="593"/>
      <c r="R2509" s="593"/>
      <c r="S2509" s="593"/>
      <c r="T2509" s="593"/>
      <c r="U2509" s="593"/>
    </row>
    <row r="2510" customHeight="1" spans="6:21">
      <c r="F2510" s="593"/>
      <c r="G2510" s="593"/>
      <c r="H2510" s="593"/>
      <c r="I2510" s="593"/>
      <c r="J2510" s="593"/>
      <c r="K2510" s="593"/>
      <c r="L2510" s="593"/>
      <c r="M2510" s="593"/>
      <c r="N2510" s="593"/>
      <c r="O2510" s="593"/>
      <c r="P2510" s="593"/>
      <c r="R2510" s="593"/>
      <c r="S2510" s="593"/>
      <c r="T2510" s="593"/>
      <c r="U2510" s="593"/>
    </row>
    <row r="2511" customHeight="1" spans="6:21">
      <c r="F2511" s="593"/>
      <c r="G2511" s="593"/>
      <c r="H2511" s="593"/>
      <c r="I2511" s="593"/>
      <c r="J2511" s="593"/>
      <c r="K2511" s="593"/>
      <c r="L2511" s="593"/>
      <c r="M2511" s="593"/>
      <c r="N2511" s="593"/>
      <c r="O2511" s="593"/>
      <c r="P2511" s="593"/>
      <c r="R2511" s="593"/>
      <c r="S2511" s="593"/>
      <c r="T2511" s="593"/>
      <c r="U2511" s="593"/>
    </row>
    <row r="2512" customHeight="1" spans="6:21">
      <c r="F2512" s="593"/>
      <c r="G2512" s="593"/>
      <c r="H2512" s="593"/>
      <c r="I2512" s="593"/>
      <c r="J2512" s="593"/>
      <c r="K2512" s="593"/>
      <c r="L2512" s="593"/>
      <c r="M2512" s="593"/>
      <c r="N2512" s="593"/>
      <c r="O2512" s="593"/>
      <c r="P2512" s="593"/>
      <c r="R2512" s="593"/>
      <c r="S2512" s="593"/>
      <c r="T2512" s="593"/>
      <c r="U2512" s="593"/>
    </row>
    <row r="2513" customHeight="1" spans="6:21">
      <c r="F2513" s="593"/>
      <c r="G2513" s="593"/>
      <c r="H2513" s="593"/>
      <c r="I2513" s="593"/>
      <c r="J2513" s="593"/>
      <c r="K2513" s="593"/>
      <c r="L2513" s="593"/>
      <c r="M2513" s="593"/>
      <c r="N2513" s="593"/>
      <c r="O2513" s="593"/>
      <c r="P2513" s="593"/>
      <c r="R2513" s="593"/>
      <c r="S2513" s="593"/>
      <c r="T2513" s="593"/>
      <c r="U2513" s="593"/>
    </row>
    <row r="2514" customHeight="1" spans="6:21">
      <c r="F2514" s="593"/>
      <c r="G2514" s="593"/>
      <c r="H2514" s="593"/>
      <c r="I2514" s="593"/>
      <c r="J2514" s="593"/>
      <c r="K2514" s="593"/>
      <c r="L2514" s="593"/>
      <c r="M2514" s="593"/>
      <c r="N2514" s="593"/>
      <c r="O2514" s="593"/>
      <c r="P2514" s="593"/>
      <c r="R2514" s="593"/>
      <c r="S2514" s="593"/>
      <c r="T2514" s="593"/>
      <c r="U2514" s="593"/>
    </row>
    <row r="2515" customHeight="1" spans="6:21">
      <c r="F2515" s="593"/>
      <c r="G2515" s="593"/>
      <c r="H2515" s="593"/>
      <c r="I2515" s="593"/>
      <c r="J2515" s="593"/>
      <c r="K2515" s="593"/>
      <c r="L2515" s="593"/>
      <c r="M2515" s="593"/>
      <c r="N2515" s="593"/>
      <c r="O2515" s="593"/>
      <c r="P2515" s="593"/>
      <c r="R2515" s="593"/>
      <c r="S2515" s="593"/>
      <c r="T2515" s="593"/>
      <c r="U2515" s="593"/>
    </row>
    <row r="2516" customHeight="1" spans="6:21">
      <c r="F2516" s="593"/>
      <c r="G2516" s="593"/>
      <c r="H2516" s="593"/>
      <c r="I2516" s="593"/>
      <c r="J2516" s="593"/>
      <c r="K2516" s="593"/>
      <c r="L2516" s="593"/>
      <c r="M2516" s="593"/>
      <c r="N2516" s="593"/>
      <c r="O2516" s="593"/>
      <c r="P2516" s="593"/>
      <c r="R2516" s="593"/>
      <c r="S2516" s="593"/>
      <c r="T2516" s="593"/>
      <c r="U2516" s="593"/>
    </row>
    <row r="2517" customHeight="1" spans="6:21">
      <c r="F2517" s="593"/>
      <c r="G2517" s="593"/>
      <c r="H2517" s="593"/>
      <c r="I2517" s="593"/>
      <c r="J2517" s="593"/>
      <c r="K2517" s="593"/>
      <c r="L2517" s="593"/>
      <c r="M2517" s="593"/>
      <c r="N2517" s="593"/>
      <c r="O2517" s="593"/>
      <c r="P2517" s="593"/>
      <c r="R2517" s="593"/>
      <c r="S2517" s="593"/>
      <c r="T2517" s="593"/>
      <c r="U2517" s="593"/>
    </row>
    <row r="2518" customHeight="1" spans="6:21">
      <c r="F2518" s="593"/>
      <c r="G2518" s="593"/>
      <c r="H2518" s="593"/>
      <c r="I2518" s="593"/>
      <c r="J2518" s="593"/>
      <c r="K2518" s="593"/>
      <c r="L2518" s="593"/>
      <c r="M2518" s="593"/>
      <c r="N2518" s="593"/>
      <c r="O2518" s="593"/>
      <c r="P2518" s="593"/>
      <c r="R2518" s="593"/>
      <c r="S2518" s="593"/>
      <c r="T2518" s="593"/>
      <c r="U2518" s="593"/>
    </row>
    <row r="2519" customHeight="1" spans="6:21">
      <c r="F2519" s="593"/>
      <c r="G2519" s="593"/>
      <c r="H2519" s="593"/>
      <c r="I2519" s="593"/>
      <c r="J2519" s="593"/>
      <c r="K2519" s="593"/>
      <c r="L2519" s="593"/>
      <c r="M2519" s="593"/>
      <c r="N2519" s="593"/>
      <c r="O2519" s="593"/>
      <c r="P2519" s="593"/>
      <c r="R2519" s="593"/>
      <c r="S2519" s="593"/>
      <c r="T2519" s="593"/>
      <c r="U2519" s="593"/>
    </row>
    <row r="2520" customHeight="1" spans="6:21">
      <c r="F2520" s="593"/>
      <c r="G2520" s="593"/>
      <c r="H2520" s="593"/>
      <c r="I2520" s="593"/>
      <c r="J2520" s="593"/>
      <c r="K2520" s="593"/>
      <c r="L2520" s="593"/>
      <c r="M2520" s="593"/>
      <c r="N2520" s="593"/>
      <c r="O2520" s="593"/>
      <c r="P2520" s="593"/>
      <c r="R2520" s="593"/>
      <c r="S2520" s="593"/>
      <c r="T2520" s="593"/>
      <c r="U2520" s="593"/>
    </row>
    <row r="2521" customHeight="1" spans="6:21">
      <c r="F2521" s="593"/>
      <c r="G2521" s="593"/>
      <c r="H2521" s="593"/>
      <c r="I2521" s="593"/>
      <c r="J2521" s="593"/>
      <c r="K2521" s="593"/>
      <c r="L2521" s="593"/>
      <c r="M2521" s="593"/>
      <c r="N2521" s="593"/>
      <c r="O2521" s="593"/>
      <c r="P2521" s="593"/>
      <c r="R2521" s="593"/>
      <c r="S2521" s="593"/>
      <c r="T2521" s="593"/>
      <c r="U2521" s="593"/>
    </row>
    <row r="2522" customHeight="1" spans="6:21">
      <c r="F2522" s="593"/>
      <c r="G2522" s="593"/>
      <c r="H2522" s="593"/>
      <c r="I2522" s="593"/>
      <c r="J2522" s="593"/>
      <c r="K2522" s="593"/>
      <c r="L2522" s="593"/>
      <c r="M2522" s="593"/>
      <c r="N2522" s="593"/>
      <c r="O2522" s="593"/>
      <c r="P2522" s="593"/>
      <c r="R2522" s="593"/>
      <c r="S2522" s="593"/>
      <c r="T2522" s="593"/>
      <c r="U2522" s="593"/>
    </row>
    <row r="2523" customHeight="1" spans="6:21">
      <c r="F2523" s="593"/>
      <c r="G2523" s="593"/>
      <c r="H2523" s="593"/>
      <c r="I2523" s="593"/>
      <c r="J2523" s="593"/>
      <c r="K2523" s="593"/>
      <c r="L2523" s="593"/>
      <c r="M2523" s="593"/>
      <c r="N2523" s="593"/>
      <c r="O2523" s="593"/>
      <c r="P2523" s="593"/>
      <c r="R2523" s="593"/>
      <c r="S2523" s="593"/>
      <c r="T2523" s="593"/>
      <c r="U2523" s="593"/>
    </row>
    <row r="2524" customHeight="1" spans="6:21">
      <c r="F2524" s="593"/>
      <c r="G2524" s="593"/>
      <c r="H2524" s="593"/>
      <c r="I2524" s="593"/>
      <c r="J2524" s="593"/>
      <c r="K2524" s="593"/>
      <c r="L2524" s="593"/>
      <c r="M2524" s="593"/>
      <c r="N2524" s="593"/>
      <c r="O2524" s="593"/>
      <c r="P2524" s="593"/>
      <c r="R2524" s="593"/>
      <c r="S2524" s="593"/>
      <c r="T2524" s="593"/>
      <c r="U2524" s="593"/>
    </row>
    <row r="2525" customHeight="1" spans="6:21">
      <c r="F2525" s="593"/>
      <c r="G2525" s="593"/>
      <c r="H2525" s="593"/>
      <c r="I2525" s="593"/>
      <c r="J2525" s="593"/>
      <c r="K2525" s="593"/>
      <c r="L2525" s="593"/>
      <c r="M2525" s="593"/>
      <c r="N2525" s="593"/>
      <c r="O2525" s="593"/>
      <c r="P2525" s="593"/>
      <c r="R2525" s="593"/>
      <c r="S2525" s="593"/>
      <c r="T2525" s="593"/>
      <c r="U2525" s="593"/>
    </row>
    <row r="2526" customHeight="1" spans="6:21">
      <c r="F2526" s="593"/>
      <c r="G2526" s="593"/>
      <c r="H2526" s="593"/>
      <c r="I2526" s="593"/>
      <c r="J2526" s="593"/>
      <c r="K2526" s="593"/>
      <c r="L2526" s="593"/>
      <c r="M2526" s="593"/>
      <c r="N2526" s="593"/>
      <c r="O2526" s="593"/>
      <c r="P2526" s="593"/>
      <c r="R2526" s="593"/>
      <c r="S2526" s="593"/>
      <c r="T2526" s="593"/>
      <c r="U2526" s="593"/>
    </row>
    <row r="2527" customHeight="1" spans="6:21">
      <c r="F2527" s="593"/>
      <c r="G2527" s="593"/>
      <c r="H2527" s="593"/>
      <c r="I2527" s="593"/>
      <c r="J2527" s="593"/>
      <c r="K2527" s="593"/>
      <c r="L2527" s="593"/>
      <c r="M2527" s="593"/>
      <c r="N2527" s="593"/>
      <c r="O2527" s="593"/>
      <c r="P2527" s="593"/>
      <c r="R2527" s="593"/>
      <c r="S2527" s="593"/>
      <c r="T2527" s="593"/>
      <c r="U2527" s="593"/>
    </row>
    <row r="2528" customHeight="1" spans="6:21">
      <c r="F2528" s="593"/>
      <c r="G2528" s="593"/>
      <c r="H2528" s="593"/>
      <c r="I2528" s="593"/>
      <c r="J2528" s="593"/>
      <c r="K2528" s="593"/>
      <c r="L2528" s="593"/>
      <c r="M2528" s="593"/>
      <c r="N2528" s="593"/>
      <c r="O2528" s="593"/>
      <c r="P2528" s="593"/>
      <c r="R2528" s="593"/>
      <c r="S2528" s="593"/>
      <c r="T2528" s="593"/>
      <c r="U2528" s="593"/>
    </row>
    <row r="2529" customHeight="1" spans="6:21">
      <c r="F2529" s="593"/>
      <c r="G2529" s="593"/>
      <c r="H2529" s="593"/>
      <c r="I2529" s="593"/>
      <c r="J2529" s="593"/>
      <c r="K2529" s="593"/>
      <c r="L2529" s="593"/>
      <c r="M2529" s="593"/>
      <c r="N2529" s="593"/>
      <c r="O2529" s="593"/>
      <c r="P2529" s="593"/>
      <c r="R2529" s="593"/>
      <c r="S2529" s="593"/>
      <c r="T2529" s="593"/>
      <c r="U2529" s="593"/>
    </row>
    <row r="2530" customHeight="1" spans="6:21">
      <c r="F2530" s="593"/>
      <c r="G2530" s="593"/>
      <c r="H2530" s="593"/>
      <c r="I2530" s="593"/>
      <c r="J2530" s="593"/>
      <c r="K2530" s="593"/>
      <c r="L2530" s="593"/>
      <c r="M2530" s="593"/>
      <c r="N2530" s="593"/>
      <c r="O2530" s="593"/>
      <c r="P2530" s="593"/>
      <c r="R2530" s="593"/>
      <c r="S2530" s="593"/>
      <c r="T2530" s="593"/>
      <c r="U2530" s="593"/>
    </row>
    <row r="2531" customHeight="1" spans="6:21">
      <c r="F2531" s="593"/>
      <c r="G2531" s="593"/>
      <c r="H2531" s="593"/>
      <c r="I2531" s="593"/>
      <c r="J2531" s="593"/>
      <c r="K2531" s="593"/>
      <c r="L2531" s="593"/>
      <c r="M2531" s="593"/>
      <c r="N2531" s="593"/>
      <c r="O2531" s="593"/>
      <c r="P2531" s="593"/>
      <c r="R2531" s="593"/>
      <c r="S2531" s="593"/>
      <c r="T2531" s="593"/>
      <c r="U2531" s="593"/>
    </row>
    <row r="2532" customHeight="1" spans="6:21">
      <c r="F2532" s="593"/>
      <c r="G2532" s="593"/>
      <c r="H2532" s="593"/>
      <c r="I2532" s="593"/>
      <c r="J2532" s="593"/>
      <c r="K2532" s="593"/>
      <c r="L2532" s="593"/>
      <c r="M2532" s="593"/>
      <c r="N2532" s="593"/>
      <c r="O2532" s="593"/>
      <c r="P2532" s="593"/>
      <c r="R2532" s="593"/>
      <c r="S2532" s="593"/>
      <c r="T2532" s="593"/>
      <c r="U2532" s="593"/>
    </row>
    <row r="2533" customHeight="1" spans="6:21">
      <c r="F2533" s="593"/>
      <c r="G2533" s="593"/>
      <c r="H2533" s="593"/>
      <c r="I2533" s="593"/>
      <c r="J2533" s="593"/>
      <c r="K2533" s="593"/>
      <c r="L2533" s="593"/>
      <c r="M2533" s="593"/>
      <c r="N2533" s="593"/>
      <c r="O2533" s="593"/>
      <c r="P2533" s="593"/>
      <c r="R2533" s="593"/>
      <c r="S2533" s="593"/>
      <c r="T2533" s="593"/>
      <c r="U2533" s="593"/>
    </row>
    <row r="2534" customHeight="1" spans="6:21">
      <c r="F2534" s="593"/>
      <c r="G2534" s="593"/>
      <c r="H2534" s="593"/>
      <c r="I2534" s="593"/>
      <c r="J2534" s="593"/>
      <c r="K2534" s="593"/>
      <c r="L2534" s="593"/>
      <c r="M2534" s="593"/>
      <c r="N2534" s="593"/>
      <c r="O2534" s="593"/>
      <c r="P2534" s="593"/>
      <c r="R2534" s="593"/>
      <c r="S2534" s="593"/>
      <c r="T2534" s="593"/>
      <c r="U2534" s="593"/>
    </row>
    <row r="2535" customHeight="1" spans="6:21">
      <c r="F2535" s="593"/>
      <c r="G2535" s="593"/>
      <c r="H2535" s="593"/>
      <c r="I2535" s="593"/>
      <c r="J2535" s="593"/>
      <c r="K2535" s="593"/>
      <c r="L2535" s="593"/>
      <c r="M2535" s="593"/>
      <c r="N2535" s="593"/>
      <c r="O2535" s="593"/>
      <c r="P2535" s="593"/>
      <c r="R2535" s="593"/>
      <c r="S2535" s="593"/>
      <c r="T2535" s="593"/>
      <c r="U2535" s="593"/>
    </row>
    <row r="2536" customHeight="1" spans="6:21">
      <c r="F2536" s="593"/>
      <c r="G2536" s="593"/>
      <c r="H2536" s="593"/>
      <c r="I2536" s="593"/>
      <c r="J2536" s="593"/>
      <c r="K2536" s="593"/>
      <c r="L2536" s="593"/>
      <c r="M2536" s="593"/>
      <c r="N2536" s="593"/>
      <c r="O2536" s="593"/>
      <c r="P2536" s="593"/>
      <c r="R2536" s="593"/>
      <c r="S2536" s="593"/>
      <c r="T2536" s="593"/>
      <c r="U2536" s="593"/>
    </row>
    <row r="2537" customHeight="1" spans="6:21">
      <c r="F2537" s="593"/>
      <c r="G2537" s="593"/>
      <c r="H2537" s="593"/>
      <c r="I2537" s="593"/>
      <c r="J2537" s="593"/>
      <c r="K2537" s="593"/>
      <c r="L2537" s="593"/>
      <c r="M2537" s="593"/>
      <c r="N2537" s="593"/>
      <c r="O2537" s="593"/>
      <c r="P2537" s="593"/>
      <c r="R2537" s="593"/>
      <c r="S2537" s="593"/>
      <c r="T2537" s="593"/>
      <c r="U2537" s="593"/>
    </row>
    <row r="2538" customHeight="1" spans="6:21">
      <c r="F2538" s="593"/>
      <c r="G2538" s="593"/>
      <c r="H2538" s="593"/>
      <c r="I2538" s="593"/>
      <c r="J2538" s="593"/>
      <c r="K2538" s="593"/>
      <c r="L2538" s="593"/>
      <c r="M2538" s="593"/>
      <c r="N2538" s="593"/>
      <c r="O2538" s="593"/>
      <c r="P2538" s="593"/>
      <c r="R2538" s="593"/>
      <c r="S2538" s="593"/>
      <c r="T2538" s="593"/>
      <c r="U2538" s="593"/>
    </row>
    <row r="2539" customHeight="1" spans="6:21">
      <c r="F2539" s="593"/>
      <c r="G2539" s="593"/>
      <c r="H2539" s="593"/>
      <c r="I2539" s="593"/>
      <c r="J2539" s="593"/>
      <c r="K2539" s="593"/>
      <c r="L2539" s="593"/>
      <c r="M2539" s="593"/>
      <c r="N2539" s="593"/>
      <c r="O2539" s="593"/>
      <c r="P2539" s="593"/>
      <c r="R2539" s="593"/>
      <c r="S2539" s="593"/>
      <c r="T2539" s="593"/>
      <c r="U2539" s="593"/>
    </row>
    <row r="2540" customHeight="1" spans="6:21">
      <c r="F2540" s="593"/>
      <c r="G2540" s="593"/>
      <c r="H2540" s="593"/>
      <c r="I2540" s="593"/>
      <c r="J2540" s="593"/>
      <c r="K2540" s="593"/>
      <c r="L2540" s="593"/>
      <c r="M2540" s="593"/>
      <c r="N2540" s="593"/>
      <c r="O2540" s="593"/>
      <c r="P2540" s="593"/>
      <c r="R2540" s="593"/>
      <c r="S2540" s="593"/>
      <c r="T2540" s="593"/>
      <c r="U2540" s="593"/>
    </row>
    <row r="2541" customHeight="1" spans="6:21">
      <c r="F2541" s="593"/>
      <c r="G2541" s="593"/>
      <c r="H2541" s="593"/>
      <c r="I2541" s="593"/>
      <c r="J2541" s="593"/>
      <c r="K2541" s="593"/>
      <c r="L2541" s="593"/>
      <c r="M2541" s="593"/>
      <c r="N2541" s="593"/>
      <c r="O2541" s="593"/>
      <c r="P2541" s="593"/>
      <c r="R2541" s="593"/>
      <c r="S2541" s="593"/>
      <c r="T2541" s="593"/>
      <c r="U2541" s="593"/>
    </row>
    <row r="2542" customHeight="1" spans="6:21">
      <c r="F2542" s="593"/>
      <c r="G2542" s="593"/>
      <c r="H2542" s="593"/>
      <c r="I2542" s="593"/>
      <c r="J2542" s="593"/>
      <c r="K2542" s="593"/>
      <c r="L2542" s="593"/>
      <c r="M2542" s="593"/>
      <c r="N2542" s="593"/>
      <c r="O2542" s="593"/>
      <c r="P2542" s="593"/>
      <c r="R2542" s="593"/>
      <c r="S2542" s="593"/>
      <c r="T2542" s="593"/>
      <c r="U2542" s="593"/>
    </row>
    <row r="2543" customHeight="1" spans="6:21">
      <c r="F2543" s="593"/>
      <c r="G2543" s="593"/>
      <c r="H2543" s="593"/>
      <c r="I2543" s="593"/>
      <c r="J2543" s="593"/>
      <c r="K2543" s="593"/>
      <c r="L2543" s="593"/>
      <c r="M2543" s="593"/>
      <c r="N2543" s="593"/>
      <c r="O2543" s="593"/>
      <c r="P2543" s="593"/>
      <c r="R2543" s="593"/>
      <c r="S2543" s="593"/>
      <c r="T2543" s="593"/>
      <c r="U2543" s="593"/>
    </row>
    <row r="2544" customHeight="1" spans="6:21">
      <c r="F2544" s="593"/>
      <c r="G2544" s="593"/>
      <c r="H2544" s="593"/>
      <c r="I2544" s="593"/>
      <c r="J2544" s="593"/>
      <c r="K2544" s="593"/>
      <c r="L2544" s="593"/>
      <c r="M2544" s="593"/>
      <c r="N2544" s="593"/>
      <c r="O2544" s="593"/>
      <c r="P2544" s="593"/>
      <c r="R2544" s="593"/>
      <c r="S2544" s="593"/>
      <c r="T2544" s="593"/>
      <c r="U2544" s="593"/>
    </row>
    <row r="2545" customHeight="1" spans="6:21">
      <c r="F2545" s="593"/>
      <c r="G2545" s="593"/>
      <c r="H2545" s="593"/>
      <c r="I2545" s="593"/>
      <c r="J2545" s="593"/>
      <c r="K2545" s="593"/>
      <c r="L2545" s="593"/>
      <c r="M2545" s="593"/>
      <c r="N2545" s="593"/>
      <c r="O2545" s="593"/>
      <c r="P2545" s="593"/>
      <c r="R2545" s="593"/>
      <c r="S2545" s="593"/>
      <c r="T2545" s="593"/>
      <c r="U2545" s="593"/>
    </row>
    <row r="2546" customHeight="1" spans="6:21">
      <c r="F2546" s="593"/>
      <c r="G2546" s="593"/>
      <c r="H2546" s="593"/>
      <c r="I2546" s="593"/>
      <c r="J2546" s="593"/>
      <c r="K2546" s="593"/>
      <c r="L2546" s="593"/>
      <c r="M2546" s="593"/>
      <c r="N2546" s="593"/>
      <c r="O2546" s="593"/>
      <c r="P2546" s="593"/>
      <c r="R2546" s="593"/>
      <c r="S2546" s="593"/>
      <c r="T2546" s="593"/>
      <c r="U2546" s="593"/>
    </row>
    <row r="2547" customHeight="1" spans="6:21">
      <c r="F2547" s="593"/>
      <c r="G2547" s="593"/>
      <c r="H2547" s="593"/>
      <c r="I2547" s="593"/>
      <c r="J2547" s="593"/>
      <c r="K2547" s="593"/>
      <c r="L2547" s="593"/>
      <c r="M2547" s="593"/>
      <c r="N2547" s="593"/>
      <c r="O2547" s="593"/>
      <c r="P2547" s="593"/>
      <c r="R2547" s="593"/>
      <c r="S2547" s="593"/>
      <c r="T2547" s="593"/>
      <c r="U2547" s="593"/>
    </row>
    <row r="2548" customHeight="1" spans="6:21">
      <c r="F2548" s="593"/>
      <c r="G2548" s="593"/>
      <c r="H2548" s="593"/>
      <c r="I2548" s="593"/>
      <c r="J2548" s="593"/>
      <c r="K2548" s="593"/>
      <c r="L2548" s="593"/>
      <c r="M2548" s="593"/>
      <c r="N2548" s="593"/>
      <c r="O2548" s="593"/>
      <c r="P2548" s="593"/>
      <c r="R2548" s="593"/>
      <c r="S2548" s="593"/>
      <c r="T2548" s="593"/>
      <c r="U2548" s="593"/>
    </row>
    <row r="2549" customHeight="1" spans="6:21">
      <c r="F2549" s="593"/>
      <c r="G2549" s="593"/>
      <c r="H2549" s="593"/>
      <c r="I2549" s="593"/>
      <c r="J2549" s="593"/>
      <c r="K2549" s="593"/>
      <c r="L2549" s="593"/>
      <c r="M2549" s="593"/>
      <c r="N2549" s="593"/>
      <c r="O2549" s="593"/>
      <c r="P2549" s="593"/>
      <c r="R2549" s="593"/>
      <c r="S2549" s="593"/>
      <c r="T2549" s="593"/>
      <c r="U2549" s="593"/>
    </row>
    <row r="2550" customHeight="1" spans="6:21">
      <c r="F2550" s="593"/>
      <c r="G2550" s="593"/>
      <c r="H2550" s="593"/>
      <c r="I2550" s="593"/>
      <c r="J2550" s="593"/>
      <c r="K2550" s="593"/>
      <c r="L2550" s="593"/>
      <c r="M2550" s="593"/>
      <c r="N2550" s="593"/>
      <c r="O2550" s="593"/>
      <c r="P2550" s="593"/>
      <c r="R2550" s="593"/>
      <c r="S2550" s="593"/>
      <c r="T2550" s="593"/>
      <c r="U2550" s="593"/>
    </row>
    <row r="2551" customHeight="1" spans="6:21">
      <c r="F2551" s="593"/>
      <c r="G2551" s="593"/>
      <c r="H2551" s="593"/>
      <c r="I2551" s="593"/>
      <c r="J2551" s="593"/>
      <c r="K2551" s="593"/>
      <c r="L2551" s="593"/>
      <c r="M2551" s="593"/>
      <c r="N2551" s="593"/>
      <c r="O2551" s="593"/>
      <c r="P2551" s="593"/>
      <c r="R2551" s="593"/>
      <c r="S2551" s="593"/>
      <c r="T2551" s="593"/>
      <c r="U2551" s="593"/>
    </row>
    <row r="2552" customHeight="1" spans="6:21">
      <c r="F2552" s="593"/>
      <c r="G2552" s="593"/>
      <c r="H2552" s="593"/>
      <c r="I2552" s="593"/>
      <c r="J2552" s="593"/>
      <c r="K2552" s="593"/>
      <c r="L2552" s="593"/>
      <c r="M2552" s="593"/>
      <c r="N2552" s="593"/>
      <c r="O2552" s="593"/>
      <c r="P2552" s="593"/>
      <c r="R2552" s="593"/>
      <c r="S2552" s="593"/>
      <c r="T2552" s="593"/>
      <c r="U2552" s="593"/>
    </row>
    <row r="2553" customHeight="1" spans="6:21">
      <c r="F2553" s="593"/>
      <c r="G2553" s="593"/>
      <c r="H2553" s="593"/>
      <c r="I2553" s="593"/>
      <c r="J2553" s="593"/>
      <c r="K2553" s="593"/>
      <c r="L2553" s="593"/>
      <c r="M2553" s="593"/>
      <c r="N2553" s="593"/>
      <c r="O2553" s="593"/>
      <c r="P2553" s="593"/>
      <c r="R2553" s="593"/>
      <c r="S2553" s="593"/>
      <c r="T2553" s="593"/>
      <c r="U2553" s="593"/>
    </row>
    <row r="2554" customHeight="1" spans="6:21">
      <c r="F2554" s="593"/>
      <c r="G2554" s="593"/>
      <c r="H2554" s="593"/>
      <c r="I2554" s="593"/>
      <c r="J2554" s="593"/>
      <c r="K2554" s="593"/>
      <c r="L2554" s="593"/>
      <c r="M2554" s="593"/>
      <c r="N2554" s="593"/>
      <c r="O2554" s="593"/>
      <c r="P2554" s="593"/>
      <c r="R2554" s="593"/>
      <c r="S2554" s="593"/>
      <c r="T2554" s="593"/>
      <c r="U2554" s="593"/>
    </row>
    <row r="2555" customHeight="1" spans="6:21">
      <c r="F2555" s="593"/>
      <c r="G2555" s="593"/>
      <c r="H2555" s="593"/>
      <c r="I2555" s="593"/>
      <c r="J2555" s="593"/>
      <c r="K2555" s="593"/>
      <c r="L2555" s="593"/>
      <c r="M2555" s="593"/>
      <c r="N2555" s="593"/>
      <c r="O2555" s="593"/>
      <c r="P2555" s="593"/>
      <c r="R2555" s="593"/>
      <c r="S2555" s="593"/>
      <c r="T2555" s="593"/>
      <c r="U2555" s="593"/>
    </row>
    <row r="2556" customHeight="1" spans="6:21">
      <c r="F2556" s="593"/>
      <c r="G2556" s="593"/>
      <c r="H2556" s="593"/>
      <c r="I2556" s="593"/>
      <c r="J2556" s="593"/>
      <c r="K2556" s="593"/>
      <c r="L2556" s="593"/>
      <c r="M2556" s="593"/>
      <c r="N2556" s="593"/>
      <c r="O2556" s="593"/>
      <c r="P2556" s="593"/>
      <c r="R2556" s="593"/>
      <c r="S2556" s="593"/>
      <c r="T2556" s="593"/>
      <c r="U2556" s="593"/>
    </row>
    <row r="2557" customHeight="1" spans="6:21">
      <c r="F2557" s="593"/>
      <c r="G2557" s="593"/>
      <c r="H2557" s="593"/>
      <c r="I2557" s="593"/>
      <c r="J2557" s="593"/>
      <c r="K2557" s="593"/>
      <c r="L2557" s="593"/>
      <c r="M2557" s="593"/>
      <c r="N2557" s="593"/>
      <c r="O2557" s="593"/>
      <c r="P2557" s="593"/>
      <c r="R2557" s="593"/>
      <c r="S2557" s="593"/>
      <c r="T2557" s="593"/>
      <c r="U2557" s="593"/>
    </row>
    <row r="2558" customHeight="1" spans="6:21">
      <c r="F2558" s="593"/>
      <c r="G2558" s="593"/>
      <c r="H2558" s="593"/>
      <c r="I2558" s="593"/>
      <c r="J2558" s="593"/>
      <c r="K2558" s="593"/>
      <c r="L2558" s="593"/>
      <c r="M2558" s="593"/>
      <c r="N2558" s="593"/>
      <c r="O2558" s="593"/>
      <c r="P2558" s="593"/>
      <c r="R2558" s="593"/>
      <c r="S2558" s="593"/>
      <c r="T2558" s="593"/>
      <c r="U2558" s="593"/>
    </row>
    <row r="2559" customHeight="1" spans="6:21">
      <c r="F2559" s="593"/>
      <c r="G2559" s="593"/>
      <c r="H2559" s="593"/>
      <c r="I2559" s="593"/>
      <c r="J2559" s="593"/>
      <c r="K2559" s="593"/>
      <c r="L2559" s="593"/>
      <c r="M2559" s="593"/>
      <c r="N2559" s="593"/>
      <c r="O2559" s="593"/>
      <c r="P2559" s="593"/>
      <c r="R2559" s="593"/>
      <c r="S2559" s="593"/>
      <c r="T2559" s="593"/>
      <c r="U2559" s="593"/>
    </row>
    <row r="2560" customHeight="1" spans="6:21">
      <c r="F2560" s="593"/>
      <c r="G2560" s="593"/>
      <c r="H2560" s="593"/>
      <c r="I2560" s="593"/>
      <c r="J2560" s="593"/>
      <c r="K2560" s="593"/>
      <c r="L2560" s="593"/>
      <c r="M2560" s="593"/>
      <c r="N2560" s="593"/>
      <c r="O2560" s="593"/>
      <c r="P2560" s="593"/>
      <c r="R2560" s="593"/>
      <c r="S2560" s="593"/>
      <c r="T2560" s="593"/>
      <c r="U2560" s="593"/>
    </row>
    <row r="2561" customHeight="1" spans="6:21">
      <c r="F2561" s="593"/>
      <c r="G2561" s="593"/>
      <c r="H2561" s="593"/>
      <c r="I2561" s="593"/>
      <c r="J2561" s="593"/>
      <c r="K2561" s="593"/>
      <c r="L2561" s="593"/>
      <c r="M2561" s="593"/>
      <c r="N2561" s="593"/>
      <c r="O2561" s="593"/>
      <c r="P2561" s="593"/>
      <c r="R2561" s="593"/>
      <c r="S2561" s="593"/>
      <c r="T2561" s="593"/>
      <c r="U2561" s="593"/>
    </row>
    <row r="2562" customHeight="1" spans="6:21">
      <c r="F2562" s="593"/>
      <c r="G2562" s="593"/>
      <c r="H2562" s="593"/>
      <c r="I2562" s="593"/>
      <c r="J2562" s="593"/>
      <c r="K2562" s="593"/>
      <c r="L2562" s="593"/>
      <c r="M2562" s="593"/>
      <c r="N2562" s="593"/>
      <c r="O2562" s="593"/>
      <c r="P2562" s="593"/>
      <c r="R2562" s="593"/>
      <c r="S2562" s="593"/>
      <c r="T2562" s="593"/>
      <c r="U2562" s="593"/>
    </row>
    <row r="2563" customHeight="1" spans="6:21">
      <c r="F2563" s="593"/>
      <c r="G2563" s="593"/>
      <c r="H2563" s="593"/>
      <c r="I2563" s="593"/>
      <c r="J2563" s="593"/>
      <c r="K2563" s="593"/>
      <c r="L2563" s="593"/>
      <c r="M2563" s="593"/>
      <c r="N2563" s="593"/>
      <c r="O2563" s="593"/>
      <c r="P2563" s="593"/>
      <c r="R2563" s="593"/>
      <c r="S2563" s="593"/>
      <c r="T2563" s="593"/>
      <c r="U2563" s="593"/>
    </row>
    <row r="2564" customHeight="1" spans="6:21">
      <c r="F2564" s="593"/>
      <c r="G2564" s="593"/>
      <c r="H2564" s="593"/>
      <c r="I2564" s="593"/>
      <c r="J2564" s="593"/>
      <c r="K2564" s="593"/>
      <c r="L2564" s="593"/>
      <c r="M2564" s="593"/>
      <c r="N2564" s="593"/>
      <c r="O2564" s="593"/>
      <c r="P2564" s="593"/>
      <c r="R2564" s="593"/>
      <c r="S2564" s="593"/>
      <c r="T2564" s="593"/>
      <c r="U2564" s="593"/>
    </row>
    <row r="2565" customHeight="1" spans="6:21">
      <c r="F2565" s="593"/>
      <c r="G2565" s="593"/>
      <c r="H2565" s="593"/>
      <c r="I2565" s="593"/>
      <c r="J2565" s="593"/>
      <c r="K2565" s="593"/>
      <c r="L2565" s="593"/>
      <c r="M2565" s="593"/>
      <c r="N2565" s="593"/>
      <c r="O2565" s="593"/>
      <c r="P2565" s="593"/>
      <c r="R2565" s="593"/>
      <c r="S2565" s="593"/>
      <c r="T2565" s="593"/>
      <c r="U2565" s="593"/>
    </row>
    <row r="2566" customHeight="1" spans="6:21">
      <c r="F2566" s="593"/>
      <c r="G2566" s="593"/>
      <c r="H2566" s="593"/>
      <c r="I2566" s="593"/>
      <c r="J2566" s="593"/>
      <c r="K2566" s="593"/>
      <c r="L2566" s="593"/>
      <c r="M2566" s="593"/>
      <c r="N2566" s="593"/>
      <c r="O2566" s="593"/>
      <c r="P2566" s="593"/>
      <c r="R2566" s="593"/>
      <c r="S2566" s="593"/>
      <c r="T2566" s="593"/>
      <c r="U2566" s="593"/>
    </row>
    <row r="2567" customHeight="1" spans="6:21">
      <c r="F2567" s="593"/>
      <c r="G2567" s="593"/>
      <c r="H2567" s="593"/>
      <c r="I2567" s="593"/>
      <c r="J2567" s="593"/>
      <c r="K2567" s="593"/>
      <c r="L2567" s="593"/>
      <c r="M2567" s="593"/>
      <c r="N2567" s="593"/>
      <c r="O2567" s="593"/>
      <c r="P2567" s="593"/>
      <c r="R2567" s="593"/>
      <c r="S2567" s="593"/>
      <c r="T2567" s="593"/>
      <c r="U2567" s="593"/>
    </row>
    <row r="2568" customHeight="1" spans="6:21">
      <c r="F2568" s="593"/>
      <c r="G2568" s="593"/>
      <c r="H2568" s="593"/>
      <c r="I2568" s="593"/>
      <c r="J2568" s="593"/>
      <c r="K2568" s="593"/>
      <c r="L2568" s="593"/>
      <c r="M2568" s="593"/>
      <c r="N2568" s="593"/>
      <c r="O2568" s="593"/>
      <c r="P2568" s="593"/>
      <c r="R2568" s="593"/>
      <c r="S2568" s="593"/>
      <c r="T2568" s="593"/>
      <c r="U2568" s="593"/>
    </row>
    <row r="2569" customHeight="1" spans="6:21">
      <c r="F2569" s="593"/>
      <c r="G2569" s="593"/>
      <c r="H2569" s="593"/>
      <c r="I2569" s="593"/>
      <c r="J2569" s="593"/>
      <c r="K2569" s="593"/>
      <c r="L2569" s="593"/>
      <c r="M2569" s="593"/>
      <c r="N2569" s="593"/>
      <c r="O2569" s="593"/>
      <c r="P2569" s="593"/>
      <c r="R2569" s="593"/>
      <c r="S2569" s="593"/>
      <c r="T2569" s="593"/>
      <c r="U2569" s="593"/>
    </row>
    <row r="2570" customHeight="1" spans="6:21">
      <c r="F2570" s="593"/>
      <c r="G2570" s="593"/>
      <c r="H2570" s="593"/>
      <c r="I2570" s="593"/>
      <c r="J2570" s="593"/>
      <c r="K2570" s="593"/>
      <c r="L2570" s="593"/>
      <c r="M2570" s="593"/>
      <c r="N2570" s="593"/>
      <c r="O2570" s="593"/>
      <c r="P2570" s="593"/>
      <c r="R2570" s="593"/>
      <c r="S2570" s="593"/>
      <c r="T2570" s="593"/>
      <c r="U2570" s="593"/>
    </row>
    <row r="2571" customHeight="1" spans="6:21">
      <c r="F2571" s="593"/>
      <c r="G2571" s="593"/>
      <c r="H2571" s="593"/>
      <c r="I2571" s="593"/>
      <c r="J2571" s="593"/>
      <c r="K2571" s="593"/>
      <c r="L2571" s="593"/>
      <c r="M2571" s="593"/>
      <c r="N2571" s="593"/>
      <c r="O2571" s="593"/>
      <c r="P2571" s="593"/>
      <c r="R2571" s="593"/>
      <c r="S2571" s="593"/>
      <c r="T2571" s="593"/>
      <c r="U2571" s="593"/>
    </row>
    <row r="2572" customHeight="1" spans="6:21">
      <c r="F2572" s="593"/>
      <c r="G2572" s="593"/>
      <c r="H2572" s="593"/>
      <c r="I2572" s="593"/>
      <c r="J2572" s="593"/>
      <c r="K2572" s="593"/>
      <c r="L2572" s="593"/>
      <c r="M2572" s="593"/>
      <c r="N2572" s="593"/>
      <c r="O2572" s="593"/>
      <c r="P2572" s="593"/>
      <c r="R2572" s="593"/>
      <c r="S2572" s="593"/>
      <c r="T2572" s="593"/>
      <c r="U2572" s="593"/>
    </row>
    <row r="2573" customHeight="1" spans="6:21">
      <c r="F2573" s="593"/>
      <c r="G2573" s="593"/>
      <c r="H2573" s="593"/>
      <c r="I2573" s="593"/>
      <c r="J2573" s="593"/>
      <c r="K2573" s="593"/>
      <c r="L2573" s="593"/>
      <c r="M2573" s="593"/>
      <c r="N2573" s="593"/>
      <c r="O2573" s="593"/>
      <c r="P2573" s="593"/>
      <c r="R2573" s="593"/>
      <c r="S2573" s="593"/>
      <c r="T2573" s="593"/>
      <c r="U2573" s="593"/>
    </row>
    <row r="2574" customHeight="1" spans="6:21">
      <c r="F2574" s="593"/>
      <c r="G2574" s="593"/>
      <c r="H2574" s="593"/>
      <c r="I2574" s="593"/>
      <c r="J2574" s="593"/>
      <c r="K2574" s="593"/>
      <c r="L2574" s="593"/>
      <c r="M2574" s="593"/>
      <c r="N2574" s="593"/>
      <c r="O2574" s="593"/>
      <c r="P2574" s="593"/>
      <c r="R2574" s="593"/>
      <c r="S2574" s="593"/>
      <c r="T2574" s="593"/>
      <c r="U2574" s="593"/>
    </row>
    <row r="2575" customHeight="1" spans="6:21">
      <c r="F2575" s="593"/>
      <c r="G2575" s="593"/>
      <c r="H2575" s="593"/>
      <c r="I2575" s="593"/>
      <c r="J2575" s="593"/>
      <c r="K2575" s="593"/>
      <c r="L2575" s="593"/>
      <c r="M2575" s="593"/>
      <c r="N2575" s="593"/>
      <c r="O2575" s="593"/>
      <c r="P2575" s="593"/>
      <c r="R2575" s="593"/>
      <c r="S2575" s="593"/>
      <c r="T2575" s="593"/>
      <c r="U2575" s="593"/>
    </row>
    <row r="2576" customHeight="1" spans="6:21">
      <c r="F2576" s="593"/>
      <c r="G2576" s="593"/>
      <c r="H2576" s="593"/>
      <c r="I2576" s="593"/>
      <c r="J2576" s="593"/>
      <c r="K2576" s="593"/>
      <c r="L2576" s="593"/>
      <c r="M2576" s="593"/>
      <c r="N2576" s="593"/>
      <c r="O2576" s="593"/>
      <c r="P2576" s="593"/>
      <c r="R2576" s="593"/>
      <c r="S2576" s="593"/>
      <c r="T2576" s="593"/>
      <c r="U2576" s="593"/>
    </row>
    <row r="2577" customHeight="1" spans="6:21">
      <c r="F2577" s="593"/>
      <c r="G2577" s="593"/>
      <c r="H2577" s="593"/>
      <c r="I2577" s="593"/>
      <c r="J2577" s="593"/>
      <c r="K2577" s="593"/>
      <c r="L2577" s="593"/>
      <c r="M2577" s="593"/>
      <c r="N2577" s="593"/>
      <c r="O2577" s="593"/>
      <c r="P2577" s="593"/>
      <c r="R2577" s="593"/>
      <c r="S2577" s="593"/>
      <c r="T2577" s="593"/>
      <c r="U2577" s="593"/>
    </row>
    <row r="2578" customHeight="1" spans="6:21">
      <c r="F2578" s="593"/>
      <c r="G2578" s="593"/>
      <c r="H2578" s="593"/>
      <c r="I2578" s="593"/>
      <c r="J2578" s="593"/>
      <c r="K2578" s="593"/>
      <c r="L2578" s="593"/>
      <c r="M2578" s="593"/>
      <c r="N2578" s="593"/>
      <c r="O2578" s="593"/>
      <c r="P2578" s="593"/>
      <c r="R2578" s="593"/>
      <c r="S2578" s="593"/>
      <c r="T2578" s="593"/>
      <c r="U2578" s="593"/>
    </row>
    <row r="2579" customHeight="1" spans="6:21">
      <c r="F2579" s="593"/>
      <c r="G2579" s="593"/>
      <c r="H2579" s="593"/>
      <c r="I2579" s="593"/>
      <c r="J2579" s="593"/>
      <c r="K2579" s="593"/>
      <c r="L2579" s="593"/>
      <c r="M2579" s="593"/>
      <c r="N2579" s="593"/>
      <c r="O2579" s="593"/>
      <c r="P2579" s="593"/>
      <c r="R2579" s="593"/>
      <c r="S2579" s="593"/>
      <c r="T2579" s="593"/>
      <c r="U2579" s="593"/>
    </row>
    <row r="2580" customHeight="1" spans="6:21">
      <c r="F2580" s="593"/>
      <c r="G2580" s="593"/>
      <c r="H2580" s="593"/>
      <c r="I2580" s="593"/>
      <c r="J2580" s="593"/>
      <c r="K2580" s="593"/>
      <c r="L2580" s="593"/>
      <c r="M2580" s="593"/>
      <c r="N2580" s="593"/>
      <c r="O2580" s="593"/>
      <c r="P2580" s="593"/>
      <c r="R2580" s="593"/>
      <c r="S2580" s="593"/>
      <c r="T2580" s="593"/>
      <c r="U2580" s="593"/>
    </row>
    <row r="2581" customHeight="1" spans="6:21">
      <c r="F2581" s="593"/>
      <c r="G2581" s="593"/>
      <c r="H2581" s="593"/>
      <c r="I2581" s="593"/>
      <c r="J2581" s="593"/>
      <c r="K2581" s="593"/>
      <c r="L2581" s="593"/>
      <c r="M2581" s="593"/>
      <c r="N2581" s="593"/>
      <c r="O2581" s="593"/>
      <c r="P2581" s="593"/>
      <c r="R2581" s="593"/>
      <c r="S2581" s="593"/>
      <c r="T2581" s="593"/>
      <c r="U2581" s="593"/>
    </row>
    <row r="2582" customHeight="1" spans="6:21">
      <c r="F2582" s="593"/>
      <c r="G2582" s="593"/>
      <c r="H2582" s="593"/>
      <c r="I2582" s="593"/>
      <c r="J2582" s="593"/>
      <c r="K2582" s="593"/>
      <c r="L2582" s="593"/>
      <c r="M2582" s="593"/>
      <c r="N2582" s="593"/>
      <c r="O2582" s="593"/>
      <c r="P2582" s="593"/>
      <c r="R2582" s="593"/>
      <c r="S2582" s="593"/>
      <c r="T2582" s="593"/>
      <c r="U2582" s="593"/>
    </row>
    <row r="2583" customHeight="1" spans="6:21">
      <c r="F2583" s="593"/>
      <c r="G2583" s="593"/>
      <c r="H2583" s="593"/>
      <c r="I2583" s="593"/>
      <c r="J2583" s="593"/>
      <c r="K2583" s="593"/>
      <c r="L2583" s="593"/>
      <c r="M2583" s="593"/>
      <c r="N2583" s="593"/>
      <c r="O2583" s="593"/>
      <c r="P2583" s="593"/>
      <c r="R2583" s="593"/>
      <c r="S2583" s="593"/>
      <c r="T2583" s="593"/>
      <c r="U2583" s="593"/>
    </row>
    <row r="2584" customHeight="1" spans="6:21">
      <c r="F2584" s="593"/>
      <c r="G2584" s="593"/>
      <c r="H2584" s="593"/>
      <c r="I2584" s="593"/>
      <c r="J2584" s="593"/>
      <c r="K2584" s="593"/>
      <c r="L2584" s="593"/>
      <c r="M2584" s="593"/>
      <c r="N2584" s="593"/>
      <c r="O2584" s="593"/>
      <c r="P2584" s="593"/>
      <c r="R2584" s="593"/>
      <c r="S2584" s="593"/>
      <c r="T2584" s="593"/>
      <c r="U2584" s="593"/>
    </row>
    <row r="2585" customHeight="1" spans="6:21">
      <c r="F2585" s="593"/>
      <c r="G2585" s="593"/>
      <c r="H2585" s="593"/>
      <c r="I2585" s="593"/>
      <c r="J2585" s="593"/>
      <c r="K2585" s="593"/>
      <c r="L2585" s="593"/>
      <c r="M2585" s="593"/>
      <c r="N2585" s="593"/>
      <c r="O2585" s="593"/>
      <c r="P2585" s="593"/>
      <c r="R2585" s="593"/>
      <c r="S2585" s="593"/>
      <c r="T2585" s="593"/>
      <c r="U2585" s="593"/>
    </row>
    <row r="2586" customHeight="1" spans="6:21">
      <c r="F2586" s="593"/>
      <c r="G2586" s="593"/>
      <c r="H2586" s="593"/>
      <c r="I2586" s="593"/>
      <c r="J2586" s="593"/>
      <c r="K2586" s="593"/>
      <c r="L2586" s="593"/>
      <c r="M2586" s="593"/>
      <c r="N2586" s="593"/>
      <c r="O2586" s="593"/>
      <c r="P2586" s="593"/>
      <c r="R2586" s="593"/>
      <c r="S2586" s="593"/>
      <c r="T2586" s="593"/>
      <c r="U2586" s="593"/>
    </row>
    <row r="2587" customHeight="1" spans="6:21">
      <c r="F2587" s="593"/>
      <c r="G2587" s="593"/>
      <c r="H2587" s="593"/>
      <c r="I2587" s="593"/>
      <c r="J2587" s="593"/>
      <c r="K2587" s="593"/>
      <c r="L2587" s="593"/>
      <c r="M2587" s="593"/>
      <c r="N2587" s="593"/>
      <c r="O2587" s="593"/>
      <c r="P2587" s="593"/>
      <c r="R2587" s="593"/>
      <c r="S2587" s="593"/>
      <c r="T2587" s="593"/>
      <c r="U2587" s="593"/>
    </row>
    <row r="2588" customHeight="1" spans="6:21">
      <c r="F2588" s="593"/>
      <c r="G2588" s="593"/>
      <c r="H2588" s="593"/>
      <c r="I2588" s="593"/>
      <c r="J2588" s="593"/>
      <c r="K2588" s="593"/>
      <c r="L2588" s="593"/>
      <c r="M2588" s="593"/>
      <c r="N2588" s="593"/>
      <c r="O2588" s="593"/>
      <c r="P2588" s="593"/>
      <c r="R2588" s="593"/>
      <c r="S2588" s="593"/>
      <c r="T2588" s="593"/>
      <c r="U2588" s="593"/>
    </row>
    <row r="2589" customHeight="1" spans="6:21">
      <c r="F2589" s="593"/>
      <c r="G2589" s="593"/>
      <c r="H2589" s="593"/>
      <c r="I2589" s="593"/>
      <c r="J2589" s="593"/>
      <c r="K2589" s="593"/>
      <c r="L2589" s="593"/>
      <c r="M2589" s="593"/>
      <c r="N2589" s="593"/>
      <c r="O2589" s="593"/>
      <c r="P2589" s="593"/>
      <c r="R2589" s="593"/>
      <c r="S2589" s="593"/>
      <c r="T2589" s="593"/>
      <c r="U2589" s="593"/>
    </row>
    <row r="2590" customHeight="1" spans="6:21">
      <c r="F2590" s="593"/>
      <c r="G2590" s="593"/>
      <c r="H2590" s="593"/>
      <c r="I2590" s="593"/>
      <c r="J2590" s="593"/>
      <c r="K2590" s="593"/>
      <c r="L2590" s="593"/>
      <c r="M2590" s="593"/>
      <c r="N2590" s="593"/>
      <c r="O2590" s="593"/>
      <c r="P2590" s="593"/>
      <c r="R2590" s="593"/>
      <c r="S2590" s="593"/>
      <c r="T2590" s="593"/>
      <c r="U2590" s="593"/>
    </row>
    <row r="2591" customHeight="1" spans="6:21">
      <c r="F2591" s="593"/>
      <c r="G2591" s="593"/>
      <c r="H2591" s="593"/>
      <c r="I2591" s="593"/>
      <c r="J2591" s="593"/>
      <c r="K2591" s="593"/>
      <c r="L2591" s="593"/>
      <c r="M2591" s="593"/>
      <c r="N2591" s="593"/>
      <c r="O2591" s="593"/>
      <c r="P2591" s="593"/>
      <c r="R2591" s="593"/>
      <c r="S2591" s="593"/>
      <c r="T2591" s="593"/>
      <c r="U2591" s="593"/>
    </row>
    <row r="2592" customHeight="1" spans="6:21">
      <c r="F2592" s="593"/>
      <c r="G2592" s="593"/>
      <c r="H2592" s="593"/>
      <c r="I2592" s="593"/>
      <c r="J2592" s="593"/>
      <c r="K2592" s="593"/>
      <c r="L2592" s="593"/>
      <c r="M2592" s="593"/>
      <c r="N2592" s="593"/>
      <c r="O2592" s="593"/>
      <c r="P2592" s="593"/>
      <c r="R2592" s="593"/>
      <c r="S2592" s="593"/>
      <c r="T2592" s="593"/>
      <c r="U2592" s="593"/>
    </row>
    <row r="2593" customHeight="1" spans="6:21">
      <c r="F2593" s="593"/>
      <c r="G2593" s="593"/>
      <c r="H2593" s="593"/>
      <c r="I2593" s="593"/>
      <c r="J2593" s="593"/>
      <c r="K2593" s="593"/>
      <c r="L2593" s="593"/>
      <c r="M2593" s="593"/>
      <c r="N2593" s="593"/>
      <c r="O2593" s="593"/>
      <c r="P2593" s="593"/>
      <c r="R2593" s="593"/>
      <c r="S2593" s="593"/>
      <c r="T2593" s="593"/>
      <c r="U2593" s="593"/>
    </row>
    <row r="2594" customHeight="1" spans="6:21">
      <c r="F2594" s="593"/>
      <c r="G2594" s="593"/>
      <c r="H2594" s="593"/>
      <c r="I2594" s="593"/>
      <c r="J2594" s="593"/>
      <c r="K2594" s="593"/>
      <c r="L2594" s="593"/>
      <c r="M2594" s="593"/>
      <c r="N2594" s="593"/>
      <c r="O2594" s="593"/>
      <c r="P2594" s="593"/>
      <c r="R2594" s="593"/>
      <c r="S2594" s="593"/>
      <c r="T2594" s="593"/>
      <c r="U2594" s="593"/>
    </row>
    <row r="2595" customHeight="1" spans="6:21">
      <c r="F2595" s="593"/>
      <c r="G2595" s="593"/>
      <c r="H2595" s="593"/>
      <c r="I2595" s="593"/>
      <c r="J2595" s="593"/>
      <c r="K2595" s="593"/>
      <c r="L2595" s="593"/>
      <c r="M2595" s="593"/>
      <c r="N2595" s="593"/>
      <c r="O2595" s="593"/>
      <c r="P2595" s="593"/>
      <c r="R2595" s="593"/>
      <c r="S2595" s="593"/>
      <c r="T2595" s="593"/>
      <c r="U2595" s="593"/>
    </row>
    <row r="2596" customHeight="1" spans="6:21">
      <c r="F2596" s="593"/>
      <c r="G2596" s="593"/>
      <c r="H2596" s="593"/>
      <c r="I2596" s="593"/>
      <c r="J2596" s="593"/>
      <c r="K2596" s="593"/>
      <c r="L2596" s="593"/>
      <c r="M2596" s="593"/>
      <c r="N2596" s="593"/>
      <c r="O2596" s="593"/>
      <c r="P2596" s="593"/>
      <c r="R2596" s="593"/>
      <c r="S2596" s="593"/>
      <c r="T2596" s="593"/>
      <c r="U2596" s="593"/>
    </row>
    <row r="2597" customHeight="1" spans="6:21">
      <c r="F2597" s="593"/>
      <c r="G2597" s="593"/>
      <c r="H2597" s="593"/>
      <c r="I2597" s="593"/>
      <c r="J2597" s="593"/>
      <c r="K2597" s="593"/>
      <c r="L2597" s="593"/>
      <c r="M2597" s="593"/>
      <c r="N2597" s="593"/>
      <c r="O2597" s="593"/>
      <c r="P2597" s="593"/>
      <c r="R2597" s="593"/>
      <c r="S2597" s="593"/>
      <c r="T2597" s="593"/>
      <c r="U2597" s="593"/>
    </row>
    <row r="2598" customHeight="1" spans="6:21">
      <c r="F2598" s="593"/>
      <c r="G2598" s="593"/>
      <c r="H2598" s="593"/>
      <c r="I2598" s="593"/>
      <c r="J2598" s="593"/>
      <c r="K2598" s="593"/>
      <c r="L2598" s="593"/>
      <c r="M2598" s="593"/>
      <c r="N2598" s="593"/>
      <c r="O2598" s="593"/>
      <c r="P2598" s="593"/>
      <c r="R2598" s="593"/>
      <c r="S2598" s="593"/>
      <c r="T2598" s="593"/>
      <c r="U2598" s="593"/>
    </row>
    <row r="2599" customHeight="1" spans="6:21">
      <c r="F2599" s="593"/>
      <c r="G2599" s="593"/>
      <c r="H2599" s="593"/>
      <c r="I2599" s="593"/>
      <c r="J2599" s="593"/>
      <c r="K2599" s="593"/>
      <c r="L2599" s="593"/>
      <c r="M2599" s="593"/>
      <c r="N2599" s="593"/>
      <c r="O2599" s="593"/>
      <c r="P2599" s="593"/>
      <c r="R2599" s="593"/>
      <c r="S2599" s="593"/>
      <c r="T2599" s="593"/>
      <c r="U2599" s="593"/>
    </row>
    <row r="2600" customHeight="1" spans="6:21">
      <c r="F2600" s="593"/>
      <c r="G2600" s="593"/>
      <c r="H2600" s="593"/>
      <c r="I2600" s="593"/>
      <c r="J2600" s="593"/>
      <c r="K2600" s="593"/>
      <c r="L2600" s="593"/>
      <c r="M2600" s="593"/>
      <c r="N2600" s="593"/>
      <c r="O2600" s="593"/>
      <c r="P2600" s="593"/>
      <c r="R2600" s="593"/>
      <c r="S2600" s="593"/>
      <c r="T2600" s="593"/>
      <c r="U2600" s="593"/>
    </row>
    <row r="2601" customHeight="1" spans="6:21">
      <c r="F2601" s="593"/>
      <c r="G2601" s="593"/>
      <c r="H2601" s="593"/>
      <c r="I2601" s="593"/>
      <c r="J2601" s="593"/>
      <c r="K2601" s="593"/>
      <c r="L2601" s="593"/>
      <c r="M2601" s="593"/>
      <c r="N2601" s="593"/>
      <c r="O2601" s="593"/>
      <c r="P2601" s="593"/>
      <c r="R2601" s="593"/>
      <c r="S2601" s="593"/>
      <c r="T2601" s="593"/>
      <c r="U2601" s="593"/>
    </row>
    <row r="2602" customHeight="1" spans="6:21">
      <c r="F2602" s="593"/>
      <c r="G2602" s="593"/>
      <c r="H2602" s="593"/>
      <c r="I2602" s="593"/>
      <c r="J2602" s="593"/>
      <c r="K2602" s="593"/>
      <c r="L2602" s="593"/>
      <c r="M2602" s="593"/>
      <c r="N2602" s="593"/>
      <c r="O2602" s="593"/>
      <c r="P2602" s="593"/>
      <c r="R2602" s="593"/>
      <c r="S2602" s="593"/>
      <c r="T2602" s="593"/>
      <c r="U2602" s="593"/>
    </row>
    <row r="2603" customHeight="1" spans="6:21">
      <c r="F2603" s="593"/>
      <c r="G2603" s="593"/>
      <c r="H2603" s="593"/>
      <c r="I2603" s="593"/>
      <c r="J2603" s="593"/>
      <c r="K2603" s="593"/>
      <c r="L2603" s="593"/>
      <c r="M2603" s="593"/>
      <c r="N2603" s="593"/>
      <c r="O2603" s="593"/>
      <c r="P2603" s="593"/>
      <c r="R2603" s="593"/>
      <c r="S2603" s="593"/>
      <c r="T2603" s="593"/>
      <c r="U2603" s="593"/>
    </row>
    <row r="2604" customHeight="1" spans="6:21">
      <c r="F2604" s="593"/>
      <c r="G2604" s="593"/>
      <c r="H2604" s="593"/>
      <c r="I2604" s="593"/>
      <c r="J2604" s="593"/>
      <c r="K2604" s="593"/>
      <c r="L2604" s="593"/>
      <c r="M2604" s="593"/>
      <c r="N2604" s="593"/>
      <c r="O2604" s="593"/>
      <c r="P2604" s="593"/>
      <c r="R2604" s="593"/>
      <c r="S2604" s="593"/>
      <c r="T2604" s="593"/>
      <c r="U2604" s="593"/>
    </row>
    <row r="2605" customHeight="1" spans="6:21">
      <c r="F2605" s="593"/>
      <c r="G2605" s="593"/>
      <c r="H2605" s="593"/>
      <c r="I2605" s="593"/>
      <c r="J2605" s="593"/>
      <c r="K2605" s="593"/>
      <c r="L2605" s="593"/>
      <c r="M2605" s="593"/>
      <c r="N2605" s="593"/>
      <c r="O2605" s="593"/>
      <c r="P2605" s="593"/>
      <c r="R2605" s="593"/>
      <c r="S2605" s="593"/>
      <c r="T2605" s="593"/>
      <c r="U2605" s="593"/>
    </row>
    <row r="2606" customHeight="1" spans="6:21">
      <c r="F2606" s="593"/>
      <c r="G2606" s="593"/>
      <c r="H2606" s="593"/>
      <c r="I2606" s="593"/>
      <c r="J2606" s="593"/>
      <c r="K2606" s="593"/>
      <c r="L2606" s="593"/>
      <c r="M2606" s="593"/>
      <c r="N2606" s="593"/>
      <c r="O2606" s="593"/>
      <c r="P2606" s="593"/>
      <c r="R2606" s="593"/>
      <c r="S2606" s="593"/>
      <c r="T2606" s="593"/>
      <c r="U2606" s="593"/>
    </row>
    <row r="2607" customHeight="1" spans="6:21">
      <c r="F2607" s="593"/>
      <c r="G2607" s="593"/>
      <c r="H2607" s="593"/>
      <c r="I2607" s="593"/>
      <c r="J2607" s="593"/>
      <c r="K2607" s="593"/>
      <c r="L2607" s="593"/>
      <c r="M2607" s="593"/>
      <c r="N2607" s="593"/>
      <c r="O2607" s="593"/>
      <c r="P2607" s="593"/>
      <c r="R2607" s="593"/>
      <c r="S2607" s="593"/>
      <c r="T2607" s="593"/>
      <c r="U2607" s="593"/>
    </row>
    <row r="2608" customHeight="1" spans="6:21">
      <c r="F2608" s="593"/>
      <c r="G2608" s="593"/>
      <c r="H2608" s="593"/>
      <c r="I2608" s="593"/>
      <c r="J2608" s="593"/>
      <c r="K2608" s="593"/>
      <c r="L2608" s="593"/>
      <c r="M2608" s="593"/>
      <c r="N2608" s="593"/>
      <c r="O2608" s="593"/>
      <c r="P2608" s="593"/>
      <c r="R2608" s="593"/>
      <c r="S2608" s="593"/>
      <c r="T2608" s="593"/>
      <c r="U2608" s="593"/>
    </row>
    <row r="2609" customHeight="1" spans="6:21">
      <c r="F2609" s="593"/>
      <c r="G2609" s="593"/>
      <c r="H2609" s="593"/>
      <c r="I2609" s="593"/>
      <c r="J2609" s="593"/>
      <c r="K2609" s="593"/>
      <c r="L2609" s="593"/>
      <c r="M2609" s="593"/>
      <c r="N2609" s="593"/>
      <c r="O2609" s="593"/>
      <c r="P2609" s="593"/>
      <c r="R2609" s="593"/>
      <c r="S2609" s="593"/>
      <c r="T2609" s="593"/>
      <c r="U2609" s="593"/>
    </row>
    <row r="2610" customHeight="1" spans="6:21">
      <c r="F2610" s="593"/>
      <c r="G2610" s="593"/>
      <c r="H2610" s="593"/>
      <c r="I2610" s="593"/>
      <c r="J2610" s="593"/>
      <c r="K2610" s="593"/>
      <c r="L2610" s="593"/>
      <c r="M2610" s="593"/>
      <c r="N2610" s="593"/>
      <c r="O2610" s="593"/>
      <c r="P2610" s="593"/>
      <c r="R2610" s="593"/>
      <c r="S2610" s="593"/>
      <c r="T2610" s="593"/>
      <c r="U2610" s="593"/>
    </row>
    <row r="2611" customHeight="1" spans="6:21">
      <c r="F2611" s="593"/>
      <c r="G2611" s="593"/>
      <c r="H2611" s="593"/>
      <c r="I2611" s="593"/>
      <c r="J2611" s="593"/>
      <c r="K2611" s="593"/>
      <c r="L2611" s="593"/>
      <c r="M2611" s="593"/>
      <c r="N2611" s="593"/>
      <c r="O2611" s="593"/>
      <c r="P2611" s="593"/>
      <c r="R2611" s="593"/>
      <c r="S2611" s="593"/>
      <c r="T2611" s="593"/>
      <c r="U2611" s="593"/>
    </row>
    <row r="2612" customHeight="1" spans="6:21">
      <c r="F2612" s="593"/>
      <c r="G2612" s="593"/>
      <c r="H2612" s="593"/>
      <c r="I2612" s="593"/>
      <c r="J2612" s="593"/>
      <c r="K2612" s="593"/>
      <c r="L2612" s="593"/>
      <c r="M2612" s="593"/>
      <c r="N2612" s="593"/>
      <c r="O2612" s="593"/>
      <c r="P2612" s="593"/>
      <c r="R2612" s="593"/>
      <c r="S2612" s="593"/>
      <c r="T2612" s="593"/>
      <c r="U2612" s="593"/>
    </row>
    <row r="2613" customHeight="1" spans="6:21">
      <c r="F2613" s="593"/>
      <c r="G2613" s="593"/>
      <c r="H2613" s="593"/>
      <c r="I2613" s="593"/>
      <c r="J2613" s="593"/>
      <c r="K2613" s="593"/>
      <c r="L2613" s="593"/>
      <c r="M2613" s="593"/>
      <c r="N2613" s="593"/>
      <c r="O2613" s="593"/>
      <c r="P2613" s="593"/>
      <c r="R2613" s="593"/>
      <c r="S2613" s="593"/>
      <c r="T2613" s="593"/>
      <c r="U2613" s="593"/>
    </row>
    <row r="2614" customHeight="1" spans="6:21">
      <c r="F2614" s="593"/>
      <c r="G2614" s="593"/>
      <c r="H2614" s="593"/>
      <c r="I2614" s="593"/>
      <c r="J2614" s="593"/>
      <c r="K2614" s="593"/>
      <c r="L2614" s="593"/>
      <c r="M2614" s="593"/>
      <c r="N2614" s="593"/>
      <c r="O2614" s="593"/>
      <c r="P2614" s="593"/>
      <c r="R2614" s="593"/>
      <c r="S2614" s="593"/>
      <c r="T2614" s="593"/>
      <c r="U2614" s="593"/>
    </row>
    <row r="2615" customHeight="1" spans="6:21">
      <c r="F2615" s="593"/>
      <c r="G2615" s="593"/>
      <c r="H2615" s="593"/>
      <c r="I2615" s="593"/>
      <c r="J2615" s="593"/>
      <c r="K2615" s="593"/>
      <c r="L2615" s="593"/>
      <c r="M2615" s="593"/>
      <c r="N2615" s="593"/>
      <c r="O2615" s="593"/>
      <c r="P2615" s="593"/>
      <c r="R2615" s="593"/>
      <c r="S2615" s="593"/>
      <c r="T2615" s="593"/>
      <c r="U2615" s="593"/>
    </row>
    <row r="2616" customHeight="1" spans="6:21">
      <c r="F2616" s="593"/>
      <c r="G2616" s="593"/>
      <c r="H2616" s="593"/>
      <c r="I2616" s="593"/>
      <c r="J2616" s="593"/>
      <c r="K2616" s="593"/>
      <c r="L2616" s="593"/>
      <c r="M2616" s="593"/>
      <c r="N2616" s="593"/>
      <c r="O2616" s="593"/>
      <c r="P2616" s="593"/>
      <c r="R2616" s="593"/>
      <c r="S2616" s="593"/>
      <c r="T2616" s="593"/>
      <c r="U2616" s="593"/>
    </row>
    <row r="2617" customHeight="1" spans="6:21">
      <c r="F2617" s="593"/>
      <c r="G2617" s="593"/>
      <c r="H2617" s="593"/>
      <c r="I2617" s="593"/>
      <c r="J2617" s="593"/>
      <c r="K2617" s="593"/>
      <c r="L2617" s="593"/>
      <c r="M2617" s="593"/>
      <c r="N2617" s="593"/>
      <c r="O2617" s="593"/>
      <c r="P2617" s="593"/>
      <c r="R2617" s="593"/>
      <c r="S2617" s="593"/>
      <c r="T2617" s="593"/>
      <c r="U2617" s="593"/>
    </row>
    <row r="2618" customHeight="1" spans="6:21">
      <c r="F2618" s="593"/>
      <c r="G2618" s="593"/>
      <c r="H2618" s="593"/>
      <c r="I2618" s="593"/>
      <c r="J2618" s="593"/>
      <c r="K2618" s="593"/>
      <c r="L2618" s="593"/>
      <c r="M2618" s="593"/>
      <c r="N2618" s="593"/>
      <c r="O2618" s="593"/>
      <c r="P2618" s="593"/>
      <c r="R2618" s="593"/>
      <c r="S2618" s="593"/>
      <c r="T2618" s="593"/>
      <c r="U2618" s="593"/>
    </row>
    <row r="2619" customHeight="1" spans="6:21">
      <c r="F2619" s="593"/>
      <c r="G2619" s="593"/>
      <c r="H2619" s="593"/>
      <c r="I2619" s="593"/>
      <c r="J2619" s="593"/>
      <c r="K2619" s="593"/>
      <c r="L2619" s="593"/>
      <c r="M2619" s="593"/>
      <c r="N2619" s="593"/>
      <c r="O2619" s="593"/>
      <c r="P2619" s="593"/>
      <c r="R2619" s="593"/>
      <c r="S2619" s="593"/>
      <c r="T2619" s="593"/>
      <c r="U2619" s="593"/>
    </row>
    <row r="2620" customHeight="1" spans="6:21">
      <c r="F2620" s="593"/>
      <c r="G2620" s="593"/>
      <c r="H2620" s="593"/>
      <c r="I2620" s="593"/>
      <c r="J2620" s="593"/>
      <c r="K2620" s="593"/>
      <c r="L2620" s="593"/>
      <c r="M2620" s="593"/>
      <c r="N2620" s="593"/>
      <c r="O2620" s="593"/>
      <c r="P2620" s="593"/>
      <c r="R2620" s="593"/>
      <c r="S2620" s="593"/>
      <c r="T2620" s="593"/>
      <c r="U2620" s="593"/>
    </row>
    <row r="2621" customHeight="1" spans="6:21">
      <c r="F2621" s="593"/>
      <c r="G2621" s="593"/>
      <c r="H2621" s="593"/>
      <c r="I2621" s="593"/>
      <c r="J2621" s="593"/>
      <c r="K2621" s="593"/>
      <c r="L2621" s="593"/>
      <c r="M2621" s="593"/>
      <c r="N2621" s="593"/>
      <c r="O2621" s="593"/>
      <c r="P2621" s="593"/>
      <c r="R2621" s="593"/>
      <c r="S2621" s="593"/>
      <c r="T2621" s="593"/>
      <c r="U2621" s="593"/>
    </row>
    <row r="2622" customHeight="1" spans="6:21">
      <c r="F2622" s="593"/>
      <c r="G2622" s="593"/>
      <c r="H2622" s="593"/>
      <c r="I2622" s="593"/>
      <c r="J2622" s="593"/>
      <c r="K2622" s="593"/>
      <c r="L2622" s="593"/>
      <c r="M2622" s="593"/>
      <c r="N2622" s="593"/>
      <c r="O2622" s="593"/>
      <c r="P2622" s="593"/>
      <c r="R2622" s="593"/>
      <c r="S2622" s="593"/>
      <c r="T2622" s="593"/>
      <c r="U2622" s="593"/>
    </row>
    <row r="2623" customHeight="1" spans="6:21">
      <c r="F2623" s="593"/>
      <c r="G2623" s="593"/>
      <c r="H2623" s="593"/>
      <c r="I2623" s="593"/>
      <c r="J2623" s="593"/>
      <c r="K2623" s="593"/>
      <c r="L2623" s="593"/>
      <c r="M2623" s="593"/>
      <c r="N2623" s="593"/>
      <c r="O2623" s="593"/>
      <c r="P2623" s="593"/>
      <c r="R2623" s="593"/>
      <c r="S2623" s="593"/>
      <c r="T2623" s="593"/>
      <c r="U2623" s="593"/>
    </row>
    <row r="2624" customHeight="1" spans="6:21">
      <c r="F2624" s="593"/>
      <c r="G2624" s="593"/>
      <c r="H2624" s="593"/>
      <c r="I2624" s="593"/>
      <c r="J2624" s="593"/>
      <c r="K2624" s="593"/>
      <c r="L2624" s="593"/>
      <c r="M2624" s="593"/>
      <c r="N2624" s="593"/>
      <c r="O2624" s="593"/>
      <c r="P2624" s="593"/>
      <c r="R2624" s="593"/>
      <c r="S2624" s="593"/>
      <c r="T2624" s="593"/>
      <c r="U2624" s="593"/>
    </row>
    <row r="2625" customHeight="1" spans="6:21">
      <c r="F2625" s="593"/>
      <c r="G2625" s="593"/>
      <c r="H2625" s="593"/>
      <c r="I2625" s="593"/>
      <c r="J2625" s="593"/>
      <c r="K2625" s="593"/>
      <c r="L2625" s="593"/>
      <c r="M2625" s="593"/>
      <c r="N2625" s="593"/>
      <c r="O2625" s="593"/>
      <c r="P2625" s="593"/>
      <c r="R2625" s="593"/>
      <c r="S2625" s="593"/>
      <c r="T2625" s="593"/>
      <c r="U2625" s="593"/>
    </row>
    <row r="2626" customHeight="1" spans="6:21">
      <c r="F2626" s="593"/>
      <c r="G2626" s="593"/>
      <c r="H2626" s="593"/>
      <c r="I2626" s="593"/>
      <c r="J2626" s="593"/>
      <c r="K2626" s="593"/>
      <c r="L2626" s="593"/>
      <c r="M2626" s="593"/>
      <c r="N2626" s="593"/>
      <c r="O2626" s="593"/>
      <c r="P2626" s="593"/>
      <c r="R2626" s="593"/>
      <c r="S2626" s="593"/>
      <c r="T2626" s="593"/>
      <c r="U2626" s="593"/>
    </row>
    <row r="2627" customHeight="1" spans="6:21">
      <c r="F2627" s="593"/>
      <c r="G2627" s="593"/>
      <c r="H2627" s="593"/>
      <c r="I2627" s="593"/>
      <c r="J2627" s="593"/>
      <c r="K2627" s="593"/>
      <c r="L2627" s="593"/>
      <c r="M2627" s="593"/>
      <c r="N2627" s="593"/>
      <c r="O2627" s="593"/>
      <c r="P2627" s="593"/>
      <c r="R2627" s="593"/>
      <c r="S2627" s="593"/>
      <c r="T2627" s="593"/>
      <c r="U2627" s="593"/>
    </row>
    <row r="2628" customHeight="1" spans="6:21">
      <c r="F2628" s="593"/>
      <c r="G2628" s="593"/>
      <c r="H2628" s="593"/>
      <c r="I2628" s="593"/>
      <c r="J2628" s="593"/>
      <c r="K2628" s="593"/>
      <c r="L2628" s="593"/>
      <c r="M2628" s="593"/>
      <c r="N2628" s="593"/>
      <c r="O2628" s="593"/>
      <c r="P2628" s="593"/>
      <c r="R2628" s="593"/>
      <c r="S2628" s="593"/>
      <c r="T2628" s="593"/>
      <c r="U2628" s="593"/>
    </row>
    <row r="2629" customHeight="1" spans="6:21">
      <c r="F2629" s="593"/>
      <c r="G2629" s="593"/>
      <c r="H2629" s="593"/>
      <c r="I2629" s="593"/>
      <c r="J2629" s="593"/>
      <c r="K2629" s="593"/>
      <c r="L2629" s="593"/>
      <c r="M2629" s="593"/>
      <c r="N2629" s="593"/>
      <c r="O2629" s="593"/>
      <c r="P2629" s="593"/>
      <c r="R2629" s="593"/>
      <c r="S2629" s="593"/>
      <c r="T2629" s="593"/>
      <c r="U2629" s="593"/>
    </row>
    <row r="2630" customHeight="1" spans="6:21">
      <c r="F2630" s="593"/>
      <c r="G2630" s="593"/>
      <c r="H2630" s="593"/>
      <c r="I2630" s="593"/>
      <c r="J2630" s="593"/>
      <c r="K2630" s="593"/>
      <c r="L2630" s="593"/>
      <c r="M2630" s="593"/>
      <c r="N2630" s="593"/>
      <c r="O2630" s="593"/>
      <c r="P2630" s="593"/>
      <c r="R2630" s="593"/>
      <c r="S2630" s="593"/>
      <c r="T2630" s="593"/>
      <c r="U2630" s="593"/>
    </row>
    <row r="2631" customHeight="1" spans="6:21">
      <c r="F2631" s="593"/>
      <c r="G2631" s="593"/>
      <c r="H2631" s="593"/>
      <c r="I2631" s="593"/>
      <c r="J2631" s="593"/>
      <c r="K2631" s="593"/>
      <c r="L2631" s="593"/>
      <c r="M2631" s="593"/>
      <c r="N2631" s="593"/>
      <c r="O2631" s="593"/>
      <c r="P2631" s="593"/>
      <c r="R2631" s="593"/>
      <c r="S2631" s="593"/>
      <c r="T2631" s="593"/>
      <c r="U2631" s="593"/>
    </row>
    <row r="2632" customHeight="1" spans="6:21">
      <c r="F2632" s="593"/>
      <c r="G2632" s="593"/>
      <c r="H2632" s="593"/>
      <c r="I2632" s="593"/>
      <c r="J2632" s="593"/>
      <c r="K2632" s="593"/>
      <c r="L2632" s="593"/>
      <c r="M2632" s="593"/>
      <c r="N2632" s="593"/>
      <c r="O2632" s="593"/>
      <c r="P2632" s="593"/>
      <c r="R2632" s="593"/>
      <c r="S2632" s="593"/>
      <c r="T2632" s="593"/>
      <c r="U2632" s="593"/>
    </row>
    <row r="2633" customHeight="1" spans="6:21">
      <c r="F2633" s="593"/>
      <c r="G2633" s="593"/>
      <c r="H2633" s="593"/>
      <c r="I2633" s="593"/>
      <c r="J2633" s="593"/>
      <c r="K2633" s="593"/>
      <c r="L2633" s="593"/>
      <c r="M2633" s="593"/>
      <c r="N2633" s="593"/>
      <c r="O2633" s="593"/>
      <c r="P2633" s="593"/>
      <c r="R2633" s="593"/>
      <c r="S2633" s="593"/>
      <c r="T2633" s="593"/>
      <c r="U2633" s="593"/>
    </row>
    <row r="2634" customHeight="1" spans="6:21">
      <c r="F2634" s="593"/>
      <c r="G2634" s="593"/>
      <c r="H2634" s="593"/>
      <c r="I2634" s="593"/>
      <c r="J2634" s="593"/>
      <c r="K2634" s="593"/>
      <c r="L2634" s="593"/>
      <c r="M2634" s="593"/>
      <c r="N2634" s="593"/>
      <c r="O2634" s="593"/>
      <c r="P2634" s="593"/>
      <c r="R2634" s="593"/>
      <c r="S2634" s="593"/>
      <c r="T2634" s="593"/>
      <c r="U2634" s="593"/>
    </row>
    <row r="2635" customHeight="1" spans="6:21">
      <c r="F2635" s="593"/>
      <c r="G2635" s="593"/>
      <c r="H2635" s="593"/>
      <c r="I2635" s="593"/>
      <c r="J2635" s="593"/>
      <c r="K2635" s="593"/>
      <c r="L2635" s="593"/>
      <c r="M2635" s="593"/>
      <c r="N2635" s="593"/>
      <c r="O2635" s="593"/>
      <c r="P2635" s="593"/>
      <c r="R2635" s="593"/>
      <c r="S2635" s="593"/>
      <c r="T2635" s="593"/>
      <c r="U2635" s="593"/>
    </row>
    <row r="2636" customHeight="1" spans="6:21">
      <c r="F2636" s="593"/>
      <c r="G2636" s="593"/>
      <c r="H2636" s="593"/>
      <c r="I2636" s="593"/>
      <c r="J2636" s="593"/>
      <c r="K2636" s="593"/>
      <c r="L2636" s="593"/>
      <c r="M2636" s="593"/>
      <c r="N2636" s="593"/>
      <c r="O2636" s="593"/>
      <c r="P2636" s="593"/>
      <c r="R2636" s="593"/>
      <c r="S2636" s="593"/>
      <c r="T2636" s="593"/>
      <c r="U2636" s="593"/>
    </row>
    <row r="2637" customHeight="1" spans="6:21">
      <c r="F2637" s="593"/>
      <c r="G2637" s="593"/>
      <c r="H2637" s="593"/>
      <c r="I2637" s="593"/>
      <c r="J2637" s="593"/>
      <c r="K2637" s="593"/>
      <c r="L2637" s="593"/>
      <c r="M2637" s="593"/>
      <c r="N2637" s="593"/>
      <c r="O2637" s="593"/>
      <c r="P2637" s="593"/>
      <c r="R2637" s="593"/>
      <c r="S2637" s="593"/>
      <c r="T2637" s="593"/>
      <c r="U2637" s="593"/>
    </row>
    <row r="2638" customHeight="1" spans="6:21">
      <c r="F2638" s="593"/>
      <c r="G2638" s="593"/>
      <c r="H2638" s="593"/>
      <c r="I2638" s="593"/>
      <c r="J2638" s="593"/>
      <c r="K2638" s="593"/>
      <c r="L2638" s="593"/>
      <c r="M2638" s="593"/>
      <c r="N2638" s="593"/>
      <c r="O2638" s="593"/>
      <c r="P2638" s="593"/>
      <c r="R2638" s="593"/>
      <c r="S2638" s="593"/>
      <c r="T2638" s="593"/>
      <c r="U2638" s="593"/>
    </row>
    <row r="2639" customHeight="1" spans="6:21">
      <c r="F2639" s="593"/>
      <c r="G2639" s="593"/>
      <c r="H2639" s="593"/>
      <c r="I2639" s="593"/>
      <c r="J2639" s="593"/>
      <c r="K2639" s="593"/>
      <c r="L2639" s="593"/>
      <c r="M2639" s="593"/>
      <c r="N2639" s="593"/>
      <c r="O2639" s="593"/>
      <c r="P2639" s="593"/>
      <c r="R2639" s="593"/>
      <c r="S2639" s="593"/>
      <c r="T2639" s="593"/>
      <c r="U2639" s="593"/>
    </row>
    <row r="2640" customHeight="1" spans="6:21">
      <c r="F2640" s="593"/>
      <c r="G2640" s="593"/>
      <c r="H2640" s="593"/>
      <c r="I2640" s="593"/>
      <c r="J2640" s="593"/>
      <c r="K2640" s="593"/>
      <c r="L2640" s="593"/>
      <c r="M2640" s="593"/>
      <c r="N2640" s="593"/>
      <c r="O2640" s="593"/>
      <c r="P2640" s="593"/>
      <c r="R2640" s="593"/>
      <c r="S2640" s="593"/>
      <c r="T2640" s="593"/>
      <c r="U2640" s="593"/>
    </row>
    <row r="2641" customHeight="1" spans="6:21">
      <c r="F2641" s="593"/>
      <c r="G2641" s="593"/>
      <c r="H2641" s="593"/>
      <c r="I2641" s="593"/>
      <c r="J2641" s="593"/>
      <c r="K2641" s="593"/>
      <c r="L2641" s="593"/>
      <c r="M2641" s="593"/>
      <c r="N2641" s="593"/>
      <c r="O2641" s="593"/>
      <c r="P2641" s="593"/>
      <c r="R2641" s="593"/>
      <c r="S2641" s="593"/>
      <c r="T2641" s="593"/>
      <c r="U2641" s="593"/>
    </row>
    <row r="2642" customHeight="1" spans="6:21">
      <c r="F2642" s="593"/>
      <c r="G2642" s="593"/>
      <c r="H2642" s="593"/>
      <c r="I2642" s="593"/>
      <c r="J2642" s="593"/>
      <c r="K2642" s="593"/>
      <c r="L2642" s="593"/>
      <c r="M2642" s="593"/>
      <c r="N2642" s="593"/>
      <c r="O2642" s="593"/>
      <c r="P2642" s="593"/>
      <c r="R2642" s="593"/>
      <c r="S2642" s="593"/>
      <c r="T2642" s="593"/>
      <c r="U2642" s="593"/>
    </row>
    <row r="2643" customHeight="1" spans="6:21">
      <c r="F2643" s="593"/>
      <c r="G2643" s="593"/>
      <c r="H2643" s="593"/>
      <c r="I2643" s="593"/>
      <c r="J2643" s="593"/>
      <c r="K2643" s="593"/>
      <c r="L2643" s="593"/>
      <c r="M2643" s="593"/>
      <c r="N2643" s="593"/>
      <c r="O2643" s="593"/>
      <c r="P2643" s="593"/>
      <c r="R2643" s="593"/>
      <c r="S2643" s="593"/>
      <c r="T2643" s="593"/>
      <c r="U2643" s="593"/>
    </row>
    <row r="2644" customHeight="1" spans="6:21">
      <c r="F2644" s="593"/>
      <c r="G2644" s="593"/>
      <c r="H2644" s="593"/>
      <c r="I2644" s="593"/>
      <c r="J2644" s="593"/>
      <c r="K2644" s="593"/>
      <c r="L2644" s="593"/>
      <c r="M2644" s="593"/>
      <c r="N2644" s="593"/>
      <c r="O2644" s="593"/>
      <c r="P2644" s="593"/>
      <c r="R2644" s="593"/>
      <c r="S2644" s="593"/>
      <c r="T2644" s="593"/>
      <c r="U2644" s="593"/>
    </row>
    <row r="2645" customHeight="1" spans="6:21">
      <c r="F2645" s="593"/>
      <c r="G2645" s="593"/>
      <c r="H2645" s="593"/>
      <c r="I2645" s="593"/>
      <c r="J2645" s="593"/>
      <c r="K2645" s="593"/>
      <c r="L2645" s="593"/>
      <c r="M2645" s="593"/>
      <c r="N2645" s="593"/>
      <c r="O2645" s="593"/>
      <c r="P2645" s="593"/>
      <c r="R2645" s="593"/>
      <c r="S2645" s="593"/>
      <c r="T2645" s="593"/>
      <c r="U2645" s="593"/>
    </row>
    <row r="2646" customHeight="1" spans="6:21">
      <c r="F2646" s="593"/>
      <c r="G2646" s="593"/>
      <c r="H2646" s="593"/>
      <c r="I2646" s="593"/>
      <c r="J2646" s="593"/>
      <c r="K2646" s="593"/>
      <c r="L2646" s="593"/>
      <c r="M2646" s="593"/>
      <c r="N2646" s="593"/>
      <c r="O2646" s="593"/>
      <c r="P2646" s="593"/>
      <c r="R2646" s="593"/>
      <c r="S2646" s="593"/>
      <c r="T2646" s="593"/>
      <c r="U2646" s="593"/>
    </row>
    <row r="2647" customHeight="1" spans="6:21">
      <c r="F2647" s="593"/>
      <c r="G2647" s="593"/>
      <c r="H2647" s="593"/>
      <c r="I2647" s="593"/>
      <c r="J2647" s="593"/>
      <c r="K2647" s="593"/>
      <c r="L2647" s="593"/>
      <c r="M2647" s="593"/>
      <c r="N2647" s="593"/>
      <c r="O2647" s="593"/>
      <c r="P2647" s="593"/>
      <c r="R2647" s="593"/>
      <c r="S2647" s="593"/>
      <c r="T2647" s="593"/>
      <c r="U2647" s="593"/>
    </row>
    <row r="2648" customHeight="1" spans="6:21">
      <c r="F2648" s="593"/>
      <c r="G2648" s="593"/>
      <c r="H2648" s="593"/>
      <c r="I2648" s="593"/>
      <c r="J2648" s="593"/>
      <c r="K2648" s="593"/>
      <c r="L2648" s="593"/>
      <c r="M2648" s="593"/>
      <c r="N2648" s="593"/>
      <c r="O2648" s="593"/>
      <c r="P2648" s="593"/>
      <c r="R2648" s="593"/>
      <c r="S2648" s="593"/>
      <c r="T2648" s="593"/>
      <c r="U2648" s="593"/>
    </row>
    <row r="2649" customHeight="1" spans="6:21">
      <c r="F2649" s="593"/>
      <c r="G2649" s="593"/>
      <c r="H2649" s="593"/>
      <c r="I2649" s="593"/>
      <c r="J2649" s="593"/>
      <c r="K2649" s="593"/>
      <c r="L2649" s="593"/>
      <c r="M2649" s="593"/>
      <c r="N2649" s="593"/>
      <c r="O2649" s="593"/>
      <c r="P2649" s="593"/>
      <c r="R2649" s="593"/>
      <c r="S2649" s="593"/>
      <c r="T2649" s="593"/>
      <c r="U2649" s="593"/>
    </row>
    <row r="2650" customHeight="1" spans="6:21">
      <c r="F2650" s="593"/>
      <c r="G2650" s="593"/>
      <c r="H2650" s="593"/>
      <c r="I2650" s="593"/>
      <c r="J2650" s="593"/>
      <c r="K2650" s="593"/>
      <c r="L2650" s="593"/>
      <c r="M2650" s="593"/>
      <c r="N2650" s="593"/>
      <c r="O2650" s="593"/>
      <c r="P2650" s="593"/>
      <c r="R2650" s="593"/>
      <c r="S2650" s="593"/>
      <c r="T2650" s="593"/>
      <c r="U2650" s="593"/>
    </row>
    <row r="2651" customHeight="1" spans="6:21">
      <c r="F2651" s="593"/>
      <c r="G2651" s="593"/>
      <c r="H2651" s="593"/>
      <c r="I2651" s="593"/>
      <c r="J2651" s="593"/>
      <c r="K2651" s="593"/>
      <c r="L2651" s="593"/>
      <c r="M2651" s="593"/>
      <c r="N2651" s="593"/>
      <c r="O2651" s="593"/>
      <c r="P2651" s="593"/>
      <c r="R2651" s="593"/>
      <c r="S2651" s="593"/>
      <c r="T2651" s="593"/>
      <c r="U2651" s="593"/>
    </row>
    <row r="2652" customHeight="1" spans="6:21">
      <c r="F2652" s="593"/>
      <c r="G2652" s="593"/>
      <c r="H2652" s="593"/>
      <c r="I2652" s="593"/>
      <c r="J2652" s="593"/>
      <c r="K2652" s="593"/>
      <c r="L2652" s="593"/>
      <c r="M2652" s="593"/>
      <c r="N2652" s="593"/>
      <c r="O2652" s="593"/>
      <c r="P2652" s="593"/>
      <c r="R2652" s="593"/>
      <c r="S2652" s="593"/>
      <c r="T2652" s="593"/>
      <c r="U2652" s="593"/>
    </row>
    <row r="2653" customHeight="1" spans="6:21">
      <c r="F2653" s="593"/>
      <c r="G2653" s="593"/>
      <c r="H2653" s="593"/>
      <c r="I2653" s="593"/>
      <c r="J2653" s="593"/>
      <c r="K2653" s="593"/>
      <c r="L2653" s="593"/>
      <c r="M2653" s="593"/>
      <c r="N2653" s="593"/>
      <c r="O2653" s="593"/>
      <c r="P2653" s="593"/>
      <c r="R2653" s="593"/>
      <c r="S2653" s="593"/>
      <c r="T2653" s="593"/>
      <c r="U2653" s="593"/>
    </row>
    <row r="2654" customHeight="1" spans="6:21">
      <c r="F2654" s="593"/>
      <c r="G2654" s="593"/>
      <c r="H2654" s="593"/>
      <c r="I2654" s="593"/>
      <c r="J2654" s="593"/>
      <c r="K2654" s="593"/>
      <c r="L2654" s="593"/>
      <c r="M2654" s="593"/>
      <c r="N2654" s="593"/>
      <c r="O2654" s="593"/>
      <c r="P2654" s="593"/>
      <c r="R2654" s="593"/>
      <c r="S2654" s="593"/>
      <c r="T2654" s="593"/>
      <c r="U2654" s="593"/>
    </row>
    <row r="2655" customHeight="1" spans="6:21">
      <c r="F2655" s="593"/>
      <c r="G2655" s="593"/>
      <c r="H2655" s="593"/>
      <c r="I2655" s="593"/>
      <c r="J2655" s="593"/>
      <c r="K2655" s="593"/>
      <c r="L2655" s="593"/>
      <c r="M2655" s="593"/>
      <c r="N2655" s="593"/>
      <c r="O2655" s="593"/>
      <c r="P2655" s="593"/>
      <c r="R2655" s="593"/>
      <c r="S2655" s="593"/>
      <c r="T2655" s="593"/>
      <c r="U2655" s="593"/>
    </row>
    <row r="2656" customHeight="1" spans="6:21">
      <c r="F2656" s="593"/>
      <c r="G2656" s="593"/>
      <c r="H2656" s="593"/>
      <c r="I2656" s="593"/>
      <c r="J2656" s="593"/>
      <c r="K2656" s="593"/>
      <c r="L2656" s="593"/>
      <c r="M2656" s="593"/>
      <c r="N2656" s="593"/>
      <c r="O2656" s="593"/>
      <c r="P2656" s="593"/>
      <c r="R2656" s="593"/>
      <c r="S2656" s="593"/>
      <c r="T2656" s="593"/>
      <c r="U2656" s="593"/>
    </row>
    <row r="2657" customHeight="1" spans="6:21">
      <c r="F2657" s="593"/>
      <c r="G2657" s="593"/>
      <c r="H2657" s="593"/>
      <c r="I2657" s="593"/>
      <c r="J2657" s="593"/>
      <c r="K2657" s="593"/>
      <c r="L2657" s="593"/>
      <c r="M2657" s="593"/>
      <c r="N2657" s="593"/>
      <c r="O2657" s="593"/>
      <c r="P2657" s="593"/>
      <c r="R2657" s="593"/>
      <c r="S2657" s="593"/>
      <c r="T2657" s="593"/>
      <c r="U2657" s="593"/>
    </row>
    <row r="2658" customHeight="1" spans="6:21">
      <c r="F2658" s="593"/>
      <c r="G2658" s="593"/>
      <c r="H2658" s="593"/>
      <c r="I2658" s="593"/>
      <c r="J2658" s="593"/>
      <c r="K2658" s="593"/>
      <c r="L2658" s="593"/>
      <c r="M2658" s="593"/>
      <c r="N2658" s="593"/>
      <c r="O2658" s="593"/>
      <c r="P2658" s="593"/>
      <c r="R2658" s="593"/>
      <c r="S2658" s="593"/>
      <c r="T2658" s="593"/>
      <c r="U2658" s="593"/>
    </row>
    <row r="2659" customHeight="1" spans="6:21">
      <c r="F2659" s="593"/>
      <c r="G2659" s="593"/>
      <c r="H2659" s="593"/>
      <c r="I2659" s="593"/>
      <c r="J2659" s="593"/>
      <c r="K2659" s="593"/>
      <c r="L2659" s="593"/>
      <c r="M2659" s="593"/>
      <c r="N2659" s="593"/>
      <c r="O2659" s="593"/>
      <c r="P2659" s="593"/>
      <c r="R2659" s="593"/>
      <c r="S2659" s="593"/>
      <c r="T2659" s="593"/>
      <c r="U2659" s="593"/>
    </row>
    <row r="2660" customHeight="1" spans="6:21">
      <c r="F2660" s="593"/>
      <c r="G2660" s="593"/>
      <c r="H2660" s="593"/>
      <c r="I2660" s="593"/>
      <c r="J2660" s="593"/>
      <c r="K2660" s="593"/>
      <c r="L2660" s="593"/>
      <c r="M2660" s="593"/>
      <c r="N2660" s="593"/>
      <c r="O2660" s="593"/>
      <c r="P2660" s="593"/>
      <c r="R2660" s="593"/>
      <c r="S2660" s="593"/>
      <c r="T2660" s="593"/>
      <c r="U2660" s="593"/>
    </row>
    <row r="2661" customHeight="1" spans="6:21">
      <c r="F2661" s="593"/>
      <c r="G2661" s="593"/>
      <c r="H2661" s="593"/>
      <c r="I2661" s="593"/>
      <c r="J2661" s="593"/>
      <c r="K2661" s="593"/>
      <c r="L2661" s="593"/>
      <c r="M2661" s="593"/>
      <c r="N2661" s="593"/>
      <c r="O2661" s="593"/>
      <c r="P2661" s="593"/>
      <c r="R2661" s="593"/>
      <c r="S2661" s="593"/>
      <c r="T2661" s="593"/>
      <c r="U2661" s="593"/>
    </row>
    <row r="2662" customHeight="1" spans="6:21">
      <c r="F2662" s="593"/>
      <c r="G2662" s="593"/>
      <c r="H2662" s="593"/>
      <c r="I2662" s="593"/>
      <c r="J2662" s="593"/>
      <c r="K2662" s="593"/>
      <c r="L2662" s="593"/>
      <c r="M2662" s="593"/>
      <c r="N2662" s="593"/>
      <c r="O2662" s="593"/>
      <c r="P2662" s="593"/>
      <c r="R2662" s="593"/>
      <c r="S2662" s="593"/>
      <c r="T2662" s="593"/>
      <c r="U2662" s="593"/>
    </row>
    <row r="2663" customHeight="1" spans="6:21">
      <c r="F2663" s="593"/>
      <c r="G2663" s="593"/>
      <c r="H2663" s="593"/>
      <c r="I2663" s="593"/>
      <c r="J2663" s="593"/>
      <c r="K2663" s="593"/>
      <c r="L2663" s="593"/>
      <c r="M2663" s="593"/>
      <c r="N2663" s="593"/>
      <c r="O2663" s="593"/>
      <c r="P2663" s="593"/>
      <c r="R2663" s="593"/>
      <c r="S2663" s="593"/>
      <c r="T2663" s="593"/>
      <c r="U2663" s="593"/>
    </row>
    <row r="2664" customHeight="1" spans="6:21">
      <c r="F2664" s="593"/>
      <c r="G2664" s="593"/>
      <c r="H2664" s="593"/>
      <c r="I2664" s="593"/>
      <c r="J2664" s="593"/>
      <c r="K2664" s="593"/>
      <c r="L2664" s="593"/>
      <c r="M2664" s="593"/>
      <c r="N2664" s="593"/>
      <c r="O2664" s="593"/>
      <c r="P2664" s="593"/>
      <c r="R2664" s="593"/>
      <c r="S2664" s="593"/>
      <c r="T2664" s="593"/>
      <c r="U2664" s="593"/>
    </row>
    <row r="2665" customHeight="1" spans="6:21">
      <c r="F2665" s="593"/>
      <c r="G2665" s="593"/>
      <c r="H2665" s="593"/>
      <c r="I2665" s="593"/>
      <c r="J2665" s="593"/>
      <c r="K2665" s="593"/>
      <c r="L2665" s="593"/>
      <c r="M2665" s="593"/>
      <c r="N2665" s="593"/>
      <c r="O2665" s="593"/>
      <c r="P2665" s="593"/>
      <c r="R2665" s="593"/>
      <c r="S2665" s="593"/>
      <c r="T2665" s="593"/>
      <c r="U2665" s="593"/>
    </row>
    <row r="2666" customHeight="1" spans="6:21">
      <c r="F2666" s="593"/>
      <c r="G2666" s="593"/>
      <c r="H2666" s="593"/>
      <c r="I2666" s="593"/>
      <c r="J2666" s="593"/>
      <c r="K2666" s="593"/>
      <c r="L2666" s="593"/>
      <c r="M2666" s="593"/>
      <c r="N2666" s="593"/>
      <c r="O2666" s="593"/>
      <c r="P2666" s="593"/>
      <c r="R2666" s="593"/>
      <c r="S2666" s="593"/>
      <c r="T2666" s="593"/>
      <c r="U2666" s="593"/>
    </row>
    <row r="2667" customHeight="1" spans="6:21">
      <c r="F2667" s="593"/>
      <c r="G2667" s="593"/>
      <c r="H2667" s="593"/>
      <c r="I2667" s="593"/>
      <c r="J2667" s="593"/>
      <c r="K2667" s="593"/>
      <c r="L2667" s="593"/>
      <c r="M2667" s="593"/>
      <c r="N2667" s="593"/>
      <c r="O2667" s="593"/>
      <c r="P2667" s="593"/>
      <c r="R2667" s="593"/>
      <c r="S2667" s="593"/>
      <c r="T2667" s="593"/>
      <c r="U2667" s="593"/>
    </row>
    <row r="2668" customHeight="1" spans="6:21">
      <c r="F2668" s="593"/>
      <c r="G2668" s="593"/>
      <c r="H2668" s="593"/>
      <c r="I2668" s="593"/>
      <c r="J2668" s="593"/>
      <c r="K2668" s="593"/>
      <c r="L2668" s="593"/>
      <c r="M2668" s="593"/>
      <c r="N2668" s="593"/>
      <c r="O2668" s="593"/>
      <c r="P2668" s="593"/>
      <c r="R2668" s="593"/>
      <c r="S2668" s="593"/>
      <c r="T2668" s="593"/>
      <c r="U2668" s="593"/>
    </row>
    <row r="2669" customHeight="1" spans="6:21">
      <c r="F2669" s="593"/>
      <c r="G2669" s="593"/>
      <c r="H2669" s="593"/>
      <c r="I2669" s="593"/>
      <c r="J2669" s="593"/>
      <c r="K2669" s="593"/>
      <c r="L2669" s="593"/>
      <c r="M2669" s="593"/>
      <c r="N2669" s="593"/>
      <c r="O2669" s="593"/>
      <c r="P2669" s="593"/>
      <c r="R2669" s="593"/>
      <c r="S2669" s="593"/>
      <c r="T2669" s="593"/>
      <c r="U2669" s="593"/>
    </row>
    <row r="2670" customHeight="1" spans="6:21">
      <c r="F2670" s="593"/>
      <c r="G2670" s="593"/>
      <c r="H2670" s="593"/>
      <c r="I2670" s="593"/>
      <c r="J2670" s="593"/>
      <c r="K2670" s="593"/>
      <c r="L2670" s="593"/>
      <c r="M2670" s="593"/>
      <c r="N2670" s="593"/>
      <c r="O2670" s="593"/>
      <c r="P2670" s="593"/>
      <c r="R2670" s="593"/>
      <c r="S2670" s="593"/>
      <c r="T2670" s="593"/>
      <c r="U2670" s="593"/>
    </row>
    <row r="2671" customHeight="1" spans="6:21">
      <c r="F2671" s="593"/>
      <c r="G2671" s="593"/>
      <c r="H2671" s="593"/>
      <c r="I2671" s="593"/>
      <c r="J2671" s="593"/>
      <c r="K2671" s="593"/>
      <c r="L2671" s="593"/>
      <c r="M2671" s="593"/>
      <c r="N2671" s="593"/>
      <c r="O2671" s="593"/>
      <c r="P2671" s="593"/>
      <c r="R2671" s="593"/>
      <c r="S2671" s="593"/>
      <c r="T2671" s="593"/>
      <c r="U2671" s="593"/>
    </row>
    <row r="2672" customHeight="1" spans="6:21">
      <c r="F2672" s="593"/>
      <c r="G2672" s="593"/>
      <c r="H2672" s="593"/>
      <c r="I2672" s="593"/>
      <c r="J2672" s="593"/>
      <c r="K2672" s="593"/>
      <c r="L2672" s="593"/>
      <c r="M2672" s="593"/>
      <c r="N2672" s="593"/>
      <c r="O2672" s="593"/>
      <c r="P2672" s="593"/>
      <c r="R2672" s="593"/>
      <c r="S2672" s="593"/>
      <c r="T2672" s="593"/>
      <c r="U2672" s="593"/>
    </row>
    <row r="2673" customHeight="1" spans="6:21">
      <c r="F2673" s="593"/>
      <c r="G2673" s="593"/>
      <c r="H2673" s="593"/>
      <c r="I2673" s="593"/>
      <c r="J2673" s="593"/>
      <c r="K2673" s="593"/>
      <c r="L2673" s="593"/>
      <c r="M2673" s="593"/>
      <c r="N2673" s="593"/>
      <c r="O2673" s="593"/>
      <c r="P2673" s="593"/>
      <c r="R2673" s="593"/>
      <c r="S2673" s="593"/>
      <c r="T2673" s="593"/>
      <c r="U2673" s="593"/>
    </row>
    <row r="2674" customHeight="1" spans="6:21">
      <c r="F2674" s="593"/>
      <c r="G2674" s="593"/>
      <c r="H2674" s="593"/>
      <c r="I2674" s="593"/>
      <c r="J2674" s="593"/>
      <c r="K2674" s="593"/>
      <c r="L2674" s="593"/>
      <c r="M2674" s="593"/>
      <c r="N2674" s="593"/>
      <c r="O2674" s="593"/>
      <c r="P2674" s="593"/>
      <c r="R2674" s="593"/>
      <c r="S2674" s="593"/>
      <c r="T2674" s="593"/>
      <c r="U2674" s="593"/>
    </row>
    <row r="2675" customHeight="1" spans="6:21">
      <c r="F2675" s="593"/>
      <c r="G2675" s="593"/>
      <c r="H2675" s="593"/>
      <c r="I2675" s="593"/>
      <c r="J2675" s="593"/>
      <c r="K2675" s="593"/>
      <c r="L2675" s="593"/>
      <c r="M2675" s="593"/>
      <c r="N2675" s="593"/>
      <c r="O2675" s="593"/>
      <c r="P2675" s="593"/>
      <c r="R2675" s="593"/>
      <c r="S2675" s="593"/>
      <c r="T2675" s="593"/>
      <c r="U2675" s="593"/>
    </row>
    <row r="2676" customHeight="1" spans="6:21">
      <c r="F2676" s="593"/>
      <c r="G2676" s="593"/>
      <c r="H2676" s="593"/>
      <c r="I2676" s="593"/>
      <c r="J2676" s="593"/>
      <c r="K2676" s="593"/>
      <c r="L2676" s="593"/>
      <c r="M2676" s="593"/>
      <c r="N2676" s="593"/>
      <c r="O2676" s="593"/>
      <c r="P2676" s="593"/>
      <c r="R2676" s="593"/>
      <c r="S2676" s="593"/>
      <c r="T2676" s="593"/>
      <c r="U2676" s="593"/>
    </row>
    <row r="2677" customHeight="1" spans="6:21">
      <c r="F2677" s="593"/>
      <c r="G2677" s="593"/>
      <c r="H2677" s="593"/>
      <c r="I2677" s="593"/>
      <c r="J2677" s="593"/>
      <c r="K2677" s="593"/>
      <c r="L2677" s="593"/>
      <c r="M2677" s="593"/>
      <c r="N2677" s="593"/>
      <c r="O2677" s="593"/>
      <c r="P2677" s="593"/>
      <c r="R2677" s="593"/>
      <c r="S2677" s="593"/>
      <c r="T2677" s="593"/>
      <c r="U2677" s="593"/>
    </row>
    <row r="2678" customHeight="1" spans="6:21">
      <c r="F2678" s="593"/>
      <c r="G2678" s="593"/>
      <c r="H2678" s="593"/>
      <c r="I2678" s="593"/>
      <c r="J2678" s="593"/>
      <c r="K2678" s="593"/>
      <c r="L2678" s="593"/>
      <c r="M2678" s="593"/>
      <c r="N2678" s="593"/>
      <c r="O2678" s="593"/>
      <c r="P2678" s="593"/>
      <c r="R2678" s="593"/>
      <c r="S2678" s="593"/>
      <c r="T2678" s="593"/>
      <c r="U2678" s="593"/>
    </row>
    <row r="2679" customHeight="1" spans="6:21">
      <c r="F2679" s="593"/>
      <c r="G2679" s="593"/>
      <c r="H2679" s="593"/>
      <c r="I2679" s="593"/>
      <c r="J2679" s="593"/>
      <c r="K2679" s="593"/>
      <c r="L2679" s="593"/>
      <c r="M2679" s="593"/>
      <c r="N2679" s="593"/>
      <c r="O2679" s="593"/>
      <c r="P2679" s="593"/>
      <c r="R2679" s="593"/>
      <c r="S2679" s="593"/>
      <c r="T2679" s="593"/>
      <c r="U2679" s="593"/>
    </row>
    <row r="2680" customHeight="1" spans="6:21">
      <c r="F2680" s="593"/>
      <c r="G2680" s="593"/>
      <c r="H2680" s="593"/>
      <c r="I2680" s="593"/>
      <c r="J2680" s="593"/>
      <c r="K2680" s="593"/>
      <c r="L2680" s="593"/>
      <c r="M2680" s="593"/>
      <c r="N2680" s="593"/>
      <c r="O2680" s="593"/>
      <c r="P2680" s="593"/>
      <c r="R2680" s="593"/>
      <c r="S2680" s="593"/>
      <c r="T2680" s="593"/>
      <c r="U2680" s="593"/>
    </row>
    <row r="2681" customHeight="1" spans="6:21">
      <c r="F2681" s="593"/>
      <c r="G2681" s="593"/>
      <c r="H2681" s="593"/>
      <c r="I2681" s="593"/>
      <c r="J2681" s="593"/>
      <c r="K2681" s="593"/>
      <c r="L2681" s="593"/>
      <c r="M2681" s="593"/>
      <c r="N2681" s="593"/>
      <c r="O2681" s="593"/>
      <c r="P2681" s="593"/>
      <c r="R2681" s="593"/>
      <c r="S2681" s="593"/>
      <c r="T2681" s="593"/>
      <c r="U2681" s="593"/>
    </row>
    <row r="2682" customHeight="1" spans="6:21">
      <c r="F2682" s="593"/>
      <c r="G2682" s="593"/>
      <c r="H2682" s="593"/>
      <c r="I2682" s="593"/>
      <c r="J2682" s="593"/>
      <c r="K2682" s="593"/>
      <c r="L2682" s="593"/>
      <c r="M2682" s="593"/>
      <c r="N2682" s="593"/>
      <c r="O2682" s="593"/>
      <c r="P2682" s="593"/>
      <c r="R2682" s="593"/>
      <c r="S2682" s="593"/>
      <c r="T2682" s="593"/>
      <c r="U2682" s="593"/>
    </row>
    <row r="2683" customHeight="1" spans="6:21">
      <c r="F2683" s="593"/>
      <c r="G2683" s="593"/>
      <c r="H2683" s="593"/>
      <c r="I2683" s="593"/>
      <c r="J2683" s="593"/>
      <c r="K2683" s="593"/>
      <c r="L2683" s="593"/>
      <c r="M2683" s="593"/>
      <c r="N2683" s="593"/>
      <c r="O2683" s="593"/>
      <c r="P2683" s="593"/>
      <c r="R2683" s="593"/>
      <c r="S2683" s="593"/>
      <c r="T2683" s="593"/>
      <c r="U2683" s="593"/>
    </row>
    <row r="2684" customHeight="1" spans="6:21">
      <c r="F2684" s="593"/>
      <c r="G2684" s="593"/>
      <c r="H2684" s="593"/>
      <c r="I2684" s="593"/>
      <c r="J2684" s="593"/>
      <c r="K2684" s="593"/>
      <c r="L2684" s="593"/>
      <c r="M2684" s="593"/>
      <c r="N2684" s="593"/>
      <c r="O2684" s="593"/>
      <c r="P2684" s="593"/>
      <c r="R2684" s="593"/>
      <c r="S2684" s="593"/>
      <c r="T2684" s="593"/>
      <c r="U2684" s="593"/>
    </row>
    <row r="2685" customHeight="1" spans="6:21">
      <c r="F2685" s="593"/>
      <c r="G2685" s="593"/>
      <c r="H2685" s="593"/>
      <c r="I2685" s="593"/>
      <c r="J2685" s="593"/>
      <c r="K2685" s="593"/>
      <c r="L2685" s="593"/>
      <c r="M2685" s="593"/>
      <c r="N2685" s="593"/>
      <c r="O2685" s="593"/>
      <c r="P2685" s="593"/>
      <c r="R2685" s="593"/>
      <c r="S2685" s="593"/>
      <c r="T2685" s="593"/>
      <c r="U2685" s="593"/>
    </row>
    <row r="2686" customHeight="1" spans="6:21">
      <c r="F2686" s="593"/>
      <c r="G2686" s="593"/>
      <c r="H2686" s="593"/>
      <c r="I2686" s="593"/>
      <c r="J2686" s="593"/>
      <c r="K2686" s="593"/>
      <c r="L2686" s="593"/>
      <c r="M2686" s="593"/>
      <c r="N2686" s="593"/>
      <c r="O2686" s="593"/>
      <c r="P2686" s="593"/>
      <c r="R2686" s="593"/>
      <c r="S2686" s="593"/>
      <c r="T2686" s="593"/>
      <c r="U2686" s="593"/>
    </row>
    <row r="2687" customHeight="1" spans="6:21">
      <c r="F2687" s="593"/>
      <c r="G2687" s="593"/>
      <c r="H2687" s="593"/>
      <c r="I2687" s="593"/>
      <c r="J2687" s="593"/>
      <c r="K2687" s="593"/>
      <c r="L2687" s="593"/>
      <c r="M2687" s="593"/>
      <c r="N2687" s="593"/>
      <c r="O2687" s="593"/>
      <c r="P2687" s="593"/>
      <c r="R2687" s="593"/>
      <c r="S2687" s="593"/>
      <c r="T2687" s="593"/>
      <c r="U2687" s="593"/>
    </row>
    <row r="2688" customHeight="1" spans="6:21">
      <c r="F2688" s="593"/>
      <c r="G2688" s="593"/>
      <c r="H2688" s="593"/>
      <c r="I2688" s="593"/>
      <c r="J2688" s="593"/>
      <c r="K2688" s="593"/>
      <c r="L2688" s="593"/>
      <c r="M2688" s="593"/>
      <c r="N2688" s="593"/>
      <c r="O2688" s="593"/>
      <c r="P2688" s="593"/>
      <c r="R2688" s="593"/>
      <c r="S2688" s="593"/>
      <c r="T2688" s="593"/>
      <c r="U2688" s="593"/>
    </row>
    <row r="2689" customHeight="1" spans="6:21">
      <c r="F2689" s="593"/>
      <c r="G2689" s="593"/>
      <c r="H2689" s="593"/>
      <c r="I2689" s="593"/>
      <c r="J2689" s="593"/>
      <c r="K2689" s="593"/>
      <c r="L2689" s="593"/>
      <c r="M2689" s="593"/>
      <c r="N2689" s="593"/>
      <c r="O2689" s="593"/>
      <c r="P2689" s="593"/>
      <c r="R2689" s="593"/>
      <c r="S2689" s="593"/>
      <c r="T2689" s="593"/>
      <c r="U2689" s="593"/>
    </row>
    <row r="2690" customHeight="1" spans="6:21">
      <c r="F2690" s="593"/>
      <c r="G2690" s="593"/>
      <c r="H2690" s="593"/>
      <c r="I2690" s="593"/>
      <c r="J2690" s="593"/>
      <c r="K2690" s="593"/>
      <c r="L2690" s="593"/>
      <c r="M2690" s="593"/>
      <c r="N2690" s="593"/>
      <c r="O2690" s="593"/>
      <c r="P2690" s="593"/>
      <c r="R2690" s="593"/>
      <c r="S2690" s="593"/>
      <c r="T2690" s="593"/>
      <c r="U2690" s="593"/>
    </row>
    <row r="2691" customHeight="1" spans="6:21">
      <c r="F2691" s="593"/>
      <c r="G2691" s="593"/>
      <c r="H2691" s="593"/>
      <c r="I2691" s="593"/>
      <c r="J2691" s="593"/>
      <c r="K2691" s="593"/>
      <c r="L2691" s="593"/>
      <c r="M2691" s="593"/>
      <c r="N2691" s="593"/>
      <c r="O2691" s="593"/>
      <c r="P2691" s="593"/>
      <c r="R2691" s="593"/>
      <c r="S2691" s="593"/>
      <c r="T2691" s="593"/>
      <c r="U2691" s="593"/>
    </row>
    <row r="2692" customHeight="1" spans="6:21">
      <c r="F2692" s="593"/>
      <c r="G2692" s="593"/>
      <c r="H2692" s="593"/>
      <c r="I2692" s="593"/>
      <c r="J2692" s="593"/>
      <c r="K2692" s="593"/>
      <c r="L2692" s="593"/>
      <c r="M2692" s="593"/>
      <c r="N2692" s="593"/>
      <c r="O2692" s="593"/>
      <c r="P2692" s="593"/>
      <c r="R2692" s="593"/>
      <c r="S2692" s="593"/>
      <c r="T2692" s="593"/>
      <c r="U2692" s="593"/>
    </row>
    <row r="2693" customHeight="1" spans="6:21">
      <c r="F2693" s="593"/>
      <c r="G2693" s="593"/>
      <c r="H2693" s="593"/>
      <c r="I2693" s="593"/>
      <c r="J2693" s="593"/>
      <c r="K2693" s="593"/>
      <c r="L2693" s="593"/>
      <c r="M2693" s="593"/>
      <c r="N2693" s="593"/>
      <c r="O2693" s="593"/>
      <c r="P2693" s="593"/>
      <c r="R2693" s="593"/>
      <c r="S2693" s="593"/>
      <c r="T2693" s="593"/>
      <c r="U2693" s="593"/>
    </row>
    <row r="2694" customHeight="1" spans="6:21">
      <c r="F2694" s="593"/>
      <c r="G2694" s="593"/>
      <c r="H2694" s="593"/>
      <c r="I2694" s="593"/>
      <c r="J2694" s="593"/>
      <c r="K2694" s="593"/>
      <c r="L2694" s="593"/>
      <c r="M2694" s="593"/>
      <c r="N2694" s="593"/>
      <c r="O2694" s="593"/>
      <c r="P2694" s="593"/>
      <c r="R2694" s="593"/>
      <c r="S2694" s="593"/>
      <c r="T2694" s="593"/>
      <c r="U2694" s="593"/>
    </row>
    <row r="2695" customHeight="1" spans="6:21">
      <c r="F2695" s="593"/>
      <c r="G2695" s="593"/>
      <c r="H2695" s="593"/>
      <c r="I2695" s="593"/>
      <c r="J2695" s="593"/>
      <c r="K2695" s="593"/>
      <c r="L2695" s="593"/>
      <c r="M2695" s="593"/>
      <c r="N2695" s="593"/>
      <c r="O2695" s="593"/>
      <c r="P2695" s="593"/>
      <c r="R2695" s="593"/>
      <c r="S2695" s="593"/>
      <c r="T2695" s="593"/>
      <c r="U2695" s="593"/>
    </row>
    <row r="2696" customHeight="1" spans="6:21">
      <c r="F2696" s="593"/>
      <c r="G2696" s="593"/>
      <c r="H2696" s="593"/>
      <c r="I2696" s="593"/>
      <c r="J2696" s="593"/>
      <c r="K2696" s="593"/>
      <c r="L2696" s="593"/>
      <c r="M2696" s="593"/>
      <c r="N2696" s="593"/>
      <c r="O2696" s="593"/>
      <c r="P2696" s="593"/>
      <c r="R2696" s="593"/>
      <c r="S2696" s="593"/>
      <c r="T2696" s="593"/>
      <c r="U2696" s="593"/>
    </row>
    <row r="2697" customHeight="1" spans="6:21">
      <c r="F2697" s="593"/>
      <c r="G2697" s="593"/>
      <c r="H2697" s="593"/>
      <c r="I2697" s="593"/>
      <c r="J2697" s="593"/>
      <c r="K2697" s="593"/>
      <c r="L2697" s="593"/>
      <c r="M2697" s="593"/>
      <c r="N2697" s="593"/>
      <c r="O2697" s="593"/>
      <c r="P2697" s="593"/>
      <c r="R2697" s="593"/>
      <c r="S2697" s="593"/>
      <c r="T2697" s="593"/>
      <c r="U2697" s="593"/>
    </row>
    <row r="2698" customHeight="1" spans="6:21">
      <c r="F2698" s="593"/>
      <c r="G2698" s="593"/>
      <c r="H2698" s="593"/>
      <c r="I2698" s="593"/>
      <c r="J2698" s="593"/>
      <c r="K2698" s="593"/>
      <c r="L2698" s="593"/>
      <c r="M2698" s="593"/>
      <c r="N2698" s="593"/>
      <c r="O2698" s="593"/>
      <c r="P2698" s="593"/>
      <c r="R2698" s="593"/>
      <c r="S2698" s="593"/>
      <c r="T2698" s="593"/>
      <c r="U2698" s="593"/>
    </row>
    <row r="2699" customHeight="1" spans="6:21">
      <c r="F2699" s="593"/>
      <c r="G2699" s="593"/>
      <c r="H2699" s="593"/>
      <c r="I2699" s="593"/>
      <c r="J2699" s="593"/>
      <c r="K2699" s="593"/>
      <c r="L2699" s="593"/>
      <c r="M2699" s="593"/>
      <c r="N2699" s="593"/>
      <c r="O2699" s="593"/>
      <c r="P2699" s="593"/>
      <c r="R2699" s="593"/>
      <c r="S2699" s="593"/>
      <c r="T2699" s="593"/>
      <c r="U2699" s="593"/>
    </row>
    <row r="2700" customHeight="1" spans="6:21">
      <c r="F2700" s="593"/>
      <c r="G2700" s="593"/>
      <c r="H2700" s="593"/>
      <c r="I2700" s="593"/>
      <c r="J2700" s="593"/>
      <c r="K2700" s="593"/>
      <c r="L2700" s="593"/>
      <c r="M2700" s="593"/>
      <c r="N2700" s="593"/>
      <c r="O2700" s="593"/>
      <c r="P2700" s="593"/>
      <c r="R2700" s="593"/>
      <c r="S2700" s="593"/>
      <c r="T2700" s="593"/>
      <c r="U2700" s="593"/>
    </row>
    <row r="2701" customHeight="1" spans="6:21">
      <c r="F2701" s="593"/>
      <c r="G2701" s="593"/>
      <c r="H2701" s="593"/>
      <c r="I2701" s="593"/>
      <c r="J2701" s="593"/>
      <c r="K2701" s="593"/>
      <c r="L2701" s="593"/>
      <c r="M2701" s="593"/>
      <c r="N2701" s="593"/>
      <c r="O2701" s="593"/>
      <c r="P2701" s="593"/>
      <c r="R2701" s="593"/>
      <c r="S2701" s="593"/>
      <c r="T2701" s="593"/>
      <c r="U2701" s="593"/>
    </row>
    <row r="2702" customHeight="1" spans="6:21">
      <c r="F2702" s="593"/>
      <c r="G2702" s="593"/>
      <c r="H2702" s="593"/>
      <c r="I2702" s="593"/>
      <c r="J2702" s="593"/>
      <c r="K2702" s="593"/>
      <c r="L2702" s="593"/>
      <c r="M2702" s="593"/>
      <c r="N2702" s="593"/>
      <c r="O2702" s="593"/>
      <c r="P2702" s="593"/>
      <c r="R2702" s="593"/>
      <c r="S2702" s="593"/>
      <c r="T2702" s="593"/>
      <c r="U2702" s="593"/>
    </row>
    <row r="2703" customHeight="1" spans="6:21">
      <c r="F2703" s="593"/>
      <c r="G2703" s="593"/>
      <c r="H2703" s="593"/>
      <c r="I2703" s="593"/>
      <c r="J2703" s="593"/>
      <c r="K2703" s="593"/>
      <c r="L2703" s="593"/>
      <c r="M2703" s="593"/>
      <c r="N2703" s="593"/>
      <c r="O2703" s="593"/>
      <c r="P2703" s="593"/>
      <c r="R2703" s="593"/>
      <c r="S2703" s="593"/>
      <c r="T2703" s="593"/>
      <c r="U2703" s="593"/>
    </row>
    <row r="2704" customHeight="1" spans="6:21">
      <c r="F2704" s="593"/>
      <c r="G2704" s="593"/>
      <c r="H2704" s="593"/>
      <c r="I2704" s="593"/>
      <c r="J2704" s="593"/>
      <c r="K2704" s="593"/>
      <c r="L2704" s="593"/>
      <c r="M2704" s="593"/>
      <c r="N2704" s="593"/>
      <c r="O2704" s="593"/>
      <c r="P2704" s="593"/>
      <c r="R2704" s="593"/>
      <c r="S2704" s="593"/>
      <c r="T2704" s="593"/>
      <c r="U2704" s="593"/>
    </row>
    <row r="2705" customHeight="1" spans="6:21">
      <c r="F2705" s="593"/>
      <c r="G2705" s="593"/>
      <c r="H2705" s="593"/>
      <c r="I2705" s="593"/>
      <c r="J2705" s="593"/>
      <c r="K2705" s="593"/>
      <c r="L2705" s="593"/>
      <c r="M2705" s="593"/>
      <c r="N2705" s="593"/>
      <c r="O2705" s="593"/>
      <c r="P2705" s="593"/>
      <c r="R2705" s="593"/>
      <c r="S2705" s="593"/>
      <c r="T2705" s="593"/>
      <c r="U2705" s="593"/>
    </row>
    <row r="2706" customHeight="1" spans="6:21">
      <c r="F2706" s="593"/>
      <c r="G2706" s="593"/>
      <c r="H2706" s="593"/>
      <c r="I2706" s="593"/>
      <c r="J2706" s="593"/>
      <c r="K2706" s="593"/>
      <c r="L2706" s="593"/>
      <c r="M2706" s="593"/>
      <c r="N2706" s="593"/>
      <c r="O2706" s="593"/>
      <c r="P2706" s="593"/>
      <c r="R2706" s="593"/>
      <c r="S2706" s="593"/>
      <c r="T2706" s="593"/>
      <c r="U2706" s="593"/>
    </row>
    <row r="2707" customHeight="1" spans="6:21">
      <c r="F2707" s="593"/>
      <c r="G2707" s="593"/>
      <c r="H2707" s="593"/>
      <c r="I2707" s="593"/>
      <c r="J2707" s="593"/>
      <c r="K2707" s="593"/>
      <c r="L2707" s="593"/>
      <c r="M2707" s="593"/>
      <c r="N2707" s="593"/>
      <c r="O2707" s="593"/>
      <c r="P2707" s="593"/>
      <c r="R2707" s="593"/>
      <c r="S2707" s="593"/>
      <c r="T2707" s="593"/>
      <c r="U2707" s="593"/>
    </row>
    <row r="2708" customHeight="1" spans="6:21">
      <c r="F2708" s="593"/>
      <c r="G2708" s="593"/>
      <c r="H2708" s="593"/>
      <c r="I2708" s="593"/>
      <c r="J2708" s="593"/>
      <c r="K2708" s="593"/>
      <c r="L2708" s="593"/>
      <c r="M2708" s="593"/>
      <c r="N2708" s="593"/>
      <c r="O2708" s="593"/>
      <c r="P2708" s="593"/>
      <c r="R2708" s="593"/>
      <c r="S2708" s="593"/>
      <c r="T2708" s="593"/>
      <c r="U2708" s="593"/>
    </row>
    <row r="2709" customHeight="1" spans="6:21">
      <c r="F2709" s="593"/>
      <c r="G2709" s="593"/>
      <c r="H2709" s="593"/>
      <c r="I2709" s="593"/>
      <c r="J2709" s="593"/>
      <c r="K2709" s="593"/>
      <c r="L2709" s="593"/>
      <c r="M2709" s="593"/>
      <c r="N2709" s="593"/>
      <c r="O2709" s="593"/>
      <c r="P2709" s="593"/>
      <c r="R2709" s="593"/>
      <c r="S2709" s="593"/>
      <c r="T2709" s="593"/>
      <c r="U2709" s="593"/>
    </row>
    <row r="2710" customHeight="1" spans="6:21">
      <c r="F2710" s="593"/>
      <c r="G2710" s="593"/>
      <c r="H2710" s="593"/>
      <c r="I2710" s="593"/>
      <c r="J2710" s="593"/>
      <c r="K2710" s="593"/>
      <c r="L2710" s="593"/>
      <c r="M2710" s="593"/>
      <c r="N2710" s="593"/>
      <c r="O2710" s="593"/>
      <c r="P2710" s="593"/>
      <c r="R2710" s="593"/>
      <c r="S2710" s="593"/>
      <c r="T2710" s="593"/>
      <c r="U2710" s="593"/>
    </row>
    <row r="2711" customHeight="1" spans="6:21">
      <c r="F2711" s="593"/>
      <c r="G2711" s="593"/>
      <c r="H2711" s="593"/>
      <c r="I2711" s="593"/>
      <c r="J2711" s="593"/>
      <c r="K2711" s="593"/>
      <c r="L2711" s="593"/>
      <c r="M2711" s="593"/>
      <c r="N2711" s="593"/>
      <c r="O2711" s="593"/>
      <c r="P2711" s="593"/>
      <c r="R2711" s="593"/>
      <c r="S2711" s="593"/>
      <c r="T2711" s="593"/>
      <c r="U2711" s="593"/>
    </row>
    <row r="2712" customHeight="1" spans="6:21">
      <c r="F2712" s="593"/>
      <c r="G2712" s="593"/>
      <c r="H2712" s="593"/>
      <c r="I2712" s="593"/>
      <c r="J2712" s="593"/>
      <c r="K2712" s="593"/>
      <c r="L2712" s="593"/>
      <c r="M2712" s="593"/>
      <c r="N2712" s="593"/>
      <c r="O2712" s="593"/>
      <c r="P2712" s="593"/>
      <c r="R2712" s="593"/>
      <c r="S2712" s="593"/>
      <c r="T2712" s="593"/>
      <c r="U2712" s="593"/>
    </row>
    <row r="2713" customHeight="1" spans="6:21">
      <c r="F2713" s="593"/>
      <c r="G2713" s="593"/>
      <c r="H2713" s="593"/>
      <c r="I2713" s="593"/>
      <c r="J2713" s="593"/>
      <c r="K2713" s="593"/>
      <c r="L2713" s="593"/>
      <c r="M2713" s="593"/>
      <c r="N2713" s="593"/>
      <c r="O2713" s="593"/>
      <c r="P2713" s="593"/>
      <c r="R2713" s="593"/>
      <c r="S2713" s="593"/>
      <c r="T2713" s="593"/>
      <c r="U2713" s="593"/>
    </row>
    <row r="2714" customHeight="1" spans="6:21">
      <c r="F2714" s="593"/>
      <c r="G2714" s="593"/>
      <c r="H2714" s="593"/>
      <c r="I2714" s="593"/>
      <c r="J2714" s="593"/>
      <c r="K2714" s="593"/>
      <c r="L2714" s="593"/>
      <c r="M2714" s="593"/>
      <c r="N2714" s="593"/>
      <c r="O2714" s="593"/>
      <c r="P2714" s="593"/>
      <c r="R2714" s="593"/>
      <c r="S2714" s="593"/>
      <c r="T2714" s="593"/>
      <c r="U2714" s="593"/>
    </row>
    <row r="2715" customHeight="1" spans="6:21">
      <c r="F2715" s="593"/>
      <c r="G2715" s="593"/>
      <c r="H2715" s="593"/>
      <c r="I2715" s="593"/>
      <c r="J2715" s="593"/>
      <c r="K2715" s="593"/>
      <c r="L2715" s="593"/>
      <c r="M2715" s="593"/>
      <c r="N2715" s="593"/>
      <c r="O2715" s="593"/>
      <c r="P2715" s="593"/>
      <c r="R2715" s="593"/>
      <c r="S2715" s="593"/>
      <c r="T2715" s="593"/>
      <c r="U2715" s="593"/>
    </row>
    <row r="2716" customHeight="1" spans="6:21">
      <c r="F2716" s="593"/>
      <c r="G2716" s="593"/>
      <c r="H2716" s="593"/>
      <c r="I2716" s="593"/>
      <c r="J2716" s="593"/>
      <c r="K2716" s="593"/>
      <c r="L2716" s="593"/>
      <c r="M2716" s="593"/>
      <c r="N2716" s="593"/>
      <c r="O2716" s="593"/>
      <c r="P2716" s="593"/>
      <c r="R2716" s="593"/>
      <c r="S2716" s="593"/>
      <c r="T2716" s="593"/>
      <c r="U2716" s="593"/>
    </row>
    <row r="2717" customHeight="1" spans="6:21">
      <c r="F2717" s="593"/>
      <c r="G2717" s="593"/>
      <c r="H2717" s="593"/>
      <c r="I2717" s="593"/>
      <c r="J2717" s="593"/>
      <c r="K2717" s="593"/>
      <c r="L2717" s="593"/>
      <c r="M2717" s="593"/>
      <c r="N2717" s="593"/>
      <c r="O2717" s="593"/>
      <c r="P2717" s="593"/>
      <c r="R2717" s="593"/>
      <c r="S2717" s="593"/>
      <c r="T2717" s="593"/>
      <c r="U2717" s="593"/>
    </row>
    <row r="2718" customHeight="1" spans="6:21">
      <c r="F2718" s="593"/>
      <c r="G2718" s="593"/>
      <c r="H2718" s="593"/>
      <c r="I2718" s="593"/>
      <c r="J2718" s="593"/>
      <c r="K2718" s="593"/>
      <c r="L2718" s="593"/>
      <c r="M2718" s="593"/>
      <c r="N2718" s="593"/>
      <c r="O2718" s="593"/>
      <c r="P2718" s="593"/>
      <c r="R2718" s="593"/>
      <c r="S2718" s="593"/>
      <c r="T2718" s="593"/>
      <c r="U2718" s="593"/>
    </row>
    <row r="2719" customHeight="1" spans="6:21">
      <c r="F2719" s="593"/>
      <c r="G2719" s="593"/>
      <c r="H2719" s="593"/>
      <c r="I2719" s="593"/>
      <c r="J2719" s="593"/>
      <c r="K2719" s="593"/>
      <c r="L2719" s="593"/>
      <c r="M2719" s="593"/>
      <c r="N2719" s="593"/>
      <c r="O2719" s="593"/>
      <c r="P2719" s="593"/>
      <c r="R2719" s="593"/>
      <c r="S2719" s="593"/>
      <c r="T2719" s="593"/>
      <c r="U2719" s="593"/>
    </row>
    <row r="2720" customHeight="1" spans="6:21">
      <c r="F2720" s="593"/>
      <c r="G2720" s="593"/>
      <c r="H2720" s="593"/>
      <c r="I2720" s="593"/>
      <c r="J2720" s="593"/>
      <c r="K2720" s="593"/>
      <c r="L2720" s="593"/>
      <c r="M2720" s="593"/>
      <c r="N2720" s="593"/>
      <c r="O2720" s="593"/>
      <c r="P2720" s="593"/>
      <c r="R2720" s="593"/>
      <c r="S2720" s="593"/>
      <c r="T2720" s="593"/>
      <c r="U2720" s="593"/>
    </row>
    <row r="2721" customHeight="1" spans="6:21">
      <c r="F2721" s="593"/>
      <c r="G2721" s="593"/>
      <c r="H2721" s="593"/>
      <c r="I2721" s="593"/>
      <c r="J2721" s="593"/>
      <c r="K2721" s="593"/>
      <c r="L2721" s="593"/>
      <c r="M2721" s="593"/>
      <c r="N2721" s="593"/>
      <c r="O2721" s="593"/>
      <c r="P2721" s="593"/>
      <c r="R2721" s="593"/>
      <c r="S2721" s="593"/>
      <c r="T2721" s="593"/>
      <c r="U2721" s="593"/>
    </row>
    <row r="2722" customHeight="1" spans="6:21">
      <c r="F2722" s="593"/>
      <c r="G2722" s="593"/>
      <c r="H2722" s="593"/>
      <c r="I2722" s="593"/>
      <c r="J2722" s="593"/>
      <c r="K2722" s="593"/>
      <c r="L2722" s="593"/>
      <c r="M2722" s="593"/>
      <c r="N2722" s="593"/>
      <c r="O2722" s="593"/>
      <c r="P2722" s="593"/>
      <c r="R2722" s="593"/>
      <c r="S2722" s="593"/>
      <c r="T2722" s="593"/>
      <c r="U2722" s="593"/>
    </row>
    <row r="2723" customHeight="1" spans="6:21">
      <c r="F2723" s="593"/>
      <c r="G2723" s="593"/>
      <c r="H2723" s="593"/>
      <c r="I2723" s="593"/>
      <c r="J2723" s="593"/>
      <c r="K2723" s="593"/>
      <c r="L2723" s="593"/>
      <c r="M2723" s="593"/>
      <c r="N2723" s="593"/>
      <c r="O2723" s="593"/>
      <c r="P2723" s="593"/>
      <c r="R2723" s="593"/>
      <c r="S2723" s="593"/>
      <c r="T2723" s="593"/>
      <c r="U2723" s="593"/>
    </row>
    <row r="2724" customHeight="1" spans="6:21">
      <c r="F2724" s="593"/>
      <c r="G2724" s="593"/>
      <c r="H2724" s="593"/>
      <c r="I2724" s="593"/>
      <c r="J2724" s="593"/>
      <c r="K2724" s="593"/>
      <c r="L2724" s="593"/>
      <c r="M2724" s="593"/>
      <c r="N2724" s="593"/>
      <c r="O2724" s="593"/>
      <c r="P2724" s="593"/>
      <c r="R2724" s="593"/>
      <c r="S2724" s="593"/>
      <c r="T2724" s="593"/>
      <c r="U2724" s="593"/>
    </row>
    <row r="2725" customHeight="1" spans="6:21">
      <c r="F2725" s="593"/>
      <c r="G2725" s="593"/>
      <c r="H2725" s="593"/>
      <c r="I2725" s="593"/>
      <c r="J2725" s="593"/>
      <c r="K2725" s="593"/>
      <c r="L2725" s="593"/>
      <c r="M2725" s="593"/>
      <c r="N2725" s="593"/>
      <c r="O2725" s="593"/>
      <c r="P2725" s="593"/>
      <c r="R2725" s="593"/>
      <c r="S2725" s="593"/>
      <c r="T2725" s="593"/>
      <c r="U2725" s="593"/>
    </row>
    <row r="2726" customHeight="1" spans="6:21">
      <c r="F2726" s="593"/>
      <c r="G2726" s="593"/>
      <c r="H2726" s="593"/>
      <c r="I2726" s="593"/>
      <c r="J2726" s="593"/>
      <c r="K2726" s="593"/>
      <c r="L2726" s="593"/>
      <c r="M2726" s="593"/>
      <c r="N2726" s="593"/>
      <c r="O2726" s="593"/>
      <c r="P2726" s="593"/>
      <c r="R2726" s="593"/>
      <c r="S2726" s="593"/>
      <c r="T2726" s="593"/>
      <c r="U2726" s="593"/>
    </row>
    <row r="2727" customHeight="1" spans="6:21">
      <c r="F2727" s="593"/>
      <c r="G2727" s="593"/>
      <c r="H2727" s="593"/>
      <c r="I2727" s="593"/>
      <c r="J2727" s="593"/>
      <c r="K2727" s="593"/>
      <c r="L2727" s="593"/>
      <c r="M2727" s="593"/>
      <c r="N2727" s="593"/>
      <c r="O2727" s="593"/>
      <c r="P2727" s="593"/>
      <c r="R2727" s="593"/>
      <c r="S2727" s="593"/>
      <c r="T2727" s="593"/>
      <c r="U2727" s="593"/>
    </row>
    <row r="2728" customHeight="1" spans="6:21">
      <c r="F2728" s="593"/>
      <c r="G2728" s="593"/>
      <c r="H2728" s="593"/>
      <c r="I2728" s="593"/>
      <c r="J2728" s="593"/>
      <c r="K2728" s="593"/>
      <c r="L2728" s="593"/>
      <c r="M2728" s="593"/>
      <c r="N2728" s="593"/>
      <c r="O2728" s="593"/>
      <c r="P2728" s="593"/>
      <c r="R2728" s="593"/>
      <c r="S2728" s="593"/>
      <c r="T2728" s="593"/>
      <c r="U2728" s="593"/>
    </row>
    <row r="2729" customHeight="1" spans="6:21">
      <c r="F2729" s="593"/>
      <c r="G2729" s="593"/>
      <c r="H2729" s="593"/>
      <c r="I2729" s="593"/>
      <c r="J2729" s="593"/>
      <c r="K2729" s="593"/>
      <c r="L2729" s="593"/>
      <c r="M2729" s="593"/>
      <c r="N2729" s="593"/>
      <c r="O2729" s="593"/>
      <c r="P2729" s="593"/>
      <c r="R2729" s="593"/>
      <c r="S2729" s="593"/>
      <c r="T2729" s="593"/>
      <c r="U2729" s="593"/>
    </row>
    <row r="2730" customHeight="1" spans="6:21">
      <c r="F2730" s="593"/>
      <c r="G2730" s="593"/>
      <c r="H2730" s="593"/>
      <c r="I2730" s="593"/>
      <c r="J2730" s="593"/>
      <c r="K2730" s="593"/>
      <c r="L2730" s="593"/>
      <c r="M2730" s="593"/>
      <c r="N2730" s="593"/>
      <c r="O2730" s="593"/>
      <c r="P2730" s="593"/>
      <c r="R2730" s="593"/>
      <c r="S2730" s="593"/>
      <c r="T2730" s="593"/>
      <c r="U2730" s="593"/>
    </row>
    <row r="2731" customHeight="1" spans="6:21">
      <c r="F2731" s="593"/>
      <c r="G2731" s="593"/>
      <c r="H2731" s="593"/>
      <c r="I2731" s="593"/>
      <c r="J2731" s="593"/>
      <c r="K2731" s="593"/>
      <c r="L2731" s="593"/>
      <c r="M2731" s="593"/>
      <c r="N2731" s="593"/>
      <c r="O2731" s="593"/>
      <c r="P2731" s="593"/>
      <c r="R2731" s="593"/>
      <c r="S2731" s="593"/>
      <c r="T2731" s="593"/>
      <c r="U2731" s="593"/>
    </row>
    <row r="2732" customHeight="1" spans="6:21">
      <c r="F2732" s="593"/>
      <c r="G2732" s="593"/>
      <c r="H2732" s="593"/>
      <c r="I2732" s="593"/>
      <c r="J2732" s="593"/>
      <c r="K2732" s="593"/>
      <c r="L2732" s="593"/>
      <c r="M2732" s="593"/>
      <c r="N2732" s="593"/>
      <c r="O2732" s="593"/>
      <c r="P2732" s="593"/>
      <c r="R2732" s="593"/>
      <c r="S2732" s="593"/>
      <c r="T2732" s="593"/>
      <c r="U2732" s="593"/>
    </row>
    <row r="2733" customHeight="1" spans="6:21">
      <c r="F2733" s="593"/>
      <c r="G2733" s="593"/>
      <c r="H2733" s="593"/>
      <c r="I2733" s="593"/>
      <c r="J2733" s="593"/>
      <c r="K2733" s="593"/>
      <c r="L2733" s="593"/>
      <c r="M2733" s="593"/>
      <c r="N2733" s="593"/>
      <c r="O2733" s="593"/>
      <c r="P2733" s="593"/>
      <c r="R2733" s="593"/>
      <c r="S2733" s="593"/>
      <c r="T2733" s="593"/>
      <c r="U2733" s="593"/>
    </row>
    <row r="2734" customHeight="1" spans="6:21">
      <c r="F2734" s="593"/>
      <c r="G2734" s="593"/>
      <c r="H2734" s="593"/>
      <c r="I2734" s="593"/>
      <c r="J2734" s="593"/>
      <c r="K2734" s="593"/>
      <c r="L2734" s="593"/>
      <c r="M2734" s="593"/>
      <c r="N2734" s="593"/>
      <c r="O2734" s="593"/>
      <c r="P2734" s="593"/>
      <c r="R2734" s="593"/>
      <c r="S2734" s="593"/>
      <c r="T2734" s="593"/>
      <c r="U2734" s="593"/>
    </row>
    <row r="2735" customHeight="1" spans="6:21">
      <c r="F2735" s="593"/>
      <c r="G2735" s="593"/>
      <c r="H2735" s="593"/>
      <c r="I2735" s="593"/>
      <c r="J2735" s="593"/>
      <c r="K2735" s="593"/>
      <c r="L2735" s="593"/>
      <c r="M2735" s="593"/>
      <c r="N2735" s="593"/>
      <c r="O2735" s="593"/>
      <c r="P2735" s="593"/>
      <c r="R2735" s="593"/>
      <c r="S2735" s="593"/>
      <c r="T2735" s="593"/>
      <c r="U2735" s="593"/>
    </row>
    <row r="2736" customHeight="1" spans="6:21">
      <c r="F2736" s="593"/>
      <c r="G2736" s="593"/>
      <c r="H2736" s="593"/>
      <c r="I2736" s="593"/>
      <c r="J2736" s="593"/>
      <c r="K2736" s="593"/>
      <c r="L2736" s="593"/>
      <c r="M2736" s="593"/>
      <c r="N2736" s="593"/>
      <c r="O2736" s="593"/>
      <c r="P2736" s="593"/>
      <c r="R2736" s="593"/>
      <c r="S2736" s="593"/>
      <c r="T2736" s="593"/>
      <c r="U2736" s="593"/>
    </row>
    <row r="2737" customHeight="1" spans="6:21">
      <c r="F2737" s="593"/>
      <c r="G2737" s="593"/>
      <c r="H2737" s="593"/>
      <c r="I2737" s="593"/>
      <c r="J2737" s="593"/>
      <c r="K2737" s="593"/>
      <c r="L2737" s="593"/>
      <c r="M2737" s="593"/>
      <c r="N2737" s="593"/>
      <c r="O2737" s="593"/>
      <c r="P2737" s="593"/>
      <c r="R2737" s="593"/>
      <c r="S2737" s="593"/>
      <c r="T2737" s="593"/>
      <c r="U2737" s="593"/>
    </row>
    <row r="2738" customHeight="1" spans="6:21">
      <c r="F2738" s="593"/>
      <c r="G2738" s="593"/>
      <c r="H2738" s="593"/>
      <c r="I2738" s="593"/>
      <c r="J2738" s="593"/>
      <c r="K2738" s="593"/>
      <c r="L2738" s="593"/>
      <c r="M2738" s="593"/>
      <c r="N2738" s="593"/>
      <c r="O2738" s="593"/>
      <c r="P2738" s="593"/>
      <c r="R2738" s="593"/>
      <c r="S2738" s="593"/>
      <c r="T2738" s="593"/>
      <c r="U2738" s="593"/>
    </row>
    <row r="2739" customHeight="1" spans="6:21">
      <c r="F2739" s="593"/>
      <c r="G2739" s="593"/>
      <c r="H2739" s="593"/>
      <c r="I2739" s="593"/>
      <c r="J2739" s="593"/>
      <c r="K2739" s="593"/>
      <c r="L2739" s="593"/>
      <c r="M2739" s="593"/>
      <c r="N2739" s="593"/>
      <c r="O2739" s="593"/>
      <c r="P2739" s="593"/>
      <c r="R2739" s="593"/>
      <c r="S2739" s="593"/>
      <c r="T2739" s="593"/>
      <c r="U2739" s="593"/>
    </row>
    <row r="2740" customHeight="1" spans="6:21">
      <c r="F2740" s="593"/>
      <c r="G2740" s="593"/>
      <c r="H2740" s="593"/>
      <c r="I2740" s="593"/>
      <c r="J2740" s="593"/>
      <c r="K2740" s="593"/>
      <c r="L2740" s="593"/>
      <c r="M2740" s="593"/>
      <c r="N2740" s="593"/>
      <c r="O2740" s="593"/>
      <c r="P2740" s="593"/>
      <c r="R2740" s="593"/>
      <c r="S2740" s="593"/>
      <c r="T2740" s="593"/>
      <c r="U2740" s="593"/>
    </row>
    <row r="2741" customHeight="1" spans="6:21">
      <c r="F2741" s="593"/>
      <c r="G2741" s="593"/>
      <c r="H2741" s="593"/>
      <c r="I2741" s="593"/>
      <c r="J2741" s="593"/>
      <c r="K2741" s="593"/>
      <c r="L2741" s="593"/>
      <c r="M2741" s="593"/>
      <c r="N2741" s="593"/>
      <c r="O2741" s="593"/>
      <c r="P2741" s="593"/>
      <c r="R2741" s="593"/>
      <c r="S2741" s="593"/>
      <c r="T2741" s="593"/>
      <c r="U2741" s="593"/>
    </row>
    <row r="2742" customHeight="1" spans="6:21">
      <c r="F2742" s="593"/>
      <c r="G2742" s="593"/>
      <c r="H2742" s="593"/>
      <c r="I2742" s="593"/>
      <c r="J2742" s="593"/>
      <c r="K2742" s="593"/>
      <c r="L2742" s="593"/>
      <c r="M2742" s="593"/>
      <c r="N2742" s="593"/>
      <c r="O2742" s="593"/>
      <c r="P2742" s="593"/>
      <c r="R2742" s="593"/>
      <c r="S2742" s="593"/>
      <c r="T2742" s="593"/>
      <c r="U2742" s="593"/>
    </row>
    <row r="2743" customHeight="1" spans="6:21">
      <c r="F2743" s="593"/>
      <c r="G2743" s="593"/>
      <c r="H2743" s="593"/>
      <c r="I2743" s="593"/>
      <c r="J2743" s="593"/>
      <c r="K2743" s="593"/>
      <c r="L2743" s="593"/>
      <c r="M2743" s="593"/>
      <c r="N2743" s="593"/>
      <c r="O2743" s="593"/>
      <c r="P2743" s="593"/>
      <c r="R2743" s="593"/>
      <c r="S2743" s="593"/>
      <c r="T2743" s="593"/>
      <c r="U2743" s="593"/>
    </row>
    <row r="2744" customHeight="1" spans="6:21">
      <c r="F2744" s="593"/>
      <c r="G2744" s="593"/>
      <c r="H2744" s="593"/>
      <c r="I2744" s="593"/>
      <c r="J2744" s="593"/>
      <c r="K2744" s="593"/>
      <c r="L2744" s="593"/>
      <c r="M2744" s="593"/>
      <c r="N2744" s="593"/>
      <c r="O2744" s="593"/>
      <c r="P2744" s="593"/>
      <c r="R2744" s="593"/>
      <c r="S2744" s="593"/>
      <c r="T2744" s="593"/>
      <c r="U2744" s="593"/>
    </row>
    <row r="2745" customHeight="1" spans="6:21">
      <c r="F2745" s="593"/>
      <c r="G2745" s="593"/>
      <c r="H2745" s="593"/>
      <c r="I2745" s="593"/>
      <c r="J2745" s="593"/>
      <c r="K2745" s="593"/>
      <c r="L2745" s="593"/>
      <c r="M2745" s="593"/>
      <c r="N2745" s="593"/>
      <c r="O2745" s="593"/>
      <c r="P2745" s="593"/>
      <c r="R2745" s="593"/>
      <c r="S2745" s="593"/>
      <c r="T2745" s="593"/>
      <c r="U2745" s="593"/>
    </row>
    <row r="2746" customHeight="1" spans="6:21">
      <c r="F2746" s="593"/>
      <c r="G2746" s="593"/>
      <c r="H2746" s="593"/>
      <c r="I2746" s="593"/>
      <c r="J2746" s="593"/>
      <c r="K2746" s="593"/>
      <c r="L2746" s="593"/>
      <c r="M2746" s="593"/>
      <c r="N2746" s="593"/>
      <c r="O2746" s="593"/>
      <c r="P2746" s="593"/>
      <c r="R2746" s="593"/>
      <c r="S2746" s="593"/>
      <c r="T2746" s="593"/>
      <c r="U2746" s="593"/>
    </row>
    <row r="2747" customHeight="1" spans="6:21">
      <c r="F2747" s="593"/>
      <c r="G2747" s="593"/>
      <c r="H2747" s="593"/>
      <c r="I2747" s="593"/>
      <c r="J2747" s="593"/>
      <c r="K2747" s="593"/>
      <c r="L2747" s="593"/>
      <c r="M2747" s="593"/>
      <c r="N2747" s="593"/>
      <c r="O2747" s="593"/>
      <c r="P2747" s="593"/>
      <c r="R2747" s="593"/>
      <c r="S2747" s="593"/>
      <c r="T2747" s="593"/>
      <c r="U2747" s="593"/>
    </row>
    <row r="2748" customHeight="1" spans="6:21">
      <c r="F2748" s="593"/>
      <c r="G2748" s="593"/>
      <c r="H2748" s="593"/>
      <c r="I2748" s="593"/>
      <c r="J2748" s="593"/>
      <c r="K2748" s="593"/>
      <c r="L2748" s="593"/>
      <c r="M2748" s="593"/>
      <c r="N2748" s="593"/>
      <c r="O2748" s="593"/>
      <c r="P2748" s="593"/>
      <c r="R2748" s="593"/>
      <c r="S2748" s="593"/>
      <c r="T2748" s="593"/>
      <c r="U2748" s="593"/>
    </row>
    <row r="2749" customHeight="1" spans="6:21">
      <c r="F2749" s="593"/>
      <c r="G2749" s="593"/>
      <c r="H2749" s="593"/>
      <c r="I2749" s="593"/>
      <c r="J2749" s="593"/>
      <c r="K2749" s="593"/>
      <c r="L2749" s="593"/>
      <c r="M2749" s="593"/>
      <c r="N2749" s="593"/>
      <c r="O2749" s="593"/>
      <c r="P2749" s="593"/>
      <c r="R2749" s="593"/>
      <c r="S2749" s="593"/>
      <c r="T2749" s="593"/>
      <c r="U2749" s="593"/>
    </row>
    <row r="2750" customHeight="1" spans="6:21">
      <c r="F2750" s="593"/>
      <c r="G2750" s="593"/>
      <c r="H2750" s="593"/>
      <c r="I2750" s="593"/>
      <c r="J2750" s="593"/>
      <c r="K2750" s="593"/>
      <c r="L2750" s="593"/>
      <c r="M2750" s="593"/>
      <c r="N2750" s="593"/>
      <c r="O2750" s="593"/>
      <c r="P2750" s="593"/>
      <c r="R2750" s="593"/>
      <c r="S2750" s="593"/>
      <c r="T2750" s="593"/>
      <c r="U2750" s="593"/>
    </row>
    <row r="2751" customHeight="1" spans="6:21">
      <c r="F2751" s="593"/>
      <c r="G2751" s="593"/>
      <c r="H2751" s="593"/>
      <c r="I2751" s="593"/>
      <c r="J2751" s="593"/>
      <c r="K2751" s="593"/>
      <c r="L2751" s="593"/>
      <c r="M2751" s="593"/>
      <c r="N2751" s="593"/>
      <c r="O2751" s="593"/>
      <c r="P2751" s="593"/>
      <c r="R2751" s="593"/>
      <c r="S2751" s="593"/>
      <c r="T2751" s="593"/>
      <c r="U2751" s="593"/>
    </row>
    <row r="2752" customHeight="1" spans="6:21">
      <c r="F2752" s="593"/>
      <c r="G2752" s="593"/>
      <c r="H2752" s="593"/>
      <c r="I2752" s="593"/>
      <c r="J2752" s="593"/>
      <c r="K2752" s="593"/>
      <c r="L2752" s="593"/>
      <c r="M2752" s="593"/>
      <c r="N2752" s="593"/>
      <c r="O2752" s="593"/>
      <c r="P2752" s="593"/>
      <c r="R2752" s="593"/>
      <c r="S2752" s="593"/>
      <c r="T2752" s="593"/>
      <c r="U2752" s="593"/>
    </row>
    <row r="2753" customHeight="1" spans="6:21">
      <c r="F2753" s="593"/>
      <c r="G2753" s="593"/>
      <c r="H2753" s="593"/>
      <c r="I2753" s="593"/>
      <c r="J2753" s="593"/>
      <c r="K2753" s="593"/>
      <c r="L2753" s="593"/>
      <c r="M2753" s="593"/>
      <c r="N2753" s="593"/>
      <c r="O2753" s="593"/>
      <c r="P2753" s="593"/>
      <c r="R2753" s="593"/>
      <c r="S2753" s="593"/>
      <c r="T2753" s="593"/>
      <c r="U2753" s="593"/>
    </row>
    <row r="2754" customHeight="1" spans="6:21">
      <c r="F2754" s="593"/>
      <c r="G2754" s="593"/>
      <c r="H2754" s="593"/>
      <c r="I2754" s="593"/>
      <c r="J2754" s="593"/>
      <c r="K2754" s="593"/>
      <c r="L2754" s="593"/>
      <c r="M2754" s="593"/>
      <c r="N2754" s="593"/>
      <c r="O2754" s="593"/>
      <c r="P2754" s="593"/>
      <c r="R2754" s="593"/>
      <c r="S2754" s="593"/>
      <c r="T2754" s="593"/>
      <c r="U2754" s="593"/>
    </row>
    <row r="2755" customHeight="1" spans="6:21">
      <c r="F2755" s="593"/>
      <c r="G2755" s="593"/>
      <c r="H2755" s="593"/>
      <c r="I2755" s="593"/>
      <c r="J2755" s="593"/>
      <c r="K2755" s="593"/>
      <c r="L2755" s="593"/>
      <c r="M2755" s="593"/>
      <c r="N2755" s="593"/>
      <c r="O2755" s="593"/>
      <c r="P2755" s="593"/>
      <c r="R2755" s="593"/>
      <c r="S2755" s="593"/>
      <c r="T2755" s="593"/>
      <c r="U2755" s="593"/>
    </row>
    <row r="2756" customHeight="1" spans="6:21">
      <c r="F2756" s="593"/>
      <c r="G2756" s="593"/>
      <c r="H2756" s="593"/>
      <c r="I2756" s="593"/>
      <c r="J2756" s="593"/>
      <c r="K2756" s="593"/>
      <c r="L2756" s="593"/>
      <c r="M2756" s="593"/>
      <c r="N2756" s="593"/>
      <c r="O2756" s="593"/>
      <c r="P2756" s="593"/>
      <c r="R2756" s="593"/>
      <c r="S2756" s="593"/>
      <c r="T2756" s="593"/>
      <c r="U2756" s="593"/>
    </row>
    <row r="2757" customHeight="1" spans="6:21">
      <c r="F2757" s="593"/>
      <c r="G2757" s="593"/>
      <c r="H2757" s="593"/>
      <c r="I2757" s="593"/>
      <c r="J2757" s="593"/>
      <c r="K2757" s="593"/>
      <c r="L2757" s="593"/>
      <c r="M2757" s="593"/>
      <c r="N2757" s="593"/>
      <c r="O2757" s="593"/>
      <c r="P2757" s="593"/>
      <c r="R2757" s="593"/>
      <c r="S2757" s="593"/>
      <c r="T2757" s="593"/>
      <c r="U2757" s="593"/>
    </row>
    <row r="2758" customHeight="1" spans="6:21">
      <c r="F2758" s="593"/>
      <c r="G2758" s="593"/>
      <c r="H2758" s="593"/>
      <c r="I2758" s="593"/>
      <c r="J2758" s="593"/>
      <c r="K2758" s="593"/>
      <c r="L2758" s="593"/>
      <c r="M2758" s="593"/>
      <c r="N2758" s="593"/>
      <c r="O2758" s="593"/>
      <c r="P2758" s="593"/>
      <c r="R2758" s="593"/>
      <c r="S2758" s="593"/>
      <c r="T2758" s="593"/>
      <c r="U2758" s="593"/>
    </row>
    <row r="2759" customHeight="1" spans="6:21">
      <c r="F2759" s="593"/>
      <c r="G2759" s="593"/>
      <c r="H2759" s="593"/>
      <c r="I2759" s="593"/>
      <c r="J2759" s="593"/>
      <c r="K2759" s="593"/>
      <c r="L2759" s="593"/>
      <c r="M2759" s="593"/>
      <c r="N2759" s="593"/>
      <c r="O2759" s="593"/>
      <c r="P2759" s="593"/>
      <c r="R2759" s="593"/>
      <c r="S2759" s="593"/>
      <c r="T2759" s="593"/>
      <c r="U2759" s="593"/>
    </row>
    <row r="2760" customHeight="1" spans="6:21">
      <c r="F2760" s="593"/>
      <c r="G2760" s="593"/>
      <c r="H2760" s="593"/>
      <c r="I2760" s="593"/>
      <c r="J2760" s="593"/>
      <c r="K2760" s="593"/>
      <c r="L2760" s="593"/>
      <c r="M2760" s="593"/>
      <c r="N2760" s="593"/>
      <c r="O2760" s="593"/>
      <c r="P2760" s="593"/>
      <c r="R2760" s="593"/>
      <c r="S2760" s="593"/>
      <c r="T2760" s="593"/>
      <c r="U2760" s="593"/>
    </row>
    <row r="2761" customHeight="1" spans="6:21">
      <c r="F2761" s="593"/>
      <c r="G2761" s="593"/>
      <c r="H2761" s="593"/>
      <c r="I2761" s="593"/>
      <c r="J2761" s="593"/>
      <c r="K2761" s="593"/>
      <c r="L2761" s="593"/>
      <c r="M2761" s="593"/>
      <c r="N2761" s="593"/>
      <c r="O2761" s="593"/>
      <c r="P2761" s="593"/>
      <c r="R2761" s="593"/>
      <c r="S2761" s="593"/>
      <c r="T2761" s="593"/>
      <c r="U2761" s="593"/>
    </row>
    <row r="2762" customHeight="1" spans="6:21">
      <c r="F2762" s="593"/>
      <c r="G2762" s="593"/>
      <c r="H2762" s="593"/>
      <c r="I2762" s="593"/>
      <c r="J2762" s="593"/>
      <c r="K2762" s="593"/>
      <c r="L2762" s="593"/>
      <c r="M2762" s="593"/>
      <c r="N2762" s="593"/>
      <c r="O2762" s="593"/>
      <c r="P2762" s="593"/>
      <c r="R2762" s="593"/>
      <c r="S2762" s="593"/>
      <c r="T2762" s="593"/>
      <c r="U2762" s="593"/>
    </row>
    <row r="2763" customHeight="1" spans="6:21">
      <c r="F2763" s="593"/>
      <c r="G2763" s="593"/>
      <c r="H2763" s="593"/>
      <c r="I2763" s="593"/>
      <c r="J2763" s="593"/>
      <c r="K2763" s="593"/>
      <c r="L2763" s="593"/>
      <c r="M2763" s="593"/>
      <c r="N2763" s="593"/>
      <c r="O2763" s="593"/>
      <c r="P2763" s="593"/>
      <c r="R2763" s="593"/>
      <c r="S2763" s="593"/>
      <c r="T2763" s="593"/>
      <c r="U2763" s="593"/>
    </row>
    <row r="2764" customHeight="1" spans="6:21">
      <c r="F2764" s="593"/>
      <c r="G2764" s="593"/>
      <c r="H2764" s="593"/>
      <c r="I2764" s="593"/>
      <c r="J2764" s="593"/>
      <c r="K2764" s="593"/>
      <c r="L2764" s="593"/>
      <c r="M2764" s="593"/>
      <c r="N2764" s="593"/>
      <c r="O2764" s="593"/>
      <c r="P2764" s="593"/>
      <c r="R2764" s="593"/>
      <c r="S2764" s="593"/>
      <c r="T2764" s="593"/>
      <c r="U2764" s="593"/>
    </row>
    <row r="2765" customHeight="1" spans="6:21">
      <c r="F2765" s="593"/>
      <c r="G2765" s="593"/>
      <c r="H2765" s="593"/>
      <c r="I2765" s="593"/>
      <c r="J2765" s="593"/>
      <c r="K2765" s="593"/>
      <c r="L2765" s="593"/>
      <c r="M2765" s="593"/>
      <c r="N2765" s="593"/>
      <c r="O2765" s="593"/>
      <c r="P2765" s="593"/>
      <c r="R2765" s="593"/>
      <c r="S2765" s="593"/>
      <c r="T2765" s="593"/>
      <c r="U2765" s="593"/>
    </row>
    <row r="2766" customHeight="1" spans="6:21">
      <c r="F2766" s="593"/>
      <c r="G2766" s="593"/>
      <c r="H2766" s="593"/>
      <c r="I2766" s="593"/>
      <c r="J2766" s="593"/>
      <c r="K2766" s="593"/>
      <c r="L2766" s="593"/>
      <c r="M2766" s="593"/>
      <c r="N2766" s="593"/>
      <c r="O2766" s="593"/>
      <c r="P2766" s="593"/>
      <c r="R2766" s="593"/>
      <c r="S2766" s="593"/>
      <c r="T2766" s="593"/>
      <c r="U2766" s="593"/>
    </row>
    <row r="2767" customHeight="1" spans="6:21">
      <c r="F2767" s="593"/>
      <c r="G2767" s="593"/>
      <c r="H2767" s="593"/>
      <c r="I2767" s="593"/>
      <c r="J2767" s="593"/>
      <c r="K2767" s="593"/>
      <c r="L2767" s="593"/>
      <c r="M2767" s="593"/>
      <c r="N2767" s="593"/>
      <c r="O2767" s="593"/>
      <c r="P2767" s="593"/>
      <c r="R2767" s="593"/>
      <c r="S2767" s="593"/>
      <c r="T2767" s="593"/>
      <c r="U2767" s="593"/>
    </row>
    <row r="2768" customHeight="1" spans="6:21">
      <c r="F2768" s="593"/>
      <c r="G2768" s="593"/>
      <c r="H2768" s="593"/>
      <c r="I2768" s="593"/>
      <c r="J2768" s="593"/>
      <c r="K2768" s="593"/>
      <c r="L2768" s="593"/>
      <c r="M2768" s="593"/>
      <c r="N2768" s="593"/>
      <c r="O2768" s="593"/>
      <c r="P2768" s="593"/>
      <c r="R2768" s="593"/>
      <c r="S2768" s="593"/>
      <c r="T2768" s="593"/>
      <c r="U2768" s="593"/>
    </row>
    <row r="2769" customHeight="1" spans="6:21">
      <c r="F2769" s="593"/>
      <c r="G2769" s="593"/>
      <c r="H2769" s="593"/>
      <c r="I2769" s="593"/>
      <c r="J2769" s="593"/>
      <c r="K2769" s="593"/>
      <c r="L2769" s="593"/>
      <c r="M2769" s="593"/>
      <c r="N2769" s="593"/>
      <c r="O2769" s="593"/>
      <c r="P2769" s="593"/>
      <c r="R2769" s="593"/>
      <c r="S2769" s="593"/>
      <c r="T2769" s="593"/>
      <c r="U2769" s="593"/>
    </row>
    <row r="2770" customHeight="1" spans="6:21">
      <c r="F2770" s="593"/>
      <c r="G2770" s="593"/>
      <c r="H2770" s="593"/>
      <c r="I2770" s="593"/>
      <c r="J2770" s="593"/>
      <c r="K2770" s="593"/>
      <c r="L2770" s="593"/>
      <c r="M2770" s="593"/>
      <c r="N2770" s="593"/>
      <c r="O2770" s="593"/>
      <c r="P2770" s="593"/>
      <c r="R2770" s="593"/>
      <c r="S2770" s="593"/>
      <c r="T2770" s="593"/>
      <c r="U2770" s="593"/>
    </row>
    <row r="2771" customHeight="1" spans="6:21">
      <c r="F2771" s="593"/>
      <c r="G2771" s="593"/>
      <c r="H2771" s="593"/>
      <c r="I2771" s="593"/>
      <c r="J2771" s="593"/>
      <c r="K2771" s="593"/>
      <c r="L2771" s="593"/>
      <c r="M2771" s="593"/>
      <c r="N2771" s="593"/>
      <c r="O2771" s="593"/>
      <c r="P2771" s="593"/>
      <c r="R2771" s="593"/>
      <c r="S2771" s="593"/>
      <c r="T2771" s="593"/>
      <c r="U2771" s="593"/>
    </row>
    <row r="2772" customHeight="1" spans="6:21">
      <c r="F2772" s="593"/>
      <c r="G2772" s="593"/>
      <c r="H2772" s="593"/>
      <c r="I2772" s="593"/>
      <c r="J2772" s="593"/>
      <c r="K2772" s="593"/>
      <c r="L2772" s="593"/>
      <c r="M2772" s="593"/>
      <c r="N2772" s="593"/>
      <c r="O2772" s="593"/>
      <c r="P2772" s="593"/>
      <c r="R2772" s="593"/>
      <c r="S2772" s="593"/>
      <c r="T2772" s="593"/>
      <c r="U2772" s="593"/>
    </row>
    <row r="2773" customHeight="1" spans="6:21">
      <c r="F2773" s="593"/>
      <c r="G2773" s="593"/>
      <c r="H2773" s="593"/>
      <c r="I2773" s="593"/>
      <c r="J2773" s="593"/>
      <c r="K2773" s="593"/>
      <c r="L2773" s="593"/>
      <c r="M2773" s="593"/>
      <c r="N2773" s="593"/>
      <c r="O2773" s="593"/>
      <c r="P2773" s="593"/>
      <c r="R2773" s="593"/>
      <c r="S2773" s="593"/>
      <c r="T2773" s="593"/>
      <c r="U2773" s="593"/>
    </row>
    <row r="2774" customHeight="1" spans="6:21">
      <c r="F2774" s="593"/>
      <c r="G2774" s="593"/>
      <c r="H2774" s="593"/>
      <c r="I2774" s="593"/>
      <c r="J2774" s="593"/>
      <c r="K2774" s="593"/>
      <c r="L2774" s="593"/>
      <c r="M2774" s="593"/>
      <c r="N2774" s="593"/>
      <c r="O2774" s="593"/>
      <c r="P2774" s="593"/>
      <c r="R2774" s="593"/>
      <c r="S2774" s="593"/>
      <c r="T2774" s="593"/>
      <c r="U2774" s="593"/>
    </row>
    <row r="2775" customHeight="1" spans="6:21">
      <c r="F2775" s="593"/>
      <c r="G2775" s="593"/>
      <c r="H2775" s="593"/>
      <c r="I2775" s="593"/>
      <c r="J2775" s="593"/>
      <c r="K2775" s="593"/>
      <c r="L2775" s="593"/>
      <c r="M2775" s="593"/>
      <c r="N2775" s="593"/>
      <c r="O2775" s="593"/>
      <c r="P2775" s="593"/>
      <c r="R2775" s="593"/>
      <c r="S2775" s="593"/>
      <c r="T2775" s="593"/>
      <c r="U2775" s="593"/>
    </row>
    <row r="2776" customHeight="1" spans="6:21">
      <c r="F2776" s="593"/>
      <c r="G2776" s="593"/>
      <c r="H2776" s="593"/>
      <c r="I2776" s="593"/>
      <c r="J2776" s="593"/>
      <c r="K2776" s="593"/>
      <c r="L2776" s="593"/>
      <c r="M2776" s="593"/>
      <c r="N2776" s="593"/>
      <c r="O2776" s="593"/>
      <c r="P2776" s="593"/>
      <c r="R2776" s="593"/>
      <c r="S2776" s="593"/>
      <c r="T2776" s="593"/>
      <c r="U2776" s="593"/>
    </row>
    <row r="2777" customHeight="1" spans="6:21">
      <c r="F2777" s="593"/>
      <c r="G2777" s="593"/>
      <c r="H2777" s="593"/>
      <c r="I2777" s="593"/>
      <c r="J2777" s="593"/>
      <c r="K2777" s="593"/>
      <c r="L2777" s="593"/>
      <c r="M2777" s="593"/>
      <c r="N2777" s="593"/>
      <c r="O2777" s="593"/>
      <c r="P2777" s="593"/>
      <c r="R2777" s="593"/>
      <c r="S2777" s="593"/>
      <c r="T2777" s="593"/>
      <c r="U2777" s="593"/>
    </row>
    <row r="2778" customHeight="1" spans="6:21">
      <c r="F2778" s="593"/>
      <c r="G2778" s="593"/>
      <c r="H2778" s="593"/>
      <c r="I2778" s="593"/>
      <c r="J2778" s="593"/>
      <c r="K2778" s="593"/>
      <c r="L2778" s="593"/>
      <c r="M2778" s="593"/>
      <c r="N2778" s="593"/>
      <c r="O2778" s="593"/>
      <c r="P2778" s="593"/>
      <c r="R2778" s="593"/>
      <c r="S2778" s="593"/>
      <c r="T2778" s="593"/>
      <c r="U2778" s="593"/>
    </row>
    <row r="2779" customHeight="1" spans="6:21">
      <c r="F2779" s="593"/>
      <c r="G2779" s="593"/>
      <c r="H2779" s="593"/>
      <c r="I2779" s="593"/>
      <c r="J2779" s="593"/>
      <c r="K2779" s="593"/>
      <c r="L2779" s="593"/>
      <c r="M2779" s="593"/>
      <c r="N2779" s="593"/>
      <c r="O2779" s="593"/>
      <c r="P2779" s="593"/>
      <c r="R2779" s="593"/>
      <c r="S2779" s="593"/>
      <c r="T2779" s="593"/>
      <c r="U2779" s="593"/>
    </row>
    <row r="2780" customHeight="1" spans="6:21">
      <c r="F2780" s="593"/>
      <c r="G2780" s="593"/>
      <c r="H2780" s="593"/>
      <c r="I2780" s="593"/>
      <c r="J2780" s="593"/>
      <c r="K2780" s="593"/>
      <c r="L2780" s="593"/>
      <c r="M2780" s="593"/>
      <c r="N2780" s="593"/>
      <c r="O2780" s="593"/>
      <c r="P2780" s="593"/>
      <c r="R2780" s="593"/>
      <c r="S2780" s="593"/>
      <c r="T2780" s="593"/>
      <c r="U2780" s="593"/>
    </row>
    <row r="2781" customHeight="1" spans="6:21">
      <c r="F2781" s="593"/>
      <c r="G2781" s="593"/>
      <c r="H2781" s="593"/>
      <c r="I2781" s="593"/>
      <c r="J2781" s="593"/>
      <c r="K2781" s="593"/>
      <c r="L2781" s="593"/>
      <c r="M2781" s="593"/>
      <c r="N2781" s="593"/>
      <c r="O2781" s="593"/>
      <c r="P2781" s="593"/>
      <c r="R2781" s="593"/>
      <c r="S2781" s="593"/>
      <c r="T2781" s="593"/>
      <c r="U2781" s="593"/>
    </row>
    <row r="2782" customHeight="1" spans="6:21">
      <c r="F2782" s="593"/>
      <c r="G2782" s="593"/>
      <c r="H2782" s="593"/>
      <c r="I2782" s="593"/>
      <c r="J2782" s="593"/>
      <c r="K2782" s="593"/>
      <c r="L2782" s="593"/>
      <c r="M2782" s="593"/>
      <c r="N2782" s="593"/>
      <c r="O2782" s="593"/>
      <c r="P2782" s="593"/>
      <c r="R2782" s="593"/>
      <c r="S2782" s="593"/>
      <c r="T2782" s="593"/>
      <c r="U2782" s="593"/>
    </row>
    <row r="2783" customHeight="1" spans="6:21">
      <c r="F2783" s="593"/>
      <c r="G2783" s="593"/>
      <c r="H2783" s="593"/>
      <c r="I2783" s="593"/>
      <c r="J2783" s="593"/>
      <c r="K2783" s="593"/>
      <c r="L2783" s="593"/>
      <c r="M2783" s="593"/>
      <c r="N2783" s="593"/>
      <c r="O2783" s="593"/>
      <c r="P2783" s="593"/>
      <c r="R2783" s="593"/>
      <c r="S2783" s="593"/>
      <c r="T2783" s="593"/>
      <c r="U2783" s="593"/>
    </row>
    <row r="2784" customHeight="1" spans="6:21">
      <c r="F2784" s="593"/>
      <c r="G2784" s="593"/>
      <c r="H2784" s="593"/>
      <c r="I2784" s="593"/>
      <c r="J2784" s="593"/>
      <c r="K2784" s="593"/>
      <c r="L2784" s="593"/>
      <c r="M2784" s="593"/>
      <c r="N2784" s="593"/>
      <c r="O2784" s="593"/>
      <c r="P2784" s="593"/>
      <c r="R2784" s="593"/>
      <c r="S2784" s="593"/>
      <c r="T2784" s="593"/>
      <c r="U2784" s="593"/>
    </row>
    <row r="2785" customHeight="1" spans="6:21">
      <c r="F2785" s="593"/>
      <c r="G2785" s="593"/>
      <c r="H2785" s="593"/>
      <c r="I2785" s="593"/>
      <c r="J2785" s="593"/>
      <c r="K2785" s="593"/>
      <c r="L2785" s="593"/>
      <c r="M2785" s="593"/>
      <c r="N2785" s="593"/>
      <c r="O2785" s="593"/>
      <c r="P2785" s="593"/>
      <c r="R2785" s="593"/>
      <c r="S2785" s="593"/>
      <c r="T2785" s="593"/>
      <c r="U2785" s="593"/>
    </row>
    <row r="2786" customHeight="1" spans="6:21">
      <c r="F2786" s="593"/>
      <c r="G2786" s="593"/>
      <c r="H2786" s="593"/>
      <c r="I2786" s="593"/>
      <c r="J2786" s="593"/>
      <c r="K2786" s="593"/>
      <c r="L2786" s="593"/>
      <c r="M2786" s="593"/>
      <c r="N2786" s="593"/>
      <c r="O2786" s="593"/>
      <c r="P2786" s="593"/>
      <c r="R2786" s="593"/>
      <c r="S2786" s="593"/>
      <c r="T2786" s="593"/>
      <c r="U2786" s="593"/>
    </row>
    <row r="2787" customHeight="1" spans="6:21">
      <c r="F2787" s="593"/>
      <c r="G2787" s="593"/>
      <c r="H2787" s="593"/>
      <c r="I2787" s="593"/>
      <c r="J2787" s="593"/>
      <c r="K2787" s="593"/>
      <c r="L2787" s="593"/>
      <c r="M2787" s="593"/>
      <c r="N2787" s="593"/>
      <c r="O2787" s="593"/>
      <c r="P2787" s="593"/>
      <c r="R2787" s="593"/>
      <c r="S2787" s="593"/>
      <c r="T2787" s="593"/>
      <c r="U2787" s="593"/>
    </row>
    <row r="2788" customHeight="1" spans="6:21">
      <c r="F2788" s="593"/>
      <c r="G2788" s="593"/>
      <c r="H2788" s="593"/>
      <c r="I2788" s="593"/>
      <c r="J2788" s="593"/>
      <c r="K2788" s="593"/>
      <c r="L2788" s="593"/>
      <c r="M2788" s="593"/>
      <c r="N2788" s="593"/>
      <c r="O2788" s="593"/>
      <c r="P2788" s="593"/>
      <c r="R2788" s="593"/>
      <c r="S2788" s="593"/>
      <c r="T2788" s="593"/>
      <c r="U2788" s="593"/>
    </row>
    <row r="2789" customHeight="1" spans="6:21">
      <c r="F2789" s="593"/>
      <c r="G2789" s="593"/>
      <c r="H2789" s="593"/>
      <c r="I2789" s="593"/>
      <c r="J2789" s="593"/>
      <c r="K2789" s="593"/>
      <c r="L2789" s="593"/>
      <c r="M2789" s="593"/>
      <c r="N2789" s="593"/>
      <c r="O2789" s="593"/>
      <c r="P2789" s="593"/>
      <c r="R2789" s="593"/>
      <c r="S2789" s="593"/>
      <c r="T2789" s="593"/>
      <c r="U2789" s="593"/>
    </row>
    <row r="2790" customHeight="1" spans="6:21">
      <c r="F2790" s="593"/>
      <c r="G2790" s="593"/>
      <c r="H2790" s="593"/>
      <c r="I2790" s="593"/>
      <c r="J2790" s="593"/>
      <c r="K2790" s="593"/>
      <c r="L2790" s="593"/>
      <c r="M2790" s="593"/>
      <c r="N2790" s="593"/>
      <c r="O2790" s="593"/>
      <c r="P2790" s="593"/>
      <c r="R2790" s="593"/>
      <c r="S2790" s="593"/>
      <c r="T2790" s="593"/>
      <c r="U2790" s="593"/>
    </row>
    <row r="2791" customHeight="1" spans="6:21">
      <c r="F2791" s="593"/>
      <c r="G2791" s="593"/>
      <c r="H2791" s="593"/>
      <c r="I2791" s="593"/>
      <c r="J2791" s="593"/>
      <c r="K2791" s="593"/>
      <c r="L2791" s="593"/>
      <c r="M2791" s="593"/>
      <c r="N2791" s="593"/>
      <c r="O2791" s="593"/>
      <c r="P2791" s="593"/>
      <c r="R2791" s="593"/>
      <c r="S2791" s="593"/>
      <c r="T2791" s="593"/>
      <c r="U2791" s="593"/>
    </row>
    <row r="2792" customHeight="1" spans="6:21">
      <c r="F2792" s="593"/>
      <c r="G2792" s="593"/>
      <c r="H2792" s="593"/>
      <c r="I2792" s="593"/>
      <c r="J2792" s="593"/>
      <c r="K2792" s="593"/>
      <c r="L2792" s="593"/>
      <c r="M2792" s="593"/>
      <c r="N2792" s="593"/>
      <c r="O2792" s="593"/>
      <c r="P2792" s="593"/>
      <c r="R2792" s="593"/>
      <c r="S2792" s="593"/>
      <c r="T2792" s="593"/>
      <c r="U2792" s="593"/>
    </row>
    <row r="2793" customHeight="1" spans="6:21">
      <c r="F2793" s="593"/>
      <c r="G2793" s="593"/>
      <c r="H2793" s="593"/>
      <c r="I2793" s="593"/>
      <c r="J2793" s="593"/>
      <c r="K2793" s="593"/>
      <c r="L2793" s="593"/>
      <c r="M2793" s="593"/>
      <c r="N2793" s="593"/>
      <c r="O2793" s="593"/>
      <c r="P2793" s="593"/>
      <c r="R2793" s="593"/>
      <c r="S2793" s="593"/>
      <c r="T2793" s="593"/>
      <c r="U2793" s="593"/>
    </row>
    <row r="2794" customHeight="1" spans="6:21">
      <c r="F2794" s="593"/>
      <c r="G2794" s="593"/>
      <c r="H2794" s="593"/>
      <c r="I2794" s="593"/>
      <c r="J2794" s="593"/>
      <c r="K2794" s="593"/>
      <c r="L2794" s="593"/>
      <c r="M2794" s="593"/>
      <c r="N2794" s="593"/>
      <c r="O2794" s="593"/>
      <c r="P2794" s="593"/>
      <c r="R2794" s="593"/>
      <c r="S2794" s="593"/>
      <c r="T2794" s="593"/>
      <c r="U2794" s="593"/>
    </row>
    <row r="2795" customHeight="1" spans="6:21">
      <c r="F2795" s="593"/>
      <c r="G2795" s="593"/>
      <c r="H2795" s="593"/>
      <c r="I2795" s="593"/>
      <c r="J2795" s="593"/>
      <c r="K2795" s="593"/>
      <c r="L2795" s="593"/>
      <c r="M2795" s="593"/>
      <c r="N2795" s="593"/>
      <c r="O2795" s="593"/>
      <c r="P2795" s="593"/>
      <c r="R2795" s="593"/>
      <c r="S2795" s="593"/>
      <c r="T2795" s="593"/>
      <c r="U2795" s="593"/>
    </row>
    <row r="2796" customHeight="1" spans="6:21">
      <c r="F2796" s="593"/>
      <c r="G2796" s="593"/>
      <c r="H2796" s="593"/>
      <c r="I2796" s="593"/>
      <c r="J2796" s="593"/>
      <c r="K2796" s="593"/>
      <c r="L2796" s="593"/>
      <c r="M2796" s="593"/>
      <c r="N2796" s="593"/>
      <c r="O2796" s="593"/>
      <c r="P2796" s="593"/>
      <c r="R2796" s="593"/>
      <c r="S2796" s="593"/>
      <c r="T2796" s="593"/>
      <c r="U2796" s="593"/>
    </row>
    <row r="2797" customHeight="1" spans="6:21">
      <c r="F2797" s="593"/>
      <c r="G2797" s="593"/>
      <c r="H2797" s="593"/>
      <c r="I2797" s="593"/>
      <c r="J2797" s="593"/>
      <c r="K2797" s="593"/>
      <c r="L2797" s="593"/>
      <c r="M2797" s="593"/>
      <c r="N2797" s="593"/>
      <c r="O2797" s="593"/>
      <c r="P2797" s="593"/>
      <c r="R2797" s="593"/>
      <c r="S2797" s="593"/>
      <c r="T2797" s="593"/>
      <c r="U2797" s="593"/>
    </row>
    <row r="2798" customHeight="1" spans="6:21">
      <c r="F2798" s="593"/>
      <c r="G2798" s="593"/>
      <c r="H2798" s="593"/>
      <c r="I2798" s="593"/>
      <c r="J2798" s="593"/>
      <c r="K2798" s="593"/>
      <c r="L2798" s="593"/>
      <c r="M2798" s="593"/>
      <c r="N2798" s="593"/>
      <c r="O2798" s="593"/>
      <c r="P2798" s="593"/>
      <c r="R2798" s="593"/>
      <c r="S2798" s="593"/>
      <c r="T2798" s="593"/>
      <c r="U2798" s="593"/>
    </row>
    <row r="2799" customHeight="1" spans="6:21">
      <c r="F2799" s="593"/>
      <c r="G2799" s="593"/>
      <c r="H2799" s="593"/>
      <c r="I2799" s="593"/>
      <c r="J2799" s="593"/>
      <c r="K2799" s="593"/>
      <c r="L2799" s="593"/>
      <c r="M2799" s="593"/>
      <c r="N2799" s="593"/>
      <c r="O2799" s="593"/>
      <c r="P2799" s="593"/>
      <c r="R2799" s="593"/>
      <c r="S2799" s="593"/>
      <c r="T2799" s="593"/>
      <c r="U2799" s="593"/>
    </row>
    <row r="2800" customHeight="1" spans="6:21">
      <c r="F2800" s="593"/>
      <c r="G2800" s="593"/>
      <c r="H2800" s="593"/>
      <c r="I2800" s="593"/>
      <c r="J2800" s="593"/>
      <c r="K2800" s="593"/>
      <c r="L2800" s="593"/>
      <c r="M2800" s="593"/>
      <c r="N2800" s="593"/>
      <c r="O2800" s="593"/>
      <c r="P2800" s="593"/>
      <c r="R2800" s="593"/>
      <c r="S2800" s="593"/>
      <c r="T2800" s="593"/>
      <c r="U2800" s="593"/>
    </row>
    <row r="2801" customHeight="1" spans="6:21">
      <c r="F2801" s="593"/>
      <c r="G2801" s="593"/>
      <c r="H2801" s="593"/>
      <c r="I2801" s="593"/>
      <c r="J2801" s="593"/>
      <c r="K2801" s="593"/>
      <c r="L2801" s="593"/>
      <c r="M2801" s="593"/>
      <c r="N2801" s="593"/>
      <c r="O2801" s="593"/>
      <c r="P2801" s="593"/>
      <c r="R2801" s="593"/>
      <c r="S2801" s="593"/>
      <c r="T2801" s="593"/>
      <c r="U2801" s="593"/>
    </row>
    <row r="2802" customHeight="1" spans="6:21">
      <c r="F2802" s="593"/>
      <c r="G2802" s="593"/>
      <c r="H2802" s="593"/>
      <c r="I2802" s="593"/>
      <c r="J2802" s="593"/>
      <c r="K2802" s="593"/>
      <c r="L2802" s="593"/>
      <c r="M2802" s="593"/>
      <c r="N2802" s="593"/>
      <c r="O2802" s="593"/>
      <c r="P2802" s="593"/>
      <c r="R2802" s="593"/>
      <c r="S2802" s="593"/>
      <c r="T2802" s="593"/>
      <c r="U2802" s="593"/>
    </row>
    <row r="2803" customHeight="1" spans="6:21">
      <c r="F2803" s="593"/>
      <c r="G2803" s="593"/>
      <c r="H2803" s="593"/>
      <c r="I2803" s="593"/>
      <c r="J2803" s="593"/>
      <c r="K2803" s="593"/>
      <c r="L2803" s="593"/>
      <c r="M2803" s="593"/>
      <c r="N2803" s="593"/>
      <c r="O2803" s="593"/>
      <c r="P2803" s="593"/>
      <c r="R2803" s="593"/>
      <c r="S2803" s="593"/>
      <c r="T2803" s="593"/>
      <c r="U2803" s="593"/>
    </row>
    <row r="2804" customHeight="1" spans="6:21">
      <c r="F2804" s="593"/>
      <c r="G2804" s="593"/>
      <c r="H2804" s="593"/>
      <c r="I2804" s="593"/>
      <c r="J2804" s="593"/>
      <c r="K2804" s="593"/>
      <c r="L2804" s="593"/>
      <c r="M2804" s="593"/>
      <c r="N2804" s="593"/>
      <c r="O2804" s="593"/>
      <c r="P2804" s="593"/>
      <c r="R2804" s="593"/>
      <c r="S2804" s="593"/>
      <c r="T2804" s="593"/>
      <c r="U2804" s="593"/>
    </row>
    <row r="2805" customHeight="1" spans="6:21">
      <c r="F2805" s="593"/>
      <c r="G2805" s="593"/>
      <c r="H2805" s="593"/>
      <c r="I2805" s="593"/>
      <c r="J2805" s="593"/>
      <c r="K2805" s="593"/>
      <c r="L2805" s="593"/>
      <c r="M2805" s="593"/>
      <c r="N2805" s="593"/>
      <c r="O2805" s="593"/>
      <c r="P2805" s="593"/>
      <c r="R2805" s="593"/>
      <c r="S2805" s="593"/>
      <c r="T2805" s="593"/>
      <c r="U2805" s="593"/>
    </row>
    <row r="2806" customHeight="1" spans="6:21">
      <c r="F2806" s="593"/>
      <c r="G2806" s="593"/>
      <c r="H2806" s="593"/>
      <c r="I2806" s="593"/>
      <c r="J2806" s="593"/>
      <c r="K2806" s="593"/>
      <c r="L2806" s="593"/>
      <c r="M2806" s="593"/>
      <c r="N2806" s="593"/>
      <c r="O2806" s="593"/>
      <c r="P2806" s="593"/>
      <c r="R2806" s="593"/>
      <c r="S2806" s="593"/>
      <c r="T2806" s="593"/>
      <c r="U2806" s="593"/>
    </row>
    <row r="2807" customHeight="1" spans="6:21">
      <c r="F2807" s="593"/>
      <c r="G2807" s="593"/>
      <c r="H2807" s="593"/>
      <c r="I2807" s="593"/>
      <c r="J2807" s="593"/>
      <c r="K2807" s="593"/>
      <c r="L2807" s="593"/>
      <c r="M2807" s="593"/>
      <c r="N2807" s="593"/>
      <c r="O2807" s="593"/>
      <c r="P2807" s="593"/>
      <c r="R2807" s="593"/>
      <c r="S2807" s="593"/>
      <c r="T2807" s="593"/>
      <c r="U2807" s="593"/>
    </row>
    <row r="2808" customHeight="1" spans="6:21">
      <c r="F2808" s="593"/>
      <c r="G2808" s="593"/>
      <c r="H2808" s="593"/>
      <c r="I2808" s="593"/>
      <c r="J2808" s="593"/>
      <c r="K2808" s="593"/>
      <c r="L2808" s="593"/>
      <c r="M2808" s="593"/>
      <c r="N2808" s="593"/>
      <c r="O2808" s="593"/>
      <c r="P2808" s="593"/>
      <c r="R2808" s="593"/>
      <c r="S2808" s="593"/>
      <c r="T2808" s="593"/>
      <c r="U2808" s="593"/>
    </row>
    <row r="2809" customHeight="1" spans="6:21">
      <c r="F2809" s="593"/>
      <c r="G2809" s="593"/>
      <c r="H2809" s="593"/>
      <c r="I2809" s="593"/>
      <c r="J2809" s="593"/>
      <c r="K2809" s="593"/>
      <c r="L2809" s="593"/>
      <c r="M2809" s="593"/>
      <c r="N2809" s="593"/>
      <c r="O2809" s="593"/>
      <c r="P2809" s="593"/>
      <c r="R2809" s="593"/>
      <c r="S2809" s="593"/>
      <c r="T2809" s="593"/>
      <c r="U2809" s="593"/>
    </row>
    <row r="2810" customHeight="1" spans="6:21">
      <c r="F2810" s="593"/>
      <c r="G2810" s="593"/>
      <c r="H2810" s="593"/>
      <c r="I2810" s="593"/>
      <c r="J2810" s="593"/>
      <c r="K2810" s="593"/>
      <c r="L2810" s="593"/>
      <c r="M2810" s="593"/>
      <c r="N2810" s="593"/>
      <c r="O2810" s="593"/>
      <c r="P2810" s="593"/>
      <c r="R2810" s="593"/>
      <c r="S2810" s="593"/>
      <c r="T2810" s="593"/>
      <c r="U2810" s="593"/>
    </row>
    <row r="2811" customHeight="1" spans="6:21">
      <c r="F2811" s="593"/>
      <c r="G2811" s="593"/>
      <c r="H2811" s="593"/>
      <c r="I2811" s="593"/>
      <c r="J2811" s="593"/>
      <c r="K2811" s="593"/>
      <c r="L2811" s="593"/>
      <c r="M2811" s="593"/>
      <c r="N2811" s="593"/>
      <c r="O2811" s="593"/>
      <c r="P2811" s="593"/>
      <c r="R2811" s="593"/>
      <c r="S2811" s="593"/>
      <c r="T2811" s="593"/>
      <c r="U2811" s="593"/>
    </row>
    <row r="2812" customHeight="1" spans="6:21">
      <c r="F2812" s="593"/>
      <c r="G2812" s="593"/>
      <c r="H2812" s="593"/>
      <c r="I2812" s="593"/>
      <c r="J2812" s="593"/>
      <c r="K2812" s="593"/>
      <c r="L2812" s="593"/>
      <c r="M2812" s="593"/>
      <c r="N2812" s="593"/>
      <c r="O2812" s="593"/>
      <c r="P2812" s="593"/>
      <c r="R2812" s="593"/>
      <c r="S2812" s="593"/>
      <c r="T2812" s="593"/>
      <c r="U2812" s="593"/>
    </row>
    <row r="2813" customHeight="1" spans="6:21">
      <c r="F2813" s="593"/>
      <c r="G2813" s="593"/>
      <c r="H2813" s="593"/>
      <c r="I2813" s="593"/>
      <c r="J2813" s="593"/>
      <c r="K2813" s="593"/>
      <c r="L2813" s="593"/>
      <c r="M2813" s="593"/>
      <c r="N2813" s="593"/>
      <c r="O2813" s="593"/>
      <c r="P2813" s="593"/>
      <c r="R2813" s="593"/>
      <c r="S2813" s="593"/>
      <c r="T2813" s="593"/>
      <c r="U2813" s="593"/>
    </row>
    <row r="2814" customHeight="1" spans="6:21">
      <c r="F2814" s="593"/>
      <c r="G2814" s="593"/>
      <c r="H2814" s="593"/>
      <c r="I2814" s="593"/>
      <c r="J2814" s="593"/>
      <c r="K2814" s="593"/>
      <c r="L2814" s="593"/>
      <c r="M2814" s="593"/>
      <c r="N2814" s="593"/>
      <c r="O2814" s="593"/>
      <c r="P2814" s="593"/>
      <c r="R2814" s="593"/>
      <c r="S2814" s="593"/>
      <c r="T2814" s="593"/>
      <c r="U2814" s="593"/>
    </row>
    <row r="2815" customHeight="1" spans="6:21">
      <c r="F2815" s="593"/>
      <c r="G2815" s="593"/>
      <c r="H2815" s="593"/>
      <c r="I2815" s="593"/>
      <c r="J2815" s="593"/>
      <c r="K2815" s="593"/>
      <c r="L2815" s="593"/>
      <c r="M2815" s="593"/>
      <c r="N2815" s="593"/>
      <c r="O2815" s="593"/>
      <c r="P2815" s="593"/>
      <c r="R2815" s="593"/>
      <c r="S2815" s="593"/>
      <c r="T2815" s="593"/>
      <c r="U2815" s="593"/>
    </row>
    <row r="2816" customHeight="1" spans="6:21">
      <c r="F2816" s="593"/>
      <c r="G2816" s="593"/>
      <c r="H2816" s="593"/>
      <c r="I2816" s="593"/>
      <c r="J2816" s="593"/>
      <c r="K2816" s="593"/>
      <c r="L2816" s="593"/>
      <c r="M2816" s="593"/>
      <c r="N2816" s="593"/>
      <c r="O2816" s="593"/>
      <c r="P2816" s="593"/>
      <c r="R2816" s="593"/>
      <c r="S2816" s="593"/>
      <c r="T2816" s="593"/>
      <c r="U2816" s="593"/>
    </row>
    <row r="2817" customHeight="1" spans="6:21">
      <c r="F2817" s="593"/>
      <c r="G2817" s="593"/>
      <c r="H2817" s="593"/>
      <c r="I2817" s="593"/>
      <c r="J2817" s="593"/>
      <c r="K2817" s="593"/>
      <c r="L2817" s="593"/>
      <c r="M2817" s="593"/>
      <c r="N2817" s="593"/>
      <c r="O2817" s="593"/>
      <c r="P2817" s="593"/>
      <c r="R2817" s="593"/>
      <c r="S2817" s="593"/>
      <c r="T2817" s="593"/>
      <c r="U2817" s="593"/>
    </row>
    <row r="2818" customHeight="1" spans="6:21">
      <c r="F2818" s="593"/>
      <c r="G2818" s="593"/>
      <c r="H2818" s="593"/>
      <c r="I2818" s="593"/>
      <c r="J2818" s="593"/>
      <c r="K2818" s="593"/>
      <c r="L2818" s="593"/>
      <c r="M2818" s="593"/>
      <c r="N2818" s="593"/>
      <c r="O2818" s="593"/>
      <c r="P2818" s="593"/>
      <c r="R2818" s="593"/>
      <c r="S2818" s="593"/>
      <c r="T2818" s="593"/>
      <c r="U2818" s="593"/>
    </row>
    <row r="2819" customHeight="1" spans="6:21">
      <c r="F2819" s="593"/>
      <c r="G2819" s="593"/>
      <c r="H2819" s="593"/>
      <c r="I2819" s="593"/>
      <c r="J2819" s="593"/>
      <c r="K2819" s="593"/>
      <c r="L2819" s="593"/>
      <c r="M2819" s="593"/>
      <c r="N2819" s="593"/>
      <c r="O2819" s="593"/>
      <c r="P2819" s="593"/>
      <c r="R2819" s="593"/>
      <c r="S2819" s="593"/>
      <c r="T2819" s="593"/>
      <c r="U2819" s="593"/>
    </row>
    <row r="2820" customHeight="1" spans="6:21">
      <c r="F2820" s="593"/>
      <c r="G2820" s="593"/>
      <c r="H2820" s="593"/>
      <c r="I2820" s="593"/>
      <c r="J2820" s="593"/>
      <c r="K2820" s="593"/>
      <c r="L2820" s="593"/>
      <c r="M2820" s="593"/>
      <c r="N2820" s="593"/>
      <c r="O2820" s="593"/>
      <c r="P2820" s="593"/>
      <c r="R2820" s="593"/>
      <c r="S2820" s="593"/>
      <c r="T2820" s="593"/>
      <c r="U2820" s="593"/>
    </row>
    <row r="2821" customHeight="1" spans="6:21">
      <c r="F2821" s="593"/>
      <c r="G2821" s="593"/>
      <c r="H2821" s="593"/>
      <c r="I2821" s="593"/>
      <c r="J2821" s="593"/>
      <c r="K2821" s="593"/>
      <c r="L2821" s="593"/>
      <c r="M2821" s="593"/>
      <c r="N2821" s="593"/>
      <c r="O2821" s="593"/>
      <c r="P2821" s="593"/>
      <c r="R2821" s="593"/>
      <c r="S2821" s="593"/>
      <c r="T2821" s="593"/>
      <c r="U2821" s="593"/>
    </row>
    <row r="2822" customHeight="1" spans="6:21">
      <c r="F2822" s="593"/>
      <c r="G2822" s="593"/>
      <c r="H2822" s="593"/>
      <c r="I2822" s="593"/>
      <c r="J2822" s="593"/>
      <c r="K2822" s="593"/>
      <c r="L2822" s="593"/>
      <c r="M2822" s="593"/>
      <c r="N2822" s="593"/>
      <c r="O2822" s="593"/>
      <c r="P2822" s="593"/>
      <c r="R2822" s="593"/>
      <c r="S2822" s="593"/>
      <c r="T2822" s="593"/>
      <c r="U2822" s="593"/>
    </row>
    <row r="2823" customHeight="1" spans="6:21">
      <c r="F2823" s="593"/>
      <c r="G2823" s="593"/>
      <c r="H2823" s="593"/>
      <c r="I2823" s="593"/>
      <c r="J2823" s="593"/>
      <c r="K2823" s="593"/>
      <c r="L2823" s="593"/>
      <c r="M2823" s="593"/>
      <c r="N2823" s="593"/>
      <c r="O2823" s="593"/>
      <c r="P2823" s="593"/>
      <c r="R2823" s="593"/>
      <c r="S2823" s="593"/>
      <c r="T2823" s="593"/>
      <c r="U2823" s="593"/>
    </row>
    <row r="2824" customHeight="1" spans="6:21">
      <c r="F2824" s="593"/>
      <c r="G2824" s="593"/>
      <c r="H2824" s="593"/>
      <c r="I2824" s="593"/>
      <c r="J2824" s="593"/>
      <c r="K2824" s="593"/>
      <c r="L2824" s="593"/>
      <c r="M2824" s="593"/>
      <c r="N2824" s="593"/>
      <c r="O2824" s="593"/>
      <c r="P2824" s="593"/>
      <c r="R2824" s="593"/>
      <c r="S2824" s="593"/>
      <c r="T2824" s="593"/>
      <c r="U2824" s="593"/>
    </row>
    <row r="2825" customHeight="1" spans="6:21">
      <c r="F2825" s="593"/>
      <c r="G2825" s="593"/>
      <c r="H2825" s="593"/>
      <c r="I2825" s="593"/>
      <c r="J2825" s="593"/>
      <c r="K2825" s="593"/>
      <c r="L2825" s="593"/>
      <c r="M2825" s="593"/>
      <c r="N2825" s="593"/>
      <c r="O2825" s="593"/>
      <c r="P2825" s="593"/>
      <c r="R2825" s="593"/>
      <c r="S2825" s="593"/>
      <c r="T2825" s="593"/>
      <c r="U2825" s="593"/>
    </row>
    <row r="2826" customHeight="1" spans="6:21">
      <c r="F2826" s="593"/>
      <c r="G2826" s="593"/>
      <c r="H2826" s="593"/>
      <c r="I2826" s="593"/>
      <c r="J2826" s="593"/>
      <c r="K2826" s="593"/>
      <c r="L2826" s="593"/>
      <c r="M2826" s="593"/>
      <c r="N2826" s="593"/>
      <c r="O2826" s="593"/>
      <c r="P2826" s="593"/>
      <c r="R2826" s="593"/>
      <c r="S2826" s="593"/>
      <c r="T2826" s="593"/>
      <c r="U2826" s="593"/>
    </row>
    <row r="2827" customHeight="1" spans="6:21">
      <c r="F2827" s="593"/>
      <c r="G2827" s="593"/>
      <c r="H2827" s="593"/>
      <c r="I2827" s="593"/>
      <c r="J2827" s="593"/>
      <c r="K2827" s="593"/>
      <c r="L2827" s="593"/>
      <c r="M2827" s="593"/>
      <c r="N2827" s="593"/>
      <c r="O2827" s="593"/>
      <c r="P2827" s="593"/>
      <c r="R2827" s="593"/>
      <c r="S2827" s="593"/>
      <c r="T2827" s="593"/>
      <c r="U2827" s="593"/>
    </row>
    <row r="2828" customHeight="1" spans="6:21">
      <c r="F2828" s="593"/>
      <c r="G2828" s="593"/>
      <c r="H2828" s="593"/>
      <c r="I2828" s="593"/>
      <c r="J2828" s="593"/>
      <c r="K2828" s="593"/>
      <c r="L2828" s="593"/>
      <c r="M2828" s="593"/>
      <c r="N2828" s="593"/>
      <c r="O2828" s="593"/>
      <c r="P2828" s="593"/>
      <c r="R2828" s="593"/>
      <c r="S2828" s="593"/>
      <c r="T2828" s="593"/>
      <c r="U2828" s="593"/>
    </row>
    <row r="2829" customHeight="1" spans="6:21">
      <c r="F2829" s="593"/>
      <c r="G2829" s="593"/>
      <c r="H2829" s="593"/>
      <c r="I2829" s="593"/>
      <c r="J2829" s="593"/>
      <c r="K2829" s="593"/>
      <c r="L2829" s="593"/>
      <c r="M2829" s="593"/>
      <c r="N2829" s="593"/>
      <c r="O2829" s="593"/>
      <c r="P2829" s="593"/>
      <c r="R2829" s="593"/>
      <c r="S2829" s="593"/>
      <c r="T2829" s="593"/>
      <c r="U2829" s="593"/>
    </row>
    <row r="2830" customHeight="1" spans="6:21">
      <c r="F2830" s="593"/>
      <c r="G2830" s="593"/>
      <c r="H2830" s="593"/>
      <c r="I2830" s="593"/>
      <c r="J2830" s="593"/>
      <c r="K2830" s="593"/>
      <c r="L2830" s="593"/>
      <c r="M2830" s="593"/>
      <c r="N2830" s="593"/>
      <c r="O2830" s="593"/>
      <c r="P2830" s="593"/>
      <c r="R2830" s="593"/>
      <c r="S2830" s="593"/>
      <c r="T2830" s="593"/>
      <c r="U2830" s="593"/>
    </row>
    <row r="2831" customHeight="1" spans="6:21">
      <c r="F2831" s="593"/>
      <c r="G2831" s="593"/>
      <c r="H2831" s="593"/>
      <c r="I2831" s="593"/>
      <c r="J2831" s="593"/>
      <c r="K2831" s="593"/>
      <c r="L2831" s="593"/>
      <c r="M2831" s="593"/>
      <c r="N2831" s="593"/>
      <c r="O2831" s="593"/>
      <c r="P2831" s="593"/>
      <c r="R2831" s="593"/>
      <c r="S2831" s="593"/>
      <c r="T2831" s="593"/>
      <c r="U2831" s="593"/>
    </row>
    <row r="2832" customHeight="1" spans="6:21">
      <c r="F2832" s="593"/>
      <c r="G2832" s="593"/>
      <c r="H2832" s="593"/>
      <c r="I2832" s="593"/>
      <c r="J2832" s="593"/>
      <c r="K2832" s="593"/>
      <c r="L2832" s="593"/>
      <c r="M2832" s="593"/>
      <c r="N2832" s="593"/>
      <c r="O2832" s="593"/>
      <c r="P2832" s="593"/>
      <c r="R2832" s="593"/>
      <c r="S2832" s="593"/>
      <c r="T2832" s="593"/>
      <c r="U2832" s="593"/>
    </row>
    <row r="2833" customHeight="1" spans="6:21">
      <c r="F2833" s="593"/>
      <c r="G2833" s="593"/>
      <c r="H2833" s="593"/>
      <c r="I2833" s="593"/>
      <c r="J2833" s="593"/>
      <c r="K2833" s="593"/>
      <c r="L2833" s="593"/>
      <c r="M2833" s="593"/>
      <c r="N2833" s="593"/>
      <c r="O2833" s="593"/>
      <c r="P2833" s="593"/>
      <c r="R2833" s="593"/>
      <c r="S2833" s="593"/>
      <c r="T2833" s="593"/>
      <c r="U2833" s="593"/>
    </row>
    <row r="2834" customHeight="1" spans="6:21">
      <c r="F2834" s="593"/>
      <c r="G2834" s="593"/>
      <c r="H2834" s="593"/>
      <c r="I2834" s="593"/>
      <c r="J2834" s="593"/>
      <c r="K2834" s="593"/>
      <c r="L2834" s="593"/>
      <c r="M2834" s="593"/>
      <c r="N2834" s="593"/>
      <c r="O2834" s="593"/>
      <c r="P2834" s="593"/>
      <c r="R2834" s="593"/>
      <c r="S2834" s="593"/>
      <c r="T2834" s="593"/>
      <c r="U2834" s="593"/>
    </row>
    <row r="2835" customHeight="1" spans="6:21">
      <c r="F2835" s="593"/>
      <c r="G2835" s="593"/>
      <c r="H2835" s="593"/>
      <c r="I2835" s="593"/>
      <c r="J2835" s="593"/>
      <c r="K2835" s="593"/>
      <c r="L2835" s="593"/>
      <c r="M2835" s="593"/>
      <c r="N2835" s="593"/>
      <c r="O2835" s="593"/>
      <c r="P2835" s="593"/>
      <c r="R2835" s="593"/>
      <c r="S2835" s="593"/>
      <c r="T2835" s="593"/>
      <c r="U2835" s="593"/>
    </row>
    <row r="2836" customHeight="1" spans="6:21">
      <c r="F2836" s="593"/>
      <c r="G2836" s="593"/>
      <c r="H2836" s="593"/>
      <c r="I2836" s="593"/>
      <c r="J2836" s="593"/>
      <c r="K2836" s="593"/>
      <c r="L2836" s="593"/>
      <c r="M2836" s="593"/>
      <c r="N2836" s="593"/>
      <c r="O2836" s="593"/>
      <c r="P2836" s="593"/>
      <c r="R2836" s="593"/>
      <c r="S2836" s="593"/>
      <c r="T2836" s="593"/>
      <c r="U2836" s="593"/>
    </row>
    <row r="2837" customHeight="1" spans="6:21">
      <c r="F2837" s="593"/>
      <c r="G2837" s="593"/>
      <c r="H2837" s="593"/>
      <c r="I2837" s="593"/>
      <c r="J2837" s="593"/>
      <c r="K2837" s="593"/>
      <c r="L2837" s="593"/>
      <c r="M2837" s="593"/>
      <c r="N2837" s="593"/>
      <c r="O2837" s="593"/>
      <c r="P2837" s="593"/>
      <c r="R2837" s="593"/>
      <c r="S2837" s="593"/>
      <c r="T2837" s="593"/>
      <c r="U2837" s="593"/>
    </row>
    <row r="2838" customHeight="1" spans="6:21">
      <c r="F2838" s="593"/>
      <c r="G2838" s="593"/>
      <c r="H2838" s="593"/>
      <c r="I2838" s="593"/>
      <c r="J2838" s="593"/>
      <c r="K2838" s="593"/>
      <c r="L2838" s="593"/>
      <c r="M2838" s="593"/>
      <c r="N2838" s="593"/>
      <c r="O2838" s="593"/>
      <c r="P2838" s="593"/>
      <c r="R2838" s="593"/>
      <c r="S2838" s="593"/>
      <c r="T2838" s="593"/>
      <c r="U2838" s="593"/>
    </row>
    <row r="2839" customHeight="1" spans="6:21">
      <c r="F2839" s="593"/>
      <c r="G2839" s="593"/>
      <c r="H2839" s="593"/>
      <c r="I2839" s="593"/>
      <c r="J2839" s="593"/>
      <c r="K2839" s="593"/>
      <c r="L2839" s="593"/>
      <c r="M2839" s="593"/>
      <c r="N2839" s="593"/>
      <c r="O2839" s="593"/>
      <c r="P2839" s="593"/>
      <c r="R2839" s="593"/>
      <c r="S2839" s="593"/>
      <c r="T2839" s="593"/>
      <c r="U2839" s="593"/>
    </row>
    <row r="2840" customHeight="1" spans="6:21">
      <c r="F2840" s="593"/>
      <c r="G2840" s="593"/>
      <c r="H2840" s="593"/>
      <c r="I2840" s="593"/>
      <c r="J2840" s="593"/>
      <c r="K2840" s="593"/>
      <c r="L2840" s="593"/>
      <c r="M2840" s="593"/>
      <c r="N2840" s="593"/>
      <c r="O2840" s="593"/>
      <c r="P2840" s="593"/>
      <c r="R2840" s="593"/>
      <c r="S2840" s="593"/>
      <c r="T2840" s="593"/>
      <c r="U2840" s="593"/>
    </row>
    <row r="2841" customHeight="1" spans="6:21">
      <c r="F2841" s="593"/>
      <c r="G2841" s="593"/>
      <c r="H2841" s="593"/>
      <c r="I2841" s="593"/>
      <c r="J2841" s="593"/>
      <c r="K2841" s="593"/>
      <c r="L2841" s="593"/>
      <c r="M2841" s="593"/>
      <c r="N2841" s="593"/>
      <c r="O2841" s="593"/>
      <c r="P2841" s="593"/>
      <c r="R2841" s="593"/>
      <c r="S2841" s="593"/>
      <c r="T2841" s="593"/>
      <c r="U2841" s="593"/>
    </row>
    <row r="2842" customHeight="1" spans="6:21">
      <c r="F2842" s="593"/>
      <c r="G2842" s="593"/>
      <c r="H2842" s="593"/>
      <c r="I2842" s="593"/>
      <c r="J2842" s="593"/>
      <c r="K2842" s="593"/>
      <c r="L2842" s="593"/>
      <c r="M2842" s="593"/>
      <c r="N2842" s="593"/>
      <c r="O2842" s="593"/>
      <c r="P2842" s="593"/>
      <c r="R2842" s="593"/>
      <c r="S2842" s="593"/>
      <c r="T2842" s="593"/>
      <c r="U2842" s="593"/>
    </row>
    <row r="2843" customHeight="1" spans="6:21">
      <c r="F2843" s="593"/>
      <c r="G2843" s="593"/>
      <c r="H2843" s="593"/>
      <c r="I2843" s="593"/>
      <c r="J2843" s="593"/>
      <c r="K2843" s="593"/>
      <c r="L2843" s="593"/>
      <c r="M2843" s="593"/>
      <c r="N2843" s="593"/>
      <c r="O2843" s="593"/>
      <c r="P2843" s="593"/>
      <c r="R2843" s="593"/>
      <c r="S2843" s="593"/>
      <c r="T2843" s="593"/>
      <c r="U2843" s="593"/>
    </row>
    <row r="2844" customHeight="1" spans="6:21">
      <c r="F2844" s="593"/>
      <c r="G2844" s="593"/>
      <c r="H2844" s="593"/>
      <c r="I2844" s="593"/>
      <c r="J2844" s="593"/>
      <c r="K2844" s="593"/>
      <c r="L2844" s="593"/>
      <c r="M2844" s="593"/>
      <c r="N2844" s="593"/>
      <c r="O2844" s="593"/>
      <c r="P2844" s="593"/>
      <c r="R2844" s="593"/>
      <c r="S2844" s="593"/>
      <c r="T2844" s="593"/>
      <c r="U2844" s="593"/>
    </row>
    <row r="2845" customHeight="1" spans="6:21">
      <c r="F2845" s="593"/>
      <c r="G2845" s="593"/>
      <c r="H2845" s="593"/>
      <c r="I2845" s="593"/>
      <c r="J2845" s="593"/>
      <c r="K2845" s="593"/>
      <c r="L2845" s="593"/>
      <c r="M2845" s="593"/>
      <c r="N2845" s="593"/>
      <c r="O2845" s="593"/>
      <c r="P2845" s="593"/>
      <c r="R2845" s="593"/>
      <c r="S2845" s="593"/>
      <c r="T2845" s="593"/>
      <c r="U2845" s="593"/>
    </row>
    <row r="2846" customHeight="1" spans="6:21">
      <c r="F2846" s="593"/>
      <c r="G2846" s="593"/>
      <c r="H2846" s="593"/>
      <c r="I2846" s="593"/>
      <c r="J2846" s="593"/>
      <c r="K2846" s="593"/>
      <c r="L2846" s="593"/>
      <c r="M2846" s="593"/>
      <c r="N2846" s="593"/>
      <c r="O2846" s="593"/>
      <c r="P2846" s="593"/>
      <c r="R2846" s="593"/>
      <c r="S2846" s="593"/>
      <c r="T2846" s="593"/>
      <c r="U2846" s="593"/>
    </row>
    <row r="2847" customHeight="1" spans="6:21">
      <c r="F2847" s="593"/>
      <c r="G2847" s="593"/>
      <c r="H2847" s="593"/>
      <c r="I2847" s="593"/>
      <c r="J2847" s="593"/>
      <c r="K2847" s="593"/>
      <c r="L2847" s="593"/>
      <c r="M2847" s="593"/>
      <c r="N2847" s="593"/>
      <c r="O2847" s="593"/>
      <c r="P2847" s="593"/>
      <c r="R2847" s="593"/>
      <c r="S2847" s="593"/>
      <c r="T2847" s="593"/>
      <c r="U2847" s="593"/>
    </row>
    <row r="2848" customHeight="1" spans="6:21">
      <c r="F2848" s="593"/>
      <c r="G2848" s="593"/>
      <c r="H2848" s="593"/>
      <c r="I2848" s="593"/>
      <c r="J2848" s="593"/>
      <c r="K2848" s="593"/>
      <c r="L2848" s="593"/>
      <c r="M2848" s="593"/>
      <c r="N2848" s="593"/>
      <c r="O2848" s="593"/>
      <c r="P2848" s="593"/>
      <c r="R2848" s="593"/>
      <c r="S2848" s="593"/>
      <c r="T2848" s="593"/>
      <c r="U2848" s="593"/>
    </row>
    <row r="2849" customHeight="1" spans="6:21">
      <c r="F2849" s="593"/>
      <c r="G2849" s="593"/>
      <c r="H2849" s="593"/>
      <c r="I2849" s="593"/>
      <c r="J2849" s="593"/>
      <c r="K2849" s="593"/>
      <c r="L2849" s="593"/>
      <c r="M2849" s="593"/>
      <c r="N2849" s="593"/>
      <c r="O2849" s="593"/>
      <c r="P2849" s="593"/>
      <c r="R2849" s="593"/>
      <c r="S2849" s="593"/>
      <c r="T2849" s="593"/>
      <c r="U2849" s="593"/>
    </row>
    <row r="2850" customHeight="1" spans="6:21">
      <c r="F2850" s="593"/>
      <c r="G2850" s="593"/>
      <c r="H2850" s="593"/>
      <c r="I2850" s="593"/>
      <c r="J2850" s="593"/>
      <c r="K2850" s="593"/>
      <c r="L2850" s="593"/>
      <c r="M2850" s="593"/>
      <c r="N2850" s="593"/>
      <c r="O2850" s="593"/>
      <c r="P2850" s="593"/>
      <c r="R2850" s="593"/>
      <c r="S2850" s="593"/>
      <c r="T2850" s="593"/>
      <c r="U2850" s="593"/>
    </row>
    <row r="2851" customHeight="1" spans="6:21">
      <c r="F2851" s="593"/>
      <c r="G2851" s="593"/>
      <c r="H2851" s="593"/>
      <c r="I2851" s="593"/>
      <c r="J2851" s="593"/>
      <c r="K2851" s="593"/>
      <c r="L2851" s="593"/>
      <c r="M2851" s="593"/>
      <c r="N2851" s="593"/>
      <c r="O2851" s="593"/>
      <c r="P2851" s="593"/>
      <c r="R2851" s="593"/>
      <c r="S2851" s="593"/>
      <c r="T2851" s="593"/>
      <c r="U2851" s="593"/>
    </row>
    <row r="2852" customHeight="1" spans="6:21">
      <c r="F2852" s="593"/>
      <c r="G2852" s="593"/>
      <c r="H2852" s="593"/>
      <c r="I2852" s="593"/>
      <c r="J2852" s="593"/>
      <c r="K2852" s="593"/>
      <c r="L2852" s="593"/>
      <c r="M2852" s="593"/>
      <c r="N2852" s="593"/>
      <c r="O2852" s="593"/>
      <c r="P2852" s="593"/>
      <c r="R2852" s="593"/>
      <c r="S2852" s="593"/>
      <c r="T2852" s="593"/>
      <c r="U2852" s="593"/>
    </row>
    <row r="2853" customHeight="1" spans="6:21">
      <c r="F2853" s="593"/>
      <c r="G2853" s="593"/>
      <c r="H2853" s="593"/>
      <c r="I2853" s="593"/>
      <c r="J2853" s="593"/>
      <c r="K2853" s="593"/>
      <c r="L2853" s="593"/>
      <c r="M2853" s="593"/>
      <c r="N2853" s="593"/>
      <c r="O2853" s="593"/>
      <c r="P2853" s="593"/>
      <c r="R2853" s="593"/>
      <c r="S2853" s="593"/>
      <c r="T2853" s="593"/>
      <c r="U2853" s="593"/>
    </row>
    <row r="2854" customHeight="1" spans="6:21">
      <c r="F2854" s="593"/>
      <c r="G2854" s="593"/>
      <c r="H2854" s="593"/>
      <c r="I2854" s="593"/>
      <c r="J2854" s="593"/>
      <c r="K2854" s="593"/>
      <c r="L2854" s="593"/>
      <c r="M2854" s="593"/>
      <c r="N2854" s="593"/>
      <c r="O2854" s="593"/>
      <c r="P2854" s="593"/>
      <c r="R2854" s="593"/>
      <c r="S2854" s="593"/>
      <c r="T2854" s="593"/>
      <c r="U2854" s="593"/>
    </row>
    <row r="2855" customHeight="1" spans="6:21">
      <c r="F2855" s="593"/>
      <c r="G2855" s="593"/>
      <c r="H2855" s="593"/>
      <c r="I2855" s="593"/>
      <c r="J2855" s="593"/>
      <c r="K2855" s="593"/>
      <c r="L2855" s="593"/>
      <c r="M2855" s="593"/>
      <c r="N2855" s="593"/>
      <c r="O2855" s="593"/>
      <c r="P2855" s="593"/>
      <c r="R2855" s="593"/>
      <c r="S2855" s="593"/>
      <c r="T2855" s="593"/>
      <c r="U2855" s="593"/>
    </row>
    <row r="2856" customHeight="1" spans="6:21">
      <c r="F2856" s="593"/>
      <c r="G2856" s="593"/>
      <c r="H2856" s="593"/>
      <c r="I2856" s="593"/>
      <c r="J2856" s="593"/>
      <c r="K2856" s="593"/>
      <c r="L2856" s="593"/>
      <c r="M2856" s="593"/>
      <c r="N2856" s="593"/>
      <c r="O2856" s="593"/>
      <c r="P2856" s="593"/>
      <c r="R2856" s="593"/>
      <c r="S2856" s="593"/>
      <c r="T2856" s="593"/>
      <c r="U2856" s="593"/>
    </row>
    <row r="2857" customHeight="1" spans="6:21">
      <c r="F2857" s="593"/>
      <c r="G2857" s="593"/>
      <c r="H2857" s="593"/>
      <c r="I2857" s="593"/>
      <c r="J2857" s="593"/>
      <c r="K2857" s="593"/>
      <c r="L2857" s="593"/>
      <c r="M2857" s="593"/>
      <c r="N2857" s="593"/>
      <c r="O2857" s="593"/>
      <c r="P2857" s="593"/>
      <c r="R2857" s="593"/>
      <c r="S2857" s="593"/>
      <c r="T2857" s="593"/>
      <c r="U2857" s="593"/>
    </row>
    <row r="2858" customHeight="1" spans="6:21">
      <c r="F2858" s="593"/>
      <c r="G2858" s="593"/>
      <c r="H2858" s="593"/>
      <c r="I2858" s="593"/>
      <c r="J2858" s="593"/>
      <c r="K2858" s="593"/>
      <c r="L2858" s="593"/>
      <c r="M2858" s="593"/>
      <c r="N2858" s="593"/>
      <c r="O2858" s="593"/>
      <c r="P2858" s="593"/>
      <c r="R2858" s="593"/>
      <c r="S2858" s="593"/>
      <c r="T2858" s="593"/>
      <c r="U2858" s="593"/>
    </row>
    <row r="2859" customHeight="1" spans="6:21">
      <c r="F2859" s="593"/>
      <c r="G2859" s="593"/>
      <c r="H2859" s="593"/>
      <c r="I2859" s="593"/>
      <c r="J2859" s="593"/>
      <c r="K2859" s="593"/>
      <c r="L2859" s="593"/>
      <c r="M2859" s="593"/>
      <c r="N2859" s="593"/>
      <c r="O2859" s="593"/>
      <c r="P2859" s="593"/>
      <c r="R2859" s="593"/>
      <c r="S2859" s="593"/>
      <c r="T2859" s="593"/>
      <c r="U2859" s="593"/>
    </row>
    <row r="2860" customHeight="1" spans="6:21">
      <c r="F2860" s="593"/>
      <c r="G2860" s="593"/>
      <c r="H2860" s="593"/>
      <c r="I2860" s="593"/>
      <c r="J2860" s="593"/>
      <c r="K2860" s="593"/>
      <c r="L2860" s="593"/>
      <c r="M2860" s="593"/>
      <c r="N2860" s="593"/>
      <c r="O2860" s="593"/>
      <c r="P2860" s="593"/>
      <c r="R2860" s="593"/>
      <c r="S2860" s="593"/>
      <c r="T2860" s="593"/>
      <c r="U2860" s="593"/>
    </row>
    <row r="2861" customHeight="1" spans="6:21">
      <c r="F2861" s="593"/>
      <c r="G2861" s="593"/>
      <c r="H2861" s="593"/>
      <c r="I2861" s="593"/>
      <c r="J2861" s="593"/>
      <c r="K2861" s="593"/>
      <c r="L2861" s="593"/>
      <c r="M2861" s="593"/>
      <c r="N2861" s="593"/>
      <c r="O2861" s="593"/>
      <c r="P2861" s="593"/>
      <c r="R2861" s="593"/>
      <c r="S2861" s="593"/>
      <c r="T2861" s="593"/>
      <c r="U2861" s="593"/>
    </row>
    <row r="2862" customHeight="1" spans="6:21">
      <c r="F2862" s="593"/>
      <c r="G2862" s="593"/>
      <c r="H2862" s="593"/>
      <c r="I2862" s="593"/>
      <c r="J2862" s="593"/>
      <c r="K2862" s="593"/>
      <c r="L2862" s="593"/>
      <c r="M2862" s="593"/>
      <c r="N2862" s="593"/>
      <c r="O2862" s="593"/>
      <c r="P2862" s="593"/>
      <c r="R2862" s="593"/>
      <c r="S2862" s="593"/>
      <c r="T2862" s="593"/>
      <c r="U2862" s="593"/>
    </row>
    <row r="2863" customHeight="1" spans="6:21">
      <c r="F2863" s="593"/>
      <c r="G2863" s="593"/>
      <c r="H2863" s="593"/>
      <c r="I2863" s="593"/>
      <c r="J2863" s="593"/>
      <c r="K2863" s="593"/>
      <c r="L2863" s="593"/>
      <c r="M2863" s="593"/>
      <c r="N2863" s="593"/>
      <c r="O2863" s="593"/>
      <c r="P2863" s="593"/>
      <c r="R2863" s="593"/>
      <c r="S2863" s="593"/>
      <c r="T2863" s="593"/>
      <c r="U2863" s="593"/>
    </row>
    <row r="2864" customHeight="1" spans="6:21">
      <c r="F2864" s="593"/>
      <c r="G2864" s="593"/>
      <c r="H2864" s="593"/>
      <c r="I2864" s="593"/>
      <c r="J2864" s="593"/>
      <c r="K2864" s="593"/>
      <c r="L2864" s="593"/>
      <c r="M2864" s="593"/>
      <c r="N2864" s="593"/>
      <c r="O2864" s="593"/>
      <c r="P2864" s="593"/>
      <c r="R2864" s="593"/>
      <c r="S2864" s="593"/>
      <c r="T2864" s="593"/>
      <c r="U2864" s="593"/>
    </row>
    <row r="2865" customHeight="1" spans="6:21">
      <c r="F2865" s="593"/>
      <c r="G2865" s="593"/>
      <c r="H2865" s="593"/>
      <c r="I2865" s="593"/>
      <c r="J2865" s="593"/>
      <c r="K2865" s="593"/>
      <c r="L2865" s="593"/>
      <c r="M2865" s="593"/>
      <c r="N2865" s="593"/>
      <c r="O2865" s="593"/>
      <c r="P2865" s="593"/>
      <c r="R2865" s="593"/>
      <c r="S2865" s="593"/>
      <c r="T2865" s="593"/>
      <c r="U2865" s="593"/>
    </row>
    <row r="2866" customHeight="1" spans="6:21">
      <c r="F2866" s="593"/>
      <c r="G2866" s="593"/>
      <c r="H2866" s="593"/>
      <c r="I2866" s="593"/>
      <c r="J2866" s="593"/>
      <c r="K2866" s="593"/>
      <c r="L2866" s="593"/>
      <c r="M2866" s="593"/>
      <c r="N2866" s="593"/>
      <c r="O2866" s="593"/>
      <c r="P2866" s="593"/>
      <c r="R2866" s="593"/>
      <c r="S2866" s="593"/>
      <c r="T2866" s="593"/>
      <c r="U2866" s="593"/>
    </row>
    <row r="2867" customHeight="1" spans="6:21">
      <c r="F2867" s="593"/>
      <c r="G2867" s="593"/>
      <c r="H2867" s="593"/>
      <c r="I2867" s="593"/>
      <c r="J2867" s="593"/>
      <c r="K2867" s="593"/>
      <c r="L2867" s="593"/>
      <c r="M2867" s="593"/>
      <c r="N2867" s="593"/>
      <c r="O2867" s="593"/>
      <c r="P2867" s="593"/>
      <c r="R2867" s="593"/>
      <c r="S2867" s="593"/>
      <c r="T2867" s="593"/>
      <c r="U2867" s="593"/>
    </row>
    <row r="2868" customHeight="1" spans="6:21">
      <c r="F2868" s="593"/>
      <c r="G2868" s="593"/>
      <c r="H2868" s="593"/>
      <c r="I2868" s="593"/>
      <c r="J2868" s="593"/>
      <c r="K2868" s="593"/>
      <c r="L2868" s="593"/>
      <c r="M2868" s="593"/>
      <c r="N2868" s="593"/>
      <c r="O2868" s="593"/>
      <c r="P2868" s="593"/>
      <c r="R2868" s="593"/>
      <c r="S2868" s="593"/>
      <c r="T2868" s="593"/>
      <c r="U2868" s="593"/>
    </row>
    <row r="2869" customHeight="1" spans="6:21">
      <c r="F2869" s="593"/>
      <c r="G2869" s="593"/>
      <c r="H2869" s="593"/>
      <c r="I2869" s="593"/>
      <c r="J2869" s="593"/>
      <c r="K2869" s="593"/>
      <c r="L2869" s="593"/>
      <c r="M2869" s="593"/>
      <c r="N2869" s="593"/>
      <c r="O2869" s="593"/>
      <c r="P2869" s="593"/>
      <c r="R2869" s="593"/>
      <c r="S2869" s="593"/>
      <c r="T2869" s="593"/>
      <c r="U2869" s="593"/>
    </row>
    <row r="2870" customHeight="1" spans="6:21">
      <c r="F2870" s="593"/>
      <c r="G2870" s="593"/>
      <c r="H2870" s="593"/>
      <c r="I2870" s="593"/>
      <c r="J2870" s="593"/>
      <c r="K2870" s="593"/>
      <c r="L2870" s="593"/>
      <c r="M2870" s="593"/>
      <c r="N2870" s="593"/>
      <c r="O2870" s="593"/>
      <c r="P2870" s="593"/>
      <c r="R2870" s="593"/>
      <c r="S2870" s="593"/>
      <c r="T2870" s="593"/>
      <c r="U2870" s="593"/>
    </row>
    <row r="2871" customHeight="1" spans="6:21">
      <c r="F2871" s="593"/>
      <c r="G2871" s="593"/>
      <c r="H2871" s="593"/>
      <c r="I2871" s="593"/>
      <c r="J2871" s="593"/>
      <c r="K2871" s="593"/>
      <c r="L2871" s="593"/>
      <c r="M2871" s="593"/>
      <c r="N2871" s="593"/>
      <c r="O2871" s="593"/>
      <c r="P2871" s="593"/>
      <c r="R2871" s="593"/>
      <c r="S2871" s="593"/>
      <c r="T2871" s="593"/>
      <c r="U2871" s="593"/>
    </row>
    <row r="2872" customHeight="1" spans="6:21">
      <c r="F2872" s="593"/>
      <c r="G2872" s="593"/>
      <c r="H2872" s="593"/>
      <c r="I2872" s="593"/>
      <c r="J2872" s="593"/>
      <c r="K2872" s="593"/>
      <c r="L2872" s="593"/>
      <c r="M2872" s="593"/>
      <c r="N2872" s="593"/>
      <c r="O2872" s="593"/>
      <c r="P2872" s="593"/>
      <c r="R2872" s="593"/>
      <c r="S2872" s="593"/>
      <c r="T2872" s="593"/>
      <c r="U2872" s="593"/>
    </row>
    <row r="2873" customHeight="1" spans="6:21">
      <c r="F2873" s="593"/>
      <c r="G2873" s="593"/>
      <c r="H2873" s="593"/>
      <c r="I2873" s="593"/>
      <c r="J2873" s="593"/>
      <c r="K2873" s="593"/>
      <c r="L2873" s="593"/>
      <c r="M2873" s="593"/>
      <c r="N2873" s="593"/>
      <c r="O2873" s="593"/>
      <c r="P2873" s="593"/>
      <c r="R2873" s="593"/>
      <c r="S2873" s="593"/>
      <c r="T2873" s="593"/>
      <c r="U2873" s="593"/>
    </row>
    <row r="2874" customHeight="1" spans="6:21">
      <c r="F2874" s="593"/>
      <c r="G2874" s="593"/>
      <c r="H2874" s="593"/>
      <c r="I2874" s="593"/>
      <c r="J2874" s="593"/>
      <c r="K2874" s="593"/>
      <c r="L2874" s="593"/>
      <c r="M2874" s="593"/>
      <c r="N2874" s="593"/>
      <c r="O2874" s="593"/>
      <c r="P2874" s="593"/>
      <c r="R2874" s="593"/>
      <c r="S2874" s="593"/>
      <c r="T2874" s="593"/>
      <c r="U2874" s="593"/>
    </row>
    <row r="2875" customHeight="1" spans="6:21">
      <c r="F2875" s="593"/>
      <c r="G2875" s="593"/>
      <c r="H2875" s="593"/>
      <c r="I2875" s="593"/>
      <c r="J2875" s="593"/>
      <c r="K2875" s="593"/>
      <c r="L2875" s="593"/>
      <c r="M2875" s="593"/>
      <c r="N2875" s="593"/>
      <c r="O2875" s="593"/>
      <c r="P2875" s="593"/>
      <c r="R2875" s="593"/>
      <c r="S2875" s="593"/>
      <c r="T2875" s="593"/>
      <c r="U2875" s="593"/>
    </row>
    <row r="2876" customHeight="1" spans="6:21">
      <c r="F2876" s="593"/>
      <c r="G2876" s="593"/>
      <c r="H2876" s="593"/>
      <c r="I2876" s="593"/>
      <c r="J2876" s="593"/>
      <c r="K2876" s="593"/>
      <c r="L2876" s="593"/>
      <c r="M2876" s="593"/>
      <c r="N2876" s="593"/>
      <c r="O2876" s="593"/>
      <c r="P2876" s="593"/>
      <c r="R2876" s="593"/>
      <c r="S2876" s="593"/>
      <c r="T2876" s="593"/>
      <c r="U2876" s="593"/>
    </row>
    <row r="2877" customHeight="1" spans="6:21">
      <c r="F2877" s="593"/>
      <c r="G2877" s="593"/>
      <c r="H2877" s="593"/>
      <c r="I2877" s="593"/>
      <c r="J2877" s="593"/>
      <c r="K2877" s="593"/>
      <c r="L2877" s="593"/>
      <c r="M2877" s="593"/>
      <c r="N2877" s="593"/>
      <c r="O2877" s="593"/>
      <c r="P2877" s="593"/>
      <c r="R2877" s="593"/>
      <c r="S2877" s="593"/>
      <c r="T2877" s="593"/>
      <c r="U2877" s="593"/>
    </row>
    <row r="2878" customHeight="1" spans="6:21">
      <c r="F2878" s="593"/>
      <c r="G2878" s="593"/>
      <c r="H2878" s="593"/>
      <c r="I2878" s="593"/>
      <c r="J2878" s="593"/>
      <c r="K2878" s="593"/>
      <c r="L2878" s="593"/>
      <c r="M2878" s="593"/>
      <c r="N2878" s="593"/>
      <c r="O2878" s="593"/>
      <c r="P2878" s="593"/>
      <c r="R2878" s="593"/>
      <c r="S2878" s="593"/>
      <c r="T2878" s="593"/>
      <c r="U2878" s="593"/>
    </row>
    <row r="2879" customHeight="1" spans="6:21">
      <c r="F2879" s="593"/>
      <c r="G2879" s="593"/>
      <c r="H2879" s="593"/>
      <c r="I2879" s="593"/>
      <c r="J2879" s="593"/>
      <c r="K2879" s="593"/>
      <c r="L2879" s="593"/>
      <c r="M2879" s="593"/>
      <c r="N2879" s="593"/>
      <c r="O2879" s="593"/>
      <c r="P2879" s="593"/>
      <c r="R2879" s="593"/>
      <c r="S2879" s="593"/>
      <c r="T2879" s="593"/>
      <c r="U2879" s="593"/>
    </row>
    <row r="2880" customHeight="1" spans="6:21">
      <c r="F2880" s="593"/>
      <c r="G2880" s="593"/>
      <c r="H2880" s="593"/>
      <c r="I2880" s="593"/>
      <c r="J2880" s="593"/>
      <c r="K2880" s="593"/>
      <c r="L2880" s="593"/>
      <c r="M2880" s="593"/>
      <c r="N2880" s="593"/>
      <c r="O2880" s="593"/>
      <c r="P2880" s="593"/>
      <c r="R2880" s="593"/>
      <c r="S2880" s="593"/>
      <c r="T2880" s="593"/>
      <c r="U2880" s="593"/>
    </row>
    <row r="2881" customHeight="1" spans="6:21">
      <c r="F2881" s="593"/>
      <c r="G2881" s="593"/>
      <c r="H2881" s="593"/>
      <c r="I2881" s="593"/>
      <c r="J2881" s="593"/>
      <c r="K2881" s="593"/>
      <c r="L2881" s="593"/>
      <c r="M2881" s="593"/>
      <c r="N2881" s="593"/>
      <c r="O2881" s="593"/>
      <c r="P2881" s="593"/>
      <c r="R2881" s="593"/>
      <c r="S2881" s="593"/>
      <c r="T2881" s="593"/>
      <c r="U2881" s="593"/>
    </row>
    <row r="2882" customHeight="1" spans="6:21">
      <c r="F2882" s="593"/>
      <c r="G2882" s="593"/>
      <c r="H2882" s="593"/>
      <c r="I2882" s="593"/>
      <c r="J2882" s="593"/>
      <c r="K2882" s="593"/>
      <c r="L2882" s="593"/>
      <c r="M2882" s="593"/>
      <c r="N2882" s="593"/>
      <c r="O2882" s="593"/>
      <c r="P2882" s="593"/>
      <c r="R2882" s="593"/>
      <c r="S2882" s="593"/>
      <c r="T2882" s="593"/>
      <c r="U2882" s="593"/>
    </row>
    <row r="2883" customHeight="1" spans="6:21">
      <c r="F2883" s="593"/>
      <c r="G2883" s="593"/>
      <c r="H2883" s="593"/>
      <c r="I2883" s="593"/>
      <c r="J2883" s="593"/>
      <c r="K2883" s="593"/>
      <c r="L2883" s="593"/>
      <c r="M2883" s="593"/>
      <c r="N2883" s="593"/>
      <c r="O2883" s="593"/>
      <c r="P2883" s="593"/>
      <c r="R2883" s="593"/>
      <c r="S2883" s="593"/>
      <c r="T2883" s="593"/>
      <c r="U2883" s="593"/>
    </row>
    <row r="2884" customHeight="1" spans="6:21">
      <c r="F2884" s="593"/>
      <c r="G2884" s="593"/>
      <c r="H2884" s="593"/>
      <c r="I2884" s="593"/>
      <c r="J2884" s="593"/>
      <c r="K2884" s="593"/>
      <c r="L2884" s="593"/>
      <c r="M2884" s="593"/>
      <c r="N2884" s="593"/>
      <c r="O2884" s="593"/>
      <c r="P2884" s="593"/>
      <c r="R2884" s="593"/>
      <c r="S2884" s="593"/>
      <c r="T2884" s="593"/>
      <c r="U2884" s="593"/>
    </row>
    <row r="2885" customHeight="1" spans="6:21">
      <c r="F2885" s="593"/>
      <c r="G2885" s="593"/>
      <c r="H2885" s="593"/>
      <c r="I2885" s="593"/>
      <c r="J2885" s="593"/>
      <c r="K2885" s="593"/>
      <c r="L2885" s="593"/>
      <c r="M2885" s="593"/>
      <c r="N2885" s="593"/>
      <c r="O2885" s="593"/>
      <c r="P2885" s="593"/>
      <c r="R2885" s="593"/>
      <c r="S2885" s="593"/>
      <c r="T2885" s="593"/>
      <c r="U2885" s="593"/>
    </row>
    <row r="2886" customHeight="1" spans="6:21">
      <c r="F2886" s="593"/>
      <c r="G2886" s="593"/>
      <c r="H2886" s="593"/>
      <c r="I2886" s="593"/>
      <c r="J2886" s="593"/>
      <c r="K2886" s="593"/>
      <c r="L2886" s="593"/>
      <c r="M2886" s="593"/>
      <c r="N2886" s="593"/>
      <c r="O2886" s="593"/>
      <c r="P2886" s="593"/>
      <c r="R2886" s="593"/>
      <c r="S2886" s="593"/>
      <c r="T2886" s="593"/>
      <c r="U2886" s="593"/>
    </row>
    <row r="2887" customHeight="1" spans="6:21">
      <c r="F2887" s="593"/>
      <c r="G2887" s="593"/>
      <c r="H2887" s="593"/>
      <c r="I2887" s="593"/>
      <c r="J2887" s="593"/>
      <c r="K2887" s="593"/>
      <c r="L2887" s="593"/>
      <c r="M2887" s="593"/>
      <c r="N2887" s="593"/>
      <c r="O2887" s="593"/>
      <c r="P2887" s="593"/>
      <c r="R2887" s="593"/>
      <c r="S2887" s="593"/>
      <c r="T2887" s="593"/>
      <c r="U2887" s="593"/>
    </row>
    <row r="2888" customHeight="1" spans="6:21">
      <c r="F2888" s="593"/>
      <c r="G2888" s="593"/>
      <c r="H2888" s="593"/>
      <c r="I2888" s="593"/>
      <c r="J2888" s="593"/>
      <c r="K2888" s="593"/>
      <c r="L2888" s="593"/>
      <c r="M2888" s="593"/>
      <c r="N2888" s="593"/>
      <c r="O2888" s="593"/>
      <c r="P2888" s="593"/>
      <c r="R2888" s="593"/>
      <c r="S2888" s="593"/>
      <c r="T2888" s="593"/>
      <c r="U2888" s="593"/>
    </row>
    <row r="2889" customHeight="1" spans="6:21">
      <c r="F2889" s="593"/>
      <c r="G2889" s="593"/>
      <c r="H2889" s="593"/>
      <c r="I2889" s="593"/>
      <c r="J2889" s="593"/>
      <c r="K2889" s="593"/>
      <c r="L2889" s="593"/>
      <c r="M2889" s="593"/>
      <c r="N2889" s="593"/>
      <c r="O2889" s="593"/>
      <c r="P2889" s="593"/>
      <c r="R2889" s="593"/>
      <c r="S2889" s="593"/>
      <c r="T2889" s="593"/>
      <c r="U2889" s="593"/>
    </row>
    <row r="2890" customHeight="1" spans="6:21">
      <c r="F2890" s="593"/>
      <c r="G2890" s="593"/>
      <c r="H2890" s="593"/>
      <c r="I2890" s="593"/>
      <c r="J2890" s="593"/>
      <c r="K2890" s="593"/>
      <c r="L2890" s="593"/>
      <c r="M2890" s="593"/>
      <c r="N2890" s="593"/>
      <c r="O2890" s="593"/>
      <c r="P2890" s="593"/>
      <c r="R2890" s="593"/>
      <c r="S2890" s="593"/>
      <c r="T2890" s="593"/>
      <c r="U2890" s="593"/>
    </row>
    <row r="2891" customHeight="1" spans="6:21">
      <c r="F2891" s="593"/>
      <c r="G2891" s="593"/>
      <c r="H2891" s="593"/>
      <c r="I2891" s="593"/>
      <c r="J2891" s="593"/>
      <c r="K2891" s="593"/>
      <c r="L2891" s="593"/>
      <c r="M2891" s="593"/>
      <c r="N2891" s="593"/>
      <c r="O2891" s="593"/>
      <c r="P2891" s="593"/>
      <c r="R2891" s="593"/>
      <c r="S2891" s="593"/>
      <c r="T2891" s="593"/>
      <c r="U2891" s="593"/>
    </row>
    <row r="2892" customHeight="1" spans="6:21">
      <c r="F2892" s="593"/>
      <c r="G2892" s="593"/>
      <c r="H2892" s="593"/>
      <c r="I2892" s="593"/>
      <c r="J2892" s="593"/>
      <c r="K2892" s="593"/>
      <c r="L2892" s="593"/>
      <c r="M2892" s="593"/>
      <c r="N2892" s="593"/>
      <c r="O2892" s="593"/>
      <c r="P2892" s="593"/>
      <c r="R2892" s="593"/>
      <c r="S2892" s="593"/>
      <c r="T2892" s="593"/>
      <c r="U2892" s="593"/>
    </row>
    <row r="2893" customHeight="1" spans="6:21">
      <c r="F2893" s="593"/>
      <c r="G2893" s="593"/>
      <c r="H2893" s="593"/>
      <c r="I2893" s="593"/>
      <c r="J2893" s="593"/>
      <c r="K2893" s="593"/>
      <c r="L2893" s="593"/>
      <c r="M2893" s="593"/>
      <c r="N2893" s="593"/>
      <c r="O2893" s="593"/>
      <c r="P2893" s="593"/>
      <c r="R2893" s="593"/>
      <c r="S2893" s="593"/>
      <c r="T2893" s="593"/>
      <c r="U2893" s="593"/>
    </row>
    <row r="2894" customHeight="1" spans="6:21">
      <c r="F2894" s="593"/>
      <c r="G2894" s="593"/>
      <c r="H2894" s="593"/>
      <c r="I2894" s="593"/>
      <c r="J2894" s="593"/>
      <c r="K2894" s="593"/>
      <c r="L2894" s="593"/>
      <c r="M2894" s="593"/>
      <c r="N2894" s="593"/>
      <c r="O2894" s="593"/>
      <c r="P2894" s="593"/>
      <c r="R2894" s="593"/>
      <c r="S2894" s="593"/>
      <c r="T2894" s="593"/>
      <c r="U2894" s="593"/>
    </row>
    <row r="2895" customHeight="1" spans="6:21">
      <c r="F2895" s="593"/>
      <c r="G2895" s="593"/>
      <c r="H2895" s="593"/>
      <c r="I2895" s="593"/>
      <c r="J2895" s="593"/>
      <c r="K2895" s="593"/>
      <c r="L2895" s="593"/>
      <c r="M2895" s="593"/>
      <c r="N2895" s="593"/>
      <c r="O2895" s="593"/>
      <c r="P2895" s="593"/>
      <c r="R2895" s="593"/>
      <c r="S2895" s="593"/>
      <c r="T2895" s="593"/>
      <c r="U2895" s="593"/>
    </row>
    <row r="2896" customHeight="1" spans="6:21">
      <c r="F2896" s="593"/>
      <c r="G2896" s="593"/>
      <c r="H2896" s="593"/>
      <c r="I2896" s="593"/>
      <c r="J2896" s="593"/>
      <c r="K2896" s="593"/>
      <c r="L2896" s="593"/>
      <c r="M2896" s="593"/>
      <c r="N2896" s="593"/>
      <c r="O2896" s="593"/>
      <c r="P2896" s="593"/>
      <c r="R2896" s="593"/>
      <c r="S2896" s="593"/>
      <c r="T2896" s="593"/>
      <c r="U2896" s="593"/>
    </row>
    <row r="2897" customHeight="1" spans="6:21">
      <c r="F2897" s="593"/>
      <c r="G2897" s="593"/>
      <c r="H2897" s="593"/>
      <c r="I2897" s="593"/>
      <c r="J2897" s="593"/>
      <c r="K2897" s="593"/>
      <c r="L2897" s="593"/>
      <c r="M2897" s="593"/>
      <c r="N2897" s="593"/>
      <c r="O2897" s="593"/>
      <c r="P2897" s="593"/>
      <c r="R2897" s="593"/>
      <c r="S2897" s="593"/>
      <c r="T2897" s="593"/>
      <c r="U2897" s="593"/>
    </row>
    <row r="2898" customHeight="1" spans="6:21">
      <c r="F2898" s="593"/>
      <c r="G2898" s="593"/>
      <c r="H2898" s="593"/>
      <c r="I2898" s="593"/>
      <c r="J2898" s="593"/>
      <c r="K2898" s="593"/>
      <c r="L2898" s="593"/>
      <c r="M2898" s="593"/>
      <c r="N2898" s="593"/>
      <c r="O2898" s="593"/>
      <c r="P2898" s="593"/>
      <c r="R2898" s="593"/>
      <c r="S2898" s="593"/>
      <c r="T2898" s="593"/>
      <c r="U2898" s="593"/>
    </row>
    <row r="2899" customHeight="1" spans="6:21">
      <c r="F2899" s="593"/>
      <c r="G2899" s="593"/>
      <c r="H2899" s="593"/>
      <c r="I2899" s="593"/>
      <c r="J2899" s="593"/>
      <c r="K2899" s="593"/>
      <c r="L2899" s="593"/>
      <c r="M2899" s="593"/>
      <c r="N2899" s="593"/>
      <c r="O2899" s="593"/>
      <c r="P2899" s="593"/>
      <c r="R2899" s="593"/>
      <c r="S2899" s="593"/>
      <c r="T2899" s="593"/>
      <c r="U2899" s="593"/>
    </row>
    <row r="2900" customHeight="1" spans="6:21">
      <c r="F2900" s="593"/>
      <c r="G2900" s="593"/>
      <c r="H2900" s="593"/>
      <c r="I2900" s="593"/>
      <c r="J2900" s="593"/>
      <c r="K2900" s="593"/>
      <c r="L2900" s="593"/>
      <c r="M2900" s="593"/>
      <c r="N2900" s="593"/>
      <c r="O2900" s="593"/>
      <c r="P2900" s="593"/>
      <c r="R2900" s="593"/>
      <c r="S2900" s="593"/>
      <c r="T2900" s="593"/>
      <c r="U2900" s="593"/>
    </row>
    <row r="2901" customHeight="1" spans="6:21">
      <c r="F2901" s="593"/>
      <c r="G2901" s="593"/>
      <c r="H2901" s="593"/>
      <c r="I2901" s="593"/>
      <c r="J2901" s="593"/>
      <c r="K2901" s="593"/>
      <c r="L2901" s="593"/>
      <c r="M2901" s="593"/>
      <c r="N2901" s="593"/>
      <c r="O2901" s="593"/>
      <c r="P2901" s="593"/>
      <c r="R2901" s="593"/>
      <c r="S2901" s="593"/>
      <c r="T2901" s="593"/>
      <c r="U2901" s="593"/>
    </row>
    <row r="2902" customHeight="1" spans="6:21">
      <c r="F2902" s="593"/>
      <c r="G2902" s="593"/>
      <c r="H2902" s="593"/>
      <c r="I2902" s="593"/>
      <c r="J2902" s="593"/>
      <c r="K2902" s="593"/>
      <c r="L2902" s="593"/>
      <c r="M2902" s="593"/>
      <c r="N2902" s="593"/>
      <c r="O2902" s="593"/>
      <c r="P2902" s="593"/>
      <c r="R2902" s="593"/>
      <c r="S2902" s="593"/>
      <c r="T2902" s="593"/>
      <c r="U2902" s="593"/>
    </row>
    <row r="2903" customHeight="1" spans="6:21">
      <c r="F2903" s="593"/>
      <c r="G2903" s="593"/>
      <c r="H2903" s="593"/>
      <c r="I2903" s="593"/>
      <c r="J2903" s="593"/>
      <c r="K2903" s="593"/>
      <c r="L2903" s="593"/>
      <c r="M2903" s="593"/>
      <c r="N2903" s="593"/>
      <c r="O2903" s="593"/>
      <c r="P2903" s="593"/>
      <c r="R2903" s="593"/>
      <c r="S2903" s="593"/>
      <c r="T2903" s="593"/>
      <c r="U2903" s="593"/>
    </row>
    <row r="2904" customHeight="1" spans="6:21">
      <c r="F2904" s="593"/>
      <c r="G2904" s="593"/>
      <c r="H2904" s="593"/>
      <c r="I2904" s="593"/>
      <c r="J2904" s="593"/>
      <c r="K2904" s="593"/>
      <c r="L2904" s="593"/>
      <c r="M2904" s="593"/>
      <c r="N2904" s="593"/>
      <c r="O2904" s="593"/>
      <c r="P2904" s="593"/>
      <c r="R2904" s="593"/>
      <c r="S2904" s="593"/>
      <c r="T2904" s="593"/>
      <c r="U2904" s="593"/>
    </row>
    <row r="2905" customHeight="1" spans="6:21">
      <c r="F2905" s="593"/>
      <c r="G2905" s="593"/>
      <c r="H2905" s="593"/>
      <c r="I2905" s="593"/>
      <c r="J2905" s="593"/>
      <c r="K2905" s="593"/>
      <c r="L2905" s="593"/>
      <c r="M2905" s="593"/>
      <c r="N2905" s="593"/>
      <c r="O2905" s="593"/>
      <c r="P2905" s="593"/>
      <c r="R2905" s="593"/>
      <c r="S2905" s="593"/>
      <c r="T2905" s="593"/>
      <c r="U2905" s="593"/>
    </row>
    <row r="2906" customHeight="1" spans="6:21">
      <c r="F2906" s="593"/>
      <c r="G2906" s="593"/>
      <c r="H2906" s="593"/>
      <c r="I2906" s="593"/>
      <c r="J2906" s="593"/>
      <c r="K2906" s="593"/>
      <c r="L2906" s="593"/>
      <c r="M2906" s="593"/>
      <c r="N2906" s="593"/>
      <c r="O2906" s="593"/>
      <c r="P2906" s="593"/>
      <c r="R2906" s="593"/>
      <c r="S2906" s="593"/>
      <c r="T2906" s="593"/>
      <c r="U2906" s="593"/>
    </row>
    <row r="2907" customHeight="1" spans="6:21">
      <c r="F2907" s="593"/>
      <c r="G2907" s="593"/>
      <c r="H2907" s="593"/>
      <c r="I2907" s="593"/>
      <c r="J2907" s="593"/>
      <c r="K2907" s="593"/>
      <c r="L2907" s="593"/>
      <c r="M2907" s="593"/>
      <c r="N2907" s="593"/>
      <c r="O2907" s="593"/>
      <c r="P2907" s="593"/>
      <c r="R2907" s="593"/>
      <c r="S2907" s="593"/>
      <c r="T2907" s="593"/>
      <c r="U2907" s="593"/>
    </row>
    <row r="2908" customHeight="1" spans="6:21">
      <c r="F2908" s="593"/>
      <c r="G2908" s="593"/>
      <c r="H2908" s="593"/>
      <c r="I2908" s="593"/>
      <c r="J2908" s="593"/>
      <c r="K2908" s="593"/>
      <c r="L2908" s="593"/>
      <c r="M2908" s="593"/>
      <c r="N2908" s="593"/>
      <c r="O2908" s="593"/>
      <c r="P2908" s="593"/>
      <c r="R2908" s="593"/>
      <c r="S2908" s="593"/>
      <c r="T2908" s="593"/>
      <c r="U2908" s="593"/>
    </row>
    <row r="2909" customHeight="1" spans="6:21">
      <c r="F2909" s="593"/>
      <c r="G2909" s="593"/>
      <c r="H2909" s="593"/>
      <c r="I2909" s="593"/>
      <c r="J2909" s="593"/>
      <c r="K2909" s="593"/>
      <c r="L2909" s="593"/>
      <c r="M2909" s="593"/>
      <c r="N2909" s="593"/>
      <c r="O2909" s="593"/>
      <c r="P2909" s="593"/>
      <c r="R2909" s="593"/>
      <c r="S2909" s="593"/>
      <c r="T2909" s="593"/>
      <c r="U2909" s="593"/>
    </row>
    <row r="2910" customHeight="1" spans="6:21">
      <c r="F2910" s="593"/>
      <c r="G2910" s="593"/>
      <c r="H2910" s="593"/>
      <c r="I2910" s="593"/>
      <c r="J2910" s="593"/>
      <c r="K2910" s="593"/>
      <c r="L2910" s="593"/>
      <c r="M2910" s="593"/>
      <c r="N2910" s="593"/>
      <c r="O2910" s="593"/>
      <c r="P2910" s="593"/>
      <c r="R2910" s="593"/>
      <c r="S2910" s="593"/>
      <c r="T2910" s="593"/>
      <c r="U2910" s="593"/>
    </row>
    <row r="2911" customHeight="1" spans="6:21">
      <c r="F2911" s="593"/>
      <c r="G2911" s="593"/>
      <c r="H2911" s="593"/>
      <c r="I2911" s="593"/>
      <c r="J2911" s="593"/>
      <c r="K2911" s="593"/>
      <c r="L2911" s="593"/>
      <c r="M2911" s="593"/>
      <c r="N2911" s="593"/>
      <c r="O2911" s="593"/>
      <c r="P2911" s="593"/>
      <c r="R2911" s="593"/>
      <c r="S2911" s="593"/>
      <c r="T2911" s="593"/>
      <c r="U2911" s="593"/>
    </row>
    <row r="2912" customHeight="1" spans="6:21">
      <c r="F2912" s="593"/>
      <c r="G2912" s="593"/>
      <c r="H2912" s="593"/>
      <c r="I2912" s="593"/>
      <c r="J2912" s="593"/>
      <c r="K2912" s="593"/>
      <c r="L2912" s="593"/>
      <c r="M2912" s="593"/>
      <c r="N2912" s="593"/>
      <c r="O2912" s="593"/>
      <c r="P2912" s="593"/>
      <c r="R2912" s="593"/>
      <c r="S2912" s="593"/>
      <c r="T2912" s="593"/>
      <c r="U2912" s="593"/>
    </row>
    <row r="2913" customHeight="1" spans="6:21">
      <c r="F2913" s="593"/>
      <c r="G2913" s="593"/>
      <c r="H2913" s="593"/>
      <c r="I2913" s="593"/>
      <c r="J2913" s="593"/>
      <c r="K2913" s="593"/>
      <c r="L2913" s="593"/>
      <c r="M2913" s="593"/>
      <c r="N2913" s="593"/>
      <c r="O2913" s="593"/>
      <c r="P2913" s="593"/>
      <c r="R2913" s="593"/>
      <c r="S2913" s="593"/>
      <c r="T2913" s="593"/>
      <c r="U2913" s="593"/>
    </row>
    <row r="2914" customHeight="1" spans="6:21">
      <c r="F2914" s="593"/>
      <c r="G2914" s="593"/>
      <c r="H2914" s="593"/>
      <c r="I2914" s="593"/>
      <c r="J2914" s="593"/>
      <c r="K2914" s="593"/>
      <c r="L2914" s="593"/>
      <c r="M2914" s="593"/>
      <c r="N2914" s="593"/>
      <c r="O2914" s="593"/>
      <c r="P2914" s="593"/>
      <c r="R2914" s="593"/>
      <c r="S2914" s="593"/>
      <c r="T2914" s="593"/>
      <c r="U2914" s="593"/>
    </row>
    <row r="2915" customHeight="1" spans="6:21">
      <c r="F2915" s="593"/>
      <c r="G2915" s="593"/>
      <c r="H2915" s="593"/>
      <c r="I2915" s="593"/>
      <c r="J2915" s="593"/>
      <c r="K2915" s="593"/>
      <c r="L2915" s="593"/>
      <c r="M2915" s="593"/>
      <c r="N2915" s="593"/>
      <c r="O2915" s="593"/>
      <c r="P2915" s="593"/>
      <c r="R2915" s="593"/>
      <c r="S2915" s="593"/>
      <c r="T2915" s="593"/>
      <c r="U2915" s="593"/>
    </row>
    <row r="2916" customHeight="1" spans="6:21">
      <c r="F2916" s="593"/>
      <c r="G2916" s="593"/>
      <c r="H2916" s="593"/>
      <c r="I2916" s="593"/>
      <c r="J2916" s="593"/>
      <c r="K2916" s="593"/>
      <c r="L2916" s="593"/>
      <c r="M2916" s="593"/>
      <c r="N2916" s="593"/>
      <c r="O2916" s="593"/>
      <c r="P2916" s="593"/>
      <c r="R2916" s="593"/>
      <c r="S2916" s="593"/>
      <c r="T2916" s="593"/>
      <c r="U2916" s="593"/>
    </row>
    <row r="2917" customHeight="1" spans="6:21">
      <c r="F2917" s="593"/>
      <c r="G2917" s="593"/>
      <c r="H2917" s="593"/>
      <c r="I2917" s="593"/>
      <c r="J2917" s="593"/>
      <c r="K2917" s="593"/>
      <c r="L2917" s="593"/>
      <c r="M2917" s="593"/>
      <c r="N2917" s="593"/>
      <c r="O2917" s="593"/>
      <c r="P2917" s="593"/>
      <c r="R2917" s="593"/>
      <c r="S2917" s="593"/>
      <c r="T2917" s="593"/>
      <c r="U2917" s="593"/>
    </row>
    <row r="2918" customHeight="1" spans="6:21">
      <c r="F2918" s="593"/>
      <c r="G2918" s="593"/>
      <c r="H2918" s="593"/>
      <c r="I2918" s="593"/>
      <c r="J2918" s="593"/>
      <c r="K2918" s="593"/>
      <c r="L2918" s="593"/>
      <c r="M2918" s="593"/>
      <c r="N2918" s="593"/>
      <c r="O2918" s="593"/>
      <c r="P2918" s="593"/>
      <c r="R2918" s="593"/>
      <c r="S2918" s="593"/>
      <c r="T2918" s="593"/>
      <c r="U2918" s="593"/>
    </row>
    <row r="2919" customHeight="1" spans="6:21">
      <c r="F2919" s="593"/>
      <c r="G2919" s="593"/>
      <c r="H2919" s="593"/>
      <c r="I2919" s="593"/>
      <c r="J2919" s="593"/>
      <c r="K2919" s="593"/>
      <c r="L2919" s="593"/>
      <c r="M2919" s="593"/>
      <c r="N2919" s="593"/>
      <c r="O2919" s="593"/>
      <c r="P2919" s="593"/>
      <c r="R2919" s="593"/>
      <c r="S2919" s="593"/>
      <c r="T2919" s="593"/>
      <c r="U2919" s="593"/>
    </row>
    <row r="2920" customHeight="1" spans="6:21">
      <c r="F2920" s="593"/>
      <c r="G2920" s="593"/>
      <c r="H2920" s="593"/>
      <c r="I2920" s="593"/>
      <c r="J2920" s="593"/>
      <c r="K2920" s="593"/>
      <c r="L2920" s="593"/>
      <c r="M2920" s="593"/>
      <c r="N2920" s="593"/>
      <c r="O2920" s="593"/>
      <c r="P2920" s="593"/>
      <c r="R2920" s="593"/>
      <c r="S2920" s="593"/>
      <c r="T2920" s="593"/>
      <c r="U2920" s="593"/>
    </row>
    <row r="2921" customHeight="1" spans="6:21">
      <c r="F2921" s="593"/>
      <c r="G2921" s="593"/>
      <c r="H2921" s="593"/>
      <c r="I2921" s="593"/>
      <c r="J2921" s="593"/>
      <c r="K2921" s="593"/>
      <c r="L2921" s="593"/>
      <c r="M2921" s="593"/>
      <c r="N2921" s="593"/>
      <c r="O2921" s="593"/>
      <c r="P2921" s="593"/>
      <c r="R2921" s="593"/>
      <c r="S2921" s="593"/>
      <c r="T2921" s="593"/>
      <c r="U2921" s="593"/>
    </row>
    <row r="2922" customHeight="1" spans="6:21">
      <c r="F2922" s="593"/>
      <c r="G2922" s="593"/>
      <c r="H2922" s="593"/>
      <c r="I2922" s="593"/>
      <c r="J2922" s="593"/>
      <c r="K2922" s="593"/>
      <c r="L2922" s="593"/>
      <c r="M2922" s="593"/>
      <c r="N2922" s="593"/>
      <c r="O2922" s="593"/>
      <c r="P2922" s="593"/>
      <c r="R2922" s="593"/>
      <c r="S2922" s="593"/>
      <c r="T2922" s="593"/>
      <c r="U2922" s="593"/>
    </row>
    <row r="2923" customHeight="1" spans="6:21">
      <c r="F2923" s="593"/>
      <c r="G2923" s="593"/>
      <c r="H2923" s="593"/>
      <c r="I2923" s="593"/>
      <c r="J2923" s="593"/>
      <c r="K2923" s="593"/>
      <c r="L2923" s="593"/>
      <c r="M2923" s="593"/>
      <c r="N2923" s="593"/>
      <c r="O2923" s="593"/>
      <c r="P2923" s="593"/>
      <c r="R2923" s="593"/>
      <c r="S2923" s="593"/>
      <c r="T2923" s="593"/>
      <c r="U2923" s="593"/>
    </row>
    <row r="2924" customHeight="1" spans="6:21">
      <c r="F2924" s="593"/>
      <c r="G2924" s="593"/>
      <c r="H2924" s="593"/>
      <c r="I2924" s="593"/>
      <c r="J2924" s="593"/>
      <c r="K2924" s="593"/>
      <c r="L2924" s="593"/>
      <c r="M2924" s="593"/>
      <c r="N2924" s="593"/>
      <c r="O2924" s="593"/>
      <c r="P2924" s="593"/>
      <c r="R2924" s="593"/>
      <c r="S2924" s="593"/>
      <c r="T2924" s="593"/>
      <c r="U2924" s="593"/>
    </row>
    <row r="2925" customHeight="1" spans="6:21">
      <c r="F2925" s="593"/>
      <c r="G2925" s="593"/>
      <c r="H2925" s="593"/>
      <c r="I2925" s="593"/>
      <c r="J2925" s="593"/>
      <c r="K2925" s="593"/>
      <c r="L2925" s="593"/>
      <c r="M2925" s="593"/>
      <c r="N2925" s="593"/>
      <c r="O2925" s="593"/>
      <c r="P2925" s="593"/>
      <c r="R2925" s="593"/>
      <c r="S2925" s="593"/>
      <c r="T2925" s="593"/>
      <c r="U2925" s="593"/>
    </row>
    <row r="2926" customHeight="1" spans="6:21">
      <c r="F2926" s="593"/>
      <c r="G2926" s="593"/>
      <c r="H2926" s="593"/>
      <c r="I2926" s="593"/>
      <c r="J2926" s="593"/>
      <c r="K2926" s="593"/>
      <c r="L2926" s="593"/>
      <c r="M2926" s="593"/>
      <c r="N2926" s="593"/>
      <c r="O2926" s="593"/>
      <c r="P2926" s="593"/>
      <c r="R2926" s="593"/>
      <c r="S2926" s="593"/>
      <c r="T2926" s="593"/>
      <c r="U2926" s="593"/>
    </row>
    <row r="2927" customHeight="1" spans="6:21">
      <c r="F2927" s="593"/>
      <c r="G2927" s="593"/>
      <c r="H2927" s="593"/>
      <c r="I2927" s="593"/>
      <c r="J2927" s="593"/>
      <c r="K2927" s="593"/>
      <c r="L2927" s="593"/>
      <c r="M2927" s="593"/>
      <c r="N2927" s="593"/>
      <c r="O2927" s="593"/>
      <c r="P2927" s="593"/>
      <c r="R2927" s="593"/>
      <c r="S2927" s="593"/>
      <c r="T2927" s="593"/>
      <c r="U2927" s="593"/>
    </row>
    <row r="2928" customHeight="1" spans="6:21">
      <c r="F2928" s="593"/>
      <c r="G2928" s="593"/>
      <c r="H2928" s="593"/>
      <c r="I2928" s="593"/>
      <c r="J2928" s="593"/>
      <c r="K2928" s="593"/>
      <c r="L2928" s="593"/>
      <c r="M2928" s="593"/>
      <c r="N2928" s="593"/>
      <c r="O2928" s="593"/>
      <c r="P2928" s="593"/>
      <c r="R2928" s="593"/>
      <c r="S2928" s="593"/>
      <c r="T2928" s="593"/>
      <c r="U2928" s="593"/>
    </row>
    <row r="2929" customHeight="1" spans="6:21">
      <c r="F2929" s="593"/>
      <c r="G2929" s="593"/>
      <c r="H2929" s="593"/>
      <c r="I2929" s="593"/>
      <c r="J2929" s="593"/>
      <c r="K2929" s="593"/>
      <c r="L2929" s="593"/>
      <c r="M2929" s="593"/>
      <c r="N2929" s="593"/>
      <c r="O2929" s="593"/>
      <c r="P2929" s="593"/>
      <c r="R2929" s="593"/>
      <c r="S2929" s="593"/>
      <c r="T2929" s="593"/>
      <c r="U2929" s="593"/>
    </row>
    <row r="2930" customHeight="1" spans="6:21">
      <c r="F2930" s="593"/>
      <c r="G2930" s="593"/>
      <c r="H2930" s="593"/>
      <c r="I2930" s="593"/>
      <c r="J2930" s="593"/>
      <c r="K2930" s="593"/>
      <c r="L2930" s="593"/>
      <c r="M2930" s="593"/>
      <c r="N2930" s="593"/>
      <c r="O2930" s="593"/>
      <c r="P2930" s="593"/>
      <c r="R2930" s="593"/>
      <c r="S2930" s="593"/>
      <c r="T2930" s="593"/>
      <c r="U2930" s="593"/>
    </row>
    <row r="2931" customHeight="1" spans="6:21">
      <c r="F2931" s="593"/>
      <c r="G2931" s="593"/>
      <c r="H2931" s="593"/>
      <c r="I2931" s="593"/>
      <c r="J2931" s="593"/>
      <c r="K2931" s="593"/>
      <c r="L2931" s="593"/>
      <c r="M2931" s="593"/>
      <c r="N2931" s="593"/>
      <c r="O2931" s="593"/>
      <c r="P2931" s="593"/>
      <c r="R2931" s="593"/>
      <c r="S2931" s="593"/>
      <c r="T2931" s="593"/>
      <c r="U2931" s="593"/>
    </row>
    <row r="2932" customHeight="1" spans="6:21">
      <c r="F2932" s="593"/>
      <c r="G2932" s="593"/>
      <c r="H2932" s="593"/>
      <c r="I2932" s="593"/>
      <c r="J2932" s="593"/>
      <c r="K2932" s="593"/>
      <c r="L2932" s="593"/>
      <c r="M2932" s="593"/>
      <c r="N2932" s="593"/>
      <c r="O2932" s="593"/>
      <c r="P2932" s="593"/>
      <c r="R2932" s="593"/>
      <c r="S2932" s="593"/>
      <c r="T2932" s="593"/>
      <c r="U2932" s="593"/>
    </row>
    <row r="2933" customHeight="1" spans="6:21">
      <c r="F2933" s="593"/>
      <c r="G2933" s="593"/>
      <c r="H2933" s="593"/>
      <c r="I2933" s="593"/>
      <c r="J2933" s="593"/>
      <c r="K2933" s="593"/>
      <c r="L2933" s="593"/>
      <c r="M2933" s="593"/>
      <c r="N2933" s="593"/>
      <c r="O2933" s="593"/>
      <c r="P2933" s="593"/>
      <c r="R2933" s="593"/>
      <c r="S2933" s="593"/>
      <c r="T2933" s="593"/>
      <c r="U2933" s="593"/>
    </row>
    <row r="2934" customHeight="1" spans="6:21">
      <c r="F2934" s="593"/>
      <c r="G2934" s="593"/>
      <c r="H2934" s="593"/>
      <c r="I2934" s="593"/>
      <c r="J2934" s="593"/>
      <c r="K2934" s="593"/>
      <c r="L2934" s="593"/>
      <c r="M2934" s="593"/>
      <c r="N2934" s="593"/>
      <c r="O2934" s="593"/>
      <c r="P2934" s="593"/>
      <c r="R2934" s="593"/>
      <c r="S2934" s="593"/>
      <c r="T2934" s="593"/>
      <c r="U2934" s="593"/>
    </row>
    <row r="2935" customHeight="1" spans="6:21">
      <c r="F2935" s="593"/>
      <c r="G2935" s="593"/>
      <c r="H2935" s="593"/>
      <c r="I2935" s="593"/>
      <c r="J2935" s="593"/>
      <c r="K2935" s="593"/>
      <c r="L2935" s="593"/>
      <c r="M2935" s="593"/>
      <c r="N2935" s="593"/>
      <c r="O2935" s="593"/>
      <c r="P2935" s="593"/>
      <c r="R2935" s="593"/>
      <c r="S2935" s="593"/>
      <c r="T2935" s="593"/>
      <c r="U2935" s="593"/>
    </row>
    <row r="2936" customHeight="1" spans="6:21">
      <c r="F2936" s="593"/>
      <c r="G2936" s="593"/>
      <c r="H2936" s="593"/>
      <c r="I2936" s="593"/>
      <c r="J2936" s="593"/>
      <c r="K2936" s="593"/>
      <c r="L2936" s="593"/>
      <c r="M2936" s="593"/>
      <c r="N2936" s="593"/>
      <c r="O2936" s="593"/>
      <c r="P2936" s="593"/>
      <c r="R2936" s="593"/>
      <c r="S2936" s="593"/>
      <c r="T2936" s="593"/>
      <c r="U2936" s="593"/>
    </row>
    <row r="2937" customHeight="1" spans="6:21">
      <c r="F2937" s="593"/>
      <c r="G2937" s="593"/>
      <c r="H2937" s="593"/>
      <c r="I2937" s="593"/>
      <c r="J2937" s="593"/>
      <c r="K2937" s="593"/>
      <c r="L2937" s="593"/>
      <c r="M2937" s="593"/>
      <c r="N2937" s="593"/>
      <c r="O2937" s="593"/>
      <c r="P2937" s="593"/>
      <c r="R2937" s="593"/>
      <c r="S2937" s="593"/>
      <c r="T2937" s="593"/>
      <c r="U2937" s="593"/>
    </row>
    <row r="2938" customHeight="1" spans="6:21">
      <c r="F2938" s="593"/>
      <c r="G2938" s="593"/>
      <c r="H2938" s="593"/>
      <c r="I2938" s="593"/>
      <c r="J2938" s="593"/>
      <c r="K2938" s="593"/>
      <c r="L2938" s="593"/>
      <c r="M2938" s="593"/>
      <c r="N2938" s="593"/>
      <c r="O2938" s="593"/>
      <c r="P2938" s="593"/>
      <c r="R2938" s="593"/>
      <c r="S2938" s="593"/>
      <c r="T2938" s="593"/>
      <c r="U2938" s="593"/>
    </row>
    <row r="2939" customHeight="1" spans="6:21">
      <c r="F2939" s="593"/>
      <c r="G2939" s="593"/>
      <c r="H2939" s="593"/>
      <c r="I2939" s="593"/>
      <c r="J2939" s="593"/>
      <c r="K2939" s="593"/>
      <c r="L2939" s="593"/>
      <c r="M2939" s="593"/>
      <c r="N2939" s="593"/>
      <c r="O2939" s="593"/>
      <c r="P2939" s="593"/>
      <c r="R2939" s="593"/>
      <c r="S2939" s="593"/>
      <c r="T2939" s="593"/>
      <c r="U2939" s="593"/>
    </row>
    <row r="2940" customHeight="1" spans="6:21">
      <c r="F2940" s="593"/>
      <c r="G2940" s="593"/>
      <c r="H2940" s="593"/>
      <c r="I2940" s="593"/>
      <c r="J2940" s="593"/>
      <c r="K2940" s="593"/>
      <c r="L2940" s="593"/>
      <c r="M2940" s="593"/>
      <c r="N2940" s="593"/>
      <c r="O2940" s="593"/>
      <c r="P2940" s="593"/>
      <c r="R2940" s="593"/>
      <c r="S2940" s="593"/>
      <c r="T2940" s="593"/>
      <c r="U2940" s="593"/>
    </row>
    <row r="2941" customHeight="1" spans="6:21">
      <c r="F2941" s="593"/>
      <c r="G2941" s="593"/>
      <c r="H2941" s="593"/>
      <c r="I2941" s="593"/>
      <c r="J2941" s="593"/>
      <c r="K2941" s="593"/>
      <c r="L2941" s="593"/>
      <c r="M2941" s="593"/>
      <c r="N2941" s="593"/>
      <c r="O2941" s="593"/>
      <c r="P2941" s="593"/>
      <c r="R2941" s="593"/>
      <c r="S2941" s="593"/>
      <c r="T2941" s="593"/>
      <c r="U2941" s="593"/>
    </row>
    <row r="2942" customHeight="1" spans="6:21">
      <c r="F2942" s="593"/>
      <c r="G2942" s="593"/>
      <c r="H2942" s="593"/>
      <c r="I2942" s="593"/>
      <c r="J2942" s="593"/>
      <c r="K2942" s="593"/>
      <c r="L2942" s="593"/>
      <c r="M2942" s="593"/>
      <c r="N2942" s="593"/>
      <c r="O2942" s="593"/>
      <c r="P2942" s="593"/>
      <c r="R2942" s="593"/>
      <c r="S2942" s="593"/>
      <c r="T2942" s="593"/>
      <c r="U2942" s="593"/>
    </row>
    <row r="2943" customHeight="1" spans="6:21">
      <c r="F2943" s="593"/>
      <c r="G2943" s="593"/>
      <c r="H2943" s="593"/>
      <c r="I2943" s="593"/>
      <c r="J2943" s="593"/>
      <c r="K2943" s="593"/>
      <c r="L2943" s="593"/>
      <c r="M2943" s="593"/>
      <c r="N2943" s="593"/>
      <c r="O2943" s="593"/>
      <c r="P2943" s="593"/>
      <c r="R2943" s="593"/>
      <c r="S2943" s="593"/>
      <c r="T2943" s="593"/>
      <c r="U2943" s="593"/>
    </row>
    <row r="2944" customHeight="1" spans="6:21">
      <c r="F2944" s="593"/>
      <c r="G2944" s="593"/>
      <c r="H2944" s="593"/>
      <c r="I2944" s="593"/>
      <c r="J2944" s="593"/>
      <c r="K2944" s="593"/>
      <c r="L2944" s="593"/>
      <c r="M2944" s="593"/>
      <c r="N2944" s="593"/>
      <c r="O2944" s="593"/>
      <c r="P2944" s="593"/>
      <c r="R2944" s="593"/>
      <c r="S2944" s="593"/>
      <c r="T2944" s="593"/>
      <c r="U2944" s="593"/>
    </row>
    <row r="2945" customHeight="1" spans="6:21">
      <c r="F2945" s="593"/>
      <c r="G2945" s="593"/>
      <c r="H2945" s="593"/>
      <c r="I2945" s="593"/>
      <c r="J2945" s="593"/>
      <c r="K2945" s="593"/>
      <c r="L2945" s="593"/>
      <c r="M2945" s="593"/>
      <c r="N2945" s="593"/>
      <c r="O2945" s="593"/>
      <c r="P2945" s="593"/>
      <c r="R2945" s="593"/>
      <c r="S2945" s="593"/>
      <c r="T2945" s="593"/>
      <c r="U2945" s="593"/>
    </row>
    <row r="2946" customHeight="1" spans="6:21">
      <c r="F2946" s="593"/>
      <c r="G2946" s="593"/>
      <c r="H2946" s="593"/>
      <c r="I2946" s="593"/>
      <c r="J2946" s="593"/>
      <c r="K2946" s="593"/>
      <c r="L2946" s="593"/>
      <c r="M2946" s="593"/>
      <c r="N2946" s="593"/>
      <c r="O2946" s="593"/>
      <c r="P2946" s="593"/>
      <c r="R2946" s="593"/>
      <c r="S2946" s="593"/>
      <c r="T2946" s="593"/>
      <c r="U2946" s="593"/>
    </row>
    <row r="2947" customHeight="1" spans="6:21">
      <c r="F2947" s="593"/>
      <c r="G2947" s="593"/>
      <c r="H2947" s="593"/>
      <c r="I2947" s="593"/>
      <c r="J2947" s="593"/>
      <c r="K2947" s="593"/>
      <c r="L2947" s="593"/>
      <c r="M2947" s="593"/>
      <c r="N2947" s="593"/>
      <c r="O2947" s="593"/>
      <c r="P2947" s="593"/>
      <c r="R2947" s="593"/>
      <c r="S2947" s="593"/>
      <c r="T2947" s="593"/>
      <c r="U2947" s="593"/>
    </row>
    <row r="2948" customHeight="1" spans="6:21">
      <c r="F2948" s="593"/>
      <c r="G2948" s="593"/>
      <c r="H2948" s="593"/>
      <c r="I2948" s="593"/>
      <c r="J2948" s="593"/>
      <c r="K2948" s="593"/>
      <c r="L2948" s="593"/>
      <c r="M2948" s="593"/>
      <c r="N2948" s="593"/>
      <c r="O2948" s="593"/>
      <c r="P2948" s="593"/>
      <c r="R2948" s="593"/>
      <c r="S2948" s="593"/>
      <c r="T2948" s="593"/>
      <c r="U2948" s="593"/>
    </row>
    <row r="2949" customHeight="1" spans="6:21">
      <c r="F2949" s="593"/>
      <c r="G2949" s="593"/>
      <c r="H2949" s="593"/>
      <c r="I2949" s="593"/>
      <c r="J2949" s="593"/>
      <c r="K2949" s="593"/>
      <c r="L2949" s="593"/>
      <c r="M2949" s="593"/>
      <c r="N2949" s="593"/>
      <c r="O2949" s="593"/>
      <c r="P2949" s="593"/>
      <c r="R2949" s="593"/>
      <c r="S2949" s="593"/>
      <c r="T2949" s="593"/>
      <c r="U2949" s="593"/>
    </row>
    <row r="2950" customHeight="1" spans="6:21">
      <c r="F2950" s="593"/>
      <c r="G2950" s="593"/>
      <c r="H2950" s="593"/>
      <c r="I2950" s="593"/>
      <c r="J2950" s="593"/>
      <c r="K2950" s="593"/>
      <c r="L2950" s="593"/>
      <c r="M2950" s="593"/>
      <c r="N2950" s="593"/>
      <c r="O2950" s="593"/>
      <c r="P2950" s="593"/>
      <c r="R2950" s="593"/>
      <c r="S2950" s="593"/>
      <c r="T2950" s="593"/>
      <c r="U2950" s="593"/>
    </row>
    <row r="2951" customHeight="1" spans="6:21">
      <c r="F2951" s="593"/>
      <c r="G2951" s="593"/>
      <c r="H2951" s="593"/>
      <c r="I2951" s="593"/>
      <c r="J2951" s="593"/>
      <c r="K2951" s="593"/>
      <c r="L2951" s="593"/>
      <c r="M2951" s="593"/>
      <c r="N2951" s="593"/>
      <c r="O2951" s="593"/>
      <c r="P2951" s="593"/>
      <c r="R2951" s="593"/>
      <c r="S2951" s="593"/>
      <c r="T2951" s="593"/>
      <c r="U2951" s="593"/>
    </row>
    <row r="2952" customHeight="1" spans="6:21">
      <c r="F2952" s="593"/>
      <c r="G2952" s="593"/>
      <c r="H2952" s="593"/>
      <c r="I2952" s="593"/>
      <c r="J2952" s="593"/>
      <c r="K2952" s="593"/>
      <c r="L2952" s="593"/>
      <c r="M2952" s="593"/>
      <c r="N2952" s="593"/>
      <c r="O2952" s="593"/>
      <c r="P2952" s="593"/>
      <c r="R2952" s="593"/>
      <c r="S2952" s="593"/>
      <c r="T2952" s="593"/>
      <c r="U2952" s="593"/>
    </row>
    <row r="2953" customHeight="1" spans="6:21">
      <c r="F2953" s="593"/>
      <c r="G2953" s="593"/>
      <c r="H2953" s="593"/>
      <c r="I2953" s="593"/>
      <c r="J2953" s="593"/>
      <c r="K2953" s="593"/>
      <c r="L2953" s="593"/>
      <c r="M2953" s="593"/>
      <c r="N2953" s="593"/>
      <c r="O2953" s="593"/>
      <c r="P2953" s="593"/>
      <c r="R2953" s="593"/>
      <c r="S2953" s="593"/>
      <c r="T2953" s="593"/>
      <c r="U2953" s="593"/>
    </row>
    <row r="2954" customHeight="1" spans="6:21">
      <c r="F2954" s="593"/>
      <c r="G2954" s="593"/>
      <c r="H2954" s="593"/>
      <c r="I2954" s="593"/>
      <c r="J2954" s="593"/>
      <c r="K2954" s="593"/>
      <c r="L2954" s="593"/>
      <c r="M2954" s="593"/>
      <c r="N2954" s="593"/>
      <c r="O2954" s="593"/>
      <c r="P2954" s="593"/>
      <c r="R2954" s="593"/>
      <c r="S2954" s="593"/>
      <c r="T2954" s="593"/>
      <c r="U2954" s="593"/>
    </row>
    <row r="2955" customHeight="1" spans="6:21">
      <c r="F2955" s="593"/>
      <c r="G2955" s="593"/>
      <c r="H2955" s="593"/>
      <c r="I2955" s="593"/>
      <c r="J2955" s="593"/>
      <c r="K2955" s="593"/>
      <c r="L2955" s="593"/>
      <c r="M2955" s="593"/>
      <c r="N2955" s="593"/>
      <c r="O2955" s="593"/>
      <c r="P2955" s="593"/>
      <c r="R2955" s="593"/>
      <c r="S2955" s="593"/>
      <c r="T2955" s="593"/>
      <c r="U2955" s="593"/>
    </row>
    <row r="2956" customHeight="1" spans="6:21">
      <c r="F2956" s="593"/>
      <c r="G2956" s="593"/>
      <c r="H2956" s="593"/>
      <c r="I2956" s="593"/>
      <c r="J2956" s="593"/>
      <c r="K2956" s="593"/>
      <c r="L2956" s="593"/>
      <c r="M2956" s="593"/>
      <c r="N2956" s="593"/>
      <c r="O2956" s="593"/>
      <c r="P2956" s="593"/>
      <c r="R2956" s="593"/>
      <c r="S2956" s="593"/>
      <c r="T2956" s="593"/>
      <c r="U2956" s="593"/>
    </row>
    <row r="2957" customHeight="1" spans="6:21">
      <c r="F2957" s="593"/>
      <c r="G2957" s="593"/>
      <c r="H2957" s="593"/>
      <c r="I2957" s="593"/>
      <c r="J2957" s="593"/>
      <c r="K2957" s="593"/>
      <c r="L2957" s="593"/>
      <c r="M2957" s="593"/>
      <c r="N2957" s="593"/>
      <c r="O2957" s="593"/>
      <c r="P2957" s="593"/>
      <c r="R2957" s="593"/>
      <c r="S2957" s="593"/>
      <c r="T2957" s="593"/>
      <c r="U2957" s="593"/>
    </row>
    <row r="2958" customHeight="1" spans="6:21">
      <c r="F2958" s="593"/>
      <c r="G2958" s="593"/>
      <c r="H2958" s="593"/>
      <c r="I2958" s="593"/>
      <c r="J2958" s="593"/>
      <c r="K2958" s="593"/>
      <c r="L2958" s="593"/>
      <c r="M2958" s="593"/>
      <c r="N2958" s="593"/>
      <c r="O2958" s="593"/>
      <c r="P2958" s="593"/>
      <c r="R2958" s="593"/>
      <c r="S2958" s="593"/>
      <c r="T2958" s="593"/>
      <c r="U2958" s="593"/>
    </row>
    <row r="2959" customHeight="1" spans="6:21">
      <c r="F2959" s="593"/>
      <c r="G2959" s="593"/>
      <c r="H2959" s="593"/>
      <c r="I2959" s="593"/>
      <c r="J2959" s="593"/>
      <c r="K2959" s="593"/>
      <c r="L2959" s="593"/>
      <c r="M2959" s="593"/>
      <c r="N2959" s="593"/>
      <c r="O2959" s="593"/>
      <c r="P2959" s="593"/>
      <c r="R2959" s="593"/>
      <c r="S2959" s="593"/>
      <c r="T2959" s="593"/>
      <c r="U2959" s="593"/>
    </row>
    <row r="2960" customHeight="1" spans="6:21">
      <c r="F2960" s="593"/>
      <c r="G2960" s="593"/>
      <c r="H2960" s="593"/>
      <c r="I2960" s="593"/>
      <c r="J2960" s="593"/>
      <c r="K2960" s="593"/>
      <c r="L2960" s="593"/>
      <c r="M2960" s="593"/>
      <c r="N2960" s="593"/>
      <c r="O2960" s="593"/>
      <c r="P2960" s="593"/>
      <c r="R2960" s="593"/>
      <c r="S2960" s="593"/>
      <c r="T2960" s="593"/>
      <c r="U2960" s="593"/>
    </row>
    <row r="2961" customHeight="1" spans="6:21">
      <c r="F2961" s="593"/>
      <c r="G2961" s="593"/>
      <c r="H2961" s="593"/>
      <c r="I2961" s="593"/>
      <c r="J2961" s="593"/>
      <c r="K2961" s="593"/>
      <c r="L2961" s="593"/>
      <c r="M2961" s="593"/>
      <c r="N2961" s="593"/>
      <c r="O2961" s="593"/>
      <c r="P2961" s="593"/>
      <c r="R2961" s="593"/>
      <c r="S2961" s="593"/>
      <c r="T2961" s="593"/>
      <c r="U2961" s="593"/>
    </row>
    <row r="2962" customHeight="1" spans="6:21">
      <c r="F2962" s="593"/>
      <c r="G2962" s="593"/>
      <c r="H2962" s="593"/>
      <c r="I2962" s="593"/>
      <c r="J2962" s="593"/>
      <c r="K2962" s="593"/>
      <c r="L2962" s="593"/>
      <c r="M2962" s="593"/>
      <c r="N2962" s="593"/>
      <c r="O2962" s="593"/>
      <c r="P2962" s="593"/>
      <c r="R2962" s="593"/>
      <c r="S2962" s="593"/>
      <c r="T2962" s="593"/>
      <c r="U2962" s="593"/>
    </row>
    <row r="2963" customHeight="1" spans="6:21">
      <c r="F2963" s="593"/>
      <c r="G2963" s="593"/>
      <c r="H2963" s="593"/>
      <c r="I2963" s="593"/>
      <c r="J2963" s="593"/>
      <c r="K2963" s="593"/>
      <c r="L2963" s="593"/>
      <c r="M2963" s="593"/>
      <c r="N2963" s="593"/>
      <c r="O2963" s="593"/>
      <c r="P2963" s="593"/>
      <c r="R2963" s="593"/>
      <c r="S2963" s="593"/>
      <c r="T2963" s="593"/>
      <c r="U2963" s="593"/>
    </row>
    <row r="2964" customHeight="1" spans="6:21">
      <c r="F2964" s="593"/>
      <c r="G2964" s="593"/>
      <c r="H2964" s="593"/>
      <c r="I2964" s="593"/>
      <c r="J2964" s="593"/>
      <c r="K2964" s="593"/>
      <c r="L2964" s="593"/>
      <c r="M2964" s="593"/>
      <c r="N2964" s="593"/>
      <c r="O2964" s="593"/>
      <c r="P2964" s="593"/>
      <c r="R2964" s="593"/>
      <c r="S2964" s="593"/>
      <c r="T2964" s="593"/>
      <c r="U2964" s="593"/>
    </row>
    <row r="2965" customHeight="1" spans="6:21">
      <c r="F2965" s="593"/>
      <c r="G2965" s="593"/>
      <c r="H2965" s="593"/>
      <c r="I2965" s="593"/>
      <c r="J2965" s="593"/>
      <c r="K2965" s="593"/>
      <c r="L2965" s="593"/>
      <c r="M2965" s="593"/>
      <c r="N2965" s="593"/>
      <c r="O2965" s="593"/>
      <c r="P2965" s="593"/>
      <c r="R2965" s="593"/>
      <c r="S2965" s="593"/>
      <c r="T2965" s="593"/>
      <c r="U2965" s="593"/>
    </row>
    <row r="2966" customHeight="1" spans="6:21">
      <c r="F2966" s="593"/>
      <c r="G2966" s="593"/>
      <c r="H2966" s="593"/>
      <c r="I2966" s="593"/>
      <c r="J2966" s="593"/>
      <c r="K2966" s="593"/>
      <c r="L2966" s="593"/>
      <c r="M2966" s="593"/>
      <c r="N2966" s="593"/>
      <c r="O2966" s="593"/>
      <c r="P2966" s="593"/>
      <c r="R2966" s="593"/>
      <c r="S2966" s="593"/>
      <c r="T2966" s="593"/>
      <c r="U2966" s="593"/>
    </row>
    <row r="2967" customHeight="1" spans="6:21">
      <c r="F2967" s="593"/>
      <c r="G2967" s="593"/>
      <c r="H2967" s="593"/>
      <c r="I2967" s="593"/>
      <c r="J2967" s="593"/>
      <c r="K2967" s="593"/>
      <c r="L2967" s="593"/>
      <c r="M2967" s="593"/>
      <c r="N2967" s="593"/>
      <c r="O2967" s="593"/>
      <c r="P2967" s="593"/>
      <c r="R2967" s="593"/>
      <c r="S2967" s="593"/>
      <c r="T2967" s="593"/>
      <c r="U2967" s="593"/>
    </row>
    <row r="2968" customHeight="1" spans="6:21">
      <c r="F2968" s="593"/>
      <c r="G2968" s="593"/>
      <c r="H2968" s="593"/>
      <c r="I2968" s="593"/>
      <c r="J2968" s="593"/>
      <c r="K2968" s="593"/>
      <c r="L2968" s="593"/>
      <c r="M2968" s="593"/>
      <c r="N2968" s="593"/>
      <c r="O2968" s="593"/>
      <c r="P2968" s="593"/>
      <c r="R2968" s="593"/>
      <c r="S2968" s="593"/>
      <c r="T2968" s="593"/>
      <c r="U2968" s="593"/>
    </row>
    <row r="2969" customHeight="1" spans="6:21">
      <c r="F2969" s="593"/>
      <c r="G2969" s="593"/>
      <c r="H2969" s="593"/>
      <c r="I2969" s="593"/>
      <c r="J2969" s="593"/>
      <c r="K2969" s="593"/>
      <c r="L2969" s="593"/>
      <c r="M2969" s="593"/>
      <c r="N2969" s="593"/>
      <c r="O2969" s="593"/>
      <c r="P2969" s="593"/>
      <c r="R2969" s="593"/>
      <c r="S2969" s="593"/>
      <c r="T2969" s="593"/>
      <c r="U2969" s="593"/>
    </row>
    <row r="2970" customHeight="1" spans="6:21">
      <c r="F2970" s="593"/>
      <c r="G2970" s="593"/>
      <c r="H2970" s="593"/>
      <c r="I2970" s="593"/>
      <c r="J2970" s="593"/>
      <c r="K2970" s="593"/>
      <c r="L2970" s="593"/>
      <c r="M2970" s="593"/>
      <c r="N2970" s="593"/>
      <c r="O2970" s="593"/>
      <c r="P2970" s="593"/>
      <c r="R2970" s="593"/>
      <c r="S2970" s="593"/>
      <c r="T2970" s="593"/>
      <c r="U2970" s="593"/>
    </row>
    <row r="2971" customHeight="1" spans="6:21">
      <c r="F2971" s="593"/>
      <c r="G2971" s="593"/>
      <c r="H2971" s="593"/>
      <c r="I2971" s="593"/>
      <c r="J2971" s="593"/>
      <c r="K2971" s="593"/>
      <c r="L2971" s="593"/>
      <c r="M2971" s="593"/>
      <c r="N2971" s="593"/>
      <c r="O2971" s="593"/>
      <c r="P2971" s="593"/>
      <c r="R2971" s="593"/>
      <c r="S2971" s="593"/>
      <c r="T2971" s="593"/>
      <c r="U2971" s="593"/>
    </row>
    <row r="2972" customHeight="1" spans="6:21">
      <c r="F2972" s="593"/>
      <c r="G2972" s="593"/>
      <c r="H2972" s="593"/>
      <c r="I2972" s="593"/>
      <c r="J2972" s="593"/>
      <c r="K2972" s="593"/>
      <c r="L2972" s="593"/>
      <c r="M2972" s="593"/>
      <c r="N2972" s="593"/>
      <c r="O2972" s="593"/>
      <c r="P2972" s="593"/>
      <c r="R2972" s="593"/>
      <c r="S2972" s="593"/>
      <c r="T2972" s="593"/>
      <c r="U2972" s="593"/>
    </row>
    <row r="2973" customHeight="1" spans="6:21">
      <c r="F2973" s="593"/>
      <c r="G2973" s="593"/>
      <c r="H2973" s="593"/>
      <c r="I2973" s="593"/>
      <c r="J2973" s="593"/>
      <c r="K2973" s="593"/>
      <c r="L2973" s="593"/>
      <c r="M2973" s="593"/>
      <c r="N2973" s="593"/>
      <c r="O2973" s="593"/>
      <c r="P2973" s="593"/>
      <c r="R2973" s="593"/>
      <c r="S2973" s="593"/>
      <c r="T2973" s="593"/>
      <c r="U2973" s="593"/>
    </row>
    <row r="2974" customHeight="1" spans="6:21">
      <c r="F2974" s="593"/>
      <c r="G2974" s="593"/>
      <c r="H2974" s="593"/>
      <c r="I2974" s="593"/>
      <c r="J2974" s="593"/>
      <c r="K2974" s="593"/>
      <c r="L2974" s="593"/>
      <c r="M2974" s="593"/>
      <c r="N2974" s="593"/>
      <c r="O2974" s="593"/>
      <c r="P2974" s="593"/>
      <c r="R2974" s="593"/>
      <c r="S2974" s="593"/>
      <c r="T2974" s="593"/>
      <c r="U2974" s="593"/>
    </row>
    <row r="2975" customHeight="1" spans="6:21">
      <c r="F2975" s="593"/>
      <c r="G2975" s="593"/>
      <c r="H2975" s="593"/>
      <c r="I2975" s="593"/>
      <c r="J2975" s="593"/>
      <c r="K2975" s="593"/>
      <c r="L2975" s="593"/>
      <c r="M2975" s="593"/>
      <c r="N2975" s="593"/>
      <c r="O2975" s="593"/>
      <c r="P2975" s="593"/>
      <c r="R2975" s="593"/>
      <c r="S2975" s="593"/>
      <c r="T2975" s="593"/>
      <c r="U2975" s="593"/>
    </row>
    <row r="2976" customHeight="1" spans="6:21">
      <c r="F2976" s="593"/>
      <c r="G2976" s="593"/>
      <c r="H2976" s="593"/>
      <c r="I2976" s="593"/>
      <c r="J2976" s="593"/>
      <c r="K2976" s="593"/>
      <c r="L2976" s="593"/>
      <c r="M2976" s="593"/>
      <c r="N2976" s="593"/>
      <c r="O2976" s="593"/>
      <c r="P2976" s="593"/>
      <c r="R2976" s="593"/>
      <c r="S2976" s="593"/>
      <c r="T2976" s="593"/>
      <c r="U2976" s="593"/>
    </row>
    <row r="2977" customHeight="1" spans="6:21">
      <c r="F2977" s="593"/>
      <c r="G2977" s="593"/>
      <c r="H2977" s="593"/>
      <c r="I2977" s="593"/>
      <c r="J2977" s="593"/>
      <c r="K2977" s="593"/>
      <c r="L2977" s="593"/>
      <c r="M2977" s="593"/>
      <c r="N2977" s="593"/>
      <c r="O2977" s="593"/>
      <c r="P2977" s="593"/>
      <c r="R2977" s="593"/>
      <c r="S2977" s="593"/>
      <c r="T2977" s="593"/>
      <c r="U2977" s="593"/>
    </row>
    <row r="2978" customHeight="1" spans="6:21">
      <c r="F2978" s="593"/>
      <c r="G2978" s="593"/>
      <c r="H2978" s="593"/>
      <c r="I2978" s="593"/>
      <c r="J2978" s="593"/>
      <c r="K2978" s="593"/>
      <c r="L2978" s="593"/>
      <c r="M2978" s="593"/>
      <c r="N2978" s="593"/>
      <c r="O2978" s="593"/>
      <c r="P2978" s="593"/>
      <c r="R2978" s="593"/>
      <c r="S2978" s="593"/>
      <c r="T2978" s="593"/>
      <c r="U2978" s="593"/>
    </row>
    <row r="2979" customHeight="1" spans="6:21">
      <c r="F2979" s="593"/>
      <c r="G2979" s="593"/>
      <c r="H2979" s="593"/>
      <c r="I2979" s="593"/>
      <c r="J2979" s="593"/>
      <c r="K2979" s="593"/>
      <c r="L2979" s="593"/>
      <c r="M2979" s="593"/>
      <c r="N2979" s="593"/>
      <c r="O2979" s="593"/>
      <c r="P2979" s="593"/>
      <c r="R2979" s="593"/>
      <c r="S2979" s="593"/>
      <c r="T2979" s="593"/>
      <c r="U2979" s="593"/>
    </row>
    <row r="2980" customHeight="1" spans="6:21">
      <c r="F2980" s="593"/>
      <c r="G2980" s="593"/>
      <c r="H2980" s="593"/>
      <c r="I2980" s="593"/>
      <c r="J2980" s="593"/>
      <c r="K2980" s="593"/>
      <c r="L2980" s="593"/>
      <c r="M2980" s="593"/>
      <c r="N2980" s="593"/>
      <c r="O2980" s="593"/>
      <c r="P2980" s="593"/>
      <c r="R2980" s="593"/>
      <c r="S2980" s="593"/>
      <c r="T2980" s="593"/>
      <c r="U2980" s="593"/>
    </row>
    <row r="2981" customHeight="1" spans="6:21">
      <c r="F2981" s="593"/>
      <c r="G2981" s="593"/>
      <c r="H2981" s="593"/>
      <c r="I2981" s="593"/>
      <c r="J2981" s="593"/>
      <c r="K2981" s="593"/>
      <c r="L2981" s="593"/>
      <c r="M2981" s="593"/>
      <c r="N2981" s="593"/>
      <c r="O2981" s="593"/>
      <c r="P2981" s="593"/>
      <c r="R2981" s="593"/>
      <c r="S2981" s="593"/>
      <c r="T2981" s="593"/>
      <c r="U2981" s="593"/>
    </row>
    <row r="2982" customHeight="1" spans="6:21">
      <c r="F2982" s="593"/>
      <c r="G2982" s="593"/>
      <c r="H2982" s="593"/>
      <c r="I2982" s="593"/>
      <c r="J2982" s="593"/>
      <c r="K2982" s="593"/>
      <c r="L2982" s="593"/>
      <c r="M2982" s="593"/>
      <c r="N2982" s="593"/>
      <c r="O2982" s="593"/>
      <c r="P2982" s="593"/>
      <c r="R2982" s="593"/>
      <c r="S2982" s="593"/>
      <c r="T2982" s="593"/>
      <c r="U2982" s="593"/>
    </row>
    <row r="2983" customHeight="1" spans="6:21">
      <c r="F2983" s="593"/>
      <c r="G2983" s="593"/>
      <c r="H2983" s="593"/>
      <c r="I2983" s="593"/>
      <c r="J2983" s="593"/>
      <c r="K2983" s="593"/>
      <c r="L2983" s="593"/>
      <c r="M2983" s="593"/>
      <c r="N2983" s="593"/>
      <c r="O2983" s="593"/>
      <c r="P2983" s="593"/>
      <c r="R2983" s="593"/>
      <c r="S2983" s="593"/>
      <c r="T2983" s="593"/>
      <c r="U2983" s="593"/>
    </row>
    <row r="2984" customHeight="1" spans="6:21">
      <c r="F2984" s="593"/>
      <c r="G2984" s="593"/>
      <c r="H2984" s="593"/>
      <c r="I2984" s="593"/>
      <c r="J2984" s="593"/>
      <c r="K2984" s="593"/>
      <c r="L2984" s="593"/>
      <c r="M2984" s="593"/>
      <c r="N2984" s="593"/>
      <c r="O2984" s="593"/>
      <c r="P2984" s="593"/>
      <c r="R2984" s="593"/>
      <c r="S2984" s="593"/>
      <c r="T2984" s="593"/>
      <c r="U2984" s="593"/>
    </row>
    <row r="2985" customHeight="1" spans="6:21">
      <c r="F2985" s="593"/>
      <c r="G2985" s="593"/>
      <c r="H2985" s="593"/>
      <c r="I2985" s="593"/>
      <c r="J2985" s="593"/>
      <c r="K2985" s="593"/>
      <c r="L2985" s="593"/>
      <c r="M2985" s="593"/>
      <c r="N2985" s="593"/>
      <c r="O2985" s="593"/>
      <c r="P2985" s="593"/>
      <c r="R2985" s="593"/>
      <c r="S2985" s="593"/>
      <c r="T2985" s="593"/>
      <c r="U2985" s="593"/>
    </row>
    <row r="2986" customHeight="1" spans="6:21">
      <c r="F2986" s="593"/>
      <c r="G2986" s="593"/>
      <c r="H2986" s="593"/>
      <c r="I2986" s="593"/>
      <c r="J2986" s="593"/>
      <c r="K2986" s="593"/>
      <c r="L2986" s="593"/>
      <c r="M2986" s="593"/>
      <c r="N2986" s="593"/>
      <c r="O2986" s="593"/>
      <c r="P2986" s="593"/>
      <c r="R2986" s="593"/>
      <c r="S2986" s="593"/>
      <c r="T2986" s="593"/>
      <c r="U2986" s="593"/>
    </row>
    <row r="2987" customHeight="1" spans="6:21">
      <c r="F2987" s="593"/>
      <c r="G2987" s="593"/>
      <c r="H2987" s="593"/>
      <c r="I2987" s="593"/>
      <c r="J2987" s="593"/>
      <c r="K2987" s="593"/>
      <c r="L2987" s="593"/>
      <c r="M2987" s="593"/>
      <c r="N2987" s="593"/>
      <c r="O2987" s="593"/>
      <c r="P2987" s="593"/>
      <c r="R2987" s="593"/>
      <c r="S2987" s="593"/>
      <c r="T2987" s="593"/>
      <c r="U2987" s="593"/>
    </row>
    <row r="2988" customHeight="1" spans="6:21">
      <c r="F2988" s="593"/>
      <c r="G2988" s="593"/>
      <c r="H2988" s="593"/>
      <c r="I2988" s="593"/>
      <c r="J2988" s="593"/>
      <c r="K2988" s="593"/>
      <c r="L2988" s="593"/>
      <c r="M2988" s="593"/>
      <c r="N2988" s="593"/>
      <c r="O2988" s="593"/>
      <c r="P2988" s="593"/>
      <c r="R2988" s="593"/>
      <c r="S2988" s="593"/>
      <c r="T2988" s="593"/>
      <c r="U2988" s="593"/>
    </row>
    <row r="2989" customHeight="1" spans="6:21">
      <c r="F2989" s="593"/>
      <c r="G2989" s="593"/>
      <c r="H2989" s="593"/>
      <c r="I2989" s="593"/>
      <c r="J2989" s="593"/>
      <c r="K2989" s="593"/>
      <c r="L2989" s="593"/>
      <c r="M2989" s="593"/>
      <c r="N2989" s="593"/>
      <c r="O2989" s="593"/>
      <c r="P2989" s="593"/>
      <c r="R2989" s="593"/>
      <c r="S2989" s="593"/>
      <c r="T2989" s="593"/>
      <c r="U2989" s="593"/>
    </row>
    <row r="2990" customHeight="1" spans="6:21">
      <c r="F2990" s="593"/>
      <c r="G2990" s="593"/>
      <c r="H2990" s="593"/>
      <c r="I2990" s="593"/>
      <c r="J2990" s="593"/>
      <c r="K2990" s="593"/>
      <c r="L2990" s="593"/>
      <c r="M2990" s="593"/>
      <c r="N2990" s="593"/>
      <c r="O2990" s="593"/>
      <c r="P2990" s="593"/>
      <c r="R2990" s="593"/>
      <c r="S2990" s="593"/>
      <c r="T2990" s="593"/>
      <c r="U2990" s="593"/>
    </row>
    <row r="2991" customHeight="1" spans="6:21">
      <c r="F2991" s="593"/>
      <c r="G2991" s="593"/>
      <c r="H2991" s="593"/>
      <c r="I2991" s="593"/>
      <c r="J2991" s="593"/>
      <c r="K2991" s="593"/>
      <c r="L2991" s="593"/>
      <c r="M2991" s="593"/>
      <c r="N2991" s="593"/>
      <c r="O2991" s="593"/>
      <c r="P2991" s="593"/>
      <c r="R2991" s="593"/>
      <c r="S2991" s="593"/>
      <c r="T2991" s="593"/>
      <c r="U2991" s="593"/>
    </row>
    <row r="2992" customHeight="1" spans="6:21">
      <c r="F2992" s="593"/>
      <c r="G2992" s="593"/>
      <c r="H2992" s="593"/>
      <c r="I2992" s="593"/>
      <c r="J2992" s="593"/>
      <c r="K2992" s="593"/>
      <c r="L2992" s="593"/>
      <c r="M2992" s="593"/>
      <c r="N2992" s="593"/>
      <c r="O2992" s="593"/>
      <c r="P2992" s="593"/>
      <c r="R2992" s="593"/>
      <c r="S2992" s="593"/>
      <c r="T2992" s="593"/>
      <c r="U2992" s="593"/>
    </row>
    <row r="2993" customHeight="1" spans="6:21">
      <c r="F2993" s="593"/>
      <c r="G2993" s="593"/>
      <c r="H2993" s="593"/>
      <c r="I2993" s="593"/>
      <c r="J2993" s="593"/>
      <c r="K2993" s="593"/>
      <c r="L2993" s="593"/>
      <c r="M2993" s="593"/>
      <c r="N2993" s="593"/>
      <c r="O2993" s="593"/>
      <c r="P2993" s="593"/>
      <c r="R2993" s="593"/>
      <c r="S2993" s="593"/>
      <c r="T2993" s="593"/>
      <c r="U2993" s="593"/>
    </row>
    <row r="2994" customHeight="1" spans="6:21">
      <c r="F2994" s="593"/>
      <c r="G2994" s="593"/>
      <c r="H2994" s="593"/>
      <c r="I2994" s="593"/>
      <c r="J2994" s="593"/>
      <c r="K2994" s="593"/>
      <c r="L2994" s="593"/>
      <c r="M2994" s="593"/>
      <c r="N2994" s="593"/>
      <c r="O2994" s="593"/>
      <c r="P2994" s="593"/>
      <c r="R2994" s="593"/>
      <c r="S2994" s="593"/>
      <c r="T2994" s="593"/>
      <c r="U2994" s="593"/>
    </row>
    <row r="2995" customHeight="1" spans="6:21">
      <c r="F2995" s="593"/>
      <c r="G2995" s="593"/>
      <c r="H2995" s="593"/>
      <c r="I2995" s="593"/>
      <c r="J2995" s="593"/>
      <c r="K2995" s="593"/>
      <c r="L2995" s="593"/>
      <c r="M2995" s="593"/>
      <c r="N2995" s="593"/>
      <c r="O2995" s="593"/>
      <c r="P2995" s="593"/>
      <c r="R2995" s="593"/>
      <c r="S2995" s="593"/>
      <c r="T2995" s="593"/>
      <c r="U2995" s="593"/>
    </row>
    <row r="2996" customHeight="1" spans="6:21">
      <c r="F2996" s="593"/>
      <c r="G2996" s="593"/>
      <c r="H2996" s="593"/>
      <c r="I2996" s="593"/>
      <c r="J2996" s="593"/>
      <c r="K2996" s="593"/>
      <c r="L2996" s="593"/>
      <c r="M2996" s="593"/>
      <c r="N2996" s="593"/>
      <c r="O2996" s="593"/>
      <c r="P2996" s="593"/>
      <c r="R2996" s="593"/>
      <c r="S2996" s="593"/>
      <c r="T2996" s="593"/>
      <c r="U2996" s="593"/>
    </row>
    <row r="2997" customHeight="1" spans="6:21">
      <c r="F2997" s="593"/>
      <c r="G2997" s="593"/>
      <c r="H2997" s="593"/>
      <c r="I2997" s="593"/>
      <c r="J2997" s="593"/>
      <c r="K2997" s="593"/>
      <c r="L2997" s="593"/>
      <c r="M2997" s="593"/>
      <c r="N2997" s="593"/>
      <c r="O2997" s="593"/>
      <c r="P2997" s="593"/>
      <c r="R2997" s="593"/>
      <c r="S2997" s="593"/>
      <c r="T2997" s="593"/>
      <c r="U2997" s="593"/>
    </row>
    <row r="2998" customHeight="1" spans="6:21">
      <c r="F2998" s="593"/>
      <c r="G2998" s="593"/>
      <c r="H2998" s="593"/>
      <c r="I2998" s="593"/>
      <c r="J2998" s="593"/>
      <c r="K2998" s="593"/>
      <c r="L2998" s="593"/>
      <c r="M2998" s="593"/>
      <c r="N2998" s="593"/>
      <c r="O2998" s="593"/>
      <c r="P2998" s="593"/>
      <c r="R2998" s="593"/>
      <c r="S2998" s="593"/>
      <c r="T2998" s="593"/>
      <c r="U2998" s="593"/>
    </row>
    <row r="2999" customHeight="1" spans="6:21">
      <c r="F2999" s="593"/>
      <c r="G2999" s="593"/>
      <c r="H2999" s="593"/>
      <c r="I2999" s="593"/>
      <c r="J2999" s="593"/>
      <c r="K2999" s="593"/>
      <c r="L2999" s="593"/>
      <c r="M2999" s="593"/>
      <c r="N2999" s="593"/>
      <c r="O2999" s="593"/>
      <c r="P2999" s="593"/>
      <c r="R2999" s="593"/>
      <c r="S2999" s="593"/>
      <c r="T2999" s="593"/>
      <c r="U2999" s="593"/>
    </row>
    <row r="3000" customHeight="1" spans="6:21">
      <c r="F3000" s="593"/>
      <c r="G3000" s="593"/>
      <c r="H3000" s="593"/>
      <c r="I3000" s="593"/>
      <c r="J3000" s="593"/>
      <c r="K3000" s="593"/>
      <c r="L3000" s="593"/>
      <c r="M3000" s="593"/>
      <c r="N3000" s="593"/>
      <c r="O3000" s="593"/>
      <c r="P3000" s="593"/>
      <c r="R3000" s="593"/>
      <c r="S3000" s="593"/>
      <c r="T3000" s="593"/>
      <c r="U3000" s="593"/>
    </row>
    <row r="3001" customHeight="1" spans="6:21">
      <c r="F3001" s="593"/>
      <c r="G3001" s="593"/>
      <c r="H3001" s="593"/>
      <c r="I3001" s="593"/>
      <c r="J3001" s="593"/>
      <c r="K3001" s="593"/>
      <c r="L3001" s="593"/>
      <c r="M3001" s="593"/>
      <c r="N3001" s="593"/>
      <c r="O3001" s="593"/>
      <c r="P3001" s="593"/>
      <c r="R3001" s="593"/>
      <c r="S3001" s="593"/>
      <c r="T3001" s="593"/>
      <c r="U3001" s="593"/>
    </row>
    <row r="3002" customHeight="1" spans="6:21">
      <c r="F3002" s="593"/>
      <c r="G3002" s="593"/>
      <c r="H3002" s="593"/>
      <c r="I3002" s="593"/>
      <c r="J3002" s="593"/>
      <c r="K3002" s="593"/>
      <c r="L3002" s="593"/>
      <c r="M3002" s="593"/>
      <c r="N3002" s="593"/>
      <c r="O3002" s="593"/>
      <c r="P3002" s="593"/>
      <c r="R3002" s="593"/>
      <c r="S3002" s="593"/>
      <c r="T3002" s="593"/>
      <c r="U3002" s="593"/>
    </row>
    <row r="3003" customHeight="1" spans="6:21">
      <c r="F3003" s="593"/>
      <c r="G3003" s="593"/>
      <c r="H3003" s="593"/>
      <c r="I3003" s="593"/>
      <c r="J3003" s="593"/>
      <c r="K3003" s="593"/>
      <c r="L3003" s="593"/>
      <c r="M3003" s="593"/>
      <c r="N3003" s="593"/>
      <c r="O3003" s="593"/>
      <c r="P3003" s="593"/>
      <c r="R3003" s="593"/>
      <c r="S3003" s="593"/>
      <c r="T3003" s="593"/>
      <c r="U3003" s="593"/>
    </row>
    <row r="3004" customHeight="1" spans="6:21">
      <c r="F3004" s="593"/>
      <c r="G3004" s="593"/>
      <c r="H3004" s="593"/>
      <c r="I3004" s="593"/>
      <c r="J3004" s="593"/>
      <c r="K3004" s="593"/>
      <c r="L3004" s="593"/>
      <c r="M3004" s="593"/>
      <c r="N3004" s="593"/>
      <c r="O3004" s="593"/>
      <c r="P3004" s="593"/>
      <c r="R3004" s="593"/>
      <c r="S3004" s="593"/>
      <c r="T3004" s="593"/>
      <c r="U3004" s="593"/>
    </row>
    <row r="3005" customHeight="1" spans="6:21">
      <c r="F3005" s="593"/>
      <c r="G3005" s="593"/>
      <c r="H3005" s="593"/>
      <c r="I3005" s="593"/>
      <c r="J3005" s="593"/>
      <c r="K3005" s="593"/>
      <c r="L3005" s="593"/>
      <c r="M3005" s="593"/>
      <c r="N3005" s="593"/>
      <c r="O3005" s="593"/>
      <c r="P3005" s="593"/>
      <c r="R3005" s="593"/>
      <c r="S3005" s="593"/>
      <c r="T3005" s="593"/>
      <c r="U3005" s="593"/>
    </row>
    <row r="3006" customHeight="1" spans="6:21">
      <c r="F3006" s="593"/>
      <c r="G3006" s="593"/>
      <c r="H3006" s="593"/>
      <c r="I3006" s="593"/>
      <c r="J3006" s="593"/>
      <c r="K3006" s="593"/>
      <c r="L3006" s="593"/>
      <c r="M3006" s="593"/>
      <c r="N3006" s="593"/>
      <c r="O3006" s="593"/>
      <c r="P3006" s="593"/>
      <c r="R3006" s="593"/>
      <c r="S3006" s="593"/>
      <c r="T3006" s="593"/>
      <c r="U3006" s="593"/>
    </row>
    <row r="3007" customHeight="1" spans="6:21">
      <c r="F3007" s="593"/>
      <c r="G3007" s="593"/>
      <c r="H3007" s="593"/>
      <c r="I3007" s="593"/>
      <c r="J3007" s="593"/>
      <c r="K3007" s="593"/>
      <c r="L3007" s="593"/>
      <c r="M3007" s="593"/>
      <c r="N3007" s="593"/>
      <c r="O3007" s="593"/>
      <c r="P3007" s="593"/>
      <c r="R3007" s="593"/>
      <c r="S3007" s="593"/>
      <c r="T3007" s="593"/>
      <c r="U3007" s="593"/>
    </row>
    <row r="3008" customHeight="1" spans="6:21">
      <c r="F3008" s="593"/>
      <c r="G3008" s="593"/>
      <c r="H3008" s="593"/>
      <c r="I3008" s="593"/>
      <c r="J3008" s="593"/>
      <c r="K3008" s="593"/>
      <c r="L3008" s="593"/>
      <c r="M3008" s="593"/>
      <c r="N3008" s="593"/>
      <c r="O3008" s="593"/>
      <c r="P3008" s="593"/>
      <c r="R3008" s="593"/>
      <c r="S3008" s="593"/>
      <c r="T3008" s="593"/>
      <c r="U3008" s="593"/>
    </row>
    <row r="3009" customHeight="1" spans="6:21">
      <c r="F3009" s="593"/>
      <c r="G3009" s="593"/>
      <c r="H3009" s="593"/>
      <c r="I3009" s="593"/>
      <c r="J3009" s="593"/>
      <c r="K3009" s="593"/>
      <c r="L3009" s="593"/>
      <c r="M3009" s="593"/>
      <c r="N3009" s="593"/>
      <c r="O3009" s="593"/>
      <c r="P3009" s="593"/>
      <c r="R3009" s="593"/>
      <c r="S3009" s="593"/>
      <c r="T3009" s="593"/>
      <c r="U3009" s="593"/>
    </row>
    <row r="3010" customHeight="1" spans="6:21">
      <c r="F3010" s="593"/>
      <c r="G3010" s="593"/>
      <c r="H3010" s="593"/>
      <c r="I3010" s="593"/>
      <c r="J3010" s="593"/>
      <c r="K3010" s="593"/>
      <c r="L3010" s="593"/>
      <c r="M3010" s="593"/>
      <c r="N3010" s="593"/>
      <c r="O3010" s="593"/>
      <c r="P3010" s="593"/>
      <c r="R3010" s="593"/>
      <c r="S3010" s="593"/>
      <c r="T3010" s="593"/>
      <c r="U3010" s="593"/>
    </row>
    <row r="3011" customHeight="1" spans="6:21">
      <c r="F3011" s="593"/>
      <c r="G3011" s="593"/>
      <c r="H3011" s="593"/>
      <c r="I3011" s="593"/>
      <c r="J3011" s="593"/>
      <c r="K3011" s="593"/>
      <c r="L3011" s="593"/>
      <c r="M3011" s="593"/>
      <c r="N3011" s="593"/>
      <c r="O3011" s="593"/>
      <c r="P3011" s="593"/>
      <c r="R3011" s="593"/>
      <c r="S3011" s="593"/>
      <c r="T3011" s="593"/>
      <c r="U3011" s="593"/>
    </row>
    <row r="3012" customHeight="1" spans="6:21">
      <c r="F3012" s="593"/>
      <c r="G3012" s="593"/>
      <c r="H3012" s="593"/>
      <c r="I3012" s="593"/>
      <c r="J3012" s="593"/>
      <c r="K3012" s="593"/>
      <c r="L3012" s="593"/>
      <c r="M3012" s="593"/>
      <c r="N3012" s="593"/>
      <c r="O3012" s="593"/>
      <c r="P3012" s="593"/>
      <c r="R3012" s="593"/>
      <c r="S3012" s="593"/>
      <c r="T3012" s="593"/>
      <c r="U3012" s="593"/>
    </row>
    <row r="3013" customHeight="1" spans="6:21">
      <c r="F3013" s="593"/>
      <c r="G3013" s="593"/>
      <c r="H3013" s="593"/>
      <c r="I3013" s="593"/>
      <c r="J3013" s="593"/>
      <c r="K3013" s="593"/>
      <c r="L3013" s="593"/>
      <c r="M3013" s="593"/>
      <c r="N3013" s="593"/>
      <c r="O3013" s="593"/>
      <c r="P3013" s="593"/>
      <c r="R3013" s="593"/>
      <c r="S3013" s="593"/>
      <c r="T3013" s="593"/>
      <c r="U3013" s="593"/>
    </row>
    <row r="3014" customHeight="1" spans="6:21">
      <c r="F3014" s="593"/>
      <c r="G3014" s="593"/>
      <c r="H3014" s="593"/>
      <c r="I3014" s="593"/>
      <c r="J3014" s="593"/>
      <c r="K3014" s="593"/>
      <c r="L3014" s="593"/>
      <c r="M3014" s="593"/>
      <c r="N3014" s="593"/>
      <c r="O3014" s="593"/>
      <c r="P3014" s="593"/>
      <c r="R3014" s="593"/>
      <c r="S3014" s="593"/>
      <c r="T3014" s="593"/>
      <c r="U3014" s="593"/>
    </row>
    <row r="3015" customHeight="1" spans="6:21">
      <c r="F3015" s="593"/>
      <c r="G3015" s="593"/>
      <c r="H3015" s="593"/>
      <c r="I3015" s="593"/>
      <c r="J3015" s="593"/>
      <c r="K3015" s="593"/>
      <c r="L3015" s="593"/>
      <c r="M3015" s="593"/>
      <c r="N3015" s="593"/>
      <c r="O3015" s="593"/>
      <c r="P3015" s="593"/>
      <c r="R3015" s="593"/>
      <c r="S3015" s="593"/>
      <c r="T3015" s="593"/>
      <c r="U3015" s="593"/>
    </row>
    <row r="3016" customHeight="1" spans="6:21">
      <c r="F3016" s="593"/>
      <c r="G3016" s="593"/>
      <c r="H3016" s="593"/>
      <c r="I3016" s="593"/>
      <c r="J3016" s="593"/>
      <c r="K3016" s="593"/>
      <c r="L3016" s="593"/>
      <c r="M3016" s="593"/>
      <c r="N3016" s="593"/>
      <c r="O3016" s="593"/>
      <c r="P3016" s="593"/>
      <c r="R3016" s="593"/>
      <c r="S3016" s="593"/>
      <c r="T3016" s="593"/>
      <c r="U3016" s="593"/>
    </row>
    <row r="3017" customHeight="1" spans="6:21">
      <c r="F3017" s="593"/>
      <c r="G3017" s="593"/>
      <c r="H3017" s="593"/>
      <c r="I3017" s="593"/>
      <c r="J3017" s="593"/>
      <c r="K3017" s="593"/>
      <c r="L3017" s="593"/>
      <c r="M3017" s="593"/>
      <c r="N3017" s="593"/>
      <c r="O3017" s="593"/>
      <c r="P3017" s="593"/>
      <c r="R3017" s="593"/>
      <c r="S3017" s="593"/>
      <c r="T3017" s="593"/>
      <c r="U3017" s="593"/>
    </row>
    <row r="3018" customHeight="1" spans="6:21">
      <c r="F3018" s="593"/>
      <c r="G3018" s="593"/>
      <c r="H3018" s="593"/>
      <c r="I3018" s="593"/>
      <c r="J3018" s="593"/>
      <c r="K3018" s="593"/>
      <c r="L3018" s="593"/>
      <c r="M3018" s="593"/>
      <c r="N3018" s="593"/>
      <c r="O3018" s="593"/>
      <c r="P3018" s="593"/>
      <c r="R3018" s="593"/>
      <c r="S3018" s="593"/>
      <c r="T3018" s="593"/>
      <c r="U3018" s="593"/>
    </row>
    <row r="3019" customHeight="1" spans="6:21">
      <c r="F3019" s="593"/>
      <c r="G3019" s="593"/>
      <c r="H3019" s="593"/>
      <c r="I3019" s="593"/>
      <c r="J3019" s="593"/>
      <c r="K3019" s="593"/>
      <c r="L3019" s="593"/>
      <c r="M3019" s="593"/>
      <c r="N3019" s="593"/>
      <c r="O3019" s="593"/>
      <c r="P3019" s="593"/>
      <c r="R3019" s="593"/>
      <c r="S3019" s="593"/>
      <c r="T3019" s="593"/>
      <c r="U3019" s="593"/>
    </row>
    <row r="3020" customHeight="1" spans="6:21">
      <c r="F3020" s="593"/>
      <c r="G3020" s="593"/>
      <c r="H3020" s="593"/>
      <c r="I3020" s="593"/>
      <c r="J3020" s="593"/>
      <c r="K3020" s="593"/>
      <c r="L3020" s="593"/>
      <c r="M3020" s="593"/>
      <c r="N3020" s="593"/>
      <c r="O3020" s="593"/>
      <c r="P3020" s="593"/>
      <c r="R3020" s="593"/>
      <c r="S3020" s="593"/>
      <c r="T3020" s="593"/>
      <c r="U3020" s="593"/>
    </row>
    <row r="3021" customHeight="1" spans="6:21">
      <c r="F3021" s="593"/>
      <c r="G3021" s="593"/>
      <c r="H3021" s="593"/>
      <c r="I3021" s="593"/>
      <c r="J3021" s="593"/>
      <c r="K3021" s="593"/>
      <c r="L3021" s="593"/>
      <c r="M3021" s="593"/>
      <c r="N3021" s="593"/>
      <c r="O3021" s="593"/>
      <c r="P3021" s="593"/>
      <c r="R3021" s="593"/>
      <c r="S3021" s="593"/>
      <c r="T3021" s="593"/>
      <c r="U3021" s="593"/>
    </row>
    <row r="3022" customHeight="1" spans="6:21">
      <c r="F3022" s="593"/>
      <c r="G3022" s="593"/>
      <c r="H3022" s="593"/>
      <c r="I3022" s="593"/>
      <c r="J3022" s="593"/>
      <c r="K3022" s="593"/>
      <c r="L3022" s="593"/>
      <c r="M3022" s="593"/>
      <c r="N3022" s="593"/>
      <c r="O3022" s="593"/>
      <c r="P3022" s="593"/>
      <c r="R3022" s="593"/>
      <c r="S3022" s="593"/>
      <c r="T3022" s="593"/>
      <c r="U3022" s="593"/>
    </row>
    <row r="3023" customHeight="1" spans="6:21">
      <c r="F3023" s="593"/>
      <c r="G3023" s="593"/>
      <c r="H3023" s="593"/>
      <c r="I3023" s="593"/>
      <c r="J3023" s="593"/>
      <c r="K3023" s="593"/>
      <c r="L3023" s="593"/>
      <c r="M3023" s="593"/>
      <c r="N3023" s="593"/>
      <c r="O3023" s="593"/>
      <c r="P3023" s="593"/>
      <c r="R3023" s="593"/>
      <c r="S3023" s="593"/>
      <c r="T3023" s="593"/>
      <c r="U3023" s="593"/>
    </row>
    <row r="3024" customHeight="1" spans="6:21">
      <c r="F3024" s="593"/>
      <c r="G3024" s="593"/>
      <c r="H3024" s="593"/>
      <c r="I3024" s="593"/>
      <c r="J3024" s="593"/>
      <c r="K3024" s="593"/>
      <c r="L3024" s="593"/>
      <c r="M3024" s="593"/>
      <c r="N3024" s="593"/>
      <c r="O3024" s="593"/>
      <c r="P3024" s="593"/>
      <c r="R3024" s="593"/>
      <c r="S3024" s="593"/>
      <c r="T3024" s="593"/>
      <c r="U3024" s="593"/>
    </row>
    <row r="3025" customHeight="1" spans="6:21">
      <c r="F3025" s="593"/>
      <c r="G3025" s="593"/>
      <c r="H3025" s="593"/>
      <c r="I3025" s="593"/>
      <c r="J3025" s="593"/>
      <c r="K3025" s="593"/>
      <c r="L3025" s="593"/>
      <c r="M3025" s="593"/>
      <c r="N3025" s="593"/>
      <c r="O3025" s="593"/>
      <c r="P3025" s="593"/>
      <c r="R3025" s="593"/>
      <c r="S3025" s="593"/>
      <c r="T3025" s="593"/>
      <c r="U3025" s="593"/>
    </row>
    <row r="3026" customHeight="1" spans="6:21">
      <c r="F3026" s="593"/>
      <c r="G3026" s="593"/>
      <c r="H3026" s="593"/>
      <c r="I3026" s="593"/>
      <c r="J3026" s="593"/>
      <c r="K3026" s="593"/>
      <c r="L3026" s="593"/>
      <c r="M3026" s="593"/>
      <c r="N3026" s="593"/>
      <c r="O3026" s="593"/>
      <c r="P3026" s="593"/>
      <c r="R3026" s="593"/>
      <c r="S3026" s="593"/>
      <c r="T3026" s="593"/>
      <c r="U3026" s="593"/>
    </row>
    <row r="3027" customHeight="1" spans="6:21">
      <c r="F3027" s="593"/>
      <c r="G3027" s="593"/>
      <c r="H3027" s="593"/>
      <c r="I3027" s="593"/>
      <c r="J3027" s="593"/>
      <c r="K3027" s="593"/>
      <c r="L3027" s="593"/>
      <c r="M3027" s="593"/>
      <c r="N3027" s="593"/>
      <c r="O3027" s="593"/>
      <c r="P3027" s="593"/>
      <c r="R3027" s="593"/>
      <c r="S3027" s="593"/>
      <c r="T3027" s="593"/>
      <c r="U3027" s="593"/>
    </row>
    <row r="3028" customHeight="1" spans="6:21">
      <c r="F3028" s="593"/>
      <c r="G3028" s="593"/>
      <c r="H3028" s="593"/>
      <c r="I3028" s="593"/>
      <c r="J3028" s="593"/>
      <c r="K3028" s="593"/>
      <c r="L3028" s="593"/>
      <c r="M3028" s="593"/>
      <c r="N3028" s="593"/>
      <c r="O3028" s="593"/>
      <c r="P3028" s="593"/>
      <c r="R3028" s="593"/>
      <c r="S3028" s="593"/>
      <c r="T3028" s="593"/>
      <c r="U3028" s="593"/>
    </row>
    <row r="3029" customHeight="1" spans="6:21">
      <c r="F3029" s="593"/>
      <c r="G3029" s="593"/>
      <c r="H3029" s="593"/>
      <c r="I3029" s="593"/>
      <c r="J3029" s="593"/>
      <c r="K3029" s="593"/>
      <c r="L3029" s="593"/>
      <c r="M3029" s="593"/>
      <c r="N3029" s="593"/>
      <c r="O3029" s="593"/>
      <c r="P3029" s="593"/>
      <c r="R3029" s="593"/>
      <c r="S3029" s="593"/>
      <c r="T3029" s="593"/>
      <c r="U3029" s="593"/>
    </row>
    <row r="3030" customHeight="1" spans="6:21">
      <c r="F3030" s="593"/>
      <c r="G3030" s="593"/>
      <c r="H3030" s="593"/>
      <c r="I3030" s="593"/>
      <c r="J3030" s="593"/>
      <c r="K3030" s="593"/>
      <c r="L3030" s="593"/>
      <c r="M3030" s="593"/>
      <c r="N3030" s="593"/>
      <c r="O3030" s="593"/>
      <c r="P3030" s="593"/>
      <c r="R3030" s="593"/>
      <c r="S3030" s="593"/>
      <c r="T3030" s="593"/>
      <c r="U3030" s="593"/>
    </row>
    <row r="3031" customHeight="1" spans="6:21">
      <c r="F3031" s="593"/>
      <c r="G3031" s="593"/>
      <c r="H3031" s="593"/>
      <c r="I3031" s="593"/>
      <c r="J3031" s="593"/>
      <c r="K3031" s="593"/>
      <c r="L3031" s="593"/>
      <c r="M3031" s="593"/>
      <c r="N3031" s="593"/>
      <c r="O3031" s="593"/>
      <c r="P3031" s="593"/>
      <c r="R3031" s="593"/>
      <c r="S3031" s="593"/>
      <c r="T3031" s="593"/>
      <c r="U3031" s="593"/>
    </row>
    <row r="3032" customHeight="1" spans="6:21">
      <c r="F3032" s="593"/>
      <c r="G3032" s="593"/>
      <c r="H3032" s="593"/>
      <c r="I3032" s="593"/>
      <c r="J3032" s="593"/>
      <c r="K3032" s="593"/>
      <c r="L3032" s="593"/>
      <c r="M3032" s="593"/>
      <c r="N3032" s="593"/>
      <c r="O3032" s="593"/>
      <c r="P3032" s="593"/>
      <c r="R3032" s="593"/>
      <c r="S3032" s="593"/>
      <c r="T3032" s="593"/>
      <c r="U3032" s="593"/>
    </row>
    <row r="3033" customHeight="1" spans="6:21">
      <c r="F3033" s="593"/>
      <c r="G3033" s="593"/>
      <c r="H3033" s="593"/>
      <c r="I3033" s="593"/>
      <c r="J3033" s="593"/>
      <c r="K3033" s="593"/>
      <c r="L3033" s="593"/>
      <c r="M3033" s="593"/>
      <c r="N3033" s="593"/>
      <c r="O3033" s="593"/>
      <c r="P3033" s="593"/>
      <c r="R3033" s="593"/>
      <c r="S3033" s="593"/>
      <c r="T3033" s="593"/>
      <c r="U3033" s="593"/>
    </row>
    <row r="3034" customHeight="1" spans="6:21">
      <c r="F3034" s="593"/>
      <c r="G3034" s="593"/>
      <c r="H3034" s="593"/>
      <c r="I3034" s="593"/>
      <c r="J3034" s="593"/>
      <c r="K3034" s="593"/>
      <c r="L3034" s="593"/>
      <c r="M3034" s="593"/>
      <c r="N3034" s="593"/>
      <c r="O3034" s="593"/>
      <c r="P3034" s="593"/>
      <c r="R3034" s="593"/>
      <c r="S3034" s="593"/>
      <c r="T3034" s="593"/>
      <c r="U3034" s="593"/>
    </row>
    <row r="3035" customHeight="1" spans="6:21">
      <c r="F3035" s="593"/>
      <c r="G3035" s="593"/>
      <c r="H3035" s="593"/>
      <c r="I3035" s="593"/>
      <c r="J3035" s="593"/>
      <c r="K3035" s="593"/>
      <c r="L3035" s="593"/>
      <c r="M3035" s="593"/>
      <c r="N3035" s="593"/>
      <c r="O3035" s="593"/>
      <c r="P3035" s="593"/>
      <c r="R3035" s="593"/>
      <c r="S3035" s="593"/>
      <c r="T3035" s="593"/>
      <c r="U3035" s="593"/>
    </row>
    <row r="3036" customHeight="1" spans="6:21">
      <c r="F3036" s="593"/>
      <c r="G3036" s="593"/>
      <c r="H3036" s="593"/>
      <c r="I3036" s="593"/>
      <c r="J3036" s="593"/>
      <c r="K3036" s="593"/>
      <c r="L3036" s="593"/>
      <c r="M3036" s="593"/>
      <c r="N3036" s="593"/>
      <c r="O3036" s="593"/>
      <c r="P3036" s="593"/>
      <c r="R3036" s="593"/>
      <c r="S3036" s="593"/>
      <c r="T3036" s="593"/>
      <c r="U3036" s="593"/>
    </row>
    <row r="3037" customHeight="1" spans="6:21">
      <c r="F3037" s="593"/>
      <c r="G3037" s="593"/>
      <c r="H3037" s="593"/>
      <c r="I3037" s="593"/>
      <c r="J3037" s="593"/>
      <c r="K3037" s="593"/>
      <c r="L3037" s="593"/>
      <c r="M3037" s="593"/>
      <c r="N3037" s="593"/>
      <c r="O3037" s="593"/>
      <c r="P3037" s="593"/>
      <c r="R3037" s="593"/>
      <c r="S3037" s="593"/>
      <c r="T3037" s="593"/>
      <c r="U3037" s="593"/>
    </row>
    <row r="3038" customHeight="1" spans="6:21">
      <c r="F3038" s="593"/>
      <c r="G3038" s="593"/>
      <c r="H3038" s="593"/>
      <c r="I3038" s="593"/>
      <c r="J3038" s="593"/>
      <c r="K3038" s="593"/>
      <c r="L3038" s="593"/>
      <c r="M3038" s="593"/>
      <c r="N3038" s="593"/>
      <c r="O3038" s="593"/>
      <c r="P3038" s="593"/>
      <c r="R3038" s="593"/>
      <c r="S3038" s="593"/>
      <c r="T3038" s="593"/>
      <c r="U3038" s="593"/>
    </row>
    <row r="3039" customHeight="1" spans="6:21">
      <c r="F3039" s="593"/>
      <c r="G3039" s="593"/>
      <c r="H3039" s="593"/>
      <c r="I3039" s="593"/>
      <c r="J3039" s="593"/>
      <c r="K3039" s="593"/>
      <c r="L3039" s="593"/>
      <c r="M3039" s="593"/>
      <c r="N3039" s="593"/>
      <c r="O3039" s="593"/>
      <c r="P3039" s="593"/>
      <c r="R3039" s="593"/>
      <c r="S3039" s="593"/>
      <c r="T3039" s="593"/>
      <c r="U3039" s="593"/>
    </row>
    <row r="3040" customHeight="1" spans="6:21">
      <c r="F3040" s="593"/>
      <c r="G3040" s="593"/>
      <c r="H3040" s="593"/>
      <c r="I3040" s="593"/>
      <c r="J3040" s="593"/>
      <c r="K3040" s="593"/>
      <c r="L3040" s="593"/>
      <c r="M3040" s="593"/>
      <c r="N3040" s="593"/>
      <c r="O3040" s="593"/>
      <c r="P3040" s="593"/>
      <c r="R3040" s="593"/>
      <c r="S3040" s="593"/>
      <c r="T3040" s="593"/>
      <c r="U3040" s="593"/>
    </row>
    <row r="3041" customHeight="1" spans="6:21">
      <c r="F3041" s="593"/>
      <c r="G3041" s="593"/>
      <c r="H3041" s="593"/>
      <c r="I3041" s="593"/>
      <c r="J3041" s="593"/>
      <c r="K3041" s="593"/>
      <c r="L3041" s="593"/>
      <c r="M3041" s="593"/>
      <c r="N3041" s="593"/>
      <c r="O3041" s="593"/>
      <c r="P3041" s="593"/>
      <c r="R3041" s="593"/>
      <c r="S3041" s="593"/>
      <c r="T3041" s="593"/>
      <c r="U3041" s="593"/>
    </row>
    <row r="3042" customHeight="1" spans="6:21">
      <c r="F3042" s="593"/>
      <c r="G3042" s="593"/>
      <c r="H3042" s="593"/>
      <c r="I3042" s="593"/>
      <c r="J3042" s="593"/>
      <c r="K3042" s="593"/>
      <c r="L3042" s="593"/>
      <c r="M3042" s="593"/>
      <c r="N3042" s="593"/>
      <c r="O3042" s="593"/>
      <c r="P3042" s="593"/>
      <c r="R3042" s="593"/>
      <c r="S3042" s="593"/>
      <c r="T3042" s="593"/>
      <c r="U3042" s="593"/>
    </row>
    <row r="3043" customHeight="1" spans="6:21">
      <c r="F3043" s="593"/>
      <c r="G3043" s="593"/>
      <c r="H3043" s="593"/>
      <c r="I3043" s="593"/>
      <c r="J3043" s="593"/>
      <c r="K3043" s="593"/>
      <c r="L3043" s="593"/>
      <c r="M3043" s="593"/>
      <c r="N3043" s="593"/>
      <c r="O3043" s="593"/>
      <c r="P3043" s="593"/>
      <c r="R3043" s="593"/>
      <c r="S3043" s="593"/>
      <c r="T3043" s="593"/>
      <c r="U3043" s="593"/>
    </row>
    <row r="3044" customHeight="1" spans="6:21">
      <c r="F3044" s="593"/>
      <c r="G3044" s="593"/>
      <c r="H3044" s="593"/>
      <c r="I3044" s="593"/>
      <c r="J3044" s="593"/>
      <c r="K3044" s="593"/>
      <c r="L3044" s="593"/>
      <c r="M3044" s="593"/>
      <c r="N3044" s="593"/>
      <c r="O3044" s="593"/>
      <c r="P3044" s="593"/>
      <c r="R3044" s="593"/>
      <c r="S3044" s="593"/>
      <c r="T3044" s="593"/>
      <c r="U3044" s="593"/>
    </row>
  </sheetData>
  <mergeCells count="18">
    <mergeCell ref="A2:V2"/>
    <mergeCell ref="A3:V3"/>
    <mergeCell ref="E5:G5"/>
    <mergeCell ref="I5:K5"/>
    <mergeCell ref="Q5:S5"/>
    <mergeCell ref="A5:A6"/>
    <mergeCell ref="B5:B6"/>
    <mergeCell ref="C5:C6"/>
    <mergeCell ref="D5:D6"/>
    <mergeCell ref="H5:H6"/>
    <mergeCell ref="L5:L6"/>
    <mergeCell ref="M5:M6"/>
    <mergeCell ref="N5:N6"/>
    <mergeCell ref="O5:O6"/>
    <mergeCell ref="P5:P6"/>
    <mergeCell ref="T5:T6"/>
    <mergeCell ref="U5:U6"/>
    <mergeCell ref="V5:V6"/>
  </mergeCells>
  <hyperlinks>
    <hyperlink ref="A1" location="索引目录!E26" display="返回索引页"/>
    <hyperlink ref="B1" location="存货汇总!B14" display="返回"/>
  </hyperlinks>
  <printOptions horizontalCentered="1"/>
  <pageMargins left="0.354166666666667" right="0.354166666666667" top="0.786805555555556" bottom="0.786805555555556" header="0.869444444444444" footer="0.511805555555556"/>
  <pageSetup paperSize="9" scale="52" fitToHeight="0" orientation="landscape"/>
  <headerFooter alignWithMargins="0">
    <oddHeader>&amp;R&amp;"宋体,常规"&amp;10表&amp;"Times New Roman,常规"3-9-7
&amp;"宋体,常规"共&amp;"Times New Roman,常规"&amp;N&amp;"宋体,常规"页第&amp;"Times New Roman,常规"&amp;P&amp;"宋体,常规"页</oddHead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44"/>
  <sheetViews>
    <sheetView topLeftCell="V1" workbookViewId="0">
      <selection activeCell="H13" sqref="H13"/>
    </sheetView>
  </sheetViews>
  <sheetFormatPr defaultColWidth="9" defaultRowHeight="16.5" customHeight="1"/>
  <cols>
    <col min="1" max="2" width="5.5" customWidth="1"/>
    <col min="3" max="3" width="11.1" customWidth="1"/>
    <col min="4" max="6" width="8.6" customWidth="1" outlineLevel="1"/>
    <col min="7" max="7" width="7.4" customWidth="1" outlineLevel="1"/>
    <col min="8" max="8" width="7.6" customWidth="1" outlineLevel="1"/>
    <col min="9" max="9" width="8.1" customWidth="1"/>
    <col min="10" max="10" width="8.4" customWidth="1"/>
    <col min="11" max="11" width="5.1" customWidth="1"/>
    <col min="12" max="12" width="5.1" customWidth="1" outlineLevel="1"/>
    <col min="13" max="13" width="9.1" customWidth="1" outlineLevel="1"/>
    <col min="14" max="14" width="9.5" customWidth="1" outlineLevel="1"/>
    <col min="15" max="18" width="6.5" customWidth="1"/>
    <col min="19" max="22" width="6.4" customWidth="1" outlineLevel="1"/>
    <col min="23" max="23" width="5.4" customWidth="1" outlineLevel="1"/>
    <col min="24" max="24" width="5" customWidth="1" outlineLevel="1"/>
    <col min="25" max="25" width="5.4" customWidth="1" outlineLevel="1"/>
    <col min="26" max="26" width="4.9" customWidth="1" outlineLevel="1"/>
    <col min="27" max="27" width="6.4" customWidth="1" outlineLevel="1"/>
    <col min="28" max="29" width="5.1" customWidth="1" outlineLevel="1"/>
    <col min="30" max="31" width="7.1" customWidth="1" outlineLevel="1"/>
    <col min="32" max="35" width="6.4" customWidth="1" outlineLevel="1"/>
    <col min="36" max="36" width="5.4" customWidth="1" outlineLevel="1"/>
    <col min="37" max="37" width="5" customWidth="1" outlineLevel="1"/>
    <col min="38" max="38" width="5.4" customWidth="1" outlineLevel="1"/>
    <col min="39" max="39" width="4.9" customWidth="1" outlineLevel="1"/>
    <col min="40" max="40" width="6.4" customWidth="1" outlineLevel="1"/>
    <col min="41" max="42" width="5.1" customWidth="1" outlineLevel="1"/>
    <col min="43" max="44" width="7.1" customWidth="1"/>
    <col min="46" max="46" width="7.4" customWidth="1"/>
    <col min="47" max="47" width="6.6" customWidth="1"/>
  </cols>
  <sheetData>
    <row r="1" customHeight="1" spans="1:3">
      <c r="A1" s="1" t="s">
        <v>421</v>
      </c>
      <c r="B1" s="2" t="s">
        <v>462</v>
      </c>
      <c r="C1" s="3"/>
    </row>
    <row r="2" ht="24.75" customHeight="1" spans="1:1">
      <c r="A2" s="592" t="s">
        <v>924</v>
      </c>
    </row>
    <row r="3" customHeight="1" spans="1:47">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row>
    <row r="4" customHeight="1" spans="1:47">
      <c r="A4" s="6" t="e">
        <f>#REF!&amp;#REF!</f>
        <v>#REF!</v>
      </c>
      <c r="B4" s="27"/>
      <c r="C4" s="27"/>
      <c r="D4" s="27"/>
      <c r="E4" s="593"/>
      <c r="F4" s="593"/>
      <c r="G4" s="593"/>
      <c r="H4" s="593"/>
      <c r="I4" s="593"/>
      <c r="J4" s="593"/>
      <c r="K4" s="27"/>
      <c r="L4" s="593"/>
      <c r="M4" s="593"/>
      <c r="N4" s="593"/>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27"/>
      <c r="AR4" s="627"/>
      <c r="AS4" s="627"/>
      <c r="AT4" s="642"/>
      <c r="AU4" s="19" t="s">
        <v>464</v>
      </c>
    </row>
    <row r="5" ht="18" customHeight="1" spans="1:47">
      <c r="A5" s="594" t="s">
        <v>465</v>
      </c>
      <c r="B5" s="595" t="s">
        <v>572</v>
      </c>
      <c r="C5" s="596" t="s">
        <v>847</v>
      </c>
      <c r="D5" s="621" t="s">
        <v>848</v>
      </c>
      <c r="E5" s="622"/>
      <c r="F5" s="622"/>
      <c r="G5" s="622"/>
      <c r="H5" s="613"/>
      <c r="I5" s="596" t="s">
        <v>849</v>
      </c>
      <c r="J5" s="596" t="s">
        <v>925</v>
      </c>
      <c r="K5" s="596" t="s">
        <v>926</v>
      </c>
      <c r="L5" s="596" t="s">
        <v>927</v>
      </c>
      <c r="M5" s="596" t="s">
        <v>928</v>
      </c>
      <c r="N5" s="596" t="s">
        <v>929</v>
      </c>
      <c r="O5" s="596" t="s">
        <v>930</v>
      </c>
      <c r="P5" s="596" t="s">
        <v>931</v>
      </c>
      <c r="Q5" s="596" t="s">
        <v>932</v>
      </c>
      <c r="R5" s="596" t="s">
        <v>933</v>
      </c>
      <c r="S5" s="621" t="s">
        <v>905</v>
      </c>
      <c r="T5" s="622"/>
      <c r="U5" s="622"/>
      <c r="V5" s="622"/>
      <c r="W5" s="622"/>
      <c r="X5" s="622"/>
      <c r="Y5" s="622"/>
      <c r="Z5" s="622"/>
      <c r="AA5" s="622"/>
      <c r="AB5" s="622"/>
      <c r="AC5" s="622"/>
      <c r="AD5" s="622"/>
      <c r="AE5" s="630" t="s">
        <v>704</v>
      </c>
      <c r="AF5" s="622" t="s">
        <v>857</v>
      </c>
      <c r="AG5" s="622"/>
      <c r="AH5" s="622"/>
      <c r="AI5" s="622"/>
      <c r="AJ5" s="622"/>
      <c r="AK5" s="622"/>
      <c r="AL5" s="622"/>
      <c r="AM5" s="622"/>
      <c r="AN5" s="622"/>
      <c r="AO5" s="622"/>
      <c r="AP5" s="622"/>
      <c r="AQ5" s="613"/>
      <c r="AR5" s="594" t="s">
        <v>704</v>
      </c>
      <c r="AS5" s="594" t="s">
        <v>427</v>
      </c>
      <c r="AT5" s="643" t="s">
        <v>469</v>
      </c>
      <c r="AU5" s="594" t="s">
        <v>577</v>
      </c>
    </row>
    <row r="6" ht="24.75" customHeight="1" spans="1:47">
      <c r="A6" s="594"/>
      <c r="B6" s="598"/>
      <c r="C6" s="596"/>
      <c r="D6" s="596" t="s">
        <v>858</v>
      </c>
      <c r="E6" s="596" t="s">
        <v>859</v>
      </c>
      <c r="F6" s="596" t="s">
        <v>860</v>
      </c>
      <c r="G6" s="596" t="s">
        <v>861</v>
      </c>
      <c r="H6" s="596" t="s">
        <v>906</v>
      </c>
      <c r="I6" s="596"/>
      <c r="J6" s="596"/>
      <c r="K6" s="596"/>
      <c r="L6" s="596"/>
      <c r="M6" s="596"/>
      <c r="N6" s="596"/>
      <c r="O6" s="596"/>
      <c r="P6" s="596"/>
      <c r="Q6" s="596"/>
      <c r="R6" s="596"/>
      <c r="S6" s="596" t="s">
        <v>863</v>
      </c>
      <c r="T6" s="596" t="s">
        <v>864</v>
      </c>
      <c r="U6" s="596" t="s">
        <v>865</v>
      </c>
      <c r="V6" s="596" t="s">
        <v>866</v>
      </c>
      <c r="W6" s="596" t="s">
        <v>867</v>
      </c>
      <c r="X6" s="596" t="s">
        <v>868</v>
      </c>
      <c r="Y6" s="596" t="s">
        <v>869</v>
      </c>
      <c r="Z6" s="596" t="s">
        <v>870</v>
      </c>
      <c r="AA6" s="596" t="s">
        <v>871</v>
      </c>
      <c r="AB6" s="596" t="s">
        <v>872</v>
      </c>
      <c r="AC6" s="596" t="s">
        <v>873</v>
      </c>
      <c r="AD6" s="621" t="s">
        <v>709</v>
      </c>
      <c r="AE6" s="630"/>
      <c r="AF6" s="631" t="s">
        <v>863</v>
      </c>
      <c r="AG6" s="596" t="s">
        <v>864</v>
      </c>
      <c r="AH6" s="596" t="s">
        <v>865</v>
      </c>
      <c r="AI6" s="596" t="s">
        <v>866</v>
      </c>
      <c r="AJ6" s="596" t="s">
        <v>867</v>
      </c>
      <c r="AK6" s="596" t="s">
        <v>868</v>
      </c>
      <c r="AL6" s="596" t="s">
        <v>869</v>
      </c>
      <c r="AM6" s="596" t="s">
        <v>870</v>
      </c>
      <c r="AN6" s="596" t="s">
        <v>871</v>
      </c>
      <c r="AO6" s="596" t="s">
        <v>872</v>
      </c>
      <c r="AP6" s="596" t="s">
        <v>873</v>
      </c>
      <c r="AQ6" s="594" t="s">
        <v>709</v>
      </c>
      <c r="AR6" s="594"/>
      <c r="AS6" s="594"/>
      <c r="AT6" s="643"/>
      <c r="AU6" s="594"/>
    </row>
    <row r="7" customHeight="1" spans="1:47">
      <c r="A7" s="599">
        <v>1</v>
      </c>
      <c r="B7" s="599"/>
      <c r="C7" s="600" t="s">
        <v>874</v>
      </c>
      <c r="D7" s="599"/>
      <c r="E7" s="599"/>
      <c r="F7" s="599"/>
      <c r="G7" s="599"/>
      <c r="H7" s="599"/>
      <c r="I7" s="599"/>
      <c r="J7" s="600"/>
      <c r="K7" s="600"/>
      <c r="L7" s="600"/>
      <c r="M7" s="600"/>
      <c r="N7" s="600"/>
      <c r="O7" s="600"/>
      <c r="P7" s="600"/>
      <c r="Q7" s="600"/>
      <c r="R7" s="600"/>
      <c r="S7" s="600"/>
      <c r="T7" s="600"/>
      <c r="U7" s="600"/>
      <c r="V7" s="600"/>
      <c r="W7" s="600"/>
      <c r="X7" s="600"/>
      <c r="Y7" s="600"/>
      <c r="Z7" s="600"/>
      <c r="AA7" s="600"/>
      <c r="AB7" s="632"/>
      <c r="AC7" s="632"/>
      <c r="AD7" s="633"/>
      <c r="AE7" s="634"/>
      <c r="AF7" s="635"/>
      <c r="AG7" s="600"/>
      <c r="AH7" s="600"/>
      <c r="AI7" s="600"/>
      <c r="AJ7" s="600"/>
      <c r="AK7" s="600"/>
      <c r="AL7" s="600"/>
      <c r="AM7" s="600"/>
      <c r="AN7" s="600"/>
      <c r="AO7" s="632"/>
      <c r="AP7" s="632"/>
      <c r="AQ7" s="632"/>
      <c r="AR7" s="632"/>
      <c r="AS7" s="632"/>
      <c r="AT7" s="644" t="str">
        <f>IF(AQ7-AR7=0," ",(AS7-AQ7+AR7)/(AQ7-AR7)*100)</f>
        <v> </v>
      </c>
      <c r="AU7" s="600"/>
    </row>
    <row r="8" customHeight="1" spans="1:47">
      <c r="A8" s="599"/>
      <c r="B8" s="599"/>
      <c r="C8" s="600" t="s">
        <v>875</v>
      </c>
      <c r="D8" s="599"/>
      <c r="E8" s="599"/>
      <c r="F8" s="599"/>
      <c r="G8" s="599"/>
      <c r="H8" s="599"/>
      <c r="I8" s="599"/>
      <c r="J8" s="600"/>
      <c r="K8" s="600"/>
      <c r="L8" s="600"/>
      <c r="M8" s="600"/>
      <c r="N8" s="600"/>
      <c r="O8" s="600"/>
      <c r="P8" s="600"/>
      <c r="Q8" s="600"/>
      <c r="R8" s="600"/>
      <c r="S8" s="600"/>
      <c r="T8" s="600"/>
      <c r="U8" s="600"/>
      <c r="V8" s="600"/>
      <c r="W8" s="600"/>
      <c r="X8" s="600"/>
      <c r="Y8" s="600"/>
      <c r="Z8" s="600"/>
      <c r="AA8" s="600"/>
      <c r="AB8" s="632"/>
      <c r="AC8" s="632"/>
      <c r="AD8" s="633"/>
      <c r="AE8" s="634"/>
      <c r="AF8" s="635"/>
      <c r="AG8" s="600"/>
      <c r="AH8" s="600"/>
      <c r="AI8" s="600"/>
      <c r="AJ8" s="600"/>
      <c r="AK8" s="600"/>
      <c r="AL8" s="600"/>
      <c r="AM8" s="600"/>
      <c r="AN8" s="600"/>
      <c r="AO8" s="632"/>
      <c r="AP8" s="632"/>
      <c r="AQ8" s="632"/>
      <c r="AR8" s="632"/>
      <c r="AS8" s="632"/>
      <c r="AT8" s="644" t="str">
        <f t="shared" ref="AT8:AT27" si="0">IF(AQ8-AR8=0," ",(AS8-AQ8+AR8)/(AQ8-AR8)*100)</f>
        <v> </v>
      </c>
      <c r="AU8" s="600"/>
    </row>
    <row r="9" customHeight="1" spans="1:47">
      <c r="A9" s="599"/>
      <c r="B9" s="599"/>
      <c r="C9" s="600" t="s">
        <v>876</v>
      </c>
      <c r="D9" s="599"/>
      <c r="E9" s="599"/>
      <c r="F9" s="599"/>
      <c r="G9" s="599"/>
      <c r="H9" s="599"/>
      <c r="I9" s="599"/>
      <c r="J9" s="600"/>
      <c r="K9" s="600"/>
      <c r="L9" s="600"/>
      <c r="M9" s="600"/>
      <c r="N9" s="600"/>
      <c r="O9" s="600"/>
      <c r="P9" s="600"/>
      <c r="Q9" s="600"/>
      <c r="R9" s="600"/>
      <c r="S9" s="600"/>
      <c r="T9" s="600"/>
      <c r="U9" s="600"/>
      <c r="V9" s="600"/>
      <c r="W9" s="600"/>
      <c r="X9" s="600"/>
      <c r="Y9" s="600"/>
      <c r="Z9" s="600"/>
      <c r="AA9" s="600"/>
      <c r="AB9" s="632"/>
      <c r="AC9" s="632"/>
      <c r="AD9" s="633"/>
      <c r="AE9" s="634"/>
      <c r="AF9" s="635"/>
      <c r="AG9" s="600"/>
      <c r="AH9" s="600"/>
      <c r="AI9" s="600"/>
      <c r="AJ9" s="600"/>
      <c r="AK9" s="600"/>
      <c r="AL9" s="600"/>
      <c r="AM9" s="600"/>
      <c r="AN9" s="600"/>
      <c r="AO9" s="632"/>
      <c r="AP9" s="632"/>
      <c r="AQ9" s="632"/>
      <c r="AR9" s="632"/>
      <c r="AS9" s="632"/>
      <c r="AT9" s="644" t="str">
        <f t="shared" si="0"/>
        <v> </v>
      </c>
      <c r="AU9" s="600"/>
    </row>
    <row r="10" customHeight="1" spans="1:47">
      <c r="A10" s="599"/>
      <c r="B10" s="599"/>
      <c r="C10" s="600" t="s">
        <v>877</v>
      </c>
      <c r="D10" s="599"/>
      <c r="E10" s="599"/>
      <c r="F10" s="599"/>
      <c r="G10" s="599"/>
      <c r="H10" s="599"/>
      <c r="I10" s="599"/>
      <c r="J10" s="600"/>
      <c r="K10" s="600"/>
      <c r="L10" s="600"/>
      <c r="M10" s="600"/>
      <c r="N10" s="600"/>
      <c r="O10" s="600"/>
      <c r="P10" s="600"/>
      <c r="Q10" s="600"/>
      <c r="R10" s="600"/>
      <c r="S10" s="600"/>
      <c r="T10" s="600"/>
      <c r="U10" s="600"/>
      <c r="V10" s="600"/>
      <c r="W10" s="600"/>
      <c r="X10" s="600"/>
      <c r="Y10" s="600"/>
      <c r="Z10" s="600"/>
      <c r="AA10" s="600"/>
      <c r="AB10" s="632"/>
      <c r="AC10" s="632"/>
      <c r="AD10" s="633"/>
      <c r="AE10" s="634"/>
      <c r="AF10" s="635"/>
      <c r="AG10" s="600"/>
      <c r="AH10" s="600"/>
      <c r="AI10" s="600"/>
      <c r="AJ10" s="600"/>
      <c r="AK10" s="600"/>
      <c r="AL10" s="600"/>
      <c r="AM10" s="600"/>
      <c r="AN10" s="600"/>
      <c r="AO10" s="632"/>
      <c r="AP10" s="632"/>
      <c r="AQ10" s="632"/>
      <c r="AR10" s="632"/>
      <c r="AS10" s="632"/>
      <c r="AT10" s="644" t="str">
        <f t="shared" si="0"/>
        <v> </v>
      </c>
      <c r="AU10" s="600"/>
    </row>
    <row r="11" customHeight="1" spans="1:47">
      <c r="A11" s="599"/>
      <c r="B11" s="599"/>
      <c r="C11" s="600" t="s">
        <v>878</v>
      </c>
      <c r="D11" s="599"/>
      <c r="E11" s="599"/>
      <c r="F11" s="599"/>
      <c r="G11" s="599"/>
      <c r="H11" s="599"/>
      <c r="I11" s="599"/>
      <c r="J11" s="600"/>
      <c r="K11" s="600"/>
      <c r="L11" s="600"/>
      <c r="M11" s="600"/>
      <c r="N11" s="600"/>
      <c r="O11" s="600"/>
      <c r="P11" s="600"/>
      <c r="Q11" s="600"/>
      <c r="R11" s="600"/>
      <c r="S11" s="600"/>
      <c r="T11" s="600"/>
      <c r="U11" s="600"/>
      <c r="V11" s="600"/>
      <c r="W11" s="600"/>
      <c r="X11" s="600"/>
      <c r="Y11" s="600"/>
      <c r="Z11" s="600"/>
      <c r="AA11" s="600"/>
      <c r="AB11" s="632"/>
      <c r="AC11" s="632"/>
      <c r="AD11" s="633"/>
      <c r="AE11" s="634"/>
      <c r="AF11" s="635"/>
      <c r="AG11" s="600"/>
      <c r="AH11" s="600"/>
      <c r="AI11" s="600"/>
      <c r="AJ11" s="600"/>
      <c r="AK11" s="600"/>
      <c r="AL11" s="600"/>
      <c r="AM11" s="600"/>
      <c r="AN11" s="600"/>
      <c r="AO11" s="632"/>
      <c r="AP11" s="632"/>
      <c r="AQ11" s="632"/>
      <c r="AR11" s="632"/>
      <c r="AS11" s="632"/>
      <c r="AT11" s="644" t="str">
        <f t="shared" si="0"/>
        <v> </v>
      </c>
      <c r="AU11" s="600"/>
    </row>
    <row r="12" customHeight="1" spans="1:47">
      <c r="A12" s="599"/>
      <c r="B12" s="599"/>
      <c r="C12" s="600" t="s">
        <v>879</v>
      </c>
      <c r="D12" s="599"/>
      <c r="E12" s="599"/>
      <c r="F12" s="599"/>
      <c r="G12" s="599"/>
      <c r="H12" s="599"/>
      <c r="I12" s="599"/>
      <c r="J12" s="600"/>
      <c r="K12" s="600"/>
      <c r="L12" s="600"/>
      <c r="M12" s="600"/>
      <c r="N12" s="600"/>
      <c r="O12" s="600"/>
      <c r="P12" s="600"/>
      <c r="Q12" s="600"/>
      <c r="R12" s="600"/>
      <c r="S12" s="600"/>
      <c r="T12" s="600"/>
      <c r="U12" s="600"/>
      <c r="V12" s="600"/>
      <c r="W12" s="600"/>
      <c r="X12" s="600"/>
      <c r="Y12" s="600"/>
      <c r="Z12" s="600"/>
      <c r="AA12" s="600"/>
      <c r="AB12" s="632"/>
      <c r="AC12" s="632"/>
      <c r="AD12" s="633"/>
      <c r="AE12" s="634"/>
      <c r="AF12" s="635"/>
      <c r="AG12" s="600"/>
      <c r="AH12" s="600"/>
      <c r="AI12" s="600"/>
      <c r="AJ12" s="600"/>
      <c r="AK12" s="600"/>
      <c r="AL12" s="600"/>
      <c r="AM12" s="600"/>
      <c r="AN12" s="600"/>
      <c r="AO12" s="632"/>
      <c r="AP12" s="632"/>
      <c r="AQ12" s="632"/>
      <c r="AR12" s="632"/>
      <c r="AS12" s="632"/>
      <c r="AT12" s="644" t="str">
        <f t="shared" si="0"/>
        <v> </v>
      </c>
      <c r="AU12" s="600"/>
    </row>
    <row r="13" customHeight="1" spans="1:47">
      <c r="A13" s="599"/>
      <c r="B13" s="599"/>
      <c r="C13" s="600" t="s">
        <v>880</v>
      </c>
      <c r="D13" s="599"/>
      <c r="E13" s="599"/>
      <c r="F13" s="599"/>
      <c r="G13" s="599"/>
      <c r="H13" s="599"/>
      <c r="I13" s="599"/>
      <c r="J13" s="600"/>
      <c r="K13" s="600"/>
      <c r="L13" s="600"/>
      <c r="M13" s="600"/>
      <c r="N13" s="600"/>
      <c r="O13" s="600"/>
      <c r="P13" s="600"/>
      <c r="Q13" s="600"/>
      <c r="R13" s="600"/>
      <c r="S13" s="600"/>
      <c r="T13" s="600"/>
      <c r="U13" s="600"/>
      <c r="V13" s="600"/>
      <c r="W13" s="600"/>
      <c r="X13" s="600"/>
      <c r="Y13" s="600"/>
      <c r="Z13" s="600"/>
      <c r="AA13" s="600"/>
      <c r="AB13" s="632"/>
      <c r="AC13" s="632"/>
      <c r="AD13" s="633"/>
      <c r="AE13" s="634"/>
      <c r="AF13" s="635"/>
      <c r="AG13" s="600"/>
      <c r="AH13" s="600"/>
      <c r="AI13" s="600"/>
      <c r="AJ13" s="600"/>
      <c r="AK13" s="600"/>
      <c r="AL13" s="600"/>
      <c r="AM13" s="600"/>
      <c r="AN13" s="600"/>
      <c r="AO13" s="632"/>
      <c r="AP13" s="632"/>
      <c r="AQ13" s="632"/>
      <c r="AR13" s="632"/>
      <c r="AS13" s="632"/>
      <c r="AT13" s="644" t="str">
        <f t="shared" si="0"/>
        <v> </v>
      </c>
      <c r="AU13" s="600"/>
    </row>
    <row r="14" customHeight="1" spans="1:47">
      <c r="A14" s="599"/>
      <c r="B14" s="599"/>
      <c r="C14" s="600" t="s">
        <v>881</v>
      </c>
      <c r="D14" s="599"/>
      <c r="E14" s="599"/>
      <c r="F14" s="599"/>
      <c r="G14" s="599"/>
      <c r="H14" s="599"/>
      <c r="I14" s="599"/>
      <c r="J14" s="600"/>
      <c r="K14" s="600"/>
      <c r="L14" s="600"/>
      <c r="M14" s="600"/>
      <c r="N14" s="600"/>
      <c r="O14" s="600"/>
      <c r="P14" s="600"/>
      <c r="Q14" s="600"/>
      <c r="R14" s="600"/>
      <c r="S14" s="600"/>
      <c r="T14" s="600"/>
      <c r="U14" s="600"/>
      <c r="V14" s="600"/>
      <c r="W14" s="600"/>
      <c r="X14" s="600"/>
      <c r="Y14" s="600"/>
      <c r="Z14" s="600"/>
      <c r="AA14" s="600"/>
      <c r="AB14" s="632"/>
      <c r="AC14" s="632"/>
      <c r="AD14" s="633"/>
      <c r="AE14" s="634"/>
      <c r="AF14" s="635"/>
      <c r="AG14" s="600"/>
      <c r="AH14" s="600"/>
      <c r="AI14" s="600"/>
      <c r="AJ14" s="600"/>
      <c r="AK14" s="600"/>
      <c r="AL14" s="600"/>
      <c r="AM14" s="600"/>
      <c r="AN14" s="600"/>
      <c r="AO14" s="632"/>
      <c r="AP14" s="632"/>
      <c r="AQ14" s="632"/>
      <c r="AR14" s="632"/>
      <c r="AS14" s="632"/>
      <c r="AT14" s="644" t="str">
        <f t="shared" si="0"/>
        <v> </v>
      </c>
      <c r="AU14" s="600"/>
    </row>
    <row r="15" customHeight="1" spans="1:47">
      <c r="A15" s="599"/>
      <c r="B15" s="599"/>
      <c r="C15" s="600" t="s">
        <v>882</v>
      </c>
      <c r="D15" s="599"/>
      <c r="E15" s="599"/>
      <c r="F15" s="599"/>
      <c r="G15" s="599"/>
      <c r="H15" s="599"/>
      <c r="I15" s="599"/>
      <c r="J15" s="600"/>
      <c r="K15" s="600"/>
      <c r="L15" s="600"/>
      <c r="M15" s="600"/>
      <c r="N15" s="600"/>
      <c r="O15" s="600"/>
      <c r="P15" s="600"/>
      <c r="Q15" s="600"/>
      <c r="R15" s="600"/>
      <c r="S15" s="600"/>
      <c r="T15" s="600"/>
      <c r="U15" s="600"/>
      <c r="V15" s="600"/>
      <c r="W15" s="600"/>
      <c r="X15" s="600"/>
      <c r="Y15" s="600"/>
      <c r="Z15" s="600"/>
      <c r="AA15" s="600"/>
      <c r="AB15" s="632"/>
      <c r="AC15" s="632"/>
      <c r="AD15" s="633"/>
      <c r="AE15" s="634"/>
      <c r="AF15" s="635"/>
      <c r="AG15" s="600"/>
      <c r="AH15" s="600"/>
      <c r="AI15" s="600"/>
      <c r="AJ15" s="600"/>
      <c r="AK15" s="600"/>
      <c r="AL15" s="600"/>
      <c r="AM15" s="600"/>
      <c r="AN15" s="600"/>
      <c r="AO15" s="632"/>
      <c r="AP15" s="632"/>
      <c r="AQ15" s="632"/>
      <c r="AR15" s="632"/>
      <c r="AS15" s="632"/>
      <c r="AT15" s="644" t="str">
        <f t="shared" si="0"/>
        <v> </v>
      </c>
      <c r="AU15" s="600"/>
    </row>
    <row r="16" customHeight="1" spans="1:47">
      <c r="A16" s="599"/>
      <c r="B16" s="599"/>
      <c r="C16" s="600" t="s">
        <v>876</v>
      </c>
      <c r="D16" s="599"/>
      <c r="E16" s="599"/>
      <c r="F16" s="599"/>
      <c r="G16" s="599"/>
      <c r="H16" s="599"/>
      <c r="I16" s="599"/>
      <c r="J16" s="600"/>
      <c r="K16" s="600"/>
      <c r="L16" s="600"/>
      <c r="M16" s="600"/>
      <c r="N16" s="600"/>
      <c r="O16" s="600"/>
      <c r="P16" s="600"/>
      <c r="Q16" s="600"/>
      <c r="R16" s="600"/>
      <c r="S16" s="600"/>
      <c r="T16" s="600"/>
      <c r="U16" s="600"/>
      <c r="V16" s="600"/>
      <c r="W16" s="600"/>
      <c r="X16" s="600"/>
      <c r="Y16" s="600"/>
      <c r="Z16" s="600"/>
      <c r="AA16" s="600"/>
      <c r="AB16" s="632"/>
      <c r="AC16" s="632"/>
      <c r="AD16" s="633"/>
      <c r="AE16" s="634"/>
      <c r="AF16" s="635"/>
      <c r="AG16" s="600"/>
      <c r="AH16" s="600"/>
      <c r="AI16" s="600"/>
      <c r="AJ16" s="600"/>
      <c r="AK16" s="600"/>
      <c r="AL16" s="600"/>
      <c r="AM16" s="600"/>
      <c r="AN16" s="600"/>
      <c r="AO16" s="632"/>
      <c r="AP16" s="632"/>
      <c r="AQ16" s="632"/>
      <c r="AR16" s="632"/>
      <c r="AS16" s="632"/>
      <c r="AT16" s="644" t="str">
        <f t="shared" si="0"/>
        <v> </v>
      </c>
      <c r="AU16" s="600"/>
    </row>
    <row r="17" customHeight="1" spans="1:47">
      <c r="A17" s="599"/>
      <c r="B17" s="599"/>
      <c r="C17" s="600" t="s">
        <v>877</v>
      </c>
      <c r="D17" s="599"/>
      <c r="E17" s="599"/>
      <c r="F17" s="599"/>
      <c r="G17" s="599"/>
      <c r="H17" s="599"/>
      <c r="I17" s="599"/>
      <c r="J17" s="600"/>
      <c r="K17" s="600"/>
      <c r="L17" s="600"/>
      <c r="M17" s="600"/>
      <c r="N17" s="600"/>
      <c r="O17" s="600"/>
      <c r="P17" s="600"/>
      <c r="Q17" s="600"/>
      <c r="R17" s="600"/>
      <c r="S17" s="600"/>
      <c r="T17" s="600"/>
      <c r="U17" s="600"/>
      <c r="V17" s="600"/>
      <c r="W17" s="600"/>
      <c r="X17" s="600"/>
      <c r="Y17" s="600"/>
      <c r="Z17" s="600"/>
      <c r="AA17" s="600"/>
      <c r="AB17" s="632"/>
      <c r="AC17" s="632"/>
      <c r="AD17" s="633"/>
      <c r="AE17" s="634"/>
      <c r="AF17" s="635"/>
      <c r="AG17" s="600"/>
      <c r="AH17" s="600"/>
      <c r="AI17" s="600"/>
      <c r="AJ17" s="600"/>
      <c r="AK17" s="600"/>
      <c r="AL17" s="600"/>
      <c r="AM17" s="600"/>
      <c r="AN17" s="600"/>
      <c r="AO17" s="632"/>
      <c r="AP17" s="632"/>
      <c r="AQ17" s="632"/>
      <c r="AR17" s="632"/>
      <c r="AS17" s="632"/>
      <c r="AT17" s="644" t="str">
        <f t="shared" si="0"/>
        <v> </v>
      </c>
      <c r="AU17" s="600"/>
    </row>
    <row r="18" customHeight="1" spans="1:47">
      <c r="A18" s="599"/>
      <c r="B18" s="599"/>
      <c r="C18" s="600" t="s">
        <v>878</v>
      </c>
      <c r="D18" s="599"/>
      <c r="E18" s="599"/>
      <c r="F18" s="599"/>
      <c r="G18" s="599"/>
      <c r="H18" s="599"/>
      <c r="I18" s="599"/>
      <c r="J18" s="600"/>
      <c r="K18" s="600"/>
      <c r="L18" s="600"/>
      <c r="M18" s="600"/>
      <c r="N18" s="600"/>
      <c r="O18" s="600"/>
      <c r="P18" s="600"/>
      <c r="Q18" s="600"/>
      <c r="R18" s="600"/>
      <c r="S18" s="600"/>
      <c r="T18" s="600"/>
      <c r="U18" s="600"/>
      <c r="V18" s="600"/>
      <c r="W18" s="600"/>
      <c r="X18" s="600"/>
      <c r="Y18" s="600"/>
      <c r="Z18" s="600"/>
      <c r="AA18" s="600"/>
      <c r="AB18" s="632"/>
      <c r="AC18" s="632"/>
      <c r="AD18" s="633"/>
      <c r="AE18" s="634"/>
      <c r="AF18" s="635"/>
      <c r="AG18" s="600"/>
      <c r="AH18" s="600"/>
      <c r="AI18" s="600"/>
      <c r="AJ18" s="600"/>
      <c r="AK18" s="600"/>
      <c r="AL18" s="600"/>
      <c r="AM18" s="600"/>
      <c r="AN18" s="600"/>
      <c r="AO18" s="632"/>
      <c r="AP18" s="632"/>
      <c r="AQ18" s="632"/>
      <c r="AR18" s="632"/>
      <c r="AS18" s="632"/>
      <c r="AT18" s="644" t="str">
        <f t="shared" si="0"/>
        <v> </v>
      </c>
      <c r="AU18" s="600"/>
    </row>
    <row r="19" customHeight="1" spans="1:47">
      <c r="A19" s="599"/>
      <c r="B19" s="599"/>
      <c r="C19" s="600" t="s">
        <v>879</v>
      </c>
      <c r="D19" s="599"/>
      <c r="E19" s="599"/>
      <c r="F19" s="599"/>
      <c r="G19" s="599"/>
      <c r="H19" s="599"/>
      <c r="I19" s="599"/>
      <c r="J19" s="600"/>
      <c r="K19" s="600"/>
      <c r="L19" s="600"/>
      <c r="M19" s="600"/>
      <c r="N19" s="600"/>
      <c r="O19" s="600"/>
      <c r="P19" s="600"/>
      <c r="Q19" s="600"/>
      <c r="R19" s="600"/>
      <c r="S19" s="600"/>
      <c r="T19" s="600"/>
      <c r="U19" s="600"/>
      <c r="V19" s="600"/>
      <c r="W19" s="600"/>
      <c r="X19" s="600"/>
      <c r="Y19" s="600"/>
      <c r="Z19" s="600"/>
      <c r="AA19" s="600"/>
      <c r="AB19" s="632"/>
      <c r="AC19" s="632"/>
      <c r="AD19" s="633"/>
      <c r="AE19" s="634"/>
      <c r="AF19" s="635"/>
      <c r="AG19" s="600"/>
      <c r="AH19" s="600"/>
      <c r="AI19" s="600"/>
      <c r="AJ19" s="600"/>
      <c r="AK19" s="600"/>
      <c r="AL19" s="600"/>
      <c r="AM19" s="600"/>
      <c r="AN19" s="600"/>
      <c r="AO19" s="632"/>
      <c r="AP19" s="632"/>
      <c r="AQ19" s="632"/>
      <c r="AR19" s="632"/>
      <c r="AS19" s="632"/>
      <c r="AT19" s="644" t="str">
        <f t="shared" si="0"/>
        <v> </v>
      </c>
      <c r="AU19" s="600"/>
    </row>
    <row r="20" customHeight="1" spans="1:47">
      <c r="A20" s="599"/>
      <c r="B20" s="599"/>
      <c r="C20" s="600" t="s">
        <v>880</v>
      </c>
      <c r="D20" s="599"/>
      <c r="E20" s="599"/>
      <c r="F20" s="599"/>
      <c r="G20" s="599"/>
      <c r="H20" s="599"/>
      <c r="I20" s="599"/>
      <c r="J20" s="600"/>
      <c r="K20" s="600"/>
      <c r="L20" s="600"/>
      <c r="M20" s="600"/>
      <c r="N20" s="600"/>
      <c r="O20" s="600"/>
      <c r="P20" s="600"/>
      <c r="Q20" s="600"/>
      <c r="R20" s="600"/>
      <c r="S20" s="600"/>
      <c r="T20" s="600"/>
      <c r="U20" s="600"/>
      <c r="V20" s="600"/>
      <c r="W20" s="600"/>
      <c r="X20" s="600"/>
      <c r="Y20" s="600"/>
      <c r="Z20" s="600"/>
      <c r="AA20" s="600"/>
      <c r="AB20" s="632"/>
      <c r="AC20" s="632"/>
      <c r="AD20" s="633"/>
      <c r="AE20" s="634"/>
      <c r="AF20" s="635"/>
      <c r="AG20" s="600"/>
      <c r="AH20" s="600"/>
      <c r="AI20" s="600"/>
      <c r="AJ20" s="600"/>
      <c r="AK20" s="600"/>
      <c r="AL20" s="600"/>
      <c r="AM20" s="600"/>
      <c r="AN20" s="600"/>
      <c r="AO20" s="632"/>
      <c r="AP20" s="632"/>
      <c r="AQ20" s="632"/>
      <c r="AR20" s="632"/>
      <c r="AS20" s="632"/>
      <c r="AT20" s="644" t="str">
        <f t="shared" si="0"/>
        <v> </v>
      </c>
      <c r="AU20" s="600"/>
    </row>
    <row r="21" customHeight="1" spans="1:47">
      <c r="A21" s="599"/>
      <c r="B21" s="599"/>
      <c r="C21" s="600" t="s">
        <v>881</v>
      </c>
      <c r="D21" s="599"/>
      <c r="E21" s="599"/>
      <c r="F21" s="599"/>
      <c r="G21" s="599"/>
      <c r="H21" s="599"/>
      <c r="I21" s="599"/>
      <c r="J21" s="600"/>
      <c r="K21" s="600"/>
      <c r="L21" s="600"/>
      <c r="M21" s="600"/>
      <c r="N21" s="600"/>
      <c r="O21" s="600"/>
      <c r="P21" s="600"/>
      <c r="Q21" s="600"/>
      <c r="R21" s="600"/>
      <c r="S21" s="600"/>
      <c r="T21" s="600"/>
      <c r="U21" s="600"/>
      <c r="V21" s="600"/>
      <c r="W21" s="600"/>
      <c r="X21" s="600"/>
      <c r="Y21" s="600"/>
      <c r="Z21" s="600"/>
      <c r="AA21" s="600"/>
      <c r="AB21" s="632"/>
      <c r="AC21" s="632"/>
      <c r="AD21" s="633"/>
      <c r="AE21" s="634"/>
      <c r="AF21" s="635"/>
      <c r="AG21" s="600"/>
      <c r="AH21" s="600"/>
      <c r="AI21" s="600"/>
      <c r="AJ21" s="600"/>
      <c r="AK21" s="600"/>
      <c r="AL21" s="600"/>
      <c r="AM21" s="600"/>
      <c r="AN21" s="600"/>
      <c r="AO21" s="632"/>
      <c r="AP21" s="632"/>
      <c r="AQ21" s="632"/>
      <c r="AR21" s="632"/>
      <c r="AS21" s="632"/>
      <c r="AT21" s="644" t="str">
        <f t="shared" si="0"/>
        <v> </v>
      </c>
      <c r="AU21" s="600"/>
    </row>
    <row r="22" customHeight="1" spans="1:47">
      <c r="A22" s="599"/>
      <c r="B22" s="599"/>
      <c r="C22" s="600" t="s">
        <v>883</v>
      </c>
      <c r="D22" s="599"/>
      <c r="E22" s="599"/>
      <c r="F22" s="599"/>
      <c r="G22" s="599"/>
      <c r="H22" s="599"/>
      <c r="I22" s="599"/>
      <c r="J22" s="600"/>
      <c r="K22" s="600"/>
      <c r="L22" s="600"/>
      <c r="M22" s="600"/>
      <c r="N22" s="600"/>
      <c r="O22" s="600"/>
      <c r="P22" s="600"/>
      <c r="Q22" s="600"/>
      <c r="R22" s="600"/>
      <c r="S22" s="600"/>
      <c r="T22" s="600"/>
      <c r="U22" s="600"/>
      <c r="V22" s="600"/>
      <c r="W22" s="600"/>
      <c r="X22" s="600"/>
      <c r="Y22" s="600"/>
      <c r="Z22" s="600"/>
      <c r="AA22" s="600"/>
      <c r="AB22" s="632"/>
      <c r="AC22" s="632"/>
      <c r="AD22" s="633"/>
      <c r="AE22" s="634"/>
      <c r="AF22" s="635"/>
      <c r="AG22" s="600"/>
      <c r="AH22" s="600"/>
      <c r="AI22" s="600"/>
      <c r="AJ22" s="600"/>
      <c r="AK22" s="600"/>
      <c r="AL22" s="600"/>
      <c r="AM22" s="600"/>
      <c r="AN22" s="600"/>
      <c r="AO22" s="632"/>
      <c r="AP22" s="632"/>
      <c r="AQ22" s="632"/>
      <c r="AR22" s="632"/>
      <c r="AS22" s="632"/>
      <c r="AT22" s="644" t="str">
        <f t="shared" si="0"/>
        <v> </v>
      </c>
      <c r="AU22" s="600"/>
    </row>
    <row r="23" customHeight="1" spans="1:47">
      <c r="A23" s="599"/>
      <c r="B23" s="599"/>
      <c r="C23" s="600" t="s">
        <v>884</v>
      </c>
      <c r="D23" s="599"/>
      <c r="E23" s="599"/>
      <c r="F23" s="599"/>
      <c r="G23" s="599"/>
      <c r="H23" s="599"/>
      <c r="I23" s="599"/>
      <c r="J23" s="600"/>
      <c r="K23" s="600"/>
      <c r="L23" s="600"/>
      <c r="M23" s="600"/>
      <c r="N23" s="600"/>
      <c r="O23" s="600"/>
      <c r="P23" s="600"/>
      <c r="Q23" s="600"/>
      <c r="R23" s="600"/>
      <c r="S23" s="600"/>
      <c r="T23" s="600"/>
      <c r="U23" s="600"/>
      <c r="V23" s="600"/>
      <c r="W23" s="600"/>
      <c r="X23" s="600"/>
      <c r="Y23" s="600"/>
      <c r="Z23" s="600"/>
      <c r="AA23" s="600"/>
      <c r="AB23" s="632"/>
      <c r="AC23" s="632"/>
      <c r="AD23" s="633"/>
      <c r="AE23" s="634"/>
      <c r="AF23" s="635"/>
      <c r="AG23" s="600"/>
      <c r="AH23" s="600"/>
      <c r="AI23" s="600"/>
      <c r="AJ23" s="600"/>
      <c r="AK23" s="600"/>
      <c r="AL23" s="600"/>
      <c r="AM23" s="600"/>
      <c r="AN23" s="600"/>
      <c r="AO23" s="632"/>
      <c r="AP23" s="632"/>
      <c r="AQ23" s="632"/>
      <c r="AR23" s="632"/>
      <c r="AS23" s="632"/>
      <c r="AT23" s="644" t="str">
        <f t="shared" si="0"/>
        <v> </v>
      </c>
      <c r="AU23" s="600"/>
    </row>
    <row r="24" customHeight="1" spans="1:47">
      <c r="A24" s="599"/>
      <c r="B24" s="599"/>
      <c r="C24" s="600" t="s">
        <v>875</v>
      </c>
      <c r="D24" s="599"/>
      <c r="E24" s="599"/>
      <c r="F24" s="599"/>
      <c r="G24" s="599"/>
      <c r="H24" s="599"/>
      <c r="I24" s="599"/>
      <c r="J24" s="600"/>
      <c r="K24" s="600"/>
      <c r="L24" s="600"/>
      <c r="M24" s="600"/>
      <c r="N24" s="600"/>
      <c r="O24" s="600"/>
      <c r="P24" s="600"/>
      <c r="Q24" s="600"/>
      <c r="R24" s="600"/>
      <c r="S24" s="600"/>
      <c r="T24" s="600"/>
      <c r="U24" s="600"/>
      <c r="V24" s="600"/>
      <c r="W24" s="600"/>
      <c r="X24" s="600"/>
      <c r="Y24" s="600"/>
      <c r="Z24" s="600"/>
      <c r="AA24" s="600"/>
      <c r="AB24" s="632"/>
      <c r="AC24" s="632"/>
      <c r="AD24" s="633"/>
      <c r="AE24" s="634"/>
      <c r="AF24" s="635"/>
      <c r="AG24" s="600"/>
      <c r="AH24" s="600"/>
      <c r="AI24" s="600"/>
      <c r="AJ24" s="600"/>
      <c r="AK24" s="600"/>
      <c r="AL24" s="600"/>
      <c r="AM24" s="600"/>
      <c r="AN24" s="600"/>
      <c r="AO24" s="632"/>
      <c r="AP24" s="632"/>
      <c r="AQ24" s="632"/>
      <c r="AR24" s="632"/>
      <c r="AS24" s="632"/>
      <c r="AT24" s="644" t="str">
        <f t="shared" si="0"/>
        <v> </v>
      </c>
      <c r="AU24" s="600"/>
    </row>
    <row r="25" customHeight="1" spans="1:47">
      <c r="A25" s="599"/>
      <c r="B25" s="599"/>
      <c r="C25" s="600" t="s">
        <v>883</v>
      </c>
      <c r="D25" s="599"/>
      <c r="E25" s="599"/>
      <c r="F25" s="599"/>
      <c r="G25" s="599"/>
      <c r="H25" s="599"/>
      <c r="I25" s="599"/>
      <c r="J25" s="600"/>
      <c r="K25" s="600"/>
      <c r="L25" s="600"/>
      <c r="M25" s="600"/>
      <c r="N25" s="600"/>
      <c r="O25" s="600"/>
      <c r="P25" s="600"/>
      <c r="Q25" s="600"/>
      <c r="R25" s="600"/>
      <c r="S25" s="600"/>
      <c r="T25" s="600"/>
      <c r="U25" s="600"/>
      <c r="V25" s="600"/>
      <c r="W25" s="600"/>
      <c r="X25" s="600"/>
      <c r="Y25" s="600"/>
      <c r="Z25" s="600"/>
      <c r="AA25" s="600"/>
      <c r="AB25" s="632"/>
      <c r="AC25" s="632"/>
      <c r="AD25" s="633"/>
      <c r="AE25" s="634"/>
      <c r="AF25" s="635"/>
      <c r="AG25" s="600"/>
      <c r="AH25" s="600"/>
      <c r="AI25" s="600"/>
      <c r="AJ25" s="600"/>
      <c r="AK25" s="600"/>
      <c r="AL25" s="600"/>
      <c r="AM25" s="600"/>
      <c r="AN25" s="600"/>
      <c r="AO25" s="632"/>
      <c r="AP25" s="632"/>
      <c r="AQ25" s="632"/>
      <c r="AR25" s="632"/>
      <c r="AS25" s="632"/>
      <c r="AT25" s="644" t="str">
        <f t="shared" si="0"/>
        <v> </v>
      </c>
      <c r="AU25" s="600"/>
    </row>
    <row r="26" customHeight="1" spans="1:47">
      <c r="A26" s="603"/>
      <c r="B26" s="603"/>
      <c r="C26" s="604"/>
      <c r="D26" s="603"/>
      <c r="E26" s="603"/>
      <c r="F26" s="603"/>
      <c r="G26" s="603"/>
      <c r="H26" s="603"/>
      <c r="I26" s="603"/>
      <c r="J26" s="604"/>
      <c r="K26" s="604"/>
      <c r="L26" s="604"/>
      <c r="M26" s="604"/>
      <c r="N26" s="604"/>
      <c r="O26" s="604"/>
      <c r="P26" s="604"/>
      <c r="Q26" s="604"/>
      <c r="R26" s="604"/>
      <c r="S26" s="604"/>
      <c r="T26" s="604"/>
      <c r="U26" s="604"/>
      <c r="V26" s="604"/>
      <c r="W26" s="604"/>
      <c r="X26" s="604"/>
      <c r="Y26" s="604"/>
      <c r="Z26" s="604"/>
      <c r="AA26" s="604"/>
      <c r="AB26" s="636"/>
      <c r="AC26" s="636"/>
      <c r="AD26" s="637"/>
      <c r="AE26" s="638"/>
      <c r="AF26" s="639"/>
      <c r="AG26" s="604"/>
      <c r="AH26" s="604"/>
      <c r="AI26" s="604"/>
      <c r="AJ26" s="604"/>
      <c r="AK26" s="604"/>
      <c r="AL26" s="604"/>
      <c r="AM26" s="604"/>
      <c r="AN26" s="604"/>
      <c r="AO26" s="636"/>
      <c r="AP26" s="636"/>
      <c r="AQ26" s="636"/>
      <c r="AR26" s="636"/>
      <c r="AS26" s="636"/>
      <c r="AT26" s="644" t="str">
        <f t="shared" si="0"/>
        <v> </v>
      </c>
      <c r="AU26" s="604"/>
    </row>
    <row r="27" customHeight="1" spans="1:47">
      <c r="A27" s="623" t="s">
        <v>934</v>
      </c>
      <c r="B27" s="624"/>
      <c r="C27" s="624"/>
      <c r="D27" s="624"/>
      <c r="E27" s="624"/>
      <c r="F27" s="624"/>
      <c r="G27" s="624"/>
      <c r="H27" s="624"/>
      <c r="I27" s="624"/>
      <c r="J27" s="624"/>
      <c r="K27" s="624"/>
      <c r="L27" s="624"/>
      <c r="M27" s="624"/>
      <c r="N27" s="624"/>
      <c r="O27" s="624"/>
      <c r="P27" s="624"/>
      <c r="Q27" s="624"/>
      <c r="R27" s="624"/>
      <c r="S27" s="602">
        <f t="shared" ref="S27:AC27" si="1">SUM(S7:S26)</f>
        <v>0</v>
      </c>
      <c r="T27" s="602">
        <f t="shared" si="1"/>
        <v>0</v>
      </c>
      <c r="U27" s="602">
        <f t="shared" si="1"/>
        <v>0</v>
      </c>
      <c r="V27" s="602">
        <f t="shared" si="1"/>
        <v>0</v>
      </c>
      <c r="W27" s="602">
        <f t="shared" si="1"/>
        <v>0</v>
      </c>
      <c r="X27" s="602">
        <f t="shared" si="1"/>
        <v>0</v>
      </c>
      <c r="Y27" s="602">
        <f t="shared" si="1"/>
        <v>0</v>
      </c>
      <c r="Z27" s="602">
        <f t="shared" si="1"/>
        <v>0</v>
      </c>
      <c r="AA27" s="602">
        <f t="shared" si="1"/>
        <v>0</v>
      </c>
      <c r="AB27" s="602">
        <f t="shared" si="1"/>
        <v>0</v>
      </c>
      <c r="AC27" s="602">
        <f t="shared" si="1"/>
        <v>0</v>
      </c>
      <c r="AD27" s="640">
        <f t="shared" ref="AD27:AS27" si="2">SUM(AD7:AD26)</f>
        <v>0</v>
      </c>
      <c r="AE27" s="641">
        <f t="shared" si="2"/>
        <v>0</v>
      </c>
      <c r="AF27" s="616">
        <f t="shared" si="2"/>
        <v>0</v>
      </c>
      <c r="AG27" s="201">
        <f t="shared" si="2"/>
        <v>0</v>
      </c>
      <c r="AH27" s="201">
        <f t="shared" si="2"/>
        <v>0</v>
      </c>
      <c r="AI27" s="201">
        <f t="shared" si="2"/>
        <v>0</v>
      </c>
      <c r="AJ27" s="201">
        <f t="shared" si="2"/>
        <v>0</v>
      </c>
      <c r="AK27" s="201">
        <f t="shared" si="2"/>
        <v>0</v>
      </c>
      <c r="AL27" s="201">
        <f t="shared" si="2"/>
        <v>0</v>
      </c>
      <c r="AM27" s="201">
        <f t="shared" si="2"/>
        <v>0</v>
      </c>
      <c r="AN27" s="201">
        <f t="shared" si="2"/>
        <v>0</v>
      </c>
      <c r="AO27" s="201">
        <f t="shared" si="2"/>
        <v>0</v>
      </c>
      <c r="AP27" s="201">
        <f t="shared" si="2"/>
        <v>0</v>
      </c>
      <c r="AQ27" s="645">
        <f t="shared" si="2"/>
        <v>0</v>
      </c>
      <c r="AR27" s="645">
        <f t="shared" si="2"/>
        <v>0</v>
      </c>
      <c r="AS27" s="645">
        <f t="shared" si="2"/>
        <v>0</v>
      </c>
      <c r="AT27" s="644" t="str">
        <f t="shared" si="0"/>
        <v> </v>
      </c>
      <c r="AU27" s="600"/>
    </row>
    <row r="28" customHeight="1" spans="1:45">
      <c r="A28" s="17" t="e">
        <f>#REF!&amp;#REF!</f>
        <v>#REF!</v>
      </c>
      <c r="B28" s="606"/>
      <c r="P28" s="628"/>
      <c r="Q28" s="628"/>
      <c r="R28" s="628"/>
      <c r="S28" s="628"/>
      <c r="T28" s="628"/>
      <c r="U28" s="628"/>
      <c r="V28" s="628"/>
      <c r="W28" s="628"/>
      <c r="X28" s="628"/>
      <c r="Y28" s="628"/>
      <c r="Z28" s="628"/>
      <c r="AA28" s="628"/>
      <c r="AF28" s="628"/>
      <c r="AG28" s="628"/>
      <c r="AH28" s="628"/>
      <c r="AI28" s="628"/>
      <c r="AJ28" s="628"/>
      <c r="AK28" s="628"/>
      <c r="AL28" s="628"/>
      <c r="AM28" s="628"/>
      <c r="AN28" s="628"/>
      <c r="AS28" s="646" t="e">
        <f>"评估人员："&amp;#REF!</f>
        <v>#REF!</v>
      </c>
    </row>
    <row r="29" customHeight="1" spans="1:40">
      <c r="A29" s="27" t="e">
        <f>CONCATENATE(#REF!,#REF!,#REF!,#REF!,#REF!,#REF!,#REF!)</f>
        <v>#REF!</v>
      </c>
      <c r="B29" s="606"/>
      <c r="P29" s="628"/>
      <c r="Q29" s="628"/>
      <c r="R29" s="628"/>
      <c r="S29" s="628"/>
      <c r="T29" s="628"/>
      <c r="U29" s="628"/>
      <c r="V29" s="628"/>
      <c r="W29" s="628"/>
      <c r="X29" s="628"/>
      <c r="Y29" s="628"/>
      <c r="Z29" s="628"/>
      <c r="AA29" s="628"/>
      <c r="AF29" s="628"/>
      <c r="AG29" s="628"/>
      <c r="AH29" s="628"/>
      <c r="AI29" s="628"/>
      <c r="AJ29" s="628"/>
      <c r="AK29" s="628"/>
      <c r="AL29" s="628"/>
      <c r="AM29" s="628"/>
      <c r="AN29" s="628"/>
    </row>
    <row r="30" customHeight="1" spans="1:46">
      <c r="A30" s="606"/>
      <c r="B30" s="606"/>
      <c r="C30" s="606"/>
      <c r="D30" s="606"/>
      <c r="E30" s="606"/>
      <c r="F30" s="606"/>
      <c r="G30" s="606"/>
      <c r="H30" s="606"/>
      <c r="I30" s="606"/>
      <c r="S30" s="628"/>
      <c r="T30" s="628"/>
      <c r="U30" s="628"/>
      <c r="V30" s="628"/>
      <c r="W30" s="628"/>
      <c r="X30" s="628"/>
      <c r="Y30" s="628"/>
      <c r="Z30" s="628"/>
      <c r="AA30" s="628"/>
      <c r="AF30" s="628"/>
      <c r="AG30" s="628"/>
      <c r="AH30" s="628"/>
      <c r="AI30" s="628"/>
      <c r="AJ30" s="628"/>
      <c r="AK30" s="628"/>
      <c r="AL30" s="628"/>
      <c r="AM30" s="628"/>
      <c r="AN30" s="628"/>
      <c r="AT30" s="647"/>
    </row>
    <row r="31" customHeight="1" spans="1:46">
      <c r="A31" s="567" t="s">
        <v>913</v>
      </c>
      <c r="B31" s="567"/>
      <c r="C31" s="625"/>
      <c r="D31" s="625"/>
      <c r="E31" s="625"/>
      <c r="F31" s="625"/>
      <c r="G31" s="625"/>
      <c r="H31" s="625"/>
      <c r="I31" s="625"/>
      <c r="T31" s="629"/>
      <c r="AG31" s="629"/>
      <c r="AT31" s="625"/>
    </row>
    <row r="32" customHeight="1" spans="1:46">
      <c r="A32" s="626" t="s">
        <v>887</v>
      </c>
      <c r="B32" s="626"/>
      <c r="C32" s="626"/>
      <c r="D32" s="625"/>
      <c r="E32" s="625"/>
      <c r="F32" s="625"/>
      <c r="G32" s="625"/>
      <c r="H32" s="625"/>
      <c r="I32" s="625"/>
      <c r="P32" s="629"/>
      <c r="AT32" s="625"/>
    </row>
    <row r="33" customHeight="1" spans="1:46">
      <c r="A33" s="626" t="s">
        <v>888</v>
      </c>
      <c r="B33" s="626"/>
      <c r="C33" s="626"/>
      <c r="D33" s="625"/>
      <c r="E33" s="625"/>
      <c r="F33" s="625"/>
      <c r="G33" s="625"/>
      <c r="H33" s="625"/>
      <c r="I33" s="625"/>
      <c r="P33" s="629"/>
      <c r="AT33" s="625"/>
    </row>
    <row r="34" customHeight="1" spans="1:46">
      <c r="A34" s="626" t="s">
        <v>889</v>
      </c>
      <c r="B34" s="626"/>
      <c r="C34" s="626"/>
      <c r="D34" s="625"/>
      <c r="E34" s="625"/>
      <c r="F34" s="625"/>
      <c r="G34" s="625"/>
      <c r="H34" s="625"/>
      <c r="I34" s="625"/>
      <c r="P34" s="629"/>
      <c r="AT34" s="625"/>
    </row>
    <row r="35" customHeight="1" spans="1:46">
      <c r="A35" s="626" t="s">
        <v>935</v>
      </c>
      <c r="B35" s="626"/>
      <c r="C35" s="626"/>
      <c r="D35" s="625"/>
      <c r="E35" s="625"/>
      <c r="F35" s="625"/>
      <c r="G35" s="625"/>
      <c r="H35" s="625"/>
      <c r="I35" s="625"/>
      <c r="P35" s="629"/>
      <c r="AT35" s="625"/>
    </row>
    <row r="36" customHeight="1" spans="1:46">
      <c r="A36" s="626" t="s">
        <v>936</v>
      </c>
      <c r="B36" s="626"/>
      <c r="C36" s="626"/>
      <c r="D36" s="625"/>
      <c r="E36" s="625"/>
      <c r="F36" s="625"/>
      <c r="G36" s="625"/>
      <c r="H36" s="625"/>
      <c r="I36" s="625"/>
      <c r="P36" s="629"/>
      <c r="AT36" s="625"/>
    </row>
    <row r="37" customHeight="1" spans="1:46">
      <c r="A37" s="626" t="s">
        <v>937</v>
      </c>
      <c r="B37" s="626"/>
      <c r="C37" s="626"/>
      <c r="D37" s="625"/>
      <c r="E37" s="625"/>
      <c r="F37" s="625"/>
      <c r="G37" s="625"/>
      <c r="H37" s="625"/>
      <c r="I37" s="625"/>
      <c r="P37" s="629"/>
      <c r="AT37" s="625"/>
    </row>
    <row r="38" customHeight="1" spans="1:46">
      <c r="A38" s="626" t="s">
        <v>938</v>
      </c>
      <c r="B38" s="626"/>
      <c r="C38" s="626"/>
      <c r="D38" s="625"/>
      <c r="E38" s="625"/>
      <c r="F38" s="625"/>
      <c r="G38" s="625"/>
      <c r="H38" s="625"/>
      <c r="I38" s="625"/>
      <c r="P38" s="629"/>
      <c r="AT38" s="625"/>
    </row>
    <row r="39" customHeight="1" spans="1:46">
      <c r="A39" s="626" t="s">
        <v>939</v>
      </c>
      <c r="B39" s="626"/>
      <c r="C39" s="626"/>
      <c r="D39" s="625"/>
      <c r="E39" s="625"/>
      <c r="F39" s="625"/>
      <c r="G39" s="625"/>
      <c r="H39" s="625"/>
      <c r="I39" s="625"/>
      <c r="P39" s="629"/>
      <c r="AT39" s="625"/>
    </row>
    <row r="40" customHeight="1" spans="1:46">
      <c r="A40" s="626" t="s">
        <v>940</v>
      </c>
      <c r="B40" s="626"/>
      <c r="C40" s="626"/>
      <c r="D40" s="625"/>
      <c r="E40" s="625"/>
      <c r="F40" s="625"/>
      <c r="G40" s="625"/>
      <c r="H40" s="625"/>
      <c r="I40" s="625"/>
      <c r="P40" s="629"/>
      <c r="AT40" s="625"/>
    </row>
    <row r="41" customHeight="1" spans="1:46">
      <c r="A41" s="626" t="s">
        <v>941</v>
      </c>
      <c r="B41" s="626"/>
      <c r="C41" s="626"/>
      <c r="D41" s="625"/>
      <c r="E41" s="625"/>
      <c r="F41" s="625"/>
      <c r="G41" s="625"/>
      <c r="H41" s="625"/>
      <c r="I41" s="625"/>
      <c r="T41" s="629"/>
      <c r="AG41" s="629"/>
      <c r="AT41" s="625"/>
    </row>
    <row r="42" customHeight="1" spans="1:46">
      <c r="A42" s="626" t="s">
        <v>942</v>
      </c>
      <c r="B42" s="626"/>
      <c r="C42" s="626"/>
      <c r="D42" s="625"/>
      <c r="E42" s="625"/>
      <c r="F42" s="625"/>
      <c r="G42" s="625"/>
      <c r="H42" s="625"/>
      <c r="I42" s="625"/>
      <c r="T42" s="629"/>
      <c r="AG42" s="629"/>
      <c r="AT42" s="625"/>
    </row>
    <row r="43" customHeight="1" spans="1:46">
      <c r="A43" s="626" t="s">
        <v>943</v>
      </c>
      <c r="B43" s="626"/>
      <c r="C43" s="626"/>
      <c r="D43" s="625"/>
      <c r="E43" s="625"/>
      <c r="F43" s="625"/>
      <c r="G43" s="625"/>
      <c r="H43" s="625"/>
      <c r="I43" s="625"/>
      <c r="T43" s="629"/>
      <c r="AG43" s="629"/>
      <c r="AT43" s="625"/>
    </row>
    <row r="44" customHeight="1" spans="1:46">
      <c r="A44" s="626" t="s">
        <v>944</v>
      </c>
      <c r="B44" s="626"/>
      <c r="C44" s="626"/>
      <c r="D44" s="625"/>
      <c r="E44" s="625"/>
      <c r="F44" s="625"/>
      <c r="G44" s="625"/>
      <c r="H44" s="625"/>
      <c r="I44" s="625"/>
      <c r="P44" s="629"/>
      <c r="AT44" s="625"/>
    </row>
  </sheetData>
  <mergeCells count="24">
    <mergeCell ref="A2:AU2"/>
    <mergeCell ref="A3:AU3"/>
    <mergeCell ref="D5:H5"/>
    <mergeCell ref="S5:AD5"/>
    <mergeCell ref="AF5:AQ5"/>
    <mergeCell ref="A27:R27"/>
    <mergeCell ref="A5:A6"/>
    <mergeCell ref="B5:B6"/>
    <mergeCell ref="C5:C6"/>
    <mergeCell ref="I5:I6"/>
    <mergeCell ref="J5:J6"/>
    <mergeCell ref="K5:K6"/>
    <mergeCell ref="L5:L6"/>
    <mergeCell ref="M5:M6"/>
    <mergeCell ref="N5:N6"/>
    <mergeCell ref="O5:O6"/>
    <mergeCell ref="P5:P6"/>
    <mergeCell ref="Q5:Q6"/>
    <mergeCell ref="R5:R6"/>
    <mergeCell ref="AE5:AE6"/>
    <mergeCell ref="AR5:AR6"/>
    <mergeCell ref="AS5:AS6"/>
    <mergeCell ref="AT5:AT6"/>
    <mergeCell ref="AU5:AU6"/>
  </mergeCells>
  <hyperlinks>
    <hyperlink ref="A1" location="索引目录!E27" display="返回索引页"/>
    <hyperlink ref="B1" location="存货汇总!B15" display="返回"/>
  </hyperlinks>
  <printOptions horizontalCentered="1"/>
  <pageMargins left="0.354166666666667" right="0.354166666666667" top="0.786805555555556" bottom="0.786805555555556" header="0.869444444444444" footer="0.511805555555556"/>
  <pageSetup paperSize="9" scale="41" fitToHeight="0" orientation="landscape"/>
  <headerFooter alignWithMargins="0">
    <oddHeader>&amp;R&amp;"宋体,常规"&amp;10表&amp;"Times New Roman,常规"3-9-7-1
&amp;"宋体,常规"共&amp;"Times New Roman,常规"&amp;N&amp;"宋体,常规"页第&amp;"Times New Roman,常规"&amp;P&amp;"宋体,常规"页</oddHead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E9" workbookViewId="0">
      <selection activeCell="H13" sqref="H13"/>
    </sheetView>
  </sheetViews>
  <sheetFormatPr defaultColWidth="9" defaultRowHeight="15.75" customHeight="1"/>
  <cols>
    <col min="1" max="1" width="5.6" customWidth="1"/>
    <col min="2" max="2" width="15.5" customWidth="1" outlineLevel="1"/>
    <col min="3" max="3" width="12.9" customWidth="1"/>
    <col min="4" max="4" width="13.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9.4" customWidth="1"/>
    <col min="18" max="18" width="8.5" customWidth="1"/>
    <col min="19" max="19" width="8.1" customWidth="1"/>
  </cols>
  <sheetData>
    <row r="1" spans="1:19">
      <c r="A1" s="1" t="s">
        <v>421</v>
      </c>
      <c r="B1" s="21" t="s">
        <v>462</v>
      </c>
      <c r="C1" s="21"/>
      <c r="D1" s="21"/>
      <c r="E1" s="22"/>
      <c r="F1" s="22"/>
      <c r="G1" s="22"/>
      <c r="H1" s="22"/>
      <c r="I1" s="22"/>
      <c r="J1" s="22"/>
      <c r="K1" s="22"/>
      <c r="L1" s="22"/>
      <c r="M1" s="22"/>
      <c r="N1" s="22"/>
      <c r="O1" s="22"/>
      <c r="P1" s="22"/>
      <c r="Q1" s="22"/>
      <c r="R1" s="22"/>
      <c r="S1" s="22"/>
    </row>
    <row r="2" ht="30" customHeight="1" spans="1:19">
      <c r="A2" s="4" t="s">
        <v>945</v>
      </c>
      <c r="B2" s="23"/>
      <c r="C2" s="23"/>
      <c r="D2" s="23"/>
      <c r="E2" s="23"/>
      <c r="F2" s="23"/>
      <c r="G2" s="23"/>
      <c r="H2" s="23"/>
      <c r="I2" s="23"/>
      <c r="J2" s="23"/>
      <c r="K2" s="23"/>
      <c r="L2" s="23"/>
      <c r="M2" s="23"/>
      <c r="N2" s="23"/>
      <c r="O2" s="23"/>
      <c r="P2" s="23"/>
      <c r="Q2" s="23"/>
      <c r="R2" s="23"/>
      <c r="S2" s="23"/>
    </row>
    <row r="3" ht="14.1" customHeight="1" spans="1:19">
      <c r="A3" s="5" t="e">
        <f>CONCATENATE(#REF!,#REF!,#REF!,#REF!,#REF!,#REF!,#REF!)</f>
        <v>#REF!</v>
      </c>
      <c r="B3" s="5"/>
      <c r="C3" s="5"/>
      <c r="D3" s="5"/>
      <c r="E3" s="5"/>
      <c r="F3" s="5"/>
      <c r="G3" s="5"/>
      <c r="H3" s="5"/>
      <c r="I3" s="5"/>
      <c r="J3" s="5"/>
      <c r="K3" s="5"/>
      <c r="L3" s="18"/>
      <c r="M3" s="18"/>
      <c r="N3" s="18"/>
      <c r="O3" s="18"/>
      <c r="P3" s="18"/>
      <c r="Q3" s="18"/>
      <c r="R3" s="18"/>
      <c r="S3" s="18"/>
    </row>
    <row r="4" customHeight="1" spans="1:19">
      <c r="A4" s="6" t="e">
        <f>#REF!&amp;#REF!</f>
        <v>#REF!</v>
      </c>
      <c r="G4" s="593"/>
      <c r="H4" s="593"/>
      <c r="I4" s="593"/>
      <c r="J4" s="593"/>
      <c r="K4" s="593"/>
      <c r="L4" s="593"/>
      <c r="M4" s="593"/>
      <c r="O4" s="593"/>
      <c r="P4" s="593"/>
      <c r="Q4" s="593"/>
      <c r="R4" s="593"/>
      <c r="S4" s="19" t="s">
        <v>464</v>
      </c>
    </row>
    <row r="5" ht="18" customHeight="1" spans="1:19">
      <c r="A5" s="7" t="s">
        <v>465</v>
      </c>
      <c r="B5" s="65" t="s">
        <v>572</v>
      </c>
      <c r="C5" s="7" t="s">
        <v>946</v>
      </c>
      <c r="D5" s="7" t="s">
        <v>947</v>
      </c>
      <c r="E5" s="65" t="s">
        <v>714</v>
      </c>
      <c r="F5" s="7" t="s">
        <v>467</v>
      </c>
      <c r="G5" s="7"/>
      <c r="H5" s="50"/>
      <c r="I5" s="588" t="s">
        <v>704</v>
      </c>
      <c r="J5" s="33" t="s">
        <v>426</v>
      </c>
      <c r="K5" s="33"/>
      <c r="L5" s="34"/>
      <c r="M5" s="65" t="s">
        <v>704</v>
      </c>
      <c r="N5" s="33" t="s">
        <v>427</v>
      </c>
      <c r="O5" s="33"/>
      <c r="P5" s="34"/>
      <c r="Q5" s="54" t="s">
        <v>428</v>
      </c>
      <c r="R5" s="7" t="s">
        <v>469</v>
      </c>
      <c r="S5" s="7" t="s">
        <v>577</v>
      </c>
    </row>
    <row r="6" ht="18" customHeight="1" spans="1:19">
      <c r="A6" s="7"/>
      <c r="B6" s="66"/>
      <c r="C6" s="7"/>
      <c r="D6" s="7"/>
      <c r="E6" s="66"/>
      <c r="F6" s="7" t="s">
        <v>707</v>
      </c>
      <c r="G6" s="7" t="s">
        <v>708</v>
      </c>
      <c r="H6" s="50" t="s">
        <v>709</v>
      </c>
      <c r="I6" s="589"/>
      <c r="J6" s="7" t="s">
        <v>707</v>
      </c>
      <c r="K6" s="7" t="s">
        <v>708</v>
      </c>
      <c r="L6" s="7" t="s">
        <v>709</v>
      </c>
      <c r="M6" s="66"/>
      <c r="N6" s="7" t="s">
        <v>710</v>
      </c>
      <c r="O6" s="7" t="s">
        <v>708</v>
      </c>
      <c r="P6" s="7" t="s">
        <v>709</v>
      </c>
      <c r="Q6" s="58"/>
      <c r="R6" s="7"/>
      <c r="S6" s="7"/>
    </row>
    <row r="7" customHeight="1" spans="1:19">
      <c r="A7" s="46"/>
      <c r="B7" s="70"/>
      <c r="C7" s="70"/>
      <c r="D7" s="71"/>
      <c r="E7" s="72"/>
      <c r="F7" s="39"/>
      <c r="G7" s="14" t="str">
        <f>IF(F7=0,"",H7/F7)</f>
        <v/>
      </c>
      <c r="H7" s="73"/>
      <c r="I7" s="13"/>
      <c r="J7" s="590"/>
      <c r="K7" s="14" t="str">
        <f>IF(J7=0,"",L7/J7)</f>
        <v/>
      </c>
      <c r="L7" s="591"/>
      <c r="M7" s="591"/>
      <c r="N7" s="39"/>
      <c r="O7" s="14"/>
      <c r="P7" s="14"/>
      <c r="Q7" s="14">
        <f>P7-(L7-M7)</f>
        <v>0</v>
      </c>
      <c r="R7" s="14" t="str">
        <f>IF(L7-M7=0,"",Q7/(L7-M7)*100)</f>
        <v/>
      </c>
      <c r="S7" s="20"/>
    </row>
    <row r="8" customHeight="1" spans="1:19">
      <c r="A8" s="10"/>
      <c r="B8" s="11"/>
      <c r="C8" s="11"/>
      <c r="D8" s="11"/>
      <c r="E8" s="20"/>
      <c r="F8" s="39"/>
      <c r="G8" s="14" t="str">
        <f t="shared" ref="G8:G25" si="0">IF(F8=0,"",H8/F8)</f>
        <v/>
      </c>
      <c r="H8" s="73"/>
      <c r="I8" s="13"/>
      <c r="J8" s="590"/>
      <c r="K8" s="14" t="str">
        <f t="shared" ref="K8:K25" si="1">IF(J8=0,"",L8/J8)</f>
        <v/>
      </c>
      <c r="L8" s="591"/>
      <c r="M8" s="591"/>
      <c r="N8" s="39"/>
      <c r="O8" s="14"/>
      <c r="P8" s="14"/>
      <c r="Q8" s="14">
        <f t="shared" ref="Q8:Q27" si="2">P8-(L8-M8)</f>
        <v>0</v>
      </c>
      <c r="R8" s="14" t="str">
        <f t="shared" ref="R8:R27" si="3">IF(L8-M8=0,"",Q8/(L8-M8)*100)</f>
        <v/>
      </c>
      <c r="S8" s="20"/>
    </row>
    <row r="9" customHeight="1" spans="1:19">
      <c r="A9" s="10"/>
      <c r="B9" s="11"/>
      <c r="C9" s="11"/>
      <c r="D9" s="11"/>
      <c r="E9" s="20"/>
      <c r="F9" s="39"/>
      <c r="G9" s="14" t="str">
        <f t="shared" si="0"/>
        <v/>
      </c>
      <c r="H9" s="73"/>
      <c r="I9" s="13"/>
      <c r="J9" s="590"/>
      <c r="K9" s="14" t="str">
        <f t="shared" si="1"/>
        <v/>
      </c>
      <c r="L9" s="591"/>
      <c r="M9" s="591"/>
      <c r="N9" s="39"/>
      <c r="O9" s="14"/>
      <c r="P9" s="14"/>
      <c r="Q9" s="14">
        <f t="shared" si="2"/>
        <v>0</v>
      </c>
      <c r="R9" s="14" t="str">
        <f t="shared" si="3"/>
        <v/>
      </c>
      <c r="S9" s="20"/>
    </row>
    <row r="10" customHeight="1" spans="1:19">
      <c r="A10" s="10"/>
      <c r="B10" s="11"/>
      <c r="C10" s="11"/>
      <c r="D10" s="11"/>
      <c r="E10" s="20"/>
      <c r="F10" s="39"/>
      <c r="G10" s="14" t="str">
        <f t="shared" si="0"/>
        <v/>
      </c>
      <c r="H10" s="73"/>
      <c r="I10" s="13"/>
      <c r="J10" s="590"/>
      <c r="K10" s="14" t="str">
        <f t="shared" si="1"/>
        <v/>
      </c>
      <c r="L10" s="591"/>
      <c r="M10" s="591"/>
      <c r="N10" s="39"/>
      <c r="O10" s="14"/>
      <c r="P10" s="14"/>
      <c r="Q10" s="14">
        <f t="shared" si="2"/>
        <v>0</v>
      </c>
      <c r="R10" s="14" t="str">
        <f t="shared" si="3"/>
        <v/>
      </c>
      <c r="S10" s="20"/>
    </row>
    <row r="11" customHeight="1" spans="1:19">
      <c r="A11" s="10"/>
      <c r="B11" s="11"/>
      <c r="C11" s="11"/>
      <c r="D11" s="11"/>
      <c r="E11" s="20"/>
      <c r="F11" s="39"/>
      <c r="G11" s="14" t="str">
        <f t="shared" si="0"/>
        <v/>
      </c>
      <c r="H11" s="73"/>
      <c r="I11" s="13"/>
      <c r="J11" s="590"/>
      <c r="K11" s="14" t="str">
        <f t="shared" si="1"/>
        <v/>
      </c>
      <c r="L11" s="591"/>
      <c r="M11" s="591"/>
      <c r="N11" s="39"/>
      <c r="O11" s="14"/>
      <c r="P11" s="14"/>
      <c r="Q11" s="14">
        <f t="shared" si="2"/>
        <v>0</v>
      </c>
      <c r="R11" s="14" t="str">
        <f t="shared" si="3"/>
        <v/>
      </c>
      <c r="S11" s="20"/>
    </row>
    <row r="12" customHeight="1" spans="1:19">
      <c r="A12" s="10"/>
      <c r="B12" s="11"/>
      <c r="C12" s="11"/>
      <c r="D12" s="11"/>
      <c r="E12" s="20"/>
      <c r="F12" s="39"/>
      <c r="G12" s="14" t="str">
        <f t="shared" si="0"/>
        <v/>
      </c>
      <c r="H12" s="73"/>
      <c r="I12" s="13"/>
      <c r="J12" s="590"/>
      <c r="K12" s="14" t="str">
        <f t="shared" si="1"/>
        <v/>
      </c>
      <c r="L12" s="591"/>
      <c r="M12" s="591"/>
      <c r="N12" s="39"/>
      <c r="O12" s="14"/>
      <c r="P12" s="14"/>
      <c r="Q12" s="14">
        <f t="shared" si="2"/>
        <v>0</v>
      </c>
      <c r="R12" s="14" t="str">
        <f t="shared" si="3"/>
        <v/>
      </c>
      <c r="S12" s="20"/>
    </row>
    <row r="13" customHeight="1" spans="1:19">
      <c r="A13" s="10"/>
      <c r="B13" s="11"/>
      <c r="C13" s="11"/>
      <c r="D13" s="11"/>
      <c r="E13" s="20"/>
      <c r="F13" s="39"/>
      <c r="G13" s="14" t="str">
        <f t="shared" si="0"/>
        <v/>
      </c>
      <c r="H13" s="73"/>
      <c r="I13" s="13"/>
      <c r="J13" s="590"/>
      <c r="K13" s="14" t="str">
        <f t="shared" si="1"/>
        <v/>
      </c>
      <c r="L13" s="591"/>
      <c r="M13" s="591"/>
      <c r="N13" s="39"/>
      <c r="O13" s="14"/>
      <c r="P13" s="14"/>
      <c r="Q13" s="14">
        <f t="shared" si="2"/>
        <v>0</v>
      </c>
      <c r="R13" s="14" t="str">
        <f t="shared" si="3"/>
        <v/>
      </c>
      <c r="S13" s="20"/>
    </row>
    <row r="14" customHeight="1" spans="1:19">
      <c r="A14" s="10"/>
      <c r="B14" s="11"/>
      <c r="C14" s="11"/>
      <c r="D14" s="11"/>
      <c r="E14" s="20"/>
      <c r="F14" s="39"/>
      <c r="G14" s="14" t="str">
        <f t="shared" si="0"/>
        <v/>
      </c>
      <c r="H14" s="73"/>
      <c r="I14" s="13"/>
      <c r="J14" s="590"/>
      <c r="K14" s="14" t="str">
        <f t="shared" si="1"/>
        <v/>
      </c>
      <c r="L14" s="591"/>
      <c r="M14" s="591"/>
      <c r="N14" s="39"/>
      <c r="O14" s="14"/>
      <c r="P14" s="14"/>
      <c r="Q14" s="14">
        <f t="shared" si="2"/>
        <v>0</v>
      </c>
      <c r="R14" s="14" t="str">
        <f t="shared" si="3"/>
        <v/>
      </c>
      <c r="S14" s="20"/>
    </row>
    <row r="15" customHeight="1" spans="1:19">
      <c r="A15" s="10"/>
      <c r="B15" s="11"/>
      <c r="C15" s="11"/>
      <c r="D15" s="11"/>
      <c r="E15" s="20"/>
      <c r="F15" s="39"/>
      <c r="G15" s="14" t="str">
        <f t="shared" si="0"/>
        <v/>
      </c>
      <c r="H15" s="73"/>
      <c r="I15" s="13"/>
      <c r="J15" s="590"/>
      <c r="K15" s="14" t="str">
        <f t="shared" si="1"/>
        <v/>
      </c>
      <c r="L15" s="591"/>
      <c r="M15" s="591"/>
      <c r="N15" s="39"/>
      <c r="O15" s="14"/>
      <c r="P15" s="14"/>
      <c r="Q15" s="14">
        <f t="shared" si="2"/>
        <v>0</v>
      </c>
      <c r="R15" s="14" t="str">
        <f t="shared" si="3"/>
        <v/>
      </c>
      <c r="S15" s="20"/>
    </row>
    <row r="16" customHeight="1" spans="1:19">
      <c r="A16" s="10"/>
      <c r="B16" s="11"/>
      <c r="C16" s="11"/>
      <c r="D16" s="11"/>
      <c r="E16" s="20"/>
      <c r="F16" s="39"/>
      <c r="G16" s="14" t="str">
        <f t="shared" si="0"/>
        <v/>
      </c>
      <c r="H16" s="73"/>
      <c r="I16" s="13"/>
      <c r="J16" s="590"/>
      <c r="K16" s="14" t="str">
        <f t="shared" si="1"/>
        <v/>
      </c>
      <c r="L16" s="591"/>
      <c r="M16" s="591"/>
      <c r="N16" s="39"/>
      <c r="O16" s="14"/>
      <c r="P16" s="14"/>
      <c r="Q16" s="14">
        <f t="shared" si="2"/>
        <v>0</v>
      </c>
      <c r="R16" s="14" t="str">
        <f t="shared" si="3"/>
        <v/>
      </c>
      <c r="S16" s="20"/>
    </row>
    <row r="17" customHeight="1" spans="1:19">
      <c r="A17" s="10"/>
      <c r="B17" s="11"/>
      <c r="C17" s="11"/>
      <c r="D17" s="11"/>
      <c r="E17" s="20"/>
      <c r="F17" s="39"/>
      <c r="G17" s="14" t="str">
        <f t="shared" si="0"/>
        <v/>
      </c>
      <c r="H17" s="73"/>
      <c r="I17" s="13"/>
      <c r="J17" s="590"/>
      <c r="K17" s="14" t="str">
        <f t="shared" si="1"/>
        <v/>
      </c>
      <c r="L17" s="591"/>
      <c r="M17" s="591"/>
      <c r="N17" s="39"/>
      <c r="O17" s="14"/>
      <c r="P17" s="14"/>
      <c r="Q17" s="14">
        <f t="shared" si="2"/>
        <v>0</v>
      </c>
      <c r="R17" s="14" t="str">
        <f t="shared" si="3"/>
        <v/>
      </c>
      <c r="S17" s="20"/>
    </row>
    <row r="18" customHeight="1" spans="1:19">
      <c r="A18" s="10"/>
      <c r="B18" s="11"/>
      <c r="C18" s="11"/>
      <c r="D18" s="11"/>
      <c r="E18" s="20"/>
      <c r="F18" s="39"/>
      <c r="G18" s="14" t="str">
        <f t="shared" si="0"/>
        <v/>
      </c>
      <c r="H18" s="73"/>
      <c r="I18" s="13"/>
      <c r="J18" s="590"/>
      <c r="K18" s="14" t="str">
        <f t="shared" si="1"/>
        <v/>
      </c>
      <c r="L18" s="591"/>
      <c r="M18" s="591"/>
      <c r="N18" s="39"/>
      <c r="O18" s="14"/>
      <c r="P18" s="14"/>
      <c r="Q18" s="14">
        <f t="shared" si="2"/>
        <v>0</v>
      </c>
      <c r="R18" s="14" t="str">
        <f t="shared" si="3"/>
        <v/>
      </c>
      <c r="S18" s="20"/>
    </row>
    <row r="19" customHeight="1" spans="1:19">
      <c r="A19" s="10"/>
      <c r="B19" s="11"/>
      <c r="C19" s="11"/>
      <c r="D19" s="11"/>
      <c r="E19" s="20"/>
      <c r="F19" s="39"/>
      <c r="G19" s="14" t="str">
        <f t="shared" si="0"/>
        <v/>
      </c>
      <c r="H19" s="73"/>
      <c r="I19" s="13"/>
      <c r="J19" s="590"/>
      <c r="K19" s="14" t="str">
        <f t="shared" si="1"/>
        <v/>
      </c>
      <c r="L19" s="591"/>
      <c r="M19" s="591"/>
      <c r="N19" s="39"/>
      <c r="O19" s="14"/>
      <c r="P19" s="14"/>
      <c r="Q19" s="14">
        <f t="shared" si="2"/>
        <v>0</v>
      </c>
      <c r="R19" s="14" t="str">
        <f t="shared" si="3"/>
        <v/>
      </c>
      <c r="S19" s="20"/>
    </row>
    <row r="20" customHeight="1" spans="1:19">
      <c r="A20" s="10"/>
      <c r="B20" s="11"/>
      <c r="C20" s="11"/>
      <c r="D20" s="11"/>
      <c r="E20" s="20"/>
      <c r="F20" s="39"/>
      <c r="G20" s="14" t="str">
        <f t="shared" si="0"/>
        <v/>
      </c>
      <c r="H20" s="73"/>
      <c r="I20" s="13"/>
      <c r="J20" s="590"/>
      <c r="K20" s="14" t="str">
        <f t="shared" si="1"/>
        <v/>
      </c>
      <c r="L20" s="591"/>
      <c r="M20" s="591"/>
      <c r="N20" s="39"/>
      <c r="O20" s="14"/>
      <c r="P20" s="14"/>
      <c r="Q20" s="14">
        <f t="shared" si="2"/>
        <v>0</v>
      </c>
      <c r="R20" s="14" t="str">
        <f t="shared" si="3"/>
        <v/>
      </c>
      <c r="S20" s="20"/>
    </row>
    <row r="21" customHeight="1" spans="1:19">
      <c r="A21" s="10"/>
      <c r="B21" s="11"/>
      <c r="C21" s="11"/>
      <c r="D21" s="11"/>
      <c r="E21" s="20"/>
      <c r="F21" s="39"/>
      <c r="G21" s="14" t="str">
        <f t="shared" si="0"/>
        <v/>
      </c>
      <c r="H21" s="73"/>
      <c r="I21" s="13"/>
      <c r="J21" s="590"/>
      <c r="K21" s="14" t="str">
        <f t="shared" si="1"/>
        <v/>
      </c>
      <c r="L21" s="591"/>
      <c r="M21" s="591"/>
      <c r="N21" s="39"/>
      <c r="O21" s="14"/>
      <c r="P21" s="14"/>
      <c r="Q21" s="14">
        <f t="shared" si="2"/>
        <v>0</v>
      </c>
      <c r="R21" s="14" t="str">
        <f t="shared" si="3"/>
        <v/>
      </c>
      <c r="S21" s="20"/>
    </row>
    <row r="22" customHeight="1" spans="1:19">
      <c r="A22" s="10"/>
      <c r="B22" s="11"/>
      <c r="C22" s="11"/>
      <c r="D22" s="11"/>
      <c r="E22" s="20"/>
      <c r="F22" s="39"/>
      <c r="G22" s="14" t="str">
        <f t="shared" si="0"/>
        <v/>
      </c>
      <c r="H22" s="73"/>
      <c r="I22" s="13"/>
      <c r="J22" s="590"/>
      <c r="K22" s="14" t="str">
        <f t="shared" si="1"/>
        <v/>
      </c>
      <c r="L22" s="591"/>
      <c r="M22" s="591"/>
      <c r="N22" s="39"/>
      <c r="O22" s="14"/>
      <c r="P22" s="14"/>
      <c r="Q22" s="14">
        <f t="shared" si="2"/>
        <v>0</v>
      </c>
      <c r="R22" s="14" t="str">
        <f t="shared" si="3"/>
        <v/>
      </c>
      <c r="S22" s="20"/>
    </row>
    <row r="23" customHeight="1" spans="1:19">
      <c r="A23" s="10"/>
      <c r="B23" s="11"/>
      <c r="C23" s="11"/>
      <c r="D23" s="11"/>
      <c r="E23" s="20"/>
      <c r="F23" s="39"/>
      <c r="G23" s="14" t="str">
        <f t="shared" si="0"/>
        <v/>
      </c>
      <c r="H23" s="73"/>
      <c r="I23" s="13"/>
      <c r="J23" s="590"/>
      <c r="K23" s="14" t="str">
        <f t="shared" si="1"/>
        <v/>
      </c>
      <c r="L23" s="591"/>
      <c r="M23" s="591"/>
      <c r="N23" s="39"/>
      <c r="O23" s="14"/>
      <c r="P23" s="14"/>
      <c r="Q23" s="14">
        <f t="shared" si="2"/>
        <v>0</v>
      </c>
      <c r="R23" s="14" t="str">
        <f t="shared" si="3"/>
        <v/>
      </c>
      <c r="S23" s="20"/>
    </row>
    <row r="24" customHeight="1" spans="1:19">
      <c r="A24" s="10"/>
      <c r="B24" s="11"/>
      <c r="C24" s="11"/>
      <c r="D24" s="11"/>
      <c r="E24" s="20"/>
      <c r="F24" s="39"/>
      <c r="G24" s="14" t="str">
        <f t="shared" si="0"/>
        <v/>
      </c>
      <c r="H24" s="73"/>
      <c r="I24" s="13"/>
      <c r="J24" s="590"/>
      <c r="K24" s="14" t="str">
        <f t="shared" si="1"/>
        <v/>
      </c>
      <c r="L24" s="591"/>
      <c r="M24" s="591"/>
      <c r="N24" s="39"/>
      <c r="O24" s="14"/>
      <c r="P24" s="14"/>
      <c r="Q24" s="14">
        <f t="shared" si="2"/>
        <v>0</v>
      </c>
      <c r="R24" s="14" t="str">
        <f t="shared" si="3"/>
        <v/>
      </c>
      <c r="S24" s="20"/>
    </row>
    <row r="25" customHeight="1" spans="1:19">
      <c r="A25" s="10"/>
      <c r="B25" s="11"/>
      <c r="C25" s="11"/>
      <c r="D25" s="11"/>
      <c r="E25" s="20"/>
      <c r="F25" s="39"/>
      <c r="G25" s="14" t="str">
        <f t="shared" si="0"/>
        <v/>
      </c>
      <c r="H25" s="73"/>
      <c r="I25" s="13"/>
      <c r="J25" s="590"/>
      <c r="K25" s="14" t="str">
        <f t="shared" si="1"/>
        <v/>
      </c>
      <c r="L25" s="591"/>
      <c r="M25" s="591"/>
      <c r="N25" s="39"/>
      <c r="O25" s="14"/>
      <c r="P25" s="14"/>
      <c r="Q25" s="14">
        <f t="shared" si="2"/>
        <v>0</v>
      </c>
      <c r="R25" s="14" t="str">
        <f t="shared" si="3"/>
        <v/>
      </c>
      <c r="S25" s="20"/>
    </row>
    <row r="26" customHeight="1" spans="1:19">
      <c r="A26" s="10"/>
      <c r="B26" s="11"/>
      <c r="C26" s="11"/>
      <c r="D26" s="11"/>
      <c r="E26" s="20"/>
      <c r="F26" s="39"/>
      <c r="G26" s="14"/>
      <c r="H26" s="73"/>
      <c r="I26" s="13"/>
      <c r="J26" s="76"/>
      <c r="K26" s="75"/>
      <c r="L26" s="76"/>
      <c r="M26" s="76"/>
      <c r="N26" s="39"/>
      <c r="O26" s="14"/>
      <c r="P26" s="14"/>
      <c r="Q26" s="14">
        <f t="shared" si="2"/>
        <v>0</v>
      </c>
      <c r="R26" s="14" t="str">
        <f t="shared" si="3"/>
        <v/>
      </c>
      <c r="S26" s="20"/>
    </row>
    <row r="27" customHeight="1" spans="1:19">
      <c r="A27" s="146" t="s">
        <v>621</v>
      </c>
      <c r="B27" s="91"/>
      <c r="C27" s="91"/>
      <c r="D27" s="29"/>
      <c r="E27" s="20"/>
      <c r="F27" s="39"/>
      <c r="G27" s="14"/>
      <c r="H27" s="73">
        <f>SUM(H7:H26)</f>
        <v>0</v>
      </c>
      <c r="I27" s="13">
        <f>SUM(I7:I26)</f>
        <v>0</v>
      </c>
      <c r="J27" s="79"/>
      <c r="K27" s="14"/>
      <c r="L27" s="14">
        <f>SUM(L7:L26)</f>
        <v>0</v>
      </c>
      <c r="M27" s="14">
        <f>SUM(M7:M26)</f>
        <v>0</v>
      </c>
      <c r="N27" s="39"/>
      <c r="O27" s="14"/>
      <c r="P27" s="14">
        <f>SUM(P7:P26)</f>
        <v>0</v>
      </c>
      <c r="Q27" s="14">
        <f t="shared" si="2"/>
        <v>0</v>
      </c>
      <c r="R27" s="14" t="str">
        <f t="shared" si="3"/>
        <v/>
      </c>
      <c r="S27" s="20"/>
    </row>
    <row r="28" customHeight="1" spans="1:18">
      <c r="A28" s="17" t="e">
        <f>#REF!&amp;#REF!</f>
        <v>#REF!</v>
      </c>
      <c r="G28" s="593"/>
      <c r="H28" s="593"/>
      <c r="I28" s="593"/>
      <c r="J28" s="593"/>
      <c r="K28" s="593"/>
      <c r="L28" s="593"/>
      <c r="M28" s="593"/>
      <c r="N28" s="27" t="e">
        <f>"评估人员："&amp;#REF!</f>
        <v>#REF!</v>
      </c>
      <c r="O28" s="593"/>
      <c r="P28" s="593"/>
      <c r="Q28" s="593"/>
      <c r="R28" s="593"/>
    </row>
    <row r="29" customHeight="1" spans="1:18">
      <c r="A29" s="17" t="e">
        <f>CONCATENATE(#REF!,#REF!,#REF!,#REF!,#REF!,#REF!,#REF!)</f>
        <v>#REF!</v>
      </c>
      <c r="G29" s="593"/>
      <c r="H29" s="593"/>
      <c r="I29" s="593"/>
      <c r="J29" s="593"/>
      <c r="K29" s="593"/>
      <c r="L29" s="593"/>
      <c r="M29" s="593"/>
      <c r="O29" s="593"/>
      <c r="P29" s="593"/>
      <c r="Q29" s="593"/>
      <c r="R29" s="593"/>
    </row>
    <row r="30" customHeight="1" spans="7:18">
      <c r="G30" s="593"/>
      <c r="H30" s="593"/>
      <c r="I30" s="593"/>
      <c r="J30" s="593"/>
      <c r="K30" s="593"/>
      <c r="L30" s="593"/>
      <c r="M30" s="593"/>
      <c r="O30" s="593"/>
      <c r="P30" s="593"/>
      <c r="Q30" s="593"/>
      <c r="R30" s="593"/>
    </row>
    <row r="31" customHeight="1" spans="7:18">
      <c r="G31" s="593"/>
      <c r="H31" s="593"/>
      <c r="I31" s="593"/>
      <c r="J31" s="593"/>
      <c r="K31" s="593"/>
      <c r="L31" s="593"/>
      <c r="M31" s="593"/>
      <c r="O31" s="593"/>
      <c r="P31" s="593"/>
      <c r="Q31" s="593"/>
      <c r="R31" s="593"/>
    </row>
    <row r="32" customHeight="1" spans="7:18">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8" display="返回索引页"/>
    <hyperlink ref="B1" location="存货汇总!B16"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Roman,常规"3-9-8
&amp;"宋体,常规"共&amp;"Times New Roman,常规"&amp;N&amp;"宋体,常规"页第&amp;"Times New Roman,常规"&amp;P&amp;"宋体,常规"页</oddHead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topLeftCell="G1" workbookViewId="0">
      <selection activeCell="H13" sqref="H13"/>
    </sheetView>
  </sheetViews>
  <sheetFormatPr defaultColWidth="9" defaultRowHeight="15.75" customHeight="1"/>
  <cols>
    <col min="1" max="1" width="5.9" customWidth="1"/>
    <col min="2" max="2" width="11.4" customWidth="1" outlineLevel="1"/>
    <col min="3" max="3" width="13.1" customWidth="1"/>
    <col min="4" max="6" width="8" customWidth="1"/>
    <col min="7" max="7" width="18.6" customWidth="1"/>
    <col min="8" max="8" width="5" customWidth="1"/>
    <col min="9" max="9" width="11.6" customWidth="1" outlineLevel="1"/>
    <col min="10" max="11" width="13.1" customWidth="1" outlineLevel="1"/>
    <col min="12" max="12" width="10.5" customWidth="1"/>
    <col min="13" max="13" width="14.1" customWidth="1"/>
    <col min="14" max="14" width="11.4" customWidth="1" outlineLevel="1"/>
    <col min="15" max="15" width="9.1" customWidth="1"/>
    <col min="16" max="16" width="8.5" customWidth="1"/>
    <col min="17" max="17" width="8.4" customWidth="1"/>
    <col min="18" max="18" width="13.5" customWidth="1"/>
    <col min="20" max="20" width="7" customWidth="1"/>
    <col min="21" max="21" width="9.9" customWidth="1"/>
  </cols>
  <sheetData>
    <row r="1" spans="1:21">
      <c r="A1" s="1" t="s">
        <v>421</v>
      </c>
      <c r="B1" s="21" t="s">
        <v>462</v>
      </c>
      <c r="C1" s="21"/>
      <c r="D1" s="21"/>
      <c r="E1" s="21"/>
      <c r="F1" s="21"/>
      <c r="G1" s="21"/>
      <c r="H1" s="22"/>
      <c r="I1" s="22"/>
      <c r="J1" s="22"/>
      <c r="K1" s="22"/>
      <c r="L1" s="22"/>
      <c r="M1" s="22"/>
      <c r="N1" s="22"/>
      <c r="O1" s="22"/>
      <c r="P1" s="22"/>
      <c r="Q1" s="22"/>
      <c r="R1" s="22"/>
      <c r="S1" s="22"/>
      <c r="T1" s="22"/>
      <c r="U1" s="22"/>
    </row>
    <row r="2" ht="30" customHeight="1" spans="1:21">
      <c r="A2" s="4" t="s">
        <v>948</v>
      </c>
      <c r="B2" s="23"/>
      <c r="C2" s="23"/>
      <c r="D2" s="23"/>
      <c r="E2" s="23"/>
      <c r="F2" s="23"/>
      <c r="G2" s="23"/>
      <c r="H2" s="23"/>
      <c r="I2" s="23"/>
      <c r="J2" s="23"/>
      <c r="K2" s="23"/>
      <c r="L2" s="23"/>
      <c r="M2" s="23"/>
      <c r="N2" s="23"/>
      <c r="O2" s="23"/>
      <c r="P2" s="23"/>
      <c r="Q2" s="23"/>
      <c r="R2" s="23"/>
      <c r="S2" s="23"/>
      <c r="T2" s="23"/>
      <c r="U2" s="23"/>
    </row>
    <row r="3" ht="14.1" customHeight="1" spans="1:21">
      <c r="A3" s="5" t="e">
        <f>CONCATENATE(#REF!,#REF!,#REF!,#REF!,#REF!,#REF!,#REF!)</f>
        <v>#REF!</v>
      </c>
      <c r="B3" s="5"/>
      <c r="C3" s="5"/>
      <c r="D3" s="5"/>
      <c r="E3" s="5"/>
      <c r="F3" s="5"/>
      <c r="G3" s="5"/>
      <c r="H3" s="5"/>
      <c r="I3" s="5"/>
      <c r="J3" s="5"/>
      <c r="K3" s="5"/>
      <c r="L3" s="5"/>
      <c r="M3" s="5"/>
      <c r="N3" s="5"/>
      <c r="O3" s="18"/>
      <c r="P3" s="18"/>
      <c r="Q3" s="18"/>
      <c r="R3" s="18"/>
      <c r="S3" s="18"/>
      <c r="T3" s="18"/>
      <c r="U3" s="18"/>
    </row>
    <row r="4" customHeight="1" spans="1:21">
      <c r="A4" s="6" t="e">
        <f>#REF!&amp;#REF!</f>
        <v>#REF!</v>
      </c>
      <c r="U4" s="19" t="s">
        <v>464</v>
      </c>
    </row>
    <row r="5" ht="18" customHeight="1" spans="1:21">
      <c r="A5" s="7" t="s">
        <v>465</v>
      </c>
      <c r="B5" s="65" t="s">
        <v>572</v>
      </c>
      <c r="C5" s="7" t="s">
        <v>701</v>
      </c>
      <c r="D5" s="65" t="s">
        <v>714</v>
      </c>
      <c r="E5" s="65" t="s">
        <v>949</v>
      </c>
      <c r="F5" s="65" t="s">
        <v>950</v>
      </c>
      <c r="G5" s="65" t="s">
        <v>951</v>
      </c>
      <c r="H5" s="65" t="s">
        <v>952</v>
      </c>
      <c r="I5" s="7" t="s">
        <v>467</v>
      </c>
      <c r="J5" s="50"/>
      <c r="K5" s="588" t="s">
        <v>704</v>
      </c>
      <c r="L5" s="33" t="s">
        <v>426</v>
      </c>
      <c r="M5" s="34"/>
      <c r="N5" s="65" t="s">
        <v>704</v>
      </c>
      <c r="O5" s="54" t="s">
        <v>710</v>
      </c>
      <c r="P5" s="50" t="s">
        <v>427</v>
      </c>
      <c r="Q5" s="234"/>
      <c r="R5" s="35"/>
      <c r="S5" s="54" t="s">
        <v>428</v>
      </c>
      <c r="T5" s="7" t="s">
        <v>469</v>
      </c>
      <c r="U5" s="7" t="s">
        <v>577</v>
      </c>
    </row>
    <row r="6" ht="18" customHeight="1" spans="1:21">
      <c r="A6" s="7"/>
      <c r="B6" s="66"/>
      <c r="C6" s="7"/>
      <c r="D6" s="66"/>
      <c r="E6" s="66"/>
      <c r="F6" s="66"/>
      <c r="G6" s="66"/>
      <c r="H6" s="66"/>
      <c r="I6" s="7" t="s">
        <v>707</v>
      </c>
      <c r="J6" s="50" t="s">
        <v>709</v>
      </c>
      <c r="K6" s="589"/>
      <c r="L6" s="35" t="s">
        <v>707</v>
      </c>
      <c r="M6" s="7" t="s">
        <v>709</v>
      </c>
      <c r="N6" s="66"/>
      <c r="O6" s="58"/>
      <c r="P6" s="7" t="s">
        <v>708</v>
      </c>
      <c r="Q6" s="7" t="s">
        <v>953</v>
      </c>
      <c r="R6" s="7" t="s">
        <v>709</v>
      </c>
      <c r="S6" s="58"/>
      <c r="T6" s="7"/>
      <c r="U6" s="7"/>
    </row>
    <row r="7" customHeight="1" spans="1:21">
      <c r="A7" s="10"/>
      <c r="B7" s="11"/>
      <c r="C7" s="11"/>
      <c r="D7" s="11"/>
      <c r="E7" s="11"/>
      <c r="F7" s="11"/>
      <c r="G7" s="11"/>
      <c r="H7" s="10"/>
      <c r="I7" s="39"/>
      <c r="J7" s="73"/>
      <c r="K7" s="13"/>
      <c r="L7" s="79"/>
      <c r="M7" s="14"/>
      <c r="N7" s="14"/>
      <c r="O7" s="39"/>
      <c r="P7" s="14"/>
      <c r="Q7" s="104"/>
      <c r="R7" s="14">
        <f>O7*P7*Q7/100</f>
        <v>0</v>
      </c>
      <c r="S7" s="14">
        <f>R7-(M7-N7)</f>
        <v>0</v>
      </c>
      <c r="T7" s="14" t="str">
        <f>IF(M7=0,"",S7/(M7-N7)*100)</f>
        <v/>
      </c>
      <c r="U7" s="20"/>
    </row>
    <row r="8" customHeight="1" spans="1:21">
      <c r="A8" s="10"/>
      <c r="B8" s="11"/>
      <c r="C8" s="11"/>
      <c r="D8" s="11"/>
      <c r="E8" s="11"/>
      <c r="F8" s="11"/>
      <c r="G8" s="11"/>
      <c r="H8" s="10"/>
      <c r="I8" s="39"/>
      <c r="J8" s="73"/>
      <c r="K8" s="13"/>
      <c r="L8" s="79"/>
      <c r="M8" s="14"/>
      <c r="N8" s="14"/>
      <c r="O8" s="39"/>
      <c r="P8" s="14"/>
      <c r="Q8" s="104"/>
      <c r="R8" s="14">
        <f t="shared" ref="R8:R25" si="0">O8*P8*Q8/100</f>
        <v>0</v>
      </c>
      <c r="S8" s="14">
        <f t="shared" ref="S8:S27" si="1">R8-M8</f>
        <v>0</v>
      </c>
      <c r="T8" s="14" t="str">
        <f t="shared" ref="T8:T27" si="2">IF(M8=0,"",S8/(M8-N8)*100)</f>
        <v/>
      </c>
      <c r="U8" s="20"/>
    </row>
    <row r="9" customHeight="1" spans="1:21">
      <c r="A9" s="10"/>
      <c r="B9" s="11"/>
      <c r="C9" s="11"/>
      <c r="D9" s="11"/>
      <c r="E9" s="11"/>
      <c r="F9" s="11"/>
      <c r="G9" s="11"/>
      <c r="H9" s="10"/>
      <c r="I9" s="39"/>
      <c r="J9" s="73"/>
      <c r="K9" s="13"/>
      <c r="L9" s="79"/>
      <c r="M9" s="14"/>
      <c r="N9" s="14"/>
      <c r="O9" s="39"/>
      <c r="P9" s="14"/>
      <c r="Q9" s="104"/>
      <c r="R9" s="14">
        <f t="shared" si="0"/>
        <v>0</v>
      </c>
      <c r="S9" s="14">
        <f t="shared" si="1"/>
        <v>0</v>
      </c>
      <c r="T9" s="14" t="str">
        <f t="shared" si="2"/>
        <v/>
      </c>
      <c r="U9" s="20"/>
    </row>
    <row r="10" customHeight="1" spans="1:21">
      <c r="A10" s="10"/>
      <c r="B10" s="11"/>
      <c r="C10" s="11"/>
      <c r="D10" s="11"/>
      <c r="E10" s="11"/>
      <c r="F10" s="11"/>
      <c r="G10" s="11"/>
      <c r="H10" s="10"/>
      <c r="I10" s="39"/>
      <c r="J10" s="73"/>
      <c r="K10" s="13"/>
      <c r="L10" s="79"/>
      <c r="M10" s="14"/>
      <c r="N10" s="14"/>
      <c r="O10" s="39"/>
      <c r="P10" s="14"/>
      <c r="Q10" s="104"/>
      <c r="R10" s="14">
        <f t="shared" si="0"/>
        <v>0</v>
      </c>
      <c r="S10" s="14">
        <f t="shared" si="1"/>
        <v>0</v>
      </c>
      <c r="T10" s="14" t="str">
        <f t="shared" si="2"/>
        <v/>
      </c>
      <c r="U10" s="20"/>
    </row>
    <row r="11" customHeight="1" spans="1:21">
      <c r="A11" s="10"/>
      <c r="B11" s="11"/>
      <c r="C11" s="11"/>
      <c r="D11" s="11"/>
      <c r="E11" s="11"/>
      <c r="F11" s="11"/>
      <c r="G11" s="11"/>
      <c r="H11" s="10"/>
      <c r="I11" s="39"/>
      <c r="J11" s="73"/>
      <c r="K11" s="13"/>
      <c r="L11" s="79"/>
      <c r="M11" s="14"/>
      <c r="N11" s="14"/>
      <c r="O11" s="39"/>
      <c r="P11" s="14"/>
      <c r="Q11" s="104"/>
      <c r="R11" s="14">
        <f t="shared" si="0"/>
        <v>0</v>
      </c>
      <c r="S11" s="14">
        <f t="shared" si="1"/>
        <v>0</v>
      </c>
      <c r="T11" s="14" t="str">
        <f t="shared" si="2"/>
        <v/>
      </c>
      <c r="U11" s="20"/>
    </row>
    <row r="12" customHeight="1" spans="1:21">
      <c r="A12" s="10"/>
      <c r="B12" s="11"/>
      <c r="C12" s="11"/>
      <c r="D12" s="11"/>
      <c r="E12" s="11"/>
      <c r="F12" s="11"/>
      <c r="G12" s="11"/>
      <c r="H12" s="10"/>
      <c r="I12" s="39"/>
      <c r="J12" s="73"/>
      <c r="K12" s="13"/>
      <c r="L12" s="79"/>
      <c r="M12" s="14"/>
      <c r="N12" s="14"/>
      <c r="O12" s="39"/>
      <c r="P12" s="14"/>
      <c r="Q12" s="104"/>
      <c r="R12" s="14">
        <f t="shared" si="0"/>
        <v>0</v>
      </c>
      <c r="S12" s="14">
        <f t="shared" si="1"/>
        <v>0</v>
      </c>
      <c r="T12" s="14" t="str">
        <f t="shared" si="2"/>
        <v/>
      </c>
      <c r="U12" s="20"/>
    </row>
    <row r="13" customHeight="1" spans="1:21">
      <c r="A13" s="10"/>
      <c r="B13" s="11"/>
      <c r="C13" s="11"/>
      <c r="D13" s="11"/>
      <c r="E13" s="11"/>
      <c r="F13" s="11"/>
      <c r="G13" s="11"/>
      <c r="H13" s="10"/>
      <c r="I13" s="39"/>
      <c r="J13" s="73"/>
      <c r="K13" s="13"/>
      <c r="L13" s="79"/>
      <c r="M13" s="14"/>
      <c r="N13" s="14"/>
      <c r="O13" s="39"/>
      <c r="P13" s="14"/>
      <c r="Q13" s="104"/>
      <c r="R13" s="14">
        <f t="shared" si="0"/>
        <v>0</v>
      </c>
      <c r="S13" s="14">
        <f t="shared" si="1"/>
        <v>0</v>
      </c>
      <c r="T13" s="14" t="str">
        <f t="shared" si="2"/>
        <v/>
      </c>
      <c r="U13" s="20"/>
    </row>
    <row r="14" customHeight="1" spans="1:21">
      <c r="A14" s="10"/>
      <c r="B14" s="11"/>
      <c r="C14" s="11"/>
      <c r="D14" s="11"/>
      <c r="E14" s="11"/>
      <c r="F14" s="11"/>
      <c r="G14" s="11"/>
      <c r="H14" s="10"/>
      <c r="I14" s="39"/>
      <c r="J14" s="73"/>
      <c r="K14" s="13"/>
      <c r="L14" s="79"/>
      <c r="M14" s="14"/>
      <c r="N14" s="14"/>
      <c r="O14" s="39"/>
      <c r="P14" s="14"/>
      <c r="Q14" s="104"/>
      <c r="R14" s="14">
        <f t="shared" si="0"/>
        <v>0</v>
      </c>
      <c r="S14" s="14">
        <f t="shared" si="1"/>
        <v>0</v>
      </c>
      <c r="T14" s="14" t="str">
        <f t="shared" si="2"/>
        <v/>
      </c>
      <c r="U14" s="20"/>
    </row>
    <row r="15" customHeight="1" spans="1:21">
      <c r="A15" s="10"/>
      <c r="B15" s="11"/>
      <c r="C15" s="11"/>
      <c r="D15" s="11"/>
      <c r="E15" s="11"/>
      <c r="F15" s="11"/>
      <c r="G15" s="11"/>
      <c r="H15" s="10"/>
      <c r="I15" s="39"/>
      <c r="J15" s="73"/>
      <c r="K15" s="13"/>
      <c r="L15" s="79"/>
      <c r="M15" s="14"/>
      <c r="N15" s="14"/>
      <c r="O15" s="39"/>
      <c r="P15" s="14"/>
      <c r="Q15" s="104"/>
      <c r="R15" s="14">
        <f t="shared" si="0"/>
        <v>0</v>
      </c>
      <c r="S15" s="14">
        <f t="shared" si="1"/>
        <v>0</v>
      </c>
      <c r="T15" s="14" t="str">
        <f t="shared" si="2"/>
        <v/>
      </c>
      <c r="U15" s="20"/>
    </row>
    <row r="16" customHeight="1" spans="1:21">
      <c r="A16" s="10"/>
      <c r="B16" s="11"/>
      <c r="C16" s="11"/>
      <c r="D16" s="11"/>
      <c r="E16" s="11"/>
      <c r="F16" s="11"/>
      <c r="G16" s="11"/>
      <c r="H16" s="10"/>
      <c r="I16" s="39"/>
      <c r="J16" s="73"/>
      <c r="K16" s="13"/>
      <c r="L16" s="79"/>
      <c r="M16" s="14"/>
      <c r="N16" s="14"/>
      <c r="O16" s="39"/>
      <c r="P16" s="14"/>
      <c r="Q16" s="104"/>
      <c r="R16" s="14">
        <f t="shared" si="0"/>
        <v>0</v>
      </c>
      <c r="S16" s="14">
        <f t="shared" si="1"/>
        <v>0</v>
      </c>
      <c r="T16" s="14" t="str">
        <f t="shared" si="2"/>
        <v/>
      </c>
      <c r="U16" s="20"/>
    </row>
    <row r="17" customHeight="1" spans="1:21">
      <c r="A17" s="10"/>
      <c r="B17" s="11"/>
      <c r="C17" s="11"/>
      <c r="D17" s="11"/>
      <c r="E17" s="11"/>
      <c r="F17" s="11"/>
      <c r="G17" s="11"/>
      <c r="H17" s="10"/>
      <c r="I17" s="39"/>
      <c r="J17" s="73"/>
      <c r="K17" s="13"/>
      <c r="L17" s="79"/>
      <c r="M17" s="14"/>
      <c r="N17" s="14"/>
      <c r="O17" s="39"/>
      <c r="P17" s="14"/>
      <c r="Q17" s="104"/>
      <c r="R17" s="14">
        <f t="shared" si="0"/>
        <v>0</v>
      </c>
      <c r="S17" s="14">
        <f t="shared" si="1"/>
        <v>0</v>
      </c>
      <c r="T17" s="14" t="str">
        <f t="shared" si="2"/>
        <v/>
      </c>
      <c r="U17" s="20"/>
    </row>
    <row r="18" customHeight="1" spans="1:21">
      <c r="A18" s="10"/>
      <c r="B18" s="11"/>
      <c r="C18" s="11"/>
      <c r="D18" s="11"/>
      <c r="E18" s="11"/>
      <c r="F18" s="11"/>
      <c r="G18" s="11"/>
      <c r="H18" s="10"/>
      <c r="I18" s="39"/>
      <c r="J18" s="73"/>
      <c r="K18" s="13"/>
      <c r="L18" s="79"/>
      <c r="M18" s="14"/>
      <c r="N18" s="14"/>
      <c r="O18" s="39"/>
      <c r="P18" s="14"/>
      <c r="Q18" s="104"/>
      <c r="R18" s="14">
        <f t="shared" si="0"/>
        <v>0</v>
      </c>
      <c r="S18" s="14">
        <f t="shared" si="1"/>
        <v>0</v>
      </c>
      <c r="T18" s="14" t="str">
        <f t="shared" si="2"/>
        <v/>
      </c>
      <c r="U18" s="20"/>
    </row>
    <row r="19" customHeight="1" spans="1:21">
      <c r="A19" s="10"/>
      <c r="B19" s="11"/>
      <c r="C19" s="11"/>
      <c r="D19" s="11"/>
      <c r="E19" s="11"/>
      <c r="F19" s="11"/>
      <c r="G19" s="11"/>
      <c r="H19" s="10"/>
      <c r="I19" s="39"/>
      <c r="J19" s="73"/>
      <c r="K19" s="13"/>
      <c r="L19" s="79"/>
      <c r="M19" s="14"/>
      <c r="N19" s="14"/>
      <c r="O19" s="39"/>
      <c r="P19" s="14"/>
      <c r="Q19" s="104"/>
      <c r="R19" s="14">
        <f t="shared" si="0"/>
        <v>0</v>
      </c>
      <c r="S19" s="14">
        <f t="shared" si="1"/>
        <v>0</v>
      </c>
      <c r="T19" s="14" t="str">
        <f t="shared" si="2"/>
        <v/>
      </c>
      <c r="U19" s="20"/>
    </row>
    <row r="20" customHeight="1" spans="1:21">
      <c r="A20" s="10"/>
      <c r="B20" s="11"/>
      <c r="C20" s="11"/>
      <c r="D20" s="11"/>
      <c r="E20" s="11"/>
      <c r="F20" s="11"/>
      <c r="G20" s="11"/>
      <c r="H20" s="10"/>
      <c r="I20" s="39"/>
      <c r="J20" s="73"/>
      <c r="K20" s="13"/>
      <c r="L20" s="79"/>
      <c r="M20" s="14"/>
      <c r="N20" s="14"/>
      <c r="O20" s="39"/>
      <c r="P20" s="14"/>
      <c r="Q20" s="104"/>
      <c r="R20" s="14">
        <f t="shared" si="0"/>
        <v>0</v>
      </c>
      <c r="S20" s="14">
        <f t="shared" si="1"/>
        <v>0</v>
      </c>
      <c r="T20" s="14" t="str">
        <f t="shared" si="2"/>
        <v/>
      </c>
      <c r="U20" s="20"/>
    </row>
    <row r="21" customHeight="1" spans="1:21">
      <c r="A21" s="10"/>
      <c r="B21" s="11"/>
      <c r="C21" s="11"/>
      <c r="D21" s="11"/>
      <c r="E21" s="11"/>
      <c r="F21" s="11"/>
      <c r="G21" s="11"/>
      <c r="H21" s="10"/>
      <c r="I21" s="39"/>
      <c r="J21" s="73"/>
      <c r="K21" s="13"/>
      <c r="L21" s="79"/>
      <c r="M21" s="14"/>
      <c r="N21" s="14"/>
      <c r="O21" s="39"/>
      <c r="P21" s="14"/>
      <c r="Q21" s="104"/>
      <c r="R21" s="14">
        <f t="shared" si="0"/>
        <v>0</v>
      </c>
      <c r="S21" s="14">
        <f t="shared" si="1"/>
        <v>0</v>
      </c>
      <c r="T21" s="14" t="str">
        <f t="shared" si="2"/>
        <v/>
      </c>
      <c r="U21" s="20"/>
    </row>
    <row r="22" customHeight="1" spans="1:21">
      <c r="A22" s="10"/>
      <c r="B22" s="11"/>
      <c r="C22" s="11"/>
      <c r="D22" s="11"/>
      <c r="E22" s="11"/>
      <c r="F22" s="11"/>
      <c r="G22" s="11"/>
      <c r="H22" s="10"/>
      <c r="I22" s="39"/>
      <c r="J22" s="73"/>
      <c r="K22" s="13"/>
      <c r="L22" s="79"/>
      <c r="M22" s="14"/>
      <c r="N22" s="14"/>
      <c r="O22" s="39"/>
      <c r="P22" s="14"/>
      <c r="Q22" s="104"/>
      <c r="R22" s="14">
        <f t="shared" si="0"/>
        <v>0</v>
      </c>
      <c r="S22" s="14">
        <f t="shared" si="1"/>
        <v>0</v>
      </c>
      <c r="T22" s="14" t="str">
        <f t="shared" si="2"/>
        <v/>
      </c>
      <c r="U22" s="20"/>
    </row>
    <row r="23" customHeight="1" spans="1:21">
      <c r="A23" s="10"/>
      <c r="B23" s="11"/>
      <c r="C23" s="11"/>
      <c r="D23" s="11"/>
      <c r="E23" s="11"/>
      <c r="F23" s="11"/>
      <c r="G23" s="11"/>
      <c r="H23" s="10"/>
      <c r="I23" s="39"/>
      <c r="J23" s="73"/>
      <c r="K23" s="13"/>
      <c r="L23" s="79"/>
      <c r="M23" s="14"/>
      <c r="N23" s="14"/>
      <c r="O23" s="39"/>
      <c r="P23" s="14"/>
      <c r="Q23" s="104"/>
      <c r="R23" s="14">
        <f t="shared" si="0"/>
        <v>0</v>
      </c>
      <c r="S23" s="14">
        <f t="shared" si="1"/>
        <v>0</v>
      </c>
      <c r="T23" s="14" t="str">
        <f t="shared" si="2"/>
        <v/>
      </c>
      <c r="U23" s="20"/>
    </row>
    <row r="24" customHeight="1" spans="1:21">
      <c r="A24" s="10"/>
      <c r="B24" s="11"/>
      <c r="C24" s="11"/>
      <c r="D24" s="11"/>
      <c r="E24" s="11"/>
      <c r="F24" s="11"/>
      <c r="G24" s="11"/>
      <c r="H24" s="10"/>
      <c r="I24" s="39"/>
      <c r="J24" s="73"/>
      <c r="K24" s="13"/>
      <c r="L24" s="79"/>
      <c r="M24" s="14"/>
      <c r="N24" s="14"/>
      <c r="O24" s="39"/>
      <c r="P24" s="14"/>
      <c r="Q24" s="104"/>
      <c r="R24" s="14">
        <f t="shared" si="0"/>
        <v>0</v>
      </c>
      <c r="S24" s="14">
        <f t="shared" si="1"/>
        <v>0</v>
      </c>
      <c r="T24" s="14" t="str">
        <f t="shared" si="2"/>
        <v/>
      </c>
      <c r="U24" s="20"/>
    </row>
    <row r="25" customHeight="1" spans="1:21">
      <c r="A25" s="10"/>
      <c r="B25" s="11"/>
      <c r="C25" s="11"/>
      <c r="D25" s="11"/>
      <c r="E25" s="11"/>
      <c r="F25" s="11"/>
      <c r="G25" s="11"/>
      <c r="H25" s="10"/>
      <c r="I25" s="39"/>
      <c r="J25" s="73"/>
      <c r="K25" s="13"/>
      <c r="L25" s="79"/>
      <c r="M25" s="14"/>
      <c r="N25" s="14"/>
      <c r="O25" s="39"/>
      <c r="P25" s="14"/>
      <c r="Q25" s="104"/>
      <c r="R25" s="14">
        <f t="shared" si="0"/>
        <v>0</v>
      </c>
      <c r="S25" s="14">
        <f t="shared" si="1"/>
        <v>0</v>
      </c>
      <c r="T25" s="14" t="str">
        <f t="shared" si="2"/>
        <v/>
      </c>
      <c r="U25" s="20"/>
    </row>
    <row r="26" customHeight="1" spans="1:21">
      <c r="A26" s="10"/>
      <c r="B26" s="11"/>
      <c r="C26" s="11"/>
      <c r="D26" s="11"/>
      <c r="E26" s="11"/>
      <c r="F26" s="11"/>
      <c r="G26" s="11"/>
      <c r="H26" s="10"/>
      <c r="I26" s="39"/>
      <c r="J26" s="73"/>
      <c r="K26" s="13"/>
      <c r="L26" s="79"/>
      <c r="M26" s="14"/>
      <c r="N26" s="14"/>
      <c r="O26" s="39"/>
      <c r="P26" s="14"/>
      <c r="Q26" s="104"/>
      <c r="R26" s="14"/>
      <c r="S26" s="14">
        <f t="shared" si="1"/>
        <v>0</v>
      </c>
      <c r="T26" s="14" t="str">
        <f t="shared" si="2"/>
        <v/>
      </c>
      <c r="U26" s="20"/>
    </row>
    <row r="27" customHeight="1" spans="1:21">
      <c r="A27" s="51" t="s">
        <v>621</v>
      </c>
      <c r="B27" s="29"/>
      <c r="C27" s="29"/>
      <c r="D27" s="29"/>
      <c r="E27" s="29"/>
      <c r="F27" s="29"/>
      <c r="G27" s="29"/>
      <c r="H27" s="20"/>
      <c r="I27" s="39"/>
      <c r="J27" s="73">
        <f>SUM(J7:J26)</f>
        <v>0</v>
      </c>
      <c r="K27" s="13">
        <f>SUM(K7:K26)</f>
        <v>0</v>
      </c>
      <c r="L27" s="79"/>
      <c r="M27" s="14">
        <f>SUM(M7:M26)</f>
        <v>0</v>
      </c>
      <c r="N27" s="14">
        <f>SUM(N7:N26)</f>
        <v>0</v>
      </c>
      <c r="O27" s="39"/>
      <c r="P27" s="14"/>
      <c r="Q27" s="104"/>
      <c r="R27" s="14">
        <f>SUM(R7:R26)</f>
        <v>0</v>
      </c>
      <c r="S27" s="14">
        <f t="shared" si="1"/>
        <v>0</v>
      </c>
      <c r="T27" s="14" t="str">
        <f t="shared" si="2"/>
        <v/>
      </c>
      <c r="U27" s="20"/>
    </row>
    <row r="28" customHeight="1" spans="1:16">
      <c r="A28" s="17" t="e">
        <f>#REF!&amp;#REF!</f>
        <v>#REF!</v>
      </c>
      <c r="L28" s="6"/>
      <c r="P28" s="27" t="e">
        <f>"评估人员："&amp;#REF!</f>
        <v>#REF!</v>
      </c>
    </row>
    <row r="29" customHeight="1" spans="1:1">
      <c r="A29" s="17" t="e">
        <f>CONCATENATE(#REF!,#REF!,#REF!,#REF!,#REF!,#REF!,#REF!)</f>
        <v>#REF!</v>
      </c>
    </row>
  </sheetData>
  <mergeCells count="20">
    <mergeCell ref="A2:U2"/>
    <mergeCell ref="A3:U3"/>
    <mergeCell ref="I5:J5"/>
    <mergeCell ref="L5:M5"/>
    <mergeCell ref="P5:R5"/>
    <mergeCell ref="A27:B27"/>
    <mergeCell ref="A5:A6"/>
    <mergeCell ref="B5:B6"/>
    <mergeCell ref="C5:C6"/>
    <mergeCell ref="D5:D6"/>
    <mergeCell ref="E5:E6"/>
    <mergeCell ref="F5:F6"/>
    <mergeCell ref="G5:G6"/>
    <mergeCell ref="H5:H6"/>
    <mergeCell ref="K5:K6"/>
    <mergeCell ref="N5:N6"/>
    <mergeCell ref="O5:O6"/>
    <mergeCell ref="S5:S6"/>
    <mergeCell ref="T5:T6"/>
    <mergeCell ref="U5:U6"/>
  </mergeCells>
  <hyperlinks>
    <hyperlink ref="A1" location="索引目录!E29" display="返回索引页"/>
    <hyperlink ref="B1" location="存货汇总!B17" display="返回"/>
  </hyperlinks>
  <printOptions horizontalCentered="1"/>
  <pageMargins left="0.354166666666667" right="0.354166666666667" top="0.786805555555556" bottom="0.786805555555556" header="0.859722222222222" footer="0.511805555555556"/>
  <pageSetup paperSize="9" scale="60" fitToHeight="0" orientation="landscape"/>
  <headerFooter alignWithMargins="0">
    <oddHeader>&amp;R&amp;"宋体,常规"&amp;10表&amp;"Times New Roman,常规"3-9-9
&amp;"宋体,常规"共&amp;"Times New Roman,常规"&amp;N&amp;"宋体,常规"页第&amp;"Times New Roman,常规"&amp;P&amp;"宋体,常规"页</oddHead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954</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18"/>
      <c r="M3" s="18"/>
      <c r="N3" s="18"/>
      <c r="O3" s="18"/>
      <c r="P3" s="18"/>
      <c r="Q3" s="18"/>
      <c r="R3" s="18"/>
    </row>
    <row r="4" customHeight="1" spans="1:18">
      <c r="A4" s="6" t="e">
        <f>#REF!&amp;#REF!</f>
        <v>#REF!</v>
      </c>
      <c r="G4" s="593"/>
      <c r="H4" s="593"/>
      <c r="I4" s="593"/>
      <c r="J4" s="593"/>
      <c r="K4" s="593"/>
      <c r="L4" s="593"/>
      <c r="M4" s="593"/>
      <c r="O4" s="593"/>
      <c r="P4" s="593"/>
      <c r="Q4" s="593"/>
      <c r="R4" s="19" t="s">
        <v>464</v>
      </c>
    </row>
    <row r="5" ht="18" customHeight="1" spans="1:18">
      <c r="A5" s="7" t="s">
        <v>465</v>
      </c>
      <c r="B5" s="65" t="s">
        <v>572</v>
      </c>
      <c r="C5" s="7" t="s">
        <v>701</v>
      </c>
      <c r="D5" s="7" t="s">
        <v>955</v>
      </c>
      <c r="E5" s="65" t="s">
        <v>714</v>
      </c>
      <c r="F5" s="7" t="s">
        <v>467</v>
      </c>
      <c r="G5" s="7"/>
      <c r="H5" s="50"/>
      <c r="I5" s="588" t="s">
        <v>704</v>
      </c>
      <c r="J5" s="33" t="s">
        <v>426</v>
      </c>
      <c r="K5" s="33"/>
      <c r="L5" s="34"/>
      <c r="M5" s="65" t="s">
        <v>704</v>
      </c>
      <c r="N5" s="33" t="s">
        <v>427</v>
      </c>
      <c r="O5" s="33"/>
      <c r="P5" s="34"/>
      <c r="Q5" s="620" t="s">
        <v>469</v>
      </c>
      <c r="R5" s="7" t="s">
        <v>577</v>
      </c>
    </row>
    <row r="6" ht="18" customHeight="1" spans="1:18">
      <c r="A6" s="7"/>
      <c r="B6" s="66"/>
      <c r="C6" s="7"/>
      <c r="D6" s="7"/>
      <c r="E6" s="66"/>
      <c r="F6" s="7" t="s">
        <v>707</v>
      </c>
      <c r="G6" s="7" t="s">
        <v>708</v>
      </c>
      <c r="H6" s="50" t="s">
        <v>709</v>
      </c>
      <c r="I6" s="589"/>
      <c r="J6" s="7" t="s">
        <v>707</v>
      </c>
      <c r="K6" s="7" t="s">
        <v>708</v>
      </c>
      <c r="L6" s="7" t="s">
        <v>709</v>
      </c>
      <c r="M6" s="66"/>
      <c r="N6" s="7" t="s">
        <v>710</v>
      </c>
      <c r="O6" s="7" t="s">
        <v>708</v>
      </c>
      <c r="P6" s="7" t="s">
        <v>709</v>
      </c>
      <c r="Q6" s="620"/>
      <c r="R6" s="7"/>
    </row>
    <row r="7" customHeight="1" spans="1:18">
      <c r="A7" s="46"/>
      <c r="B7" s="70"/>
      <c r="C7" s="70"/>
      <c r="D7" s="10"/>
      <c r="E7" s="72"/>
      <c r="F7" s="39"/>
      <c r="G7" s="14" t="str">
        <f>IF(F7=0,"",H7/F7)</f>
        <v/>
      </c>
      <c r="H7" s="73"/>
      <c r="I7" s="13"/>
      <c r="J7" s="590"/>
      <c r="K7" s="14" t="str">
        <f>IF(J7=0,"",L7/J7)</f>
        <v/>
      </c>
      <c r="L7" s="591"/>
      <c r="M7" s="591"/>
      <c r="N7" s="39"/>
      <c r="O7" s="14"/>
      <c r="P7" s="14"/>
      <c r="Q7" s="14" t="str">
        <f>IF(L7-M7=0,"",(P7-L7+M7)/(L7-M7)*100)</f>
        <v/>
      </c>
      <c r="R7" s="20"/>
    </row>
    <row r="8" customHeight="1" spans="1:18">
      <c r="A8" s="10"/>
      <c r="B8" s="11"/>
      <c r="C8" s="11"/>
      <c r="D8" s="10"/>
      <c r="E8" s="20"/>
      <c r="F8" s="39"/>
      <c r="G8" s="14" t="str">
        <f t="shared" ref="G8:G25" si="0">IF(F8=0,"",H8/F8)</f>
        <v/>
      </c>
      <c r="H8" s="73"/>
      <c r="I8" s="13"/>
      <c r="J8" s="590"/>
      <c r="K8" s="14" t="str">
        <f t="shared" ref="K8:K25" si="1">IF(J8=0,"",L8/J8)</f>
        <v/>
      </c>
      <c r="L8" s="591"/>
      <c r="M8" s="591"/>
      <c r="N8" s="39"/>
      <c r="O8" s="14"/>
      <c r="P8" s="14"/>
      <c r="Q8" s="14" t="str">
        <f t="shared" ref="Q8:Q27" si="2">IF(L8-M8=0,"",(P8-L8+M8)/(L8-M8)*100)</f>
        <v/>
      </c>
      <c r="R8" s="20"/>
    </row>
    <row r="9" customHeight="1" spans="1:18">
      <c r="A9" s="10"/>
      <c r="B9" s="11"/>
      <c r="C9" s="11"/>
      <c r="D9" s="10"/>
      <c r="E9" s="20"/>
      <c r="F9" s="39"/>
      <c r="G9" s="14" t="str">
        <f t="shared" si="0"/>
        <v/>
      </c>
      <c r="H9" s="73"/>
      <c r="I9" s="13"/>
      <c r="J9" s="590"/>
      <c r="K9" s="14" t="str">
        <f t="shared" si="1"/>
        <v/>
      </c>
      <c r="L9" s="591"/>
      <c r="M9" s="591"/>
      <c r="N9" s="39"/>
      <c r="O9" s="14"/>
      <c r="P9" s="14"/>
      <c r="Q9" s="14" t="str">
        <f t="shared" si="2"/>
        <v/>
      </c>
      <c r="R9" s="20"/>
    </row>
    <row r="10" customHeight="1" spans="1:18">
      <c r="A10" s="10"/>
      <c r="B10" s="11"/>
      <c r="C10" s="11"/>
      <c r="D10" s="10"/>
      <c r="E10" s="20"/>
      <c r="F10" s="39"/>
      <c r="G10" s="14" t="str">
        <f t="shared" si="0"/>
        <v/>
      </c>
      <c r="H10" s="73"/>
      <c r="I10" s="13"/>
      <c r="J10" s="590"/>
      <c r="K10" s="14" t="str">
        <f t="shared" si="1"/>
        <v/>
      </c>
      <c r="L10" s="591"/>
      <c r="M10" s="591"/>
      <c r="N10" s="39"/>
      <c r="O10" s="14"/>
      <c r="P10" s="14"/>
      <c r="Q10" s="14" t="str">
        <f t="shared" si="2"/>
        <v/>
      </c>
      <c r="R10" s="20"/>
    </row>
    <row r="11" customHeight="1" spans="1:18">
      <c r="A11" s="10"/>
      <c r="B11" s="11"/>
      <c r="C11" s="11"/>
      <c r="D11" s="10"/>
      <c r="E11" s="20"/>
      <c r="F11" s="39"/>
      <c r="G11" s="14" t="str">
        <f t="shared" si="0"/>
        <v/>
      </c>
      <c r="H11" s="73"/>
      <c r="I11" s="13"/>
      <c r="J11" s="590"/>
      <c r="K11" s="14" t="str">
        <f t="shared" si="1"/>
        <v/>
      </c>
      <c r="L11" s="591"/>
      <c r="M11" s="591"/>
      <c r="N11" s="39"/>
      <c r="O11" s="14"/>
      <c r="P11" s="14"/>
      <c r="Q11" s="14" t="str">
        <f t="shared" si="2"/>
        <v/>
      </c>
      <c r="R11" s="20"/>
    </row>
    <row r="12" customHeight="1" spans="1:18">
      <c r="A12" s="10"/>
      <c r="B12" s="11"/>
      <c r="C12" s="11"/>
      <c r="D12" s="10"/>
      <c r="E12" s="20"/>
      <c r="F12" s="39"/>
      <c r="G12" s="14" t="str">
        <f t="shared" si="0"/>
        <v/>
      </c>
      <c r="H12" s="73"/>
      <c r="I12" s="13"/>
      <c r="J12" s="590"/>
      <c r="K12" s="14" t="str">
        <f t="shared" si="1"/>
        <v/>
      </c>
      <c r="L12" s="591"/>
      <c r="M12" s="591"/>
      <c r="N12" s="39"/>
      <c r="O12" s="14"/>
      <c r="P12" s="14"/>
      <c r="Q12" s="14" t="str">
        <f t="shared" si="2"/>
        <v/>
      </c>
      <c r="R12" s="20"/>
    </row>
    <row r="13" customHeight="1" spans="1:18">
      <c r="A13" s="10"/>
      <c r="B13" s="11"/>
      <c r="C13" s="11"/>
      <c r="D13" s="10"/>
      <c r="E13" s="20"/>
      <c r="F13" s="39"/>
      <c r="G13" s="14" t="str">
        <f t="shared" si="0"/>
        <v/>
      </c>
      <c r="H13" s="73"/>
      <c r="I13" s="13"/>
      <c r="J13" s="590"/>
      <c r="K13" s="14" t="str">
        <f t="shared" si="1"/>
        <v/>
      </c>
      <c r="L13" s="591"/>
      <c r="M13" s="591"/>
      <c r="N13" s="39"/>
      <c r="O13" s="14"/>
      <c r="P13" s="14"/>
      <c r="Q13" s="14" t="str">
        <f t="shared" si="2"/>
        <v/>
      </c>
      <c r="R13" s="20"/>
    </row>
    <row r="14" customHeight="1" spans="1:18">
      <c r="A14" s="10"/>
      <c r="B14" s="11"/>
      <c r="C14" s="11"/>
      <c r="D14" s="10"/>
      <c r="E14" s="20"/>
      <c r="F14" s="39"/>
      <c r="G14" s="14" t="str">
        <f t="shared" si="0"/>
        <v/>
      </c>
      <c r="H14" s="73"/>
      <c r="I14" s="13"/>
      <c r="J14" s="590"/>
      <c r="K14" s="14" t="str">
        <f t="shared" si="1"/>
        <v/>
      </c>
      <c r="L14" s="591"/>
      <c r="M14" s="591"/>
      <c r="N14" s="39"/>
      <c r="O14" s="14"/>
      <c r="P14" s="14"/>
      <c r="Q14" s="14" t="str">
        <f t="shared" si="2"/>
        <v/>
      </c>
      <c r="R14" s="20"/>
    </row>
    <row r="15" customHeight="1" spans="1:18">
      <c r="A15" s="10"/>
      <c r="B15" s="11"/>
      <c r="C15" s="11"/>
      <c r="D15" s="10"/>
      <c r="E15" s="20"/>
      <c r="F15" s="39"/>
      <c r="G15" s="14" t="str">
        <f t="shared" si="0"/>
        <v/>
      </c>
      <c r="H15" s="73"/>
      <c r="I15" s="13"/>
      <c r="J15" s="590"/>
      <c r="K15" s="14" t="str">
        <f t="shared" si="1"/>
        <v/>
      </c>
      <c r="L15" s="591"/>
      <c r="M15" s="591"/>
      <c r="N15" s="39"/>
      <c r="O15" s="14"/>
      <c r="P15" s="14"/>
      <c r="Q15" s="14" t="str">
        <f t="shared" si="2"/>
        <v/>
      </c>
      <c r="R15" s="20"/>
    </row>
    <row r="16" customHeight="1" spans="1:18">
      <c r="A16" s="10"/>
      <c r="B16" s="11"/>
      <c r="C16" s="11"/>
      <c r="D16" s="10"/>
      <c r="E16" s="20"/>
      <c r="F16" s="39"/>
      <c r="G16" s="14" t="str">
        <f t="shared" si="0"/>
        <v/>
      </c>
      <c r="H16" s="73"/>
      <c r="I16" s="13"/>
      <c r="J16" s="590"/>
      <c r="K16" s="14" t="str">
        <f t="shared" si="1"/>
        <v/>
      </c>
      <c r="L16" s="591"/>
      <c r="M16" s="591"/>
      <c r="N16" s="39"/>
      <c r="O16" s="14"/>
      <c r="P16" s="14"/>
      <c r="Q16" s="14" t="str">
        <f t="shared" si="2"/>
        <v/>
      </c>
      <c r="R16" s="20"/>
    </row>
    <row r="17" customHeight="1" spans="1:18">
      <c r="A17" s="10"/>
      <c r="B17" s="11"/>
      <c r="C17" s="11"/>
      <c r="D17" s="10"/>
      <c r="E17" s="20"/>
      <c r="F17" s="39"/>
      <c r="G17" s="14" t="str">
        <f t="shared" si="0"/>
        <v/>
      </c>
      <c r="H17" s="73"/>
      <c r="I17" s="13"/>
      <c r="J17" s="590"/>
      <c r="K17" s="14" t="str">
        <f t="shared" si="1"/>
        <v/>
      </c>
      <c r="L17" s="591"/>
      <c r="M17" s="591"/>
      <c r="N17" s="39"/>
      <c r="O17" s="14"/>
      <c r="P17" s="14"/>
      <c r="Q17" s="14" t="str">
        <f t="shared" si="2"/>
        <v/>
      </c>
      <c r="R17" s="20"/>
    </row>
    <row r="18" customHeight="1" spans="1:18">
      <c r="A18" s="10"/>
      <c r="B18" s="11"/>
      <c r="C18" s="11"/>
      <c r="D18" s="10"/>
      <c r="E18" s="20"/>
      <c r="F18" s="39"/>
      <c r="G18" s="14" t="str">
        <f t="shared" si="0"/>
        <v/>
      </c>
      <c r="H18" s="73"/>
      <c r="I18" s="13"/>
      <c r="J18" s="590"/>
      <c r="K18" s="14" t="str">
        <f t="shared" si="1"/>
        <v/>
      </c>
      <c r="L18" s="591"/>
      <c r="M18" s="591"/>
      <c r="N18" s="39"/>
      <c r="O18" s="14"/>
      <c r="P18" s="14"/>
      <c r="Q18" s="14" t="str">
        <f t="shared" si="2"/>
        <v/>
      </c>
      <c r="R18" s="20"/>
    </row>
    <row r="19" customHeight="1" spans="1:18">
      <c r="A19" s="10"/>
      <c r="B19" s="11"/>
      <c r="C19" s="11"/>
      <c r="D19" s="10"/>
      <c r="E19" s="20"/>
      <c r="F19" s="39"/>
      <c r="G19" s="14" t="str">
        <f t="shared" si="0"/>
        <v/>
      </c>
      <c r="H19" s="73"/>
      <c r="I19" s="13"/>
      <c r="J19" s="590"/>
      <c r="K19" s="14" t="str">
        <f t="shared" si="1"/>
        <v/>
      </c>
      <c r="L19" s="591"/>
      <c r="M19" s="591"/>
      <c r="N19" s="39"/>
      <c r="O19" s="14"/>
      <c r="P19" s="14"/>
      <c r="Q19" s="14" t="str">
        <f t="shared" si="2"/>
        <v/>
      </c>
      <c r="R19" s="20"/>
    </row>
    <row r="20" customHeight="1" spans="1:18">
      <c r="A20" s="10"/>
      <c r="B20" s="11"/>
      <c r="C20" s="11"/>
      <c r="D20" s="10"/>
      <c r="E20" s="20"/>
      <c r="F20" s="39"/>
      <c r="G20" s="14" t="str">
        <f t="shared" si="0"/>
        <v/>
      </c>
      <c r="H20" s="73"/>
      <c r="I20" s="13"/>
      <c r="J20" s="590"/>
      <c r="K20" s="14" t="str">
        <f t="shared" si="1"/>
        <v/>
      </c>
      <c r="L20" s="591"/>
      <c r="M20" s="591"/>
      <c r="N20" s="39"/>
      <c r="O20" s="14"/>
      <c r="P20" s="14"/>
      <c r="Q20" s="14" t="str">
        <f t="shared" si="2"/>
        <v/>
      </c>
      <c r="R20" s="20"/>
    </row>
    <row r="21" customHeight="1" spans="1:18">
      <c r="A21" s="10"/>
      <c r="B21" s="11"/>
      <c r="C21" s="11"/>
      <c r="D21" s="10"/>
      <c r="E21" s="20"/>
      <c r="F21" s="39"/>
      <c r="G21" s="14" t="str">
        <f t="shared" si="0"/>
        <v/>
      </c>
      <c r="H21" s="73"/>
      <c r="I21" s="13"/>
      <c r="J21" s="590"/>
      <c r="K21" s="14" t="str">
        <f t="shared" si="1"/>
        <v/>
      </c>
      <c r="L21" s="591"/>
      <c r="M21" s="591"/>
      <c r="N21" s="39"/>
      <c r="O21" s="14"/>
      <c r="P21" s="14"/>
      <c r="Q21" s="14" t="str">
        <f t="shared" si="2"/>
        <v/>
      </c>
      <c r="R21" s="20"/>
    </row>
    <row r="22" customHeight="1" spans="1:18">
      <c r="A22" s="10"/>
      <c r="B22" s="11"/>
      <c r="C22" s="11"/>
      <c r="D22" s="10"/>
      <c r="E22" s="20"/>
      <c r="F22" s="39"/>
      <c r="G22" s="14" t="str">
        <f t="shared" si="0"/>
        <v/>
      </c>
      <c r="H22" s="73"/>
      <c r="I22" s="13"/>
      <c r="J22" s="590"/>
      <c r="K22" s="14" t="str">
        <f t="shared" si="1"/>
        <v/>
      </c>
      <c r="L22" s="591"/>
      <c r="M22" s="591"/>
      <c r="N22" s="39"/>
      <c r="O22" s="14"/>
      <c r="P22" s="14"/>
      <c r="Q22" s="14" t="str">
        <f t="shared" si="2"/>
        <v/>
      </c>
      <c r="R22" s="20"/>
    </row>
    <row r="23" customHeight="1" spans="1:18">
      <c r="A23" s="10"/>
      <c r="B23" s="11"/>
      <c r="C23" s="11"/>
      <c r="D23" s="10"/>
      <c r="E23" s="20"/>
      <c r="F23" s="39"/>
      <c r="G23" s="14" t="str">
        <f t="shared" si="0"/>
        <v/>
      </c>
      <c r="H23" s="73"/>
      <c r="I23" s="13"/>
      <c r="J23" s="590"/>
      <c r="K23" s="14" t="str">
        <f t="shared" si="1"/>
        <v/>
      </c>
      <c r="L23" s="591"/>
      <c r="M23" s="591"/>
      <c r="N23" s="39"/>
      <c r="O23" s="14"/>
      <c r="P23" s="14"/>
      <c r="Q23" s="14" t="str">
        <f t="shared" si="2"/>
        <v/>
      </c>
      <c r="R23" s="20"/>
    </row>
    <row r="24" customHeight="1" spans="1:18">
      <c r="A24" s="10"/>
      <c r="B24" s="11"/>
      <c r="C24" s="11"/>
      <c r="D24" s="10"/>
      <c r="E24" s="20"/>
      <c r="F24" s="39"/>
      <c r="G24" s="14" t="str">
        <f t="shared" si="0"/>
        <v/>
      </c>
      <c r="H24" s="73"/>
      <c r="I24" s="13"/>
      <c r="J24" s="590"/>
      <c r="K24" s="14" t="str">
        <f t="shared" si="1"/>
        <v/>
      </c>
      <c r="L24" s="591"/>
      <c r="M24" s="591"/>
      <c r="N24" s="39"/>
      <c r="O24" s="14"/>
      <c r="P24" s="14"/>
      <c r="Q24" s="14" t="str">
        <f t="shared" si="2"/>
        <v/>
      </c>
      <c r="R24" s="20"/>
    </row>
    <row r="25" customHeight="1" spans="1:18">
      <c r="A25" s="10"/>
      <c r="B25" s="11"/>
      <c r="C25" s="11"/>
      <c r="D25" s="10"/>
      <c r="E25" s="20"/>
      <c r="F25" s="39"/>
      <c r="G25" s="14" t="str">
        <f t="shared" si="0"/>
        <v/>
      </c>
      <c r="H25" s="73"/>
      <c r="I25" s="13"/>
      <c r="J25" s="590"/>
      <c r="K25" s="14" t="str">
        <f t="shared" si="1"/>
        <v/>
      </c>
      <c r="L25" s="591"/>
      <c r="M25" s="591"/>
      <c r="N25" s="39"/>
      <c r="O25" s="14"/>
      <c r="P25" s="14"/>
      <c r="Q25" s="14" t="str">
        <f t="shared" si="2"/>
        <v/>
      </c>
      <c r="R25" s="20"/>
    </row>
    <row r="26" customHeight="1" spans="1:18">
      <c r="A26" s="10"/>
      <c r="B26" s="11"/>
      <c r="C26" s="11"/>
      <c r="D26" s="10"/>
      <c r="E26" s="20"/>
      <c r="F26" s="39"/>
      <c r="G26" s="14"/>
      <c r="H26" s="73"/>
      <c r="I26" s="13"/>
      <c r="J26" s="76"/>
      <c r="K26" s="75"/>
      <c r="L26" s="76"/>
      <c r="M26" s="76"/>
      <c r="N26" s="39"/>
      <c r="O26" s="14"/>
      <c r="P26" s="14"/>
      <c r="Q26" s="14" t="str">
        <f t="shared" si="2"/>
        <v/>
      </c>
      <c r="R26" s="20"/>
    </row>
    <row r="27" customHeight="1" spans="1:18">
      <c r="A27" s="51" t="s">
        <v>621</v>
      </c>
      <c r="B27" s="29"/>
      <c r="C27" s="29"/>
      <c r="D27" s="10"/>
      <c r="E27" s="20"/>
      <c r="F27" s="39"/>
      <c r="G27" s="14"/>
      <c r="H27" s="73">
        <f>SUM(H7:H26)</f>
        <v>0</v>
      </c>
      <c r="I27" s="13">
        <f>SUM(I7:I26)</f>
        <v>0</v>
      </c>
      <c r="J27" s="79"/>
      <c r="K27" s="14"/>
      <c r="L27" s="14">
        <f>SUM(L7:L26)</f>
        <v>0</v>
      </c>
      <c r="M27" s="14">
        <f>SUM(M7:M26)</f>
        <v>0</v>
      </c>
      <c r="N27" s="39"/>
      <c r="O27" s="14"/>
      <c r="P27" s="14">
        <f>SUM(P7:P26)</f>
        <v>0</v>
      </c>
      <c r="Q27" s="14" t="str">
        <f t="shared" si="2"/>
        <v/>
      </c>
      <c r="R27" s="20"/>
    </row>
    <row r="28" customHeight="1" spans="1:17">
      <c r="A28" s="17" t="e">
        <f>#REF!&amp;#REF!</f>
        <v>#REF!</v>
      </c>
      <c r="G28" s="593"/>
      <c r="H28" s="593"/>
      <c r="I28" s="593"/>
      <c r="J28" s="593"/>
      <c r="K28" s="593"/>
      <c r="L28" s="593"/>
      <c r="M28" s="593"/>
      <c r="N28" s="27" t="e">
        <f>"评估人员："&amp;#REF!</f>
        <v>#REF!</v>
      </c>
      <c r="O28" s="593"/>
      <c r="P28" s="593"/>
      <c r="Q28" s="593"/>
    </row>
    <row r="29" customHeight="1" spans="1:17">
      <c r="A29" s="17" t="e">
        <f>CONCATENATE(#REF!,#REF!,#REF!,#REF!,#REF!,#REF!,#REF!)</f>
        <v>#REF!</v>
      </c>
      <c r="G29" s="593"/>
      <c r="H29" s="593"/>
      <c r="I29" s="593"/>
      <c r="J29" s="593"/>
      <c r="K29" s="593"/>
      <c r="L29" s="593"/>
      <c r="M29" s="593"/>
      <c r="O29" s="593"/>
      <c r="P29" s="593"/>
      <c r="Q29" s="593"/>
    </row>
    <row r="30" customHeight="1" spans="7:17">
      <c r="G30" s="593"/>
      <c r="H30" s="593"/>
      <c r="I30" s="593"/>
      <c r="J30" s="593"/>
      <c r="K30" s="593"/>
      <c r="L30" s="593"/>
      <c r="M30" s="593"/>
      <c r="O30" s="593"/>
      <c r="P30" s="593"/>
      <c r="Q30" s="593"/>
    </row>
    <row r="31" customHeight="1" spans="7:17">
      <c r="G31" s="593"/>
      <c r="H31" s="593"/>
      <c r="I31" s="593"/>
      <c r="J31" s="593"/>
      <c r="K31" s="593"/>
      <c r="L31" s="593"/>
      <c r="M31" s="593"/>
      <c r="O31" s="593"/>
      <c r="P31" s="593"/>
      <c r="Q31" s="593"/>
    </row>
    <row r="32" customHeight="1" spans="7:17">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0" display="返回索引页"/>
    <hyperlink ref="B1" location="存货汇总!B18" display="返回"/>
  </hyperlinks>
  <printOptions horizontalCentered="1"/>
  <pageMargins left="0.354166666666667" right="0.354166666666667" top="0.786805555555556" bottom="0.786805555555556" header="0.859722222222222" footer="0.511805555555556"/>
  <pageSetup paperSize="9" scale="70" fitToHeight="0" orientation="landscape"/>
  <headerFooter alignWithMargins="0">
    <oddHeader>&amp;R&amp;"宋体,常规"&amp;10表&amp;"Times New Roman,常规"3-9-10
&amp;"宋体,常规"共&amp;"Times New Roman,常规"&amp;N&amp;"宋体,常规"页第&amp;"Times New Roman,常规"&amp;P&amp;"宋体,常规"页</oddHead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956</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18"/>
      <c r="M3" s="18"/>
      <c r="N3" s="18"/>
      <c r="O3" s="18"/>
      <c r="P3" s="18"/>
      <c r="Q3" s="18"/>
      <c r="R3" s="18"/>
    </row>
    <row r="4" customHeight="1" spans="1:18">
      <c r="A4" s="6" t="e">
        <f>#REF!&amp;#REF!</f>
        <v>#REF!</v>
      </c>
      <c r="G4" s="593"/>
      <c r="H4" s="593"/>
      <c r="I4" s="593"/>
      <c r="J4" s="593"/>
      <c r="K4" s="593"/>
      <c r="L4" s="593"/>
      <c r="M4" s="593"/>
      <c r="O4" s="593"/>
      <c r="P4" s="593"/>
      <c r="Q4" s="593"/>
      <c r="R4" s="19" t="s">
        <v>464</v>
      </c>
    </row>
    <row r="5" ht="18" customHeight="1" spans="1:18">
      <c r="A5" s="7" t="s">
        <v>465</v>
      </c>
      <c r="B5" s="65" t="s">
        <v>572</v>
      </c>
      <c r="C5" s="7" t="s">
        <v>701</v>
      </c>
      <c r="D5" s="7" t="s">
        <v>957</v>
      </c>
      <c r="E5" s="65" t="s">
        <v>714</v>
      </c>
      <c r="F5" s="7" t="s">
        <v>467</v>
      </c>
      <c r="G5" s="7"/>
      <c r="H5" s="50"/>
      <c r="I5" s="588" t="s">
        <v>704</v>
      </c>
      <c r="J5" s="33" t="s">
        <v>426</v>
      </c>
      <c r="K5" s="33"/>
      <c r="L5" s="34"/>
      <c r="M5" s="65" t="s">
        <v>704</v>
      </c>
      <c r="N5" s="33" t="s">
        <v>427</v>
      </c>
      <c r="O5" s="33"/>
      <c r="P5" s="34"/>
      <c r="Q5" s="620" t="s">
        <v>469</v>
      </c>
      <c r="R5" s="7" t="s">
        <v>577</v>
      </c>
    </row>
    <row r="6" ht="18" customHeight="1" spans="1:18">
      <c r="A6" s="7"/>
      <c r="B6" s="66"/>
      <c r="C6" s="7"/>
      <c r="D6" s="7"/>
      <c r="E6" s="66"/>
      <c r="F6" s="7" t="s">
        <v>707</v>
      </c>
      <c r="G6" s="7" t="s">
        <v>708</v>
      </c>
      <c r="H6" s="50" t="s">
        <v>709</v>
      </c>
      <c r="I6" s="589"/>
      <c r="J6" s="7" t="s">
        <v>707</v>
      </c>
      <c r="K6" s="7" t="s">
        <v>708</v>
      </c>
      <c r="L6" s="7" t="s">
        <v>709</v>
      </c>
      <c r="M6" s="66"/>
      <c r="N6" s="7" t="s">
        <v>710</v>
      </c>
      <c r="O6" s="7" t="s">
        <v>708</v>
      </c>
      <c r="P6" s="7" t="s">
        <v>709</v>
      </c>
      <c r="Q6" s="620"/>
      <c r="R6" s="7"/>
    </row>
    <row r="7" customHeight="1" spans="1:18">
      <c r="A7" s="46"/>
      <c r="B7" s="70"/>
      <c r="C7" s="70"/>
      <c r="D7" s="10"/>
      <c r="E7" s="72"/>
      <c r="F7" s="39"/>
      <c r="G7" s="14" t="str">
        <f>IF(F7=0,"",H7/F7)</f>
        <v/>
      </c>
      <c r="H7" s="73"/>
      <c r="I7" s="13"/>
      <c r="J7" s="590"/>
      <c r="K7" s="14" t="str">
        <f>IF(J7=0,"",L7/J7)</f>
        <v/>
      </c>
      <c r="L7" s="591"/>
      <c r="M7" s="591"/>
      <c r="N7" s="39"/>
      <c r="O7" s="14"/>
      <c r="P7" s="14"/>
      <c r="Q7" s="14" t="str">
        <f>IF(L7-M7=0,"",(P7-L7+M7)/(L7-M7)*100)</f>
        <v/>
      </c>
      <c r="R7" s="20"/>
    </row>
    <row r="8" customHeight="1" spans="1:18">
      <c r="A8" s="10"/>
      <c r="B8" s="11"/>
      <c r="C8" s="11"/>
      <c r="D8" s="10"/>
      <c r="E8" s="20"/>
      <c r="F8" s="39"/>
      <c r="G8" s="14" t="str">
        <f t="shared" ref="G8:G25" si="0">IF(F8=0,"",H8/F8)</f>
        <v/>
      </c>
      <c r="H8" s="73"/>
      <c r="I8" s="13"/>
      <c r="J8" s="590"/>
      <c r="K8" s="14" t="str">
        <f t="shared" ref="K8:K25" si="1">IF(J8=0,"",L8/J8)</f>
        <v/>
      </c>
      <c r="L8" s="591"/>
      <c r="M8" s="591"/>
      <c r="N8" s="39"/>
      <c r="O8" s="14"/>
      <c r="P8" s="14"/>
      <c r="Q8" s="14" t="str">
        <f t="shared" ref="Q8:Q27" si="2">IF(L8-M8=0,"",(P8-L8+M8)/(L8-M8)*100)</f>
        <v/>
      </c>
      <c r="R8" s="20"/>
    </row>
    <row r="9" customHeight="1" spans="1:18">
      <c r="A9" s="10"/>
      <c r="B9" s="11"/>
      <c r="C9" s="11"/>
      <c r="D9" s="10"/>
      <c r="E9" s="20"/>
      <c r="F9" s="39"/>
      <c r="G9" s="14" t="str">
        <f t="shared" si="0"/>
        <v/>
      </c>
      <c r="H9" s="73"/>
      <c r="I9" s="13"/>
      <c r="J9" s="590"/>
      <c r="K9" s="14" t="str">
        <f t="shared" si="1"/>
        <v/>
      </c>
      <c r="L9" s="591"/>
      <c r="M9" s="591"/>
      <c r="N9" s="39"/>
      <c r="O9" s="14"/>
      <c r="P9" s="14"/>
      <c r="Q9" s="14" t="str">
        <f t="shared" si="2"/>
        <v/>
      </c>
      <c r="R9" s="20"/>
    </row>
    <row r="10" customHeight="1" spans="1:18">
      <c r="A10" s="10"/>
      <c r="B10" s="11"/>
      <c r="C10" s="11"/>
      <c r="D10" s="10"/>
      <c r="E10" s="20"/>
      <c r="F10" s="39"/>
      <c r="G10" s="14" t="str">
        <f t="shared" si="0"/>
        <v/>
      </c>
      <c r="H10" s="73"/>
      <c r="I10" s="13"/>
      <c r="J10" s="590"/>
      <c r="K10" s="14" t="str">
        <f t="shared" si="1"/>
        <v/>
      </c>
      <c r="L10" s="591"/>
      <c r="M10" s="591"/>
      <c r="N10" s="39"/>
      <c r="O10" s="14"/>
      <c r="P10" s="14"/>
      <c r="Q10" s="14" t="str">
        <f t="shared" si="2"/>
        <v/>
      </c>
      <c r="R10" s="20"/>
    </row>
    <row r="11" customHeight="1" spans="1:18">
      <c r="A11" s="10"/>
      <c r="B11" s="11"/>
      <c r="C11" s="11"/>
      <c r="D11" s="10"/>
      <c r="E11" s="20"/>
      <c r="F11" s="39"/>
      <c r="G11" s="14" t="str">
        <f t="shared" si="0"/>
        <v/>
      </c>
      <c r="H11" s="73"/>
      <c r="I11" s="13"/>
      <c r="J11" s="590"/>
      <c r="K11" s="14" t="str">
        <f t="shared" si="1"/>
        <v/>
      </c>
      <c r="L11" s="591"/>
      <c r="M11" s="591"/>
      <c r="N11" s="39"/>
      <c r="O11" s="14"/>
      <c r="P11" s="14"/>
      <c r="Q11" s="14" t="str">
        <f t="shared" si="2"/>
        <v/>
      </c>
      <c r="R11" s="20"/>
    </row>
    <row r="12" customHeight="1" spans="1:18">
      <c r="A12" s="10"/>
      <c r="B12" s="11"/>
      <c r="C12" s="11"/>
      <c r="D12" s="10"/>
      <c r="E12" s="20"/>
      <c r="F12" s="39"/>
      <c r="G12" s="14" t="str">
        <f t="shared" si="0"/>
        <v/>
      </c>
      <c r="H12" s="73"/>
      <c r="I12" s="13"/>
      <c r="J12" s="590"/>
      <c r="K12" s="14" t="str">
        <f t="shared" si="1"/>
        <v/>
      </c>
      <c r="L12" s="591"/>
      <c r="M12" s="591"/>
      <c r="N12" s="39"/>
      <c r="O12" s="14"/>
      <c r="P12" s="14"/>
      <c r="Q12" s="14" t="str">
        <f t="shared" si="2"/>
        <v/>
      </c>
      <c r="R12" s="20"/>
    </row>
    <row r="13" customHeight="1" spans="1:18">
      <c r="A13" s="10"/>
      <c r="B13" s="11"/>
      <c r="C13" s="11"/>
      <c r="D13" s="10"/>
      <c r="E13" s="20"/>
      <c r="F13" s="39"/>
      <c r="G13" s="14" t="str">
        <f t="shared" si="0"/>
        <v/>
      </c>
      <c r="H13" s="73"/>
      <c r="I13" s="13"/>
      <c r="J13" s="590"/>
      <c r="K13" s="14" t="str">
        <f t="shared" si="1"/>
        <v/>
      </c>
      <c r="L13" s="591"/>
      <c r="M13" s="591"/>
      <c r="N13" s="39"/>
      <c r="O13" s="14"/>
      <c r="P13" s="14"/>
      <c r="Q13" s="14" t="str">
        <f t="shared" si="2"/>
        <v/>
      </c>
      <c r="R13" s="20"/>
    </row>
    <row r="14" customHeight="1" spans="1:18">
      <c r="A14" s="10"/>
      <c r="B14" s="11"/>
      <c r="C14" s="11"/>
      <c r="D14" s="10"/>
      <c r="E14" s="20"/>
      <c r="F14" s="39"/>
      <c r="G14" s="14" t="str">
        <f t="shared" si="0"/>
        <v/>
      </c>
      <c r="H14" s="73"/>
      <c r="I14" s="13"/>
      <c r="J14" s="590"/>
      <c r="K14" s="14" t="str">
        <f t="shared" si="1"/>
        <v/>
      </c>
      <c r="L14" s="591"/>
      <c r="M14" s="591"/>
      <c r="N14" s="39"/>
      <c r="O14" s="14"/>
      <c r="P14" s="14"/>
      <c r="Q14" s="14" t="str">
        <f t="shared" si="2"/>
        <v/>
      </c>
      <c r="R14" s="20"/>
    </row>
    <row r="15" customHeight="1" spans="1:18">
      <c r="A15" s="10"/>
      <c r="B15" s="11"/>
      <c r="C15" s="11"/>
      <c r="D15" s="10"/>
      <c r="E15" s="20"/>
      <c r="F15" s="39"/>
      <c r="G15" s="14" t="str">
        <f t="shared" si="0"/>
        <v/>
      </c>
      <c r="H15" s="73"/>
      <c r="I15" s="13"/>
      <c r="J15" s="590"/>
      <c r="K15" s="14" t="str">
        <f t="shared" si="1"/>
        <v/>
      </c>
      <c r="L15" s="591"/>
      <c r="M15" s="591"/>
      <c r="N15" s="39"/>
      <c r="O15" s="14"/>
      <c r="P15" s="14"/>
      <c r="Q15" s="14" t="str">
        <f t="shared" si="2"/>
        <v/>
      </c>
      <c r="R15" s="20"/>
    </row>
    <row r="16" customHeight="1" spans="1:18">
      <c r="A16" s="10"/>
      <c r="B16" s="11"/>
      <c r="C16" s="11"/>
      <c r="D16" s="10"/>
      <c r="E16" s="20"/>
      <c r="F16" s="39"/>
      <c r="G16" s="14" t="str">
        <f t="shared" si="0"/>
        <v/>
      </c>
      <c r="H16" s="73"/>
      <c r="I16" s="13"/>
      <c r="J16" s="590"/>
      <c r="K16" s="14" t="str">
        <f t="shared" si="1"/>
        <v/>
      </c>
      <c r="L16" s="591"/>
      <c r="M16" s="591"/>
      <c r="N16" s="39"/>
      <c r="O16" s="14"/>
      <c r="P16" s="14"/>
      <c r="Q16" s="14" t="str">
        <f t="shared" si="2"/>
        <v/>
      </c>
      <c r="R16" s="20"/>
    </row>
    <row r="17" customHeight="1" spans="1:18">
      <c r="A17" s="10"/>
      <c r="B17" s="11"/>
      <c r="C17" s="11"/>
      <c r="D17" s="10"/>
      <c r="E17" s="20"/>
      <c r="F17" s="39"/>
      <c r="G17" s="14" t="str">
        <f t="shared" si="0"/>
        <v/>
      </c>
      <c r="H17" s="73"/>
      <c r="I17" s="13"/>
      <c r="J17" s="590"/>
      <c r="K17" s="14" t="str">
        <f t="shared" si="1"/>
        <v/>
      </c>
      <c r="L17" s="591"/>
      <c r="M17" s="591"/>
      <c r="N17" s="39"/>
      <c r="O17" s="14"/>
      <c r="P17" s="14"/>
      <c r="Q17" s="14" t="str">
        <f t="shared" si="2"/>
        <v/>
      </c>
      <c r="R17" s="20"/>
    </row>
    <row r="18" customHeight="1" spans="1:18">
      <c r="A18" s="10"/>
      <c r="B18" s="11"/>
      <c r="C18" s="11"/>
      <c r="D18" s="10"/>
      <c r="E18" s="20"/>
      <c r="F18" s="39"/>
      <c r="G18" s="14" t="str">
        <f t="shared" si="0"/>
        <v/>
      </c>
      <c r="H18" s="73"/>
      <c r="I18" s="13"/>
      <c r="J18" s="590"/>
      <c r="K18" s="14" t="str">
        <f t="shared" si="1"/>
        <v/>
      </c>
      <c r="L18" s="591"/>
      <c r="M18" s="591"/>
      <c r="N18" s="39"/>
      <c r="O18" s="14"/>
      <c r="P18" s="14"/>
      <c r="Q18" s="14" t="str">
        <f t="shared" si="2"/>
        <v/>
      </c>
      <c r="R18" s="20"/>
    </row>
    <row r="19" customHeight="1" spans="1:18">
      <c r="A19" s="10"/>
      <c r="B19" s="11"/>
      <c r="C19" s="11"/>
      <c r="D19" s="10"/>
      <c r="E19" s="20"/>
      <c r="F19" s="39"/>
      <c r="G19" s="14" t="str">
        <f t="shared" si="0"/>
        <v/>
      </c>
      <c r="H19" s="73"/>
      <c r="I19" s="13"/>
      <c r="J19" s="590"/>
      <c r="K19" s="14" t="str">
        <f t="shared" si="1"/>
        <v/>
      </c>
      <c r="L19" s="591"/>
      <c r="M19" s="591"/>
      <c r="N19" s="39"/>
      <c r="O19" s="14"/>
      <c r="P19" s="14"/>
      <c r="Q19" s="14" t="str">
        <f t="shared" si="2"/>
        <v/>
      </c>
      <c r="R19" s="20"/>
    </row>
    <row r="20" customHeight="1" spans="1:18">
      <c r="A20" s="10"/>
      <c r="B20" s="11"/>
      <c r="C20" s="11"/>
      <c r="D20" s="10"/>
      <c r="E20" s="20"/>
      <c r="F20" s="39"/>
      <c r="G20" s="14" t="str">
        <f t="shared" si="0"/>
        <v/>
      </c>
      <c r="H20" s="73"/>
      <c r="I20" s="13"/>
      <c r="J20" s="590"/>
      <c r="K20" s="14" t="str">
        <f t="shared" si="1"/>
        <v/>
      </c>
      <c r="L20" s="591"/>
      <c r="M20" s="591"/>
      <c r="N20" s="39"/>
      <c r="O20" s="14"/>
      <c r="P20" s="14"/>
      <c r="Q20" s="14" t="str">
        <f t="shared" si="2"/>
        <v/>
      </c>
      <c r="R20" s="20"/>
    </row>
    <row r="21" customHeight="1" spans="1:18">
      <c r="A21" s="10"/>
      <c r="B21" s="11"/>
      <c r="C21" s="11"/>
      <c r="D21" s="10"/>
      <c r="E21" s="20"/>
      <c r="F21" s="39"/>
      <c r="G21" s="14" t="str">
        <f t="shared" si="0"/>
        <v/>
      </c>
      <c r="H21" s="73"/>
      <c r="I21" s="13"/>
      <c r="J21" s="590"/>
      <c r="K21" s="14" t="str">
        <f t="shared" si="1"/>
        <v/>
      </c>
      <c r="L21" s="591"/>
      <c r="M21" s="591"/>
      <c r="N21" s="39"/>
      <c r="O21" s="14"/>
      <c r="P21" s="14"/>
      <c r="Q21" s="14" t="str">
        <f t="shared" si="2"/>
        <v/>
      </c>
      <c r="R21" s="20"/>
    </row>
    <row r="22" customHeight="1" spans="1:18">
      <c r="A22" s="10"/>
      <c r="B22" s="11"/>
      <c r="C22" s="11"/>
      <c r="D22" s="10"/>
      <c r="E22" s="20"/>
      <c r="F22" s="39"/>
      <c r="G22" s="14" t="str">
        <f t="shared" si="0"/>
        <v/>
      </c>
      <c r="H22" s="73"/>
      <c r="I22" s="13"/>
      <c r="J22" s="590"/>
      <c r="K22" s="14" t="str">
        <f t="shared" si="1"/>
        <v/>
      </c>
      <c r="L22" s="591"/>
      <c r="M22" s="591"/>
      <c r="N22" s="39"/>
      <c r="O22" s="14"/>
      <c r="P22" s="14"/>
      <c r="Q22" s="14" t="str">
        <f t="shared" si="2"/>
        <v/>
      </c>
      <c r="R22" s="20"/>
    </row>
    <row r="23" customHeight="1" spans="1:18">
      <c r="A23" s="10"/>
      <c r="B23" s="11"/>
      <c r="C23" s="11"/>
      <c r="D23" s="10"/>
      <c r="E23" s="20"/>
      <c r="F23" s="39"/>
      <c r="G23" s="14" t="str">
        <f t="shared" si="0"/>
        <v/>
      </c>
      <c r="H23" s="73"/>
      <c r="I23" s="13"/>
      <c r="J23" s="590"/>
      <c r="K23" s="14" t="str">
        <f t="shared" si="1"/>
        <v/>
      </c>
      <c r="L23" s="591"/>
      <c r="M23" s="591"/>
      <c r="N23" s="39"/>
      <c r="O23" s="14"/>
      <c r="P23" s="14"/>
      <c r="Q23" s="14" t="str">
        <f t="shared" si="2"/>
        <v/>
      </c>
      <c r="R23" s="20"/>
    </row>
    <row r="24" customHeight="1" spans="1:18">
      <c r="A24" s="10"/>
      <c r="B24" s="11"/>
      <c r="C24" s="11"/>
      <c r="D24" s="10"/>
      <c r="E24" s="20"/>
      <c r="F24" s="39"/>
      <c r="G24" s="14" t="str">
        <f t="shared" si="0"/>
        <v/>
      </c>
      <c r="H24" s="73"/>
      <c r="I24" s="13"/>
      <c r="J24" s="590"/>
      <c r="K24" s="14" t="str">
        <f t="shared" si="1"/>
        <v/>
      </c>
      <c r="L24" s="591"/>
      <c r="M24" s="591"/>
      <c r="N24" s="39"/>
      <c r="O24" s="14"/>
      <c r="P24" s="14"/>
      <c r="Q24" s="14" t="str">
        <f t="shared" si="2"/>
        <v/>
      </c>
      <c r="R24" s="20"/>
    </row>
    <row r="25" customHeight="1" spans="1:18">
      <c r="A25" s="10"/>
      <c r="B25" s="11"/>
      <c r="C25" s="11"/>
      <c r="D25" s="10"/>
      <c r="E25" s="20"/>
      <c r="F25" s="39"/>
      <c r="G25" s="14" t="str">
        <f t="shared" si="0"/>
        <v/>
      </c>
      <c r="H25" s="73"/>
      <c r="I25" s="13"/>
      <c r="J25" s="590"/>
      <c r="K25" s="14" t="str">
        <f t="shared" si="1"/>
        <v/>
      </c>
      <c r="L25" s="591"/>
      <c r="M25" s="591"/>
      <c r="N25" s="39"/>
      <c r="O25" s="14"/>
      <c r="P25" s="14"/>
      <c r="Q25" s="14" t="str">
        <f t="shared" si="2"/>
        <v/>
      </c>
      <c r="R25" s="20"/>
    </row>
    <row r="26" customHeight="1" spans="1:18">
      <c r="A26" s="10"/>
      <c r="B26" s="11"/>
      <c r="C26" s="11"/>
      <c r="D26" s="10"/>
      <c r="E26" s="20"/>
      <c r="F26" s="39"/>
      <c r="G26" s="14"/>
      <c r="H26" s="73"/>
      <c r="I26" s="13"/>
      <c r="J26" s="76"/>
      <c r="K26" s="75"/>
      <c r="L26" s="76"/>
      <c r="M26" s="76"/>
      <c r="N26" s="39"/>
      <c r="O26" s="14"/>
      <c r="P26" s="14"/>
      <c r="Q26" s="14" t="str">
        <f t="shared" si="2"/>
        <v/>
      </c>
      <c r="R26" s="20"/>
    </row>
    <row r="27" customHeight="1" spans="1:18">
      <c r="A27" s="51" t="s">
        <v>621</v>
      </c>
      <c r="B27" s="29"/>
      <c r="C27" s="29"/>
      <c r="D27" s="10"/>
      <c r="E27" s="20"/>
      <c r="F27" s="39"/>
      <c r="G27" s="14"/>
      <c r="H27" s="73">
        <f>SUM(H7:H26)</f>
        <v>0</v>
      </c>
      <c r="I27" s="13">
        <f>SUM(I7:I26)</f>
        <v>0</v>
      </c>
      <c r="J27" s="79"/>
      <c r="K27" s="14"/>
      <c r="L27" s="14">
        <f>SUM(L7:L26)</f>
        <v>0</v>
      </c>
      <c r="M27" s="14">
        <f>SUM(M7:M26)</f>
        <v>0</v>
      </c>
      <c r="N27" s="39"/>
      <c r="O27" s="14"/>
      <c r="P27" s="14">
        <f>SUM(P7:P26)</f>
        <v>0</v>
      </c>
      <c r="Q27" s="14" t="str">
        <f t="shared" si="2"/>
        <v/>
      </c>
      <c r="R27" s="20"/>
    </row>
    <row r="28" customHeight="1" spans="1:17">
      <c r="A28" s="17" t="e">
        <f>#REF!&amp;#REF!</f>
        <v>#REF!</v>
      </c>
      <c r="G28" s="593"/>
      <c r="H28" s="593"/>
      <c r="I28" s="593"/>
      <c r="J28" s="593"/>
      <c r="K28" s="593"/>
      <c r="L28" s="593"/>
      <c r="M28" s="593"/>
      <c r="N28" s="27" t="e">
        <f>"评估人员："&amp;#REF!</f>
        <v>#REF!</v>
      </c>
      <c r="O28" s="593"/>
      <c r="P28" s="593"/>
      <c r="Q28" s="593"/>
    </row>
    <row r="29" customHeight="1" spans="1:17">
      <c r="A29" s="17" t="e">
        <f>CONCATENATE(#REF!,#REF!,#REF!,#REF!,#REF!,#REF!,#REF!)</f>
        <v>#REF!</v>
      </c>
      <c r="G29" s="593"/>
      <c r="H29" s="593"/>
      <c r="I29" s="593"/>
      <c r="J29" s="593"/>
      <c r="K29" s="593"/>
      <c r="L29" s="593"/>
      <c r="M29" s="593"/>
      <c r="O29" s="593"/>
      <c r="P29" s="593"/>
      <c r="Q29" s="593"/>
    </row>
    <row r="30" customHeight="1" spans="7:17">
      <c r="G30" s="593"/>
      <c r="H30" s="593"/>
      <c r="I30" s="593"/>
      <c r="J30" s="593"/>
      <c r="K30" s="593"/>
      <c r="L30" s="593"/>
      <c r="M30" s="593"/>
      <c r="O30" s="593"/>
      <c r="P30" s="593"/>
      <c r="Q30" s="593"/>
    </row>
    <row r="31" customHeight="1" spans="7:17">
      <c r="G31" s="593"/>
      <c r="H31" s="593"/>
      <c r="I31" s="593"/>
      <c r="J31" s="593"/>
      <c r="K31" s="593"/>
      <c r="L31" s="593"/>
      <c r="M31" s="593"/>
      <c r="O31" s="593"/>
      <c r="P31" s="593"/>
      <c r="Q31" s="593"/>
    </row>
    <row r="32" customHeight="1" spans="7:17">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1" display="返回索引页"/>
    <hyperlink ref="B1" location="存货汇总!B19" display="返回"/>
  </hyperlinks>
  <printOptions horizontalCentered="1"/>
  <pageMargins left="0.354166666666667" right="0.354166666666667" top="0.786805555555556" bottom="0.786805555555556" header="0.839583333333333" footer="0.511805555555556"/>
  <pageSetup paperSize="9" scale="70" fitToHeight="0" orientation="landscape"/>
  <headerFooter alignWithMargins="0">
    <oddHeader>&amp;R&amp;"宋体,常规"&amp;10表&amp;"Times New Roman,常规"3-9-11
&amp;"宋体,常规"共&amp;"Times New Roman,常规"&amp;N&amp;"宋体,常规"页第&amp;"Times New Roman,常规"&amp;P&amp;"宋体,常规"页</oddHead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1"/>
  <sheetViews>
    <sheetView topLeftCell="G1" workbookViewId="0">
      <selection activeCell="H13" sqref="H13"/>
    </sheetView>
  </sheetViews>
  <sheetFormatPr defaultColWidth="9" defaultRowHeight="16.5" customHeight="1"/>
  <cols>
    <col min="1" max="1" width="5.5" customWidth="1"/>
    <col min="2" max="2" width="13" customWidth="1"/>
    <col min="3" max="3" width="17" customWidth="1"/>
    <col min="4" max="4" width="12" customWidth="1"/>
    <col min="5" max="5" width="17.1" customWidth="1"/>
    <col min="6" max="6" width="9" outlineLevel="1"/>
    <col min="7" max="7" width="10.4" customWidth="1" outlineLevel="1"/>
    <col min="8" max="9" width="8" customWidth="1" outlineLevel="1"/>
    <col min="10" max="11" width="9.5" customWidth="1" outlineLevel="1"/>
    <col min="12" max="13" width="12" customWidth="1" outlineLevel="1"/>
    <col min="14" max="15" width="8" customWidth="1" outlineLevel="1"/>
    <col min="16" max="17" width="9.5" customWidth="1" outlineLevel="1"/>
    <col min="18" max="19" width="14.6" customWidth="1"/>
    <col min="20" max="20" width="12.1" customWidth="1"/>
    <col min="21" max="21" width="8.9" customWidth="1"/>
    <col min="22" max="22" width="8.1" customWidth="1"/>
  </cols>
  <sheetData>
    <row r="1" customHeight="1" spans="1:3">
      <c r="A1" s="1" t="s">
        <v>421</v>
      </c>
      <c r="B1" s="21" t="s">
        <v>462</v>
      </c>
      <c r="C1" s="22"/>
    </row>
    <row r="2" ht="24.75" customHeight="1" spans="1:1">
      <c r="A2" s="592" t="s">
        <v>958</v>
      </c>
    </row>
    <row r="3" customHeight="1" spans="1:22">
      <c r="A3" s="5" t="e">
        <f>CONCATENATE(#REF!,#REF!,#REF!,#REF!,#REF!,#REF!,#REF!)</f>
        <v>#REF!</v>
      </c>
      <c r="B3" s="5"/>
      <c r="C3" s="5"/>
      <c r="D3" s="5"/>
      <c r="E3" s="5"/>
      <c r="F3" s="5"/>
      <c r="G3" s="5"/>
      <c r="H3" s="5"/>
      <c r="I3" s="5"/>
      <c r="J3" s="5"/>
      <c r="K3" s="5"/>
      <c r="L3" s="5"/>
      <c r="M3" s="5"/>
      <c r="N3" s="5"/>
      <c r="O3" s="5"/>
      <c r="P3" s="18"/>
      <c r="Q3" s="18"/>
      <c r="R3" s="18"/>
      <c r="S3" s="18"/>
      <c r="T3" s="18"/>
      <c r="U3" s="18"/>
      <c r="V3" s="18"/>
    </row>
    <row r="4" customHeight="1" spans="1:22">
      <c r="A4" s="6" t="e">
        <f>#REF!&amp;#REF!</f>
        <v>#REF!</v>
      </c>
      <c r="B4" s="27"/>
      <c r="C4" s="27"/>
      <c r="D4" s="27"/>
      <c r="E4" s="27"/>
      <c r="F4" s="593"/>
      <c r="G4" s="593"/>
      <c r="H4" s="593"/>
      <c r="I4" s="593"/>
      <c r="J4" s="593"/>
      <c r="K4" s="593"/>
      <c r="L4" s="27"/>
      <c r="M4" s="27"/>
      <c r="N4" s="593"/>
      <c r="O4" s="593"/>
      <c r="P4" s="593"/>
      <c r="Q4" s="593"/>
      <c r="R4" s="27"/>
      <c r="S4" s="27"/>
      <c r="T4" s="593"/>
      <c r="U4" s="593"/>
      <c r="V4" s="19" t="s">
        <v>464</v>
      </c>
    </row>
    <row r="5" ht="18" customHeight="1" spans="1:22">
      <c r="A5" s="594" t="s">
        <v>465</v>
      </c>
      <c r="B5" s="595" t="s">
        <v>572</v>
      </c>
      <c r="C5" s="594" t="s">
        <v>847</v>
      </c>
      <c r="D5" s="594" t="s">
        <v>959</v>
      </c>
      <c r="E5" s="596" t="s">
        <v>960</v>
      </c>
      <c r="F5" s="594" t="s">
        <v>961</v>
      </c>
      <c r="G5" s="594" t="s">
        <v>962</v>
      </c>
      <c r="H5" s="597" t="s">
        <v>963</v>
      </c>
      <c r="I5" s="607"/>
      <c r="J5" s="596" t="s">
        <v>964</v>
      </c>
      <c r="K5" s="608" t="s">
        <v>965</v>
      </c>
      <c r="L5" s="609" t="s">
        <v>425</v>
      </c>
      <c r="M5" s="610" t="s">
        <v>704</v>
      </c>
      <c r="N5" s="611" t="s">
        <v>963</v>
      </c>
      <c r="O5" s="607"/>
      <c r="P5" s="596" t="s">
        <v>964</v>
      </c>
      <c r="Q5" s="608" t="s">
        <v>965</v>
      </c>
      <c r="R5" s="596" t="s">
        <v>426</v>
      </c>
      <c r="S5" s="596" t="s">
        <v>704</v>
      </c>
      <c r="T5" s="594" t="s">
        <v>427</v>
      </c>
      <c r="U5" s="594" t="s">
        <v>469</v>
      </c>
      <c r="V5" s="594" t="s">
        <v>577</v>
      </c>
    </row>
    <row r="6" ht="18" customHeight="1" spans="1:22">
      <c r="A6" s="594"/>
      <c r="B6" s="598"/>
      <c r="C6" s="594"/>
      <c r="D6" s="594"/>
      <c r="E6" s="596"/>
      <c r="F6" s="594"/>
      <c r="G6" s="594"/>
      <c r="H6" s="594" t="s">
        <v>966</v>
      </c>
      <c r="I6" s="594" t="s">
        <v>967</v>
      </c>
      <c r="J6" s="596"/>
      <c r="K6" s="612"/>
      <c r="L6" s="609"/>
      <c r="M6" s="610"/>
      <c r="N6" s="613" t="s">
        <v>966</v>
      </c>
      <c r="O6" s="594" t="s">
        <v>967</v>
      </c>
      <c r="P6" s="596"/>
      <c r="Q6" s="612"/>
      <c r="R6" s="596"/>
      <c r="S6" s="596"/>
      <c r="T6" s="594"/>
      <c r="U6" s="594"/>
      <c r="V6" s="594"/>
    </row>
    <row r="7" customHeight="1" spans="1:22">
      <c r="A7" s="599">
        <v>1</v>
      </c>
      <c r="B7" s="599"/>
      <c r="C7" s="599"/>
      <c r="D7" s="600"/>
      <c r="E7" s="601"/>
      <c r="F7" s="601"/>
      <c r="G7" s="602"/>
      <c r="H7" s="602"/>
      <c r="I7" s="602"/>
      <c r="J7" s="602"/>
      <c r="K7" s="602"/>
      <c r="L7" s="614">
        <f>H7+I7-J7-K7</f>
        <v>0</v>
      </c>
      <c r="M7" s="615"/>
      <c r="N7" s="616"/>
      <c r="O7" s="602"/>
      <c r="P7" s="602"/>
      <c r="Q7" s="602"/>
      <c r="R7" s="602">
        <f>N7+O7-P7-Q7</f>
        <v>0</v>
      </c>
      <c r="S7" s="602"/>
      <c r="T7" s="602"/>
      <c r="U7" s="601" t="str">
        <f>IF(R7-S7=0," ",(T7-R7+S7)/(R7-S7)*100)</f>
        <v> </v>
      </c>
      <c r="V7" s="600"/>
    </row>
    <row r="8" customHeight="1" spans="1:22">
      <c r="A8" s="599">
        <v>2</v>
      </c>
      <c r="B8" s="599"/>
      <c r="C8" s="599"/>
      <c r="D8" s="600"/>
      <c r="E8" s="601"/>
      <c r="F8" s="601"/>
      <c r="G8" s="602"/>
      <c r="H8" s="602"/>
      <c r="I8" s="602"/>
      <c r="J8" s="602"/>
      <c r="K8" s="602"/>
      <c r="L8" s="614">
        <f t="shared" ref="L8:L25" si="0">H8+I8-J8-K8</f>
        <v>0</v>
      </c>
      <c r="M8" s="615"/>
      <c r="N8" s="616"/>
      <c r="O8" s="602"/>
      <c r="P8" s="602"/>
      <c r="Q8" s="602"/>
      <c r="R8" s="602">
        <f t="shared" ref="R8:R25" si="1">N8+O8-P8-Q8</f>
        <v>0</v>
      </c>
      <c r="S8" s="602"/>
      <c r="T8" s="602"/>
      <c r="U8" s="601" t="str">
        <f t="shared" ref="U8:U27" si="2">IF(R8-S8=0," ",(T8-R8+S8)/(R8-S8)*100)</f>
        <v> </v>
      </c>
      <c r="V8" s="600"/>
    </row>
    <row r="9" customHeight="1" spans="1:22">
      <c r="A9" s="599"/>
      <c r="B9" s="599"/>
      <c r="C9" s="599"/>
      <c r="D9" s="600"/>
      <c r="E9" s="601"/>
      <c r="F9" s="601"/>
      <c r="G9" s="602"/>
      <c r="H9" s="602"/>
      <c r="I9" s="602"/>
      <c r="J9" s="602"/>
      <c r="K9" s="602"/>
      <c r="L9" s="614">
        <f t="shared" si="0"/>
        <v>0</v>
      </c>
      <c r="M9" s="615"/>
      <c r="N9" s="616"/>
      <c r="O9" s="602"/>
      <c r="P9" s="602"/>
      <c r="Q9" s="602"/>
      <c r="R9" s="602">
        <f t="shared" si="1"/>
        <v>0</v>
      </c>
      <c r="S9" s="602"/>
      <c r="T9" s="602"/>
      <c r="U9" s="601" t="str">
        <f t="shared" si="2"/>
        <v> </v>
      </c>
      <c r="V9" s="600"/>
    </row>
    <row r="10" customHeight="1" spans="1:22">
      <c r="A10" s="599"/>
      <c r="B10" s="599"/>
      <c r="C10" s="599"/>
      <c r="D10" s="600"/>
      <c r="E10" s="601"/>
      <c r="F10" s="601"/>
      <c r="G10" s="602"/>
      <c r="H10" s="602"/>
      <c r="I10" s="602"/>
      <c r="J10" s="602"/>
      <c r="K10" s="602"/>
      <c r="L10" s="614">
        <f t="shared" si="0"/>
        <v>0</v>
      </c>
      <c r="M10" s="615"/>
      <c r="N10" s="616"/>
      <c r="O10" s="602"/>
      <c r="P10" s="602"/>
      <c r="Q10" s="602"/>
      <c r="R10" s="602">
        <f t="shared" si="1"/>
        <v>0</v>
      </c>
      <c r="S10" s="602"/>
      <c r="T10" s="602"/>
      <c r="U10" s="601" t="str">
        <f t="shared" si="2"/>
        <v> </v>
      </c>
      <c r="V10" s="600"/>
    </row>
    <row r="11" customHeight="1" spans="1:22">
      <c r="A11" s="599"/>
      <c r="B11" s="599"/>
      <c r="C11" s="599"/>
      <c r="D11" s="600"/>
      <c r="E11" s="601"/>
      <c r="F11" s="601"/>
      <c r="G11" s="602"/>
      <c r="H11" s="602"/>
      <c r="I11" s="602"/>
      <c r="J11" s="602"/>
      <c r="K11" s="602"/>
      <c r="L11" s="614">
        <f t="shared" si="0"/>
        <v>0</v>
      </c>
      <c r="M11" s="615"/>
      <c r="N11" s="616"/>
      <c r="O11" s="602"/>
      <c r="P11" s="602"/>
      <c r="Q11" s="602"/>
      <c r="R11" s="602">
        <f t="shared" si="1"/>
        <v>0</v>
      </c>
      <c r="S11" s="602"/>
      <c r="T11" s="602"/>
      <c r="U11" s="601" t="str">
        <f t="shared" si="2"/>
        <v> </v>
      </c>
      <c r="V11" s="600"/>
    </row>
    <row r="12" customHeight="1" spans="1:22">
      <c r="A12" s="599"/>
      <c r="B12" s="599"/>
      <c r="C12" s="599"/>
      <c r="D12" s="600"/>
      <c r="E12" s="601"/>
      <c r="F12" s="601"/>
      <c r="G12" s="602"/>
      <c r="H12" s="602"/>
      <c r="I12" s="602"/>
      <c r="J12" s="602"/>
      <c r="K12" s="602"/>
      <c r="L12" s="614">
        <f t="shared" si="0"/>
        <v>0</v>
      </c>
      <c r="M12" s="615"/>
      <c r="N12" s="616"/>
      <c r="O12" s="602"/>
      <c r="P12" s="602"/>
      <c r="Q12" s="602"/>
      <c r="R12" s="602">
        <f t="shared" si="1"/>
        <v>0</v>
      </c>
      <c r="S12" s="602"/>
      <c r="T12" s="602"/>
      <c r="U12" s="601" t="str">
        <f t="shared" si="2"/>
        <v> </v>
      </c>
      <c r="V12" s="600"/>
    </row>
    <row r="13" customHeight="1" spans="1:22">
      <c r="A13" s="599"/>
      <c r="B13" s="599"/>
      <c r="C13" s="599"/>
      <c r="D13" s="600"/>
      <c r="E13" s="601"/>
      <c r="F13" s="601"/>
      <c r="G13" s="602"/>
      <c r="H13" s="602"/>
      <c r="I13" s="602"/>
      <c r="J13" s="602"/>
      <c r="K13" s="602"/>
      <c r="L13" s="614">
        <f t="shared" si="0"/>
        <v>0</v>
      </c>
      <c r="M13" s="615"/>
      <c r="N13" s="616"/>
      <c r="O13" s="602"/>
      <c r="P13" s="602"/>
      <c r="Q13" s="602"/>
      <c r="R13" s="602">
        <f t="shared" si="1"/>
        <v>0</v>
      </c>
      <c r="S13" s="602"/>
      <c r="T13" s="602"/>
      <c r="U13" s="601" t="str">
        <f t="shared" si="2"/>
        <v> </v>
      </c>
      <c r="V13" s="600"/>
    </row>
    <row r="14" customHeight="1" spans="1:22">
      <c r="A14" s="599"/>
      <c r="B14" s="599"/>
      <c r="C14" s="599"/>
      <c r="D14" s="600"/>
      <c r="E14" s="601"/>
      <c r="F14" s="601"/>
      <c r="G14" s="602"/>
      <c r="H14" s="602"/>
      <c r="I14" s="602"/>
      <c r="J14" s="602"/>
      <c r="K14" s="602"/>
      <c r="L14" s="614">
        <f t="shared" si="0"/>
        <v>0</v>
      </c>
      <c r="M14" s="615"/>
      <c r="N14" s="616"/>
      <c r="O14" s="602"/>
      <c r="P14" s="602"/>
      <c r="Q14" s="602"/>
      <c r="R14" s="602">
        <f t="shared" si="1"/>
        <v>0</v>
      </c>
      <c r="S14" s="602"/>
      <c r="T14" s="602"/>
      <c r="U14" s="601" t="str">
        <f t="shared" si="2"/>
        <v> </v>
      </c>
      <c r="V14" s="600"/>
    </row>
    <row r="15" customHeight="1" spans="1:22">
      <c r="A15" s="599"/>
      <c r="B15" s="599"/>
      <c r="C15" s="599"/>
      <c r="D15" s="600"/>
      <c r="E15" s="601"/>
      <c r="F15" s="601"/>
      <c r="G15" s="602"/>
      <c r="H15" s="602"/>
      <c r="I15" s="602"/>
      <c r="J15" s="602"/>
      <c r="K15" s="602"/>
      <c r="L15" s="614">
        <f t="shared" si="0"/>
        <v>0</v>
      </c>
      <c r="M15" s="615"/>
      <c r="N15" s="616"/>
      <c r="O15" s="602"/>
      <c r="P15" s="602"/>
      <c r="Q15" s="602"/>
      <c r="R15" s="602">
        <f t="shared" si="1"/>
        <v>0</v>
      </c>
      <c r="S15" s="602"/>
      <c r="T15" s="602"/>
      <c r="U15" s="601" t="str">
        <f t="shared" si="2"/>
        <v> </v>
      </c>
      <c r="V15" s="600"/>
    </row>
    <row r="16" customHeight="1" spans="1:22">
      <c r="A16" s="599"/>
      <c r="B16" s="599"/>
      <c r="C16" s="599"/>
      <c r="D16" s="600"/>
      <c r="E16" s="601"/>
      <c r="F16" s="601"/>
      <c r="G16" s="602"/>
      <c r="H16" s="602"/>
      <c r="I16" s="602"/>
      <c r="J16" s="602"/>
      <c r="K16" s="602"/>
      <c r="L16" s="614">
        <f t="shared" si="0"/>
        <v>0</v>
      </c>
      <c r="M16" s="615"/>
      <c r="N16" s="616"/>
      <c r="O16" s="602"/>
      <c r="P16" s="602"/>
      <c r="Q16" s="602"/>
      <c r="R16" s="602">
        <f t="shared" si="1"/>
        <v>0</v>
      </c>
      <c r="S16" s="602"/>
      <c r="T16" s="602"/>
      <c r="U16" s="601" t="str">
        <f t="shared" si="2"/>
        <v> </v>
      </c>
      <c r="V16" s="600"/>
    </row>
    <row r="17" customHeight="1" spans="1:22">
      <c r="A17" s="599"/>
      <c r="B17" s="599"/>
      <c r="C17" s="599"/>
      <c r="D17" s="600"/>
      <c r="E17" s="601"/>
      <c r="F17" s="601"/>
      <c r="G17" s="602"/>
      <c r="H17" s="602"/>
      <c r="I17" s="602"/>
      <c r="J17" s="602"/>
      <c r="K17" s="602"/>
      <c r="L17" s="614">
        <f t="shared" si="0"/>
        <v>0</v>
      </c>
      <c r="M17" s="615"/>
      <c r="N17" s="616"/>
      <c r="O17" s="602"/>
      <c r="P17" s="602"/>
      <c r="Q17" s="602"/>
      <c r="R17" s="602">
        <f t="shared" si="1"/>
        <v>0</v>
      </c>
      <c r="S17" s="602"/>
      <c r="T17" s="602"/>
      <c r="U17" s="601" t="str">
        <f t="shared" si="2"/>
        <v> </v>
      </c>
      <c r="V17" s="600"/>
    </row>
    <row r="18" customHeight="1" spans="1:22">
      <c r="A18" s="599"/>
      <c r="B18" s="599"/>
      <c r="C18" s="599"/>
      <c r="D18" s="600"/>
      <c r="E18" s="601"/>
      <c r="F18" s="601"/>
      <c r="G18" s="602"/>
      <c r="H18" s="602"/>
      <c r="I18" s="602"/>
      <c r="J18" s="602"/>
      <c r="K18" s="602"/>
      <c r="L18" s="614">
        <f t="shared" si="0"/>
        <v>0</v>
      </c>
      <c r="M18" s="615"/>
      <c r="N18" s="616"/>
      <c r="O18" s="602"/>
      <c r="P18" s="602"/>
      <c r="Q18" s="602"/>
      <c r="R18" s="602">
        <f t="shared" si="1"/>
        <v>0</v>
      </c>
      <c r="S18" s="602"/>
      <c r="T18" s="602"/>
      <c r="U18" s="601" t="str">
        <f t="shared" si="2"/>
        <v> </v>
      </c>
      <c r="V18" s="600"/>
    </row>
    <row r="19" customHeight="1" spans="1:22">
      <c r="A19" s="599"/>
      <c r="B19" s="599"/>
      <c r="C19" s="599"/>
      <c r="D19" s="600"/>
      <c r="E19" s="601"/>
      <c r="F19" s="601"/>
      <c r="G19" s="602"/>
      <c r="H19" s="602"/>
      <c r="I19" s="602"/>
      <c r="J19" s="602"/>
      <c r="K19" s="602"/>
      <c r="L19" s="614">
        <f t="shared" si="0"/>
        <v>0</v>
      </c>
      <c r="M19" s="615"/>
      <c r="N19" s="616"/>
      <c r="O19" s="602"/>
      <c r="P19" s="602"/>
      <c r="Q19" s="602"/>
      <c r="R19" s="602">
        <f t="shared" si="1"/>
        <v>0</v>
      </c>
      <c r="S19" s="602"/>
      <c r="T19" s="602"/>
      <c r="U19" s="601" t="str">
        <f t="shared" si="2"/>
        <v> </v>
      </c>
      <c r="V19" s="600"/>
    </row>
    <row r="20" customHeight="1" spans="1:22">
      <c r="A20" s="599"/>
      <c r="B20" s="599"/>
      <c r="C20" s="599"/>
      <c r="D20" s="600"/>
      <c r="E20" s="601"/>
      <c r="F20" s="601"/>
      <c r="G20" s="602"/>
      <c r="H20" s="602"/>
      <c r="I20" s="602"/>
      <c r="J20" s="602"/>
      <c r="K20" s="602"/>
      <c r="L20" s="614">
        <f t="shared" si="0"/>
        <v>0</v>
      </c>
      <c r="M20" s="615"/>
      <c r="N20" s="616"/>
      <c r="O20" s="602"/>
      <c r="P20" s="602"/>
      <c r="Q20" s="602"/>
      <c r="R20" s="602">
        <f t="shared" si="1"/>
        <v>0</v>
      </c>
      <c r="S20" s="602"/>
      <c r="T20" s="602"/>
      <c r="U20" s="601" t="str">
        <f t="shared" si="2"/>
        <v> </v>
      </c>
      <c r="V20" s="600"/>
    </row>
    <row r="21" customHeight="1" spans="1:22">
      <c r="A21" s="599"/>
      <c r="B21" s="599"/>
      <c r="C21" s="599"/>
      <c r="D21" s="600"/>
      <c r="E21" s="601"/>
      <c r="F21" s="601"/>
      <c r="G21" s="602"/>
      <c r="H21" s="602"/>
      <c r="I21" s="602"/>
      <c r="J21" s="602"/>
      <c r="K21" s="602"/>
      <c r="L21" s="614">
        <f t="shared" si="0"/>
        <v>0</v>
      </c>
      <c r="M21" s="615"/>
      <c r="N21" s="616"/>
      <c r="O21" s="602"/>
      <c r="P21" s="602"/>
      <c r="Q21" s="602"/>
      <c r="R21" s="602">
        <f t="shared" si="1"/>
        <v>0</v>
      </c>
      <c r="S21" s="602"/>
      <c r="T21" s="602"/>
      <c r="U21" s="601" t="str">
        <f t="shared" si="2"/>
        <v> </v>
      </c>
      <c r="V21" s="600"/>
    </row>
    <row r="22" customHeight="1" spans="1:22">
      <c r="A22" s="599"/>
      <c r="B22" s="599"/>
      <c r="C22" s="599"/>
      <c r="D22" s="600"/>
      <c r="E22" s="601"/>
      <c r="F22" s="601"/>
      <c r="G22" s="602"/>
      <c r="H22" s="602"/>
      <c r="I22" s="602"/>
      <c r="J22" s="602"/>
      <c r="K22" s="602"/>
      <c r="L22" s="614">
        <f t="shared" si="0"/>
        <v>0</v>
      </c>
      <c r="M22" s="615"/>
      <c r="N22" s="616"/>
      <c r="O22" s="602"/>
      <c r="P22" s="602"/>
      <c r="Q22" s="602"/>
      <c r="R22" s="602">
        <f t="shared" si="1"/>
        <v>0</v>
      </c>
      <c r="S22" s="602"/>
      <c r="T22" s="602"/>
      <c r="U22" s="601" t="str">
        <f t="shared" si="2"/>
        <v> </v>
      </c>
      <c r="V22" s="600"/>
    </row>
    <row r="23" customHeight="1" spans="1:22">
      <c r="A23" s="599"/>
      <c r="B23" s="599"/>
      <c r="C23" s="599"/>
      <c r="D23" s="600"/>
      <c r="E23" s="601"/>
      <c r="F23" s="601"/>
      <c r="G23" s="602"/>
      <c r="H23" s="602"/>
      <c r="I23" s="602"/>
      <c r="J23" s="602"/>
      <c r="K23" s="602"/>
      <c r="L23" s="614">
        <f t="shared" si="0"/>
        <v>0</v>
      </c>
      <c r="M23" s="615"/>
      <c r="N23" s="616"/>
      <c r="O23" s="602"/>
      <c r="P23" s="602"/>
      <c r="Q23" s="602"/>
      <c r="R23" s="602">
        <f t="shared" si="1"/>
        <v>0</v>
      </c>
      <c r="S23" s="602"/>
      <c r="T23" s="602"/>
      <c r="U23" s="601" t="str">
        <f t="shared" si="2"/>
        <v> </v>
      </c>
      <c r="V23" s="600"/>
    </row>
    <row r="24" customHeight="1" spans="1:22">
      <c r="A24" s="599"/>
      <c r="B24" s="599"/>
      <c r="C24" s="599"/>
      <c r="D24" s="600"/>
      <c r="E24" s="601"/>
      <c r="F24" s="601"/>
      <c r="G24" s="602"/>
      <c r="H24" s="602"/>
      <c r="I24" s="602"/>
      <c r="J24" s="602"/>
      <c r="K24" s="602"/>
      <c r="L24" s="614">
        <f t="shared" si="0"/>
        <v>0</v>
      </c>
      <c r="M24" s="615"/>
      <c r="N24" s="616"/>
      <c r="O24" s="602"/>
      <c r="P24" s="602"/>
      <c r="Q24" s="602"/>
      <c r="R24" s="602">
        <f t="shared" si="1"/>
        <v>0</v>
      </c>
      <c r="S24" s="602"/>
      <c r="T24" s="602"/>
      <c r="U24" s="601" t="str">
        <f t="shared" si="2"/>
        <v> </v>
      </c>
      <c r="V24" s="600"/>
    </row>
    <row r="25" customHeight="1" spans="1:22">
      <c r="A25" s="599"/>
      <c r="B25" s="599"/>
      <c r="C25" s="599"/>
      <c r="D25" s="600"/>
      <c r="E25" s="601"/>
      <c r="F25" s="601"/>
      <c r="G25" s="602"/>
      <c r="H25" s="602"/>
      <c r="I25" s="602"/>
      <c r="J25" s="602"/>
      <c r="K25" s="602"/>
      <c r="L25" s="614">
        <f t="shared" si="0"/>
        <v>0</v>
      </c>
      <c r="M25" s="615"/>
      <c r="N25" s="616"/>
      <c r="O25" s="602"/>
      <c r="P25" s="602"/>
      <c r="Q25" s="602"/>
      <c r="R25" s="602">
        <f t="shared" si="1"/>
        <v>0</v>
      </c>
      <c r="S25" s="602"/>
      <c r="T25" s="602"/>
      <c r="U25" s="601" t="str">
        <f t="shared" si="2"/>
        <v> </v>
      </c>
      <c r="V25" s="600"/>
    </row>
    <row r="26" customHeight="1" spans="1:22">
      <c r="A26" s="603"/>
      <c r="B26" s="604"/>
      <c r="C26" s="603"/>
      <c r="D26" s="604"/>
      <c r="E26" s="605"/>
      <c r="F26" s="605"/>
      <c r="G26" s="224"/>
      <c r="H26" s="224"/>
      <c r="I26" s="224"/>
      <c r="J26" s="224"/>
      <c r="K26" s="224"/>
      <c r="L26" s="229"/>
      <c r="M26" s="617"/>
      <c r="N26" s="618"/>
      <c r="O26" s="224"/>
      <c r="P26" s="224"/>
      <c r="Q26" s="224"/>
      <c r="R26" s="224"/>
      <c r="S26" s="224"/>
      <c r="T26" s="224"/>
      <c r="U26" s="601" t="str">
        <f t="shared" si="2"/>
        <v> </v>
      </c>
      <c r="V26" s="604"/>
    </row>
    <row r="27" customHeight="1" spans="1:22">
      <c r="A27" s="599" t="s">
        <v>934</v>
      </c>
      <c r="B27" s="599"/>
      <c r="C27" s="599"/>
      <c r="D27" s="599"/>
      <c r="E27" s="599"/>
      <c r="F27" s="599"/>
      <c r="G27" s="599"/>
      <c r="H27" s="62">
        <f t="shared" ref="H27:T27" si="3">SUM(H7:H26)</f>
        <v>0</v>
      </c>
      <c r="I27" s="62">
        <f t="shared" si="3"/>
        <v>0</v>
      </c>
      <c r="J27" s="62">
        <f t="shared" si="3"/>
        <v>0</v>
      </c>
      <c r="K27" s="62">
        <f t="shared" si="3"/>
        <v>0</v>
      </c>
      <c r="L27" s="619">
        <f t="shared" si="3"/>
        <v>0</v>
      </c>
      <c r="M27" s="61">
        <f t="shared" si="3"/>
        <v>0</v>
      </c>
      <c r="N27" s="63">
        <f t="shared" si="3"/>
        <v>0</v>
      </c>
      <c r="O27" s="62">
        <f t="shared" si="3"/>
        <v>0</v>
      </c>
      <c r="P27" s="62">
        <f t="shared" si="3"/>
        <v>0</v>
      </c>
      <c r="Q27" s="62">
        <f t="shared" si="3"/>
        <v>0</v>
      </c>
      <c r="R27" s="62">
        <f t="shared" si="3"/>
        <v>0</v>
      </c>
      <c r="S27" s="62">
        <f t="shared" si="3"/>
        <v>0</v>
      </c>
      <c r="T27" s="62">
        <f t="shared" si="3"/>
        <v>0</v>
      </c>
      <c r="U27" s="601" t="str">
        <f t="shared" si="2"/>
        <v> </v>
      </c>
      <c r="V27" s="600"/>
    </row>
    <row r="28" customHeight="1" spans="1:19">
      <c r="A28" s="17" t="e">
        <f>#REF!&amp;#REF!</f>
        <v>#REF!</v>
      </c>
      <c r="B28" s="606"/>
      <c r="L28" s="6" t="e">
        <f>"评估人员："&amp;#REF!</f>
        <v>#REF!</v>
      </c>
      <c r="M28" s="6"/>
      <c r="R28" s="6" t="e">
        <f>"评估人员："&amp;#REF!</f>
        <v>#REF!</v>
      </c>
      <c r="S28" s="6"/>
    </row>
    <row r="29" customHeight="1" spans="1:2">
      <c r="A29" s="17" t="e">
        <f>CONCATENATE(#REF!,#REF!,#REF!,#REF!,#REF!,#REF!,#REF!)</f>
        <v>#REF!</v>
      </c>
      <c r="B29" s="606"/>
    </row>
    <row r="30" customHeight="1" spans="1:2">
      <c r="A30" s="606"/>
      <c r="B30" s="606"/>
    </row>
    <row r="31" customHeight="1" spans="1:2">
      <c r="A31" s="606"/>
      <c r="B31" s="606"/>
    </row>
  </sheetData>
  <mergeCells count="23">
    <mergeCell ref="A2:V2"/>
    <mergeCell ref="A3:V3"/>
    <mergeCell ref="H5:I5"/>
    <mergeCell ref="N5:O5"/>
    <mergeCell ref="A27:E27"/>
    <mergeCell ref="A5:A6"/>
    <mergeCell ref="B5:B6"/>
    <mergeCell ref="C5:C6"/>
    <mergeCell ref="D5:D6"/>
    <mergeCell ref="E5:E6"/>
    <mergeCell ref="F5:F6"/>
    <mergeCell ref="G5:G6"/>
    <mergeCell ref="J5:J6"/>
    <mergeCell ref="K5:K6"/>
    <mergeCell ref="L5:L6"/>
    <mergeCell ref="M5:M6"/>
    <mergeCell ref="P5:P6"/>
    <mergeCell ref="Q5:Q6"/>
    <mergeCell ref="R5:R6"/>
    <mergeCell ref="S5:S6"/>
    <mergeCell ref="T5:T6"/>
    <mergeCell ref="U5:U6"/>
    <mergeCell ref="V5:V6"/>
  </mergeCells>
  <hyperlinks>
    <hyperlink ref="A1" location="索引目录!E32" display="返回索引页"/>
    <hyperlink ref="B1" location="存货汇总!B20" display="返回"/>
  </hyperlinks>
  <printOptions horizontalCentered="1"/>
  <pageMargins left="0.354166666666667" right="0.354166666666667" top="0.786805555555556" bottom="0.786805555555556" header="0.859722222222222" footer="0.511805555555556"/>
  <pageSetup paperSize="9" scale="55" fitToHeight="0" orientation="landscape"/>
  <headerFooter alignWithMargins="0">
    <oddHeader>&amp;R&amp;"宋体,常规"&amp;10表&amp;"Times New Roman,常规"3-9-12
&amp;"宋体,常规"共&amp;"Times New Roman,常规"&amp;N&amp;"宋体,常规"页第&amp;"Times New Roman,常规"&amp;P&amp;"宋体,常规"页</oddHead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044"/>
  <sheetViews>
    <sheetView topLeftCell="J12" workbookViewId="0">
      <selection activeCell="H13" sqref="H13"/>
    </sheetView>
  </sheetViews>
  <sheetFormatPr defaultColWidth="9" defaultRowHeight="15.75" customHeight="1"/>
  <cols>
    <col min="1" max="1" width="4.9" customWidth="1"/>
    <col min="2" max="2" width="13.1" customWidth="1" outlineLevel="1"/>
    <col min="3" max="3" width="13.1" customWidth="1"/>
    <col min="4" max="4" width="5.1" customWidth="1"/>
    <col min="5" max="5" width="5.5" customWidth="1"/>
    <col min="6" max="10" width="11.1" customWidth="1" outlineLevel="1"/>
    <col min="11" max="11" width="6.9" customWidth="1" outlineLevel="1"/>
    <col min="12" max="12" width="8.1" customWidth="1" outlineLevel="1"/>
    <col min="13" max="14" width="13.1" customWidth="1" outlineLevel="1"/>
    <col min="15" max="15" width="10.5" customWidth="1"/>
    <col min="16" max="16" width="8.5" customWidth="1"/>
    <col min="17" max="17" width="13.4" customWidth="1"/>
    <col min="18" max="18" width="11.4" customWidth="1" outlineLevel="1"/>
    <col min="19" max="19" width="10.4" customWidth="1"/>
    <col min="20" max="20" width="8.5" customWidth="1"/>
    <col min="21" max="22" width="12.6" customWidth="1"/>
    <col min="24" max="24" width="8.5" customWidth="1"/>
  </cols>
  <sheetData>
    <row r="1" spans="1:24">
      <c r="A1" s="1" t="s">
        <v>421</v>
      </c>
      <c r="B1" s="2" t="s">
        <v>462</v>
      </c>
      <c r="C1" s="2"/>
      <c r="D1" s="3"/>
      <c r="E1" s="3"/>
      <c r="F1" s="3"/>
      <c r="G1" s="3"/>
      <c r="H1" s="3"/>
      <c r="I1" s="3"/>
      <c r="J1" s="3"/>
      <c r="K1" s="3"/>
      <c r="L1" s="3"/>
      <c r="M1" s="3"/>
      <c r="N1" s="3"/>
      <c r="O1" s="3"/>
      <c r="P1" s="3"/>
      <c r="Q1" s="3"/>
      <c r="R1" s="3"/>
      <c r="S1" s="3"/>
      <c r="T1" s="3"/>
      <c r="U1" s="3"/>
      <c r="V1" s="3"/>
      <c r="W1" s="3"/>
      <c r="X1" s="3"/>
    </row>
    <row r="2" ht="30" customHeight="1" spans="1:24">
      <c r="A2" s="4" t="s">
        <v>968</v>
      </c>
      <c r="B2" s="4"/>
      <c r="C2" s="4"/>
      <c r="D2" s="4"/>
      <c r="E2" s="4"/>
      <c r="F2" s="4"/>
      <c r="G2" s="4"/>
      <c r="H2" s="4"/>
      <c r="I2" s="4"/>
      <c r="J2" s="4"/>
      <c r="K2" s="4"/>
      <c r="L2" s="4"/>
      <c r="M2" s="4"/>
      <c r="N2" s="4"/>
      <c r="O2" s="4"/>
      <c r="P2" s="4"/>
      <c r="Q2" s="4"/>
      <c r="R2" s="4"/>
      <c r="S2" s="4"/>
      <c r="T2" s="4"/>
      <c r="U2" s="4"/>
      <c r="V2" s="4"/>
      <c r="W2" s="4"/>
      <c r="X2" s="4"/>
    </row>
    <row r="3" ht="14.1" customHeight="1" spans="1:24">
      <c r="A3" s="5" t="e">
        <f>CONCATENATE(#REF!,#REF!,#REF!,#REF!,#REF!,#REF!,#REF!)</f>
        <v>#REF!</v>
      </c>
      <c r="B3" s="5"/>
      <c r="C3" s="5"/>
      <c r="D3" s="5"/>
      <c r="E3" s="5"/>
      <c r="F3" s="5"/>
      <c r="G3" s="5"/>
      <c r="H3" s="5"/>
      <c r="I3" s="5"/>
      <c r="J3" s="5"/>
      <c r="K3" s="5"/>
      <c r="L3" s="5"/>
      <c r="M3" s="5"/>
      <c r="N3" s="5"/>
      <c r="O3" s="5"/>
      <c r="P3" s="18"/>
      <c r="Q3" s="18"/>
      <c r="R3" s="18"/>
      <c r="S3" s="18"/>
      <c r="T3" s="18"/>
      <c r="U3" s="18"/>
      <c r="V3" s="18"/>
      <c r="W3" s="18"/>
      <c r="X3" s="18"/>
    </row>
    <row r="4" customHeight="1" spans="1:24">
      <c r="A4" s="6" t="e">
        <f>#REF!&amp;#REF!</f>
        <v>#REF!</v>
      </c>
      <c r="P4" s="587"/>
      <c r="X4" s="19" t="s">
        <v>464</v>
      </c>
    </row>
    <row r="5" ht="18" customHeight="1" spans="1:24">
      <c r="A5" s="7" t="s">
        <v>465</v>
      </c>
      <c r="B5" s="65" t="s">
        <v>572</v>
      </c>
      <c r="C5" s="7" t="s">
        <v>701</v>
      </c>
      <c r="D5" s="65" t="s">
        <v>714</v>
      </c>
      <c r="E5" s="65" t="s">
        <v>703</v>
      </c>
      <c r="F5" s="178" t="s">
        <v>949</v>
      </c>
      <c r="G5" s="182" t="s">
        <v>950</v>
      </c>
      <c r="H5" s="182" t="s">
        <v>969</v>
      </c>
      <c r="I5" s="182" t="s">
        <v>970</v>
      </c>
      <c r="J5" s="182" t="s">
        <v>971</v>
      </c>
      <c r="K5" s="7" t="s">
        <v>467</v>
      </c>
      <c r="L5" s="7"/>
      <c r="M5" s="50"/>
      <c r="N5" s="588" t="s">
        <v>704</v>
      </c>
      <c r="O5" s="33" t="s">
        <v>426</v>
      </c>
      <c r="P5" s="33"/>
      <c r="Q5" s="34"/>
      <c r="R5" s="65" t="s">
        <v>704</v>
      </c>
      <c r="S5" s="33" t="s">
        <v>427</v>
      </c>
      <c r="T5" s="33"/>
      <c r="U5" s="34"/>
      <c r="V5" s="54" t="s">
        <v>428</v>
      </c>
      <c r="W5" s="7" t="s">
        <v>469</v>
      </c>
      <c r="X5" s="7" t="s">
        <v>577</v>
      </c>
    </row>
    <row r="6" ht="18" customHeight="1" spans="1:24">
      <c r="A6" s="7"/>
      <c r="B6" s="66"/>
      <c r="C6" s="7"/>
      <c r="D6" s="66"/>
      <c r="E6" s="66"/>
      <c r="F6" s="179"/>
      <c r="G6" s="184"/>
      <c r="H6" s="184"/>
      <c r="I6" s="184"/>
      <c r="J6" s="184"/>
      <c r="K6" s="7" t="s">
        <v>707</v>
      </c>
      <c r="L6" s="7" t="s">
        <v>708</v>
      </c>
      <c r="M6" s="50" t="s">
        <v>709</v>
      </c>
      <c r="N6" s="589"/>
      <c r="O6" s="7" t="s">
        <v>707</v>
      </c>
      <c r="P6" s="7" t="s">
        <v>708</v>
      </c>
      <c r="Q6" s="7" t="s">
        <v>709</v>
      </c>
      <c r="R6" s="66"/>
      <c r="S6" s="7" t="s">
        <v>710</v>
      </c>
      <c r="T6" s="7" t="s">
        <v>708</v>
      </c>
      <c r="U6" s="7" t="s">
        <v>709</v>
      </c>
      <c r="V6" s="58"/>
      <c r="W6" s="7"/>
      <c r="X6" s="7"/>
    </row>
    <row r="7" customHeight="1" spans="1:24">
      <c r="A7" s="46"/>
      <c r="B7" s="70"/>
      <c r="C7" s="71"/>
      <c r="D7" s="72"/>
      <c r="E7" s="72"/>
      <c r="F7" s="72"/>
      <c r="G7" s="72"/>
      <c r="H7" s="72"/>
      <c r="I7" s="72"/>
      <c r="J7" s="72"/>
      <c r="K7" s="39"/>
      <c r="L7" s="14" t="str">
        <f>IF(K7=0,"",M7/K7)</f>
        <v/>
      </c>
      <c r="M7" s="73"/>
      <c r="N7" s="13"/>
      <c r="O7" s="590"/>
      <c r="P7" s="14" t="str">
        <f>IF(O7=0,"",Q7/O7)</f>
        <v/>
      </c>
      <c r="Q7" s="591"/>
      <c r="R7" s="591"/>
      <c r="S7" s="39"/>
      <c r="T7" s="14"/>
      <c r="U7" s="14"/>
      <c r="V7" s="14">
        <f>U7-(Q7-R7)</f>
        <v>0</v>
      </c>
      <c r="W7" s="14" t="str">
        <f>IF(Q7-R7=0,"",V7/(Q7-R7)*100)</f>
        <v/>
      </c>
      <c r="X7" s="20"/>
    </row>
    <row r="8" customHeight="1" spans="1:24">
      <c r="A8" s="10"/>
      <c r="B8" s="11"/>
      <c r="C8" s="11"/>
      <c r="D8" s="20"/>
      <c r="E8" s="20"/>
      <c r="F8" s="20"/>
      <c r="G8" s="20"/>
      <c r="H8" s="20"/>
      <c r="I8" s="20"/>
      <c r="J8" s="20"/>
      <c r="K8" s="39"/>
      <c r="L8" s="14" t="str">
        <f t="shared" ref="L8:L25" si="0">IF(K8=0,"",M8/K8)</f>
        <v/>
      </c>
      <c r="M8" s="73"/>
      <c r="N8" s="13"/>
      <c r="O8" s="590"/>
      <c r="P8" s="14" t="str">
        <f t="shared" ref="P8:P25" si="1">IF(O8=0,"",Q8/O8)</f>
        <v/>
      </c>
      <c r="Q8" s="591"/>
      <c r="R8" s="591"/>
      <c r="S8" s="39"/>
      <c r="T8" s="14"/>
      <c r="U8" s="14"/>
      <c r="V8" s="14">
        <f t="shared" ref="V8:V27" si="2">U8-(Q8-R8)</f>
        <v>0</v>
      </c>
      <c r="W8" s="14" t="str">
        <f t="shared" ref="W8:W27" si="3">IF(Q8-R8=0,"",V8/(Q8-R8)*100)</f>
        <v/>
      </c>
      <c r="X8" s="20"/>
    </row>
    <row r="9" customHeight="1" spans="1:24">
      <c r="A9" s="10"/>
      <c r="B9" s="11"/>
      <c r="C9" s="11"/>
      <c r="D9" s="20"/>
      <c r="E9" s="20"/>
      <c r="F9" s="20"/>
      <c r="G9" s="20"/>
      <c r="H9" s="20"/>
      <c r="I9" s="20"/>
      <c r="J9" s="20"/>
      <c r="K9" s="39"/>
      <c r="L9" s="14" t="str">
        <f t="shared" si="0"/>
        <v/>
      </c>
      <c r="M9" s="73"/>
      <c r="N9" s="13"/>
      <c r="O9" s="590"/>
      <c r="P9" s="14" t="str">
        <f t="shared" si="1"/>
        <v/>
      </c>
      <c r="Q9" s="591"/>
      <c r="R9" s="591"/>
      <c r="S9" s="39"/>
      <c r="T9" s="14"/>
      <c r="U9" s="14"/>
      <c r="V9" s="14">
        <f t="shared" si="2"/>
        <v>0</v>
      </c>
      <c r="W9" s="14" t="str">
        <f t="shared" si="3"/>
        <v/>
      </c>
      <c r="X9" s="20"/>
    </row>
    <row r="10" customHeight="1" spans="1:24">
      <c r="A10" s="10"/>
      <c r="B10" s="11"/>
      <c r="C10" s="11"/>
      <c r="D10" s="20"/>
      <c r="E10" s="20"/>
      <c r="F10" s="20"/>
      <c r="G10" s="20"/>
      <c r="H10" s="20"/>
      <c r="I10" s="20"/>
      <c r="J10" s="20"/>
      <c r="K10" s="39"/>
      <c r="L10" s="14" t="str">
        <f t="shared" si="0"/>
        <v/>
      </c>
      <c r="M10" s="73"/>
      <c r="N10" s="13"/>
      <c r="O10" s="590"/>
      <c r="P10" s="14" t="str">
        <f t="shared" si="1"/>
        <v/>
      </c>
      <c r="Q10" s="591"/>
      <c r="R10" s="591"/>
      <c r="S10" s="39"/>
      <c r="T10" s="14"/>
      <c r="U10" s="14"/>
      <c r="V10" s="14">
        <f t="shared" si="2"/>
        <v>0</v>
      </c>
      <c r="W10" s="14" t="str">
        <f t="shared" si="3"/>
        <v/>
      </c>
      <c r="X10" s="20"/>
    </row>
    <row r="11" customHeight="1" spans="1:24">
      <c r="A11" s="10"/>
      <c r="B11" s="11"/>
      <c r="C11" s="11"/>
      <c r="D11" s="20"/>
      <c r="E11" s="20"/>
      <c r="F11" s="20"/>
      <c r="G11" s="20"/>
      <c r="H11" s="20"/>
      <c r="I11" s="20"/>
      <c r="J11" s="20"/>
      <c r="K11" s="39"/>
      <c r="L11" s="14" t="str">
        <f t="shared" si="0"/>
        <v/>
      </c>
      <c r="M11" s="73"/>
      <c r="N11" s="13"/>
      <c r="O11" s="590"/>
      <c r="P11" s="14" t="str">
        <f t="shared" si="1"/>
        <v/>
      </c>
      <c r="Q11" s="591"/>
      <c r="R11" s="591"/>
      <c r="S11" s="39"/>
      <c r="T11" s="14"/>
      <c r="U11" s="14"/>
      <c r="V11" s="14">
        <f t="shared" si="2"/>
        <v>0</v>
      </c>
      <c r="W11" s="14" t="str">
        <f t="shared" si="3"/>
        <v/>
      </c>
      <c r="X11" s="20"/>
    </row>
    <row r="12" customHeight="1" spans="1:24">
      <c r="A12" s="10"/>
      <c r="B12" s="11"/>
      <c r="C12" s="11"/>
      <c r="D12" s="20"/>
      <c r="E12" s="20"/>
      <c r="F12" s="20"/>
      <c r="G12" s="20"/>
      <c r="H12" s="20"/>
      <c r="I12" s="20"/>
      <c r="J12" s="20"/>
      <c r="K12" s="39"/>
      <c r="L12" s="14" t="str">
        <f t="shared" si="0"/>
        <v/>
      </c>
      <c r="M12" s="73"/>
      <c r="N12" s="13"/>
      <c r="O12" s="590"/>
      <c r="P12" s="14" t="str">
        <f t="shared" si="1"/>
        <v/>
      </c>
      <c r="Q12" s="591"/>
      <c r="R12" s="591"/>
      <c r="S12" s="39"/>
      <c r="T12" s="14"/>
      <c r="U12" s="14"/>
      <c r="V12" s="14">
        <f t="shared" si="2"/>
        <v>0</v>
      </c>
      <c r="W12" s="14" t="str">
        <f t="shared" si="3"/>
        <v/>
      </c>
      <c r="X12" s="20"/>
    </row>
    <row r="13" customHeight="1" spans="1:24">
      <c r="A13" s="10"/>
      <c r="B13" s="11"/>
      <c r="C13" s="11"/>
      <c r="D13" s="20"/>
      <c r="E13" s="20"/>
      <c r="F13" s="20"/>
      <c r="G13" s="20"/>
      <c r="H13" s="20"/>
      <c r="I13" s="20"/>
      <c r="J13" s="20"/>
      <c r="K13" s="39"/>
      <c r="L13" s="14" t="str">
        <f t="shared" si="0"/>
        <v/>
      </c>
      <c r="M13" s="73"/>
      <c r="N13" s="13"/>
      <c r="O13" s="590"/>
      <c r="P13" s="14" t="str">
        <f t="shared" si="1"/>
        <v/>
      </c>
      <c r="Q13" s="591"/>
      <c r="R13" s="591"/>
      <c r="S13" s="39"/>
      <c r="T13" s="14"/>
      <c r="U13" s="14"/>
      <c r="V13" s="14">
        <f t="shared" si="2"/>
        <v>0</v>
      </c>
      <c r="W13" s="14" t="str">
        <f t="shared" si="3"/>
        <v/>
      </c>
      <c r="X13" s="20"/>
    </row>
    <row r="14" customHeight="1" spans="1:24">
      <c r="A14" s="10"/>
      <c r="B14" s="11"/>
      <c r="C14" s="11"/>
      <c r="D14" s="20"/>
      <c r="E14" s="20"/>
      <c r="F14" s="20"/>
      <c r="G14" s="20"/>
      <c r="H14" s="20"/>
      <c r="I14" s="20"/>
      <c r="J14" s="20"/>
      <c r="K14" s="39"/>
      <c r="L14" s="14" t="str">
        <f t="shared" si="0"/>
        <v/>
      </c>
      <c r="M14" s="73"/>
      <c r="N14" s="13"/>
      <c r="O14" s="590"/>
      <c r="P14" s="14" t="str">
        <f t="shared" si="1"/>
        <v/>
      </c>
      <c r="Q14" s="591"/>
      <c r="R14" s="591"/>
      <c r="S14" s="39"/>
      <c r="T14" s="14"/>
      <c r="U14" s="14"/>
      <c r="V14" s="14">
        <f t="shared" si="2"/>
        <v>0</v>
      </c>
      <c r="W14" s="14" t="str">
        <f t="shared" si="3"/>
        <v/>
      </c>
      <c r="X14" s="20"/>
    </row>
    <row r="15" customHeight="1" spans="1:24">
      <c r="A15" s="10"/>
      <c r="B15" s="11"/>
      <c r="C15" s="11"/>
      <c r="D15" s="20"/>
      <c r="E15" s="20"/>
      <c r="F15" s="20"/>
      <c r="G15" s="20"/>
      <c r="H15" s="20"/>
      <c r="I15" s="20"/>
      <c r="J15" s="20"/>
      <c r="K15" s="39"/>
      <c r="L15" s="14" t="str">
        <f t="shared" si="0"/>
        <v/>
      </c>
      <c r="M15" s="73"/>
      <c r="N15" s="13"/>
      <c r="O15" s="590"/>
      <c r="P15" s="14" t="str">
        <f t="shared" si="1"/>
        <v/>
      </c>
      <c r="Q15" s="591"/>
      <c r="R15" s="591"/>
      <c r="S15" s="39"/>
      <c r="T15" s="14"/>
      <c r="U15" s="14"/>
      <c r="V15" s="14">
        <f t="shared" si="2"/>
        <v>0</v>
      </c>
      <c r="W15" s="14" t="str">
        <f t="shared" si="3"/>
        <v/>
      </c>
      <c r="X15" s="20"/>
    </row>
    <row r="16" customHeight="1" spans="1:24">
      <c r="A16" s="10"/>
      <c r="B16" s="11"/>
      <c r="C16" s="11"/>
      <c r="D16" s="20"/>
      <c r="E16" s="20"/>
      <c r="F16" s="20"/>
      <c r="G16" s="20"/>
      <c r="H16" s="20"/>
      <c r="I16" s="20"/>
      <c r="J16" s="20"/>
      <c r="K16" s="39"/>
      <c r="L16" s="14" t="str">
        <f t="shared" si="0"/>
        <v/>
      </c>
      <c r="M16" s="73"/>
      <c r="N16" s="13"/>
      <c r="O16" s="590"/>
      <c r="P16" s="14" t="str">
        <f t="shared" si="1"/>
        <v/>
      </c>
      <c r="Q16" s="591"/>
      <c r="R16" s="591"/>
      <c r="S16" s="39"/>
      <c r="T16" s="14"/>
      <c r="U16" s="14"/>
      <c r="V16" s="14">
        <f t="shared" si="2"/>
        <v>0</v>
      </c>
      <c r="W16" s="14" t="str">
        <f t="shared" si="3"/>
        <v/>
      </c>
      <c r="X16" s="20"/>
    </row>
    <row r="17" customHeight="1" spans="1:24">
      <c r="A17" s="10"/>
      <c r="B17" s="11"/>
      <c r="C17" s="11"/>
      <c r="D17" s="20"/>
      <c r="E17" s="20"/>
      <c r="F17" s="20"/>
      <c r="G17" s="20"/>
      <c r="H17" s="20"/>
      <c r="I17" s="20"/>
      <c r="J17" s="20"/>
      <c r="K17" s="39"/>
      <c r="L17" s="14" t="str">
        <f t="shared" si="0"/>
        <v/>
      </c>
      <c r="M17" s="73"/>
      <c r="N17" s="13"/>
      <c r="O17" s="590"/>
      <c r="P17" s="14" t="str">
        <f t="shared" si="1"/>
        <v/>
      </c>
      <c r="Q17" s="591"/>
      <c r="R17" s="591"/>
      <c r="S17" s="39"/>
      <c r="T17" s="14"/>
      <c r="U17" s="14"/>
      <c r="V17" s="14">
        <f t="shared" si="2"/>
        <v>0</v>
      </c>
      <c r="W17" s="14" t="str">
        <f t="shared" si="3"/>
        <v/>
      </c>
      <c r="X17" s="20"/>
    </row>
    <row r="18" customHeight="1" spans="1:24">
      <c r="A18" s="10"/>
      <c r="B18" s="11"/>
      <c r="C18" s="11"/>
      <c r="D18" s="20"/>
      <c r="E18" s="20"/>
      <c r="F18" s="20"/>
      <c r="G18" s="20"/>
      <c r="H18" s="20"/>
      <c r="I18" s="20"/>
      <c r="J18" s="20"/>
      <c r="K18" s="39"/>
      <c r="L18" s="14" t="str">
        <f t="shared" si="0"/>
        <v/>
      </c>
      <c r="M18" s="73"/>
      <c r="N18" s="13"/>
      <c r="O18" s="590"/>
      <c r="P18" s="14" t="str">
        <f t="shared" si="1"/>
        <v/>
      </c>
      <c r="Q18" s="591"/>
      <c r="R18" s="591"/>
      <c r="S18" s="39"/>
      <c r="T18" s="14"/>
      <c r="U18" s="14"/>
      <c r="V18" s="14">
        <f t="shared" si="2"/>
        <v>0</v>
      </c>
      <c r="W18" s="14" t="str">
        <f t="shared" si="3"/>
        <v/>
      </c>
      <c r="X18" s="20"/>
    </row>
    <row r="19" customHeight="1" spans="1:24">
      <c r="A19" s="10"/>
      <c r="B19" s="11"/>
      <c r="C19" s="11"/>
      <c r="D19" s="20"/>
      <c r="E19" s="20"/>
      <c r="F19" s="20"/>
      <c r="G19" s="20"/>
      <c r="H19" s="20"/>
      <c r="I19" s="20"/>
      <c r="J19" s="20"/>
      <c r="K19" s="39"/>
      <c r="L19" s="14" t="str">
        <f t="shared" si="0"/>
        <v/>
      </c>
      <c r="M19" s="73"/>
      <c r="N19" s="13"/>
      <c r="O19" s="590"/>
      <c r="P19" s="14" t="str">
        <f t="shared" si="1"/>
        <v/>
      </c>
      <c r="Q19" s="591"/>
      <c r="R19" s="591"/>
      <c r="S19" s="39"/>
      <c r="T19" s="14"/>
      <c r="U19" s="14"/>
      <c r="V19" s="14">
        <f t="shared" si="2"/>
        <v>0</v>
      </c>
      <c r="W19" s="14" t="str">
        <f t="shared" si="3"/>
        <v/>
      </c>
      <c r="X19" s="20"/>
    </row>
    <row r="20" customHeight="1" spans="1:24">
      <c r="A20" s="10"/>
      <c r="B20" s="11"/>
      <c r="C20" s="11"/>
      <c r="D20" s="20"/>
      <c r="E20" s="20"/>
      <c r="F20" s="20"/>
      <c r="G20" s="20"/>
      <c r="H20" s="20"/>
      <c r="I20" s="20"/>
      <c r="J20" s="20"/>
      <c r="K20" s="39"/>
      <c r="L20" s="14" t="str">
        <f t="shared" si="0"/>
        <v/>
      </c>
      <c r="M20" s="73"/>
      <c r="N20" s="13"/>
      <c r="O20" s="590"/>
      <c r="P20" s="14" t="str">
        <f t="shared" si="1"/>
        <v/>
      </c>
      <c r="Q20" s="591"/>
      <c r="R20" s="591"/>
      <c r="S20" s="39"/>
      <c r="T20" s="14"/>
      <c r="U20" s="14"/>
      <c r="V20" s="14">
        <f t="shared" si="2"/>
        <v>0</v>
      </c>
      <c r="W20" s="14" t="str">
        <f t="shared" si="3"/>
        <v/>
      </c>
      <c r="X20" s="20"/>
    </row>
    <row r="21" customHeight="1" spans="1:24">
      <c r="A21" s="10"/>
      <c r="B21" s="11"/>
      <c r="C21" s="11"/>
      <c r="D21" s="20"/>
      <c r="E21" s="20"/>
      <c r="F21" s="20"/>
      <c r="G21" s="20"/>
      <c r="H21" s="20"/>
      <c r="I21" s="20"/>
      <c r="J21" s="20"/>
      <c r="K21" s="39"/>
      <c r="L21" s="14" t="str">
        <f t="shared" si="0"/>
        <v/>
      </c>
      <c r="M21" s="73"/>
      <c r="N21" s="13"/>
      <c r="O21" s="590"/>
      <c r="P21" s="14" t="str">
        <f t="shared" si="1"/>
        <v/>
      </c>
      <c r="Q21" s="591"/>
      <c r="R21" s="591"/>
      <c r="S21" s="39"/>
      <c r="T21" s="14"/>
      <c r="U21" s="14"/>
      <c r="V21" s="14">
        <f t="shared" si="2"/>
        <v>0</v>
      </c>
      <c r="W21" s="14" t="str">
        <f t="shared" si="3"/>
        <v/>
      </c>
      <c r="X21" s="20"/>
    </row>
    <row r="22" customHeight="1" spans="1:24">
      <c r="A22" s="10"/>
      <c r="B22" s="11"/>
      <c r="C22" s="11"/>
      <c r="D22" s="20"/>
      <c r="E22" s="20"/>
      <c r="F22" s="20"/>
      <c r="G22" s="20"/>
      <c r="H22" s="20"/>
      <c r="I22" s="20"/>
      <c r="J22" s="20"/>
      <c r="K22" s="39"/>
      <c r="L22" s="14" t="str">
        <f t="shared" si="0"/>
        <v/>
      </c>
      <c r="M22" s="73"/>
      <c r="N22" s="13"/>
      <c r="O22" s="590"/>
      <c r="P22" s="14" t="str">
        <f t="shared" si="1"/>
        <v/>
      </c>
      <c r="Q22" s="591"/>
      <c r="R22" s="591"/>
      <c r="S22" s="39"/>
      <c r="T22" s="14"/>
      <c r="U22" s="14"/>
      <c r="V22" s="14">
        <f t="shared" si="2"/>
        <v>0</v>
      </c>
      <c r="W22" s="14" t="str">
        <f t="shared" si="3"/>
        <v/>
      </c>
      <c r="X22" s="20"/>
    </row>
    <row r="23" customHeight="1" spans="1:24">
      <c r="A23" s="10"/>
      <c r="B23" s="11"/>
      <c r="C23" s="11"/>
      <c r="D23" s="20"/>
      <c r="E23" s="20"/>
      <c r="F23" s="20"/>
      <c r="G23" s="20"/>
      <c r="H23" s="20"/>
      <c r="I23" s="20"/>
      <c r="J23" s="20"/>
      <c r="K23" s="39"/>
      <c r="L23" s="14" t="str">
        <f t="shared" si="0"/>
        <v/>
      </c>
      <c r="M23" s="73"/>
      <c r="N23" s="13"/>
      <c r="O23" s="590"/>
      <c r="P23" s="14" t="str">
        <f t="shared" si="1"/>
        <v/>
      </c>
      <c r="Q23" s="591"/>
      <c r="R23" s="591"/>
      <c r="S23" s="39"/>
      <c r="T23" s="14"/>
      <c r="U23" s="14"/>
      <c r="V23" s="14">
        <f t="shared" si="2"/>
        <v>0</v>
      </c>
      <c r="W23" s="14" t="str">
        <f t="shared" si="3"/>
        <v/>
      </c>
      <c r="X23" s="20"/>
    </row>
    <row r="24" customHeight="1" spans="1:24">
      <c r="A24" s="10"/>
      <c r="B24" s="11"/>
      <c r="C24" s="11"/>
      <c r="D24" s="20"/>
      <c r="E24" s="20"/>
      <c r="F24" s="20"/>
      <c r="G24" s="20"/>
      <c r="H24" s="20"/>
      <c r="I24" s="20"/>
      <c r="J24" s="20"/>
      <c r="K24" s="39"/>
      <c r="L24" s="14" t="str">
        <f t="shared" si="0"/>
        <v/>
      </c>
      <c r="M24" s="73"/>
      <c r="N24" s="13"/>
      <c r="O24" s="590"/>
      <c r="P24" s="14" t="str">
        <f t="shared" si="1"/>
        <v/>
      </c>
      <c r="Q24" s="591"/>
      <c r="R24" s="591"/>
      <c r="S24" s="39"/>
      <c r="T24" s="14"/>
      <c r="U24" s="14"/>
      <c r="V24" s="14">
        <f t="shared" si="2"/>
        <v>0</v>
      </c>
      <c r="W24" s="14" t="str">
        <f t="shared" si="3"/>
        <v/>
      </c>
      <c r="X24" s="20"/>
    </row>
    <row r="25" customHeight="1" spans="1:24">
      <c r="A25" s="10"/>
      <c r="B25" s="11"/>
      <c r="C25" s="11"/>
      <c r="D25" s="20"/>
      <c r="E25" s="20"/>
      <c r="F25" s="20"/>
      <c r="G25" s="20"/>
      <c r="H25" s="20"/>
      <c r="I25" s="20"/>
      <c r="J25" s="20"/>
      <c r="K25" s="39"/>
      <c r="L25" s="14" t="str">
        <f t="shared" si="0"/>
        <v/>
      </c>
      <c r="M25" s="73"/>
      <c r="N25" s="13"/>
      <c r="O25" s="590"/>
      <c r="P25" s="14" t="str">
        <f t="shared" si="1"/>
        <v/>
      </c>
      <c r="Q25" s="591"/>
      <c r="R25" s="591"/>
      <c r="S25" s="39"/>
      <c r="T25" s="14"/>
      <c r="U25" s="14"/>
      <c r="V25" s="14">
        <f t="shared" si="2"/>
        <v>0</v>
      </c>
      <c r="W25" s="14" t="str">
        <f t="shared" si="3"/>
        <v/>
      </c>
      <c r="X25" s="20"/>
    </row>
    <row r="26" customHeight="1" spans="1:24">
      <c r="A26" s="10"/>
      <c r="B26" s="11"/>
      <c r="C26" s="11"/>
      <c r="D26" s="20"/>
      <c r="E26" s="20"/>
      <c r="F26" s="20"/>
      <c r="G26" s="20"/>
      <c r="H26" s="20"/>
      <c r="I26" s="20"/>
      <c r="J26" s="20"/>
      <c r="K26" s="39"/>
      <c r="L26" s="14"/>
      <c r="M26" s="73"/>
      <c r="N26" s="13"/>
      <c r="O26" s="76"/>
      <c r="P26" s="75"/>
      <c r="Q26" s="76"/>
      <c r="R26" s="76"/>
      <c r="S26" s="39"/>
      <c r="T26" s="14"/>
      <c r="U26" s="14"/>
      <c r="V26" s="14">
        <f t="shared" si="2"/>
        <v>0</v>
      </c>
      <c r="W26" s="14" t="str">
        <f t="shared" si="3"/>
        <v/>
      </c>
      <c r="X26" s="20"/>
    </row>
    <row r="27" customHeight="1" spans="1:24">
      <c r="A27" s="146" t="s">
        <v>621</v>
      </c>
      <c r="B27" s="91"/>
      <c r="C27" s="91"/>
      <c r="D27" s="20"/>
      <c r="E27" s="20"/>
      <c r="F27" s="20"/>
      <c r="G27" s="20"/>
      <c r="H27" s="20"/>
      <c r="I27" s="20"/>
      <c r="J27" s="20"/>
      <c r="K27" s="39"/>
      <c r="L27" s="14"/>
      <c r="M27" s="73">
        <f>SUM(M7:M26)</f>
        <v>0</v>
      </c>
      <c r="N27" s="13">
        <f>SUM(N7:N26)</f>
        <v>0</v>
      </c>
      <c r="O27" s="79"/>
      <c r="P27" s="14"/>
      <c r="Q27" s="14">
        <f>SUM(Q7:Q26)</f>
        <v>0</v>
      </c>
      <c r="R27" s="14">
        <f>SUM(R7:R26)</f>
        <v>0</v>
      </c>
      <c r="S27" s="39"/>
      <c r="T27" s="14"/>
      <c r="U27" s="14">
        <f>SUM(U7:U26)</f>
        <v>0</v>
      </c>
      <c r="V27" s="14">
        <f t="shared" si="2"/>
        <v>0</v>
      </c>
      <c r="W27" s="14" t="str">
        <f t="shared" si="3"/>
        <v/>
      </c>
      <c r="X27" s="20"/>
    </row>
    <row r="28" customHeight="1" spans="1:19">
      <c r="A28" s="17" t="e">
        <f>#REF!&amp;#REF!</f>
        <v>#REF!</v>
      </c>
      <c r="O28" s="587"/>
      <c r="P28" s="6"/>
      <c r="Q28" s="6"/>
      <c r="R28" s="6"/>
      <c r="S28" s="27" t="e">
        <f>"评估人员："&amp;#REF!</f>
        <v>#REF!</v>
      </c>
    </row>
    <row r="29" customHeight="1" spans="1:18">
      <c r="A29" s="27" t="e">
        <f>CONCATENATE(#REF!,#REF!,#REF!,#REF!,#REF!,#REF!,#REF!)</f>
        <v>#REF!</v>
      </c>
      <c r="O29" s="587"/>
      <c r="P29" s="587"/>
      <c r="Q29" s="587"/>
      <c r="R29" s="587"/>
    </row>
    <row r="30" customHeight="1" spans="1:18">
      <c r="A30" s="586"/>
      <c r="B30" s="19" t="s">
        <v>642</v>
      </c>
      <c r="C30" s="27" t="s">
        <v>711</v>
      </c>
      <c r="O30" s="587"/>
      <c r="P30" s="587"/>
      <c r="Q30" s="587"/>
      <c r="R30" s="587"/>
    </row>
    <row r="31" customHeight="1" spans="1:18">
      <c r="A31" s="586"/>
      <c r="C31" s="27" t="s">
        <v>712</v>
      </c>
      <c r="O31" s="587"/>
      <c r="P31" s="587"/>
      <c r="Q31" s="587"/>
      <c r="R31" s="587"/>
    </row>
    <row r="32" customHeight="1" spans="16:16">
      <c r="P32" s="587"/>
    </row>
    <row r="33" customHeight="1" spans="16:16">
      <c r="P33" s="587"/>
    </row>
    <row r="34" customHeight="1" spans="16:16">
      <c r="P34" s="587"/>
    </row>
    <row r="35" customHeight="1" spans="16:16">
      <c r="P35" s="587"/>
    </row>
    <row r="36" customHeight="1" spans="16:16">
      <c r="P36" s="587"/>
    </row>
    <row r="37" customHeight="1" spans="16:16">
      <c r="P37" s="587"/>
    </row>
    <row r="38" customHeight="1" spans="16:16">
      <c r="P38" s="587"/>
    </row>
    <row r="39" customHeight="1" spans="16:16">
      <c r="P39" s="587"/>
    </row>
    <row r="40" customHeight="1" spans="16:16">
      <c r="P40" s="587"/>
    </row>
    <row r="41" customHeight="1" spans="16:16">
      <c r="P41" s="587"/>
    </row>
    <row r="42" customHeight="1" spans="16:16">
      <c r="P42" s="587"/>
    </row>
    <row r="43" customHeight="1" spans="16:16">
      <c r="P43" s="587"/>
    </row>
    <row r="44" customHeight="1" spans="16:16">
      <c r="P44" s="587"/>
    </row>
    <row r="45" customHeight="1" spans="16:16">
      <c r="P45" s="587"/>
    </row>
    <row r="46" customHeight="1" spans="16:16">
      <c r="P46" s="587"/>
    </row>
    <row r="47" customHeight="1" spans="16:16">
      <c r="P47" s="587"/>
    </row>
    <row r="48" customHeight="1" spans="16:16">
      <c r="P48" s="587"/>
    </row>
    <row r="49" customHeight="1" spans="16:16">
      <c r="P49" s="587"/>
    </row>
    <row r="50" customHeight="1" spans="16:16">
      <c r="P50" s="587"/>
    </row>
    <row r="51" customHeight="1" spans="16:16">
      <c r="P51" s="587"/>
    </row>
    <row r="52" customHeight="1" spans="16:16">
      <c r="P52" s="587"/>
    </row>
    <row r="53" customHeight="1" spans="16:16">
      <c r="P53" s="587"/>
    </row>
    <row r="54" customHeight="1" spans="16:16">
      <c r="P54" s="587"/>
    </row>
    <row r="55" customHeight="1" spans="16:16">
      <c r="P55" s="587"/>
    </row>
    <row r="56" customHeight="1" spans="16:16">
      <c r="P56" s="587"/>
    </row>
    <row r="57" customHeight="1" spans="16:16">
      <c r="P57" s="587"/>
    </row>
    <row r="58" customHeight="1" spans="16:16">
      <c r="P58" s="587"/>
    </row>
    <row r="59" customHeight="1" spans="16:16">
      <c r="P59" s="587"/>
    </row>
    <row r="60" customHeight="1" spans="16:16">
      <c r="P60" s="587"/>
    </row>
    <row r="61" customHeight="1" spans="16:16">
      <c r="P61" s="587"/>
    </row>
    <row r="62" customHeight="1" spans="16:16">
      <c r="P62" s="587"/>
    </row>
    <row r="63" customHeight="1" spans="16:16">
      <c r="P63" s="587"/>
    </row>
    <row r="64" customHeight="1" spans="16:16">
      <c r="P64" s="587"/>
    </row>
    <row r="65" customHeight="1" spans="16:16">
      <c r="P65" s="587"/>
    </row>
    <row r="66" customHeight="1" spans="16:16">
      <c r="P66" s="587"/>
    </row>
    <row r="67" customHeight="1" spans="16:16">
      <c r="P67" s="587"/>
    </row>
    <row r="68" customHeight="1" spans="16:16">
      <c r="P68" s="587"/>
    </row>
    <row r="69" customHeight="1" spans="16:16">
      <c r="P69" s="587"/>
    </row>
    <row r="70" customHeight="1" spans="16:16">
      <c r="P70" s="587"/>
    </row>
    <row r="71" customHeight="1" spans="16:16">
      <c r="P71" s="587"/>
    </row>
    <row r="72" customHeight="1" spans="16:16">
      <c r="P72" s="587"/>
    </row>
    <row r="73" customHeight="1" spans="16:16">
      <c r="P73" s="587"/>
    </row>
    <row r="74" customHeight="1" spans="16:16">
      <c r="P74" s="587"/>
    </row>
    <row r="75" customHeight="1" spans="16:16">
      <c r="P75" s="587"/>
    </row>
    <row r="76" customHeight="1" spans="16:16">
      <c r="P76" s="587"/>
    </row>
    <row r="77" customHeight="1" spans="16:16">
      <c r="P77" s="587"/>
    </row>
    <row r="78" customHeight="1" spans="16:16">
      <c r="P78" s="587"/>
    </row>
    <row r="79" customHeight="1" spans="16:16">
      <c r="P79" s="587"/>
    </row>
    <row r="80" customHeight="1" spans="16:16">
      <c r="P80" s="587"/>
    </row>
    <row r="81" customHeight="1" spans="16:16">
      <c r="P81" s="587"/>
    </row>
    <row r="82" customHeight="1" spans="16:16">
      <c r="P82" s="587"/>
    </row>
    <row r="83" customHeight="1" spans="16:16">
      <c r="P83" s="587"/>
    </row>
    <row r="84" customHeight="1" spans="16:16">
      <c r="P84" s="587"/>
    </row>
    <row r="85" customHeight="1" spans="16:16">
      <c r="P85" s="587"/>
    </row>
    <row r="86" customHeight="1" spans="16:16">
      <c r="P86" s="587"/>
    </row>
    <row r="87" customHeight="1" spans="16:16">
      <c r="P87" s="587"/>
    </row>
    <row r="88" customHeight="1" spans="16:16">
      <c r="P88" s="587"/>
    </row>
    <row r="89" customHeight="1" spans="16:16">
      <c r="P89" s="587"/>
    </row>
    <row r="90" customHeight="1" spans="16:16">
      <c r="P90" s="587"/>
    </row>
    <row r="91" customHeight="1" spans="16:16">
      <c r="P91" s="587"/>
    </row>
    <row r="92" customHeight="1" spans="16:16">
      <c r="P92" s="587"/>
    </row>
    <row r="93" customHeight="1" spans="16:16">
      <c r="P93" s="587"/>
    </row>
    <row r="94" customHeight="1" spans="16:16">
      <c r="P94" s="587"/>
    </row>
    <row r="95" customHeight="1" spans="16:16">
      <c r="P95" s="587"/>
    </row>
    <row r="96" customHeight="1" spans="16:16">
      <c r="P96" s="587"/>
    </row>
    <row r="97" customHeight="1" spans="16:16">
      <c r="P97" s="587"/>
    </row>
    <row r="98" customHeight="1" spans="16:16">
      <c r="P98" s="587"/>
    </row>
    <row r="99" customHeight="1" spans="16:16">
      <c r="P99" s="587"/>
    </row>
    <row r="100" customHeight="1" spans="16:16">
      <c r="P100" s="587"/>
    </row>
    <row r="101" customHeight="1" spans="16:16">
      <c r="P101" s="587"/>
    </row>
    <row r="102" customHeight="1" spans="16:16">
      <c r="P102" s="587"/>
    </row>
    <row r="103" customHeight="1" spans="16:16">
      <c r="P103" s="587"/>
    </row>
    <row r="104" customHeight="1" spans="16:16">
      <c r="P104" s="587"/>
    </row>
    <row r="105" customHeight="1" spans="16:16">
      <c r="P105" s="587"/>
    </row>
    <row r="106" customHeight="1" spans="16:16">
      <c r="P106" s="587"/>
    </row>
    <row r="107" customHeight="1" spans="16:16">
      <c r="P107" s="587"/>
    </row>
    <row r="108" customHeight="1" spans="16:16">
      <c r="P108" s="587"/>
    </row>
    <row r="109" customHeight="1" spans="16:16">
      <c r="P109" s="587"/>
    </row>
    <row r="110" customHeight="1" spans="16:16">
      <c r="P110" s="587"/>
    </row>
    <row r="111" customHeight="1" spans="16:16">
      <c r="P111" s="587"/>
    </row>
    <row r="112" customHeight="1" spans="16:16">
      <c r="P112" s="587"/>
    </row>
    <row r="113" customHeight="1" spans="16:16">
      <c r="P113" s="587"/>
    </row>
    <row r="114" customHeight="1" spans="16:16">
      <c r="P114" s="587"/>
    </row>
    <row r="115" customHeight="1" spans="16:16">
      <c r="P115" s="587"/>
    </row>
    <row r="116" customHeight="1" spans="16:16">
      <c r="P116" s="587"/>
    </row>
    <row r="117" customHeight="1" spans="16:16">
      <c r="P117" s="587"/>
    </row>
    <row r="118" customHeight="1" spans="16:16">
      <c r="P118" s="587"/>
    </row>
    <row r="119" customHeight="1" spans="16:16">
      <c r="P119" s="587"/>
    </row>
    <row r="120" customHeight="1" spans="16:16">
      <c r="P120" s="587"/>
    </row>
    <row r="121" customHeight="1" spans="16:16">
      <c r="P121" s="587"/>
    </row>
    <row r="122" customHeight="1" spans="16:16">
      <c r="P122" s="587"/>
    </row>
    <row r="123" customHeight="1" spans="16:16">
      <c r="P123" s="587"/>
    </row>
    <row r="124" customHeight="1" spans="16:16">
      <c r="P124" s="587"/>
    </row>
    <row r="125" customHeight="1" spans="16:16">
      <c r="P125" s="587"/>
    </row>
    <row r="126" customHeight="1" spans="16:16">
      <c r="P126" s="587"/>
    </row>
    <row r="127" customHeight="1" spans="16:16">
      <c r="P127" s="587"/>
    </row>
    <row r="128" customHeight="1" spans="16:16">
      <c r="P128" s="587"/>
    </row>
    <row r="129" customHeight="1" spans="16:16">
      <c r="P129" s="587"/>
    </row>
    <row r="130" customHeight="1" spans="16:16">
      <c r="P130" s="587"/>
    </row>
    <row r="131" customHeight="1" spans="16:16">
      <c r="P131" s="587"/>
    </row>
    <row r="132" customHeight="1" spans="16:16">
      <c r="P132" s="587"/>
    </row>
    <row r="133" customHeight="1" spans="16:16">
      <c r="P133" s="587"/>
    </row>
    <row r="134" customHeight="1" spans="16:16">
      <c r="P134" s="587"/>
    </row>
    <row r="135" customHeight="1" spans="16:16">
      <c r="P135" s="587"/>
    </row>
    <row r="136" customHeight="1" spans="16:16">
      <c r="P136" s="587"/>
    </row>
    <row r="137" customHeight="1" spans="16:16">
      <c r="P137" s="587"/>
    </row>
    <row r="138" customHeight="1" spans="16:16">
      <c r="P138" s="587"/>
    </row>
    <row r="139" customHeight="1" spans="16:16">
      <c r="P139" s="587"/>
    </row>
    <row r="140" customHeight="1" spans="16:16">
      <c r="P140" s="587"/>
    </row>
    <row r="141" customHeight="1" spans="16:16">
      <c r="P141" s="587"/>
    </row>
    <row r="142" customHeight="1" spans="16:16">
      <c r="P142" s="587"/>
    </row>
    <row r="143" customHeight="1" spans="16:16">
      <c r="P143" s="587"/>
    </row>
    <row r="144" customHeight="1" spans="16:16">
      <c r="P144" s="587"/>
    </row>
    <row r="145" customHeight="1" spans="16:16">
      <c r="P145" s="587"/>
    </row>
    <row r="146" customHeight="1" spans="16:16">
      <c r="P146" s="587"/>
    </row>
    <row r="147" customHeight="1" spans="16:16">
      <c r="P147" s="587"/>
    </row>
    <row r="148" customHeight="1" spans="16:16">
      <c r="P148" s="587"/>
    </row>
    <row r="149" customHeight="1" spans="16:16">
      <c r="P149" s="587"/>
    </row>
    <row r="150" customHeight="1" spans="16:16">
      <c r="P150" s="587"/>
    </row>
    <row r="151" customHeight="1" spans="16:16">
      <c r="P151" s="587"/>
    </row>
    <row r="152" customHeight="1" spans="16:16">
      <c r="P152" s="587"/>
    </row>
    <row r="153" customHeight="1" spans="16:16">
      <c r="P153" s="587"/>
    </row>
    <row r="154" customHeight="1" spans="16:16">
      <c r="P154" s="587"/>
    </row>
    <row r="155" customHeight="1" spans="16:16">
      <c r="P155" s="587"/>
    </row>
    <row r="156" customHeight="1" spans="16:16">
      <c r="P156" s="587"/>
    </row>
    <row r="157" customHeight="1" spans="16:16">
      <c r="P157" s="587"/>
    </row>
    <row r="158" customHeight="1" spans="16:16">
      <c r="P158" s="587"/>
    </row>
    <row r="159" customHeight="1" spans="16:16">
      <c r="P159" s="587"/>
    </row>
    <row r="160" customHeight="1" spans="16:16">
      <c r="P160" s="587"/>
    </row>
    <row r="161" customHeight="1" spans="16:16">
      <c r="P161" s="587"/>
    </row>
    <row r="162" customHeight="1" spans="16:16">
      <c r="P162" s="587"/>
    </row>
    <row r="163" customHeight="1" spans="16:16">
      <c r="P163" s="587"/>
    </row>
    <row r="164" customHeight="1" spans="16:16">
      <c r="P164" s="587"/>
    </row>
    <row r="165" customHeight="1" spans="16:16">
      <c r="P165" s="587"/>
    </row>
    <row r="166" customHeight="1" spans="16:16">
      <c r="P166" s="587"/>
    </row>
    <row r="167" customHeight="1" spans="16:16">
      <c r="P167" s="587"/>
    </row>
    <row r="168" customHeight="1" spans="16:16">
      <c r="P168" s="587"/>
    </row>
    <row r="169" customHeight="1" spans="16:16">
      <c r="P169" s="587"/>
    </row>
    <row r="170" customHeight="1" spans="16:16">
      <c r="P170" s="587"/>
    </row>
    <row r="171" customHeight="1" spans="16:16">
      <c r="P171" s="587"/>
    </row>
    <row r="172" customHeight="1" spans="16:16">
      <c r="P172" s="587"/>
    </row>
    <row r="173" customHeight="1" spans="16:16">
      <c r="P173" s="587"/>
    </row>
    <row r="174" customHeight="1" spans="16:16">
      <c r="P174" s="587"/>
    </row>
    <row r="175" customHeight="1" spans="16:16">
      <c r="P175" s="587"/>
    </row>
    <row r="176" customHeight="1" spans="16:16">
      <c r="P176" s="587"/>
    </row>
    <row r="177" customHeight="1" spans="16:16">
      <c r="P177" s="587"/>
    </row>
    <row r="178" customHeight="1" spans="16:16">
      <c r="P178" s="587"/>
    </row>
    <row r="179" customHeight="1" spans="16:16">
      <c r="P179" s="587"/>
    </row>
    <row r="180" customHeight="1" spans="16:16">
      <c r="P180" s="587"/>
    </row>
    <row r="181" customHeight="1" spans="16:16">
      <c r="P181" s="587"/>
    </row>
    <row r="182" customHeight="1" spans="16:16">
      <c r="P182" s="587"/>
    </row>
    <row r="183" customHeight="1" spans="16:16">
      <c r="P183" s="587"/>
    </row>
    <row r="184" customHeight="1" spans="16:16">
      <c r="P184" s="587"/>
    </row>
    <row r="185" customHeight="1" spans="16:16">
      <c r="P185" s="587"/>
    </row>
    <row r="186" customHeight="1" spans="16:16">
      <c r="P186" s="587"/>
    </row>
    <row r="187" customHeight="1" spans="16:16">
      <c r="P187" s="587"/>
    </row>
    <row r="188" customHeight="1" spans="16:16">
      <c r="P188" s="587"/>
    </row>
    <row r="189" customHeight="1" spans="16:16">
      <c r="P189" s="587"/>
    </row>
    <row r="190" customHeight="1" spans="16:16">
      <c r="P190" s="587"/>
    </row>
    <row r="191" customHeight="1" spans="16:16">
      <c r="P191" s="587"/>
    </row>
    <row r="192" customHeight="1" spans="16:16">
      <c r="P192" s="587"/>
    </row>
    <row r="193" customHeight="1" spans="16:16">
      <c r="P193" s="587"/>
    </row>
    <row r="194" customHeight="1" spans="16:16">
      <c r="P194" s="587"/>
    </row>
    <row r="195" customHeight="1" spans="16:16">
      <c r="P195" s="587"/>
    </row>
    <row r="196" customHeight="1" spans="16:16">
      <c r="P196" s="587"/>
    </row>
    <row r="197" customHeight="1" spans="16:16">
      <c r="P197" s="587"/>
    </row>
    <row r="198" customHeight="1" spans="16:16">
      <c r="P198" s="587"/>
    </row>
    <row r="199" customHeight="1" spans="16:16">
      <c r="P199" s="587"/>
    </row>
    <row r="200" customHeight="1" spans="16:16">
      <c r="P200" s="587"/>
    </row>
    <row r="201" customHeight="1" spans="16:16">
      <c r="P201" s="587"/>
    </row>
    <row r="202" customHeight="1" spans="16:16">
      <c r="P202" s="587"/>
    </row>
    <row r="203" customHeight="1" spans="16:16">
      <c r="P203" s="587"/>
    </row>
    <row r="204" customHeight="1" spans="16:16">
      <c r="P204" s="587"/>
    </row>
    <row r="205" customHeight="1" spans="16:16">
      <c r="P205" s="587"/>
    </row>
    <row r="206" customHeight="1" spans="16:16">
      <c r="P206" s="587"/>
    </row>
    <row r="207" customHeight="1" spans="16:16">
      <c r="P207" s="587"/>
    </row>
    <row r="208" customHeight="1" spans="16:16">
      <c r="P208" s="587"/>
    </row>
    <row r="209" customHeight="1" spans="16:16">
      <c r="P209" s="587"/>
    </row>
    <row r="210" customHeight="1" spans="16:16">
      <c r="P210" s="587"/>
    </row>
    <row r="211" customHeight="1" spans="16:16">
      <c r="P211" s="587"/>
    </row>
    <row r="212" customHeight="1" spans="16:16">
      <c r="P212" s="587"/>
    </row>
    <row r="213" customHeight="1" spans="16:16">
      <c r="P213" s="587"/>
    </row>
    <row r="214" customHeight="1" spans="16:16">
      <c r="P214" s="587"/>
    </row>
    <row r="215" customHeight="1" spans="16:16">
      <c r="P215" s="587"/>
    </row>
    <row r="216" customHeight="1" spans="16:16">
      <c r="P216" s="587"/>
    </row>
    <row r="217" customHeight="1" spans="16:16">
      <c r="P217" s="587"/>
    </row>
    <row r="218" customHeight="1" spans="16:16">
      <c r="P218" s="587"/>
    </row>
    <row r="219" customHeight="1" spans="16:16">
      <c r="P219" s="587"/>
    </row>
    <row r="220" customHeight="1" spans="16:16">
      <c r="P220" s="587"/>
    </row>
    <row r="221" customHeight="1" spans="16:16">
      <c r="P221" s="587"/>
    </row>
    <row r="222" customHeight="1" spans="16:16">
      <c r="P222" s="587"/>
    </row>
    <row r="223" customHeight="1" spans="16:16">
      <c r="P223" s="587"/>
    </row>
    <row r="224" customHeight="1" spans="16:16">
      <c r="P224" s="587"/>
    </row>
    <row r="225" customHeight="1" spans="16:16">
      <c r="P225" s="587"/>
    </row>
    <row r="226" customHeight="1" spans="16:16">
      <c r="P226" s="587"/>
    </row>
    <row r="227" customHeight="1" spans="16:16">
      <c r="P227" s="587"/>
    </row>
    <row r="228" customHeight="1" spans="16:16">
      <c r="P228" s="587"/>
    </row>
    <row r="229" customHeight="1" spans="16:16">
      <c r="P229" s="587"/>
    </row>
    <row r="230" customHeight="1" spans="16:16">
      <c r="P230" s="587"/>
    </row>
    <row r="231" customHeight="1" spans="16:16">
      <c r="P231" s="587"/>
    </row>
    <row r="232" customHeight="1" spans="16:16">
      <c r="P232" s="587"/>
    </row>
    <row r="233" customHeight="1" spans="16:16">
      <c r="P233" s="587"/>
    </row>
    <row r="234" customHeight="1" spans="16:16">
      <c r="P234" s="587"/>
    </row>
    <row r="235" customHeight="1" spans="16:16">
      <c r="P235" s="587"/>
    </row>
    <row r="236" customHeight="1" spans="16:16">
      <c r="P236" s="587"/>
    </row>
    <row r="237" customHeight="1" spans="16:16">
      <c r="P237" s="587"/>
    </row>
    <row r="238" customHeight="1" spans="16:16">
      <c r="P238" s="587"/>
    </row>
    <row r="239" customHeight="1" spans="16:16">
      <c r="P239" s="587"/>
    </row>
    <row r="240" customHeight="1" spans="16:16">
      <c r="P240" s="587"/>
    </row>
    <row r="241" customHeight="1" spans="16:16">
      <c r="P241" s="587"/>
    </row>
    <row r="242" customHeight="1" spans="16:16">
      <c r="P242" s="587"/>
    </row>
    <row r="243" customHeight="1" spans="16:16">
      <c r="P243" s="587"/>
    </row>
    <row r="244" customHeight="1" spans="16:16">
      <c r="P244" s="587"/>
    </row>
    <row r="245" customHeight="1" spans="16:16">
      <c r="P245" s="587"/>
    </row>
    <row r="246" customHeight="1" spans="16:16">
      <c r="P246" s="587"/>
    </row>
    <row r="247" customHeight="1" spans="16:16">
      <c r="P247" s="587"/>
    </row>
    <row r="248" customHeight="1" spans="16:16">
      <c r="P248" s="587"/>
    </row>
    <row r="249" customHeight="1" spans="16:16">
      <c r="P249" s="587"/>
    </row>
    <row r="250" customHeight="1" spans="16:16">
      <c r="P250" s="587"/>
    </row>
    <row r="251" customHeight="1" spans="16:16">
      <c r="P251" s="587"/>
    </row>
    <row r="252" customHeight="1" spans="16:16">
      <c r="P252" s="587"/>
    </row>
    <row r="253" customHeight="1" spans="16:16">
      <c r="P253" s="587"/>
    </row>
    <row r="254" customHeight="1" spans="16:16">
      <c r="P254" s="587"/>
    </row>
    <row r="255" customHeight="1" spans="16:16">
      <c r="P255" s="587"/>
    </row>
    <row r="256" customHeight="1" spans="16:16">
      <c r="P256" s="587"/>
    </row>
    <row r="257" customHeight="1" spans="16:16">
      <c r="P257" s="587"/>
    </row>
    <row r="258" customHeight="1" spans="16:16">
      <c r="P258" s="587"/>
    </row>
    <row r="259" customHeight="1" spans="16:16">
      <c r="P259" s="587"/>
    </row>
    <row r="260" customHeight="1" spans="16:16">
      <c r="P260" s="587"/>
    </row>
    <row r="261" customHeight="1" spans="16:16">
      <c r="P261" s="587"/>
    </row>
    <row r="262" customHeight="1" spans="16:16">
      <c r="P262" s="587"/>
    </row>
    <row r="263" customHeight="1" spans="16:16">
      <c r="P263" s="587"/>
    </row>
    <row r="264" customHeight="1" spans="16:16">
      <c r="P264" s="587"/>
    </row>
    <row r="265" customHeight="1" spans="16:16">
      <c r="P265" s="587"/>
    </row>
    <row r="266" customHeight="1" spans="16:16">
      <c r="P266" s="587"/>
    </row>
    <row r="267" customHeight="1" spans="16:16">
      <c r="P267" s="587"/>
    </row>
    <row r="268" customHeight="1" spans="16:16">
      <c r="P268" s="587"/>
    </row>
    <row r="269" customHeight="1" spans="16:16">
      <c r="P269" s="587"/>
    </row>
    <row r="270" customHeight="1" spans="16:16">
      <c r="P270" s="587"/>
    </row>
    <row r="271" customHeight="1" spans="16:16">
      <c r="P271" s="587"/>
    </row>
    <row r="272" customHeight="1" spans="16:16">
      <c r="P272" s="587"/>
    </row>
    <row r="273" customHeight="1" spans="16:16">
      <c r="P273" s="587"/>
    </row>
    <row r="274" customHeight="1" spans="16:16">
      <c r="P274" s="587"/>
    </row>
    <row r="275" customHeight="1" spans="16:16">
      <c r="P275" s="587"/>
    </row>
    <row r="276" customHeight="1" spans="16:16">
      <c r="P276" s="587"/>
    </row>
    <row r="277" customHeight="1" spans="16:16">
      <c r="P277" s="587"/>
    </row>
    <row r="278" customHeight="1" spans="16:16">
      <c r="P278" s="587"/>
    </row>
    <row r="279" customHeight="1" spans="16:16">
      <c r="P279" s="587"/>
    </row>
    <row r="280" customHeight="1" spans="16:16">
      <c r="P280" s="587"/>
    </row>
    <row r="281" customHeight="1" spans="16:16">
      <c r="P281" s="587"/>
    </row>
    <row r="282" customHeight="1" spans="16:16">
      <c r="P282" s="587"/>
    </row>
    <row r="283" customHeight="1" spans="16:16">
      <c r="P283" s="587"/>
    </row>
    <row r="284" customHeight="1" spans="16:16">
      <c r="P284" s="587"/>
    </row>
    <row r="285" customHeight="1" spans="16:16">
      <c r="P285" s="587"/>
    </row>
    <row r="286" customHeight="1" spans="16:16">
      <c r="P286" s="587"/>
    </row>
    <row r="287" customHeight="1" spans="16:16">
      <c r="P287" s="587"/>
    </row>
    <row r="288" customHeight="1" spans="16:16">
      <c r="P288" s="587"/>
    </row>
    <row r="289" customHeight="1" spans="16:16">
      <c r="P289" s="587"/>
    </row>
    <row r="290" customHeight="1" spans="16:16">
      <c r="P290" s="587"/>
    </row>
    <row r="291" customHeight="1" spans="16:16">
      <c r="P291" s="587"/>
    </row>
    <row r="292" customHeight="1" spans="16:16">
      <c r="P292" s="587"/>
    </row>
    <row r="293" customHeight="1" spans="16:16">
      <c r="P293" s="587"/>
    </row>
    <row r="294" customHeight="1" spans="16:16">
      <c r="P294" s="587"/>
    </row>
    <row r="295" customHeight="1" spans="16:16">
      <c r="P295" s="587"/>
    </row>
    <row r="296" customHeight="1" spans="16:16">
      <c r="P296" s="587"/>
    </row>
    <row r="297" customHeight="1" spans="16:16">
      <c r="P297" s="587"/>
    </row>
    <row r="298" customHeight="1" spans="16:16">
      <c r="P298" s="587"/>
    </row>
    <row r="299" customHeight="1" spans="16:16">
      <c r="P299" s="587"/>
    </row>
    <row r="300" customHeight="1" spans="16:16">
      <c r="P300" s="587"/>
    </row>
    <row r="301" customHeight="1" spans="16:16">
      <c r="P301" s="587"/>
    </row>
    <row r="302" customHeight="1" spans="16:16">
      <c r="P302" s="587"/>
    </row>
    <row r="303" customHeight="1" spans="16:16">
      <c r="P303" s="587"/>
    </row>
    <row r="304" customHeight="1" spans="16:16">
      <c r="P304" s="587"/>
    </row>
    <row r="305" customHeight="1" spans="16:16">
      <c r="P305" s="587"/>
    </row>
    <row r="306" customHeight="1" spans="16:16">
      <c r="P306" s="587"/>
    </row>
    <row r="307" customHeight="1" spans="16:16">
      <c r="P307" s="587"/>
    </row>
    <row r="308" customHeight="1" spans="16:16">
      <c r="P308" s="587"/>
    </row>
    <row r="309" customHeight="1" spans="16:16">
      <c r="P309" s="587"/>
    </row>
    <row r="310" customHeight="1" spans="16:16">
      <c r="P310" s="587"/>
    </row>
    <row r="311" customHeight="1" spans="16:16">
      <c r="P311" s="587"/>
    </row>
    <row r="312" customHeight="1" spans="16:16">
      <c r="P312" s="587"/>
    </row>
    <row r="313" customHeight="1" spans="16:16">
      <c r="P313" s="587"/>
    </row>
    <row r="314" customHeight="1" spans="16:16">
      <c r="P314" s="587"/>
    </row>
    <row r="315" customHeight="1" spans="16:16">
      <c r="P315" s="587"/>
    </row>
    <row r="316" customHeight="1" spans="16:16">
      <c r="P316" s="587"/>
    </row>
    <row r="317" customHeight="1" spans="16:16">
      <c r="P317" s="587"/>
    </row>
    <row r="318" customHeight="1" spans="16:16">
      <c r="P318" s="587"/>
    </row>
    <row r="319" customHeight="1" spans="16:16">
      <c r="P319" s="587"/>
    </row>
    <row r="320" customHeight="1" spans="16:16">
      <c r="P320" s="587"/>
    </row>
    <row r="321" customHeight="1" spans="16:16">
      <c r="P321" s="587"/>
    </row>
    <row r="322" customHeight="1" spans="16:16">
      <c r="P322" s="587"/>
    </row>
    <row r="323" customHeight="1" spans="16:16">
      <c r="P323" s="587"/>
    </row>
    <row r="324" customHeight="1" spans="16:16">
      <c r="P324" s="587"/>
    </row>
    <row r="325" customHeight="1" spans="16:16">
      <c r="P325" s="587"/>
    </row>
    <row r="326" customHeight="1" spans="16:16">
      <c r="P326" s="587"/>
    </row>
    <row r="327" customHeight="1" spans="16:16">
      <c r="P327" s="587"/>
    </row>
    <row r="328" customHeight="1" spans="16:16">
      <c r="P328" s="587"/>
    </row>
    <row r="329" customHeight="1" spans="16:16">
      <c r="P329" s="587"/>
    </row>
    <row r="330" customHeight="1" spans="16:16">
      <c r="P330" s="587"/>
    </row>
    <row r="331" customHeight="1" spans="16:16">
      <c r="P331" s="587"/>
    </row>
    <row r="332" customHeight="1" spans="16:16">
      <c r="P332" s="587"/>
    </row>
    <row r="333" customHeight="1" spans="16:16">
      <c r="P333" s="587"/>
    </row>
    <row r="334" customHeight="1" spans="16:16">
      <c r="P334" s="587"/>
    </row>
    <row r="335" customHeight="1" spans="16:16">
      <c r="P335" s="587"/>
    </row>
    <row r="336" customHeight="1" spans="16:16">
      <c r="P336" s="587"/>
    </row>
    <row r="337" customHeight="1" spans="16:16">
      <c r="P337" s="587"/>
    </row>
    <row r="338" customHeight="1" spans="16:16">
      <c r="P338" s="587"/>
    </row>
    <row r="339" customHeight="1" spans="16:16">
      <c r="P339" s="587"/>
    </row>
    <row r="340" customHeight="1" spans="16:16">
      <c r="P340" s="587"/>
    </row>
    <row r="341" customHeight="1" spans="16:16">
      <c r="P341" s="587"/>
    </row>
    <row r="342" customHeight="1" spans="16:16">
      <c r="P342" s="587"/>
    </row>
    <row r="343" customHeight="1" spans="16:16">
      <c r="P343" s="587"/>
    </row>
    <row r="344" customHeight="1" spans="16:16">
      <c r="P344" s="587"/>
    </row>
    <row r="345" customHeight="1" spans="16:16">
      <c r="P345" s="587"/>
    </row>
    <row r="346" customHeight="1" spans="16:16">
      <c r="P346" s="587"/>
    </row>
    <row r="347" customHeight="1" spans="16:16">
      <c r="P347" s="587"/>
    </row>
    <row r="348" customHeight="1" spans="16:16">
      <c r="P348" s="587"/>
    </row>
    <row r="349" customHeight="1" spans="16:16">
      <c r="P349" s="587"/>
    </row>
    <row r="350" customHeight="1" spans="16:16">
      <c r="P350" s="587"/>
    </row>
    <row r="351" customHeight="1" spans="16:16">
      <c r="P351" s="587"/>
    </row>
    <row r="352" customHeight="1" spans="16:16">
      <c r="P352" s="587"/>
    </row>
    <row r="353" customHeight="1" spans="16:16">
      <c r="P353" s="587"/>
    </row>
    <row r="354" customHeight="1" spans="16:16">
      <c r="P354" s="587"/>
    </row>
    <row r="355" customHeight="1" spans="16:16">
      <c r="P355" s="587"/>
    </row>
    <row r="356" customHeight="1" spans="16:16">
      <c r="P356" s="587"/>
    </row>
    <row r="357" customHeight="1" spans="16:16">
      <c r="P357" s="587"/>
    </row>
    <row r="358" customHeight="1" spans="16:16">
      <c r="P358" s="587"/>
    </row>
    <row r="359" customHeight="1" spans="16:16">
      <c r="P359" s="587"/>
    </row>
    <row r="360" customHeight="1" spans="16:16">
      <c r="P360" s="587"/>
    </row>
    <row r="361" customHeight="1" spans="16:16">
      <c r="P361" s="587"/>
    </row>
    <row r="362" customHeight="1" spans="16:16">
      <c r="P362" s="587"/>
    </row>
    <row r="363" customHeight="1" spans="16:16">
      <c r="P363" s="587"/>
    </row>
    <row r="364" customHeight="1" spans="16:16">
      <c r="P364" s="587"/>
    </row>
    <row r="365" customHeight="1" spans="16:16">
      <c r="P365" s="587"/>
    </row>
    <row r="366" customHeight="1" spans="16:16">
      <c r="P366" s="587"/>
    </row>
    <row r="367" customHeight="1" spans="16:16">
      <c r="P367" s="587"/>
    </row>
    <row r="368" customHeight="1" spans="16:16">
      <c r="P368" s="587"/>
    </row>
    <row r="369" customHeight="1" spans="16:16">
      <c r="P369" s="587"/>
    </row>
    <row r="370" customHeight="1" spans="16:16">
      <c r="P370" s="587"/>
    </row>
    <row r="371" customHeight="1" spans="16:16">
      <c r="P371" s="587"/>
    </row>
    <row r="372" customHeight="1" spans="16:16">
      <c r="P372" s="587"/>
    </row>
    <row r="373" customHeight="1" spans="16:16">
      <c r="P373" s="587"/>
    </row>
    <row r="374" customHeight="1" spans="16:16">
      <c r="P374" s="587"/>
    </row>
    <row r="375" customHeight="1" spans="16:16">
      <c r="P375" s="587"/>
    </row>
    <row r="376" customHeight="1" spans="16:16">
      <c r="P376" s="587"/>
    </row>
    <row r="377" customHeight="1" spans="16:16">
      <c r="P377" s="587"/>
    </row>
    <row r="378" customHeight="1" spans="16:16">
      <c r="P378" s="587"/>
    </row>
    <row r="379" customHeight="1" spans="16:16">
      <c r="P379" s="587"/>
    </row>
    <row r="380" customHeight="1" spans="16:16">
      <c r="P380" s="587"/>
    </row>
    <row r="381" customHeight="1" spans="16:16">
      <c r="P381" s="587"/>
    </row>
    <row r="382" customHeight="1" spans="16:16">
      <c r="P382" s="587"/>
    </row>
    <row r="383" customHeight="1" spans="16:16">
      <c r="P383" s="587"/>
    </row>
    <row r="384" customHeight="1" spans="16:16">
      <c r="P384" s="587"/>
    </row>
    <row r="385" customHeight="1" spans="16:16">
      <c r="P385" s="587"/>
    </row>
    <row r="386" customHeight="1" spans="16:16">
      <c r="P386" s="587"/>
    </row>
    <row r="387" customHeight="1" spans="16:16">
      <c r="P387" s="587"/>
    </row>
    <row r="388" customHeight="1" spans="16:16">
      <c r="P388" s="587"/>
    </row>
    <row r="389" customHeight="1" spans="16:16">
      <c r="P389" s="587"/>
    </row>
    <row r="390" customHeight="1" spans="16:16">
      <c r="P390" s="587"/>
    </row>
    <row r="391" customHeight="1" spans="16:16">
      <c r="P391" s="587"/>
    </row>
    <row r="392" customHeight="1" spans="16:16">
      <c r="P392" s="587"/>
    </row>
    <row r="393" customHeight="1" spans="16:16">
      <c r="P393" s="587"/>
    </row>
    <row r="394" customHeight="1" spans="16:16">
      <c r="P394" s="587"/>
    </row>
    <row r="395" customHeight="1" spans="16:16">
      <c r="P395" s="587"/>
    </row>
    <row r="396" customHeight="1" spans="16:16">
      <c r="P396" s="587"/>
    </row>
    <row r="397" customHeight="1" spans="16:16">
      <c r="P397" s="587"/>
    </row>
    <row r="398" customHeight="1" spans="16:16">
      <c r="P398" s="587"/>
    </row>
    <row r="399" customHeight="1" spans="16:16">
      <c r="P399" s="587"/>
    </row>
    <row r="400" customHeight="1" spans="16:16">
      <c r="P400" s="587"/>
    </row>
    <row r="401" customHeight="1" spans="16:16">
      <c r="P401" s="587"/>
    </row>
    <row r="402" customHeight="1" spans="16:16">
      <c r="P402" s="587"/>
    </row>
    <row r="403" customHeight="1" spans="16:16">
      <c r="P403" s="587"/>
    </row>
    <row r="404" customHeight="1" spans="16:16">
      <c r="P404" s="587"/>
    </row>
    <row r="405" customHeight="1" spans="16:16">
      <c r="P405" s="587"/>
    </row>
    <row r="406" customHeight="1" spans="16:16">
      <c r="P406" s="587"/>
    </row>
    <row r="407" customHeight="1" spans="16:16">
      <c r="P407" s="587"/>
    </row>
    <row r="408" customHeight="1" spans="16:16">
      <c r="P408" s="587"/>
    </row>
    <row r="409" customHeight="1" spans="16:16">
      <c r="P409" s="587"/>
    </row>
    <row r="410" customHeight="1" spans="16:16">
      <c r="P410" s="587"/>
    </row>
    <row r="411" customHeight="1" spans="16:16">
      <c r="P411" s="587"/>
    </row>
    <row r="412" customHeight="1" spans="16:16">
      <c r="P412" s="587"/>
    </row>
    <row r="413" customHeight="1" spans="16:16">
      <c r="P413" s="587"/>
    </row>
    <row r="414" customHeight="1" spans="16:16">
      <c r="P414" s="587"/>
    </row>
    <row r="415" customHeight="1" spans="16:16">
      <c r="P415" s="587"/>
    </row>
    <row r="416" customHeight="1" spans="16:16">
      <c r="P416" s="587"/>
    </row>
    <row r="417" customHeight="1" spans="16:16">
      <c r="P417" s="587"/>
    </row>
    <row r="418" customHeight="1" spans="16:16">
      <c r="P418" s="587"/>
    </row>
    <row r="419" customHeight="1" spans="16:16">
      <c r="P419" s="587"/>
    </row>
    <row r="420" customHeight="1" spans="16:16">
      <c r="P420" s="587"/>
    </row>
    <row r="421" customHeight="1" spans="16:16">
      <c r="P421" s="587"/>
    </row>
    <row r="422" customHeight="1" spans="16:16">
      <c r="P422" s="587"/>
    </row>
    <row r="423" customHeight="1" spans="16:16">
      <c r="P423" s="587"/>
    </row>
    <row r="424" customHeight="1" spans="16:16">
      <c r="P424" s="587"/>
    </row>
    <row r="425" customHeight="1" spans="16:16">
      <c r="P425" s="587"/>
    </row>
    <row r="426" customHeight="1" spans="16:16">
      <c r="P426" s="587"/>
    </row>
    <row r="427" customHeight="1" spans="16:16">
      <c r="P427" s="587"/>
    </row>
    <row r="428" customHeight="1" spans="16:16">
      <c r="P428" s="587"/>
    </row>
    <row r="429" customHeight="1" spans="16:16">
      <c r="P429" s="587"/>
    </row>
    <row r="430" customHeight="1" spans="16:16">
      <c r="P430" s="587"/>
    </row>
    <row r="431" customHeight="1" spans="16:16">
      <c r="P431" s="587"/>
    </row>
    <row r="432" customHeight="1" spans="16:16">
      <c r="P432" s="587"/>
    </row>
    <row r="433" customHeight="1" spans="16:16">
      <c r="P433" s="587"/>
    </row>
    <row r="434" customHeight="1" spans="16:16">
      <c r="P434" s="587"/>
    </row>
    <row r="435" customHeight="1" spans="16:16">
      <c r="P435" s="587"/>
    </row>
    <row r="436" customHeight="1" spans="16:16">
      <c r="P436" s="587"/>
    </row>
    <row r="437" customHeight="1" spans="16:16">
      <c r="P437" s="587"/>
    </row>
    <row r="438" customHeight="1" spans="16:16">
      <c r="P438" s="587"/>
    </row>
    <row r="439" customHeight="1" spans="16:16">
      <c r="P439" s="587"/>
    </row>
    <row r="440" customHeight="1" spans="16:16">
      <c r="P440" s="587"/>
    </row>
    <row r="441" customHeight="1" spans="16:16">
      <c r="P441" s="587"/>
    </row>
    <row r="442" customHeight="1" spans="16:16">
      <c r="P442" s="587"/>
    </row>
    <row r="443" customHeight="1" spans="16:16">
      <c r="P443" s="587"/>
    </row>
    <row r="444" customHeight="1" spans="16:16">
      <c r="P444" s="587"/>
    </row>
    <row r="445" customHeight="1" spans="16:16">
      <c r="P445" s="587"/>
    </row>
    <row r="446" customHeight="1" spans="16:16">
      <c r="P446" s="587"/>
    </row>
    <row r="447" customHeight="1" spans="16:16">
      <c r="P447" s="587"/>
    </row>
    <row r="448" customHeight="1" spans="16:16">
      <c r="P448" s="587"/>
    </row>
    <row r="449" customHeight="1" spans="16:16">
      <c r="P449" s="587"/>
    </row>
    <row r="450" customHeight="1" spans="16:16">
      <c r="P450" s="587"/>
    </row>
    <row r="451" customHeight="1" spans="16:16">
      <c r="P451" s="587"/>
    </row>
    <row r="452" customHeight="1" spans="16:16">
      <c r="P452" s="587"/>
    </row>
    <row r="453" customHeight="1" spans="16:16">
      <c r="P453" s="587"/>
    </row>
    <row r="454" customHeight="1" spans="16:16">
      <c r="P454" s="587"/>
    </row>
    <row r="455" customHeight="1" spans="16:16">
      <c r="P455" s="587"/>
    </row>
    <row r="456" customHeight="1" spans="16:16">
      <c r="P456" s="587"/>
    </row>
    <row r="457" customHeight="1" spans="16:16">
      <c r="P457" s="587"/>
    </row>
    <row r="458" customHeight="1" spans="16:16">
      <c r="P458" s="587"/>
    </row>
    <row r="459" customHeight="1" spans="16:16">
      <c r="P459" s="587"/>
    </row>
    <row r="460" customHeight="1" spans="16:16">
      <c r="P460" s="587"/>
    </row>
    <row r="461" customHeight="1" spans="16:16">
      <c r="P461" s="587"/>
    </row>
    <row r="462" customHeight="1" spans="16:16">
      <c r="P462" s="587"/>
    </row>
    <row r="463" customHeight="1" spans="16:16">
      <c r="P463" s="587"/>
    </row>
    <row r="464" customHeight="1" spans="16:16">
      <c r="P464" s="587"/>
    </row>
    <row r="465" customHeight="1" spans="16:16">
      <c r="P465" s="587"/>
    </row>
    <row r="466" customHeight="1" spans="16:16">
      <c r="P466" s="587"/>
    </row>
    <row r="467" customHeight="1" spans="16:16">
      <c r="P467" s="587"/>
    </row>
    <row r="468" customHeight="1" spans="16:16">
      <c r="P468" s="587"/>
    </row>
    <row r="469" customHeight="1" spans="16:16">
      <c r="P469" s="587"/>
    </row>
    <row r="470" customHeight="1" spans="16:16">
      <c r="P470" s="587"/>
    </row>
    <row r="471" customHeight="1" spans="16:16">
      <c r="P471" s="587"/>
    </row>
    <row r="472" customHeight="1" spans="16:16">
      <c r="P472" s="587"/>
    </row>
    <row r="473" customHeight="1" spans="16:16">
      <c r="P473" s="587"/>
    </row>
    <row r="474" customHeight="1" spans="16:16">
      <c r="P474" s="587"/>
    </row>
    <row r="475" customHeight="1" spans="16:16">
      <c r="P475" s="587"/>
    </row>
    <row r="476" customHeight="1" spans="16:16">
      <c r="P476" s="587"/>
    </row>
    <row r="477" customHeight="1" spans="16:16">
      <c r="P477" s="587"/>
    </row>
    <row r="478" customHeight="1" spans="16:16">
      <c r="P478" s="587"/>
    </row>
    <row r="479" customHeight="1" spans="16:16">
      <c r="P479" s="587"/>
    </row>
    <row r="480" customHeight="1" spans="16:16">
      <c r="P480" s="587"/>
    </row>
    <row r="481" customHeight="1" spans="16:16">
      <c r="P481" s="587"/>
    </row>
    <row r="482" customHeight="1" spans="16:16">
      <c r="P482" s="587"/>
    </row>
    <row r="483" customHeight="1" spans="16:16">
      <c r="P483" s="587"/>
    </row>
    <row r="484" customHeight="1" spans="16:16">
      <c r="P484" s="587"/>
    </row>
    <row r="485" customHeight="1" spans="16:16">
      <c r="P485" s="587"/>
    </row>
    <row r="486" customHeight="1" spans="16:16">
      <c r="P486" s="587"/>
    </row>
    <row r="487" customHeight="1" spans="16:16">
      <c r="P487" s="587"/>
    </row>
    <row r="488" customHeight="1" spans="16:16">
      <c r="P488" s="587"/>
    </row>
    <row r="489" customHeight="1" spans="16:16">
      <c r="P489" s="587"/>
    </row>
    <row r="490" customHeight="1" spans="16:16">
      <c r="P490" s="587"/>
    </row>
    <row r="491" customHeight="1" spans="16:16">
      <c r="P491" s="587"/>
    </row>
    <row r="492" customHeight="1" spans="16:16">
      <c r="P492" s="587"/>
    </row>
    <row r="493" customHeight="1" spans="16:16">
      <c r="P493" s="587"/>
    </row>
    <row r="494" customHeight="1" spans="16:16">
      <c r="P494" s="587"/>
    </row>
    <row r="495" customHeight="1" spans="16:16">
      <c r="P495" s="587"/>
    </row>
    <row r="496" customHeight="1" spans="16:16">
      <c r="P496" s="587"/>
    </row>
    <row r="497" customHeight="1" spans="16:16">
      <c r="P497" s="587"/>
    </row>
    <row r="498" customHeight="1" spans="16:16">
      <c r="P498" s="587"/>
    </row>
    <row r="499" customHeight="1" spans="16:16">
      <c r="P499" s="587"/>
    </row>
    <row r="500" customHeight="1" spans="16:16">
      <c r="P500" s="587"/>
    </row>
    <row r="501" customHeight="1" spans="16:16">
      <c r="P501" s="587"/>
    </row>
    <row r="502" customHeight="1" spans="16:16">
      <c r="P502" s="587"/>
    </row>
    <row r="503" customHeight="1" spans="16:16">
      <c r="P503" s="587"/>
    </row>
    <row r="504" customHeight="1" spans="16:16">
      <c r="P504" s="587"/>
    </row>
    <row r="505" customHeight="1" spans="16:16">
      <c r="P505" s="587"/>
    </row>
    <row r="506" customHeight="1" spans="16:16">
      <c r="P506" s="587"/>
    </row>
    <row r="507" customHeight="1" spans="16:16">
      <c r="P507" s="587"/>
    </row>
    <row r="508" customHeight="1" spans="16:16">
      <c r="P508" s="587"/>
    </row>
    <row r="509" customHeight="1" spans="16:16">
      <c r="P509" s="587"/>
    </row>
    <row r="510" customHeight="1" spans="16:16">
      <c r="P510" s="587"/>
    </row>
    <row r="511" customHeight="1" spans="16:16">
      <c r="P511" s="587"/>
    </row>
    <row r="512" customHeight="1" spans="16:16">
      <c r="P512" s="587"/>
    </row>
    <row r="513" customHeight="1" spans="16:16">
      <c r="P513" s="587"/>
    </row>
    <row r="514" customHeight="1" spans="16:16">
      <c r="P514" s="587"/>
    </row>
    <row r="515" customHeight="1" spans="16:16">
      <c r="P515" s="587"/>
    </row>
    <row r="516" customHeight="1" spans="16:16">
      <c r="P516" s="587"/>
    </row>
    <row r="517" customHeight="1" spans="16:16">
      <c r="P517" s="587"/>
    </row>
    <row r="518" customHeight="1" spans="16:16">
      <c r="P518" s="587"/>
    </row>
    <row r="519" customHeight="1" spans="16:16">
      <c r="P519" s="587"/>
    </row>
    <row r="520" customHeight="1" spans="16:16">
      <c r="P520" s="587"/>
    </row>
    <row r="521" customHeight="1" spans="16:16">
      <c r="P521" s="587"/>
    </row>
    <row r="522" customHeight="1" spans="16:16">
      <c r="P522" s="587"/>
    </row>
    <row r="523" customHeight="1" spans="16:16">
      <c r="P523" s="587"/>
    </row>
    <row r="524" customHeight="1" spans="16:16">
      <c r="P524" s="587"/>
    </row>
    <row r="525" customHeight="1" spans="16:16">
      <c r="P525" s="587"/>
    </row>
    <row r="526" customHeight="1" spans="16:16">
      <c r="P526" s="587"/>
    </row>
    <row r="527" customHeight="1" spans="16:16">
      <c r="P527" s="587"/>
    </row>
    <row r="528" customHeight="1" spans="16:16">
      <c r="P528" s="587"/>
    </row>
    <row r="529" customHeight="1" spans="16:16">
      <c r="P529" s="587"/>
    </row>
    <row r="530" customHeight="1" spans="16:16">
      <c r="P530" s="587"/>
    </row>
    <row r="531" customHeight="1" spans="16:16">
      <c r="P531" s="587"/>
    </row>
    <row r="532" customHeight="1" spans="16:16">
      <c r="P532" s="587"/>
    </row>
    <row r="533" customHeight="1" spans="16:16">
      <c r="P533" s="587"/>
    </row>
    <row r="534" customHeight="1" spans="16:16">
      <c r="P534" s="587"/>
    </row>
    <row r="535" customHeight="1" spans="16:16">
      <c r="P535" s="587"/>
    </row>
    <row r="536" customHeight="1" spans="16:16">
      <c r="P536" s="587"/>
    </row>
    <row r="537" customHeight="1" spans="16:16">
      <c r="P537" s="587"/>
    </row>
    <row r="538" customHeight="1" spans="16:16">
      <c r="P538" s="587"/>
    </row>
    <row r="539" customHeight="1" spans="16:16">
      <c r="P539" s="587"/>
    </row>
    <row r="540" customHeight="1" spans="16:16">
      <c r="P540" s="587"/>
    </row>
    <row r="541" customHeight="1" spans="16:16">
      <c r="P541" s="587"/>
    </row>
    <row r="542" customHeight="1" spans="16:16">
      <c r="P542" s="587"/>
    </row>
    <row r="543" customHeight="1" spans="16:16">
      <c r="P543" s="587"/>
    </row>
    <row r="544" customHeight="1" spans="16:16">
      <c r="P544" s="587"/>
    </row>
    <row r="545" customHeight="1" spans="16:16">
      <c r="P545" s="587"/>
    </row>
    <row r="546" customHeight="1" spans="16:16">
      <c r="P546" s="587"/>
    </row>
    <row r="547" customHeight="1" spans="16:16">
      <c r="P547" s="587"/>
    </row>
    <row r="548" customHeight="1" spans="16:16">
      <c r="P548" s="587"/>
    </row>
    <row r="549" customHeight="1" spans="16:16">
      <c r="P549" s="587"/>
    </row>
    <row r="550" customHeight="1" spans="16:16">
      <c r="P550" s="587"/>
    </row>
    <row r="551" customHeight="1" spans="16:16">
      <c r="P551" s="587"/>
    </row>
    <row r="552" customHeight="1" spans="16:16">
      <c r="P552" s="587"/>
    </row>
    <row r="553" customHeight="1" spans="16:16">
      <c r="P553" s="587"/>
    </row>
    <row r="554" customHeight="1" spans="16:16">
      <c r="P554" s="587"/>
    </row>
    <row r="555" customHeight="1" spans="16:16">
      <c r="P555" s="587"/>
    </row>
    <row r="556" customHeight="1" spans="16:16">
      <c r="P556" s="587"/>
    </row>
    <row r="557" customHeight="1" spans="16:16">
      <c r="P557" s="587"/>
    </row>
    <row r="558" customHeight="1" spans="16:16">
      <c r="P558" s="587"/>
    </row>
    <row r="559" customHeight="1" spans="16:16">
      <c r="P559" s="587"/>
    </row>
    <row r="560" customHeight="1" spans="16:16">
      <c r="P560" s="587"/>
    </row>
    <row r="561" customHeight="1" spans="16:16">
      <c r="P561" s="587"/>
    </row>
    <row r="562" customHeight="1" spans="16:16">
      <c r="P562" s="587"/>
    </row>
    <row r="563" customHeight="1" spans="16:16">
      <c r="P563" s="587"/>
    </row>
    <row r="564" customHeight="1" spans="16:16">
      <c r="P564" s="587"/>
    </row>
    <row r="565" customHeight="1" spans="16:16">
      <c r="P565" s="587"/>
    </row>
    <row r="566" customHeight="1" spans="16:16">
      <c r="P566" s="587"/>
    </row>
    <row r="567" customHeight="1" spans="16:16">
      <c r="P567" s="587"/>
    </row>
    <row r="568" customHeight="1" spans="16:16">
      <c r="P568" s="587"/>
    </row>
    <row r="569" customHeight="1" spans="16:16">
      <c r="P569" s="587"/>
    </row>
    <row r="570" customHeight="1" spans="16:16">
      <c r="P570" s="587"/>
    </row>
    <row r="571" customHeight="1" spans="16:16">
      <c r="P571" s="587"/>
    </row>
    <row r="572" customHeight="1" spans="16:16">
      <c r="P572" s="587"/>
    </row>
    <row r="573" customHeight="1" spans="16:16">
      <c r="P573" s="587"/>
    </row>
    <row r="574" customHeight="1" spans="16:16">
      <c r="P574" s="587"/>
    </row>
    <row r="575" customHeight="1" spans="16:16">
      <c r="P575" s="587"/>
    </row>
    <row r="576" customHeight="1" spans="16:16">
      <c r="P576" s="587"/>
    </row>
    <row r="577" customHeight="1" spans="16:16">
      <c r="P577" s="587"/>
    </row>
    <row r="578" customHeight="1" spans="16:16">
      <c r="P578" s="587"/>
    </row>
    <row r="579" customHeight="1" spans="16:16">
      <c r="P579" s="587"/>
    </row>
    <row r="580" customHeight="1" spans="16:16">
      <c r="P580" s="587"/>
    </row>
    <row r="581" customHeight="1" spans="16:16">
      <c r="P581" s="587"/>
    </row>
    <row r="582" customHeight="1" spans="16:16">
      <c r="P582" s="587"/>
    </row>
    <row r="583" customHeight="1" spans="16:16">
      <c r="P583" s="587"/>
    </row>
    <row r="584" customHeight="1" spans="16:16">
      <c r="P584" s="587"/>
    </row>
    <row r="585" customHeight="1" spans="16:16">
      <c r="P585" s="587"/>
    </row>
    <row r="586" customHeight="1" spans="16:16">
      <c r="P586" s="587"/>
    </row>
    <row r="587" customHeight="1" spans="16:16">
      <c r="P587" s="587"/>
    </row>
    <row r="588" customHeight="1" spans="16:16">
      <c r="P588" s="587"/>
    </row>
    <row r="589" customHeight="1" spans="16:16">
      <c r="P589" s="587"/>
    </row>
    <row r="590" customHeight="1" spans="16:16">
      <c r="P590" s="587"/>
    </row>
    <row r="591" customHeight="1" spans="16:16">
      <c r="P591" s="587"/>
    </row>
    <row r="592" customHeight="1" spans="16:16">
      <c r="P592" s="587"/>
    </row>
    <row r="593" customHeight="1" spans="16:16">
      <c r="P593" s="587"/>
    </row>
    <row r="594" customHeight="1" spans="16:16">
      <c r="P594" s="587"/>
    </row>
    <row r="595" customHeight="1" spans="16:16">
      <c r="P595" s="587"/>
    </row>
    <row r="596" customHeight="1" spans="16:16">
      <c r="P596" s="587"/>
    </row>
    <row r="597" customHeight="1" spans="16:16">
      <c r="P597" s="587"/>
    </row>
    <row r="598" customHeight="1" spans="16:16">
      <c r="P598" s="587"/>
    </row>
    <row r="599" customHeight="1" spans="16:16">
      <c r="P599" s="587"/>
    </row>
    <row r="600" customHeight="1" spans="16:16">
      <c r="P600" s="587"/>
    </row>
    <row r="601" customHeight="1" spans="16:16">
      <c r="P601" s="587"/>
    </row>
    <row r="602" customHeight="1" spans="16:16">
      <c r="P602" s="587"/>
    </row>
    <row r="603" customHeight="1" spans="16:16">
      <c r="P603" s="587"/>
    </row>
    <row r="604" customHeight="1" spans="16:16">
      <c r="P604" s="587"/>
    </row>
    <row r="605" customHeight="1" spans="16:16">
      <c r="P605" s="587"/>
    </row>
    <row r="606" customHeight="1" spans="16:16">
      <c r="P606" s="587"/>
    </row>
    <row r="607" customHeight="1" spans="16:16">
      <c r="P607" s="587"/>
    </row>
    <row r="608" customHeight="1" spans="16:16">
      <c r="P608" s="587"/>
    </row>
    <row r="609" customHeight="1" spans="16:16">
      <c r="P609" s="587"/>
    </row>
    <row r="610" customHeight="1" spans="16:16">
      <c r="P610" s="587"/>
    </row>
    <row r="611" customHeight="1" spans="16:16">
      <c r="P611" s="587"/>
    </row>
    <row r="612" customHeight="1" spans="16:16">
      <c r="P612" s="587"/>
    </row>
    <row r="613" customHeight="1" spans="16:16">
      <c r="P613" s="587"/>
    </row>
    <row r="614" customHeight="1" spans="16:16">
      <c r="P614" s="587"/>
    </row>
    <row r="615" customHeight="1" spans="16:16">
      <c r="P615" s="587"/>
    </row>
    <row r="616" customHeight="1" spans="16:16">
      <c r="P616" s="587"/>
    </row>
    <row r="617" customHeight="1" spans="16:16">
      <c r="P617" s="587"/>
    </row>
    <row r="618" customHeight="1" spans="16:16">
      <c r="P618" s="587"/>
    </row>
    <row r="619" customHeight="1" spans="16:16">
      <c r="P619" s="587"/>
    </row>
    <row r="620" customHeight="1" spans="16:16">
      <c r="P620" s="587"/>
    </row>
    <row r="621" customHeight="1" spans="16:16">
      <c r="P621" s="587"/>
    </row>
    <row r="622" customHeight="1" spans="16:16">
      <c r="P622" s="587"/>
    </row>
    <row r="623" customHeight="1" spans="16:16">
      <c r="P623" s="587"/>
    </row>
    <row r="624" customHeight="1" spans="16:16">
      <c r="P624" s="587"/>
    </row>
    <row r="625" customHeight="1" spans="16:16">
      <c r="P625" s="587"/>
    </row>
    <row r="626" customHeight="1" spans="16:16">
      <c r="P626" s="587"/>
    </row>
    <row r="627" customHeight="1" spans="16:16">
      <c r="P627" s="587"/>
    </row>
    <row r="628" customHeight="1" spans="16:16">
      <c r="P628" s="587"/>
    </row>
    <row r="629" customHeight="1" spans="16:16">
      <c r="P629" s="587"/>
    </row>
    <row r="630" customHeight="1" spans="16:16">
      <c r="P630" s="587"/>
    </row>
    <row r="631" customHeight="1" spans="16:16">
      <c r="P631" s="587"/>
    </row>
    <row r="632" customHeight="1" spans="16:16">
      <c r="P632" s="587"/>
    </row>
    <row r="633" customHeight="1" spans="16:16">
      <c r="P633" s="587"/>
    </row>
    <row r="634" customHeight="1" spans="16:16">
      <c r="P634" s="587"/>
    </row>
    <row r="635" customHeight="1" spans="16:16">
      <c r="P635" s="587"/>
    </row>
    <row r="636" customHeight="1" spans="16:16">
      <c r="P636" s="587"/>
    </row>
    <row r="637" customHeight="1" spans="16:16">
      <c r="P637" s="587"/>
    </row>
    <row r="638" customHeight="1" spans="16:16">
      <c r="P638" s="587"/>
    </row>
    <row r="639" customHeight="1" spans="16:16">
      <c r="P639" s="587"/>
    </row>
    <row r="640" customHeight="1" spans="16:16">
      <c r="P640" s="587"/>
    </row>
    <row r="641" customHeight="1" spans="16:16">
      <c r="P641" s="587"/>
    </row>
    <row r="642" customHeight="1" spans="16:16">
      <c r="P642" s="587"/>
    </row>
    <row r="643" customHeight="1" spans="16:16">
      <c r="P643" s="587"/>
    </row>
    <row r="644" customHeight="1" spans="16:16">
      <c r="P644" s="587"/>
    </row>
    <row r="645" customHeight="1" spans="16:16">
      <c r="P645" s="587"/>
    </row>
    <row r="646" customHeight="1" spans="16:16">
      <c r="P646" s="587"/>
    </row>
    <row r="647" customHeight="1" spans="16:16">
      <c r="P647" s="587"/>
    </row>
    <row r="648" customHeight="1" spans="16:16">
      <c r="P648" s="587"/>
    </row>
    <row r="649" customHeight="1" spans="16:16">
      <c r="P649" s="587"/>
    </row>
    <row r="650" customHeight="1" spans="16:16">
      <c r="P650" s="587"/>
    </row>
    <row r="651" customHeight="1" spans="16:16">
      <c r="P651" s="587"/>
    </row>
    <row r="652" customHeight="1" spans="16:16">
      <c r="P652" s="587"/>
    </row>
    <row r="653" customHeight="1" spans="16:16">
      <c r="P653" s="587"/>
    </row>
    <row r="654" customHeight="1" spans="16:16">
      <c r="P654" s="587"/>
    </row>
    <row r="655" customHeight="1" spans="16:16">
      <c r="P655" s="587"/>
    </row>
    <row r="656" customHeight="1" spans="16:16">
      <c r="P656" s="587"/>
    </row>
    <row r="657" customHeight="1" spans="16:16">
      <c r="P657" s="587"/>
    </row>
    <row r="658" customHeight="1" spans="16:16">
      <c r="P658" s="587"/>
    </row>
    <row r="659" customHeight="1" spans="16:16">
      <c r="P659" s="587"/>
    </row>
    <row r="660" customHeight="1" spans="16:16">
      <c r="P660" s="587"/>
    </row>
    <row r="661" customHeight="1" spans="16:16">
      <c r="P661" s="587"/>
    </row>
    <row r="662" customHeight="1" spans="16:16">
      <c r="P662" s="587"/>
    </row>
    <row r="663" customHeight="1" spans="16:16">
      <c r="P663" s="587"/>
    </row>
    <row r="664" customHeight="1" spans="16:16">
      <c r="P664" s="587"/>
    </row>
    <row r="665" customHeight="1" spans="16:16">
      <c r="P665" s="587"/>
    </row>
    <row r="666" customHeight="1" spans="16:16">
      <c r="P666" s="587"/>
    </row>
    <row r="667" customHeight="1" spans="16:16">
      <c r="P667" s="587"/>
    </row>
    <row r="668" customHeight="1" spans="16:16">
      <c r="P668" s="587"/>
    </row>
    <row r="669" customHeight="1" spans="16:16">
      <c r="P669" s="587"/>
    </row>
    <row r="670" customHeight="1" spans="16:16">
      <c r="P670" s="587"/>
    </row>
    <row r="671" customHeight="1" spans="16:16">
      <c r="P671" s="587"/>
    </row>
    <row r="672" customHeight="1" spans="16:16">
      <c r="P672" s="587"/>
    </row>
    <row r="673" customHeight="1" spans="16:16">
      <c r="P673" s="587"/>
    </row>
    <row r="674" customHeight="1" spans="16:16">
      <c r="P674" s="587"/>
    </row>
    <row r="675" customHeight="1" spans="16:16">
      <c r="P675" s="587"/>
    </row>
    <row r="676" customHeight="1" spans="16:16">
      <c r="P676" s="587"/>
    </row>
    <row r="677" customHeight="1" spans="16:16">
      <c r="P677" s="587"/>
    </row>
    <row r="678" customHeight="1" spans="16:16">
      <c r="P678" s="587"/>
    </row>
    <row r="679" customHeight="1" spans="16:16">
      <c r="P679" s="587"/>
    </row>
    <row r="680" customHeight="1" spans="16:16">
      <c r="P680" s="587"/>
    </row>
    <row r="681" customHeight="1" spans="16:16">
      <c r="P681" s="587"/>
    </row>
    <row r="682" customHeight="1" spans="16:16">
      <c r="P682" s="587"/>
    </row>
    <row r="683" customHeight="1" spans="16:16">
      <c r="P683" s="587"/>
    </row>
    <row r="684" customHeight="1" spans="16:16">
      <c r="P684" s="587"/>
    </row>
    <row r="685" customHeight="1" spans="16:16">
      <c r="P685" s="587"/>
    </row>
    <row r="686" customHeight="1" spans="16:16">
      <c r="P686" s="587"/>
    </row>
    <row r="687" customHeight="1" spans="16:16">
      <c r="P687" s="587"/>
    </row>
    <row r="688" customHeight="1" spans="16:16">
      <c r="P688" s="587"/>
    </row>
    <row r="689" customHeight="1" spans="16:16">
      <c r="P689" s="587"/>
    </row>
    <row r="690" customHeight="1" spans="16:16">
      <c r="P690" s="587"/>
    </row>
    <row r="691" customHeight="1" spans="16:16">
      <c r="P691" s="587"/>
    </row>
    <row r="692" customHeight="1" spans="16:16">
      <c r="P692" s="587"/>
    </row>
    <row r="693" customHeight="1" spans="16:16">
      <c r="P693" s="587"/>
    </row>
    <row r="694" customHeight="1" spans="16:16">
      <c r="P694" s="587"/>
    </row>
    <row r="695" customHeight="1" spans="16:16">
      <c r="P695" s="587"/>
    </row>
    <row r="696" customHeight="1" spans="16:16">
      <c r="P696" s="587"/>
    </row>
    <row r="697" customHeight="1" spans="16:16">
      <c r="P697" s="587"/>
    </row>
    <row r="698" customHeight="1" spans="16:16">
      <c r="P698" s="587"/>
    </row>
    <row r="699" customHeight="1" spans="16:16">
      <c r="P699" s="587"/>
    </row>
    <row r="700" customHeight="1" spans="16:16">
      <c r="P700" s="587"/>
    </row>
    <row r="701" customHeight="1" spans="16:16">
      <c r="P701" s="587"/>
    </row>
    <row r="702" customHeight="1" spans="16:16">
      <c r="P702" s="587"/>
    </row>
    <row r="703" customHeight="1" spans="16:16">
      <c r="P703" s="587"/>
    </row>
    <row r="704" customHeight="1" spans="16:16">
      <c r="P704" s="587"/>
    </row>
    <row r="705" customHeight="1" spans="16:16">
      <c r="P705" s="587"/>
    </row>
    <row r="706" customHeight="1" spans="16:16">
      <c r="P706" s="587"/>
    </row>
    <row r="707" customHeight="1" spans="16:16">
      <c r="P707" s="587"/>
    </row>
    <row r="708" customHeight="1" spans="16:16">
      <c r="P708" s="587"/>
    </row>
    <row r="709" customHeight="1" spans="16:16">
      <c r="P709" s="587"/>
    </row>
    <row r="710" customHeight="1" spans="16:16">
      <c r="P710" s="587"/>
    </row>
    <row r="711" customHeight="1" spans="16:16">
      <c r="P711" s="587"/>
    </row>
    <row r="712" customHeight="1" spans="16:16">
      <c r="P712" s="587"/>
    </row>
    <row r="713" customHeight="1" spans="16:16">
      <c r="P713" s="587"/>
    </row>
    <row r="714" customHeight="1" spans="16:16">
      <c r="P714" s="587"/>
    </row>
    <row r="715" customHeight="1" spans="16:16">
      <c r="P715" s="587"/>
    </row>
    <row r="716" customHeight="1" spans="16:16">
      <c r="P716" s="587"/>
    </row>
    <row r="717" customHeight="1" spans="16:16">
      <c r="P717" s="587"/>
    </row>
    <row r="718" customHeight="1" spans="16:16">
      <c r="P718" s="587"/>
    </row>
    <row r="719" customHeight="1" spans="16:16">
      <c r="P719" s="587"/>
    </row>
    <row r="720" customHeight="1" spans="16:16">
      <c r="P720" s="587"/>
    </row>
    <row r="721" customHeight="1" spans="16:16">
      <c r="P721" s="587"/>
    </row>
    <row r="722" customHeight="1" spans="16:16">
      <c r="P722" s="587"/>
    </row>
    <row r="723" customHeight="1" spans="16:16">
      <c r="P723" s="587"/>
    </row>
    <row r="724" customHeight="1" spans="16:16">
      <c r="P724" s="587"/>
    </row>
    <row r="725" customHeight="1" spans="16:16">
      <c r="P725" s="587"/>
    </row>
    <row r="726" customHeight="1" spans="16:16">
      <c r="P726" s="587"/>
    </row>
    <row r="727" customHeight="1" spans="16:16">
      <c r="P727" s="587"/>
    </row>
    <row r="728" customHeight="1" spans="16:16">
      <c r="P728" s="587"/>
    </row>
    <row r="729" customHeight="1" spans="16:16">
      <c r="P729" s="587"/>
    </row>
    <row r="730" customHeight="1" spans="16:16">
      <c r="P730" s="587"/>
    </row>
    <row r="731" customHeight="1" spans="16:16">
      <c r="P731" s="587"/>
    </row>
    <row r="732" customHeight="1" spans="16:16">
      <c r="P732" s="587"/>
    </row>
    <row r="733" customHeight="1" spans="16:16">
      <c r="P733" s="587"/>
    </row>
    <row r="734" customHeight="1" spans="16:16">
      <c r="P734" s="587"/>
    </row>
    <row r="735" customHeight="1" spans="16:16">
      <c r="P735" s="587"/>
    </row>
    <row r="736" customHeight="1" spans="16:16">
      <c r="P736" s="587"/>
    </row>
    <row r="737" customHeight="1" spans="16:16">
      <c r="P737" s="587"/>
    </row>
    <row r="738" customHeight="1" spans="16:16">
      <c r="P738" s="587"/>
    </row>
    <row r="739" customHeight="1" spans="16:16">
      <c r="P739" s="587"/>
    </row>
    <row r="740" customHeight="1" spans="16:16">
      <c r="P740" s="587"/>
    </row>
    <row r="741" customHeight="1" spans="16:16">
      <c r="P741" s="587"/>
    </row>
    <row r="742" customHeight="1" spans="16:16">
      <c r="P742" s="587"/>
    </row>
    <row r="743" customHeight="1" spans="16:16">
      <c r="P743" s="587"/>
    </row>
    <row r="744" customHeight="1" spans="16:16">
      <c r="P744" s="587"/>
    </row>
    <row r="745" customHeight="1" spans="16:16">
      <c r="P745" s="587"/>
    </row>
    <row r="746" customHeight="1" spans="16:16">
      <c r="P746" s="587"/>
    </row>
    <row r="747" customHeight="1" spans="16:16">
      <c r="P747" s="587"/>
    </row>
    <row r="748" customHeight="1" spans="16:16">
      <c r="P748" s="587"/>
    </row>
    <row r="749" customHeight="1" spans="16:16">
      <c r="P749" s="587"/>
    </row>
    <row r="750" customHeight="1" spans="16:16">
      <c r="P750" s="587"/>
    </row>
    <row r="751" customHeight="1" spans="16:16">
      <c r="P751" s="587"/>
    </row>
    <row r="752" customHeight="1" spans="16:16">
      <c r="P752" s="587"/>
    </row>
    <row r="753" customHeight="1" spans="16:16">
      <c r="P753" s="587"/>
    </row>
    <row r="754" customHeight="1" spans="16:16">
      <c r="P754" s="587"/>
    </row>
    <row r="755" customHeight="1" spans="16:16">
      <c r="P755" s="587"/>
    </row>
    <row r="756" customHeight="1" spans="16:16">
      <c r="P756" s="587"/>
    </row>
    <row r="757" customHeight="1" spans="16:16">
      <c r="P757" s="587"/>
    </row>
    <row r="758" customHeight="1" spans="16:16">
      <c r="P758" s="587"/>
    </row>
    <row r="759" customHeight="1" spans="16:16">
      <c r="P759" s="587"/>
    </row>
    <row r="760" customHeight="1" spans="16:16">
      <c r="P760" s="587"/>
    </row>
    <row r="761" customHeight="1" spans="16:16">
      <c r="P761" s="587"/>
    </row>
    <row r="762" customHeight="1" spans="16:16">
      <c r="P762" s="587"/>
    </row>
    <row r="763" customHeight="1" spans="16:16">
      <c r="P763" s="587"/>
    </row>
    <row r="764" customHeight="1" spans="16:16">
      <c r="P764" s="587"/>
    </row>
    <row r="765" customHeight="1" spans="16:16">
      <c r="P765" s="587"/>
    </row>
    <row r="766" customHeight="1" spans="16:16">
      <c r="P766" s="587"/>
    </row>
    <row r="767" customHeight="1" spans="16:16">
      <c r="P767" s="587"/>
    </row>
    <row r="768" customHeight="1" spans="16:16">
      <c r="P768" s="587"/>
    </row>
    <row r="769" customHeight="1" spans="16:16">
      <c r="P769" s="587"/>
    </row>
    <row r="770" customHeight="1" spans="16:16">
      <c r="P770" s="587"/>
    </row>
    <row r="771" customHeight="1" spans="16:16">
      <c r="P771" s="587"/>
    </row>
    <row r="772" customHeight="1" spans="16:16">
      <c r="P772" s="587"/>
    </row>
    <row r="773" customHeight="1" spans="16:16">
      <c r="P773" s="587"/>
    </row>
    <row r="774" customHeight="1" spans="16:16">
      <c r="P774" s="587"/>
    </row>
    <row r="775" customHeight="1" spans="16:16">
      <c r="P775" s="587"/>
    </row>
    <row r="776" customHeight="1" spans="16:16">
      <c r="P776" s="587"/>
    </row>
    <row r="777" customHeight="1" spans="16:16">
      <c r="P777" s="587"/>
    </row>
    <row r="778" customHeight="1" spans="16:16">
      <c r="P778" s="587"/>
    </row>
    <row r="779" customHeight="1" spans="16:16">
      <c r="P779" s="587"/>
    </row>
    <row r="780" customHeight="1" spans="16:16">
      <c r="P780" s="587"/>
    </row>
    <row r="781" customHeight="1" spans="16:16">
      <c r="P781" s="587"/>
    </row>
    <row r="782" customHeight="1" spans="16:16">
      <c r="P782" s="587"/>
    </row>
    <row r="783" customHeight="1" spans="16:16">
      <c r="P783" s="587"/>
    </row>
    <row r="784" customHeight="1" spans="16:16">
      <c r="P784" s="587"/>
    </row>
    <row r="785" customHeight="1" spans="16:16">
      <c r="P785" s="587"/>
    </row>
    <row r="786" customHeight="1" spans="16:16">
      <c r="P786" s="587"/>
    </row>
    <row r="787" customHeight="1" spans="16:16">
      <c r="P787" s="587"/>
    </row>
    <row r="788" customHeight="1" spans="16:16">
      <c r="P788" s="587"/>
    </row>
    <row r="789" customHeight="1" spans="16:16">
      <c r="P789" s="587"/>
    </row>
    <row r="790" customHeight="1" spans="16:16">
      <c r="P790" s="587"/>
    </row>
    <row r="791" customHeight="1" spans="16:16">
      <c r="P791" s="587"/>
    </row>
    <row r="792" customHeight="1" spans="16:16">
      <c r="P792" s="587"/>
    </row>
    <row r="793" customHeight="1" spans="16:16">
      <c r="P793" s="587"/>
    </row>
    <row r="794" customHeight="1" spans="16:16">
      <c r="P794" s="587"/>
    </row>
    <row r="795" customHeight="1" spans="16:16">
      <c r="P795" s="587"/>
    </row>
    <row r="796" customHeight="1" spans="16:16">
      <c r="P796" s="587"/>
    </row>
    <row r="797" customHeight="1" spans="16:16">
      <c r="P797" s="587"/>
    </row>
    <row r="798" customHeight="1" spans="16:16">
      <c r="P798" s="587"/>
    </row>
    <row r="799" customHeight="1" spans="16:16">
      <c r="P799" s="587"/>
    </row>
    <row r="800" customHeight="1" spans="16:16">
      <c r="P800" s="587"/>
    </row>
    <row r="801" customHeight="1" spans="16:16">
      <c r="P801" s="587"/>
    </row>
    <row r="802" customHeight="1" spans="16:16">
      <c r="P802" s="587"/>
    </row>
    <row r="803" customHeight="1" spans="16:16">
      <c r="P803" s="587"/>
    </row>
    <row r="804" customHeight="1" spans="16:16">
      <c r="P804" s="587"/>
    </row>
    <row r="805" customHeight="1" spans="16:16">
      <c r="P805" s="587"/>
    </row>
    <row r="806" customHeight="1" spans="16:16">
      <c r="P806" s="587"/>
    </row>
    <row r="807" customHeight="1" spans="16:16">
      <c r="P807" s="587"/>
    </row>
    <row r="808" customHeight="1" spans="16:16">
      <c r="P808" s="587"/>
    </row>
    <row r="809" customHeight="1" spans="16:16">
      <c r="P809" s="587"/>
    </row>
    <row r="810" customHeight="1" spans="16:16">
      <c r="P810" s="587"/>
    </row>
    <row r="811" customHeight="1" spans="16:16">
      <c r="P811" s="587"/>
    </row>
    <row r="812" customHeight="1" spans="16:16">
      <c r="P812" s="587"/>
    </row>
    <row r="813" customHeight="1" spans="16:16">
      <c r="P813" s="587"/>
    </row>
    <row r="814" customHeight="1" spans="16:16">
      <c r="P814" s="587"/>
    </row>
    <row r="815" customHeight="1" spans="16:16">
      <c r="P815" s="587"/>
    </row>
    <row r="816" customHeight="1" spans="16:16">
      <c r="P816" s="587"/>
    </row>
    <row r="817" customHeight="1" spans="16:16">
      <c r="P817" s="587"/>
    </row>
    <row r="818" customHeight="1" spans="16:16">
      <c r="P818" s="587"/>
    </row>
    <row r="819" customHeight="1" spans="16:16">
      <c r="P819" s="587"/>
    </row>
    <row r="820" customHeight="1" spans="16:16">
      <c r="P820" s="587"/>
    </row>
    <row r="821" customHeight="1" spans="16:16">
      <c r="P821" s="587"/>
    </row>
    <row r="822" customHeight="1" spans="16:16">
      <c r="P822" s="587"/>
    </row>
    <row r="823" customHeight="1" spans="16:16">
      <c r="P823" s="587"/>
    </row>
    <row r="824" customHeight="1" spans="16:16">
      <c r="P824" s="587"/>
    </row>
    <row r="825" customHeight="1" spans="16:16">
      <c r="P825" s="587"/>
    </row>
    <row r="826" customHeight="1" spans="16:16">
      <c r="P826" s="587"/>
    </row>
    <row r="827" customHeight="1" spans="16:16">
      <c r="P827" s="587"/>
    </row>
    <row r="828" customHeight="1" spans="16:16">
      <c r="P828" s="587"/>
    </row>
    <row r="829" customHeight="1" spans="16:16">
      <c r="P829" s="587"/>
    </row>
    <row r="830" customHeight="1" spans="16:16">
      <c r="P830" s="587"/>
    </row>
    <row r="831" customHeight="1" spans="16:16">
      <c r="P831" s="587"/>
    </row>
    <row r="832" customHeight="1" spans="16:16">
      <c r="P832" s="587"/>
    </row>
    <row r="833" customHeight="1" spans="16:16">
      <c r="P833" s="587"/>
    </row>
    <row r="834" customHeight="1" spans="16:16">
      <c r="P834" s="587"/>
    </row>
    <row r="835" customHeight="1" spans="16:16">
      <c r="P835" s="587"/>
    </row>
    <row r="836" customHeight="1" spans="16:16">
      <c r="P836" s="587"/>
    </row>
    <row r="837" customHeight="1" spans="16:16">
      <c r="P837" s="587"/>
    </row>
    <row r="838" customHeight="1" spans="16:16">
      <c r="P838" s="587"/>
    </row>
    <row r="839" customHeight="1" spans="16:16">
      <c r="P839" s="587"/>
    </row>
    <row r="840" customHeight="1" spans="16:16">
      <c r="P840" s="587"/>
    </row>
    <row r="841" customHeight="1" spans="16:16">
      <c r="P841" s="587"/>
    </row>
    <row r="842" customHeight="1" spans="16:16">
      <c r="P842" s="587"/>
    </row>
    <row r="843" customHeight="1" spans="16:16">
      <c r="P843" s="587"/>
    </row>
    <row r="844" customHeight="1" spans="16:16">
      <c r="P844" s="587"/>
    </row>
    <row r="845" customHeight="1" spans="16:16">
      <c r="P845" s="587"/>
    </row>
    <row r="846" customHeight="1" spans="16:16">
      <c r="P846" s="587"/>
    </row>
    <row r="847" customHeight="1" spans="16:16">
      <c r="P847" s="587"/>
    </row>
    <row r="848" customHeight="1" spans="16:16">
      <c r="P848" s="587"/>
    </row>
    <row r="849" customHeight="1" spans="16:16">
      <c r="P849" s="587"/>
    </row>
    <row r="850" customHeight="1" spans="16:16">
      <c r="P850" s="587"/>
    </row>
    <row r="851" customHeight="1" spans="16:16">
      <c r="P851" s="587"/>
    </row>
    <row r="852" customHeight="1" spans="16:16">
      <c r="P852" s="587"/>
    </row>
    <row r="853" customHeight="1" spans="16:16">
      <c r="P853" s="587"/>
    </row>
    <row r="854" customHeight="1" spans="16:16">
      <c r="P854" s="587"/>
    </row>
    <row r="855" customHeight="1" spans="16:16">
      <c r="P855" s="587"/>
    </row>
    <row r="856" customHeight="1" spans="16:16">
      <c r="P856" s="587"/>
    </row>
    <row r="857" customHeight="1" spans="16:16">
      <c r="P857" s="587"/>
    </row>
    <row r="858" customHeight="1" spans="16:16">
      <c r="P858" s="587"/>
    </row>
    <row r="859" customHeight="1" spans="16:16">
      <c r="P859" s="587"/>
    </row>
    <row r="860" customHeight="1" spans="16:16">
      <c r="P860" s="587"/>
    </row>
    <row r="861" customHeight="1" spans="16:16">
      <c r="P861" s="587"/>
    </row>
    <row r="862" customHeight="1" spans="16:16">
      <c r="P862" s="587"/>
    </row>
    <row r="863" customHeight="1" spans="16:16">
      <c r="P863" s="587"/>
    </row>
    <row r="864" customHeight="1" spans="16:16">
      <c r="P864" s="587"/>
    </row>
    <row r="865" customHeight="1" spans="16:16">
      <c r="P865" s="587"/>
    </row>
    <row r="866" customHeight="1" spans="16:16">
      <c r="P866" s="587"/>
    </row>
    <row r="867" customHeight="1" spans="16:16">
      <c r="P867" s="587"/>
    </row>
    <row r="868" customHeight="1" spans="16:16">
      <c r="P868" s="587"/>
    </row>
    <row r="869" customHeight="1" spans="16:16">
      <c r="P869" s="587"/>
    </row>
    <row r="870" customHeight="1" spans="16:16">
      <c r="P870" s="587"/>
    </row>
    <row r="871" customHeight="1" spans="16:16">
      <c r="P871" s="587"/>
    </row>
    <row r="872" customHeight="1" spans="16:16">
      <c r="P872" s="587"/>
    </row>
    <row r="873" customHeight="1" spans="16:16">
      <c r="P873" s="587"/>
    </row>
    <row r="874" customHeight="1" spans="16:16">
      <c r="P874" s="587"/>
    </row>
    <row r="875" customHeight="1" spans="16:16">
      <c r="P875" s="587"/>
    </row>
    <row r="876" customHeight="1" spans="16:16">
      <c r="P876" s="587"/>
    </row>
    <row r="877" customHeight="1" spans="16:16">
      <c r="P877" s="587"/>
    </row>
    <row r="878" customHeight="1" spans="16:16">
      <c r="P878" s="587"/>
    </row>
    <row r="879" customHeight="1" spans="16:16">
      <c r="P879" s="587"/>
    </row>
    <row r="880" customHeight="1" spans="16:16">
      <c r="P880" s="587"/>
    </row>
    <row r="881" customHeight="1" spans="16:16">
      <c r="P881" s="587"/>
    </row>
    <row r="882" customHeight="1" spans="16:16">
      <c r="P882" s="587"/>
    </row>
    <row r="883" customHeight="1" spans="16:16">
      <c r="P883" s="587"/>
    </row>
    <row r="884" customHeight="1" spans="16:16">
      <c r="P884" s="587"/>
    </row>
    <row r="885" customHeight="1" spans="16:16">
      <c r="P885" s="587"/>
    </row>
    <row r="886" customHeight="1" spans="16:16">
      <c r="P886" s="587"/>
    </row>
    <row r="887" customHeight="1" spans="16:16">
      <c r="P887" s="587"/>
    </row>
    <row r="888" customHeight="1" spans="16:16">
      <c r="P888" s="587"/>
    </row>
    <row r="889" customHeight="1" spans="16:16">
      <c r="P889" s="587"/>
    </row>
    <row r="890" customHeight="1" spans="16:16">
      <c r="P890" s="587"/>
    </row>
    <row r="891" customHeight="1" spans="16:16">
      <c r="P891" s="587"/>
    </row>
    <row r="892" customHeight="1" spans="16:16">
      <c r="P892" s="587"/>
    </row>
    <row r="893" customHeight="1" spans="16:16">
      <c r="P893" s="587"/>
    </row>
    <row r="894" customHeight="1" spans="16:16">
      <c r="P894" s="587"/>
    </row>
    <row r="895" customHeight="1" spans="16:16">
      <c r="P895" s="587"/>
    </row>
    <row r="896" customHeight="1" spans="16:16">
      <c r="P896" s="587"/>
    </row>
    <row r="897" customHeight="1" spans="16:16">
      <c r="P897" s="587"/>
    </row>
    <row r="898" customHeight="1" spans="16:16">
      <c r="P898" s="587"/>
    </row>
    <row r="899" customHeight="1" spans="16:16">
      <c r="P899" s="587"/>
    </row>
    <row r="900" customHeight="1" spans="16:16">
      <c r="P900" s="587"/>
    </row>
    <row r="901" customHeight="1" spans="16:16">
      <c r="P901" s="587"/>
    </row>
    <row r="902" customHeight="1" spans="16:16">
      <c r="P902" s="587"/>
    </row>
    <row r="903" customHeight="1" spans="16:16">
      <c r="P903" s="587"/>
    </row>
    <row r="904" customHeight="1" spans="16:16">
      <c r="P904" s="587"/>
    </row>
    <row r="905" customHeight="1" spans="16:16">
      <c r="P905" s="587"/>
    </row>
    <row r="906" customHeight="1" spans="16:16">
      <c r="P906" s="587"/>
    </row>
    <row r="907" customHeight="1" spans="16:16">
      <c r="P907" s="587"/>
    </row>
    <row r="908" customHeight="1" spans="16:16">
      <c r="P908" s="587"/>
    </row>
    <row r="909" customHeight="1" spans="16:16">
      <c r="P909" s="587"/>
    </row>
    <row r="910" customHeight="1" spans="16:16">
      <c r="P910" s="587"/>
    </row>
    <row r="911" customHeight="1" spans="16:16">
      <c r="P911" s="587"/>
    </row>
    <row r="912" customHeight="1" spans="16:16">
      <c r="P912" s="587"/>
    </row>
    <row r="913" customHeight="1" spans="16:16">
      <c r="P913" s="587"/>
    </row>
    <row r="914" customHeight="1" spans="16:16">
      <c r="P914" s="587"/>
    </row>
    <row r="915" customHeight="1" spans="16:16">
      <c r="P915" s="587"/>
    </row>
    <row r="916" customHeight="1" spans="16:16">
      <c r="P916" s="587"/>
    </row>
    <row r="917" customHeight="1" spans="16:16">
      <c r="P917" s="587"/>
    </row>
    <row r="918" customHeight="1" spans="16:16">
      <c r="P918" s="587"/>
    </row>
    <row r="919" customHeight="1" spans="16:16">
      <c r="P919" s="587"/>
    </row>
    <row r="920" customHeight="1" spans="16:16">
      <c r="P920" s="587"/>
    </row>
    <row r="921" customHeight="1" spans="16:16">
      <c r="P921" s="587"/>
    </row>
    <row r="922" customHeight="1" spans="16:16">
      <c r="P922" s="587"/>
    </row>
    <row r="923" customHeight="1" spans="16:16">
      <c r="P923" s="587"/>
    </row>
    <row r="924" customHeight="1" spans="16:16">
      <c r="P924" s="587"/>
    </row>
    <row r="925" customHeight="1" spans="16:16">
      <c r="P925" s="587"/>
    </row>
    <row r="926" customHeight="1" spans="16:16">
      <c r="P926" s="587"/>
    </row>
    <row r="927" customHeight="1" spans="16:16">
      <c r="P927" s="587"/>
    </row>
    <row r="928" customHeight="1" spans="16:16">
      <c r="P928" s="587"/>
    </row>
    <row r="929" customHeight="1" spans="16:16">
      <c r="P929" s="587"/>
    </row>
    <row r="930" customHeight="1" spans="16:16">
      <c r="P930" s="587"/>
    </row>
    <row r="931" customHeight="1" spans="16:16">
      <c r="P931" s="587"/>
    </row>
    <row r="932" customHeight="1" spans="16:16">
      <c r="P932" s="587"/>
    </row>
    <row r="933" customHeight="1" spans="16:16">
      <c r="P933" s="587"/>
    </row>
    <row r="934" customHeight="1" spans="16:16">
      <c r="P934" s="587"/>
    </row>
    <row r="935" customHeight="1" spans="16:16">
      <c r="P935" s="587"/>
    </row>
    <row r="936" customHeight="1" spans="16:16">
      <c r="P936" s="587"/>
    </row>
    <row r="937" customHeight="1" spans="16:16">
      <c r="P937" s="587"/>
    </row>
    <row r="938" customHeight="1" spans="16:16">
      <c r="P938" s="587"/>
    </row>
    <row r="939" customHeight="1" spans="16:16">
      <c r="P939" s="587"/>
    </row>
    <row r="940" customHeight="1" spans="16:16">
      <c r="P940" s="587"/>
    </row>
    <row r="941" customHeight="1" spans="16:16">
      <c r="P941" s="587"/>
    </row>
    <row r="942" customHeight="1" spans="16:16">
      <c r="P942" s="587"/>
    </row>
    <row r="943" customHeight="1" spans="16:16">
      <c r="P943" s="587"/>
    </row>
    <row r="944" customHeight="1" spans="16:16">
      <c r="P944" s="587"/>
    </row>
    <row r="945" customHeight="1" spans="16:16">
      <c r="P945" s="587"/>
    </row>
    <row r="946" customHeight="1" spans="16:16">
      <c r="P946" s="587"/>
    </row>
    <row r="947" customHeight="1" spans="16:16">
      <c r="P947" s="587"/>
    </row>
    <row r="948" customHeight="1" spans="16:16">
      <c r="P948" s="587"/>
    </row>
    <row r="949" customHeight="1" spans="16:16">
      <c r="P949" s="587"/>
    </row>
    <row r="950" customHeight="1" spans="16:16">
      <c r="P950" s="587"/>
    </row>
    <row r="951" customHeight="1" spans="16:16">
      <c r="P951" s="587"/>
    </row>
    <row r="952" customHeight="1" spans="16:16">
      <c r="P952" s="587"/>
    </row>
    <row r="953" customHeight="1" spans="16:16">
      <c r="P953" s="587"/>
    </row>
    <row r="954" customHeight="1" spans="16:16">
      <c r="P954" s="587"/>
    </row>
    <row r="955" customHeight="1" spans="16:16">
      <c r="P955" s="587"/>
    </row>
    <row r="956" customHeight="1" spans="16:16">
      <c r="P956" s="587"/>
    </row>
    <row r="957" customHeight="1" spans="16:16">
      <c r="P957" s="587"/>
    </row>
    <row r="958" customHeight="1" spans="16:16">
      <c r="P958" s="587"/>
    </row>
    <row r="959" customHeight="1" spans="16:16">
      <c r="P959" s="587"/>
    </row>
    <row r="960" customHeight="1" spans="16:16">
      <c r="P960" s="587"/>
    </row>
    <row r="961" customHeight="1" spans="16:16">
      <c r="P961" s="587"/>
    </row>
    <row r="962" customHeight="1" spans="16:16">
      <c r="P962" s="587"/>
    </row>
    <row r="963" customHeight="1" spans="16:16">
      <c r="P963" s="587"/>
    </row>
    <row r="964" customHeight="1" spans="16:16">
      <c r="P964" s="587"/>
    </row>
    <row r="965" customHeight="1" spans="16:16">
      <c r="P965" s="587"/>
    </row>
    <row r="966" customHeight="1" spans="16:16">
      <c r="P966" s="587"/>
    </row>
    <row r="967" customHeight="1" spans="16:16">
      <c r="P967" s="587"/>
    </row>
    <row r="968" customHeight="1" spans="16:16">
      <c r="P968" s="587"/>
    </row>
    <row r="969" customHeight="1" spans="16:16">
      <c r="P969" s="587"/>
    </row>
    <row r="970" customHeight="1" spans="16:16">
      <c r="P970" s="587"/>
    </row>
    <row r="971" customHeight="1" spans="16:16">
      <c r="P971" s="587"/>
    </row>
    <row r="972" customHeight="1" spans="16:16">
      <c r="P972" s="587"/>
    </row>
    <row r="973" customHeight="1" spans="16:16">
      <c r="P973" s="587"/>
    </row>
    <row r="974" customHeight="1" spans="16:16">
      <c r="P974" s="587"/>
    </row>
    <row r="975" customHeight="1" spans="16:16">
      <c r="P975" s="587"/>
    </row>
    <row r="976" customHeight="1" spans="16:16">
      <c r="P976" s="587"/>
    </row>
    <row r="977" customHeight="1" spans="16:16">
      <c r="P977" s="587"/>
    </row>
    <row r="978" customHeight="1" spans="16:16">
      <c r="P978" s="587"/>
    </row>
    <row r="979" customHeight="1" spans="16:16">
      <c r="P979" s="587"/>
    </row>
    <row r="980" customHeight="1" spans="16:16">
      <c r="P980" s="587"/>
    </row>
    <row r="981" customHeight="1" spans="16:16">
      <c r="P981" s="587"/>
    </row>
    <row r="982" customHeight="1" spans="16:16">
      <c r="P982" s="587"/>
    </row>
    <row r="983" customHeight="1" spans="16:16">
      <c r="P983" s="587"/>
    </row>
    <row r="984" customHeight="1" spans="16:16">
      <c r="P984" s="587"/>
    </row>
    <row r="985" customHeight="1" spans="16:16">
      <c r="P985" s="587"/>
    </row>
    <row r="986" customHeight="1" spans="16:16">
      <c r="P986" s="587"/>
    </row>
    <row r="987" customHeight="1" spans="16:16">
      <c r="P987" s="587"/>
    </row>
    <row r="988" customHeight="1" spans="16:16">
      <c r="P988" s="587"/>
    </row>
    <row r="989" customHeight="1" spans="16:16">
      <c r="P989" s="587"/>
    </row>
    <row r="990" customHeight="1" spans="16:16">
      <c r="P990" s="587"/>
    </row>
    <row r="991" customHeight="1" spans="16:16">
      <c r="P991" s="587"/>
    </row>
    <row r="992" customHeight="1" spans="16:16">
      <c r="P992" s="587"/>
    </row>
    <row r="993" customHeight="1" spans="16:16">
      <c r="P993" s="587"/>
    </row>
    <row r="994" customHeight="1" spans="16:16">
      <c r="P994" s="587"/>
    </row>
    <row r="995" customHeight="1" spans="16:16">
      <c r="P995" s="587"/>
    </row>
    <row r="996" customHeight="1" spans="16:16">
      <c r="P996" s="587"/>
    </row>
    <row r="997" customHeight="1" spans="16:16">
      <c r="P997" s="587"/>
    </row>
    <row r="998" customHeight="1" spans="16:16">
      <c r="P998" s="587"/>
    </row>
    <row r="999" customHeight="1" spans="16:16">
      <c r="P999" s="587"/>
    </row>
    <row r="1000" customHeight="1" spans="16:16">
      <c r="P1000" s="587"/>
    </row>
    <row r="1001" customHeight="1" spans="16:16">
      <c r="P1001" s="587"/>
    </row>
    <row r="1002" customHeight="1" spans="16:16">
      <c r="P1002" s="587"/>
    </row>
    <row r="1003" customHeight="1" spans="16:16">
      <c r="P1003" s="587"/>
    </row>
    <row r="1004" customHeight="1" spans="16:16">
      <c r="P1004" s="587"/>
    </row>
    <row r="1005" customHeight="1" spans="16:16">
      <c r="P1005" s="587"/>
    </row>
    <row r="1006" customHeight="1" spans="16:16">
      <c r="P1006" s="587"/>
    </row>
    <row r="1007" customHeight="1" spans="16:16">
      <c r="P1007" s="587"/>
    </row>
    <row r="1008" customHeight="1" spans="16:16">
      <c r="P1008" s="587"/>
    </row>
    <row r="1009" customHeight="1" spans="16:16">
      <c r="P1009" s="587"/>
    </row>
    <row r="1010" customHeight="1" spans="16:16">
      <c r="P1010" s="587"/>
    </row>
    <row r="1011" customHeight="1" spans="16:16">
      <c r="P1011" s="587"/>
    </row>
    <row r="1012" customHeight="1" spans="16:16">
      <c r="P1012" s="587"/>
    </row>
    <row r="1013" customHeight="1" spans="16:16">
      <c r="P1013" s="587"/>
    </row>
    <row r="1014" customHeight="1" spans="16:16">
      <c r="P1014" s="587"/>
    </row>
    <row r="1015" customHeight="1" spans="16:16">
      <c r="P1015" s="587"/>
    </row>
    <row r="1016" customHeight="1" spans="16:16">
      <c r="P1016" s="587"/>
    </row>
    <row r="1017" customHeight="1" spans="16:16">
      <c r="P1017" s="587"/>
    </row>
    <row r="1018" customHeight="1" spans="16:16">
      <c r="P1018" s="587"/>
    </row>
    <row r="1019" customHeight="1" spans="16:16">
      <c r="P1019" s="587"/>
    </row>
    <row r="1020" customHeight="1" spans="16:16">
      <c r="P1020" s="587"/>
    </row>
    <row r="1021" customHeight="1" spans="16:16">
      <c r="P1021" s="587"/>
    </row>
    <row r="1022" customHeight="1" spans="16:16">
      <c r="P1022" s="587"/>
    </row>
    <row r="1023" customHeight="1" spans="16:16">
      <c r="P1023" s="587"/>
    </row>
    <row r="1024" customHeight="1" spans="16:16">
      <c r="P1024" s="587"/>
    </row>
    <row r="1025" customHeight="1" spans="16:16">
      <c r="P1025" s="587"/>
    </row>
    <row r="1026" customHeight="1" spans="16:16">
      <c r="P1026" s="587"/>
    </row>
    <row r="1027" customHeight="1" spans="16:16">
      <c r="P1027" s="587"/>
    </row>
    <row r="1028" customHeight="1" spans="16:16">
      <c r="P1028" s="587"/>
    </row>
    <row r="1029" customHeight="1" spans="16:16">
      <c r="P1029" s="587"/>
    </row>
    <row r="1030" customHeight="1" spans="16:16">
      <c r="P1030" s="587"/>
    </row>
    <row r="1031" customHeight="1" spans="16:16">
      <c r="P1031" s="587"/>
    </row>
    <row r="1032" customHeight="1" spans="16:16">
      <c r="P1032" s="587"/>
    </row>
    <row r="1033" customHeight="1" spans="16:16">
      <c r="P1033" s="587"/>
    </row>
    <row r="1034" customHeight="1" spans="16:16">
      <c r="P1034" s="587"/>
    </row>
    <row r="1035" customHeight="1" spans="16:16">
      <c r="P1035" s="587"/>
    </row>
    <row r="1036" customHeight="1" spans="16:16">
      <c r="P1036" s="587"/>
    </row>
    <row r="1037" customHeight="1" spans="16:16">
      <c r="P1037" s="587"/>
    </row>
    <row r="1038" customHeight="1" spans="16:16">
      <c r="P1038" s="587"/>
    </row>
    <row r="1039" customHeight="1" spans="16:16">
      <c r="P1039" s="587"/>
    </row>
    <row r="1040" customHeight="1" spans="16:16">
      <c r="P1040" s="587"/>
    </row>
    <row r="1041" customHeight="1" spans="16:16">
      <c r="P1041" s="587"/>
    </row>
    <row r="1042" customHeight="1" spans="16:16">
      <c r="P1042" s="587"/>
    </row>
    <row r="1043" customHeight="1" spans="16:16">
      <c r="P1043" s="587"/>
    </row>
    <row r="1044" customHeight="1" spans="16:16">
      <c r="P1044" s="587"/>
    </row>
    <row r="1045" customHeight="1" spans="16:16">
      <c r="P1045" s="587"/>
    </row>
    <row r="1046" customHeight="1" spans="16:16">
      <c r="P1046" s="587"/>
    </row>
    <row r="1047" customHeight="1" spans="16:16">
      <c r="P1047" s="587"/>
    </row>
    <row r="1048" customHeight="1" spans="16:16">
      <c r="P1048" s="587"/>
    </row>
    <row r="1049" customHeight="1" spans="16:16">
      <c r="P1049" s="587"/>
    </row>
    <row r="1050" customHeight="1" spans="16:16">
      <c r="P1050" s="587"/>
    </row>
    <row r="1051" customHeight="1" spans="16:16">
      <c r="P1051" s="587"/>
    </row>
    <row r="1052" customHeight="1" spans="16:16">
      <c r="P1052" s="587"/>
    </row>
    <row r="1053" customHeight="1" spans="16:16">
      <c r="P1053" s="587"/>
    </row>
    <row r="1054" customHeight="1" spans="16:16">
      <c r="P1054" s="587"/>
    </row>
    <row r="1055" customHeight="1" spans="16:16">
      <c r="P1055" s="587"/>
    </row>
    <row r="1056" customHeight="1" spans="16:16">
      <c r="P1056" s="587"/>
    </row>
    <row r="1057" customHeight="1" spans="16:16">
      <c r="P1057" s="587"/>
    </row>
    <row r="1058" customHeight="1" spans="16:16">
      <c r="P1058" s="587"/>
    </row>
    <row r="1059" customHeight="1" spans="16:16">
      <c r="P1059" s="587"/>
    </row>
    <row r="1060" customHeight="1" spans="16:16">
      <c r="P1060" s="587"/>
    </row>
    <row r="1061" customHeight="1" spans="16:16">
      <c r="P1061" s="587"/>
    </row>
    <row r="1062" customHeight="1" spans="16:16">
      <c r="P1062" s="587"/>
    </row>
    <row r="1063" customHeight="1" spans="16:16">
      <c r="P1063" s="587"/>
    </row>
    <row r="1064" customHeight="1" spans="16:16">
      <c r="P1064" s="587"/>
    </row>
    <row r="1065" customHeight="1" spans="16:16">
      <c r="P1065" s="587"/>
    </row>
    <row r="1066" customHeight="1" spans="16:16">
      <c r="P1066" s="587"/>
    </row>
    <row r="1067" customHeight="1" spans="16:16">
      <c r="P1067" s="587"/>
    </row>
    <row r="1068" customHeight="1" spans="16:16">
      <c r="P1068" s="587"/>
    </row>
    <row r="1069" customHeight="1" spans="16:16">
      <c r="P1069" s="587"/>
    </row>
    <row r="1070" customHeight="1" spans="16:16">
      <c r="P1070" s="587"/>
    </row>
    <row r="1071" customHeight="1" spans="16:16">
      <c r="P1071" s="587"/>
    </row>
    <row r="1072" customHeight="1" spans="16:16">
      <c r="P1072" s="587"/>
    </row>
    <row r="1073" customHeight="1" spans="16:16">
      <c r="P1073" s="587"/>
    </row>
    <row r="1074" customHeight="1" spans="16:16">
      <c r="P1074" s="587"/>
    </row>
    <row r="1075" customHeight="1" spans="16:16">
      <c r="P1075" s="587"/>
    </row>
    <row r="1076" customHeight="1" spans="16:16">
      <c r="P1076" s="587"/>
    </row>
    <row r="1077" customHeight="1" spans="16:16">
      <c r="P1077" s="587"/>
    </row>
    <row r="1078" customHeight="1" spans="16:16">
      <c r="P1078" s="587"/>
    </row>
    <row r="1079" customHeight="1" spans="16:16">
      <c r="P1079" s="587"/>
    </row>
    <row r="1080" customHeight="1" spans="16:16">
      <c r="P1080" s="587"/>
    </row>
    <row r="1081" customHeight="1" spans="16:16">
      <c r="P1081" s="587"/>
    </row>
    <row r="1082" customHeight="1" spans="16:16">
      <c r="P1082" s="587"/>
    </row>
    <row r="1083" customHeight="1" spans="16:16">
      <c r="P1083" s="587"/>
    </row>
    <row r="1084" customHeight="1" spans="16:16">
      <c r="P1084" s="587"/>
    </row>
    <row r="1085" customHeight="1" spans="16:16">
      <c r="P1085" s="587"/>
    </row>
    <row r="1086" customHeight="1" spans="16:16">
      <c r="P1086" s="587"/>
    </row>
    <row r="1087" customHeight="1" spans="16:16">
      <c r="P1087" s="587"/>
    </row>
    <row r="1088" customHeight="1" spans="16:16">
      <c r="P1088" s="587"/>
    </row>
    <row r="1089" customHeight="1" spans="16:16">
      <c r="P1089" s="587"/>
    </row>
    <row r="1090" customHeight="1" spans="16:16">
      <c r="P1090" s="587"/>
    </row>
    <row r="1091" customHeight="1" spans="16:16">
      <c r="P1091" s="587"/>
    </row>
    <row r="1092" customHeight="1" spans="16:16">
      <c r="P1092" s="587"/>
    </row>
    <row r="1093" customHeight="1" spans="16:16">
      <c r="P1093" s="587"/>
    </row>
    <row r="1094" customHeight="1" spans="16:16">
      <c r="P1094" s="587"/>
    </row>
    <row r="1095" customHeight="1" spans="16:16">
      <c r="P1095" s="587"/>
    </row>
    <row r="1096" customHeight="1" spans="16:16">
      <c r="P1096" s="587"/>
    </row>
    <row r="1097" customHeight="1" spans="16:16">
      <c r="P1097" s="587"/>
    </row>
    <row r="1098" customHeight="1" spans="16:16">
      <c r="P1098" s="587"/>
    </row>
    <row r="1099" customHeight="1" spans="16:16">
      <c r="P1099" s="587"/>
    </row>
    <row r="1100" customHeight="1" spans="16:16">
      <c r="P1100" s="587"/>
    </row>
    <row r="1101" customHeight="1" spans="16:16">
      <c r="P1101" s="587"/>
    </row>
    <row r="1102" customHeight="1" spans="16:16">
      <c r="P1102" s="587"/>
    </row>
    <row r="1103" customHeight="1" spans="16:16">
      <c r="P1103" s="587"/>
    </row>
    <row r="1104" customHeight="1" spans="16:16">
      <c r="P1104" s="587"/>
    </row>
    <row r="1105" customHeight="1" spans="16:16">
      <c r="P1105" s="587"/>
    </row>
    <row r="1106" customHeight="1" spans="16:16">
      <c r="P1106" s="587"/>
    </row>
    <row r="1107" customHeight="1" spans="16:16">
      <c r="P1107" s="587"/>
    </row>
    <row r="1108" customHeight="1" spans="16:16">
      <c r="P1108" s="587"/>
    </row>
    <row r="1109" customHeight="1" spans="16:16">
      <c r="P1109" s="587"/>
    </row>
    <row r="1110" customHeight="1" spans="16:16">
      <c r="P1110" s="587"/>
    </row>
    <row r="1111" customHeight="1" spans="16:16">
      <c r="P1111" s="587"/>
    </row>
    <row r="1112" customHeight="1" spans="16:16">
      <c r="P1112" s="587"/>
    </row>
    <row r="1113" customHeight="1" spans="16:16">
      <c r="P1113" s="587"/>
    </row>
    <row r="1114" customHeight="1" spans="16:16">
      <c r="P1114" s="587"/>
    </row>
    <row r="1115" customHeight="1" spans="16:16">
      <c r="P1115" s="587"/>
    </row>
    <row r="1116" customHeight="1" spans="16:16">
      <c r="P1116" s="587"/>
    </row>
    <row r="1117" customHeight="1" spans="16:16">
      <c r="P1117" s="587"/>
    </row>
    <row r="1118" customHeight="1" spans="16:16">
      <c r="P1118" s="587"/>
    </row>
    <row r="1119" customHeight="1" spans="16:16">
      <c r="P1119" s="587"/>
    </row>
    <row r="1120" customHeight="1" spans="16:16">
      <c r="P1120" s="587"/>
    </row>
    <row r="1121" customHeight="1" spans="16:16">
      <c r="P1121" s="587"/>
    </row>
    <row r="1122" customHeight="1" spans="16:16">
      <c r="P1122" s="587"/>
    </row>
    <row r="1123" customHeight="1" spans="16:16">
      <c r="P1123" s="587"/>
    </row>
    <row r="1124" customHeight="1" spans="16:16">
      <c r="P1124" s="587"/>
    </row>
    <row r="1125" customHeight="1" spans="16:16">
      <c r="P1125" s="587"/>
    </row>
    <row r="1126" customHeight="1" spans="16:16">
      <c r="P1126" s="587"/>
    </row>
    <row r="1127" customHeight="1" spans="16:16">
      <c r="P1127" s="587"/>
    </row>
    <row r="1128" customHeight="1" spans="16:16">
      <c r="P1128" s="587"/>
    </row>
    <row r="1129" customHeight="1" spans="16:16">
      <c r="P1129" s="587"/>
    </row>
    <row r="1130" customHeight="1" spans="16:16">
      <c r="P1130" s="587"/>
    </row>
    <row r="1131" customHeight="1" spans="16:16">
      <c r="P1131" s="587"/>
    </row>
    <row r="1132" customHeight="1" spans="16:16">
      <c r="P1132" s="587"/>
    </row>
    <row r="1133" customHeight="1" spans="16:16">
      <c r="P1133" s="587"/>
    </row>
    <row r="1134" customHeight="1" spans="16:16">
      <c r="P1134" s="587"/>
    </row>
    <row r="1135" customHeight="1" spans="16:16">
      <c r="P1135" s="587"/>
    </row>
    <row r="1136" customHeight="1" spans="16:16">
      <c r="P1136" s="587"/>
    </row>
    <row r="1137" customHeight="1" spans="16:16">
      <c r="P1137" s="587"/>
    </row>
    <row r="1138" customHeight="1" spans="16:16">
      <c r="P1138" s="587"/>
    </row>
    <row r="1139" customHeight="1" spans="16:16">
      <c r="P1139" s="587"/>
    </row>
    <row r="1140" customHeight="1" spans="16:16">
      <c r="P1140" s="587"/>
    </row>
    <row r="1141" customHeight="1" spans="16:16">
      <c r="P1141" s="587"/>
    </row>
    <row r="1142" customHeight="1" spans="16:16">
      <c r="P1142" s="587"/>
    </row>
    <row r="1143" customHeight="1" spans="16:16">
      <c r="P1143" s="587"/>
    </row>
    <row r="1144" customHeight="1" spans="16:16">
      <c r="P1144" s="587"/>
    </row>
    <row r="1145" customHeight="1" spans="16:16">
      <c r="P1145" s="587"/>
    </row>
    <row r="1146" customHeight="1" spans="16:16">
      <c r="P1146" s="587"/>
    </row>
    <row r="1147" customHeight="1" spans="16:16">
      <c r="P1147" s="587"/>
    </row>
    <row r="1148" customHeight="1" spans="16:16">
      <c r="P1148" s="587"/>
    </row>
    <row r="1149" customHeight="1" spans="16:16">
      <c r="P1149" s="587"/>
    </row>
    <row r="1150" customHeight="1" spans="16:16">
      <c r="P1150" s="587"/>
    </row>
    <row r="1151" customHeight="1" spans="16:16">
      <c r="P1151" s="587"/>
    </row>
    <row r="1152" customHeight="1" spans="16:16">
      <c r="P1152" s="587"/>
    </row>
    <row r="1153" customHeight="1" spans="16:16">
      <c r="P1153" s="587"/>
    </row>
    <row r="1154" customHeight="1" spans="16:16">
      <c r="P1154" s="587"/>
    </row>
    <row r="1155" customHeight="1" spans="16:16">
      <c r="P1155" s="587"/>
    </row>
    <row r="1156" customHeight="1" spans="16:16">
      <c r="P1156" s="587"/>
    </row>
    <row r="1157" customHeight="1" spans="16:16">
      <c r="P1157" s="587"/>
    </row>
    <row r="1158" customHeight="1" spans="16:16">
      <c r="P1158" s="587"/>
    </row>
    <row r="1159" customHeight="1" spans="16:16">
      <c r="P1159" s="587"/>
    </row>
    <row r="1160" customHeight="1" spans="16:16">
      <c r="P1160" s="587"/>
    </row>
    <row r="1161" customHeight="1" spans="16:16">
      <c r="P1161" s="587"/>
    </row>
    <row r="1162" customHeight="1" spans="16:16">
      <c r="P1162" s="587"/>
    </row>
    <row r="1163" customHeight="1" spans="16:16">
      <c r="P1163" s="587"/>
    </row>
    <row r="1164" customHeight="1" spans="16:16">
      <c r="P1164" s="587"/>
    </row>
    <row r="1165" customHeight="1" spans="16:16">
      <c r="P1165" s="587"/>
    </row>
    <row r="1166" customHeight="1" spans="16:16">
      <c r="P1166" s="587"/>
    </row>
    <row r="1167" customHeight="1" spans="16:16">
      <c r="P1167" s="587"/>
    </row>
    <row r="1168" customHeight="1" spans="16:16">
      <c r="P1168" s="587"/>
    </row>
    <row r="1169" customHeight="1" spans="16:16">
      <c r="P1169" s="587"/>
    </row>
    <row r="1170" customHeight="1" spans="16:16">
      <c r="P1170" s="587"/>
    </row>
    <row r="1171" customHeight="1" spans="16:16">
      <c r="P1171" s="587"/>
    </row>
    <row r="1172" customHeight="1" spans="16:16">
      <c r="P1172" s="587"/>
    </row>
    <row r="1173" customHeight="1" spans="16:16">
      <c r="P1173" s="587"/>
    </row>
    <row r="1174" customHeight="1" spans="16:16">
      <c r="P1174" s="587"/>
    </row>
    <row r="1175" customHeight="1" spans="16:16">
      <c r="P1175" s="587"/>
    </row>
    <row r="1176" customHeight="1" spans="16:16">
      <c r="P1176" s="587"/>
    </row>
    <row r="1177" customHeight="1" spans="16:16">
      <c r="P1177" s="587"/>
    </row>
    <row r="1178" customHeight="1" spans="16:16">
      <c r="P1178" s="587"/>
    </row>
    <row r="1179" customHeight="1" spans="16:16">
      <c r="P1179" s="587"/>
    </row>
    <row r="1180" customHeight="1" spans="16:16">
      <c r="P1180" s="587"/>
    </row>
    <row r="1181" customHeight="1" spans="16:16">
      <c r="P1181" s="587"/>
    </row>
    <row r="1182" customHeight="1" spans="16:16">
      <c r="P1182" s="587"/>
    </row>
    <row r="1183" customHeight="1" spans="16:16">
      <c r="P1183" s="587"/>
    </row>
    <row r="1184" customHeight="1" spans="16:16">
      <c r="P1184" s="587"/>
    </row>
    <row r="1185" customHeight="1" spans="16:16">
      <c r="P1185" s="587"/>
    </row>
    <row r="1186" customHeight="1" spans="16:16">
      <c r="P1186" s="587"/>
    </row>
    <row r="1187" customHeight="1" spans="16:16">
      <c r="P1187" s="587"/>
    </row>
    <row r="1188" customHeight="1" spans="16:16">
      <c r="P1188" s="587"/>
    </row>
    <row r="1189" customHeight="1" spans="16:16">
      <c r="P1189" s="587"/>
    </row>
    <row r="1190" customHeight="1" spans="16:16">
      <c r="P1190" s="587"/>
    </row>
    <row r="1191" customHeight="1" spans="16:16">
      <c r="P1191" s="587"/>
    </row>
    <row r="1192" customHeight="1" spans="16:16">
      <c r="P1192" s="587"/>
    </row>
    <row r="1193" customHeight="1" spans="16:16">
      <c r="P1193" s="587"/>
    </row>
    <row r="1194" customHeight="1" spans="16:16">
      <c r="P1194" s="587"/>
    </row>
    <row r="1195" customHeight="1" spans="16:16">
      <c r="P1195" s="587"/>
    </row>
    <row r="1196" customHeight="1" spans="16:16">
      <c r="P1196" s="587"/>
    </row>
    <row r="1197" customHeight="1" spans="16:16">
      <c r="P1197" s="587"/>
    </row>
    <row r="1198" customHeight="1" spans="16:16">
      <c r="P1198" s="587"/>
    </row>
    <row r="1199" customHeight="1" spans="16:16">
      <c r="P1199" s="587"/>
    </row>
    <row r="1200" customHeight="1" spans="16:16">
      <c r="P1200" s="587"/>
    </row>
    <row r="1201" customHeight="1" spans="16:16">
      <c r="P1201" s="587"/>
    </row>
    <row r="1202" customHeight="1" spans="16:16">
      <c r="P1202" s="587"/>
    </row>
    <row r="1203" customHeight="1" spans="16:16">
      <c r="P1203" s="587"/>
    </row>
    <row r="1204" customHeight="1" spans="16:16">
      <c r="P1204" s="587"/>
    </row>
    <row r="1205" customHeight="1" spans="16:16">
      <c r="P1205" s="587"/>
    </row>
    <row r="1206" customHeight="1" spans="16:16">
      <c r="P1206" s="587"/>
    </row>
    <row r="1207" customHeight="1" spans="16:16">
      <c r="P1207" s="587"/>
    </row>
    <row r="1208" customHeight="1" spans="16:16">
      <c r="P1208" s="587"/>
    </row>
    <row r="1209" customHeight="1" spans="16:16">
      <c r="P1209" s="587"/>
    </row>
    <row r="1210" customHeight="1" spans="16:16">
      <c r="P1210" s="587"/>
    </row>
    <row r="1211" customHeight="1" spans="16:16">
      <c r="P1211" s="587"/>
    </row>
    <row r="1212" customHeight="1" spans="16:16">
      <c r="P1212" s="587"/>
    </row>
    <row r="1213" customHeight="1" spans="16:16">
      <c r="P1213" s="587"/>
    </row>
    <row r="1214" customHeight="1" spans="16:16">
      <c r="P1214" s="587"/>
    </row>
    <row r="1215" customHeight="1" spans="16:16">
      <c r="P1215" s="587"/>
    </row>
    <row r="1216" customHeight="1" spans="16:16">
      <c r="P1216" s="587"/>
    </row>
    <row r="1217" customHeight="1" spans="16:16">
      <c r="P1217" s="587"/>
    </row>
    <row r="1218" customHeight="1" spans="16:16">
      <c r="P1218" s="587"/>
    </row>
    <row r="1219" customHeight="1" spans="16:16">
      <c r="P1219" s="587"/>
    </row>
    <row r="1220" customHeight="1" spans="16:16">
      <c r="P1220" s="587"/>
    </row>
    <row r="1221" customHeight="1" spans="16:16">
      <c r="P1221" s="587"/>
    </row>
    <row r="1222" customHeight="1" spans="16:16">
      <c r="P1222" s="587"/>
    </row>
    <row r="1223" customHeight="1" spans="16:16">
      <c r="P1223" s="587"/>
    </row>
    <row r="1224" customHeight="1" spans="16:16">
      <c r="P1224" s="587"/>
    </row>
    <row r="1225" customHeight="1" spans="16:16">
      <c r="P1225" s="587"/>
    </row>
    <row r="1226" customHeight="1" spans="16:16">
      <c r="P1226" s="587"/>
    </row>
    <row r="1227" customHeight="1" spans="16:16">
      <c r="P1227" s="587"/>
    </row>
    <row r="1228" customHeight="1" spans="16:16">
      <c r="P1228" s="587"/>
    </row>
    <row r="1229" customHeight="1" spans="16:16">
      <c r="P1229" s="587"/>
    </row>
    <row r="1230" customHeight="1" spans="16:16">
      <c r="P1230" s="587"/>
    </row>
    <row r="1231" customHeight="1" spans="16:16">
      <c r="P1231" s="587"/>
    </row>
    <row r="1232" customHeight="1" spans="16:16">
      <c r="P1232" s="587"/>
    </row>
    <row r="1233" customHeight="1" spans="16:16">
      <c r="P1233" s="587"/>
    </row>
    <row r="1234" customHeight="1" spans="16:16">
      <c r="P1234" s="587"/>
    </row>
    <row r="1235" customHeight="1" spans="16:16">
      <c r="P1235" s="587"/>
    </row>
    <row r="1236" customHeight="1" spans="16:16">
      <c r="P1236" s="587"/>
    </row>
    <row r="1237" customHeight="1" spans="16:16">
      <c r="P1237" s="587"/>
    </row>
    <row r="1238" customHeight="1" spans="16:16">
      <c r="P1238" s="587"/>
    </row>
    <row r="1239" customHeight="1" spans="16:16">
      <c r="P1239" s="587"/>
    </row>
    <row r="1240" customHeight="1" spans="16:16">
      <c r="P1240" s="587"/>
    </row>
    <row r="1241" customHeight="1" spans="16:16">
      <c r="P1241" s="587"/>
    </row>
    <row r="1242" customHeight="1" spans="16:16">
      <c r="P1242" s="587"/>
    </row>
    <row r="1243" customHeight="1" spans="16:16">
      <c r="P1243" s="587"/>
    </row>
    <row r="1244" customHeight="1" spans="16:16">
      <c r="P1244" s="587"/>
    </row>
    <row r="1245" customHeight="1" spans="16:16">
      <c r="P1245" s="587"/>
    </row>
    <row r="1246" customHeight="1" spans="16:16">
      <c r="P1246" s="587"/>
    </row>
    <row r="1247" customHeight="1" spans="16:16">
      <c r="P1247" s="587"/>
    </row>
    <row r="1248" customHeight="1" spans="16:16">
      <c r="P1248" s="587"/>
    </row>
    <row r="1249" customHeight="1" spans="16:16">
      <c r="P1249" s="587"/>
    </row>
    <row r="1250" customHeight="1" spans="16:16">
      <c r="P1250" s="587"/>
    </row>
    <row r="1251" customHeight="1" spans="16:16">
      <c r="P1251" s="587"/>
    </row>
    <row r="1252" customHeight="1" spans="16:16">
      <c r="P1252" s="587"/>
    </row>
    <row r="1253" customHeight="1" spans="16:16">
      <c r="P1253" s="587"/>
    </row>
    <row r="1254" customHeight="1" spans="16:16">
      <c r="P1254" s="587"/>
    </row>
    <row r="1255" customHeight="1" spans="16:16">
      <c r="P1255" s="587"/>
    </row>
    <row r="1256" customHeight="1" spans="16:16">
      <c r="P1256" s="587"/>
    </row>
    <row r="1257" customHeight="1" spans="16:16">
      <c r="P1257" s="587"/>
    </row>
    <row r="1258" customHeight="1" spans="16:16">
      <c r="P1258" s="587"/>
    </row>
    <row r="1259" customHeight="1" spans="16:16">
      <c r="P1259" s="587"/>
    </row>
    <row r="1260" customHeight="1" spans="16:16">
      <c r="P1260" s="587"/>
    </row>
    <row r="1261" customHeight="1" spans="16:16">
      <c r="P1261" s="587"/>
    </row>
    <row r="1262" customHeight="1" spans="16:16">
      <c r="P1262" s="587"/>
    </row>
    <row r="1263" customHeight="1" spans="16:16">
      <c r="P1263" s="587"/>
    </row>
    <row r="1264" customHeight="1" spans="16:16">
      <c r="P1264" s="587"/>
    </row>
    <row r="1265" customHeight="1" spans="16:16">
      <c r="P1265" s="587"/>
    </row>
    <row r="1266" customHeight="1" spans="16:16">
      <c r="P1266" s="587"/>
    </row>
    <row r="1267" customHeight="1" spans="16:16">
      <c r="P1267" s="587"/>
    </row>
    <row r="1268" customHeight="1" spans="16:16">
      <c r="P1268" s="587"/>
    </row>
    <row r="1269" customHeight="1" spans="16:16">
      <c r="P1269" s="587"/>
    </row>
    <row r="1270" customHeight="1" spans="16:16">
      <c r="P1270" s="587"/>
    </row>
    <row r="1271" customHeight="1" spans="16:16">
      <c r="P1271" s="587"/>
    </row>
    <row r="1272" customHeight="1" spans="16:16">
      <c r="P1272" s="587"/>
    </row>
    <row r="1273" customHeight="1" spans="16:16">
      <c r="P1273" s="587"/>
    </row>
    <row r="1274" customHeight="1" spans="16:16">
      <c r="P1274" s="587"/>
    </row>
    <row r="1275" customHeight="1" spans="16:16">
      <c r="P1275" s="587"/>
    </row>
    <row r="1276" customHeight="1" spans="16:16">
      <c r="P1276" s="587"/>
    </row>
    <row r="1277" customHeight="1" spans="16:16">
      <c r="P1277" s="587"/>
    </row>
    <row r="1278" customHeight="1" spans="16:16">
      <c r="P1278" s="587"/>
    </row>
    <row r="1279" customHeight="1" spans="16:16">
      <c r="P1279" s="587"/>
    </row>
    <row r="1280" customHeight="1" spans="16:16">
      <c r="P1280" s="587"/>
    </row>
    <row r="1281" customHeight="1" spans="16:16">
      <c r="P1281" s="587"/>
    </row>
    <row r="1282" customHeight="1" spans="16:16">
      <c r="P1282" s="587"/>
    </row>
    <row r="1283" customHeight="1" spans="16:16">
      <c r="P1283" s="587"/>
    </row>
    <row r="1284" customHeight="1" spans="16:16">
      <c r="P1284" s="587"/>
    </row>
    <row r="1285" customHeight="1" spans="16:16">
      <c r="P1285" s="587"/>
    </row>
    <row r="1286" customHeight="1" spans="16:16">
      <c r="P1286" s="587"/>
    </row>
    <row r="1287" customHeight="1" spans="16:16">
      <c r="P1287" s="587"/>
    </row>
    <row r="1288" customHeight="1" spans="16:16">
      <c r="P1288" s="587"/>
    </row>
    <row r="1289" customHeight="1" spans="16:16">
      <c r="P1289" s="587"/>
    </row>
    <row r="1290" customHeight="1" spans="16:16">
      <c r="P1290" s="587"/>
    </row>
    <row r="1291" customHeight="1" spans="16:16">
      <c r="P1291" s="587"/>
    </row>
    <row r="1292" customHeight="1" spans="16:16">
      <c r="P1292" s="587"/>
    </row>
    <row r="1293" customHeight="1" spans="16:16">
      <c r="P1293" s="587"/>
    </row>
    <row r="1294" customHeight="1" spans="16:16">
      <c r="P1294" s="587"/>
    </row>
    <row r="1295" customHeight="1" spans="16:16">
      <c r="P1295" s="587"/>
    </row>
    <row r="1296" customHeight="1" spans="16:16">
      <c r="P1296" s="587"/>
    </row>
    <row r="1297" customHeight="1" spans="16:16">
      <c r="P1297" s="587"/>
    </row>
    <row r="1298" customHeight="1" spans="16:16">
      <c r="P1298" s="587"/>
    </row>
    <row r="1299" customHeight="1" spans="16:16">
      <c r="P1299" s="587"/>
    </row>
    <row r="1300" customHeight="1" spans="16:16">
      <c r="P1300" s="587"/>
    </row>
    <row r="1301" customHeight="1" spans="16:16">
      <c r="P1301" s="587"/>
    </row>
    <row r="1302" customHeight="1" spans="16:16">
      <c r="P1302" s="587"/>
    </row>
    <row r="1303" customHeight="1" spans="16:16">
      <c r="P1303" s="587"/>
    </row>
    <row r="1304" customHeight="1" spans="16:16">
      <c r="P1304" s="587"/>
    </row>
    <row r="1305" customHeight="1" spans="16:16">
      <c r="P1305" s="587"/>
    </row>
    <row r="1306" customHeight="1" spans="16:16">
      <c r="P1306" s="587"/>
    </row>
    <row r="1307" customHeight="1" spans="16:16">
      <c r="P1307" s="587"/>
    </row>
    <row r="1308" customHeight="1" spans="16:16">
      <c r="P1308" s="587"/>
    </row>
    <row r="1309" customHeight="1" spans="16:16">
      <c r="P1309" s="587"/>
    </row>
    <row r="1310" customHeight="1" spans="16:16">
      <c r="P1310" s="587"/>
    </row>
    <row r="1311" customHeight="1" spans="16:16">
      <c r="P1311" s="587"/>
    </row>
    <row r="1312" customHeight="1" spans="16:16">
      <c r="P1312" s="587"/>
    </row>
    <row r="1313" customHeight="1" spans="16:16">
      <c r="P1313" s="587"/>
    </row>
    <row r="1314" customHeight="1" spans="16:16">
      <c r="P1314" s="587"/>
    </row>
    <row r="1315" customHeight="1" spans="16:16">
      <c r="P1315" s="587"/>
    </row>
    <row r="1316" customHeight="1" spans="16:16">
      <c r="P1316" s="587"/>
    </row>
    <row r="1317" customHeight="1" spans="16:16">
      <c r="P1317" s="587"/>
    </row>
    <row r="1318" customHeight="1" spans="16:16">
      <c r="P1318" s="587"/>
    </row>
    <row r="1319" customHeight="1" spans="16:16">
      <c r="P1319" s="587"/>
    </row>
    <row r="1320" customHeight="1" spans="16:16">
      <c r="P1320" s="587"/>
    </row>
    <row r="1321" customHeight="1" spans="16:16">
      <c r="P1321" s="587"/>
    </row>
    <row r="1322" customHeight="1" spans="16:16">
      <c r="P1322" s="587"/>
    </row>
    <row r="1323" customHeight="1" spans="16:16">
      <c r="P1323" s="587"/>
    </row>
    <row r="1324" customHeight="1" spans="16:16">
      <c r="P1324" s="587"/>
    </row>
    <row r="1325" customHeight="1" spans="16:16">
      <c r="P1325" s="587"/>
    </row>
    <row r="1326" customHeight="1" spans="16:16">
      <c r="P1326" s="587"/>
    </row>
    <row r="1327" customHeight="1" spans="16:16">
      <c r="P1327" s="587"/>
    </row>
    <row r="1328" customHeight="1" spans="16:16">
      <c r="P1328" s="587"/>
    </row>
    <row r="1329" customHeight="1" spans="16:16">
      <c r="P1329" s="587"/>
    </row>
    <row r="1330" customHeight="1" spans="16:16">
      <c r="P1330" s="587"/>
    </row>
    <row r="1331" customHeight="1" spans="16:16">
      <c r="P1331" s="587"/>
    </row>
    <row r="1332" customHeight="1" spans="16:16">
      <c r="P1332" s="587"/>
    </row>
    <row r="1333" customHeight="1" spans="16:16">
      <c r="P1333" s="587"/>
    </row>
    <row r="1334" customHeight="1" spans="16:16">
      <c r="P1334" s="587"/>
    </row>
    <row r="1335" customHeight="1" spans="16:16">
      <c r="P1335" s="587"/>
    </row>
    <row r="1336" customHeight="1" spans="16:16">
      <c r="P1336" s="587"/>
    </row>
    <row r="1337" customHeight="1" spans="16:16">
      <c r="P1337" s="587"/>
    </row>
    <row r="1338" customHeight="1" spans="16:16">
      <c r="P1338" s="587"/>
    </row>
    <row r="1339" customHeight="1" spans="16:16">
      <c r="P1339" s="587"/>
    </row>
    <row r="1340" customHeight="1" spans="16:16">
      <c r="P1340" s="587"/>
    </row>
    <row r="1341" customHeight="1" spans="16:16">
      <c r="P1341" s="587"/>
    </row>
    <row r="1342" customHeight="1" spans="16:16">
      <c r="P1342" s="587"/>
    </row>
    <row r="1343" customHeight="1" spans="16:16">
      <c r="P1343" s="587"/>
    </row>
    <row r="1344" customHeight="1" spans="16:16">
      <c r="P1344" s="587"/>
    </row>
    <row r="1345" customHeight="1" spans="16:16">
      <c r="P1345" s="587"/>
    </row>
    <row r="1346" customHeight="1" spans="16:16">
      <c r="P1346" s="587"/>
    </row>
    <row r="1347" customHeight="1" spans="16:16">
      <c r="P1347" s="587"/>
    </row>
    <row r="1348" customHeight="1" spans="16:16">
      <c r="P1348" s="587"/>
    </row>
    <row r="1349" customHeight="1" spans="16:16">
      <c r="P1349" s="587"/>
    </row>
    <row r="1350" customHeight="1" spans="16:16">
      <c r="P1350" s="587"/>
    </row>
    <row r="1351" customHeight="1" spans="16:16">
      <c r="P1351" s="587"/>
    </row>
    <row r="1352" customHeight="1" spans="16:16">
      <c r="P1352" s="587"/>
    </row>
    <row r="1353" customHeight="1" spans="16:16">
      <c r="P1353" s="587"/>
    </row>
    <row r="1354" customHeight="1" spans="16:16">
      <c r="P1354" s="587"/>
    </row>
    <row r="1355" customHeight="1" spans="16:16">
      <c r="P1355" s="587"/>
    </row>
    <row r="1356" customHeight="1" spans="16:16">
      <c r="P1356" s="587"/>
    </row>
    <row r="1357" customHeight="1" spans="16:16">
      <c r="P1357" s="587"/>
    </row>
    <row r="1358" customHeight="1" spans="16:16">
      <c r="P1358" s="587"/>
    </row>
    <row r="1359" customHeight="1" spans="16:16">
      <c r="P1359" s="587"/>
    </row>
    <row r="1360" customHeight="1" spans="16:16">
      <c r="P1360" s="587"/>
    </row>
    <row r="1361" customHeight="1" spans="16:16">
      <c r="P1361" s="587"/>
    </row>
    <row r="1362" customHeight="1" spans="16:16">
      <c r="P1362" s="587"/>
    </row>
    <row r="1363" customHeight="1" spans="16:16">
      <c r="P1363" s="587"/>
    </row>
    <row r="1364" customHeight="1" spans="16:16">
      <c r="P1364" s="587"/>
    </row>
    <row r="1365" customHeight="1" spans="16:16">
      <c r="P1365" s="587"/>
    </row>
    <row r="1366" customHeight="1" spans="16:16">
      <c r="P1366" s="587"/>
    </row>
    <row r="1367" customHeight="1" spans="16:16">
      <c r="P1367" s="587"/>
    </row>
    <row r="1368" customHeight="1" spans="16:16">
      <c r="P1368" s="587"/>
    </row>
    <row r="1369" customHeight="1" spans="16:16">
      <c r="P1369" s="587"/>
    </row>
    <row r="1370" customHeight="1" spans="16:16">
      <c r="P1370" s="587"/>
    </row>
    <row r="1371" customHeight="1" spans="16:16">
      <c r="P1371" s="587"/>
    </row>
    <row r="1372" customHeight="1" spans="16:16">
      <c r="P1372" s="587"/>
    </row>
    <row r="1373" customHeight="1" spans="16:16">
      <c r="P1373" s="587"/>
    </row>
    <row r="1374" customHeight="1" spans="16:16">
      <c r="P1374" s="587"/>
    </row>
    <row r="1375" customHeight="1" spans="16:16">
      <c r="P1375" s="587"/>
    </row>
    <row r="1376" customHeight="1" spans="16:16">
      <c r="P1376" s="587"/>
    </row>
    <row r="1377" customHeight="1" spans="16:16">
      <c r="P1377" s="587"/>
    </row>
    <row r="1378" customHeight="1" spans="16:16">
      <c r="P1378" s="587"/>
    </row>
    <row r="1379" customHeight="1" spans="16:16">
      <c r="P1379" s="587"/>
    </row>
    <row r="1380" customHeight="1" spans="16:16">
      <c r="P1380" s="587"/>
    </row>
    <row r="1381" customHeight="1" spans="16:16">
      <c r="P1381" s="587"/>
    </row>
    <row r="1382" customHeight="1" spans="16:16">
      <c r="P1382" s="587"/>
    </row>
    <row r="1383" customHeight="1" spans="16:16">
      <c r="P1383" s="587"/>
    </row>
    <row r="1384" customHeight="1" spans="16:16">
      <c r="P1384" s="587"/>
    </row>
    <row r="1385" customHeight="1" spans="16:16">
      <c r="P1385" s="587"/>
    </row>
    <row r="1386" customHeight="1" spans="16:16">
      <c r="P1386" s="587"/>
    </row>
    <row r="1387" customHeight="1" spans="16:16">
      <c r="P1387" s="587"/>
    </row>
    <row r="1388" customHeight="1" spans="16:16">
      <c r="P1388" s="587"/>
    </row>
    <row r="1389" customHeight="1" spans="16:16">
      <c r="P1389" s="587"/>
    </row>
    <row r="1390" customHeight="1" spans="16:16">
      <c r="P1390" s="587"/>
    </row>
    <row r="1391" customHeight="1" spans="16:16">
      <c r="P1391" s="587"/>
    </row>
    <row r="1392" customHeight="1" spans="16:16">
      <c r="P1392" s="587"/>
    </row>
    <row r="1393" customHeight="1" spans="16:16">
      <c r="P1393" s="587"/>
    </row>
    <row r="1394" customHeight="1" spans="16:16">
      <c r="P1394" s="587"/>
    </row>
    <row r="1395" customHeight="1" spans="16:16">
      <c r="P1395" s="587"/>
    </row>
    <row r="1396" customHeight="1" spans="16:16">
      <c r="P1396" s="587"/>
    </row>
    <row r="1397" customHeight="1" spans="16:16">
      <c r="P1397" s="587"/>
    </row>
    <row r="1398" customHeight="1" spans="16:16">
      <c r="P1398" s="587"/>
    </row>
    <row r="1399" customHeight="1" spans="16:16">
      <c r="P1399" s="587"/>
    </row>
    <row r="1400" customHeight="1" spans="16:16">
      <c r="P1400" s="587"/>
    </row>
    <row r="1401" customHeight="1" spans="16:16">
      <c r="P1401" s="587"/>
    </row>
    <row r="1402" customHeight="1" spans="16:16">
      <c r="P1402" s="587"/>
    </row>
    <row r="1403" customHeight="1" spans="16:16">
      <c r="P1403" s="587"/>
    </row>
    <row r="1404" customHeight="1" spans="16:16">
      <c r="P1404" s="587"/>
    </row>
    <row r="1405" customHeight="1" spans="16:16">
      <c r="P1405" s="587"/>
    </row>
    <row r="1406" customHeight="1" spans="16:16">
      <c r="P1406" s="587"/>
    </row>
    <row r="1407" customHeight="1" spans="16:16">
      <c r="P1407" s="587"/>
    </row>
    <row r="1408" customHeight="1" spans="16:16">
      <c r="P1408" s="587"/>
    </row>
    <row r="1409" customHeight="1" spans="16:16">
      <c r="P1409" s="587"/>
    </row>
    <row r="1410" customHeight="1" spans="16:16">
      <c r="P1410" s="587"/>
    </row>
    <row r="1411" customHeight="1" spans="16:16">
      <c r="P1411" s="587"/>
    </row>
    <row r="1412" customHeight="1" spans="16:16">
      <c r="P1412" s="587"/>
    </row>
    <row r="1413" customHeight="1" spans="16:16">
      <c r="P1413" s="587"/>
    </row>
    <row r="1414" customHeight="1" spans="16:16">
      <c r="P1414" s="587"/>
    </row>
    <row r="1415" customHeight="1" spans="16:16">
      <c r="P1415" s="587"/>
    </row>
    <row r="1416" customHeight="1" spans="16:16">
      <c r="P1416" s="587"/>
    </row>
    <row r="1417" customHeight="1" spans="16:16">
      <c r="P1417" s="587"/>
    </row>
    <row r="1418" customHeight="1" spans="16:16">
      <c r="P1418" s="587"/>
    </row>
    <row r="1419" customHeight="1" spans="16:16">
      <c r="P1419" s="587"/>
    </row>
    <row r="1420" customHeight="1" spans="16:16">
      <c r="P1420" s="587"/>
    </row>
    <row r="1421" customHeight="1" spans="16:16">
      <c r="P1421" s="587"/>
    </row>
    <row r="1422" customHeight="1" spans="16:16">
      <c r="P1422" s="587"/>
    </row>
    <row r="1423" customHeight="1" spans="16:16">
      <c r="P1423" s="587"/>
    </row>
    <row r="1424" customHeight="1" spans="16:16">
      <c r="P1424" s="587"/>
    </row>
    <row r="1425" customHeight="1" spans="16:16">
      <c r="P1425" s="587"/>
    </row>
    <row r="1426" customHeight="1" spans="16:16">
      <c r="P1426" s="587"/>
    </row>
    <row r="1427" customHeight="1" spans="16:16">
      <c r="P1427" s="587"/>
    </row>
    <row r="1428" customHeight="1" spans="16:16">
      <c r="P1428" s="587"/>
    </row>
    <row r="1429" customHeight="1" spans="16:16">
      <c r="P1429" s="587"/>
    </row>
    <row r="1430" customHeight="1" spans="16:16">
      <c r="P1430" s="587"/>
    </row>
    <row r="1431" customHeight="1" spans="16:16">
      <c r="P1431" s="587"/>
    </row>
    <row r="1432" customHeight="1" spans="16:16">
      <c r="P1432" s="587"/>
    </row>
    <row r="1433" customHeight="1" spans="16:16">
      <c r="P1433" s="587"/>
    </row>
    <row r="1434" customHeight="1" spans="16:16">
      <c r="P1434" s="587"/>
    </row>
    <row r="1435" customHeight="1" spans="16:16">
      <c r="P1435" s="587"/>
    </row>
    <row r="1436" customHeight="1" spans="16:16">
      <c r="P1436" s="587"/>
    </row>
    <row r="1437" customHeight="1" spans="16:16">
      <c r="P1437" s="587"/>
    </row>
    <row r="1438" customHeight="1" spans="16:16">
      <c r="P1438" s="587"/>
    </row>
    <row r="1439" customHeight="1" spans="16:16">
      <c r="P1439" s="587"/>
    </row>
    <row r="1440" customHeight="1" spans="16:16">
      <c r="P1440" s="587"/>
    </row>
    <row r="1441" customHeight="1" spans="16:16">
      <c r="P1441" s="587"/>
    </row>
    <row r="1442" customHeight="1" spans="16:16">
      <c r="P1442" s="587"/>
    </row>
    <row r="1443" customHeight="1" spans="16:16">
      <c r="P1443" s="587"/>
    </row>
    <row r="1444" customHeight="1" spans="16:16">
      <c r="P1444" s="587"/>
    </row>
    <row r="1445" customHeight="1" spans="16:16">
      <c r="P1445" s="587"/>
    </row>
    <row r="1446" customHeight="1" spans="16:16">
      <c r="P1446" s="587"/>
    </row>
    <row r="1447" customHeight="1" spans="16:16">
      <c r="P1447" s="587"/>
    </row>
    <row r="1448" customHeight="1" spans="16:16">
      <c r="P1448" s="587"/>
    </row>
    <row r="1449" customHeight="1" spans="16:16">
      <c r="P1449" s="587"/>
    </row>
    <row r="1450" customHeight="1" spans="16:16">
      <c r="P1450" s="587"/>
    </row>
    <row r="1451" customHeight="1" spans="16:16">
      <c r="P1451" s="587"/>
    </row>
    <row r="1452" customHeight="1" spans="16:16">
      <c r="P1452" s="587"/>
    </row>
    <row r="1453" customHeight="1" spans="16:16">
      <c r="P1453" s="587"/>
    </row>
    <row r="1454" customHeight="1" spans="16:16">
      <c r="P1454" s="587"/>
    </row>
    <row r="1455" customHeight="1" spans="16:16">
      <c r="P1455" s="587"/>
    </row>
    <row r="1456" customHeight="1" spans="16:16">
      <c r="P1456" s="587"/>
    </row>
    <row r="1457" customHeight="1" spans="16:16">
      <c r="P1457" s="587"/>
    </row>
    <row r="1458" customHeight="1" spans="16:16">
      <c r="P1458" s="587"/>
    </row>
    <row r="1459" customHeight="1" spans="16:16">
      <c r="P1459" s="587"/>
    </row>
    <row r="1460" customHeight="1" spans="16:16">
      <c r="P1460" s="587"/>
    </row>
    <row r="1461" customHeight="1" spans="16:16">
      <c r="P1461" s="587"/>
    </row>
    <row r="1462" customHeight="1" spans="16:16">
      <c r="P1462" s="587"/>
    </row>
    <row r="1463" customHeight="1" spans="16:16">
      <c r="P1463" s="587"/>
    </row>
    <row r="1464" customHeight="1" spans="16:16">
      <c r="P1464" s="587"/>
    </row>
    <row r="1465" customHeight="1" spans="16:16">
      <c r="P1465" s="587"/>
    </row>
    <row r="1466" customHeight="1" spans="16:16">
      <c r="P1466" s="587"/>
    </row>
    <row r="1467" customHeight="1" spans="16:16">
      <c r="P1467" s="587"/>
    </row>
    <row r="1468" customHeight="1" spans="16:16">
      <c r="P1468" s="587"/>
    </row>
    <row r="1469" customHeight="1" spans="16:16">
      <c r="P1469" s="587"/>
    </row>
    <row r="1470" customHeight="1" spans="16:16">
      <c r="P1470" s="587"/>
    </row>
    <row r="1471" customHeight="1" spans="16:16">
      <c r="P1471" s="587"/>
    </row>
    <row r="1472" customHeight="1" spans="16:16">
      <c r="P1472" s="587"/>
    </row>
    <row r="1473" customHeight="1" spans="16:16">
      <c r="P1473" s="587"/>
    </row>
    <row r="1474" customHeight="1" spans="16:16">
      <c r="P1474" s="587"/>
    </row>
    <row r="1475" customHeight="1" spans="16:16">
      <c r="P1475" s="587"/>
    </row>
    <row r="1476" customHeight="1" spans="16:16">
      <c r="P1476" s="587"/>
    </row>
    <row r="1477" customHeight="1" spans="16:16">
      <c r="P1477" s="587"/>
    </row>
    <row r="1478" customHeight="1" spans="16:16">
      <c r="P1478" s="587"/>
    </row>
    <row r="1479" customHeight="1" spans="16:16">
      <c r="P1479" s="587"/>
    </row>
    <row r="1480" customHeight="1" spans="16:16">
      <c r="P1480" s="587"/>
    </row>
    <row r="1481" customHeight="1" spans="16:16">
      <c r="P1481" s="587"/>
    </row>
    <row r="1482" customHeight="1" spans="16:16">
      <c r="P1482" s="587"/>
    </row>
    <row r="1483" customHeight="1" spans="16:16">
      <c r="P1483" s="587"/>
    </row>
    <row r="1484" customHeight="1" spans="16:16">
      <c r="P1484" s="587"/>
    </row>
    <row r="1485" customHeight="1" spans="16:16">
      <c r="P1485" s="587"/>
    </row>
    <row r="1486" customHeight="1" spans="16:16">
      <c r="P1486" s="587"/>
    </row>
    <row r="1487" customHeight="1" spans="16:16">
      <c r="P1487" s="587"/>
    </row>
    <row r="1488" customHeight="1" spans="16:16">
      <c r="P1488" s="587"/>
    </row>
    <row r="1489" customHeight="1" spans="16:16">
      <c r="P1489" s="587"/>
    </row>
    <row r="1490" customHeight="1" spans="16:16">
      <c r="P1490" s="587"/>
    </row>
    <row r="1491" customHeight="1" spans="16:16">
      <c r="P1491" s="587"/>
    </row>
    <row r="1492" customHeight="1" spans="16:16">
      <c r="P1492" s="587"/>
    </row>
    <row r="1493" customHeight="1" spans="16:16">
      <c r="P1493" s="587"/>
    </row>
    <row r="1494" customHeight="1" spans="16:16">
      <c r="P1494" s="587"/>
    </row>
    <row r="1495" customHeight="1" spans="16:16">
      <c r="P1495" s="587"/>
    </row>
    <row r="1496" customHeight="1" spans="16:16">
      <c r="P1496" s="587"/>
    </row>
    <row r="1497" customHeight="1" spans="16:16">
      <c r="P1497" s="587"/>
    </row>
    <row r="1498" customHeight="1" spans="16:16">
      <c r="P1498" s="587"/>
    </row>
    <row r="1499" customHeight="1" spans="16:16">
      <c r="P1499" s="587"/>
    </row>
    <row r="1500" customHeight="1" spans="16:16">
      <c r="P1500" s="587"/>
    </row>
    <row r="1501" customHeight="1" spans="16:16">
      <c r="P1501" s="587"/>
    </row>
    <row r="1502" customHeight="1" spans="16:16">
      <c r="P1502" s="587"/>
    </row>
    <row r="1503" customHeight="1" spans="16:16">
      <c r="P1503" s="587"/>
    </row>
    <row r="1504" customHeight="1" spans="16:16">
      <c r="P1504" s="587"/>
    </row>
    <row r="1505" customHeight="1" spans="16:16">
      <c r="P1505" s="587"/>
    </row>
    <row r="1506" customHeight="1" spans="16:16">
      <c r="P1506" s="587"/>
    </row>
    <row r="1507" customHeight="1" spans="16:16">
      <c r="P1507" s="587"/>
    </row>
    <row r="1508" customHeight="1" spans="16:16">
      <c r="P1508" s="587"/>
    </row>
    <row r="1509" customHeight="1" spans="16:16">
      <c r="P1509" s="587"/>
    </row>
    <row r="1510" customHeight="1" spans="16:16">
      <c r="P1510" s="587"/>
    </row>
    <row r="1511" customHeight="1" spans="16:16">
      <c r="P1511" s="587"/>
    </row>
    <row r="1512" customHeight="1" spans="16:16">
      <c r="P1512" s="587"/>
    </row>
    <row r="1513" customHeight="1" spans="16:16">
      <c r="P1513" s="587"/>
    </row>
    <row r="1514" customHeight="1" spans="16:16">
      <c r="P1514" s="587"/>
    </row>
    <row r="1515" customHeight="1" spans="16:16">
      <c r="P1515" s="587"/>
    </row>
    <row r="1516" customHeight="1" spans="16:16">
      <c r="P1516" s="587"/>
    </row>
    <row r="1517" customHeight="1" spans="16:16">
      <c r="P1517" s="587"/>
    </row>
    <row r="1518" customHeight="1" spans="16:16">
      <c r="P1518" s="587"/>
    </row>
    <row r="1519" customHeight="1" spans="16:16">
      <c r="P1519" s="587"/>
    </row>
    <row r="1520" customHeight="1" spans="16:16">
      <c r="P1520" s="587"/>
    </row>
    <row r="1521" customHeight="1" spans="16:16">
      <c r="P1521" s="587"/>
    </row>
    <row r="1522" customHeight="1" spans="16:16">
      <c r="P1522" s="587"/>
    </row>
    <row r="1523" customHeight="1" spans="16:16">
      <c r="P1523" s="587"/>
    </row>
    <row r="1524" customHeight="1" spans="16:16">
      <c r="P1524" s="587"/>
    </row>
    <row r="1525" customHeight="1" spans="16:16">
      <c r="P1525" s="587"/>
    </row>
    <row r="1526" customHeight="1" spans="16:16">
      <c r="P1526" s="587"/>
    </row>
    <row r="1527" customHeight="1" spans="16:16">
      <c r="P1527" s="587"/>
    </row>
    <row r="1528" customHeight="1" spans="16:16">
      <c r="P1528" s="587"/>
    </row>
    <row r="1529" customHeight="1" spans="16:16">
      <c r="P1529" s="587"/>
    </row>
    <row r="1530" customHeight="1" spans="16:16">
      <c r="P1530" s="587"/>
    </row>
    <row r="1531" customHeight="1" spans="16:16">
      <c r="P1531" s="587"/>
    </row>
    <row r="1532" customHeight="1" spans="16:16">
      <c r="P1532" s="587"/>
    </row>
    <row r="1533" customHeight="1" spans="16:16">
      <c r="P1533" s="587"/>
    </row>
    <row r="1534" customHeight="1" spans="16:16">
      <c r="P1534" s="587"/>
    </row>
    <row r="1535" customHeight="1" spans="16:16">
      <c r="P1535" s="587"/>
    </row>
    <row r="1536" customHeight="1" spans="16:16">
      <c r="P1536" s="587"/>
    </row>
    <row r="1537" customHeight="1" spans="16:16">
      <c r="P1537" s="587"/>
    </row>
    <row r="1538" customHeight="1" spans="16:16">
      <c r="P1538" s="587"/>
    </row>
    <row r="1539" customHeight="1" spans="16:16">
      <c r="P1539" s="587"/>
    </row>
    <row r="1540" customHeight="1" spans="16:16">
      <c r="P1540" s="587"/>
    </row>
    <row r="1541" customHeight="1" spans="16:16">
      <c r="P1541" s="587"/>
    </row>
    <row r="1542" customHeight="1" spans="16:16">
      <c r="P1542" s="587"/>
    </row>
    <row r="1543" customHeight="1" spans="16:16">
      <c r="P1543" s="587"/>
    </row>
    <row r="1544" customHeight="1" spans="16:16">
      <c r="P1544" s="587"/>
    </row>
    <row r="1545" customHeight="1" spans="16:16">
      <c r="P1545" s="587"/>
    </row>
    <row r="1546" customHeight="1" spans="16:16">
      <c r="P1546" s="587"/>
    </row>
    <row r="1547" customHeight="1" spans="16:16">
      <c r="P1547" s="587"/>
    </row>
    <row r="1548" customHeight="1" spans="16:16">
      <c r="P1548" s="587"/>
    </row>
    <row r="1549" customHeight="1" spans="16:16">
      <c r="P1549" s="587"/>
    </row>
    <row r="1550" customHeight="1" spans="16:16">
      <c r="P1550" s="587"/>
    </row>
    <row r="1551" customHeight="1" spans="16:16">
      <c r="P1551" s="587"/>
    </row>
    <row r="1552" customHeight="1" spans="16:16">
      <c r="P1552" s="587"/>
    </row>
    <row r="1553" customHeight="1" spans="16:16">
      <c r="P1553" s="587"/>
    </row>
    <row r="1554" customHeight="1" spans="16:16">
      <c r="P1554" s="587"/>
    </row>
    <row r="1555" customHeight="1" spans="16:16">
      <c r="P1555" s="587"/>
    </row>
    <row r="1556" customHeight="1" spans="16:16">
      <c r="P1556" s="587"/>
    </row>
    <row r="1557" customHeight="1" spans="16:16">
      <c r="P1557" s="587"/>
    </row>
    <row r="1558" customHeight="1" spans="16:16">
      <c r="P1558" s="587"/>
    </row>
    <row r="1559" customHeight="1" spans="16:16">
      <c r="P1559" s="587"/>
    </row>
    <row r="1560" customHeight="1" spans="16:16">
      <c r="P1560" s="587"/>
    </row>
    <row r="1561" customHeight="1" spans="16:16">
      <c r="P1561" s="587"/>
    </row>
    <row r="1562" customHeight="1" spans="16:16">
      <c r="P1562" s="587"/>
    </row>
    <row r="1563" customHeight="1" spans="16:16">
      <c r="P1563" s="587"/>
    </row>
    <row r="1564" customHeight="1" spans="16:16">
      <c r="P1564" s="587"/>
    </row>
    <row r="1565" customHeight="1" spans="16:16">
      <c r="P1565" s="587"/>
    </row>
    <row r="1566" customHeight="1" spans="16:16">
      <c r="P1566" s="587"/>
    </row>
    <row r="1567" customHeight="1" spans="16:16">
      <c r="P1567" s="587"/>
    </row>
    <row r="1568" customHeight="1" spans="16:16">
      <c r="P1568" s="587"/>
    </row>
    <row r="1569" customHeight="1" spans="16:16">
      <c r="P1569" s="587"/>
    </row>
    <row r="1570" customHeight="1" spans="16:16">
      <c r="P1570" s="587"/>
    </row>
    <row r="1571" customHeight="1" spans="16:16">
      <c r="P1571" s="587"/>
    </row>
    <row r="1572" customHeight="1" spans="16:16">
      <c r="P1572" s="587"/>
    </row>
    <row r="1573" customHeight="1" spans="16:16">
      <c r="P1573" s="587"/>
    </row>
    <row r="1574" customHeight="1" spans="16:16">
      <c r="P1574" s="587"/>
    </row>
    <row r="1575" customHeight="1" spans="16:16">
      <c r="P1575" s="587"/>
    </row>
    <row r="1576" customHeight="1" spans="16:16">
      <c r="P1576" s="587"/>
    </row>
    <row r="1577" customHeight="1" spans="16:16">
      <c r="P1577" s="587"/>
    </row>
    <row r="1578" customHeight="1" spans="16:16">
      <c r="P1578" s="587"/>
    </row>
    <row r="1579" customHeight="1" spans="16:16">
      <c r="P1579" s="587"/>
    </row>
    <row r="1580" customHeight="1" spans="16:16">
      <c r="P1580" s="587"/>
    </row>
    <row r="1581" customHeight="1" spans="16:16">
      <c r="P1581" s="587"/>
    </row>
    <row r="1582" customHeight="1" spans="16:16">
      <c r="P1582" s="587"/>
    </row>
    <row r="1583" customHeight="1" spans="16:16">
      <c r="P1583" s="587"/>
    </row>
    <row r="1584" customHeight="1" spans="16:16">
      <c r="P1584" s="587"/>
    </row>
    <row r="1585" customHeight="1" spans="16:16">
      <c r="P1585" s="587"/>
    </row>
    <row r="1586" customHeight="1" spans="16:16">
      <c r="P1586" s="587"/>
    </row>
    <row r="1587" customHeight="1" spans="16:16">
      <c r="P1587" s="587"/>
    </row>
    <row r="1588" customHeight="1" spans="16:16">
      <c r="P1588" s="587"/>
    </row>
    <row r="1589" customHeight="1" spans="16:16">
      <c r="P1589" s="587"/>
    </row>
    <row r="1590" customHeight="1" spans="16:16">
      <c r="P1590" s="587"/>
    </row>
    <row r="1591" customHeight="1" spans="16:16">
      <c r="P1591" s="587"/>
    </row>
    <row r="1592" customHeight="1" spans="16:16">
      <c r="P1592" s="587"/>
    </row>
    <row r="1593" customHeight="1" spans="16:16">
      <c r="P1593" s="587"/>
    </row>
    <row r="1594" customHeight="1" spans="16:16">
      <c r="P1594" s="587"/>
    </row>
    <row r="1595" customHeight="1" spans="16:16">
      <c r="P1595" s="587"/>
    </row>
    <row r="1596" customHeight="1" spans="16:16">
      <c r="P1596" s="587"/>
    </row>
    <row r="1597" customHeight="1" spans="16:16">
      <c r="P1597" s="587"/>
    </row>
    <row r="1598" customHeight="1" spans="16:16">
      <c r="P1598" s="587"/>
    </row>
    <row r="1599" customHeight="1" spans="16:16">
      <c r="P1599" s="587"/>
    </row>
    <row r="1600" customHeight="1" spans="16:16">
      <c r="P1600" s="587"/>
    </row>
    <row r="1601" customHeight="1" spans="16:16">
      <c r="P1601" s="587"/>
    </row>
    <row r="1602" customHeight="1" spans="16:16">
      <c r="P1602" s="587"/>
    </row>
    <row r="1603" customHeight="1" spans="16:16">
      <c r="P1603" s="587"/>
    </row>
    <row r="1604" customHeight="1" spans="16:16">
      <c r="P1604" s="587"/>
    </row>
    <row r="1605" customHeight="1" spans="16:16">
      <c r="P1605" s="587"/>
    </row>
    <row r="1606" customHeight="1" spans="16:16">
      <c r="P1606" s="587"/>
    </row>
    <row r="1607" customHeight="1" spans="16:16">
      <c r="P1607" s="587"/>
    </row>
    <row r="1608" customHeight="1" spans="16:16">
      <c r="P1608" s="587"/>
    </row>
    <row r="1609" customHeight="1" spans="16:16">
      <c r="P1609" s="587"/>
    </row>
    <row r="1610" customHeight="1" spans="16:16">
      <c r="P1610" s="587"/>
    </row>
    <row r="1611" customHeight="1" spans="16:16">
      <c r="P1611" s="587"/>
    </row>
    <row r="1612" customHeight="1" spans="16:16">
      <c r="P1612" s="587"/>
    </row>
    <row r="1613" customHeight="1" spans="16:16">
      <c r="P1613" s="587"/>
    </row>
    <row r="1614" customHeight="1" spans="16:16">
      <c r="P1614" s="587"/>
    </row>
    <row r="1615" customHeight="1" spans="16:16">
      <c r="P1615" s="587"/>
    </row>
    <row r="1616" customHeight="1" spans="16:16">
      <c r="P1616" s="587"/>
    </row>
    <row r="1617" customHeight="1" spans="16:16">
      <c r="P1617" s="587"/>
    </row>
    <row r="1618" customHeight="1" spans="16:16">
      <c r="P1618" s="587"/>
    </row>
    <row r="1619" customHeight="1" spans="16:16">
      <c r="P1619" s="587"/>
    </row>
    <row r="1620" customHeight="1" spans="16:16">
      <c r="P1620" s="587"/>
    </row>
    <row r="1621" customHeight="1" spans="16:16">
      <c r="P1621" s="587"/>
    </row>
    <row r="1622" customHeight="1" spans="16:16">
      <c r="P1622" s="587"/>
    </row>
    <row r="1623" customHeight="1" spans="16:16">
      <c r="P1623" s="587"/>
    </row>
    <row r="1624" customHeight="1" spans="16:16">
      <c r="P1624" s="587"/>
    </row>
    <row r="1625" customHeight="1" spans="16:16">
      <c r="P1625" s="587"/>
    </row>
    <row r="1626" customHeight="1" spans="16:16">
      <c r="P1626" s="587"/>
    </row>
    <row r="1627" customHeight="1" spans="16:16">
      <c r="P1627" s="587"/>
    </row>
    <row r="1628" customHeight="1" spans="16:16">
      <c r="P1628" s="587"/>
    </row>
    <row r="1629" customHeight="1" spans="16:16">
      <c r="P1629" s="587"/>
    </row>
    <row r="1630" customHeight="1" spans="16:16">
      <c r="P1630" s="587"/>
    </row>
    <row r="1631" customHeight="1" spans="16:16">
      <c r="P1631" s="587"/>
    </row>
    <row r="1632" customHeight="1" spans="16:16">
      <c r="P1632" s="587"/>
    </row>
    <row r="1633" customHeight="1" spans="16:16">
      <c r="P1633" s="587"/>
    </row>
    <row r="1634" customHeight="1" spans="16:16">
      <c r="P1634" s="587"/>
    </row>
    <row r="1635" customHeight="1" spans="16:16">
      <c r="P1635" s="587"/>
    </row>
    <row r="1636" customHeight="1" spans="16:16">
      <c r="P1636" s="587"/>
    </row>
    <row r="1637" customHeight="1" spans="16:16">
      <c r="P1637" s="587"/>
    </row>
    <row r="1638" customHeight="1" spans="16:16">
      <c r="P1638" s="587"/>
    </row>
    <row r="1639" customHeight="1" spans="16:16">
      <c r="P1639" s="587"/>
    </row>
    <row r="1640" customHeight="1" spans="16:16">
      <c r="P1640" s="587"/>
    </row>
    <row r="1641" customHeight="1" spans="16:16">
      <c r="P1641" s="587"/>
    </row>
    <row r="1642" customHeight="1" spans="16:16">
      <c r="P1642" s="587"/>
    </row>
    <row r="1643" customHeight="1" spans="16:16">
      <c r="P1643" s="587"/>
    </row>
    <row r="1644" customHeight="1" spans="16:16">
      <c r="P1644" s="587"/>
    </row>
    <row r="1645" customHeight="1" spans="16:16">
      <c r="P1645" s="587"/>
    </row>
    <row r="1646" customHeight="1" spans="16:16">
      <c r="P1646" s="587"/>
    </row>
    <row r="1647" customHeight="1" spans="16:16">
      <c r="P1647" s="587"/>
    </row>
    <row r="1648" customHeight="1" spans="16:16">
      <c r="P1648" s="587"/>
    </row>
    <row r="1649" customHeight="1" spans="16:16">
      <c r="P1649" s="587"/>
    </row>
    <row r="1650" customHeight="1" spans="16:16">
      <c r="P1650" s="587"/>
    </row>
    <row r="1651" customHeight="1" spans="16:16">
      <c r="P1651" s="587"/>
    </row>
    <row r="1652" customHeight="1" spans="16:16">
      <c r="P1652" s="587"/>
    </row>
    <row r="1653" customHeight="1" spans="16:16">
      <c r="P1653" s="587"/>
    </row>
    <row r="1654" customHeight="1" spans="16:16">
      <c r="P1654" s="587"/>
    </row>
    <row r="1655" customHeight="1" spans="16:16">
      <c r="P1655" s="587"/>
    </row>
    <row r="1656" customHeight="1" spans="16:16">
      <c r="P1656" s="587"/>
    </row>
    <row r="1657" customHeight="1" spans="16:16">
      <c r="P1657" s="587"/>
    </row>
    <row r="1658" customHeight="1" spans="16:16">
      <c r="P1658" s="587"/>
    </row>
    <row r="1659" customHeight="1" spans="16:16">
      <c r="P1659" s="587"/>
    </row>
    <row r="1660" customHeight="1" spans="16:16">
      <c r="P1660" s="587"/>
    </row>
    <row r="1661" customHeight="1" spans="16:16">
      <c r="P1661" s="587"/>
    </row>
    <row r="1662" customHeight="1" spans="16:16">
      <c r="P1662" s="587"/>
    </row>
    <row r="1663" customHeight="1" spans="16:16">
      <c r="P1663" s="587"/>
    </row>
    <row r="1664" customHeight="1" spans="16:16">
      <c r="P1664" s="587"/>
    </row>
    <row r="1665" customHeight="1" spans="16:16">
      <c r="P1665" s="587"/>
    </row>
    <row r="1666" customHeight="1" spans="16:16">
      <c r="P1666" s="587"/>
    </row>
    <row r="1667" customHeight="1" spans="16:16">
      <c r="P1667" s="587"/>
    </row>
    <row r="1668" customHeight="1" spans="16:16">
      <c r="P1668" s="587"/>
    </row>
    <row r="1669" customHeight="1" spans="16:16">
      <c r="P1669" s="587"/>
    </row>
    <row r="1670" customHeight="1" spans="16:16">
      <c r="P1670" s="587"/>
    </row>
    <row r="1671" customHeight="1" spans="16:16">
      <c r="P1671" s="587"/>
    </row>
    <row r="1672" customHeight="1" spans="16:16">
      <c r="P1672" s="587"/>
    </row>
    <row r="1673" customHeight="1" spans="16:16">
      <c r="P1673" s="587"/>
    </row>
    <row r="1674" customHeight="1" spans="16:16">
      <c r="P1674" s="587"/>
    </row>
    <row r="1675" customHeight="1" spans="16:16">
      <c r="P1675" s="587"/>
    </row>
    <row r="1676" customHeight="1" spans="16:16">
      <c r="P1676" s="587"/>
    </row>
    <row r="1677" customHeight="1" spans="16:16">
      <c r="P1677" s="587"/>
    </row>
    <row r="1678" customHeight="1" spans="16:16">
      <c r="P1678" s="587"/>
    </row>
    <row r="1679" customHeight="1" spans="16:16">
      <c r="P1679" s="587"/>
    </row>
    <row r="1680" customHeight="1" spans="16:16">
      <c r="P1680" s="587"/>
    </row>
    <row r="1681" customHeight="1" spans="16:16">
      <c r="P1681" s="587"/>
    </row>
    <row r="1682" customHeight="1" spans="16:16">
      <c r="P1682" s="587"/>
    </row>
    <row r="1683" customHeight="1" spans="16:16">
      <c r="P1683" s="587"/>
    </row>
    <row r="1684" customHeight="1" spans="16:16">
      <c r="P1684" s="587"/>
    </row>
    <row r="1685" customHeight="1" spans="16:16">
      <c r="P1685" s="587"/>
    </row>
    <row r="1686" customHeight="1" spans="16:16">
      <c r="P1686" s="587"/>
    </row>
    <row r="1687" customHeight="1" spans="16:16">
      <c r="P1687" s="587"/>
    </row>
    <row r="1688" customHeight="1" spans="16:16">
      <c r="P1688" s="587"/>
    </row>
    <row r="1689" customHeight="1" spans="16:16">
      <c r="P1689" s="587"/>
    </row>
    <row r="1690" customHeight="1" spans="16:16">
      <c r="P1690" s="587"/>
    </row>
    <row r="1691" customHeight="1" spans="16:16">
      <c r="P1691" s="587"/>
    </row>
    <row r="1692" customHeight="1" spans="16:16">
      <c r="P1692" s="587"/>
    </row>
    <row r="1693" customHeight="1" spans="16:16">
      <c r="P1693" s="587"/>
    </row>
    <row r="1694" customHeight="1" spans="16:16">
      <c r="P1694" s="587"/>
    </row>
    <row r="1695" customHeight="1" spans="16:16">
      <c r="P1695" s="587"/>
    </row>
    <row r="1696" customHeight="1" spans="16:16">
      <c r="P1696" s="587"/>
    </row>
    <row r="1697" customHeight="1" spans="16:16">
      <c r="P1697" s="587"/>
    </row>
    <row r="1698" customHeight="1" spans="16:16">
      <c r="P1698" s="587"/>
    </row>
    <row r="1699" customHeight="1" spans="16:16">
      <c r="P1699" s="587"/>
    </row>
    <row r="1700" customHeight="1" spans="16:16">
      <c r="P1700" s="587"/>
    </row>
    <row r="1701" customHeight="1" spans="16:16">
      <c r="P1701" s="587"/>
    </row>
    <row r="1702" customHeight="1" spans="16:16">
      <c r="P1702" s="587"/>
    </row>
    <row r="1703" customHeight="1" spans="16:16">
      <c r="P1703" s="587"/>
    </row>
    <row r="1704" customHeight="1" spans="16:16">
      <c r="P1704" s="587"/>
    </row>
    <row r="1705" customHeight="1" spans="16:16">
      <c r="P1705" s="587"/>
    </row>
    <row r="1706" customHeight="1" spans="16:16">
      <c r="P1706" s="587"/>
    </row>
    <row r="1707" customHeight="1" spans="16:16">
      <c r="P1707" s="587"/>
    </row>
    <row r="1708" customHeight="1" spans="16:16">
      <c r="P1708" s="587"/>
    </row>
    <row r="1709" customHeight="1" spans="16:16">
      <c r="P1709" s="587"/>
    </row>
    <row r="1710" customHeight="1" spans="16:16">
      <c r="P1710" s="587"/>
    </row>
    <row r="1711" customHeight="1" spans="16:16">
      <c r="P1711" s="587"/>
    </row>
    <row r="1712" customHeight="1" spans="16:16">
      <c r="P1712" s="587"/>
    </row>
    <row r="1713" customHeight="1" spans="16:16">
      <c r="P1713" s="587"/>
    </row>
    <row r="1714" customHeight="1" spans="16:16">
      <c r="P1714" s="587"/>
    </row>
    <row r="1715" customHeight="1" spans="16:16">
      <c r="P1715" s="587"/>
    </row>
    <row r="1716" customHeight="1" spans="16:16">
      <c r="P1716" s="587"/>
    </row>
    <row r="1717" customHeight="1" spans="16:16">
      <c r="P1717" s="587"/>
    </row>
    <row r="1718" customHeight="1" spans="16:16">
      <c r="P1718" s="587"/>
    </row>
    <row r="1719" customHeight="1" spans="16:16">
      <c r="P1719" s="587"/>
    </row>
    <row r="1720" customHeight="1" spans="16:16">
      <c r="P1720" s="587"/>
    </row>
    <row r="1721" customHeight="1" spans="16:16">
      <c r="P1721" s="587"/>
    </row>
    <row r="1722" customHeight="1" spans="16:16">
      <c r="P1722" s="587"/>
    </row>
    <row r="1723" customHeight="1" spans="16:16">
      <c r="P1723" s="587"/>
    </row>
    <row r="1724" customHeight="1" spans="16:16">
      <c r="P1724" s="587"/>
    </row>
    <row r="1725" customHeight="1" spans="16:16">
      <c r="P1725" s="587"/>
    </row>
    <row r="1726" customHeight="1" spans="16:16">
      <c r="P1726" s="587"/>
    </row>
    <row r="1727" customHeight="1" spans="16:16">
      <c r="P1727" s="587"/>
    </row>
    <row r="1728" customHeight="1" spans="16:16">
      <c r="P1728" s="587"/>
    </row>
    <row r="1729" customHeight="1" spans="16:16">
      <c r="P1729" s="587"/>
    </row>
    <row r="1730" customHeight="1" spans="16:16">
      <c r="P1730" s="587"/>
    </row>
    <row r="1731" customHeight="1" spans="16:16">
      <c r="P1731" s="587"/>
    </row>
    <row r="1732" customHeight="1" spans="16:16">
      <c r="P1732" s="587"/>
    </row>
    <row r="1733" customHeight="1" spans="16:16">
      <c r="P1733" s="587"/>
    </row>
    <row r="1734" customHeight="1" spans="16:16">
      <c r="P1734" s="587"/>
    </row>
    <row r="1735" customHeight="1" spans="16:16">
      <c r="P1735" s="587"/>
    </row>
    <row r="1736" customHeight="1" spans="16:16">
      <c r="P1736" s="587"/>
    </row>
    <row r="1737" customHeight="1" spans="16:16">
      <c r="P1737" s="587"/>
    </row>
    <row r="1738" customHeight="1" spans="16:16">
      <c r="P1738" s="587"/>
    </row>
    <row r="1739" customHeight="1" spans="16:16">
      <c r="P1739" s="587"/>
    </row>
    <row r="1740" customHeight="1" spans="16:16">
      <c r="P1740" s="587"/>
    </row>
    <row r="1741" customHeight="1" spans="16:16">
      <c r="P1741" s="587"/>
    </row>
    <row r="1742" customHeight="1" spans="16:16">
      <c r="P1742" s="587"/>
    </row>
    <row r="1743" customHeight="1" spans="16:16">
      <c r="P1743" s="587"/>
    </row>
    <row r="1744" customHeight="1" spans="16:16">
      <c r="P1744" s="587"/>
    </row>
    <row r="1745" customHeight="1" spans="16:16">
      <c r="P1745" s="587"/>
    </row>
    <row r="1746" customHeight="1" spans="16:16">
      <c r="P1746" s="587"/>
    </row>
    <row r="1747" customHeight="1" spans="16:16">
      <c r="P1747" s="587"/>
    </row>
    <row r="1748" customHeight="1" spans="16:16">
      <c r="P1748" s="587"/>
    </row>
    <row r="1749" customHeight="1" spans="16:16">
      <c r="P1749" s="587"/>
    </row>
    <row r="1750" customHeight="1" spans="16:16">
      <c r="P1750" s="587"/>
    </row>
    <row r="1751" customHeight="1" spans="16:16">
      <c r="P1751" s="587"/>
    </row>
    <row r="1752" customHeight="1" spans="16:16">
      <c r="P1752" s="587"/>
    </row>
    <row r="1753" customHeight="1" spans="16:16">
      <c r="P1753" s="587"/>
    </row>
    <row r="1754" customHeight="1" spans="16:16">
      <c r="P1754" s="587"/>
    </row>
    <row r="1755" customHeight="1" spans="16:16">
      <c r="P1755" s="587"/>
    </row>
    <row r="1756" customHeight="1" spans="16:16">
      <c r="P1756" s="587"/>
    </row>
    <row r="1757" customHeight="1" spans="16:16">
      <c r="P1757" s="587"/>
    </row>
    <row r="1758" customHeight="1" spans="16:16">
      <c r="P1758" s="587"/>
    </row>
    <row r="1759" customHeight="1" spans="16:16">
      <c r="P1759" s="587"/>
    </row>
    <row r="1760" customHeight="1" spans="16:16">
      <c r="P1760" s="587"/>
    </row>
    <row r="1761" customHeight="1" spans="16:16">
      <c r="P1761" s="587"/>
    </row>
    <row r="1762" customHeight="1" spans="16:16">
      <c r="P1762" s="587"/>
    </row>
    <row r="1763" customHeight="1" spans="16:16">
      <c r="P1763" s="587"/>
    </row>
    <row r="1764" customHeight="1" spans="16:16">
      <c r="P1764" s="587"/>
    </row>
    <row r="1765" customHeight="1" spans="16:16">
      <c r="P1765" s="587"/>
    </row>
    <row r="1766" customHeight="1" spans="16:16">
      <c r="P1766" s="587"/>
    </row>
    <row r="1767" customHeight="1" spans="16:16">
      <c r="P1767" s="587"/>
    </row>
    <row r="1768" customHeight="1" spans="16:16">
      <c r="P1768" s="587"/>
    </row>
    <row r="1769" customHeight="1" spans="16:16">
      <c r="P1769" s="587"/>
    </row>
    <row r="1770" customHeight="1" spans="16:16">
      <c r="P1770" s="587"/>
    </row>
    <row r="1771" customHeight="1" spans="16:16">
      <c r="P1771" s="587"/>
    </row>
    <row r="1772" customHeight="1" spans="16:16">
      <c r="P1772" s="587"/>
    </row>
    <row r="1773" customHeight="1" spans="16:16">
      <c r="P1773" s="587"/>
    </row>
    <row r="1774" customHeight="1" spans="16:16">
      <c r="P1774" s="587"/>
    </row>
    <row r="1775" customHeight="1" spans="16:16">
      <c r="P1775" s="587"/>
    </row>
    <row r="1776" customHeight="1" spans="16:16">
      <c r="P1776" s="587"/>
    </row>
    <row r="1777" customHeight="1" spans="16:16">
      <c r="P1777" s="587"/>
    </row>
    <row r="1778" customHeight="1" spans="16:16">
      <c r="P1778" s="587"/>
    </row>
    <row r="1779" customHeight="1" spans="16:16">
      <c r="P1779" s="587"/>
    </row>
    <row r="1780" customHeight="1" spans="16:16">
      <c r="P1780" s="587"/>
    </row>
    <row r="1781" customHeight="1" spans="16:16">
      <c r="P1781" s="587"/>
    </row>
    <row r="1782" customHeight="1" spans="16:16">
      <c r="P1782" s="587"/>
    </row>
    <row r="1783" customHeight="1" spans="16:16">
      <c r="P1783" s="587"/>
    </row>
    <row r="1784" customHeight="1" spans="16:16">
      <c r="P1784" s="587"/>
    </row>
    <row r="1785" customHeight="1" spans="16:16">
      <c r="P1785" s="587"/>
    </row>
    <row r="1786" customHeight="1" spans="16:16">
      <c r="P1786" s="587"/>
    </row>
    <row r="1787" customHeight="1" spans="16:16">
      <c r="P1787" s="587"/>
    </row>
    <row r="1788" customHeight="1" spans="16:16">
      <c r="P1788" s="587"/>
    </row>
    <row r="1789" customHeight="1" spans="16:16">
      <c r="P1789" s="587"/>
    </row>
    <row r="1790" customHeight="1" spans="16:16">
      <c r="P1790" s="587"/>
    </row>
    <row r="1791" customHeight="1" spans="16:16">
      <c r="P1791" s="587"/>
    </row>
    <row r="1792" customHeight="1" spans="16:16">
      <c r="P1792" s="587"/>
    </row>
    <row r="1793" customHeight="1" spans="16:16">
      <c r="P1793" s="587"/>
    </row>
    <row r="1794" customHeight="1" spans="16:16">
      <c r="P1794" s="587"/>
    </row>
    <row r="1795" customHeight="1" spans="16:16">
      <c r="P1795" s="587"/>
    </row>
    <row r="1796" customHeight="1" spans="16:16">
      <c r="P1796" s="587"/>
    </row>
    <row r="1797" customHeight="1" spans="16:16">
      <c r="P1797" s="587"/>
    </row>
    <row r="1798" customHeight="1" spans="16:16">
      <c r="P1798" s="587"/>
    </row>
    <row r="1799" customHeight="1" spans="16:16">
      <c r="P1799" s="587"/>
    </row>
    <row r="1800" customHeight="1" spans="16:16">
      <c r="P1800" s="587"/>
    </row>
    <row r="1801" customHeight="1" spans="16:16">
      <c r="P1801" s="587"/>
    </row>
    <row r="1802" customHeight="1" spans="16:16">
      <c r="P1802" s="587"/>
    </row>
    <row r="1803" customHeight="1" spans="16:16">
      <c r="P1803" s="587"/>
    </row>
    <row r="1804" customHeight="1" spans="16:16">
      <c r="P1804" s="587"/>
    </row>
    <row r="1805" customHeight="1" spans="16:16">
      <c r="P1805" s="587"/>
    </row>
    <row r="1806" customHeight="1" spans="16:16">
      <c r="P1806" s="587"/>
    </row>
    <row r="1807" customHeight="1" spans="16:16">
      <c r="P1807" s="587"/>
    </row>
    <row r="1808" customHeight="1" spans="16:16">
      <c r="P1808" s="587"/>
    </row>
    <row r="1809" customHeight="1" spans="16:16">
      <c r="P1809" s="587"/>
    </row>
    <row r="1810" customHeight="1" spans="16:16">
      <c r="P1810" s="587"/>
    </row>
    <row r="1811" customHeight="1" spans="16:16">
      <c r="P1811" s="587"/>
    </row>
    <row r="1812" customHeight="1" spans="16:16">
      <c r="P1812" s="587"/>
    </row>
    <row r="1813" customHeight="1" spans="16:16">
      <c r="P1813" s="587"/>
    </row>
    <row r="1814" customHeight="1" spans="16:16">
      <c r="P1814" s="587"/>
    </row>
    <row r="1815" customHeight="1" spans="16:16">
      <c r="P1815" s="587"/>
    </row>
    <row r="1816" customHeight="1" spans="16:16">
      <c r="P1816" s="587"/>
    </row>
    <row r="1817" customHeight="1" spans="16:16">
      <c r="P1817" s="587"/>
    </row>
    <row r="1818" customHeight="1" spans="16:16">
      <c r="P1818" s="587"/>
    </row>
    <row r="1819" customHeight="1" spans="16:16">
      <c r="P1819" s="587"/>
    </row>
    <row r="1820" customHeight="1" spans="16:16">
      <c r="P1820" s="587"/>
    </row>
    <row r="1821" customHeight="1" spans="16:16">
      <c r="P1821" s="587"/>
    </row>
    <row r="1822" customHeight="1" spans="16:16">
      <c r="P1822" s="587"/>
    </row>
    <row r="1823" customHeight="1" spans="16:16">
      <c r="P1823" s="587"/>
    </row>
    <row r="1824" customHeight="1" spans="16:16">
      <c r="P1824" s="587"/>
    </row>
    <row r="1825" customHeight="1" spans="16:16">
      <c r="P1825" s="587"/>
    </row>
    <row r="1826" customHeight="1" spans="16:16">
      <c r="P1826" s="587"/>
    </row>
    <row r="1827" customHeight="1" spans="16:16">
      <c r="P1827" s="587"/>
    </row>
    <row r="1828" customHeight="1" spans="16:16">
      <c r="P1828" s="587"/>
    </row>
    <row r="1829" customHeight="1" spans="16:16">
      <c r="P1829" s="587"/>
    </row>
    <row r="1830" customHeight="1" spans="16:16">
      <c r="P1830" s="587"/>
    </row>
    <row r="1831" customHeight="1" spans="16:16">
      <c r="P1831" s="587"/>
    </row>
    <row r="1832" customHeight="1" spans="16:16">
      <c r="P1832" s="587"/>
    </row>
    <row r="1833" customHeight="1" spans="16:16">
      <c r="P1833" s="587"/>
    </row>
    <row r="1834" customHeight="1" spans="16:16">
      <c r="P1834" s="587"/>
    </row>
    <row r="1835" customHeight="1" spans="16:16">
      <c r="P1835" s="587"/>
    </row>
    <row r="1836" customHeight="1" spans="16:16">
      <c r="P1836" s="587"/>
    </row>
    <row r="1837" customHeight="1" spans="16:16">
      <c r="P1837" s="587"/>
    </row>
    <row r="1838" customHeight="1" spans="16:16">
      <c r="P1838" s="587"/>
    </row>
    <row r="1839" customHeight="1" spans="16:16">
      <c r="P1839" s="587"/>
    </row>
    <row r="1840" customHeight="1" spans="16:16">
      <c r="P1840" s="587"/>
    </row>
    <row r="1841" customHeight="1" spans="16:16">
      <c r="P1841" s="587"/>
    </row>
    <row r="1842" customHeight="1" spans="16:16">
      <c r="P1842" s="587"/>
    </row>
    <row r="1843" customHeight="1" spans="16:16">
      <c r="P1843" s="587"/>
    </row>
    <row r="1844" customHeight="1" spans="16:16">
      <c r="P1844" s="587"/>
    </row>
    <row r="1845" customHeight="1" spans="16:16">
      <c r="P1845" s="587"/>
    </row>
    <row r="1846" customHeight="1" spans="16:16">
      <c r="P1846" s="587"/>
    </row>
    <row r="1847" customHeight="1" spans="16:16">
      <c r="P1847" s="587"/>
    </row>
    <row r="1848" customHeight="1" spans="16:16">
      <c r="P1848" s="587"/>
    </row>
    <row r="1849" customHeight="1" spans="16:16">
      <c r="P1849" s="587"/>
    </row>
    <row r="1850" customHeight="1" spans="16:16">
      <c r="P1850" s="587"/>
    </row>
    <row r="1851" customHeight="1" spans="16:16">
      <c r="P1851" s="587"/>
    </row>
    <row r="1852" customHeight="1" spans="16:16">
      <c r="P1852" s="587"/>
    </row>
    <row r="1853" customHeight="1" spans="16:16">
      <c r="P1853" s="587"/>
    </row>
    <row r="1854" customHeight="1" spans="16:16">
      <c r="P1854" s="587"/>
    </row>
    <row r="1855" customHeight="1" spans="16:16">
      <c r="P1855" s="587"/>
    </row>
    <row r="1856" customHeight="1" spans="16:16">
      <c r="P1856" s="587"/>
    </row>
    <row r="1857" customHeight="1" spans="16:16">
      <c r="P1857" s="587"/>
    </row>
    <row r="1858" customHeight="1" spans="16:16">
      <c r="P1858" s="587"/>
    </row>
    <row r="1859" customHeight="1" spans="16:16">
      <c r="P1859" s="587"/>
    </row>
    <row r="1860" customHeight="1" spans="16:16">
      <c r="P1860" s="587"/>
    </row>
    <row r="1861" customHeight="1" spans="16:16">
      <c r="P1861" s="587"/>
    </row>
    <row r="1862" customHeight="1" spans="16:16">
      <c r="P1862" s="587"/>
    </row>
    <row r="1863" customHeight="1" spans="16:16">
      <c r="P1863" s="587"/>
    </row>
    <row r="1864" customHeight="1" spans="16:16">
      <c r="P1864" s="587"/>
    </row>
    <row r="1865" customHeight="1" spans="16:16">
      <c r="P1865" s="587"/>
    </row>
    <row r="1866" customHeight="1" spans="16:16">
      <c r="P1866" s="587"/>
    </row>
    <row r="1867" customHeight="1" spans="16:16">
      <c r="P1867" s="587"/>
    </row>
    <row r="1868" customHeight="1" spans="16:16">
      <c r="P1868" s="587"/>
    </row>
    <row r="1869" customHeight="1" spans="16:16">
      <c r="P1869" s="587"/>
    </row>
    <row r="1870" customHeight="1" spans="16:16">
      <c r="P1870" s="587"/>
    </row>
    <row r="1871" customHeight="1" spans="16:16">
      <c r="P1871" s="587"/>
    </row>
    <row r="1872" customHeight="1" spans="16:16">
      <c r="P1872" s="587"/>
    </row>
    <row r="1873" customHeight="1" spans="16:16">
      <c r="P1873" s="587"/>
    </row>
    <row r="1874" customHeight="1" spans="16:16">
      <c r="P1874" s="587"/>
    </row>
    <row r="1875" customHeight="1" spans="16:16">
      <c r="P1875" s="587"/>
    </row>
    <row r="1876" customHeight="1" spans="16:16">
      <c r="P1876" s="587"/>
    </row>
    <row r="1877" customHeight="1" spans="16:16">
      <c r="P1877" s="587"/>
    </row>
    <row r="1878" customHeight="1" spans="16:16">
      <c r="P1878" s="587"/>
    </row>
    <row r="1879" customHeight="1" spans="16:16">
      <c r="P1879" s="587"/>
    </row>
    <row r="1880" customHeight="1" spans="16:16">
      <c r="P1880" s="587"/>
    </row>
    <row r="1881" customHeight="1" spans="16:16">
      <c r="P1881" s="587"/>
    </row>
    <row r="1882" customHeight="1" spans="16:16">
      <c r="P1882" s="587"/>
    </row>
    <row r="1883" customHeight="1" spans="16:16">
      <c r="P1883" s="587"/>
    </row>
    <row r="1884" customHeight="1" spans="16:16">
      <c r="P1884" s="587"/>
    </row>
    <row r="1885" customHeight="1" spans="16:16">
      <c r="P1885" s="587"/>
    </row>
    <row r="1886" customHeight="1" spans="16:16">
      <c r="P1886" s="587"/>
    </row>
    <row r="1887" customHeight="1" spans="16:16">
      <c r="P1887" s="587"/>
    </row>
    <row r="1888" customHeight="1" spans="16:16">
      <c r="P1888" s="587"/>
    </row>
    <row r="1889" customHeight="1" spans="16:16">
      <c r="P1889" s="587"/>
    </row>
    <row r="1890" customHeight="1" spans="16:16">
      <c r="P1890" s="587"/>
    </row>
    <row r="1891" customHeight="1" spans="16:16">
      <c r="P1891" s="587"/>
    </row>
    <row r="1892" customHeight="1" spans="16:16">
      <c r="P1892" s="587"/>
    </row>
    <row r="1893" customHeight="1" spans="16:16">
      <c r="P1893" s="587"/>
    </row>
    <row r="1894" customHeight="1" spans="16:16">
      <c r="P1894" s="587"/>
    </row>
    <row r="1895" customHeight="1" spans="16:16">
      <c r="P1895" s="587"/>
    </row>
    <row r="1896" customHeight="1" spans="16:16">
      <c r="P1896" s="587"/>
    </row>
    <row r="1897" customHeight="1" spans="16:16">
      <c r="P1897" s="587"/>
    </row>
    <row r="1898" customHeight="1" spans="16:16">
      <c r="P1898" s="587"/>
    </row>
    <row r="1899" customHeight="1" spans="16:16">
      <c r="P1899" s="587"/>
    </row>
    <row r="1900" customHeight="1" spans="16:16">
      <c r="P1900" s="587"/>
    </row>
    <row r="1901" customHeight="1" spans="16:16">
      <c r="P1901" s="587"/>
    </row>
    <row r="1902" customHeight="1" spans="16:16">
      <c r="P1902" s="587"/>
    </row>
    <row r="1903" customHeight="1" spans="16:16">
      <c r="P1903" s="587"/>
    </row>
    <row r="1904" customHeight="1" spans="16:16">
      <c r="P1904" s="587"/>
    </row>
    <row r="1905" customHeight="1" spans="16:16">
      <c r="P1905" s="587"/>
    </row>
    <row r="1906" customHeight="1" spans="16:16">
      <c r="P1906" s="587"/>
    </row>
    <row r="1907" customHeight="1" spans="16:16">
      <c r="P1907" s="587"/>
    </row>
    <row r="1908" customHeight="1" spans="16:16">
      <c r="P1908" s="587"/>
    </row>
    <row r="1909" customHeight="1" spans="16:16">
      <c r="P1909" s="587"/>
    </row>
    <row r="1910" customHeight="1" spans="16:16">
      <c r="P1910" s="587"/>
    </row>
    <row r="1911" customHeight="1" spans="16:16">
      <c r="P1911" s="587"/>
    </row>
    <row r="1912" customHeight="1" spans="16:16">
      <c r="P1912" s="587"/>
    </row>
    <row r="1913" customHeight="1" spans="16:16">
      <c r="P1913" s="587"/>
    </row>
    <row r="1914" customHeight="1" spans="16:16">
      <c r="P1914" s="587"/>
    </row>
    <row r="1915" customHeight="1" spans="16:16">
      <c r="P1915" s="587"/>
    </row>
    <row r="1916" customHeight="1" spans="16:16">
      <c r="P1916" s="587"/>
    </row>
    <row r="1917" customHeight="1" spans="16:16">
      <c r="P1917" s="587"/>
    </row>
    <row r="1918" customHeight="1" spans="16:16">
      <c r="P1918" s="587"/>
    </row>
    <row r="1919" customHeight="1" spans="16:16">
      <c r="P1919" s="587"/>
    </row>
    <row r="1920" customHeight="1" spans="16:16">
      <c r="P1920" s="587"/>
    </row>
    <row r="1921" customHeight="1" spans="16:16">
      <c r="P1921" s="587"/>
    </row>
    <row r="1922" customHeight="1" spans="16:16">
      <c r="P1922" s="587"/>
    </row>
    <row r="1923" customHeight="1" spans="16:16">
      <c r="P1923" s="587"/>
    </row>
    <row r="1924" customHeight="1" spans="16:16">
      <c r="P1924" s="587"/>
    </row>
    <row r="1925" customHeight="1" spans="16:16">
      <c r="P1925" s="587"/>
    </row>
    <row r="1926" customHeight="1" spans="16:16">
      <c r="P1926" s="587"/>
    </row>
    <row r="1927" customHeight="1" spans="16:16">
      <c r="P1927" s="587"/>
    </row>
    <row r="1928" customHeight="1" spans="16:16">
      <c r="P1928" s="587"/>
    </row>
    <row r="1929" customHeight="1" spans="16:16">
      <c r="P1929" s="587"/>
    </row>
    <row r="1930" customHeight="1" spans="16:16">
      <c r="P1930" s="587"/>
    </row>
    <row r="1931" customHeight="1" spans="16:16">
      <c r="P1931" s="587"/>
    </row>
    <row r="1932" customHeight="1" spans="16:16">
      <c r="P1932" s="587"/>
    </row>
    <row r="1933" customHeight="1" spans="16:16">
      <c r="P1933" s="587"/>
    </row>
    <row r="1934" customHeight="1" spans="16:16">
      <c r="P1934" s="587"/>
    </row>
    <row r="1935" customHeight="1" spans="16:16">
      <c r="P1935" s="587"/>
    </row>
    <row r="1936" customHeight="1" spans="16:16">
      <c r="P1936" s="587"/>
    </row>
    <row r="1937" customHeight="1" spans="16:16">
      <c r="P1937" s="587"/>
    </row>
    <row r="1938" customHeight="1" spans="16:16">
      <c r="P1938" s="587"/>
    </row>
    <row r="1939" customHeight="1" spans="16:16">
      <c r="P1939" s="587"/>
    </row>
    <row r="1940" customHeight="1" spans="16:16">
      <c r="P1940" s="587"/>
    </row>
    <row r="1941" customHeight="1" spans="16:16">
      <c r="P1941" s="587"/>
    </row>
    <row r="1942" customHeight="1" spans="16:16">
      <c r="P1942" s="587"/>
    </row>
    <row r="1943" customHeight="1" spans="16:16">
      <c r="P1943" s="587"/>
    </row>
    <row r="1944" customHeight="1" spans="16:16">
      <c r="P1944" s="587"/>
    </row>
    <row r="1945" customHeight="1" spans="16:16">
      <c r="P1945" s="587"/>
    </row>
    <row r="1946" customHeight="1" spans="16:16">
      <c r="P1946" s="587"/>
    </row>
    <row r="1947" customHeight="1" spans="16:16">
      <c r="P1947" s="587"/>
    </row>
    <row r="1948" customHeight="1" spans="16:16">
      <c r="P1948" s="587"/>
    </row>
    <row r="1949" customHeight="1" spans="16:16">
      <c r="P1949" s="587"/>
    </row>
    <row r="1950" customHeight="1" spans="16:16">
      <c r="P1950" s="587"/>
    </row>
    <row r="1951" customHeight="1" spans="16:16">
      <c r="P1951" s="587"/>
    </row>
    <row r="1952" customHeight="1" spans="16:16">
      <c r="P1952" s="587"/>
    </row>
    <row r="1953" customHeight="1" spans="16:16">
      <c r="P1953" s="587"/>
    </row>
    <row r="1954" customHeight="1" spans="16:16">
      <c r="P1954" s="587"/>
    </row>
    <row r="1955" customHeight="1" spans="16:16">
      <c r="P1955" s="587"/>
    </row>
    <row r="1956" customHeight="1" spans="16:16">
      <c r="P1956" s="587"/>
    </row>
    <row r="1957" customHeight="1" spans="16:16">
      <c r="P1957" s="587"/>
    </row>
    <row r="1958" customHeight="1" spans="16:16">
      <c r="P1958" s="587"/>
    </row>
    <row r="1959" customHeight="1" spans="16:16">
      <c r="P1959" s="587"/>
    </row>
    <row r="1960" customHeight="1" spans="16:16">
      <c r="P1960" s="587"/>
    </row>
    <row r="1961" customHeight="1" spans="16:16">
      <c r="P1961" s="587"/>
    </row>
    <row r="1962" customHeight="1" spans="16:16">
      <c r="P1962" s="587"/>
    </row>
    <row r="1963" customHeight="1" spans="16:16">
      <c r="P1963" s="587"/>
    </row>
    <row r="1964" customHeight="1" spans="16:16">
      <c r="P1964" s="587"/>
    </row>
    <row r="1965" customHeight="1" spans="16:16">
      <c r="P1965" s="587"/>
    </row>
    <row r="1966" customHeight="1" spans="16:16">
      <c r="P1966" s="587"/>
    </row>
    <row r="1967" customHeight="1" spans="16:16">
      <c r="P1967" s="587"/>
    </row>
    <row r="1968" customHeight="1" spans="16:16">
      <c r="P1968" s="587"/>
    </row>
    <row r="1969" customHeight="1" spans="16:16">
      <c r="P1969" s="587"/>
    </row>
    <row r="1970" customHeight="1" spans="16:16">
      <c r="P1970" s="587"/>
    </row>
    <row r="1971" customHeight="1" spans="16:16">
      <c r="P1971" s="587"/>
    </row>
    <row r="1972" customHeight="1" spans="16:16">
      <c r="P1972" s="587"/>
    </row>
    <row r="1973" customHeight="1" spans="16:16">
      <c r="P1973" s="587"/>
    </row>
    <row r="1974" customHeight="1" spans="16:16">
      <c r="P1974" s="587"/>
    </row>
    <row r="1975" customHeight="1" spans="16:16">
      <c r="P1975" s="587"/>
    </row>
    <row r="1976" customHeight="1" spans="16:16">
      <c r="P1976" s="587"/>
    </row>
    <row r="1977" customHeight="1" spans="16:16">
      <c r="P1977" s="587"/>
    </row>
    <row r="1978" customHeight="1" spans="16:16">
      <c r="P1978" s="587"/>
    </row>
    <row r="1979" customHeight="1" spans="16:16">
      <c r="P1979" s="587"/>
    </row>
    <row r="1980" customHeight="1" spans="16:16">
      <c r="P1980" s="587"/>
    </row>
    <row r="1981" customHeight="1" spans="16:16">
      <c r="P1981" s="587"/>
    </row>
    <row r="1982" customHeight="1" spans="16:16">
      <c r="P1982" s="587"/>
    </row>
    <row r="1983" customHeight="1" spans="16:16">
      <c r="P1983" s="587"/>
    </row>
    <row r="1984" customHeight="1" spans="16:16">
      <c r="P1984" s="587"/>
    </row>
    <row r="1985" customHeight="1" spans="16:16">
      <c r="P1985" s="587"/>
    </row>
    <row r="1986" customHeight="1" spans="16:16">
      <c r="P1986" s="587"/>
    </row>
    <row r="1987" customHeight="1" spans="16:16">
      <c r="P1987" s="587"/>
    </row>
    <row r="1988" customHeight="1" spans="16:16">
      <c r="P1988" s="587"/>
    </row>
    <row r="1989" customHeight="1" spans="16:16">
      <c r="P1989" s="587"/>
    </row>
    <row r="1990" customHeight="1" spans="16:16">
      <c r="P1990" s="587"/>
    </row>
    <row r="1991" customHeight="1" spans="16:16">
      <c r="P1991" s="587"/>
    </row>
    <row r="1992" customHeight="1" spans="16:16">
      <c r="P1992" s="587"/>
    </row>
    <row r="1993" customHeight="1" spans="16:16">
      <c r="P1993" s="587"/>
    </row>
    <row r="1994" customHeight="1" spans="16:16">
      <c r="P1994" s="587"/>
    </row>
    <row r="1995" customHeight="1" spans="16:16">
      <c r="P1995" s="587"/>
    </row>
    <row r="1996" customHeight="1" spans="16:16">
      <c r="P1996" s="587"/>
    </row>
    <row r="1997" customHeight="1" spans="16:16">
      <c r="P1997" s="587"/>
    </row>
    <row r="1998" customHeight="1" spans="16:16">
      <c r="P1998" s="587"/>
    </row>
    <row r="1999" customHeight="1" spans="16:16">
      <c r="P1999" s="587"/>
    </row>
    <row r="2000" customHeight="1" spans="16:16">
      <c r="P2000" s="587"/>
    </row>
    <row r="2001" customHeight="1" spans="16:16">
      <c r="P2001" s="587"/>
    </row>
    <row r="2002" customHeight="1" spans="16:16">
      <c r="P2002" s="587"/>
    </row>
    <row r="2003" customHeight="1" spans="16:16">
      <c r="P2003" s="587"/>
    </row>
    <row r="2004" customHeight="1" spans="16:16">
      <c r="P2004" s="587"/>
    </row>
    <row r="2005" customHeight="1" spans="16:16">
      <c r="P2005" s="587"/>
    </row>
    <row r="2006" customHeight="1" spans="16:16">
      <c r="P2006" s="587"/>
    </row>
    <row r="2007" customHeight="1" spans="16:16">
      <c r="P2007" s="587"/>
    </row>
    <row r="2008" customHeight="1" spans="16:16">
      <c r="P2008" s="587"/>
    </row>
    <row r="2009" customHeight="1" spans="16:16">
      <c r="P2009" s="587"/>
    </row>
    <row r="2010" customHeight="1" spans="16:16">
      <c r="P2010" s="587"/>
    </row>
    <row r="2011" customHeight="1" spans="16:16">
      <c r="P2011" s="587"/>
    </row>
    <row r="2012" customHeight="1" spans="16:16">
      <c r="P2012" s="587"/>
    </row>
    <row r="2013" customHeight="1" spans="16:16">
      <c r="P2013" s="587"/>
    </row>
    <row r="2014" customHeight="1" spans="16:16">
      <c r="P2014" s="587"/>
    </row>
    <row r="2015" customHeight="1" spans="16:16">
      <c r="P2015" s="587"/>
    </row>
    <row r="2016" customHeight="1" spans="16:16">
      <c r="P2016" s="587"/>
    </row>
    <row r="2017" customHeight="1" spans="16:16">
      <c r="P2017" s="587"/>
    </row>
    <row r="2018" customHeight="1" spans="16:16">
      <c r="P2018" s="587"/>
    </row>
    <row r="2019" customHeight="1" spans="16:16">
      <c r="P2019" s="587"/>
    </row>
    <row r="2020" customHeight="1" spans="16:16">
      <c r="P2020" s="587"/>
    </row>
    <row r="2021" customHeight="1" spans="16:16">
      <c r="P2021" s="587"/>
    </row>
    <row r="2022" customHeight="1" spans="16:16">
      <c r="P2022" s="587"/>
    </row>
    <row r="2023" customHeight="1" spans="16:16">
      <c r="P2023" s="587"/>
    </row>
    <row r="2024" customHeight="1" spans="16:16">
      <c r="P2024" s="587"/>
    </row>
    <row r="2025" customHeight="1" spans="16:16">
      <c r="P2025" s="587"/>
    </row>
    <row r="2026" customHeight="1" spans="16:16">
      <c r="P2026" s="587"/>
    </row>
    <row r="2027" customHeight="1" spans="16:16">
      <c r="P2027" s="587"/>
    </row>
    <row r="2028" customHeight="1" spans="16:16">
      <c r="P2028" s="587"/>
    </row>
    <row r="2029" customHeight="1" spans="16:16">
      <c r="P2029" s="587"/>
    </row>
    <row r="2030" customHeight="1" spans="16:16">
      <c r="P2030" s="587"/>
    </row>
    <row r="2031" customHeight="1" spans="16:16">
      <c r="P2031" s="587"/>
    </row>
    <row r="2032" customHeight="1" spans="16:16">
      <c r="P2032" s="587"/>
    </row>
    <row r="2033" customHeight="1" spans="16:16">
      <c r="P2033" s="587"/>
    </row>
    <row r="2034" customHeight="1" spans="16:16">
      <c r="P2034" s="587"/>
    </row>
    <row r="2035" customHeight="1" spans="16:16">
      <c r="P2035" s="587"/>
    </row>
    <row r="2036" customHeight="1" spans="16:16">
      <c r="P2036" s="587"/>
    </row>
    <row r="2037" customHeight="1" spans="16:16">
      <c r="P2037" s="587"/>
    </row>
    <row r="2038" customHeight="1" spans="16:16">
      <c r="P2038" s="587"/>
    </row>
    <row r="2039" customHeight="1" spans="16:16">
      <c r="P2039" s="587"/>
    </row>
    <row r="2040" customHeight="1" spans="16:16">
      <c r="P2040" s="587"/>
    </row>
    <row r="2041" customHeight="1" spans="16:16">
      <c r="P2041" s="587"/>
    </row>
    <row r="2042" customHeight="1" spans="16:16">
      <c r="P2042" s="587"/>
    </row>
    <row r="2043" customHeight="1" spans="16:16">
      <c r="P2043" s="587"/>
    </row>
    <row r="2044" customHeight="1" spans="16:16">
      <c r="P2044" s="587"/>
    </row>
    <row r="2045" customHeight="1" spans="16:16">
      <c r="P2045" s="587"/>
    </row>
    <row r="2046" customHeight="1" spans="16:16">
      <c r="P2046" s="587"/>
    </row>
    <row r="2047" customHeight="1" spans="16:16">
      <c r="P2047" s="587"/>
    </row>
    <row r="2048" customHeight="1" spans="16:16">
      <c r="P2048" s="587"/>
    </row>
    <row r="2049" customHeight="1" spans="16:16">
      <c r="P2049" s="587"/>
    </row>
    <row r="2050" customHeight="1" spans="16:16">
      <c r="P2050" s="587"/>
    </row>
    <row r="2051" customHeight="1" spans="16:16">
      <c r="P2051" s="587"/>
    </row>
    <row r="2052" customHeight="1" spans="16:16">
      <c r="P2052" s="587"/>
    </row>
    <row r="2053" customHeight="1" spans="16:16">
      <c r="P2053" s="587"/>
    </row>
    <row r="2054" customHeight="1" spans="16:16">
      <c r="P2054" s="587"/>
    </row>
    <row r="2055" customHeight="1" spans="16:16">
      <c r="P2055" s="587"/>
    </row>
    <row r="2056" customHeight="1" spans="16:16">
      <c r="P2056" s="587"/>
    </row>
    <row r="2057" customHeight="1" spans="16:16">
      <c r="P2057" s="587"/>
    </row>
    <row r="2058" customHeight="1" spans="16:16">
      <c r="P2058" s="587"/>
    </row>
    <row r="2059" customHeight="1" spans="16:16">
      <c r="P2059" s="587"/>
    </row>
    <row r="2060" customHeight="1" spans="16:16">
      <c r="P2060" s="587"/>
    </row>
    <row r="2061" customHeight="1" spans="16:16">
      <c r="P2061" s="587"/>
    </row>
    <row r="2062" customHeight="1" spans="16:16">
      <c r="P2062" s="587"/>
    </row>
    <row r="2063" customHeight="1" spans="16:16">
      <c r="P2063" s="587"/>
    </row>
    <row r="2064" customHeight="1" spans="16:16">
      <c r="P2064" s="587"/>
    </row>
    <row r="2065" customHeight="1" spans="16:16">
      <c r="P2065" s="587"/>
    </row>
    <row r="2066" customHeight="1" spans="16:16">
      <c r="P2066" s="587"/>
    </row>
    <row r="2067" customHeight="1" spans="16:16">
      <c r="P2067" s="587"/>
    </row>
    <row r="2068" customHeight="1" spans="16:16">
      <c r="P2068" s="587"/>
    </row>
    <row r="2069" customHeight="1" spans="16:16">
      <c r="P2069" s="587"/>
    </row>
    <row r="2070" customHeight="1" spans="16:16">
      <c r="P2070" s="587"/>
    </row>
    <row r="2071" customHeight="1" spans="16:16">
      <c r="P2071" s="587"/>
    </row>
    <row r="2072" customHeight="1" spans="16:16">
      <c r="P2072" s="587"/>
    </row>
    <row r="2073" customHeight="1" spans="16:16">
      <c r="P2073" s="587"/>
    </row>
    <row r="2074" customHeight="1" spans="16:16">
      <c r="P2074" s="587"/>
    </row>
    <row r="2075" customHeight="1" spans="16:16">
      <c r="P2075" s="587"/>
    </row>
    <row r="2076" customHeight="1" spans="16:16">
      <c r="P2076" s="587"/>
    </row>
    <row r="2077" customHeight="1" spans="16:16">
      <c r="P2077" s="587"/>
    </row>
    <row r="2078" customHeight="1" spans="16:16">
      <c r="P2078" s="587"/>
    </row>
    <row r="2079" customHeight="1" spans="16:16">
      <c r="P2079" s="587"/>
    </row>
    <row r="2080" customHeight="1" spans="16:16">
      <c r="P2080" s="587"/>
    </row>
    <row r="2081" customHeight="1" spans="16:16">
      <c r="P2081" s="587"/>
    </row>
    <row r="2082" customHeight="1" spans="16:16">
      <c r="P2082" s="587"/>
    </row>
    <row r="2083" customHeight="1" spans="16:16">
      <c r="P2083" s="587"/>
    </row>
    <row r="2084" customHeight="1" spans="16:16">
      <c r="P2084" s="587"/>
    </row>
    <row r="2085" customHeight="1" spans="16:16">
      <c r="P2085" s="587"/>
    </row>
    <row r="2086" customHeight="1" spans="16:16">
      <c r="P2086" s="587"/>
    </row>
    <row r="2087" customHeight="1" spans="16:16">
      <c r="P2087" s="587"/>
    </row>
    <row r="2088" customHeight="1" spans="16:16">
      <c r="P2088" s="587"/>
    </row>
    <row r="2089" customHeight="1" spans="16:16">
      <c r="P2089" s="587"/>
    </row>
    <row r="2090" customHeight="1" spans="16:16">
      <c r="P2090" s="587"/>
    </row>
    <row r="2091" customHeight="1" spans="16:16">
      <c r="P2091" s="587"/>
    </row>
    <row r="2092" customHeight="1" spans="16:16">
      <c r="P2092" s="587"/>
    </row>
    <row r="2093" customHeight="1" spans="16:16">
      <c r="P2093" s="587"/>
    </row>
    <row r="2094" customHeight="1" spans="16:16">
      <c r="P2094" s="587"/>
    </row>
    <row r="2095" customHeight="1" spans="16:16">
      <c r="P2095" s="587"/>
    </row>
    <row r="2096" customHeight="1" spans="16:16">
      <c r="P2096" s="587"/>
    </row>
    <row r="2097" customHeight="1" spans="16:16">
      <c r="P2097" s="587"/>
    </row>
    <row r="2098" customHeight="1" spans="16:16">
      <c r="P2098" s="587"/>
    </row>
    <row r="2099" customHeight="1" spans="16:16">
      <c r="P2099" s="587"/>
    </row>
    <row r="2100" customHeight="1" spans="16:16">
      <c r="P2100" s="587"/>
    </row>
    <row r="2101" customHeight="1" spans="16:16">
      <c r="P2101" s="587"/>
    </row>
    <row r="2102" customHeight="1" spans="16:16">
      <c r="P2102" s="587"/>
    </row>
    <row r="2103" customHeight="1" spans="16:16">
      <c r="P2103" s="587"/>
    </row>
    <row r="2104" customHeight="1" spans="16:16">
      <c r="P2104" s="587"/>
    </row>
    <row r="2105" customHeight="1" spans="16:16">
      <c r="P2105" s="587"/>
    </row>
    <row r="2106" customHeight="1" spans="16:16">
      <c r="P2106" s="587"/>
    </row>
    <row r="2107" customHeight="1" spans="16:16">
      <c r="P2107" s="587"/>
    </row>
    <row r="2108" customHeight="1" spans="16:16">
      <c r="P2108" s="587"/>
    </row>
    <row r="2109" customHeight="1" spans="16:16">
      <c r="P2109" s="587"/>
    </row>
    <row r="2110" customHeight="1" spans="16:16">
      <c r="P2110" s="587"/>
    </row>
    <row r="2111" customHeight="1" spans="16:16">
      <c r="P2111" s="587"/>
    </row>
    <row r="2112" customHeight="1" spans="16:16">
      <c r="P2112" s="587"/>
    </row>
    <row r="2113" customHeight="1" spans="16:16">
      <c r="P2113" s="587"/>
    </row>
    <row r="2114" customHeight="1" spans="16:16">
      <c r="P2114" s="587"/>
    </row>
    <row r="2115" customHeight="1" spans="16:16">
      <c r="P2115" s="587"/>
    </row>
    <row r="2116" customHeight="1" spans="16:16">
      <c r="P2116" s="587"/>
    </row>
    <row r="2117" customHeight="1" spans="16:16">
      <c r="P2117" s="587"/>
    </row>
    <row r="2118" customHeight="1" spans="16:16">
      <c r="P2118" s="587"/>
    </row>
    <row r="2119" customHeight="1" spans="16:16">
      <c r="P2119" s="587"/>
    </row>
    <row r="2120" customHeight="1" spans="16:16">
      <c r="P2120" s="587"/>
    </row>
    <row r="2121" customHeight="1" spans="16:16">
      <c r="P2121" s="587"/>
    </row>
    <row r="2122" customHeight="1" spans="16:16">
      <c r="P2122" s="587"/>
    </row>
    <row r="2123" customHeight="1" spans="16:16">
      <c r="P2123" s="587"/>
    </row>
    <row r="2124" customHeight="1" spans="16:16">
      <c r="P2124" s="587"/>
    </row>
    <row r="2125" customHeight="1" spans="16:16">
      <c r="P2125" s="587"/>
    </row>
    <row r="2126" customHeight="1" spans="16:16">
      <c r="P2126" s="587"/>
    </row>
    <row r="2127" customHeight="1" spans="16:16">
      <c r="P2127" s="587"/>
    </row>
    <row r="2128" customHeight="1" spans="16:16">
      <c r="P2128" s="587"/>
    </row>
    <row r="2129" customHeight="1" spans="16:16">
      <c r="P2129" s="587"/>
    </row>
    <row r="2130" customHeight="1" spans="16:16">
      <c r="P2130" s="587"/>
    </row>
    <row r="2131" customHeight="1" spans="16:16">
      <c r="P2131" s="587"/>
    </row>
    <row r="2132" customHeight="1" spans="16:16">
      <c r="P2132" s="587"/>
    </row>
    <row r="2133" customHeight="1" spans="16:16">
      <c r="P2133" s="587"/>
    </row>
    <row r="2134" customHeight="1" spans="16:16">
      <c r="P2134" s="587"/>
    </row>
    <row r="2135" customHeight="1" spans="16:16">
      <c r="P2135" s="587"/>
    </row>
    <row r="2136" customHeight="1" spans="16:16">
      <c r="P2136" s="587"/>
    </row>
    <row r="2137" customHeight="1" spans="16:16">
      <c r="P2137" s="587"/>
    </row>
    <row r="2138" customHeight="1" spans="16:16">
      <c r="P2138" s="587"/>
    </row>
    <row r="2139" customHeight="1" spans="16:16">
      <c r="P2139" s="587"/>
    </row>
    <row r="2140" customHeight="1" spans="16:16">
      <c r="P2140" s="587"/>
    </row>
    <row r="2141" customHeight="1" spans="16:16">
      <c r="P2141" s="587"/>
    </row>
    <row r="2142" customHeight="1" spans="16:16">
      <c r="P2142" s="587"/>
    </row>
    <row r="2143" customHeight="1" spans="16:16">
      <c r="P2143" s="587"/>
    </row>
    <row r="2144" customHeight="1" spans="16:16">
      <c r="P2144" s="587"/>
    </row>
    <row r="2145" customHeight="1" spans="16:16">
      <c r="P2145" s="587"/>
    </row>
    <row r="2146" customHeight="1" spans="16:16">
      <c r="P2146" s="587"/>
    </row>
    <row r="2147" customHeight="1" spans="16:16">
      <c r="P2147" s="587"/>
    </row>
    <row r="2148" customHeight="1" spans="16:16">
      <c r="P2148" s="587"/>
    </row>
    <row r="2149" customHeight="1" spans="16:16">
      <c r="P2149" s="587"/>
    </row>
    <row r="2150" customHeight="1" spans="16:16">
      <c r="P2150" s="587"/>
    </row>
    <row r="2151" customHeight="1" spans="16:16">
      <c r="P2151" s="587"/>
    </row>
    <row r="2152" customHeight="1" spans="16:16">
      <c r="P2152" s="587"/>
    </row>
    <row r="2153" customHeight="1" spans="16:16">
      <c r="P2153" s="587"/>
    </row>
    <row r="2154" customHeight="1" spans="16:16">
      <c r="P2154" s="587"/>
    </row>
    <row r="2155" customHeight="1" spans="16:16">
      <c r="P2155" s="587"/>
    </row>
    <row r="2156" customHeight="1" spans="16:16">
      <c r="P2156" s="587"/>
    </row>
    <row r="2157" customHeight="1" spans="16:16">
      <c r="P2157" s="587"/>
    </row>
    <row r="2158" customHeight="1" spans="16:16">
      <c r="P2158" s="587"/>
    </row>
    <row r="2159" customHeight="1" spans="16:16">
      <c r="P2159" s="587"/>
    </row>
    <row r="2160" customHeight="1" spans="16:16">
      <c r="P2160" s="587"/>
    </row>
    <row r="2161" customHeight="1" spans="16:16">
      <c r="P2161" s="587"/>
    </row>
    <row r="2162" customHeight="1" spans="16:16">
      <c r="P2162" s="587"/>
    </row>
    <row r="2163" customHeight="1" spans="16:16">
      <c r="P2163" s="587"/>
    </row>
    <row r="2164" customHeight="1" spans="16:16">
      <c r="P2164" s="587"/>
    </row>
    <row r="2165" customHeight="1" spans="16:16">
      <c r="P2165" s="587"/>
    </row>
    <row r="2166" customHeight="1" spans="16:16">
      <c r="P2166" s="587"/>
    </row>
    <row r="2167" customHeight="1" spans="16:16">
      <c r="P2167" s="587"/>
    </row>
    <row r="2168" customHeight="1" spans="16:16">
      <c r="P2168" s="587"/>
    </row>
    <row r="2169" customHeight="1" spans="16:16">
      <c r="P2169" s="587"/>
    </row>
    <row r="2170" customHeight="1" spans="16:16">
      <c r="P2170" s="587"/>
    </row>
    <row r="2171" customHeight="1" spans="16:16">
      <c r="P2171" s="587"/>
    </row>
    <row r="2172" customHeight="1" spans="16:16">
      <c r="P2172" s="587"/>
    </row>
    <row r="2173" customHeight="1" spans="16:16">
      <c r="P2173" s="587"/>
    </row>
    <row r="2174" customHeight="1" spans="16:16">
      <c r="P2174" s="587"/>
    </row>
    <row r="2175" customHeight="1" spans="16:16">
      <c r="P2175" s="587"/>
    </row>
    <row r="2176" customHeight="1" spans="16:16">
      <c r="P2176" s="587"/>
    </row>
    <row r="2177" customHeight="1" spans="16:16">
      <c r="P2177" s="587"/>
    </row>
    <row r="2178" customHeight="1" spans="16:16">
      <c r="P2178" s="587"/>
    </row>
    <row r="2179" customHeight="1" spans="16:16">
      <c r="P2179" s="587"/>
    </row>
    <row r="2180" customHeight="1" spans="16:16">
      <c r="P2180" s="587"/>
    </row>
    <row r="2181" customHeight="1" spans="16:16">
      <c r="P2181" s="587"/>
    </row>
    <row r="2182" customHeight="1" spans="16:16">
      <c r="P2182" s="587"/>
    </row>
    <row r="2183" customHeight="1" spans="16:16">
      <c r="P2183" s="587"/>
    </row>
    <row r="2184" customHeight="1" spans="16:16">
      <c r="P2184" s="587"/>
    </row>
    <row r="2185" customHeight="1" spans="16:16">
      <c r="P2185" s="587"/>
    </row>
    <row r="2186" customHeight="1" spans="16:16">
      <c r="P2186" s="587"/>
    </row>
    <row r="2187" customHeight="1" spans="16:16">
      <c r="P2187" s="587"/>
    </row>
    <row r="2188" customHeight="1" spans="16:16">
      <c r="P2188" s="587"/>
    </row>
    <row r="2189" customHeight="1" spans="16:16">
      <c r="P2189" s="587"/>
    </row>
    <row r="2190" customHeight="1" spans="16:16">
      <c r="P2190" s="587"/>
    </row>
    <row r="2191" customHeight="1" spans="16:16">
      <c r="P2191" s="587"/>
    </row>
    <row r="2192" customHeight="1" spans="16:16">
      <c r="P2192" s="587"/>
    </row>
    <row r="2193" customHeight="1" spans="16:16">
      <c r="P2193" s="587"/>
    </row>
    <row r="2194" customHeight="1" spans="16:16">
      <c r="P2194" s="587"/>
    </row>
    <row r="2195" customHeight="1" spans="16:16">
      <c r="P2195" s="587"/>
    </row>
    <row r="2196" customHeight="1" spans="16:16">
      <c r="P2196" s="587"/>
    </row>
    <row r="2197" customHeight="1" spans="16:16">
      <c r="P2197" s="587"/>
    </row>
    <row r="2198" customHeight="1" spans="16:16">
      <c r="P2198" s="587"/>
    </row>
    <row r="2199" customHeight="1" spans="16:16">
      <c r="P2199" s="587"/>
    </row>
    <row r="2200" customHeight="1" spans="16:16">
      <c r="P2200" s="587"/>
    </row>
    <row r="2201" customHeight="1" spans="16:16">
      <c r="P2201" s="587"/>
    </row>
    <row r="2202" customHeight="1" spans="16:16">
      <c r="P2202" s="587"/>
    </row>
    <row r="2203" customHeight="1" spans="16:16">
      <c r="P2203" s="587"/>
    </row>
    <row r="2204" customHeight="1" spans="16:16">
      <c r="P2204" s="587"/>
    </row>
    <row r="2205" customHeight="1" spans="16:16">
      <c r="P2205" s="587"/>
    </row>
    <row r="2206" customHeight="1" spans="16:16">
      <c r="P2206" s="587"/>
    </row>
    <row r="2207" customHeight="1" spans="16:16">
      <c r="P2207" s="587"/>
    </row>
    <row r="2208" customHeight="1" spans="16:16">
      <c r="P2208" s="587"/>
    </row>
    <row r="2209" customHeight="1" spans="16:16">
      <c r="P2209" s="587"/>
    </row>
    <row r="2210" customHeight="1" spans="16:16">
      <c r="P2210" s="587"/>
    </row>
    <row r="2211" customHeight="1" spans="16:16">
      <c r="P2211" s="587"/>
    </row>
    <row r="2212" customHeight="1" spans="16:16">
      <c r="P2212" s="587"/>
    </row>
    <row r="2213" customHeight="1" spans="16:16">
      <c r="P2213" s="587"/>
    </row>
    <row r="2214" customHeight="1" spans="16:16">
      <c r="P2214" s="587"/>
    </row>
    <row r="2215" customHeight="1" spans="16:16">
      <c r="P2215" s="587"/>
    </row>
    <row r="2216" customHeight="1" spans="16:16">
      <c r="P2216" s="587"/>
    </row>
    <row r="2217" customHeight="1" spans="16:16">
      <c r="P2217" s="587"/>
    </row>
    <row r="2218" customHeight="1" spans="16:16">
      <c r="P2218" s="587"/>
    </row>
    <row r="2219" customHeight="1" spans="16:16">
      <c r="P2219" s="587"/>
    </row>
    <row r="2220" customHeight="1" spans="16:16">
      <c r="P2220" s="587"/>
    </row>
    <row r="2221" customHeight="1" spans="16:16">
      <c r="P2221" s="587"/>
    </row>
    <row r="2222" customHeight="1" spans="16:16">
      <c r="P2222" s="587"/>
    </row>
    <row r="2223" customHeight="1" spans="16:16">
      <c r="P2223" s="587"/>
    </row>
    <row r="2224" customHeight="1" spans="16:16">
      <c r="P2224" s="587"/>
    </row>
    <row r="2225" customHeight="1" spans="16:16">
      <c r="P2225" s="587"/>
    </row>
    <row r="2226" customHeight="1" spans="16:16">
      <c r="P2226" s="587"/>
    </row>
    <row r="2227" customHeight="1" spans="16:16">
      <c r="P2227" s="587"/>
    </row>
    <row r="2228" customHeight="1" spans="16:16">
      <c r="P2228" s="587"/>
    </row>
    <row r="2229" customHeight="1" spans="16:16">
      <c r="P2229" s="587"/>
    </row>
    <row r="2230" customHeight="1" spans="16:16">
      <c r="P2230" s="587"/>
    </row>
    <row r="2231" customHeight="1" spans="16:16">
      <c r="P2231" s="587"/>
    </row>
    <row r="2232" customHeight="1" spans="16:16">
      <c r="P2232" s="587"/>
    </row>
    <row r="2233" customHeight="1" spans="16:16">
      <c r="P2233" s="587"/>
    </row>
    <row r="2234" customHeight="1" spans="16:16">
      <c r="P2234" s="587"/>
    </row>
    <row r="2235" customHeight="1" spans="16:16">
      <c r="P2235" s="587"/>
    </row>
    <row r="2236" customHeight="1" spans="16:16">
      <c r="P2236" s="587"/>
    </row>
    <row r="2237" customHeight="1" spans="16:16">
      <c r="P2237" s="587"/>
    </row>
    <row r="2238" customHeight="1" spans="16:16">
      <c r="P2238" s="587"/>
    </row>
    <row r="2239" customHeight="1" spans="16:16">
      <c r="P2239" s="587"/>
    </row>
    <row r="2240" customHeight="1" spans="16:16">
      <c r="P2240" s="587"/>
    </row>
    <row r="2241" customHeight="1" spans="16:16">
      <c r="P2241" s="587"/>
    </row>
    <row r="2242" customHeight="1" spans="16:16">
      <c r="P2242" s="587"/>
    </row>
    <row r="2243" customHeight="1" spans="16:16">
      <c r="P2243" s="587"/>
    </row>
    <row r="2244" customHeight="1" spans="16:16">
      <c r="P2244" s="587"/>
    </row>
    <row r="2245" customHeight="1" spans="16:16">
      <c r="P2245" s="587"/>
    </row>
    <row r="2246" customHeight="1" spans="16:16">
      <c r="P2246" s="587"/>
    </row>
    <row r="2247" customHeight="1" spans="16:16">
      <c r="P2247" s="587"/>
    </row>
    <row r="2248" customHeight="1" spans="16:16">
      <c r="P2248" s="587"/>
    </row>
    <row r="2249" customHeight="1" spans="16:16">
      <c r="P2249" s="587"/>
    </row>
    <row r="2250" customHeight="1" spans="16:16">
      <c r="P2250" s="587"/>
    </row>
    <row r="2251" customHeight="1" spans="16:16">
      <c r="P2251" s="587"/>
    </row>
    <row r="2252" customHeight="1" spans="16:16">
      <c r="P2252" s="587"/>
    </row>
    <row r="2253" customHeight="1" spans="16:16">
      <c r="P2253" s="587"/>
    </row>
    <row r="2254" customHeight="1" spans="16:16">
      <c r="P2254" s="587"/>
    </row>
    <row r="2255" customHeight="1" spans="16:16">
      <c r="P2255" s="587"/>
    </row>
    <row r="2256" customHeight="1" spans="16:16">
      <c r="P2256" s="587"/>
    </row>
    <row r="2257" customHeight="1" spans="16:16">
      <c r="P2257" s="587"/>
    </row>
    <row r="2258" customHeight="1" spans="16:16">
      <c r="P2258" s="587"/>
    </row>
    <row r="2259" customHeight="1" spans="16:16">
      <c r="P2259" s="587"/>
    </row>
    <row r="2260" customHeight="1" spans="16:16">
      <c r="P2260" s="587"/>
    </row>
    <row r="2261" customHeight="1" spans="16:16">
      <c r="P2261" s="587"/>
    </row>
    <row r="2262" customHeight="1" spans="16:16">
      <c r="P2262" s="587"/>
    </row>
    <row r="2263" customHeight="1" spans="16:16">
      <c r="P2263" s="587"/>
    </row>
    <row r="2264" customHeight="1" spans="16:16">
      <c r="P2264" s="587"/>
    </row>
    <row r="2265" customHeight="1" spans="16:16">
      <c r="P2265" s="587"/>
    </row>
    <row r="2266" customHeight="1" spans="16:16">
      <c r="P2266" s="587"/>
    </row>
    <row r="2267" customHeight="1" spans="16:16">
      <c r="P2267" s="587"/>
    </row>
    <row r="2268" customHeight="1" spans="16:16">
      <c r="P2268" s="587"/>
    </row>
    <row r="2269" customHeight="1" spans="16:16">
      <c r="P2269" s="587"/>
    </row>
    <row r="2270" customHeight="1" spans="16:16">
      <c r="P2270" s="587"/>
    </row>
    <row r="2271" customHeight="1" spans="16:16">
      <c r="P2271" s="587"/>
    </row>
    <row r="2272" customHeight="1" spans="16:16">
      <c r="P2272" s="587"/>
    </row>
    <row r="2273" customHeight="1" spans="16:16">
      <c r="P2273" s="587"/>
    </row>
    <row r="2274" customHeight="1" spans="16:16">
      <c r="P2274" s="587"/>
    </row>
    <row r="2275" customHeight="1" spans="16:16">
      <c r="P2275" s="587"/>
    </row>
    <row r="2276" customHeight="1" spans="16:16">
      <c r="P2276" s="587"/>
    </row>
    <row r="2277" customHeight="1" spans="16:16">
      <c r="P2277" s="587"/>
    </row>
    <row r="2278" customHeight="1" spans="16:16">
      <c r="P2278" s="587"/>
    </row>
    <row r="2279" customHeight="1" spans="16:16">
      <c r="P2279" s="587"/>
    </row>
    <row r="2280" customHeight="1" spans="16:16">
      <c r="P2280" s="587"/>
    </row>
    <row r="2281" customHeight="1" spans="16:16">
      <c r="P2281" s="587"/>
    </row>
    <row r="2282" customHeight="1" spans="16:16">
      <c r="P2282" s="587"/>
    </row>
    <row r="2283" customHeight="1" spans="16:16">
      <c r="P2283" s="587"/>
    </row>
    <row r="2284" customHeight="1" spans="16:16">
      <c r="P2284" s="587"/>
    </row>
    <row r="2285" customHeight="1" spans="16:16">
      <c r="P2285" s="587"/>
    </row>
    <row r="2286" customHeight="1" spans="16:16">
      <c r="P2286" s="587"/>
    </row>
    <row r="2287" customHeight="1" spans="16:16">
      <c r="P2287" s="587"/>
    </row>
    <row r="2288" customHeight="1" spans="16:16">
      <c r="P2288" s="587"/>
    </row>
    <row r="2289" customHeight="1" spans="16:16">
      <c r="P2289" s="587"/>
    </row>
    <row r="2290" customHeight="1" spans="16:16">
      <c r="P2290" s="587"/>
    </row>
    <row r="2291" customHeight="1" spans="16:16">
      <c r="P2291" s="587"/>
    </row>
    <row r="2292" customHeight="1" spans="16:16">
      <c r="P2292" s="587"/>
    </row>
    <row r="2293" customHeight="1" spans="16:16">
      <c r="P2293" s="587"/>
    </row>
    <row r="2294" customHeight="1" spans="16:16">
      <c r="P2294" s="587"/>
    </row>
    <row r="2295" customHeight="1" spans="16:16">
      <c r="P2295" s="587"/>
    </row>
    <row r="2296" customHeight="1" spans="16:16">
      <c r="P2296" s="587"/>
    </row>
    <row r="2297" customHeight="1" spans="16:16">
      <c r="P2297" s="587"/>
    </row>
    <row r="2298" customHeight="1" spans="16:16">
      <c r="P2298" s="587"/>
    </row>
    <row r="2299" customHeight="1" spans="16:16">
      <c r="P2299" s="587"/>
    </row>
    <row r="2300" customHeight="1" spans="16:16">
      <c r="P2300" s="587"/>
    </row>
    <row r="2301" customHeight="1" spans="16:16">
      <c r="P2301" s="587"/>
    </row>
    <row r="2302" customHeight="1" spans="16:16">
      <c r="P2302" s="587"/>
    </row>
    <row r="2303" customHeight="1" spans="16:16">
      <c r="P2303" s="587"/>
    </row>
    <row r="2304" customHeight="1" spans="16:16">
      <c r="P2304" s="587"/>
    </row>
    <row r="2305" customHeight="1" spans="16:16">
      <c r="P2305" s="587"/>
    </row>
    <row r="2306" customHeight="1" spans="16:16">
      <c r="P2306" s="587"/>
    </row>
    <row r="2307" customHeight="1" spans="16:16">
      <c r="P2307" s="587"/>
    </row>
    <row r="2308" customHeight="1" spans="16:16">
      <c r="P2308" s="587"/>
    </row>
    <row r="2309" customHeight="1" spans="16:16">
      <c r="P2309" s="587"/>
    </row>
    <row r="2310" customHeight="1" spans="16:16">
      <c r="P2310" s="587"/>
    </row>
    <row r="2311" customHeight="1" spans="16:16">
      <c r="P2311" s="587"/>
    </row>
    <row r="2312" customHeight="1" spans="16:16">
      <c r="P2312" s="587"/>
    </row>
    <row r="2313" customHeight="1" spans="16:16">
      <c r="P2313" s="587"/>
    </row>
    <row r="2314" customHeight="1" spans="16:16">
      <c r="P2314" s="587"/>
    </row>
    <row r="2315" customHeight="1" spans="16:16">
      <c r="P2315" s="587"/>
    </row>
    <row r="2316" customHeight="1" spans="16:16">
      <c r="P2316" s="587"/>
    </row>
    <row r="2317" customHeight="1" spans="16:16">
      <c r="P2317" s="587"/>
    </row>
    <row r="2318" customHeight="1" spans="16:16">
      <c r="P2318" s="587"/>
    </row>
    <row r="2319" customHeight="1" spans="16:16">
      <c r="P2319" s="587"/>
    </row>
    <row r="2320" customHeight="1" spans="16:16">
      <c r="P2320" s="587"/>
    </row>
    <row r="2321" customHeight="1" spans="16:16">
      <c r="P2321" s="587"/>
    </row>
    <row r="2322" customHeight="1" spans="16:16">
      <c r="P2322" s="587"/>
    </row>
    <row r="2323" customHeight="1" spans="16:16">
      <c r="P2323" s="587"/>
    </row>
    <row r="2324" customHeight="1" spans="16:16">
      <c r="P2324" s="587"/>
    </row>
    <row r="2325" customHeight="1" spans="16:16">
      <c r="P2325" s="587"/>
    </row>
    <row r="2326" customHeight="1" spans="16:16">
      <c r="P2326" s="587"/>
    </row>
    <row r="2327" customHeight="1" spans="16:16">
      <c r="P2327" s="587"/>
    </row>
    <row r="2328" customHeight="1" spans="16:16">
      <c r="P2328" s="587"/>
    </row>
    <row r="2329" customHeight="1" spans="16:16">
      <c r="P2329" s="587"/>
    </row>
    <row r="2330" customHeight="1" spans="16:16">
      <c r="P2330" s="587"/>
    </row>
    <row r="2331" customHeight="1" spans="16:16">
      <c r="P2331" s="587"/>
    </row>
    <row r="2332" customHeight="1" spans="16:16">
      <c r="P2332" s="587"/>
    </row>
    <row r="2333" customHeight="1" spans="16:16">
      <c r="P2333" s="587"/>
    </row>
    <row r="2334" customHeight="1" spans="16:16">
      <c r="P2334" s="587"/>
    </row>
    <row r="2335" customHeight="1" spans="16:16">
      <c r="P2335" s="587"/>
    </row>
    <row r="2336" customHeight="1" spans="16:16">
      <c r="P2336" s="587"/>
    </row>
    <row r="2337" customHeight="1" spans="16:16">
      <c r="P2337" s="587"/>
    </row>
    <row r="2338" customHeight="1" spans="16:16">
      <c r="P2338" s="587"/>
    </row>
    <row r="2339" customHeight="1" spans="16:16">
      <c r="P2339" s="587"/>
    </row>
    <row r="2340" customHeight="1" spans="16:16">
      <c r="P2340" s="587"/>
    </row>
    <row r="2341" customHeight="1" spans="16:16">
      <c r="P2341" s="587"/>
    </row>
    <row r="2342" customHeight="1" spans="16:16">
      <c r="P2342" s="587"/>
    </row>
    <row r="2343" customHeight="1" spans="16:16">
      <c r="P2343" s="587"/>
    </row>
    <row r="2344" customHeight="1" spans="16:16">
      <c r="P2344" s="587"/>
    </row>
    <row r="2345" customHeight="1" spans="16:16">
      <c r="P2345" s="587"/>
    </row>
    <row r="2346" customHeight="1" spans="16:16">
      <c r="P2346" s="587"/>
    </row>
    <row r="2347" customHeight="1" spans="16:16">
      <c r="P2347" s="587"/>
    </row>
    <row r="2348" customHeight="1" spans="16:16">
      <c r="P2348" s="587"/>
    </row>
    <row r="2349" customHeight="1" spans="16:16">
      <c r="P2349" s="587"/>
    </row>
    <row r="2350" customHeight="1" spans="16:16">
      <c r="P2350" s="587"/>
    </row>
    <row r="2351" customHeight="1" spans="16:16">
      <c r="P2351" s="587"/>
    </row>
    <row r="2352" customHeight="1" spans="16:16">
      <c r="P2352" s="587"/>
    </row>
    <row r="2353" customHeight="1" spans="16:16">
      <c r="P2353" s="587"/>
    </row>
    <row r="2354" customHeight="1" spans="16:16">
      <c r="P2354" s="587"/>
    </row>
    <row r="2355" customHeight="1" spans="16:16">
      <c r="P2355" s="587"/>
    </row>
    <row r="2356" customHeight="1" spans="16:16">
      <c r="P2356" s="587"/>
    </row>
    <row r="2357" customHeight="1" spans="16:16">
      <c r="P2357" s="587"/>
    </row>
    <row r="2358" customHeight="1" spans="16:16">
      <c r="P2358" s="587"/>
    </row>
    <row r="2359" customHeight="1" spans="16:16">
      <c r="P2359" s="587"/>
    </row>
    <row r="2360" customHeight="1" spans="16:16">
      <c r="P2360" s="587"/>
    </row>
    <row r="2361" customHeight="1" spans="16:16">
      <c r="P2361" s="587"/>
    </row>
    <row r="2362" customHeight="1" spans="16:16">
      <c r="P2362" s="587"/>
    </row>
    <row r="2363" customHeight="1" spans="16:16">
      <c r="P2363" s="587"/>
    </row>
    <row r="2364" customHeight="1" spans="16:16">
      <c r="P2364" s="587"/>
    </row>
    <row r="2365" customHeight="1" spans="16:16">
      <c r="P2365" s="587"/>
    </row>
    <row r="2366" customHeight="1" spans="16:16">
      <c r="P2366" s="587"/>
    </row>
    <row r="2367" customHeight="1" spans="16:16">
      <c r="P2367" s="587"/>
    </row>
    <row r="2368" customHeight="1" spans="16:16">
      <c r="P2368" s="587"/>
    </row>
    <row r="2369" customHeight="1" spans="16:16">
      <c r="P2369" s="587"/>
    </row>
    <row r="2370" customHeight="1" spans="16:16">
      <c r="P2370" s="587"/>
    </row>
    <row r="2371" customHeight="1" spans="16:16">
      <c r="P2371" s="587"/>
    </row>
    <row r="2372" customHeight="1" spans="16:16">
      <c r="P2372" s="587"/>
    </row>
    <row r="2373" customHeight="1" spans="16:16">
      <c r="P2373" s="587"/>
    </row>
    <row r="2374" customHeight="1" spans="16:16">
      <c r="P2374" s="587"/>
    </row>
    <row r="2375" customHeight="1" spans="16:16">
      <c r="P2375" s="587"/>
    </row>
    <row r="2376" customHeight="1" spans="16:16">
      <c r="P2376" s="587"/>
    </row>
    <row r="2377" customHeight="1" spans="16:16">
      <c r="P2377" s="587"/>
    </row>
    <row r="2378" customHeight="1" spans="16:16">
      <c r="P2378" s="587"/>
    </row>
    <row r="2379" customHeight="1" spans="16:16">
      <c r="P2379" s="587"/>
    </row>
    <row r="2380" customHeight="1" spans="16:16">
      <c r="P2380" s="587"/>
    </row>
    <row r="2381" customHeight="1" spans="16:16">
      <c r="P2381" s="587"/>
    </row>
    <row r="2382" customHeight="1" spans="16:16">
      <c r="P2382" s="587"/>
    </row>
    <row r="2383" customHeight="1" spans="16:16">
      <c r="P2383" s="587"/>
    </row>
    <row r="2384" customHeight="1" spans="16:16">
      <c r="P2384" s="587"/>
    </row>
    <row r="2385" customHeight="1" spans="16:16">
      <c r="P2385" s="587"/>
    </row>
    <row r="2386" customHeight="1" spans="16:16">
      <c r="P2386" s="587"/>
    </row>
    <row r="2387" customHeight="1" spans="16:16">
      <c r="P2387" s="587"/>
    </row>
    <row r="2388" customHeight="1" spans="16:16">
      <c r="P2388" s="587"/>
    </row>
    <row r="2389" customHeight="1" spans="16:16">
      <c r="P2389" s="587"/>
    </row>
    <row r="2390" customHeight="1" spans="16:16">
      <c r="P2390" s="587"/>
    </row>
    <row r="2391" customHeight="1" spans="16:16">
      <c r="P2391" s="587"/>
    </row>
    <row r="2392" customHeight="1" spans="16:16">
      <c r="P2392" s="587"/>
    </row>
    <row r="2393" customHeight="1" spans="16:16">
      <c r="P2393" s="587"/>
    </row>
    <row r="2394" customHeight="1" spans="16:16">
      <c r="P2394" s="587"/>
    </row>
    <row r="2395" customHeight="1" spans="16:16">
      <c r="P2395" s="587"/>
    </row>
    <row r="2396" customHeight="1" spans="16:16">
      <c r="P2396" s="587"/>
    </row>
    <row r="2397" customHeight="1" spans="16:16">
      <c r="P2397" s="587"/>
    </row>
    <row r="2398" customHeight="1" spans="16:16">
      <c r="P2398" s="587"/>
    </row>
    <row r="2399" customHeight="1" spans="16:16">
      <c r="P2399" s="587"/>
    </row>
    <row r="2400" customHeight="1" spans="16:16">
      <c r="P2400" s="587"/>
    </row>
    <row r="2401" customHeight="1" spans="16:16">
      <c r="P2401" s="587"/>
    </row>
    <row r="2402" customHeight="1" spans="16:16">
      <c r="P2402" s="587"/>
    </row>
    <row r="2403" customHeight="1" spans="16:16">
      <c r="P2403" s="587"/>
    </row>
    <row r="2404" customHeight="1" spans="16:16">
      <c r="P2404" s="587"/>
    </row>
    <row r="2405" customHeight="1" spans="16:16">
      <c r="P2405" s="587"/>
    </row>
    <row r="2406" customHeight="1" spans="16:16">
      <c r="P2406" s="587"/>
    </row>
    <row r="2407" customHeight="1" spans="16:16">
      <c r="P2407" s="587"/>
    </row>
    <row r="2408" customHeight="1" spans="16:16">
      <c r="P2408" s="587"/>
    </row>
    <row r="2409" customHeight="1" spans="16:16">
      <c r="P2409" s="587"/>
    </row>
    <row r="2410" customHeight="1" spans="16:16">
      <c r="P2410" s="587"/>
    </row>
    <row r="2411" customHeight="1" spans="16:16">
      <c r="P2411" s="587"/>
    </row>
    <row r="2412" customHeight="1" spans="16:16">
      <c r="P2412" s="587"/>
    </row>
    <row r="2413" customHeight="1" spans="16:16">
      <c r="P2413" s="587"/>
    </row>
    <row r="2414" customHeight="1" spans="16:16">
      <c r="P2414" s="587"/>
    </row>
    <row r="2415" customHeight="1" spans="16:16">
      <c r="P2415" s="587"/>
    </row>
    <row r="2416" customHeight="1" spans="16:16">
      <c r="P2416" s="587"/>
    </row>
    <row r="2417" customHeight="1" spans="16:16">
      <c r="P2417" s="587"/>
    </row>
    <row r="2418" customHeight="1" spans="16:16">
      <c r="P2418" s="587"/>
    </row>
    <row r="2419" customHeight="1" spans="16:16">
      <c r="P2419" s="587"/>
    </row>
    <row r="2420" customHeight="1" spans="16:16">
      <c r="P2420" s="587"/>
    </row>
    <row r="2421" customHeight="1" spans="16:16">
      <c r="P2421" s="587"/>
    </row>
    <row r="2422" customHeight="1" spans="16:16">
      <c r="P2422" s="587"/>
    </row>
    <row r="2423" customHeight="1" spans="16:16">
      <c r="P2423" s="587"/>
    </row>
    <row r="2424" customHeight="1" spans="16:16">
      <c r="P2424" s="587"/>
    </row>
    <row r="2425" customHeight="1" spans="16:16">
      <c r="P2425" s="587"/>
    </row>
    <row r="2426" customHeight="1" spans="16:16">
      <c r="P2426" s="587"/>
    </row>
    <row r="2427" customHeight="1" spans="16:16">
      <c r="P2427" s="587"/>
    </row>
    <row r="2428" customHeight="1" spans="16:16">
      <c r="P2428" s="587"/>
    </row>
    <row r="2429" customHeight="1" spans="16:16">
      <c r="P2429" s="587"/>
    </row>
    <row r="2430" customHeight="1" spans="16:16">
      <c r="P2430" s="587"/>
    </row>
    <row r="2431" customHeight="1" spans="16:16">
      <c r="P2431" s="587"/>
    </row>
    <row r="2432" customHeight="1" spans="16:16">
      <c r="P2432" s="587"/>
    </row>
    <row r="2433" customHeight="1" spans="16:16">
      <c r="P2433" s="587"/>
    </row>
    <row r="2434" customHeight="1" spans="16:16">
      <c r="P2434" s="587"/>
    </row>
    <row r="2435" customHeight="1" spans="16:16">
      <c r="P2435" s="587"/>
    </row>
    <row r="2436" customHeight="1" spans="16:16">
      <c r="P2436" s="587"/>
    </row>
    <row r="2437" customHeight="1" spans="16:16">
      <c r="P2437" s="587"/>
    </row>
    <row r="2438" customHeight="1" spans="16:16">
      <c r="P2438" s="587"/>
    </row>
    <row r="2439" customHeight="1" spans="16:16">
      <c r="P2439" s="587"/>
    </row>
    <row r="2440" customHeight="1" spans="16:16">
      <c r="P2440" s="587"/>
    </row>
    <row r="2441" customHeight="1" spans="16:16">
      <c r="P2441" s="587"/>
    </row>
    <row r="2442" customHeight="1" spans="16:16">
      <c r="P2442" s="587"/>
    </row>
    <row r="2443" customHeight="1" spans="16:16">
      <c r="P2443" s="587"/>
    </row>
    <row r="2444" customHeight="1" spans="16:16">
      <c r="P2444" s="587"/>
    </row>
    <row r="2445" customHeight="1" spans="16:16">
      <c r="P2445" s="587"/>
    </row>
    <row r="2446" customHeight="1" spans="16:16">
      <c r="P2446" s="587"/>
    </row>
    <row r="2447" customHeight="1" spans="16:16">
      <c r="P2447" s="587"/>
    </row>
    <row r="2448" customHeight="1" spans="16:16">
      <c r="P2448" s="587"/>
    </row>
    <row r="2449" customHeight="1" spans="16:16">
      <c r="P2449" s="587"/>
    </row>
    <row r="2450" customHeight="1" spans="16:16">
      <c r="P2450" s="587"/>
    </row>
    <row r="2451" customHeight="1" spans="16:16">
      <c r="P2451" s="587"/>
    </row>
    <row r="2452" customHeight="1" spans="16:16">
      <c r="P2452" s="587"/>
    </row>
    <row r="2453" customHeight="1" spans="16:16">
      <c r="P2453" s="587"/>
    </row>
    <row r="2454" customHeight="1" spans="16:16">
      <c r="P2454" s="587"/>
    </row>
    <row r="2455" customHeight="1" spans="16:16">
      <c r="P2455" s="587"/>
    </row>
    <row r="2456" customHeight="1" spans="16:16">
      <c r="P2456" s="587"/>
    </row>
    <row r="2457" customHeight="1" spans="16:16">
      <c r="P2457" s="587"/>
    </row>
    <row r="2458" customHeight="1" spans="16:16">
      <c r="P2458" s="587"/>
    </row>
    <row r="2459" customHeight="1" spans="16:16">
      <c r="P2459" s="587"/>
    </row>
    <row r="2460" customHeight="1" spans="16:16">
      <c r="P2460" s="587"/>
    </row>
    <row r="2461" customHeight="1" spans="16:16">
      <c r="P2461" s="587"/>
    </row>
    <row r="2462" customHeight="1" spans="16:16">
      <c r="P2462" s="587"/>
    </row>
    <row r="2463" customHeight="1" spans="16:16">
      <c r="P2463" s="587"/>
    </row>
    <row r="2464" customHeight="1" spans="16:16">
      <c r="P2464" s="587"/>
    </row>
    <row r="2465" customHeight="1" spans="16:16">
      <c r="P2465" s="587"/>
    </row>
    <row r="2466" customHeight="1" spans="16:16">
      <c r="P2466" s="587"/>
    </row>
    <row r="2467" customHeight="1" spans="16:16">
      <c r="P2467" s="587"/>
    </row>
    <row r="2468" customHeight="1" spans="16:16">
      <c r="P2468" s="587"/>
    </row>
    <row r="2469" customHeight="1" spans="16:16">
      <c r="P2469" s="587"/>
    </row>
    <row r="2470" customHeight="1" spans="16:16">
      <c r="P2470" s="587"/>
    </row>
    <row r="2471" customHeight="1" spans="16:16">
      <c r="P2471" s="587"/>
    </row>
    <row r="2472" customHeight="1" spans="16:16">
      <c r="P2472" s="587"/>
    </row>
    <row r="2473" customHeight="1" spans="16:16">
      <c r="P2473" s="587"/>
    </row>
    <row r="2474" customHeight="1" spans="16:16">
      <c r="P2474" s="587"/>
    </row>
    <row r="2475" customHeight="1" spans="16:16">
      <c r="P2475" s="587"/>
    </row>
    <row r="2476" customHeight="1" spans="16:16">
      <c r="P2476" s="587"/>
    </row>
    <row r="2477" customHeight="1" spans="16:16">
      <c r="P2477" s="587"/>
    </row>
    <row r="2478" customHeight="1" spans="16:16">
      <c r="P2478" s="587"/>
    </row>
    <row r="2479" customHeight="1" spans="16:16">
      <c r="P2479" s="587"/>
    </row>
    <row r="2480" customHeight="1" spans="16:16">
      <c r="P2480" s="587"/>
    </row>
    <row r="2481" customHeight="1" spans="16:16">
      <c r="P2481" s="587"/>
    </row>
    <row r="2482" customHeight="1" spans="16:16">
      <c r="P2482" s="587"/>
    </row>
    <row r="2483" customHeight="1" spans="16:16">
      <c r="P2483" s="587"/>
    </row>
    <row r="2484" customHeight="1" spans="16:16">
      <c r="P2484" s="587"/>
    </row>
    <row r="2485" customHeight="1" spans="16:16">
      <c r="P2485" s="587"/>
    </row>
    <row r="2486" customHeight="1" spans="16:16">
      <c r="P2486" s="587"/>
    </row>
    <row r="2487" customHeight="1" spans="16:16">
      <c r="P2487" s="587"/>
    </row>
    <row r="2488" customHeight="1" spans="16:16">
      <c r="P2488" s="587"/>
    </row>
    <row r="2489" customHeight="1" spans="16:16">
      <c r="P2489" s="587"/>
    </row>
    <row r="2490" customHeight="1" spans="16:16">
      <c r="P2490" s="587"/>
    </row>
    <row r="2491" customHeight="1" spans="16:16">
      <c r="P2491" s="587"/>
    </row>
    <row r="2492" customHeight="1" spans="16:16">
      <c r="P2492" s="587"/>
    </row>
    <row r="2493" customHeight="1" spans="16:16">
      <c r="P2493" s="587"/>
    </row>
    <row r="2494" customHeight="1" spans="16:16">
      <c r="P2494" s="587"/>
    </row>
    <row r="2495" customHeight="1" spans="16:16">
      <c r="P2495" s="587"/>
    </row>
    <row r="2496" customHeight="1" spans="16:16">
      <c r="P2496" s="587"/>
    </row>
    <row r="2497" customHeight="1" spans="16:16">
      <c r="P2497" s="587"/>
    </row>
    <row r="2498" customHeight="1" spans="16:16">
      <c r="P2498" s="587"/>
    </row>
    <row r="2499" customHeight="1" spans="16:16">
      <c r="P2499" s="587"/>
    </row>
    <row r="2500" customHeight="1" spans="16:16">
      <c r="P2500" s="587"/>
    </row>
    <row r="2501" customHeight="1" spans="16:16">
      <c r="P2501" s="587"/>
    </row>
    <row r="2502" customHeight="1" spans="16:16">
      <c r="P2502" s="587"/>
    </row>
    <row r="2503" customHeight="1" spans="16:16">
      <c r="P2503" s="587"/>
    </row>
    <row r="2504" customHeight="1" spans="16:16">
      <c r="P2504" s="587"/>
    </row>
    <row r="2505" customHeight="1" spans="16:16">
      <c r="P2505" s="587"/>
    </row>
    <row r="2506" customHeight="1" spans="16:16">
      <c r="P2506" s="587"/>
    </row>
    <row r="2507" customHeight="1" spans="16:16">
      <c r="P2507" s="587"/>
    </row>
    <row r="2508" customHeight="1" spans="16:16">
      <c r="P2508" s="587"/>
    </row>
    <row r="2509" customHeight="1" spans="16:16">
      <c r="P2509" s="587"/>
    </row>
    <row r="2510" customHeight="1" spans="16:16">
      <c r="P2510" s="587"/>
    </row>
    <row r="2511" customHeight="1" spans="16:16">
      <c r="P2511" s="587"/>
    </row>
    <row r="2512" customHeight="1" spans="16:16">
      <c r="P2512" s="587"/>
    </row>
    <row r="2513" customHeight="1" spans="16:16">
      <c r="P2513" s="587"/>
    </row>
    <row r="2514" customHeight="1" spans="16:16">
      <c r="P2514" s="587"/>
    </row>
    <row r="2515" customHeight="1" spans="16:16">
      <c r="P2515" s="587"/>
    </row>
    <row r="2516" customHeight="1" spans="16:16">
      <c r="P2516" s="587"/>
    </row>
    <row r="2517" customHeight="1" spans="16:16">
      <c r="P2517" s="587"/>
    </row>
    <row r="2518" customHeight="1" spans="16:16">
      <c r="P2518" s="587"/>
    </row>
    <row r="2519" customHeight="1" spans="16:16">
      <c r="P2519" s="587"/>
    </row>
    <row r="2520" customHeight="1" spans="16:16">
      <c r="P2520" s="587"/>
    </row>
    <row r="2521" customHeight="1" spans="16:16">
      <c r="P2521" s="587"/>
    </row>
    <row r="2522" customHeight="1" spans="16:16">
      <c r="P2522" s="587"/>
    </row>
    <row r="2523" customHeight="1" spans="16:16">
      <c r="P2523" s="587"/>
    </row>
    <row r="2524" customHeight="1" spans="16:16">
      <c r="P2524" s="587"/>
    </row>
    <row r="2525" customHeight="1" spans="16:16">
      <c r="P2525" s="587"/>
    </row>
    <row r="2526" customHeight="1" spans="16:16">
      <c r="P2526" s="587"/>
    </row>
    <row r="2527" customHeight="1" spans="16:16">
      <c r="P2527" s="587"/>
    </row>
    <row r="2528" customHeight="1" spans="16:16">
      <c r="P2528" s="587"/>
    </row>
    <row r="2529" customHeight="1" spans="16:16">
      <c r="P2529" s="587"/>
    </row>
    <row r="2530" customHeight="1" spans="16:16">
      <c r="P2530" s="587"/>
    </row>
    <row r="2531" customHeight="1" spans="16:16">
      <c r="P2531" s="587"/>
    </row>
    <row r="2532" customHeight="1" spans="16:16">
      <c r="P2532" s="587"/>
    </row>
    <row r="2533" customHeight="1" spans="16:16">
      <c r="P2533" s="587"/>
    </row>
    <row r="2534" customHeight="1" spans="16:16">
      <c r="P2534" s="587"/>
    </row>
    <row r="2535" customHeight="1" spans="16:16">
      <c r="P2535" s="587"/>
    </row>
    <row r="2536" customHeight="1" spans="16:16">
      <c r="P2536" s="587"/>
    </row>
    <row r="2537" customHeight="1" spans="16:16">
      <c r="P2537" s="587"/>
    </row>
    <row r="2538" customHeight="1" spans="16:16">
      <c r="P2538" s="587"/>
    </row>
    <row r="2539" customHeight="1" spans="16:16">
      <c r="P2539" s="587"/>
    </row>
    <row r="2540" customHeight="1" spans="16:16">
      <c r="P2540" s="587"/>
    </row>
    <row r="2541" customHeight="1" spans="16:16">
      <c r="P2541" s="587"/>
    </row>
    <row r="2542" customHeight="1" spans="16:16">
      <c r="P2542" s="587"/>
    </row>
    <row r="2543" customHeight="1" spans="16:16">
      <c r="P2543" s="587"/>
    </row>
    <row r="2544" customHeight="1" spans="16:16">
      <c r="P2544" s="587"/>
    </row>
    <row r="2545" customHeight="1" spans="16:16">
      <c r="P2545" s="587"/>
    </row>
    <row r="2546" customHeight="1" spans="16:16">
      <c r="P2546" s="587"/>
    </row>
    <row r="2547" customHeight="1" spans="16:16">
      <c r="P2547" s="587"/>
    </row>
    <row r="2548" customHeight="1" spans="16:16">
      <c r="P2548" s="587"/>
    </row>
    <row r="2549" customHeight="1" spans="16:16">
      <c r="P2549" s="587"/>
    </row>
    <row r="2550" customHeight="1" spans="16:16">
      <c r="P2550" s="587"/>
    </row>
    <row r="2551" customHeight="1" spans="16:16">
      <c r="P2551" s="587"/>
    </row>
    <row r="2552" customHeight="1" spans="16:16">
      <c r="P2552" s="587"/>
    </row>
    <row r="2553" customHeight="1" spans="16:16">
      <c r="P2553" s="587"/>
    </row>
    <row r="2554" customHeight="1" spans="16:16">
      <c r="P2554" s="587"/>
    </row>
    <row r="2555" customHeight="1" spans="16:16">
      <c r="P2555" s="587"/>
    </row>
    <row r="2556" customHeight="1" spans="16:16">
      <c r="P2556" s="587"/>
    </row>
    <row r="2557" customHeight="1" spans="16:16">
      <c r="P2557" s="587"/>
    </row>
    <row r="2558" customHeight="1" spans="16:16">
      <c r="P2558" s="587"/>
    </row>
    <row r="2559" customHeight="1" spans="16:16">
      <c r="P2559" s="587"/>
    </row>
    <row r="2560" customHeight="1" spans="16:16">
      <c r="P2560" s="587"/>
    </row>
    <row r="2561" customHeight="1" spans="16:16">
      <c r="P2561" s="587"/>
    </row>
    <row r="2562" customHeight="1" spans="16:16">
      <c r="P2562" s="587"/>
    </row>
    <row r="2563" customHeight="1" spans="16:16">
      <c r="P2563" s="587"/>
    </row>
    <row r="2564" customHeight="1" spans="16:16">
      <c r="P2564" s="587"/>
    </row>
    <row r="2565" customHeight="1" spans="16:16">
      <c r="P2565" s="587"/>
    </row>
    <row r="2566" customHeight="1" spans="16:16">
      <c r="P2566" s="587"/>
    </row>
    <row r="2567" customHeight="1" spans="16:16">
      <c r="P2567" s="587"/>
    </row>
    <row r="2568" customHeight="1" spans="16:16">
      <c r="P2568" s="587"/>
    </row>
    <row r="2569" customHeight="1" spans="16:16">
      <c r="P2569" s="587"/>
    </row>
    <row r="2570" customHeight="1" spans="16:16">
      <c r="P2570" s="587"/>
    </row>
    <row r="2571" customHeight="1" spans="16:16">
      <c r="P2571" s="587"/>
    </row>
    <row r="2572" customHeight="1" spans="16:16">
      <c r="P2572" s="587"/>
    </row>
    <row r="2573" customHeight="1" spans="16:16">
      <c r="P2573" s="587"/>
    </row>
    <row r="2574" customHeight="1" spans="16:16">
      <c r="P2574" s="587"/>
    </row>
    <row r="2575" customHeight="1" spans="16:16">
      <c r="P2575" s="587"/>
    </row>
    <row r="2576" customHeight="1" spans="16:16">
      <c r="P2576" s="587"/>
    </row>
    <row r="2577" customHeight="1" spans="16:16">
      <c r="P2577" s="587"/>
    </row>
    <row r="2578" customHeight="1" spans="16:16">
      <c r="P2578" s="587"/>
    </row>
    <row r="2579" customHeight="1" spans="16:16">
      <c r="P2579" s="587"/>
    </row>
    <row r="2580" customHeight="1" spans="16:16">
      <c r="P2580" s="587"/>
    </row>
    <row r="2581" customHeight="1" spans="16:16">
      <c r="P2581" s="587"/>
    </row>
    <row r="2582" customHeight="1" spans="16:16">
      <c r="P2582" s="587"/>
    </row>
    <row r="2583" customHeight="1" spans="16:16">
      <c r="P2583" s="587"/>
    </row>
    <row r="2584" customHeight="1" spans="16:16">
      <c r="P2584" s="587"/>
    </row>
    <row r="2585" customHeight="1" spans="16:16">
      <c r="P2585" s="587"/>
    </row>
    <row r="2586" customHeight="1" spans="16:16">
      <c r="P2586" s="587"/>
    </row>
    <row r="2587" customHeight="1" spans="16:16">
      <c r="P2587" s="587"/>
    </row>
    <row r="2588" customHeight="1" spans="16:16">
      <c r="P2588" s="587"/>
    </row>
    <row r="2589" customHeight="1" spans="16:16">
      <c r="P2589" s="587"/>
    </row>
    <row r="2590" customHeight="1" spans="16:16">
      <c r="P2590" s="587"/>
    </row>
    <row r="2591" customHeight="1" spans="16:16">
      <c r="P2591" s="587"/>
    </row>
    <row r="2592" customHeight="1" spans="16:16">
      <c r="P2592" s="587"/>
    </row>
    <row r="2593" customHeight="1" spans="16:16">
      <c r="P2593" s="587"/>
    </row>
    <row r="2594" customHeight="1" spans="16:16">
      <c r="P2594" s="587"/>
    </row>
    <row r="2595" customHeight="1" spans="16:16">
      <c r="P2595" s="587"/>
    </row>
    <row r="2596" customHeight="1" spans="16:16">
      <c r="P2596" s="587"/>
    </row>
    <row r="2597" customHeight="1" spans="16:16">
      <c r="P2597" s="587"/>
    </row>
    <row r="2598" customHeight="1" spans="16:16">
      <c r="P2598" s="587"/>
    </row>
    <row r="2599" customHeight="1" spans="16:16">
      <c r="P2599" s="587"/>
    </row>
    <row r="2600" customHeight="1" spans="16:16">
      <c r="P2600" s="587"/>
    </row>
    <row r="2601" customHeight="1" spans="16:16">
      <c r="P2601" s="587"/>
    </row>
    <row r="2602" customHeight="1" spans="16:16">
      <c r="P2602" s="587"/>
    </row>
    <row r="2603" customHeight="1" spans="16:16">
      <c r="P2603" s="587"/>
    </row>
    <row r="2604" customHeight="1" spans="16:16">
      <c r="P2604" s="587"/>
    </row>
    <row r="2605" customHeight="1" spans="16:16">
      <c r="P2605" s="587"/>
    </row>
    <row r="2606" customHeight="1" spans="16:16">
      <c r="P2606" s="587"/>
    </row>
    <row r="2607" customHeight="1" spans="16:16">
      <c r="P2607" s="587"/>
    </row>
    <row r="2608" customHeight="1" spans="16:16">
      <c r="P2608" s="587"/>
    </row>
    <row r="2609" customHeight="1" spans="16:16">
      <c r="P2609" s="587"/>
    </row>
    <row r="2610" customHeight="1" spans="16:16">
      <c r="P2610" s="587"/>
    </row>
    <row r="2611" customHeight="1" spans="16:16">
      <c r="P2611" s="587"/>
    </row>
    <row r="2612" customHeight="1" spans="16:16">
      <c r="P2612" s="587"/>
    </row>
    <row r="2613" customHeight="1" spans="16:16">
      <c r="P2613" s="587"/>
    </row>
    <row r="2614" customHeight="1" spans="16:16">
      <c r="P2614" s="587"/>
    </row>
    <row r="2615" customHeight="1" spans="16:16">
      <c r="P2615" s="587"/>
    </row>
    <row r="2616" customHeight="1" spans="16:16">
      <c r="P2616" s="587"/>
    </row>
    <row r="2617" customHeight="1" spans="16:16">
      <c r="P2617" s="587"/>
    </row>
    <row r="2618" customHeight="1" spans="16:16">
      <c r="P2618" s="587"/>
    </row>
    <row r="2619" customHeight="1" spans="16:16">
      <c r="P2619" s="587"/>
    </row>
    <row r="2620" customHeight="1" spans="16:16">
      <c r="P2620" s="587"/>
    </row>
    <row r="2621" customHeight="1" spans="16:16">
      <c r="P2621" s="587"/>
    </row>
    <row r="2622" customHeight="1" spans="16:16">
      <c r="P2622" s="587"/>
    </row>
    <row r="2623" customHeight="1" spans="16:16">
      <c r="P2623" s="587"/>
    </row>
    <row r="2624" customHeight="1" spans="16:16">
      <c r="P2624" s="587"/>
    </row>
    <row r="2625" customHeight="1" spans="16:16">
      <c r="P2625" s="587"/>
    </row>
    <row r="2626" customHeight="1" spans="16:16">
      <c r="P2626" s="587"/>
    </row>
    <row r="2627" customHeight="1" spans="16:16">
      <c r="P2627" s="587"/>
    </row>
    <row r="2628" customHeight="1" spans="16:16">
      <c r="P2628" s="587"/>
    </row>
    <row r="2629" customHeight="1" spans="16:16">
      <c r="P2629" s="587"/>
    </row>
    <row r="2630" customHeight="1" spans="16:16">
      <c r="P2630" s="587"/>
    </row>
    <row r="2631" customHeight="1" spans="16:16">
      <c r="P2631" s="587"/>
    </row>
    <row r="2632" customHeight="1" spans="16:16">
      <c r="P2632" s="587"/>
    </row>
    <row r="2633" customHeight="1" spans="16:16">
      <c r="P2633" s="587"/>
    </row>
    <row r="2634" customHeight="1" spans="16:16">
      <c r="P2634" s="587"/>
    </row>
    <row r="2635" customHeight="1" spans="16:16">
      <c r="P2635" s="587"/>
    </row>
    <row r="2636" customHeight="1" spans="16:16">
      <c r="P2636" s="587"/>
    </row>
    <row r="2637" customHeight="1" spans="16:16">
      <c r="P2637" s="587"/>
    </row>
    <row r="2638" customHeight="1" spans="16:16">
      <c r="P2638" s="587"/>
    </row>
    <row r="2639" customHeight="1" spans="16:16">
      <c r="P2639" s="587"/>
    </row>
    <row r="2640" customHeight="1" spans="16:16">
      <c r="P2640" s="587"/>
    </row>
    <row r="2641" customHeight="1" spans="16:16">
      <c r="P2641" s="587"/>
    </row>
    <row r="2642" customHeight="1" spans="16:16">
      <c r="P2642" s="587"/>
    </row>
    <row r="2643" customHeight="1" spans="16:16">
      <c r="P2643" s="587"/>
    </row>
    <row r="2644" customHeight="1" spans="16:16">
      <c r="P2644" s="587"/>
    </row>
    <row r="2645" customHeight="1" spans="16:16">
      <c r="P2645" s="587"/>
    </row>
    <row r="2646" customHeight="1" spans="16:16">
      <c r="P2646" s="587"/>
    </row>
    <row r="2647" customHeight="1" spans="16:16">
      <c r="P2647" s="587"/>
    </row>
    <row r="2648" customHeight="1" spans="16:16">
      <c r="P2648" s="587"/>
    </row>
    <row r="2649" customHeight="1" spans="16:16">
      <c r="P2649" s="587"/>
    </row>
    <row r="2650" customHeight="1" spans="16:16">
      <c r="P2650" s="587"/>
    </row>
    <row r="2651" customHeight="1" spans="16:16">
      <c r="P2651" s="587"/>
    </row>
    <row r="2652" customHeight="1" spans="16:16">
      <c r="P2652" s="587"/>
    </row>
    <row r="2653" customHeight="1" spans="16:16">
      <c r="P2653" s="587"/>
    </row>
    <row r="2654" customHeight="1" spans="16:16">
      <c r="P2654" s="587"/>
    </row>
    <row r="2655" customHeight="1" spans="16:16">
      <c r="P2655" s="587"/>
    </row>
    <row r="2656" customHeight="1" spans="16:16">
      <c r="P2656" s="587"/>
    </row>
    <row r="2657" customHeight="1" spans="16:16">
      <c r="P2657" s="587"/>
    </row>
    <row r="2658" customHeight="1" spans="16:16">
      <c r="P2658" s="587"/>
    </row>
    <row r="2659" customHeight="1" spans="16:16">
      <c r="P2659" s="587"/>
    </row>
    <row r="2660" customHeight="1" spans="16:16">
      <c r="P2660" s="587"/>
    </row>
    <row r="2661" customHeight="1" spans="16:16">
      <c r="P2661" s="587"/>
    </row>
    <row r="2662" customHeight="1" spans="16:16">
      <c r="P2662" s="587"/>
    </row>
    <row r="2663" customHeight="1" spans="16:16">
      <c r="P2663" s="587"/>
    </row>
    <row r="2664" customHeight="1" spans="16:16">
      <c r="P2664" s="587"/>
    </row>
    <row r="2665" customHeight="1" spans="16:16">
      <c r="P2665" s="587"/>
    </row>
    <row r="2666" customHeight="1" spans="16:16">
      <c r="P2666" s="587"/>
    </row>
    <row r="2667" customHeight="1" spans="16:16">
      <c r="P2667" s="587"/>
    </row>
    <row r="2668" customHeight="1" spans="16:16">
      <c r="P2668" s="587"/>
    </row>
    <row r="2669" customHeight="1" spans="16:16">
      <c r="P2669" s="587"/>
    </row>
    <row r="2670" customHeight="1" spans="16:16">
      <c r="P2670" s="587"/>
    </row>
    <row r="2671" customHeight="1" spans="16:16">
      <c r="P2671" s="587"/>
    </row>
    <row r="2672" customHeight="1" spans="16:16">
      <c r="P2672" s="587"/>
    </row>
    <row r="2673" customHeight="1" spans="16:16">
      <c r="P2673" s="587"/>
    </row>
    <row r="2674" customHeight="1" spans="16:16">
      <c r="P2674" s="587"/>
    </row>
    <row r="2675" customHeight="1" spans="16:16">
      <c r="P2675" s="587"/>
    </row>
    <row r="2676" customHeight="1" spans="16:16">
      <c r="P2676" s="587"/>
    </row>
    <row r="2677" customHeight="1" spans="16:16">
      <c r="P2677" s="587"/>
    </row>
    <row r="2678" customHeight="1" spans="16:16">
      <c r="P2678" s="587"/>
    </row>
    <row r="2679" customHeight="1" spans="16:16">
      <c r="P2679" s="587"/>
    </row>
    <row r="2680" customHeight="1" spans="16:16">
      <c r="P2680" s="587"/>
    </row>
    <row r="2681" customHeight="1" spans="16:16">
      <c r="P2681" s="587"/>
    </row>
    <row r="2682" customHeight="1" spans="16:16">
      <c r="P2682" s="587"/>
    </row>
    <row r="2683" customHeight="1" spans="16:16">
      <c r="P2683" s="587"/>
    </row>
    <row r="2684" customHeight="1" spans="16:16">
      <c r="P2684" s="587"/>
    </row>
    <row r="2685" customHeight="1" spans="16:16">
      <c r="P2685" s="587"/>
    </row>
    <row r="2686" customHeight="1" spans="16:16">
      <c r="P2686" s="587"/>
    </row>
    <row r="2687" customHeight="1" spans="16:16">
      <c r="P2687" s="587"/>
    </row>
    <row r="2688" customHeight="1" spans="16:16">
      <c r="P2688" s="587"/>
    </row>
    <row r="2689" customHeight="1" spans="16:16">
      <c r="P2689" s="587"/>
    </row>
    <row r="2690" customHeight="1" spans="16:16">
      <c r="P2690" s="587"/>
    </row>
    <row r="2691" customHeight="1" spans="16:16">
      <c r="P2691" s="587"/>
    </row>
    <row r="2692" customHeight="1" spans="16:16">
      <c r="P2692" s="587"/>
    </row>
    <row r="2693" customHeight="1" spans="16:16">
      <c r="P2693" s="587"/>
    </row>
    <row r="2694" customHeight="1" spans="16:16">
      <c r="P2694" s="587"/>
    </row>
    <row r="2695" customHeight="1" spans="16:16">
      <c r="P2695" s="587"/>
    </row>
    <row r="2696" customHeight="1" spans="16:16">
      <c r="P2696" s="587"/>
    </row>
    <row r="2697" customHeight="1" spans="16:16">
      <c r="P2697" s="587"/>
    </row>
    <row r="2698" customHeight="1" spans="16:16">
      <c r="P2698" s="587"/>
    </row>
    <row r="2699" customHeight="1" spans="16:16">
      <c r="P2699" s="587"/>
    </row>
    <row r="2700" customHeight="1" spans="16:16">
      <c r="P2700" s="587"/>
    </row>
    <row r="2701" customHeight="1" spans="16:16">
      <c r="P2701" s="587"/>
    </row>
    <row r="2702" customHeight="1" spans="16:16">
      <c r="P2702" s="587"/>
    </row>
    <row r="2703" customHeight="1" spans="16:16">
      <c r="P2703" s="587"/>
    </row>
    <row r="2704" customHeight="1" spans="16:16">
      <c r="P2704" s="587"/>
    </row>
    <row r="2705" customHeight="1" spans="16:16">
      <c r="P2705" s="587"/>
    </row>
    <row r="2706" customHeight="1" spans="16:16">
      <c r="P2706" s="587"/>
    </row>
    <row r="2707" customHeight="1" spans="16:16">
      <c r="P2707" s="587"/>
    </row>
    <row r="2708" customHeight="1" spans="16:16">
      <c r="P2708" s="587"/>
    </row>
    <row r="2709" customHeight="1" spans="16:16">
      <c r="P2709" s="587"/>
    </row>
    <row r="2710" customHeight="1" spans="16:16">
      <c r="P2710" s="587"/>
    </row>
    <row r="2711" customHeight="1" spans="16:16">
      <c r="P2711" s="587"/>
    </row>
    <row r="2712" customHeight="1" spans="16:16">
      <c r="P2712" s="587"/>
    </row>
    <row r="2713" customHeight="1" spans="16:16">
      <c r="P2713" s="587"/>
    </row>
    <row r="2714" customHeight="1" spans="16:16">
      <c r="P2714" s="587"/>
    </row>
    <row r="2715" customHeight="1" spans="16:16">
      <c r="P2715" s="587"/>
    </row>
    <row r="2716" customHeight="1" spans="16:16">
      <c r="P2716" s="587"/>
    </row>
    <row r="2717" customHeight="1" spans="16:16">
      <c r="P2717" s="587"/>
    </row>
    <row r="2718" customHeight="1" spans="16:16">
      <c r="P2718" s="587"/>
    </row>
    <row r="2719" customHeight="1" spans="16:16">
      <c r="P2719" s="587"/>
    </row>
    <row r="2720" customHeight="1" spans="16:16">
      <c r="P2720" s="587"/>
    </row>
    <row r="2721" customHeight="1" spans="16:16">
      <c r="P2721" s="587"/>
    </row>
    <row r="2722" customHeight="1" spans="16:16">
      <c r="P2722" s="587"/>
    </row>
    <row r="2723" customHeight="1" spans="16:16">
      <c r="P2723" s="587"/>
    </row>
    <row r="2724" customHeight="1" spans="16:16">
      <c r="P2724" s="587"/>
    </row>
    <row r="2725" customHeight="1" spans="16:16">
      <c r="P2725" s="587"/>
    </row>
    <row r="2726" customHeight="1" spans="16:16">
      <c r="P2726" s="587"/>
    </row>
    <row r="2727" customHeight="1" spans="16:16">
      <c r="P2727" s="587"/>
    </row>
    <row r="2728" customHeight="1" spans="16:16">
      <c r="P2728" s="587"/>
    </row>
    <row r="2729" customHeight="1" spans="16:16">
      <c r="P2729" s="587"/>
    </row>
    <row r="2730" customHeight="1" spans="16:16">
      <c r="P2730" s="587"/>
    </row>
    <row r="2731" customHeight="1" spans="16:16">
      <c r="P2731" s="587"/>
    </row>
    <row r="2732" customHeight="1" spans="16:16">
      <c r="P2732" s="587"/>
    </row>
    <row r="2733" customHeight="1" spans="16:16">
      <c r="P2733" s="587"/>
    </row>
    <row r="2734" customHeight="1" spans="16:16">
      <c r="P2734" s="587"/>
    </row>
    <row r="2735" customHeight="1" spans="16:16">
      <c r="P2735" s="587"/>
    </row>
    <row r="2736" customHeight="1" spans="16:16">
      <c r="P2736" s="587"/>
    </row>
    <row r="2737" customHeight="1" spans="16:16">
      <c r="P2737" s="587"/>
    </row>
    <row r="2738" customHeight="1" spans="16:16">
      <c r="P2738" s="587"/>
    </row>
    <row r="2739" customHeight="1" spans="16:16">
      <c r="P2739" s="587"/>
    </row>
    <row r="2740" customHeight="1" spans="16:16">
      <c r="P2740" s="587"/>
    </row>
    <row r="2741" customHeight="1" spans="16:16">
      <c r="P2741" s="587"/>
    </row>
    <row r="2742" customHeight="1" spans="16:16">
      <c r="P2742" s="587"/>
    </row>
    <row r="2743" customHeight="1" spans="16:16">
      <c r="P2743" s="587"/>
    </row>
    <row r="2744" customHeight="1" spans="16:16">
      <c r="P2744" s="587"/>
    </row>
    <row r="2745" customHeight="1" spans="16:16">
      <c r="P2745" s="587"/>
    </row>
    <row r="2746" customHeight="1" spans="16:16">
      <c r="P2746" s="587"/>
    </row>
    <row r="2747" customHeight="1" spans="16:16">
      <c r="P2747" s="587"/>
    </row>
    <row r="2748" customHeight="1" spans="16:16">
      <c r="P2748" s="587"/>
    </row>
    <row r="2749" customHeight="1" spans="16:16">
      <c r="P2749" s="587"/>
    </row>
    <row r="2750" customHeight="1" spans="16:16">
      <c r="P2750" s="587"/>
    </row>
    <row r="2751" customHeight="1" spans="16:16">
      <c r="P2751" s="587"/>
    </row>
    <row r="2752" customHeight="1" spans="16:16">
      <c r="P2752" s="587"/>
    </row>
    <row r="2753" customHeight="1" spans="16:16">
      <c r="P2753" s="587"/>
    </row>
    <row r="2754" customHeight="1" spans="16:16">
      <c r="P2754" s="587"/>
    </row>
    <row r="2755" customHeight="1" spans="16:16">
      <c r="P2755" s="587"/>
    </row>
    <row r="2756" customHeight="1" spans="16:16">
      <c r="P2756" s="587"/>
    </row>
    <row r="2757" customHeight="1" spans="16:16">
      <c r="P2757" s="587"/>
    </row>
    <row r="2758" customHeight="1" spans="16:16">
      <c r="P2758" s="587"/>
    </row>
    <row r="2759" customHeight="1" spans="16:16">
      <c r="P2759" s="587"/>
    </row>
    <row r="2760" customHeight="1" spans="16:16">
      <c r="P2760" s="587"/>
    </row>
    <row r="2761" customHeight="1" spans="16:16">
      <c r="P2761" s="587"/>
    </row>
    <row r="2762" customHeight="1" spans="16:16">
      <c r="P2762" s="587"/>
    </row>
    <row r="2763" customHeight="1" spans="16:16">
      <c r="P2763" s="587"/>
    </row>
    <row r="2764" customHeight="1" spans="16:16">
      <c r="P2764" s="587"/>
    </row>
    <row r="2765" customHeight="1" spans="16:16">
      <c r="P2765" s="587"/>
    </row>
    <row r="2766" customHeight="1" spans="16:16">
      <c r="P2766" s="587"/>
    </row>
    <row r="2767" customHeight="1" spans="16:16">
      <c r="P2767" s="587"/>
    </row>
    <row r="2768" customHeight="1" spans="16:16">
      <c r="P2768" s="587"/>
    </row>
    <row r="2769" customHeight="1" spans="16:16">
      <c r="P2769" s="587"/>
    </row>
    <row r="2770" customHeight="1" spans="16:16">
      <c r="P2770" s="587"/>
    </row>
    <row r="2771" customHeight="1" spans="16:16">
      <c r="P2771" s="587"/>
    </row>
    <row r="2772" customHeight="1" spans="16:16">
      <c r="P2772" s="587"/>
    </row>
    <row r="2773" customHeight="1" spans="16:16">
      <c r="P2773" s="587"/>
    </row>
    <row r="2774" customHeight="1" spans="16:16">
      <c r="P2774" s="587"/>
    </row>
    <row r="2775" customHeight="1" spans="16:16">
      <c r="P2775" s="587"/>
    </row>
    <row r="2776" customHeight="1" spans="16:16">
      <c r="P2776" s="587"/>
    </row>
    <row r="2777" customHeight="1" spans="16:16">
      <c r="P2777" s="587"/>
    </row>
    <row r="2778" customHeight="1" spans="16:16">
      <c r="P2778" s="587"/>
    </row>
    <row r="2779" customHeight="1" spans="16:16">
      <c r="P2779" s="587"/>
    </row>
    <row r="2780" customHeight="1" spans="16:16">
      <c r="P2780" s="587"/>
    </row>
    <row r="2781" customHeight="1" spans="16:16">
      <c r="P2781" s="587"/>
    </row>
    <row r="2782" customHeight="1" spans="16:16">
      <c r="P2782" s="587"/>
    </row>
    <row r="2783" customHeight="1" spans="16:16">
      <c r="P2783" s="587"/>
    </row>
    <row r="2784" customHeight="1" spans="16:16">
      <c r="P2784" s="587"/>
    </row>
    <row r="2785" customHeight="1" spans="16:16">
      <c r="P2785" s="587"/>
    </row>
    <row r="2786" customHeight="1" spans="16:16">
      <c r="P2786" s="587"/>
    </row>
    <row r="2787" customHeight="1" spans="16:16">
      <c r="P2787" s="587"/>
    </row>
    <row r="2788" customHeight="1" spans="16:16">
      <c r="P2788" s="587"/>
    </row>
    <row r="2789" customHeight="1" spans="16:16">
      <c r="P2789" s="587"/>
    </row>
    <row r="2790" customHeight="1" spans="16:16">
      <c r="P2790" s="587"/>
    </row>
    <row r="2791" customHeight="1" spans="16:16">
      <c r="P2791" s="587"/>
    </row>
    <row r="2792" customHeight="1" spans="16:16">
      <c r="P2792" s="587"/>
    </row>
    <row r="2793" customHeight="1" spans="16:16">
      <c r="P2793" s="587"/>
    </row>
    <row r="2794" customHeight="1" spans="16:16">
      <c r="P2794" s="587"/>
    </row>
    <row r="2795" customHeight="1" spans="16:16">
      <c r="P2795" s="587"/>
    </row>
    <row r="2796" customHeight="1" spans="16:16">
      <c r="P2796" s="587"/>
    </row>
    <row r="2797" customHeight="1" spans="16:16">
      <c r="P2797" s="587"/>
    </row>
    <row r="2798" customHeight="1" spans="16:16">
      <c r="P2798" s="587"/>
    </row>
    <row r="2799" customHeight="1" spans="16:16">
      <c r="P2799" s="587"/>
    </row>
    <row r="2800" customHeight="1" spans="16:16">
      <c r="P2800" s="587"/>
    </row>
    <row r="2801" customHeight="1" spans="16:16">
      <c r="P2801" s="587"/>
    </row>
    <row r="2802" customHeight="1" spans="16:16">
      <c r="P2802" s="587"/>
    </row>
    <row r="2803" customHeight="1" spans="16:16">
      <c r="P2803" s="587"/>
    </row>
    <row r="2804" customHeight="1" spans="16:16">
      <c r="P2804" s="587"/>
    </row>
    <row r="2805" customHeight="1" spans="16:16">
      <c r="P2805" s="587"/>
    </row>
    <row r="2806" customHeight="1" spans="16:16">
      <c r="P2806" s="587"/>
    </row>
    <row r="2807" customHeight="1" spans="16:16">
      <c r="P2807" s="587"/>
    </row>
    <row r="2808" customHeight="1" spans="16:16">
      <c r="P2808" s="587"/>
    </row>
    <row r="2809" customHeight="1" spans="16:16">
      <c r="P2809" s="587"/>
    </row>
    <row r="2810" customHeight="1" spans="16:16">
      <c r="P2810" s="587"/>
    </row>
    <row r="2811" customHeight="1" spans="16:16">
      <c r="P2811" s="587"/>
    </row>
    <row r="2812" customHeight="1" spans="16:16">
      <c r="P2812" s="587"/>
    </row>
    <row r="2813" customHeight="1" spans="16:16">
      <c r="P2813" s="587"/>
    </row>
    <row r="2814" customHeight="1" spans="16:16">
      <c r="P2814" s="587"/>
    </row>
    <row r="2815" customHeight="1" spans="16:16">
      <c r="P2815" s="587"/>
    </row>
    <row r="2816" customHeight="1" spans="16:16">
      <c r="P2816" s="587"/>
    </row>
    <row r="2817" customHeight="1" spans="16:16">
      <c r="P2817" s="587"/>
    </row>
    <row r="2818" customHeight="1" spans="16:16">
      <c r="P2818" s="587"/>
    </row>
    <row r="2819" customHeight="1" spans="16:16">
      <c r="P2819" s="587"/>
    </row>
    <row r="2820" customHeight="1" spans="16:16">
      <c r="P2820" s="587"/>
    </row>
    <row r="2821" customHeight="1" spans="16:16">
      <c r="P2821" s="587"/>
    </row>
    <row r="2822" customHeight="1" spans="16:16">
      <c r="P2822" s="587"/>
    </row>
    <row r="2823" customHeight="1" spans="16:16">
      <c r="P2823" s="587"/>
    </row>
    <row r="2824" customHeight="1" spans="16:16">
      <c r="P2824" s="587"/>
    </row>
    <row r="2825" customHeight="1" spans="16:16">
      <c r="P2825" s="587"/>
    </row>
    <row r="2826" customHeight="1" spans="16:16">
      <c r="P2826" s="587"/>
    </row>
    <row r="2827" customHeight="1" spans="16:16">
      <c r="P2827" s="587"/>
    </row>
    <row r="2828" customHeight="1" spans="16:16">
      <c r="P2828" s="587"/>
    </row>
    <row r="2829" customHeight="1" spans="16:16">
      <c r="P2829" s="587"/>
    </row>
    <row r="2830" customHeight="1" spans="16:16">
      <c r="P2830" s="587"/>
    </row>
    <row r="2831" customHeight="1" spans="16:16">
      <c r="P2831" s="587"/>
    </row>
    <row r="2832" customHeight="1" spans="16:16">
      <c r="P2832" s="587"/>
    </row>
    <row r="2833" customHeight="1" spans="16:16">
      <c r="P2833" s="587"/>
    </row>
    <row r="2834" customHeight="1" spans="16:16">
      <c r="P2834" s="587"/>
    </row>
    <row r="2835" customHeight="1" spans="16:16">
      <c r="P2835" s="587"/>
    </row>
    <row r="2836" customHeight="1" spans="16:16">
      <c r="P2836" s="587"/>
    </row>
    <row r="2837" customHeight="1" spans="16:16">
      <c r="P2837" s="587"/>
    </row>
    <row r="2838" customHeight="1" spans="16:16">
      <c r="P2838" s="587"/>
    </row>
    <row r="2839" customHeight="1" spans="16:16">
      <c r="P2839" s="587"/>
    </row>
    <row r="2840" customHeight="1" spans="16:16">
      <c r="P2840" s="587"/>
    </row>
    <row r="2841" customHeight="1" spans="16:16">
      <c r="P2841" s="587"/>
    </row>
    <row r="2842" customHeight="1" spans="16:16">
      <c r="P2842" s="587"/>
    </row>
    <row r="2843" customHeight="1" spans="16:16">
      <c r="P2843" s="587"/>
    </row>
    <row r="2844" customHeight="1" spans="16:16">
      <c r="P2844" s="587"/>
    </row>
    <row r="2845" customHeight="1" spans="16:16">
      <c r="P2845" s="587"/>
    </row>
    <row r="2846" customHeight="1" spans="16:16">
      <c r="P2846" s="587"/>
    </row>
    <row r="2847" customHeight="1" spans="16:16">
      <c r="P2847" s="587"/>
    </row>
    <row r="2848" customHeight="1" spans="16:16">
      <c r="P2848" s="587"/>
    </row>
    <row r="2849" customHeight="1" spans="16:16">
      <c r="P2849" s="587"/>
    </row>
    <row r="2850" customHeight="1" spans="16:16">
      <c r="P2850" s="587"/>
    </row>
    <row r="2851" customHeight="1" spans="16:16">
      <c r="P2851" s="587"/>
    </row>
    <row r="2852" customHeight="1" spans="16:16">
      <c r="P2852" s="587"/>
    </row>
    <row r="2853" customHeight="1" spans="16:16">
      <c r="P2853" s="587"/>
    </row>
    <row r="2854" customHeight="1" spans="16:16">
      <c r="P2854" s="587"/>
    </row>
    <row r="2855" customHeight="1" spans="16:16">
      <c r="P2855" s="587"/>
    </row>
    <row r="2856" customHeight="1" spans="16:16">
      <c r="P2856" s="587"/>
    </row>
    <row r="2857" customHeight="1" spans="16:16">
      <c r="P2857" s="587"/>
    </row>
    <row r="2858" customHeight="1" spans="16:16">
      <c r="P2858" s="587"/>
    </row>
    <row r="2859" customHeight="1" spans="16:16">
      <c r="P2859" s="587"/>
    </row>
    <row r="2860" customHeight="1" spans="16:16">
      <c r="P2860" s="587"/>
    </row>
    <row r="2861" customHeight="1" spans="16:16">
      <c r="P2861" s="587"/>
    </row>
    <row r="2862" customHeight="1" spans="16:16">
      <c r="P2862" s="587"/>
    </row>
    <row r="2863" customHeight="1" spans="16:16">
      <c r="P2863" s="587"/>
    </row>
    <row r="2864" customHeight="1" spans="16:16">
      <c r="P2864" s="587"/>
    </row>
    <row r="2865" customHeight="1" spans="16:16">
      <c r="P2865" s="587"/>
    </row>
    <row r="2866" customHeight="1" spans="16:16">
      <c r="P2866" s="587"/>
    </row>
    <row r="2867" customHeight="1" spans="16:16">
      <c r="P2867" s="587"/>
    </row>
    <row r="2868" customHeight="1" spans="16:16">
      <c r="P2868" s="587"/>
    </row>
    <row r="2869" customHeight="1" spans="16:16">
      <c r="P2869" s="587"/>
    </row>
    <row r="2870" customHeight="1" spans="16:16">
      <c r="P2870" s="587"/>
    </row>
    <row r="2871" customHeight="1" spans="16:16">
      <c r="P2871" s="587"/>
    </row>
    <row r="2872" customHeight="1" spans="16:16">
      <c r="P2872" s="587"/>
    </row>
    <row r="2873" customHeight="1" spans="16:16">
      <c r="P2873" s="587"/>
    </row>
    <row r="2874" customHeight="1" spans="16:16">
      <c r="P2874" s="587"/>
    </row>
    <row r="2875" customHeight="1" spans="16:16">
      <c r="P2875" s="587"/>
    </row>
    <row r="2876" customHeight="1" spans="16:16">
      <c r="P2876" s="587"/>
    </row>
    <row r="2877" customHeight="1" spans="16:16">
      <c r="P2877" s="587"/>
    </row>
    <row r="2878" customHeight="1" spans="16:16">
      <c r="P2878" s="587"/>
    </row>
    <row r="2879" customHeight="1" spans="16:16">
      <c r="P2879" s="587"/>
    </row>
    <row r="2880" customHeight="1" spans="16:16">
      <c r="P2880" s="587"/>
    </row>
    <row r="2881" customHeight="1" spans="16:16">
      <c r="P2881" s="587"/>
    </row>
    <row r="2882" customHeight="1" spans="16:16">
      <c r="P2882" s="587"/>
    </row>
    <row r="2883" customHeight="1" spans="16:16">
      <c r="P2883" s="587"/>
    </row>
    <row r="2884" customHeight="1" spans="16:16">
      <c r="P2884" s="587"/>
    </row>
    <row r="2885" customHeight="1" spans="16:16">
      <c r="P2885" s="587"/>
    </row>
    <row r="2886" customHeight="1" spans="16:16">
      <c r="P2886" s="587"/>
    </row>
    <row r="2887" customHeight="1" spans="16:16">
      <c r="P2887" s="587"/>
    </row>
    <row r="2888" customHeight="1" spans="16:16">
      <c r="P2888" s="587"/>
    </row>
    <row r="2889" customHeight="1" spans="16:16">
      <c r="P2889" s="587"/>
    </row>
    <row r="2890" customHeight="1" spans="16:16">
      <c r="P2890" s="587"/>
    </row>
    <row r="2891" customHeight="1" spans="16:16">
      <c r="P2891" s="587"/>
    </row>
    <row r="2892" customHeight="1" spans="16:16">
      <c r="P2892" s="587"/>
    </row>
    <row r="2893" customHeight="1" spans="16:16">
      <c r="P2893" s="587"/>
    </row>
    <row r="2894" customHeight="1" spans="16:16">
      <c r="P2894" s="587"/>
    </row>
    <row r="2895" customHeight="1" spans="16:16">
      <c r="P2895" s="587"/>
    </row>
    <row r="2896" customHeight="1" spans="16:16">
      <c r="P2896" s="587"/>
    </row>
    <row r="2897" customHeight="1" spans="16:16">
      <c r="P2897" s="587"/>
    </row>
    <row r="2898" customHeight="1" spans="16:16">
      <c r="P2898" s="587"/>
    </row>
    <row r="2899" customHeight="1" spans="16:16">
      <c r="P2899" s="587"/>
    </row>
    <row r="2900" customHeight="1" spans="16:16">
      <c r="P2900" s="587"/>
    </row>
    <row r="2901" customHeight="1" spans="16:16">
      <c r="P2901" s="587"/>
    </row>
    <row r="2902" customHeight="1" spans="16:16">
      <c r="P2902" s="587"/>
    </row>
    <row r="2903" customHeight="1" spans="16:16">
      <c r="P2903" s="587"/>
    </row>
    <row r="2904" customHeight="1" spans="16:16">
      <c r="P2904" s="587"/>
    </row>
    <row r="2905" customHeight="1" spans="16:16">
      <c r="P2905" s="587"/>
    </row>
    <row r="2906" customHeight="1" spans="16:16">
      <c r="P2906" s="587"/>
    </row>
    <row r="2907" customHeight="1" spans="16:16">
      <c r="P2907" s="587"/>
    </row>
    <row r="2908" customHeight="1" spans="16:16">
      <c r="P2908" s="587"/>
    </row>
    <row r="2909" customHeight="1" spans="16:16">
      <c r="P2909" s="587"/>
    </row>
    <row r="2910" customHeight="1" spans="16:16">
      <c r="P2910" s="587"/>
    </row>
    <row r="2911" customHeight="1" spans="16:16">
      <c r="P2911" s="587"/>
    </row>
    <row r="2912" customHeight="1" spans="16:16">
      <c r="P2912" s="587"/>
    </row>
    <row r="2913" customHeight="1" spans="16:16">
      <c r="P2913" s="587"/>
    </row>
    <row r="2914" customHeight="1" spans="16:16">
      <c r="P2914" s="587"/>
    </row>
    <row r="2915" customHeight="1" spans="16:16">
      <c r="P2915" s="587"/>
    </row>
    <row r="2916" customHeight="1" spans="16:16">
      <c r="P2916" s="587"/>
    </row>
    <row r="2917" customHeight="1" spans="16:16">
      <c r="P2917" s="587"/>
    </row>
    <row r="2918" customHeight="1" spans="16:16">
      <c r="P2918" s="587"/>
    </row>
    <row r="2919" customHeight="1" spans="16:16">
      <c r="P2919" s="587"/>
    </row>
    <row r="2920" customHeight="1" spans="16:16">
      <c r="P2920" s="587"/>
    </row>
    <row r="2921" customHeight="1" spans="16:16">
      <c r="P2921" s="587"/>
    </row>
    <row r="2922" customHeight="1" spans="16:16">
      <c r="P2922" s="587"/>
    </row>
    <row r="2923" customHeight="1" spans="16:16">
      <c r="P2923" s="587"/>
    </row>
    <row r="2924" customHeight="1" spans="16:16">
      <c r="P2924" s="587"/>
    </row>
    <row r="2925" customHeight="1" spans="16:16">
      <c r="P2925" s="587"/>
    </row>
    <row r="2926" customHeight="1" spans="16:16">
      <c r="P2926" s="587"/>
    </row>
    <row r="2927" customHeight="1" spans="16:16">
      <c r="P2927" s="587"/>
    </row>
    <row r="2928" customHeight="1" spans="16:16">
      <c r="P2928" s="587"/>
    </row>
    <row r="2929" customHeight="1" spans="16:16">
      <c r="P2929" s="587"/>
    </row>
    <row r="2930" customHeight="1" spans="16:16">
      <c r="P2930" s="587"/>
    </row>
    <row r="2931" customHeight="1" spans="16:16">
      <c r="P2931" s="587"/>
    </row>
    <row r="2932" customHeight="1" spans="16:16">
      <c r="P2932" s="587"/>
    </row>
    <row r="2933" customHeight="1" spans="16:16">
      <c r="P2933" s="587"/>
    </row>
    <row r="2934" customHeight="1" spans="16:16">
      <c r="P2934" s="587"/>
    </row>
    <row r="2935" customHeight="1" spans="16:16">
      <c r="P2935" s="587"/>
    </row>
    <row r="2936" customHeight="1" spans="16:16">
      <c r="P2936" s="587"/>
    </row>
    <row r="2937" customHeight="1" spans="16:16">
      <c r="P2937" s="587"/>
    </row>
    <row r="2938" customHeight="1" spans="16:16">
      <c r="P2938" s="587"/>
    </row>
    <row r="2939" customHeight="1" spans="16:16">
      <c r="P2939" s="587"/>
    </row>
    <row r="2940" customHeight="1" spans="16:16">
      <c r="P2940" s="587"/>
    </row>
    <row r="2941" customHeight="1" spans="16:16">
      <c r="P2941" s="587"/>
    </row>
    <row r="2942" customHeight="1" spans="16:16">
      <c r="P2942" s="587"/>
    </row>
    <row r="2943" customHeight="1" spans="16:16">
      <c r="P2943" s="587"/>
    </row>
    <row r="2944" customHeight="1" spans="16:16">
      <c r="P2944" s="587"/>
    </row>
    <row r="2945" customHeight="1" spans="16:16">
      <c r="P2945" s="587"/>
    </row>
    <row r="2946" customHeight="1" spans="16:16">
      <c r="P2946" s="587"/>
    </row>
    <row r="2947" customHeight="1" spans="16:16">
      <c r="P2947" s="587"/>
    </row>
    <row r="2948" customHeight="1" spans="16:16">
      <c r="P2948" s="587"/>
    </row>
    <row r="2949" customHeight="1" spans="16:16">
      <c r="P2949" s="587"/>
    </row>
    <row r="2950" customHeight="1" spans="16:16">
      <c r="P2950" s="587"/>
    </row>
    <row r="2951" customHeight="1" spans="16:16">
      <c r="P2951" s="587"/>
    </row>
    <row r="2952" customHeight="1" spans="16:16">
      <c r="P2952" s="587"/>
    </row>
    <row r="2953" customHeight="1" spans="16:16">
      <c r="P2953" s="587"/>
    </row>
    <row r="2954" customHeight="1" spans="16:16">
      <c r="P2954" s="587"/>
    </row>
    <row r="2955" customHeight="1" spans="16:16">
      <c r="P2955" s="587"/>
    </row>
    <row r="2956" customHeight="1" spans="16:16">
      <c r="P2956" s="587"/>
    </row>
    <row r="2957" customHeight="1" spans="16:16">
      <c r="P2957" s="587"/>
    </row>
    <row r="2958" customHeight="1" spans="16:16">
      <c r="P2958" s="587"/>
    </row>
    <row r="2959" customHeight="1" spans="16:16">
      <c r="P2959" s="587"/>
    </row>
    <row r="2960" customHeight="1" spans="16:16">
      <c r="P2960" s="587"/>
    </row>
    <row r="2961" customHeight="1" spans="16:16">
      <c r="P2961" s="587"/>
    </row>
    <row r="2962" customHeight="1" spans="16:16">
      <c r="P2962" s="587"/>
    </row>
    <row r="2963" customHeight="1" spans="16:16">
      <c r="P2963" s="587"/>
    </row>
    <row r="2964" customHeight="1" spans="16:16">
      <c r="P2964" s="587"/>
    </row>
    <row r="2965" customHeight="1" spans="16:16">
      <c r="P2965" s="587"/>
    </row>
    <row r="2966" customHeight="1" spans="16:16">
      <c r="P2966" s="587"/>
    </row>
    <row r="2967" customHeight="1" spans="16:16">
      <c r="P2967" s="587"/>
    </row>
    <row r="2968" customHeight="1" spans="16:16">
      <c r="P2968" s="587"/>
    </row>
    <row r="2969" customHeight="1" spans="16:16">
      <c r="P2969" s="587"/>
    </row>
    <row r="2970" customHeight="1" spans="16:16">
      <c r="P2970" s="587"/>
    </row>
    <row r="2971" customHeight="1" spans="16:16">
      <c r="P2971" s="587"/>
    </row>
    <row r="2972" customHeight="1" spans="16:16">
      <c r="P2972" s="587"/>
    </row>
    <row r="2973" customHeight="1" spans="16:16">
      <c r="P2973" s="587"/>
    </row>
    <row r="2974" customHeight="1" spans="16:16">
      <c r="P2974" s="587"/>
    </row>
    <row r="2975" customHeight="1" spans="16:16">
      <c r="P2975" s="587"/>
    </row>
    <row r="2976" customHeight="1" spans="16:16">
      <c r="P2976" s="587"/>
    </row>
    <row r="2977" customHeight="1" spans="16:16">
      <c r="P2977" s="587"/>
    </row>
    <row r="2978" customHeight="1" spans="16:16">
      <c r="P2978" s="587"/>
    </row>
    <row r="2979" customHeight="1" spans="16:16">
      <c r="P2979" s="587"/>
    </row>
    <row r="2980" customHeight="1" spans="16:16">
      <c r="P2980" s="587"/>
    </row>
    <row r="2981" customHeight="1" spans="16:16">
      <c r="P2981" s="587"/>
    </row>
    <row r="2982" customHeight="1" spans="16:16">
      <c r="P2982" s="587"/>
    </row>
    <row r="2983" customHeight="1" spans="16:16">
      <c r="P2983" s="587"/>
    </row>
    <row r="2984" customHeight="1" spans="16:16">
      <c r="P2984" s="587"/>
    </row>
    <row r="2985" customHeight="1" spans="16:16">
      <c r="P2985" s="587"/>
    </row>
    <row r="2986" customHeight="1" spans="16:16">
      <c r="P2986" s="587"/>
    </row>
    <row r="2987" customHeight="1" spans="16:16">
      <c r="P2987" s="587"/>
    </row>
    <row r="2988" customHeight="1" spans="16:16">
      <c r="P2988" s="587"/>
    </row>
    <row r="2989" customHeight="1" spans="16:16">
      <c r="P2989" s="587"/>
    </row>
    <row r="2990" customHeight="1" spans="16:16">
      <c r="P2990" s="587"/>
    </row>
    <row r="2991" customHeight="1" spans="16:16">
      <c r="P2991" s="587"/>
    </row>
    <row r="2992" customHeight="1" spans="16:16">
      <c r="P2992" s="587"/>
    </row>
    <row r="2993" customHeight="1" spans="16:16">
      <c r="P2993" s="587"/>
    </row>
    <row r="2994" customHeight="1" spans="16:16">
      <c r="P2994" s="587"/>
    </row>
    <row r="2995" customHeight="1" spans="16:16">
      <c r="P2995" s="587"/>
    </row>
    <row r="2996" customHeight="1" spans="16:16">
      <c r="P2996" s="587"/>
    </row>
    <row r="2997" customHeight="1" spans="16:16">
      <c r="P2997" s="587"/>
    </row>
    <row r="2998" customHeight="1" spans="16:16">
      <c r="P2998" s="587"/>
    </row>
    <row r="2999" customHeight="1" spans="16:16">
      <c r="P2999" s="587"/>
    </row>
    <row r="3000" customHeight="1" spans="16:16">
      <c r="P3000" s="587"/>
    </row>
    <row r="3001" customHeight="1" spans="16:16">
      <c r="P3001" s="587"/>
    </row>
    <row r="3002" customHeight="1" spans="16:16">
      <c r="P3002" s="587"/>
    </row>
    <row r="3003" customHeight="1" spans="16:16">
      <c r="P3003" s="587"/>
    </row>
    <row r="3004" customHeight="1" spans="16:16">
      <c r="P3004" s="587"/>
    </row>
    <row r="3005" customHeight="1" spans="16:16">
      <c r="P3005" s="587"/>
    </row>
    <row r="3006" customHeight="1" spans="16:16">
      <c r="P3006" s="587"/>
    </row>
    <row r="3007" customHeight="1" spans="16:16">
      <c r="P3007" s="587"/>
    </row>
    <row r="3008" customHeight="1" spans="16:16">
      <c r="P3008" s="587"/>
    </row>
    <row r="3009" customHeight="1" spans="16:16">
      <c r="P3009" s="587"/>
    </row>
    <row r="3010" customHeight="1" spans="16:16">
      <c r="P3010" s="587"/>
    </row>
    <row r="3011" customHeight="1" spans="16:16">
      <c r="P3011" s="587"/>
    </row>
    <row r="3012" customHeight="1" spans="16:16">
      <c r="P3012" s="587"/>
    </row>
    <row r="3013" customHeight="1" spans="16:16">
      <c r="P3013" s="587"/>
    </row>
    <row r="3014" customHeight="1" spans="16:16">
      <c r="P3014" s="587"/>
    </row>
    <row r="3015" customHeight="1" spans="16:16">
      <c r="P3015" s="587"/>
    </row>
    <row r="3016" customHeight="1" spans="16:16">
      <c r="P3016" s="587"/>
    </row>
    <row r="3017" customHeight="1" spans="16:16">
      <c r="P3017" s="587"/>
    </row>
    <row r="3018" customHeight="1" spans="16:16">
      <c r="P3018" s="587"/>
    </row>
    <row r="3019" customHeight="1" spans="16:16">
      <c r="P3019" s="587"/>
    </row>
    <row r="3020" customHeight="1" spans="16:16">
      <c r="P3020" s="587"/>
    </row>
    <row r="3021" customHeight="1" spans="16:16">
      <c r="P3021" s="587"/>
    </row>
    <row r="3022" customHeight="1" spans="16:16">
      <c r="P3022" s="587"/>
    </row>
    <row r="3023" customHeight="1" spans="16:16">
      <c r="P3023" s="587"/>
    </row>
    <row r="3024" customHeight="1" spans="16:16">
      <c r="P3024" s="587"/>
    </row>
    <row r="3025" customHeight="1" spans="16:16">
      <c r="P3025" s="587"/>
    </row>
    <row r="3026" customHeight="1" spans="16:16">
      <c r="P3026" s="587"/>
    </row>
    <row r="3027" customHeight="1" spans="16:16">
      <c r="P3027" s="587"/>
    </row>
    <row r="3028" customHeight="1" spans="16:16">
      <c r="P3028" s="587"/>
    </row>
    <row r="3029" customHeight="1" spans="16:16">
      <c r="P3029" s="587"/>
    </row>
    <row r="3030" customHeight="1" spans="16:16">
      <c r="P3030" s="587"/>
    </row>
    <row r="3031" customHeight="1" spans="16:16">
      <c r="P3031" s="587"/>
    </row>
    <row r="3032" customHeight="1" spans="16:16">
      <c r="P3032" s="587"/>
    </row>
    <row r="3033" customHeight="1" spans="16:16">
      <c r="P3033" s="587"/>
    </row>
    <row r="3034" customHeight="1" spans="16:16">
      <c r="P3034" s="587"/>
    </row>
    <row r="3035" customHeight="1" spans="16:16">
      <c r="P3035" s="587"/>
    </row>
    <row r="3036" customHeight="1" spans="16:16">
      <c r="P3036" s="587"/>
    </row>
    <row r="3037" customHeight="1" spans="16:16">
      <c r="P3037" s="587"/>
    </row>
    <row r="3038" customHeight="1" spans="16:16">
      <c r="P3038" s="587"/>
    </row>
    <row r="3039" customHeight="1" spans="16:16">
      <c r="P3039" s="587"/>
    </row>
    <row r="3040" customHeight="1" spans="16:16">
      <c r="P3040" s="587"/>
    </row>
    <row r="3041" customHeight="1" spans="16:16">
      <c r="P3041" s="587"/>
    </row>
    <row r="3042" customHeight="1" spans="16:16">
      <c r="P3042" s="587"/>
    </row>
    <row r="3043" customHeight="1" spans="16:16">
      <c r="P3043" s="587"/>
    </row>
    <row r="3044" customHeight="1" spans="16:16">
      <c r="P3044" s="587"/>
    </row>
  </sheetData>
  <mergeCells count="20">
    <mergeCell ref="A2:X2"/>
    <mergeCell ref="A3:X3"/>
    <mergeCell ref="K5:M5"/>
    <mergeCell ref="O5:Q5"/>
    <mergeCell ref="S5:U5"/>
    <mergeCell ref="A5:A6"/>
    <mergeCell ref="B5:B6"/>
    <mergeCell ref="C5:C6"/>
    <mergeCell ref="D5:D6"/>
    <mergeCell ref="E5:E6"/>
    <mergeCell ref="F5:F6"/>
    <mergeCell ref="G5:G6"/>
    <mergeCell ref="H5:H6"/>
    <mergeCell ref="I5:I6"/>
    <mergeCell ref="J5:J6"/>
    <mergeCell ref="N5:N6"/>
    <mergeCell ref="R5:R6"/>
    <mergeCell ref="V5:V6"/>
    <mergeCell ref="W5:W6"/>
    <mergeCell ref="X5:X6"/>
  </mergeCells>
  <hyperlinks>
    <hyperlink ref="A1" location="索引目录!E33" display="返回索引页"/>
    <hyperlink ref="B1" location="存货汇总!B21" display="返回"/>
  </hyperlinks>
  <printOptions horizontalCentered="1"/>
  <pageMargins left="0.354166666666667" right="0.354166666666667" top="0.786805555555556" bottom="0.786805555555556" header="0.889583333333333" footer="0.511805555555556"/>
  <pageSetup paperSize="9" scale="53" fitToHeight="0" orientation="landscape"/>
  <headerFooter alignWithMargins="0">
    <oddHeader>&amp;R&amp;"宋体,常规"&amp;10表&amp;"Times New Roman,常规"3-9-13
&amp;"宋体,常规"共&amp;"Times New Roman,常规"&amp;N&amp;"宋体,常规"页第&amp;"Times New Roman,常规"&amp;P&amp;"宋体,常规"页</oddHead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6" customWidth="1"/>
    <col min="2" max="2" width="21.4" customWidth="1" outlineLevel="1"/>
    <col min="3" max="3" width="21.4" customWidth="1"/>
    <col min="4" max="5" width="7.6" customWidth="1"/>
    <col min="6" max="6" width="16.5" customWidth="1"/>
    <col min="7" max="7" width="16.1" customWidth="1" outlineLevel="1"/>
    <col min="8" max="8" width="13.1" customWidth="1"/>
    <col min="9" max="10" width="14.5" customWidth="1"/>
    <col min="11" max="11" width="11" customWidth="1"/>
    <col min="12" max="12" width="14.5" customWidth="1"/>
  </cols>
  <sheetData>
    <row r="1" spans="1:12">
      <c r="A1" s="1" t="s">
        <v>421</v>
      </c>
      <c r="B1" s="2" t="s">
        <v>462</v>
      </c>
      <c r="C1" s="2"/>
      <c r="D1" s="3"/>
      <c r="E1" s="3"/>
      <c r="F1" s="3"/>
      <c r="G1" s="3"/>
      <c r="H1" s="3"/>
      <c r="I1" s="3"/>
      <c r="J1" s="3"/>
      <c r="K1" s="3"/>
      <c r="L1" s="3"/>
    </row>
    <row r="2" ht="35.4" customHeight="1" spans="1:12">
      <c r="A2" s="4" t="s">
        <v>972</v>
      </c>
      <c r="B2" s="4"/>
      <c r="C2" s="4"/>
      <c r="D2" s="4"/>
      <c r="E2" s="4"/>
      <c r="F2" s="4"/>
      <c r="G2" s="4"/>
      <c r="H2" s="4"/>
      <c r="I2" s="4"/>
      <c r="J2" s="4"/>
      <c r="K2" s="4"/>
      <c r="L2" s="4"/>
    </row>
    <row r="3" ht="13.65" customHeight="1" spans="1:12">
      <c r="A3" s="5" t="e">
        <f>CONCATENATE(#REF!,#REF!,#REF!,#REF!,#REF!,#REF!,#REF!)</f>
        <v>#REF!</v>
      </c>
      <c r="B3" s="5"/>
      <c r="C3" s="5"/>
      <c r="D3" s="5"/>
      <c r="E3" s="5"/>
      <c r="F3" s="5"/>
      <c r="G3" s="5"/>
      <c r="H3" s="5"/>
      <c r="I3" s="18"/>
      <c r="J3" s="18"/>
      <c r="K3" s="18"/>
      <c r="L3" s="18"/>
    </row>
    <row r="4" customHeight="1" spans="1:12">
      <c r="A4" s="6" t="e">
        <f>#REF!&amp;#REF!</f>
        <v>#REF!</v>
      </c>
      <c r="L4" s="19" t="s">
        <v>464</v>
      </c>
    </row>
    <row r="5" ht="27.9" customHeight="1" spans="1:12">
      <c r="A5" s="7" t="s">
        <v>465</v>
      </c>
      <c r="B5" s="7" t="s">
        <v>572</v>
      </c>
      <c r="C5" s="7" t="s">
        <v>973</v>
      </c>
      <c r="D5" s="7" t="s">
        <v>629</v>
      </c>
      <c r="E5" s="7" t="s">
        <v>974</v>
      </c>
      <c r="F5" s="7" t="s">
        <v>975</v>
      </c>
      <c r="G5" s="8" t="s">
        <v>467</v>
      </c>
      <c r="H5" s="9" t="s">
        <v>426</v>
      </c>
      <c r="I5" s="7" t="s">
        <v>427</v>
      </c>
      <c r="J5" s="7" t="s">
        <v>428</v>
      </c>
      <c r="K5" s="147" t="s">
        <v>469</v>
      </c>
      <c r="L5" s="7" t="s">
        <v>577</v>
      </c>
    </row>
    <row r="6" customHeight="1" spans="1:12">
      <c r="A6" s="10"/>
      <c r="B6" s="11"/>
      <c r="C6" s="11"/>
      <c r="D6" s="10"/>
      <c r="E6" s="10"/>
      <c r="F6" s="10"/>
      <c r="G6" s="13"/>
      <c r="H6" s="15"/>
      <c r="I6" s="14"/>
      <c r="J6" s="148" t="str">
        <f>IF(H6="","",I6-H6)</f>
        <v/>
      </c>
      <c r="K6" s="148" t="str">
        <f>IF(H6=0,"",J6/H6*100)</f>
        <v/>
      </c>
      <c r="L6" s="20"/>
    </row>
    <row r="7" customHeight="1" spans="1:12">
      <c r="A7" s="20"/>
      <c r="B7" s="11"/>
      <c r="C7" s="11"/>
      <c r="D7" s="12"/>
      <c r="E7" s="12"/>
      <c r="F7" s="12"/>
      <c r="G7" s="13"/>
      <c r="H7" s="15"/>
      <c r="I7" s="14"/>
      <c r="J7" s="148" t="str">
        <f t="shared" ref="J7:J27" si="0">IF(H7="","",I7-H7)</f>
        <v/>
      </c>
      <c r="K7" s="148" t="str">
        <f t="shared" ref="K7:K27" si="1">IF(H7=0,"",J7/H7*100)</f>
        <v/>
      </c>
      <c r="L7" s="20"/>
    </row>
    <row r="8" customHeight="1" spans="1:12">
      <c r="A8" s="20"/>
      <c r="B8" s="11"/>
      <c r="C8" s="11"/>
      <c r="D8" s="12"/>
      <c r="E8" s="12"/>
      <c r="F8" s="12"/>
      <c r="G8" s="13"/>
      <c r="H8" s="15"/>
      <c r="I8" s="14"/>
      <c r="J8" s="148" t="str">
        <f t="shared" si="0"/>
        <v/>
      </c>
      <c r="K8" s="148" t="str">
        <f t="shared" si="1"/>
        <v/>
      </c>
      <c r="L8" s="20"/>
    </row>
    <row r="9" customHeight="1" spans="1:12">
      <c r="A9" s="20"/>
      <c r="B9" s="11"/>
      <c r="C9" s="11"/>
      <c r="D9" s="12"/>
      <c r="E9" s="12"/>
      <c r="F9" s="12"/>
      <c r="G9" s="13"/>
      <c r="H9" s="15"/>
      <c r="I9" s="14"/>
      <c r="J9" s="148" t="str">
        <f t="shared" si="0"/>
        <v/>
      </c>
      <c r="K9" s="148" t="str">
        <f t="shared" si="1"/>
        <v/>
      </c>
      <c r="L9" s="20"/>
    </row>
    <row r="10" customHeight="1" spans="1:12">
      <c r="A10" s="20"/>
      <c r="B10" s="11"/>
      <c r="C10" s="11"/>
      <c r="D10" s="12"/>
      <c r="E10" s="12"/>
      <c r="F10" s="12"/>
      <c r="G10" s="13"/>
      <c r="H10" s="15"/>
      <c r="I10" s="14"/>
      <c r="J10" s="148" t="str">
        <f t="shared" si="0"/>
        <v/>
      </c>
      <c r="K10" s="148" t="str">
        <f t="shared" si="1"/>
        <v/>
      </c>
      <c r="L10" s="20"/>
    </row>
    <row r="11" customHeight="1" spans="1:12">
      <c r="A11" s="20"/>
      <c r="B11" s="11"/>
      <c r="C11" s="11"/>
      <c r="D11" s="12"/>
      <c r="E11" s="12"/>
      <c r="F11" s="12"/>
      <c r="G11" s="13"/>
      <c r="H11" s="15"/>
      <c r="I11" s="14"/>
      <c r="J11" s="148" t="str">
        <f t="shared" si="0"/>
        <v/>
      </c>
      <c r="K11" s="148" t="str">
        <f t="shared" si="1"/>
        <v/>
      </c>
      <c r="L11" s="20"/>
    </row>
    <row r="12" customHeight="1" spans="1:12">
      <c r="A12" s="20"/>
      <c r="B12" s="11"/>
      <c r="C12" s="11"/>
      <c r="D12" s="12"/>
      <c r="E12" s="12"/>
      <c r="F12" s="12"/>
      <c r="G12" s="13"/>
      <c r="H12" s="15"/>
      <c r="I12" s="14"/>
      <c r="J12" s="148" t="str">
        <f t="shared" si="0"/>
        <v/>
      </c>
      <c r="K12" s="148" t="str">
        <f t="shared" si="1"/>
        <v/>
      </c>
      <c r="L12" s="20"/>
    </row>
    <row r="13" customHeight="1" spans="1:12">
      <c r="A13" s="20"/>
      <c r="B13" s="11"/>
      <c r="C13" s="11"/>
      <c r="D13" s="12"/>
      <c r="E13" s="12"/>
      <c r="F13" s="12"/>
      <c r="G13" s="13"/>
      <c r="H13" s="15"/>
      <c r="I13" s="14"/>
      <c r="J13" s="148" t="str">
        <f t="shared" si="0"/>
        <v/>
      </c>
      <c r="K13" s="148" t="str">
        <f t="shared" si="1"/>
        <v/>
      </c>
      <c r="L13" s="20"/>
    </row>
    <row r="14" customHeight="1" spans="1:12">
      <c r="A14" s="20"/>
      <c r="B14" s="11"/>
      <c r="C14" s="11"/>
      <c r="D14" s="12"/>
      <c r="E14" s="12"/>
      <c r="F14" s="12"/>
      <c r="G14" s="13"/>
      <c r="H14" s="15"/>
      <c r="I14" s="14"/>
      <c r="J14" s="148" t="str">
        <f t="shared" si="0"/>
        <v/>
      </c>
      <c r="K14" s="148" t="str">
        <f t="shared" si="1"/>
        <v/>
      </c>
      <c r="L14" s="20"/>
    </row>
    <row r="15" customHeight="1" spans="1:12">
      <c r="A15" s="20"/>
      <c r="B15" s="11"/>
      <c r="C15" s="11"/>
      <c r="D15" s="12"/>
      <c r="E15" s="12"/>
      <c r="F15" s="12"/>
      <c r="G15" s="13"/>
      <c r="H15" s="15"/>
      <c r="I15" s="14"/>
      <c r="J15" s="148" t="str">
        <f t="shared" si="0"/>
        <v/>
      </c>
      <c r="K15" s="148" t="str">
        <f t="shared" si="1"/>
        <v/>
      </c>
      <c r="L15" s="20"/>
    </row>
    <row r="16" customHeight="1" spans="1:12">
      <c r="A16" s="20"/>
      <c r="B16" s="11"/>
      <c r="C16" s="11"/>
      <c r="D16" s="12"/>
      <c r="E16" s="12"/>
      <c r="F16" s="12"/>
      <c r="G16" s="13"/>
      <c r="H16" s="15"/>
      <c r="I16" s="14"/>
      <c r="J16" s="148" t="str">
        <f t="shared" si="0"/>
        <v/>
      </c>
      <c r="K16" s="148" t="str">
        <f t="shared" si="1"/>
        <v/>
      </c>
      <c r="L16" s="20"/>
    </row>
    <row r="17" customHeight="1" spans="1:12">
      <c r="A17" s="20"/>
      <c r="B17" s="11"/>
      <c r="C17" s="11"/>
      <c r="D17" s="12"/>
      <c r="E17" s="12"/>
      <c r="F17" s="12"/>
      <c r="G17" s="13"/>
      <c r="H17" s="15"/>
      <c r="I17" s="14"/>
      <c r="J17" s="148" t="str">
        <f t="shared" si="0"/>
        <v/>
      </c>
      <c r="K17" s="148" t="str">
        <f t="shared" si="1"/>
        <v/>
      </c>
      <c r="L17" s="20"/>
    </row>
    <row r="18" customHeight="1" spans="1:12">
      <c r="A18" s="20"/>
      <c r="B18" s="11"/>
      <c r="C18" s="11"/>
      <c r="D18" s="12"/>
      <c r="E18" s="12"/>
      <c r="F18" s="12"/>
      <c r="G18" s="13"/>
      <c r="H18" s="15"/>
      <c r="I18" s="14"/>
      <c r="J18" s="148" t="str">
        <f t="shared" si="0"/>
        <v/>
      </c>
      <c r="K18" s="148" t="str">
        <f t="shared" si="1"/>
        <v/>
      </c>
      <c r="L18" s="20"/>
    </row>
    <row r="19" customHeight="1" spans="1:12">
      <c r="A19" s="20"/>
      <c r="B19" s="11"/>
      <c r="C19" s="11"/>
      <c r="D19" s="12"/>
      <c r="E19" s="12"/>
      <c r="F19" s="12"/>
      <c r="G19" s="13"/>
      <c r="H19" s="15"/>
      <c r="I19" s="14"/>
      <c r="J19" s="148" t="str">
        <f t="shared" si="0"/>
        <v/>
      </c>
      <c r="K19" s="148" t="str">
        <f t="shared" si="1"/>
        <v/>
      </c>
      <c r="L19" s="20"/>
    </row>
    <row r="20" customHeight="1" spans="1:12">
      <c r="A20" s="20"/>
      <c r="B20" s="11"/>
      <c r="C20" s="11"/>
      <c r="D20" s="12"/>
      <c r="E20" s="12"/>
      <c r="F20" s="12"/>
      <c r="G20" s="13"/>
      <c r="H20" s="15"/>
      <c r="I20" s="14"/>
      <c r="J20" s="148" t="str">
        <f t="shared" si="0"/>
        <v/>
      </c>
      <c r="K20" s="148" t="str">
        <f t="shared" si="1"/>
        <v/>
      </c>
      <c r="L20" s="20"/>
    </row>
    <row r="21" customHeight="1" spans="1:12">
      <c r="A21" s="20"/>
      <c r="B21" s="11"/>
      <c r="C21" s="11"/>
      <c r="D21" s="12"/>
      <c r="E21" s="12"/>
      <c r="F21" s="12"/>
      <c r="G21" s="13"/>
      <c r="H21" s="15"/>
      <c r="I21" s="14"/>
      <c r="J21" s="148" t="str">
        <f t="shared" si="0"/>
        <v/>
      </c>
      <c r="K21" s="148" t="str">
        <f t="shared" si="1"/>
        <v/>
      </c>
      <c r="L21" s="20"/>
    </row>
    <row r="22" customHeight="1" spans="1:12">
      <c r="A22" s="20"/>
      <c r="B22" s="11"/>
      <c r="C22" s="11"/>
      <c r="D22" s="12"/>
      <c r="E22" s="12"/>
      <c r="F22" s="12"/>
      <c r="G22" s="13"/>
      <c r="H22" s="15"/>
      <c r="I22" s="14"/>
      <c r="J22" s="148" t="str">
        <f t="shared" si="0"/>
        <v/>
      </c>
      <c r="K22" s="148" t="str">
        <f t="shared" si="1"/>
        <v/>
      </c>
      <c r="L22" s="20"/>
    </row>
    <row r="23" customHeight="1" spans="1:12">
      <c r="A23" s="20"/>
      <c r="B23" s="11"/>
      <c r="C23" s="11"/>
      <c r="D23" s="12"/>
      <c r="E23" s="12"/>
      <c r="F23" s="12"/>
      <c r="G23" s="13"/>
      <c r="H23" s="15"/>
      <c r="I23" s="14"/>
      <c r="J23" s="148" t="str">
        <f t="shared" si="0"/>
        <v/>
      </c>
      <c r="K23" s="148" t="str">
        <f t="shared" si="1"/>
        <v/>
      </c>
      <c r="L23" s="20"/>
    </row>
    <row r="24" customHeight="1" spans="1:12">
      <c r="A24" s="20"/>
      <c r="B24" s="11"/>
      <c r="C24" s="11"/>
      <c r="D24" s="12"/>
      <c r="E24" s="12"/>
      <c r="F24" s="12"/>
      <c r="G24" s="13"/>
      <c r="H24" s="15"/>
      <c r="I24" s="14"/>
      <c r="J24" s="148" t="str">
        <f t="shared" si="0"/>
        <v/>
      </c>
      <c r="K24" s="148" t="str">
        <f t="shared" si="1"/>
        <v/>
      </c>
      <c r="L24" s="20"/>
    </row>
    <row r="25" customHeight="1" spans="1:12">
      <c r="A25" s="20"/>
      <c r="B25" s="11"/>
      <c r="C25" s="11"/>
      <c r="D25" s="12"/>
      <c r="E25" s="12"/>
      <c r="F25" s="12"/>
      <c r="G25" s="13"/>
      <c r="H25" s="15"/>
      <c r="I25" s="14"/>
      <c r="J25" s="148" t="str">
        <f t="shared" si="0"/>
        <v/>
      </c>
      <c r="K25" s="148" t="str">
        <f t="shared" si="1"/>
        <v/>
      </c>
      <c r="L25" s="20"/>
    </row>
    <row r="26" customHeight="1" spans="1:12">
      <c r="A26" s="20"/>
      <c r="B26" s="11"/>
      <c r="C26" s="11"/>
      <c r="D26" s="12"/>
      <c r="E26" s="12"/>
      <c r="F26" s="12"/>
      <c r="G26" s="13"/>
      <c r="H26" s="15"/>
      <c r="I26" s="14"/>
      <c r="J26" s="148" t="str">
        <f t="shared" si="0"/>
        <v/>
      </c>
      <c r="K26" s="148" t="str">
        <f t="shared" si="1"/>
        <v/>
      </c>
      <c r="L26" s="20"/>
    </row>
    <row r="27" customHeight="1" spans="1:12">
      <c r="A27" s="51" t="s">
        <v>621</v>
      </c>
      <c r="B27" s="29"/>
      <c r="C27" s="29"/>
      <c r="D27" s="12"/>
      <c r="E27" s="12"/>
      <c r="F27" s="12"/>
      <c r="G27" s="13">
        <f>SUM(G6:G26)</f>
        <v>0</v>
      </c>
      <c r="H27" s="15">
        <f>SUM(H6:H26)</f>
        <v>0</v>
      </c>
      <c r="I27" s="14">
        <f>SUM(I6:I26)</f>
        <v>0</v>
      </c>
      <c r="J27" s="148">
        <f t="shared" si="0"/>
        <v>0</v>
      </c>
      <c r="K27" s="148" t="str">
        <f t="shared" si="1"/>
        <v/>
      </c>
      <c r="L27" s="20"/>
    </row>
    <row r="28" customHeight="1" spans="1:9">
      <c r="A28" s="17" t="e">
        <f>#REF!&amp;#REF!</f>
        <v>#REF!</v>
      </c>
      <c r="I28" s="27" t="e">
        <f>"评估人员："&amp;#REF!</f>
        <v>#REF!</v>
      </c>
    </row>
    <row r="29" customHeight="1" spans="1:1">
      <c r="A29" s="17" t="e">
        <f>CONCATENATE(#REF!,#REF!,#REF!,#REF!,#REF!,#REF!,#REF!)</f>
        <v>#REF!</v>
      </c>
    </row>
  </sheetData>
  <mergeCells count="3">
    <mergeCell ref="A2:L2"/>
    <mergeCell ref="A3:L3"/>
    <mergeCell ref="A27:B27"/>
  </mergeCells>
  <hyperlinks>
    <hyperlink ref="A1" location="索引目录!D34" display="返回索引页"/>
    <hyperlink ref="B1" location="流动汇总!B15"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Roman,常规"3-10
&amp;"宋体,常规"共&amp;"Times New Roman,常规"&amp;N&amp;"宋体,常规"页第&amp;"Times New Roman,常规"&amp;P&amp;"宋体,常规"页</oddHead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3" sqref="H13"/>
    </sheetView>
  </sheetViews>
  <sheetFormatPr defaultColWidth="9" defaultRowHeight="15.75" customHeight="1"/>
  <cols>
    <col min="1" max="1" width="5.5" customWidth="1"/>
    <col min="2" max="3" width="24.1" customWidth="1"/>
    <col min="4" max="4" width="13.5" customWidth="1"/>
    <col min="5" max="5" width="13.5" customWidth="1" outlineLevel="1"/>
    <col min="6" max="8" width="13.5" customWidth="1"/>
    <col min="9" max="9" width="9.6" customWidth="1"/>
    <col min="10" max="10" width="13.5" customWidth="1"/>
  </cols>
  <sheetData>
    <row r="1" ht="11.25" customHeight="1" spans="1:10">
      <c r="A1" s="1" t="s">
        <v>421</v>
      </c>
      <c r="B1" s="2" t="s">
        <v>462</v>
      </c>
      <c r="C1" s="2"/>
      <c r="D1" s="2"/>
      <c r="E1" s="3"/>
      <c r="F1" s="3"/>
      <c r="G1" s="3"/>
      <c r="H1" s="3"/>
      <c r="I1" s="3"/>
      <c r="J1" s="3"/>
    </row>
    <row r="2" ht="35.4" customHeight="1" spans="1:10">
      <c r="A2" s="4" t="s">
        <v>976</v>
      </c>
      <c r="B2" s="4"/>
      <c r="C2" s="4"/>
      <c r="D2" s="4"/>
      <c r="E2" s="4"/>
      <c r="F2" s="4"/>
      <c r="G2" s="4"/>
      <c r="H2" s="4"/>
      <c r="I2" s="4"/>
      <c r="J2" s="4"/>
    </row>
    <row r="3" ht="14.1" customHeight="1" spans="1:10">
      <c r="A3" s="5" t="e">
        <f>CONCATENATE(#REF!,#REF!,#REF!,#REF!,#REF!,#REF!,#REF!)</f>
        <v>#REF!</v>
      </c>
      <c r="B3" s="5"/>
      <c r="C3" s="5"/>
      <c r="D3" s="5"/>
      <c r="E3" s="5"/>
      <c r="F3" s="5"/>
      <c r="G3" s="5"/>
      <c r="H3" s="5"/>
      <c r="I3" s="5"/>
      <c r="J3" s="5"/>
    </row>
    <row r="4" customHeight="1" spans="1:10">
      <c r="A4" s="6" t="e">
        <f>#REF!&amp;#REF!</f>
        <v>#REF!</v>
      </c>
      <c r="J4" s="19" t="s">
        <v>464</v>
      </c>
    </row>
    <row r="5" ht="27.9" customHeight="1" spans="1:10">
      <c r="A5" s="7" t="s">
        <v>465</v>
      </c>
      <c r="B5" s="7" t="s">
        <v>572</v>
      </c>
      <c r="C5" s="7" t="s">
        <v>973</v>
      </c>
      <c r="D5" s="50" t="s">
        <v>629</v>
      </c>
      <c r="E5" s="8" t="s">
        <v>467</v>
      </c>
      <c r="F5" s="9" t="s">
        <v>426</v>
      </c>
      <c r="G5" s="7" t="s">
        <v>427</v>
      </c>
      <c r="H5" s="7" t="s">
        <v>428</v>
      </c>
      <c r="I5" s="147" t="s">
        <v>469</v>
      </c>
      <c r="J5" s="7" t="s">
        <v>577</v>
      </c>
    </row>
    <row r="6" customHeight="1" spans="1:10">
      <c r="A6" s="10"/>
      <c r="B6" s="11"/>
      <c r="C6" s="11"/>
      <c r="D6" s="83"/>
      <c r="E6" s="13"/>
      <c r="F6" s="15"/>
      <c r="G6" s="14"/>
      <c r="H6" s="148" t="str">
        <f>IF(F6="","",G6-F6)</f>
        <v/>
      </c>
      <c r="I6" s="148" t="str">
        <f>IF(F6=0,"",H6/F6*100)</f>
        <v/>
      </c>
      <c r="J6" s="20"/>
    </row>
    <row r="7" customHeight="1" spans="1:10">
      <c r="A7" s="10"/>
      <c r="B7" s="11"/>
      <c r="C7" s="11"/>
      <c r="D7" s="83"/>
      <c r="E7" s="13"/>
      <c r="F7" s="15"/>
      <c r="G7" s="14"/>
      <c r="H7" s="148" t="str">
        <f t="shared" ref="H7:H27" si="0">IF(F7="","",G7-F7)</f>
        <v/>
      </c>
      <c r="I7" s="148" t="str">
        <f t="shared" ref="I7:I27" si="1">IF(F7=0,"",H7/F7*100)</f>
        <v/>
      </c>
      <c r="J7" s="20"/>
    </row>
    <row r="8" customHeight="1" spans="1:10">
      <c r="A8" s="10"/>
      <c r="B8" s="11"/>
      <c r="C8" s="11"/>
      <c r="D8" s="83"/>
      <c r="E8" s="13"/>
      <c r="F8" s="15"/>
      <c r="G8" s="14"/>
      <c r="H8" s="148" t="str">
        <f t="shared" si="0"/>
        <v/>
      </c>
      <c r="I8" s="148" t="str">
        <f t="shared" si="1"/>
        <v/>
      </c>
      <c r="J8" s="20"/>
    </row>
    <row r="9" customHeight="1" spans="1:10">
      <c r="A9" s="10"/>
      <c r="B9" s="11"/>
      <c r="C9" s="11"/>
      <c r="D9" s="83"/>
      <c r="E9" s="13"/>
      <c r="F9" s="15"/>
      <c r="G9" s="14"/>
      <c r="H9" s="148" t="str">
        <f t="shared" si="0"/>
        <v/>
      </c>
      <c r="I9" s="148" t="str">
        <f t="shared" si="1"/>
        <v/>
      </c>
      <c r="J9" s="20"/>
    </row>
    <row r="10" customHeight="1" spans="1:10">
      <c r="A10" s="10"/>
      <c r="B10" s="11"/>
      <c r="C10" s="11"/>
      <c r="D10" s="83"/>
      <c r="E10" s="13"/>
      <c r="F10" s="15"/>
      <c r="G10" s="14"/>
      <c r="H10" s="148" t="str">
        <f t="shared" si="0"/>
        <v/>
      </c>
      <c r="I10" s="148" t="str">
        <f t="shared" si="1"/>
        <v/>
      </c>
      <c r="J10" s="20"/>
    </row>
    <row r="11" customHeight="1" spans="1:10">
      <c r="A11" s="10"/>
      <c r="B11" s="11"/>
      <c r="C11" s="11"/>
      <c r="D11" s="83"/>
      <c r="E11" s="13"/>
      <c r="F11" s="15"/>
      <c r="G11" s="14"/>
      <c r="H11" s="148" t="str">
        <f t="shared" si="0"/>
        <v/>
      </c>
      <c r="I11" s="148" t="str">
        <f t="shared" si="1"/>
        <v/>
      </c>
      <c r="J11" s="20"/>
    </row>
    <row r="12" customHeight="1" spans="1:10">
      <c r="A12" s="10"/>
      <c r="B12" s="11"/>
      <c r="C12" s="11"/>
      <c r="D12" s="83"/>
      <c r="E12" s="13"/>
      <c r="F12" s="15"/>
      <c r="G12" s="14"/>
      <c r="H12" s="148" t="str">
        <f t="shared" si="0"/>
        <v/>
      </c>
      <c r="I12" s="148" t="str">
        <f t="shared" si="1"/>
        <v/>
      </c>
      <c r="J12" s="20"/>
    </row>
    <row r="13" customHeight="1" spans="1:10">
      <c r="A13" s="10"/>
      <c r="B13" s="11"/>
      <c r="C13" s="11"/>
      <c r="D13" s="83"/>
      <c r="E13" s="13"/>
      <c r="F13" s="15"/>
      <c r="G13" s="14"/>
      <c r="H13" s="148" t="str">
        <f t="shared" si="0"/>
        <v/>
      </c>
      <c r="I13" s="148" t="str">
        <f t="shared" si="1"/>
        <v/>
      </c>
      <c r="J13" s="20"/>
    </row>
    <row r="14" customHeight="1" spans="1:10">
      <c r="A14" s="10"/>
      <c r="B14" s="11"/>
      <c r="C14" s="11"/>
      <c r="D14" s="83"/>
      <c r="E14" s="13"/>
      <c r="F14" s="15"/>
      <c r="G14" s="14"/>
      <c r="H14" s="148" t="str">
        <f t="shared" si="0"/>
        <v/>
      </c>
      <c r="I14" s="148" t="str">
        <f t="shared" si="1"/>
        <v/>
      </c>
      <c r="J14" s="20"/>
    </row>
    <row r="15" customHeight="1" spans="1:10">
      <c r="A15" s="10"/>
      <c r="B15" s="11"/>
      <c r="C15" s="11"/>
      <c r="D15" s="83"/>
      <c r="E15" s="13"/>
      <c r="F15" s="15"/>
      <c r="G15" s="14"/>
      <c r="H15" s="148" t="str">
        <f t="shared" si="0"/>
        <v/>
      </c>
      <c r="I15" s="148" t="str">
        <f t="shared" si="1"/>
        <v/>
      </c>
      <c r="J15" s="20"/>
    </row>
    <row r="16" customHeight="1" spans="1:10">
      <c r="A16" s="10"/>
      <c r="B16" s="11"/>
      <c r="C16" s="11"/>
      <c r="D16" s="83"/>
      <c r="E16" s="13"/>
      <c r="F16" s="15"/>
      <c r="G16" s="14"/>
      <c r="H16" s="148" t="str">
        <f t="shared" si="0"/>
        <v/>
      </c>
      <c r="I16" s="148" t="str">
        <f t="shared" si="1"/>
        <v/>
      </c>
      <c r="J16" s="20"/>
    </row>
    <row r="17" customHeight="1" spans="1:10">
      <c r="A17" s="10"/>
      <c r="B17" s="11"/>
      <c r="C17" s="11"/>
      <c r="D17" s="83"/>
      <c r="E17" s="13"/>
      <c r="F17" s="15"/>
      <c r="G17" s="14"/>
      <c r="H17" s="148" t="str">
        <f t="shared" si="0"/>
        <v/>
      </c>
      <c r="I17" s="148" t="str">
        <f t="shared" si="1"/>
        <v/>
      </c>
      <c r="J17" s="20"/>
    </row>
    <row r="18" customHeight="1" spans="1:10">
      <c r="A18" s="10"/>
      <c r="B18" s="11"/>
      <c r="C18" s="11"/>
      <c r="D18" s="83"/>
      <c r="E18" s="13"/>
      <c r="F18" s="15"/>
      <c r="G18" s="14"/>
      <c r="H18" s="148" t="str">
        <f t="shared" si="0"/>
        <v/>
      </c>
      <c r="I18" s="148" t="str">
        <f t="shared" si="1"/>
        <v/>
      </c>
      <c r="J18" s="20"/>
    </row>
    <row r="19" customHeight="1" spans="1:10">
      <c r="A19" s="10"/>
      <c r="B19" s="11"/>
      <c r="C19" s="11"/>
      <c r="D19" s="83"/>
      <c r="E19" s="13"/>
      <c r="F19" s="15"/>
      <c r="G19" s="14"/>
      <c r="H19" s="148" t="str">
        <f t="shared" si="0"/>
        <v/>
      </c>
      <c r="I19" s="148" t="str">
        <f t="shared" si="1"/>
        <v/>
      </c>
      <c r="J19" s="20"/>
    </row>
    <row r="20" customHeight="1" spans="1:10">
      <c r="A20" s="10"/>
      <c r="B20" s="11"/>
      <c r="C20" s="11"/>
      <c r="D20" s="83"/>
      <c r="E20" s="13"/>
      <c r="F20" s="15"/>
      <c r="G20" s="14"/>
      <c r="H20" s="148" t="str">
        <f t="shared" si="0"/>
        <v/>
      </c>
      <c r="I20" s="148" t="str">
        <f t="shared" si="1"/>
        <v/>
      </c>
      <c r="J20" s="20"/>
    </row>
    <row r="21" customHeight="1" spans="1:10">
      <c r="A21" s="10"/>
      <c r="B21" s="11"/>
      <c r="C21" s="11"/>
      <c r="D21" s="83"/>
      <c r="E21" s="13"/>
      <c r="F21" s="15"/>
      <c r="G21" s="14"/>
      <c r="H21" s="148" t="str">
        <f t="shared" si="0"/>
        <v/>
      </c>
      <c r="I21" s="148" t="str">
        <f t="shared" si="1"/>
        <v/>
      </c>
      <c r="J21" s="20"/>
    </row>
    <row r="22" customHeight="1" spans="1:10">
      <c r="A22" s="10"/>
      <c r="B22" s="11"/>
      <c r="C22" s="11"/>
      <c r="D22" s="83"/>
      <c r="E22" s="13"/>
      <c r="F22" s="15"/>
      <c r="G22" s="14"/>
      <c r="H22" s="148" t="str">
        <f t="shared" si="0"/>
        <v/>
      </c>
      <c r="I22" s="148" t="str">
        <f t="shared" si="1"/>
        <v/>
      </c>
      <c r="J22" s="20"/>
    </row>
    <row r="23" customHeight="1" spans="1:10">
      <c r="A23" s="10"/>
      <c r="B23" s="11"/>
      <c r="C23" s="11"/>
      <c r="D23" s="83"/>
      <c r="E23" s="13"/>
      <c r="F23" s="15"/>
      <c r="G23" s="14"/>
      <c r="H23" s="148" t="str">
        <f t="shared" si="0"/>
        <v/>
      </c>
      <c r="I23" s="148" t="str">
        <f t="shared" si="1"/>
        <v/>
      </c>
      <c r="J23" s="20"/>
    </row>
    <row r="24" customHeight="1" spans="1:10">
      <c r="A24" s="10"/>
      <c r="B24" s="11"/>
      <c r="C24" s="11"/>
      <c r="D24" s="83"/>
      <c r="E24" s="13"/>
      <c r="F24" s="15"/>
      <c r="G24" s="14"/>
      <c r="H24" s="148" t="str">
        <f t="shared" si="0"/>
        <v/>
      </c>
      <c r="I24" s="148" t="str">
        <f t="shared" si="1"/>
        <v/>
      </c>
      <c r="J24" s="20"/>
    </row>
    <row r="25" customHeight="1" spans="1:10">
      <c r="A25" s="10"/>
      <c r="B25" s="11"/>
      <c r="C25" s="11"/>
      <c r="D25" s="83"/>
      <c r="E25" s="13"/>
      <c r="F25" s="15"/>
      <c r="G25" s="14"/>
      <c r="H25" s="148" t="str">
        <f t="shared" si="0"/>
        <v/>
      </c>
      <c r="I25" s="148" t="str">
        <f t="shared" si="1"/>
        <v/>
      </c>
      <c r="J25" s="20"/>
    </row>
    <row r="26" customHeight="1" spans="1:10">
      <c r="A26" s="10"/>
      <c r="B26" s="11"/>
      <c r="C26" s="11"/>
      <c r="D26" s="83"/>
      <c r="E26" s="13"/>
      <c r="F26" s="15"/>
      <c r="G26" s="14"/>
      <c r="H26" s="148" t="str">
        <f t="shared" si="0"/>
        <v/>
      </c>
      <c r="I26" s="148" t="str">
        <f t="shared" si="1"/>
        <v/>
      </c>
      <c r="J26" s="20"/>
    </row>
    <row r="27" customHeight="1" spans="1:10">
      <c r="A27" s="51" t="s">
        <v>621</v>
      </c>
      <c r="B27" s="29"/>
      <c r="C27" s="29"/>
      <c r="D27" s="84"/>
      <c r="E27" s="13">
        <f>SUM(E6:E26)</f>
        <v>0</v>
      </c>
      <c r="F27" s="15">
        <f>SUM(F6:F26)</f>
        <v>0</v>
      </c>
      <c r="G27" s="14">
        <f>SUM(G6:G26)</f>
        <v>0</v>
      </c>
      <c r="H27" s="148">
        <f t="shared" si="0"/>
        <v>0</v>
      </c>
      <c r="I27" s="148" t="str">
        <f t="shared" si="1"/>
        <v/>
      </c>
      <c r="J27" s="20"/>
    </row>
    <row r="28" customHeight="1" spans="1:7">
      <c r="A28" s="17" t="e">
        <f>#REF!&amp;#REF!</f>
        <v>#REF!</v>
      </c>
      <c r="G28" s="27" t="e">
        <f>"评估人员："&amp;#REF!</f>
        <v>#REF!</v>
      </c>
    </row>
    <row r="29" customHeight="1" spans="1:1">
      <c r="A29" s="17" t="e">
        <f>CONCATENATE(#REF!,#REF!,#REF!,#REF!,#REF!,#REF!,#REF!)</f>
        <v>#REF!</v>
      </c>
    </row>
  </sheetData>
  <mergeCells count="3">
    <mergeCell ref="A2:J2"/>
    <mergeCell ref="A3:J3"/>
    <mergeCell ref="A27:B27"/>
  </mergeCells>
  <hyperlinks>
    <hyperlink ref="A1" location="索引目录!D35" display="返回索引页"/>
    <hyperlink ref="B1" location="流动汇总!B16" display="返回"/>
  </hyperlinks>
  <printOptions horizontalCentered="1"/>
  <pageMargins left="0.354166666666667" right="0.354166666666667" top="0.786805555555556" bottom="0.786805555555556" header="1.02361111111111" footer="0.511805555555556"/>
  <pageSetup paperSize="9" scale="90"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H32"/>
  <sheetViews>
    <sheetView topLeftCell="B1" workbookViewId="0">
      <selection activeCell="H13" sqref="H13"/>
    </sheetView>
  </sheetViews>
  <sheetFormatPr defaultColWidth="9" defaultRowHeight="15.75" customHeight="1" outlineLevelCol="7"/>
  <cols>
    <col min="1" max="1" width="6.1" customWidth="1"/>
    <col min="2" max="2" width="28" customWidth="1"/>
    <col min="3" max="3" width="20.1" customWidth="1" outlineLevel="1"/>
    <col min="4" max="8" width="20.1" customWidth="1"/>
  </cols>
  <sheetData>
    <row r="1" spans="1:8">
      <c r="A1" s="101" t="s">
        <v>558</v>
      </c>
      <c r="B1" s="1" t="s">
        <v>462</v>
      </c>
      <c r="C1" s="3"/>
      <c r="D1" s="3"/>
      <c r="E1" s="3"/>
      <c r="F1" s="3"/>
      <c r="G1" s="3"/>
      <c r="H1" s="3"/>
    </row>
    <row r="2" ht="36" customHeight="1" spans="1:8">
      <c r="A2" s="4" t="s">
        <v>977</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41" t="s">
        <v>464</v>
      </c>
    </row>
    <row r="5" ht="27.9" customHeight="1" spans="1:8">
      <c r="A5" s="42" t="s">
        <v>561</v>
      </c>
      <c r="B5" s="42" t="s">
        <v>562</v>
      </c>
      <c r="C5" s="191" t="s">
        <v>978</v>
      </c>
      <c r="D5" s="192" t="s">
        <v>979</v>
      </c>
      <c r="E5" s="192" t="s">
        <v>980</v>
      </c>
      <c r="F5" s="42" t="s">
        <v>427</v>
      </c>
      <c r="G5" s="44" t="s">
        <v>563</v>
      </c>
      <c r="H5" s="42" t="s">
        <v>469</v>
      </c>
    </row>
    <row r="6" customHeight="1" spans="1:8">
      <c r="A6" s="46" t="s">
        <v>981</v>
      </c>
      <c r="B6" s="20" t="s">
        <v>982</v>
      </c>
      <c r="C6" s="13">
        <f>可供出售金融资产汇总!C27</f>
        <v>0</v>
      </c>
      <c r="D6" s="15">
        <f>可供出售金融资产汇总!D27</f>
        <v>0</v>
      </c>
      <c r="E6" s="15"/>
      <c r="F6" s="14">
        <f>可供出售金融资产汇总!E27</f>
        <v>0</v>
      </c>
      <c r="G6" s="148" t="str">
        <f>IF(D6-E6=0,"",F6-D6+E6)</f>
        <v/>
      </c>
      <c r="H6" s="47" t="str">
        <f>IF(D6-E6=0,"",G6/(D6-E6)*100)</f>
        <v/>
      </c>
    </row>
    <row r="7" customHeight="1" spans="1:8">
      <c r="A7" s="46" t="s">
        <v>983</v>
      </c>
      <c r="B7" s="20" t="s">
        <v>984</v>
      </c>
      <c r="C7" s="13">
        <f>持有到期投资!I27</f>
        <v>0</v>
      </c>
      <c r="D7" s="15">
        <f>持有到期投资!K27</f>
        <v>0</v>
      </c>
      <c r="E7" s="15"/>
      <c r="F7" s="14">
        <f>持有到期投资!M27</f>
        <v>0</v>
      </c>
      <c r="G7" s="148" t="str">
        <f t="shared" ref="G7:G22" si="0">IF(D7-E7=0,"",F7-D7+E7)</f>
        <v/>
      </c>
      <c r="H7" s="47" t="str">
        <f t="shared" ref="H7:H22" si="1">IF(D7-E7=0,"",G7/(D7-E7)*100)</f>
        <v/>
      </c>
    </row>
    <row r="8" customHeight="1" spans="1:8">
      <c r="A8" s="46" t="s">
        <v>985</v>
      </c>
      <c r="B8" s="20" t="s">
        <v>986</v>
      </c>
      <c r="C8" s="13">
        <f>长期应收!F27</f>
        <v>0</v>
      </c>
      <c r="D8" s="15">
        <f>长期应收!G27</f>
        <v>0</v>
      </c>
      <c r="E8" s="15"/>
      <c r="F8" s="14">
        <f>长期应收!H27</f>
        <v>0</v>
      </c>
      <c r="G8" s="148" t="str">
        <f t="shared" si="0"/>
        <v/>
      </c>
      <c r="H8" s="47" t="str">
        <f t="shared" si="1"/>
        <v/>
      </c>
    </row>
    <row r="9" customHeight="1" spans="1:8">
      <c r="A9" s="46" t="s">
        <v>987</v>
      </c>
      <c r="B9" s="20" t="s">
        <v>988</v>
      </c>
      <c r="C9" s="13">
        <f>长期股权投资!H27</f>
        <v>0</v>
      </c>
      <c r="D9" s="15">
        <f>长期股权投资!J27</f>
        <v>0</v>
      </c>
      <c r="E9" s="15"/>
      <c r="F9" s="14">
        <f>长期股权投资!L27</f>
        <v>0</v>
      </c>
      <c r="G9" s="148" t="str">
        <f t="shared" si="0"/>
        <v/>
      </c>
      <c r="H9" s="47" t="str">
        <f t="shared" si="1"/>
        <v/>
      </c>
    </row>
    <row r="10" customHeight="1" spans="1:8">
      <c r="A10" s="46" t="s">
        <v>989</v>
      </c>
      <c r="B10" s="20" t="s">
        <v>990</v>
      </c>
      <c r="C10" s="13">
        <f>'投资性房地产-房屋成本计量'!AP27+'投资性房地产-房屋公允价值计量'!AP27+'投资性房地产-土地成本计量'!W27+'投资性房地产-土地公允价值计量'!W27</f>
        <v>0</v>
      </c>
      <c r="D10" s="15">
        <f>'投资性房地产-房屋成本计量'!AS27+'投资性房地产-房屋公允价值计量'!AS27+'投资性房地产-土地成本计量'!Y27+'投资性房地产-土地公允价值计量'!Y27</f>
        <v>0</v>
      </c>
      <c r="E10" s="15"/>
      <c r="F10" s="14">
        <f>'投资性房地产-房屋成本计量'!AW27+'投资性房地产-房屋公允价值计量'!AU27+'投资性房地产-土地成本计量'!AA27+'投资性房地产-土地公允价值计量'!AA27</f>
        <v>0</v>
      </c>
      <c r="G10" s="148" t="str">
        <f t="shared" si="0"/>
        <v/>
      </c>
      <c r="H10" s="47" t="str">
        <f t="shared" si="1"/>
        <v/>
      </c>
    </row>
    <row r="11" customHeight="1" spans="1:8">
      <c r="A11" s="46" t="s">
        <v>991</v>
      </c>
      <c r="B11" s="20" t="s">
        <v>992</v>
      </c>
      <c r="C11" s="13" t="e">
        <f>#REF!</f>
        <v>#REF!</v>
      </c>
      <c r="D11" s="15" t="e">
        <f>#REF!</f>
        <v>#REF!</v>
      </c>
      <c r="E11" s="15"/>
      <c r="F11" s="14" t="e">
        <f>#REF!</f>
        <v>#REF!</v>
      </c>
      <c r="G11" s="148" t="e">
        <f t="shared" si="0"/>
        <v>#REF!</v>
      </c>
      <c r="H11" s="47" t="e">
        <f t="shared" si="1"/>
        <v>#REF!</v>
      </c>
    </row>
    <row r="12" customHeight="1" spans="1:8">
      <c r="A12" s="46" t="s">
        <v>993</v>
      </c>
      <c r="B12" s="20" t="s">
        <v>994</v>
      </c>
      <c r="C12" s="13">
        <f>在建工程汇总!C26</f>
        <v>0</v>
      </c>
      <c r="D12" s="15">
        <f>在建工程汇总!D26</f>
        <v>0</v>
      </c>
      <c r="E12" s="15"/>
      <c r="F12" s="15">
        <f>在建工程汇总!E26</f>
        <v>0</v>
      </c>
      <c r="G12" s="148" t="str">
        <f t="shared" si="0"/>
        <v/>
      </c>
      <c r="H12" s="47" t="str">
        <f t="shared" si="1"/>
        <v/>
      </c>
    </row>
    <row r="13" customHeight="1" spans="1:8">
      <c r="A13" s="46" t="s">
        <v>995</v>
      </c>
      <c r="B13" s="20" t="s">
        <v>996</v>
      </c>
      <c r="C13" s="13">
        <f>工程物资!H27</f>
        <v>0</v>
      </c>
      <c r="D13" s="15">
        <f>工程物资!K27</f>
        <v>0</v>
      </c>
      <c r="E13" s="15"/>
      <c r="F13" s="14">
        <f>工程物资!N27</f>
        <v>0</v>
      </c>
      <c r="G13" s="148" t="str">
        <f t="shared" si="0"/>
        <v/>
      </c>
      <c r="H13" s="47" t="str">
        <f t="shared" si="1"/>
        <v/>
      </c>
    </row>
    <row r="14" customHeight="1" spans="1:8">
      <c r="A14" s="46" t="s">
        <v>997</v>
      </c>
      <c r="B14" s="20" t="s">
        <v>998</v>
      </c>
      <c r="C14" s="13">
        <f>固定资产清理!H27</f>
        <v>0</v>
      </c>
      <c r="D14" s="15">
        <f>固定资产清理!I27</f>
        <v>0</v>
      </c>
      <c r="E14" s="15"/>
      <c r="F14" s="15">
        <f>固定资产清理!J27</f>
        <v>0</v>
      </c>
      <c r="G14" s="148" t="str">
        <f t="shared" si="0"/>
        <v/>
      </c>
      <c r="H14" s="47" t="str">
        <f t="shared" si="1"/>
        <v/>
      </c>
    </row>
    <row r="15" customHeight="1" spans="1:8">
      <c r="A15" s="46" t="s">
        <v>999</v>
      </c>
      <c r="B15" s="20" t="s">
        <v>1000</v>
      </c>
      <c r="C15" s="13">
        <f>生产性生物资产!AE27</f>
        <v>0</v>
      </c>
      <c r="D15" s="15">
        <f>生产性生物资产!AG27</f>
        <v>0</v>
      </c>
      <c r="E15" s="15"/>
      <c r="F15" s="15">
        <f>生产性生物资产!AJ27</f>
        <v>0</v>
      </c>
      <c r="G15" s="148" t="str">
        <f t="shared" si="0"/>
        <v/>
      </c>
      <c r="H15" s="47" t="str">
        <f t="shared" si="1"/>
        <v/>
      </c>
    </row>
    <row r="16" customHeight="1" spans="1:8">
      <c r="A16" s="46" t="s">
        <v>1001</v>
      </c>
      <c r="B16" s="20" t="s">
        <v>1002</v>
      </c>
      <c r="C16" s="13">
        <f>油气资产!AB27</f>
        <v>0</v>
      </c>
      <c r="D16" s="15">
        <f>油气资产!AD27</f>
        <v>0</v>
      </c>
      <c r="E16" s="15"/>
      <c r="F16" s="15">
        <f>油气资产!AG27</f>
        <v>0</v>
      </c>
      <c r="G16" s="148" t="str">
        <f t="shared" si="0"/>
        <v/>
      </c>
      <c r="H16" s="47" t="str">
        <f t="shared" si="1"/>
        <v/>
      </c>
    </row>
    <row r="17" customHeight="1" spans="1:8">
      <c r="A17" s="46" t="s">
        <v>1003</v>
      </c>
      <c r="B17" s="20" t="s">
        <v>1004</v>
      </c>
      <c r="C17" s="13">
        <f>无形资产汇总!C28</f>
        <v>0</v>
      </c>
      <c r="D17" s="15">
        <f>无形资产汇总!D28</f>
        <v>0</v>
      </c>
      <c r="E17" s="15"/>
      <c r="F17" s="15">
        <f>无形资产汇总!E28</f>
        <v>0</v>
      </c>
      <c r="G17" s="148" t="str">
        <f t="shared" si="0"/>
        <v/>
      </c>
      <c r="H17" s="47" t="str">
        <f t="shared" si="1"/>
        <v/>
      </c>
    </row>
    <row r="18" customHeight="1" spans="1:8">
      <c r="A18" s="46" t="s">
        <v>1005</v>
      </c>
      <c r="B18" s="20" t="s">
        <v>1006</v>
      </c>
      <c r="C18" s="13">
        <f>开发支出!G27</f>
        <v>0</v>
      </c>
      <c r="D18" s="14">
        <f>开发支出!H27</f>
        <v>0</v>
      </c>
      <c r="E18" s="14"/>
      <c r="F18" s="14">
        <f>开发支出!I27</f>
        <v>0</v>
      </c>
      <c r="G18" s="148" t="str">
        <f t="shared" si="0"/>
        <v/>
      </c>
      <c r="H18" s="47" t="str">
        <f t="shared" si="1"/>
        <v/>
      </c>
    </row>
    <row r="19" customHeight="1" spans="1:8">
      <c r="A19" s="46" t="s">
        <v>1007</v>
      </c>
      <c r="B19" s="20" t="s">
        <v>1008</v>
      </c>
      <c r="C19" s="13">
        <f>商誉!E27</f>
        <v>0</v>
      </c>
      <c r="D19" s="14">
        <f>商誉!F27</f>
        <v>0</v>
      </c>
      <c r="E19" s="14"/>
      <c r="F19" s="14">
        <f>商誉!G27</f>
        <v>0</v>
      </c>
      <c r="G19" s="148" t="str">
        <f t="shared" si="0"/>
        <v/>
      </c>
      <c r="H19" s="47" t="str">
        <f t="shared" si="1"/>
        <v/>
      </c>
    </row>
    <row r="20" customHeight="1" spans="1:8">
      <c r="A20" s="46" t="s">
        <v>1009</v>
      </c>
      <c r="B20" s="20" t="s">
        <v>1010</v>
      </c>
      <c r="C20" s="13">
        <f>长期待摊费用!G27</f>
        <v>0</v>
      </c>
      <c r="D20" s="14">
        <f>长期待摊费用!H27</f>
        <v>0</v>
      </c>
      <c r="E20" s="14"/>
      <c r="F20" s="14">
        <f>长期待摊费用!J27</f>
        <v>0</v>
      </c>
      <c r="G20" s="148" t="str">
        <f t="shared" si="0"/>
        <v/>
      </c>
      <c r="H20" s="47" t="str">
        <f t="shared" si="1"/>
        <v/>
      </c>
    </row>
    <row r="21" customHeight="1" spans="1:8">
      <c r="A21" s="46" t="s">
        <v>1011</v>
      </c>
      <c r="B21" s="20" t="s">
        <v>1012</v>
      </c>
      <c r="C21" s="13">
        <f>递延所得税资产!E27</f>
        <v>0</v>
      </c>
      <c r="D21" s="14">
        <f>递延所得税资产!J27</f>
        <v>0</v>
      </c>
      <c r="E21" s="14"/>
      <c r="F21" s="14">
        <f>递延所得税资产!K27</f>
        <v>0</v>
      </c>
      <c r="G21" s="148" t="str">
        <f t="shared" si="0"/>
        <v/>
      </c>
      <c r="H21" s="47" t="str">
        <f t="shared" si="1"/>
        <v/>
      </c>
    </row>
    <row r="22" customHeight="1" spans="1:8">
      <c r="A22" s="46" t="s">
        <v>1013</v>
      </c>
      <c r="B22" s="20" t="s">
        <v>1014</v>
      </c>
      <c r="C22" s="13">
        <f>其他非流动资产汇总!C27</f>
        <v>0</v>
      </c>
      <c r="D22" s="14">
        <f>其他非流动资产汇总!D27</f>
        <v>0</v>
      </c>
      <c r="E22" s="14"/>
      <c r="F22" s="14">
        <f>其他非流动资产汇总!E27</f>
        <v>0</v>
      </c>
      <c r="G22" s="148" t="str">
        <f t="shared" si="0"/>
        <v/>
      </c>
      <c r="H22" s="47" t="str">
        <f t="shared" si="1"/>
        <v/>
      </c>
    </row>
    <row r="23" customHeight="1" spans="1:8">
      <c r="A23" s="10"/>
      <c r="B23" s="20"/>
      <c r="C23" s="13"/>
      <c r="D23" s="14"/>
      <c r="E23" s="14"/>
      <c r="F23" s="14"/>
      <c r="G23" s="148" t="str">
        <f t="shared" ref="G23:G27" si="2">IF(D23-E23=0,"",F23-D23+E23)</f>
        <v/>
      </c>
      <c r="H23" s="47" t="str">
        <f t="shared" ref="H23:H27" si="3">IF(D23-E23=0,"",G23/(D23-E23)*100)</f>
        <v/>
      </c>
    </row>
    <row r="24" customHeight="1" spans="1:8">
      <c r="A24" s="10"/>
      <c r="B24" s="20"/>
      <c r="C24" s="13"/>
      <c r="D24" s="15"/>
      <c r="E24" s="15"/>
      <c r="F24" s="14"/>
      <c r="G24" s="148" t="str">
        <f t="shared" si="2"/>
        <v/>
      </c>
      <c r="H24" s="47" t="str">
        <f t="shared" si="3"/>
        <v/>
      </c>
    </row>
    <row r="25" customHeight="1" spans="1:8">
      <c r="A25" s="46"/>
      <c r="B25" s="46"/>
      <c r="C25" s="13"/>
      <c r="D25" s="15"/>
      <c r="E25" s="15"/>
      <c r="F25" s="14"/>
      <c r="G25" s="148" t="str">
        <f t="shared" si="2"/>
        <v/>
      </c>
      <c r="H25" s="47" t="str">
        <f t="shared" si="3"/>
        <v/>
      </c>
    </row>
    <row r="26" customHeight="1" spans="1:8">
      <c r="A26" s="46"/>
      <c r="B26" s="46"/>
      <c r="C26" s="13"/>
      <c r="D26" s="15"/>
      <c r="E26" s="15"/>
      <c r="F26" s="14"/>
      <c r="G26" s="148" t="str">
        <f t="shared" si="2"/>
        <v/>
      </c>
      <c r="H26" s="47" t="str">
        <f t="shared" si="3"/>
        <v/>
      </c>
    </row>
    <row r="27" customHeight="1" spans="1:8">
      <c r="A27" s="46" t="s">
        <v>1015</v>
      </c>
      <c r="B27" s="10" t="s">
        <v>1016</v>
      </c>
      <c r="C27" s="13" t="e">
        <f>SUM(C6:C26)</f>
        <v>#REF!</v>
      </c>
      <c r="D27" s="15" t="e">
        <f>SUM(D6:D26)</f>
        <v>#REF!</v>
      </c>
      <c r="E27" s="15">
        <f>SUM(E6:E26)</f>
        <v>0</v>
      </c>
      <c r="F27" s="14" t="e">
        <f>SUM(F6:F26)</f>
        <v>#REF!</v>
      </c>
      <c r="G27" s="148" t="e">
        <f t="shared" si="2"/>
        <v>#REF!</v>
      </c>
      <c r="H27" s="47" t="e">
        <f t="shared" si="3"/>
        <v>#REF!</v>
      </c>
    </row>
    <row r="28" customHeight="1" spans="1:1">
      <c r="A28" s="17" t="e">
        <f>#REF!&amp;#REF!</f>
        <v>#REF!</v>
      </c>
    </row>
    <row r="29" customHeight="1" spans="1:1">
      <c r="A29" s="17" t="e">
        <f>CONCATENATE(#REF!,#REF!,#REF!,#REF!,#REF!,#REF!,#REF!)</f>
        <v>#REF!</v>
      </c>
    </row>
    <row r="31" customHeight="1" spans="6:6">
      <c r="F31" s="195"/>
    </row>
    <row r="32" customHeight="1" spans="4:5">
      <c r="D32" s="195"/>
      <c r="E32" s="195"/>
    </row>
  </sheetData>
  <mergeCells count="2">
    <mergeCell ref="A2:H2"/>
    <mergeCell ref="A3:H3"/>
  </mergeCells>
  <hyperlinks>
    <hyperlink ref="A1" location="索引目录!C49" display="返回索引页"/>
    <hyperlink ref="B6" location="可供出售金融资产汇总!B1" display="可供出售金融资产"/>
    <hyperlink ref="B7" location="持有到期投资!B1" display="持有至到期投资"/>
    <hyperlink ref="B8" location="长期应收!B1" display="长期应收款"/>
    <hyperlink ref="B1" location="分类汇总!B18" display="返回"/>
    <hyperlink ref="B9" location="长期股权投资!A1" display="长期股权投资"/>
    <hyperlink ref="B10" location="'投资性房地产-房屋成本计量'!A1" display="投资性房地产"/>
    <hyperlink ref="B11" location="固定资产汇总!A1" display="固定资产"/>
    <hyperlink ref="B12" location="在建工程汇总!A1" display="在建工程"/>
    <hyperlink ref="B13" location="工程物资!A1" display="工程物资"/>
    <hyperlink ref="B14" location="固定资产清理!A1" display="固定资产清理"/>
    <hyperlink ref="B15" location="生产性生物资产!A1" display="生产性生物资产"/>
    <hyperlink ref="B16" location="油气资产!A1" display="油气资产"/>
    <hyperlink ref="B17" location="无形资产汇总!A1" display="无形资产"/>
    <hyperlink ref="B18" location="开发支出!A1" display="开发支出"/>
    <hyperlink ref="B19" location="商誉!A1" display="商誉"/>
    <hyperlink ref="B20" location="长期待摊费用!A1" display="长期待摊费用"/>
    <hyperlink ref="B21" location="递延所得税资产!A1" display="递延所得税资产"/>
    <hyperlink ref="B22" location="其他非流动资产汇总!A1" display="其他非流动资产"/>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
&amp;"宋体,常规"共&amp;"Times New Roman,常规"&amp;N&amp;"宋体,常规"页第&amp;"Times New Roman,常规"&amp;P&amp;"宋体,常规"页</oddHead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G29"/>
  <sheetViews>
    <sheetView workbookViewId="0">
      <selection activeCell="H13" sqref="H13"/>
    </sheetView>
  </sheetViews>
  <sheetFormatPr defaultColWidth="9" defaultRowHeight="15.75" customHeight="1" outlineLevelCol="6"/>
  <cols>
    <col min="1" max="1" width="6.1" customWidth="1"/>
    <col min="2" max="2" width="28" customWidth="1"/>
    <col min="3" max="3" width="19.1" customWidth="1" outlineLevel="1"/>
    <col min="4" max="6" width="19.1" customWidth="1"/>
    <col min="7" max="7" width="11" customWidth="1"/>
  </cols>
  <sheetData>
    <row r="1" spans="1:7">
      <c r="A1" s="1" t="s">
        <v>421</v>
      </c>
      <c r="B1" s="584" t="s">
        <v>1017</v>
      </c>
      <c r="C1" s="3"/>
      <c r="D1" s="3"/>
      <c r="E1" s="3"/>
      <c r="F1" s="3"/>
      <c r="G1" s="3"/>
    </row>
    <row r="2" ht="30" customHeight="1" spans="1:7">
      <c r="A2" s="4" t="s">
        <v>1018</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7">
      <c r="A5" s="42" t="s">
        <v>561</v>
      </c>
      <c r="B5" s="42" t="s">
        <v>562</v>
      </c>
      <c r="C5" s="43" t="s">
        <v>467</v>
      </c>
      <c r="D5" s="42" t="s">
        <v>426</v>
      </c>
      <c r="E5" s="42" t="s">
        <v>427</v>
      </c>
      <c r="F5" s="44" t="s">
        <v>563</v>
      </c>
      <c r="G5" s="42" t="s">
        <v>469</v>
      </c>
    </row>
    <row r="6" customHeight="1" spans="1:7">
      <c r="A6" s="46" t="s">
        <v>1019</v>
      </c>
      <c r="B6" s="20" t="s">
        <v>1020</v>
      </c>
      <c r="C6" s="13">
        <f>'可出售-股票'!J27</f>
        <v>0</v>
      </c>
      <c r="D6" s="15">
        <f>'可出售-股票'!L27</f>
        <v>0</v>
      </c>
      <c r="E6" s="14">
        <f>'可出售-股票'!N27</f>
        <v>0</v>
      </c>
      <c r="F6" s="14">
        <f>E6-D6</f>
        <v>0</v>
      </c>
      <c r="G6" s="47" t="str">
        <f>IF(D6=0,"",F6/D6*100)</f>
        <v/>
      </c>
    </row>
    <row r="7" customHeight="1" spans="1:7">
      <c r="A7" s="46" t="s">
        <v>1021</v>
      </c>
      <c r="B7" s="20" t="s">
        <v>1022</v>
      </c>
      <c r="C7" s="13">
        <f>'可出售-债券'!I27</f>
        <v>0</v>
      </c>
      <c r="D7" s="15">
        <f>'可出售-债券'!K27</f>
        <v>0</v>
      </c>
      <c r="E7" s="14">
        <f>'可出售-债券'!M27</f>
        <v>0</v>
      </c>
      <c r="F7" s="14">
        <f>E7-D7</f>
        <v>0</v>
      </c>
      <c r="G7" s="47" t="str">
        <f>IF(D7=0,"",F7/D7*100)</f>
        <v/>
      </c>
    </row>
    <row r="8" customHeight="1" spans="1:7">
      <c r="A8" s="46" t="s">
        <v>1023</v>
      </c>
      <c r="B8" s="20" t="s">
        <v>1024</v>
      </c>
      <c r="C8" s="13">
        <f>'可出售-其他'!I27</f>
        <v>0</v>
      </c>
      <c r="D8" s="15">
        <f>'可出售-其他'!K27</f>
        <v>0</v>
      </c>
      <c r="E8" s="14">
        <f>'可出售-其他'!M27</f>
        <v>0</v>
      </c>
      <c r="F8" s="14">
        <f>E8-D8</f>
        <v>0</v>
      </c>
      <c r="G8" s="47" t="str">
        <f>IF(D8=0,"",F8/D8*100)</f>
        <v/>
      </c>
    </row>
    <row r="9" customHeight="1" spans="1:7">
      <c r="A9" s="10"/>
      <c r="B9" s="20"/>
      <c r="C9" s="13"/>
      <c r="D9" s="15"/>
      <c r="E9" s="14"/>
      <c r="F9" s="14"/>
      <c r="G9" s="47"/>
    </row>
    <row r="10" customHeight="1" spans="1:7">
      <c r="A10" s="10"/>
      <c r="B10" s="20"/>
      <c r="C10" s="13"/>
      <c r="D10" s="15"/>
      <c r="E10" s="14"/>
      <c r="F10" s="14"/>
      <c r="G10" s="47"/>
    </row>
    <row r="11" customHeight="1" spans="1:7">
      <c r="A11" s="10"/>
      <c r="B11" s="20"/>
      <c r="C11" s="13"/>
      <c r="D11" s="15"/>
      <c r="E11" s="14"/>
      <c r="F11" s="14"/>
      <c r="G11" s="47"/>
    </row>
    <row r="12" customHeight="1" spans="1:7">
      <c r="A12" s="10"/>
      <c r="B12" s="20"/>
      <c r="C12" s="13"/>
      <c r="D12" s="15"/>
      <c r="E12" s="14"/>
      <c r="F12" s="14"/>
      <c r="G12" s="47"/>
    </row>
    <row r="13" customHeight="1" spans="1:7">
      <c r="A13" s="10"/>
      <c r="B13" s="20"/>
      <c r="C13" s="13"/>
      <c r="D13" s="15"/>
      <c r="E13" s="14"/>
      <c r="F13" s="14"/>
      <c r="G13" s="47"/>
    </row>
    <row r="14" customHeight="1" spans="1:7">
      <c r="A14" s="10"/>
      <c r="B14" s="20"/>
      <c r="C14" s="13"/>
      <c r="D14" s="15"/>
      <c r="E14" s="14"/>
      <c r="F14" s="14"/>
      <c r="G14" s="47"/>
    </row>
    <row r="15" customHeight="1" spans="1:7">
      <c r="A15" s="10"/>
      <c r="B15" s="20"/>
      <c r="C15" s="13"/>
      <c r="D15" s="15"/>
      <c r="E15" s="14"/>
      <c r="F15" s="14"/>
      <c r="G15" s="47"/>
    </row>
    <row r="16" customHeight="1" spans="1:7">
      <c r="A16" s="10"/>
      <c r="B16" s="20"/>
      <c r="C16" s="13"/>
      <c r="D16" s="15"/>
      <c r="E16" s="14"/>
      <c r="F16" s="14"/>
      <c r="G16" s="47"/>
    </row>
    <row r="17" customHeight="1" spans="1:7">
      <c r="A17" s="10"/>
      <c r="B17" s="20"/>
      <c r="C17" s="13"/>
      <c r="D17" s="15"/>
      <c r="E17" s="14"/>
      <c r="F17" s="14"/>
      <c r="G17" s="47"/>
    </row>
    <row r="18" customHeight="1" spans="1:7">
      <c r="A18" s="10"/>
      <c r="B18" s="20"/>
      <c r="C18" s="13"/>
      <c r="D18" s="15"/>
      <c r="E18" s="14"/>
      <c r="F18" s="14"/>
      <c r="G18" s="47"/>
    </row>
    <row r="19" customHeight="1" spans="1:7">
      <c r="A19" s="10"/>
      <c r="B19" s="20"/>
      <c r="C19" s="13"/>
      <c r="D19" s="15"/>
      <c r="E19" s="14"/>
      <c r="F19" s="14"/>
      <c r="G19" s="47"/>
    </row>
    <row r="20" customHeight="1" spans="1:7">
      <c r="A20" s="10"/>
      <c r="B20" s="20"/>
      <c r="C20" s="13"/>
      <c r="D20" s="15"/>
      <c r="E20" s="14"/>
      <c r="F20" s="14"/>
      <c r="G20" s="47"/>
    </row>
    <row r="21" customHeight="1" spans="1:7">
      <c r="A21" s="10"/>
      <c r="B21" s="20"/>
      <c r="C21" s="13"/>
      <c r="D21" s="15"/>
      <c r="E21" s="14"/>
      <c r="F21" s="14"/>
      <c r="G21" s="47"/>
    </row>
    <row r="22" customHeight="1" spans="1:7">
      <c r="A22" s="10"/>
      <c r="B22" s="20"/>
      <c r="C22" s="13"/>
      <c r="D22" s="15"/>
      <c r="E22" s="14"/>
      <c r="F22" s="14"/>
      <c r="G22" s="47"/>
    </row>
    <row r="23" customHeight="1" spans="1:7">
      <c r="A23" s="10"/>
      <c r="B23" s="20"/>
      <c r="C23" s="13"/>
      <c r="D23" s="15"/>
      <c r="E23" s="14"/>
      <c r="F23" s="14"/>
      <c r="G23" s="47"/>
    </row>
    <row r="24" customHeight="1" spans="1:7">
      <c r="A24" s="10"/>
      <c r="B24" s="20"/>
      <c r="C24" s="13"/>
      <c r="D24" s="15"/>
      <c r="E24" s="14"/>
      <c r="F24" s="14"/>
      <c r="G24" s="47"/>
    </row>
    <row r="25" customHeight="1" spans="1:7">
      <c r="A25" s="46" t="s">
        <v>981</v>
      </c>
      <c r="B25" s="46" t="s">
        <v>1025</v>
      </c>
      <c r="C25" s="13">
        <f>SUM(C6:C24)</f>
        <v>0</v>
      </c>
      <c r="D25" s="15">
        <f>SUM(D6:D24)</f>
        <v>0</v>
      </c>
      <c r="E25" s="14">
        <f>SUM(E6:E24)</f>
        <v>0</v>
      </c>
      <c r="F25" s="14">
        <f>SUM(F6:F24)</f>
        <v>0</v>
      </c>
      <c r="G25" s="47" t="str">
        <f>IF(D25=0,"",F25/D25*100)</f>
        <v/>
      </c>
    </row>
    <row r="26" customHeight="1" spans="1:7">
      <c r="A26" s="46" t="s">
        <v>981</v>
      </c>
      <c r="B26" s="585" t="s">
        <v>1026</v>
      </c>
      <c r="C26" s="13"/>
      <c r="D26" s="15"/>
      <c r="E26" s="14">
        <v>0</v>
      </c>
      <c r="F26" s="14">
        <f>E26-D26</f>
        <v>0</v>
      </c>
      <c r="G26" s="47" t="str">
        <f>IF(D26=0,"",F26/D26*100)</f>
        <v/>
      </c>
    </row>
    <row r="27" customHeight="1" spans="1:7">
      <c r="A27" s="46" t="s">
        <v>981</v>
      </c>
      <c r="B27" s="46" t="s">
        <v>1027</v>
      </c>
      <c r="C27" s="13">
        <f>C25-C26</f>
        <v>0</v>
      </c>
      <c r="D27" s="15">
        <f>D25-D26</f>
        <v>0</v>
      </c>
      <c r="E27" s="14">
        <f>E25-E26</f>
        <v>0</v>
      </c>
      <c r="F27" s="14">
        <f>E27-D27</f>
        <v>0</v>
      </c>
      <c r="G27" s="47" t="str">
        <f>IF(D27=0,"",F27/D27*100)</f>
        <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D36" display="返回索引页"/>
    <hyperlink ref="B6" location="'可出售-股票'!B1" display="可供出售金融资产-股票投资"/>
    <hyperlink ref="B7" location="'可出售-债券'!B1" display="可供出售金融资产-债券投资"/>
    <hyperlink ref="B8" location="'可出售-其他'!B1" display="可供出售金融资产-其他投资"/>
    <hyperlink ref="B1" location="非流动资产汇总!B6" display="返回"/>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
&amp;"宋体,常规"共&amp;"Times New Roman,常规"&amp;N&amp;"宋体,常规"页第&amp;"Times New Roman,常规"&amp;P&amp;"宋体,常规"页</oddHead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D4" workbookViewId="0">
      <selection activeCell="H13" sqref="H13"/>
    </sheetView>
  </sheetViews>
  <sheetFormatPr defaultColWidth="9" defaultRowHeight="15.75" customHeight="1"/>
  <cols>
    <col min="1" max="1" width="5.5" customWidth="1"/>
    <col min="2" max="2" width="17.1" customWidth="1" outlineLevel="1"/>
    <col min="3" max="3" width="17.1" customWidth="1"/>
    <col min="5" max="5" width="7.5" customWidth="1"/>
    <col min="6" max="6" width="7.6" customWidth="1"/>
    <col min="7" max="7" width="8.9" customWidth="1"/>
    <col min="8" max="8" width="6.5" customWidth="1"/>
    <col min="9" max="9" width="8.4" customWidth="1"/>
    <col min="10" max="11" width="14.4" customWidth="1" outlineLevel="1"/>
    <col min="12" max="12" width="13.1" customWidth="1"/>
    <col min="13" max="13" width="13.1" customWidth="1" outlineLevel="1"/>
    <col min="14" max="15" width="14.4" customWidth="1"/>
  </cols>
  <sheetData>
    <row r="1" ht="12.75" customHeight="1" spans="1:17">
      <c r="A1" s="1" t="s">
        <v>421</v>
      </c>
      <c r="B1" s="89" t="s">
        <v>1017</v>
      </c>
      <c r="C1" s="2"/>
      <c r="D1" s="3"/>
      <c r="E1" s="3"/>
      <c r="F1" s="3"/>
      <c r="G1" s="3"/>
      <c r="H1" s="3"/>
      <c r="I1" s="3"/>
      <c r="J1" s="3"/>
      <c r="K1" s="3"/>
      <c r="L1" s="3"/>
      <c r="M1" s="3"/>
      <c r="N1" s="3"/>
      <c r="O1" s="3"/>
      <c r="P1" s="3"/>
      <c r="Q1" s="3"/>
    </row>
    <row r="2" ht="30" customHeight="1" spans="1:17">
      <c r="A2" s="4" t="s">
        <v>1028</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7">
      <c r="A4" s="6" t="e">
        <f>#REF!&amp;#REF!</f>
        <v>#REF!</v>
      </c>
      <c r="Q4" s="19" t="s">
        <v>464</v>
      </c>
    </row>
    <row r="5" ht="27.9" customHeight="1" spans="1:17">
      <c r="A5" s="7" t="s">
        <v>465</v>
      </c>
      <c r="B5" s="7" t="s">
        <v>572</v>
      </c>
      <c r="C5" s="7" t="s">
        <v>595</v>
      </c>
      <c r="D5" s="7" t="s">
        <v>1029</v>
      </c>
      <c r="E5" s="7" t="s">
        <v>597</v>
      </c>
      <c r="F5" s="7" t="s">
        <v>598</v>
      </c>
      <c r="G5" s="7" t="s">
        <v>1030</v>
      </c>
      <c r="H5" s="53" t="s">
        <v>1031</v>
      </c>
      <c r="I5" s="53" t="s">
        <v>1032</v>
      </c>
      <c r="J5" s="7" t="s">
        <v>467</v>
      </c>
      <c r="K5" s="7" t="s">
        <v>704</v>
      </c>
      <c r="L5" s="53" t="s">
        <v>426</v>
      </c>
      <c r="M5" s="9" t="s">
        <v>704</v>
      </c>
      <c r="N5" s="7" t="s">
        <v>427</v>
      </c>
      <c r="O5" s="7" t="s">
        <v>428</v>
      </c>
      <c r="P5" s="147" t="s">
        <v>469</v>
      </c>
      <c r="Q5" s="7" t="s">
        <v>577</v>
      </c>
    </row>
    <row r="6" customHeight="1" spans="1:17">
      <c r="A6" s="10"/>
      <c r="B6" s="11"/>
      <c r="C6" s="11"/>
      <c r="D6" s="10"/>
      <c r="E6" s="12"/>
      <c r="F6" s="10"/>
      <c r="G6" s="10"/>
      <c r="H6" s="14"/>
      <c r="I6" s="14"/>
      <c r="J6" s="14"/>
      <c r="K6" s="14"/>
      <c r="L6" s="14"/>
      <c r="M6" s="15"/>
      <c r="N6" s="14"/>
      <c r="O6" s="148" t="str">
        <f>IF(L6="","",N6-L6)</f>
        <v/>
      </c>
      <c r="P6" s="148" t="str">
        <f>IF(L6=0,"",O6/L6*100)</f>
        <v/>
      </c>
      <c r="Q6" s="20"/>
    </row>
    <row r="7" customHeight="1" spans="1:17">
      <c r="A7" s="10"/>
      <c r="B7" s="11"/>
      <c r="C7" s="11"/>
      <c r="D7" s="10"/>
      <c r="E7" s="12"/>
      <c r="F7" s="10"/>
      <c r="G7" s="10"/>
      <c r="H7" s="14"/>
      <c r="I7" s="14"/>
      <c r="J7" s="14"/>
      <c r="K7" s="14"/>
      <c r="L7" s="14"/>
      <c r="M7" s="15"/>
      <c r="N7" s="14"/>
      <c r="O7" s="148" t="str">
        <f t="shared" ref="O7:O27" si="0">IF(L7="","",N7-L7)</f>
        <v/>
      </c>
      <c r="P7" s="148" t="str">
        <f t="shared" ref="P7:P27" si="1">IF(L7=0,"",O7/L7*100)</f>
        <v/>
      </c>
      <c r="Q7" s="20"/>
    </row>
    <row r="8" customHeight="1" spans="1:17">
      <c r="A8" s="10"/>
      <c r="B8" s="11"/>
      <c r="C8" s="11"/>
      <c r="D8" s="10"/>
      <c r="E8" s="12"/>
      <c r="F8" s="10"/>
      <c r="G8" s="10"/>
      <c r="H8" s="14"/>
      <c r="I8" s="14"/>
      <c r="J8" s="14"/>
      <c r="K8" s="14"/>
      <c r="L8" s="14"/>
      <c r="M8" s="15"/>
      <c r="N8" s="14"/>
      <c r="O8" s="148" t="str">
        <f t="shared" si="0"/>
        <v/>
      </c>
      <c r="P8" s="148" t="str">
        <f t="shared" si="1"/>
        <v/>
      </c>
      <c r="Q8" s="20"/>
    </row>
    <row r="9" customHeight="1" spans="1:17">
      <c r="A9" s="10"/>
      <c r="B9" s="11"/>
      <c r="C9" s="11"/>
      <c r="D9" s="10"/>
      <c r="E9" s="12"/>
      <c r="F9" s="10"/>
      <c r="G9" s="10"/>
      <c r="H9" s="14"/>
      <c r="I9" s="14"/>
      <c r="J9" s="14"/>
      <c r="K9" s="14"/>
      <c r="L9" s="14"/>
      <c r="M9" s="15"/>
      <c r="N9" s="14"/>
      <c r="O9" s="148" t="str">
        <f t="shared" si="0"/>
        <v/>
      </c>
      <c r="P9" s="148" t="str">
        <f t="shared" si="1"/>
        <v/>
      </c>
      <c r="Q9" s="20"/>
    </row>
    <row r="10" customHeight="1" spans="1:17">
      <c r="A10" s="10"/>
      <c r="B10" s="11"/>
      <c r="C10" s="11"/>
      <c r="D10" s="10"/>
      <c r="E10" s="12"/>
      <c r="F10" s="10"/>
      <c r="G10" s="10"/>
      <c r="H10" s="14"/>
      <c r="I10" s="14"/>
      <c r="J10" s="14"/>
      <c r="K10" s="14"/>
      <c r="L10" s="14"/>
      <c r="M10" s="15"/>
      <c r="N10" s="14"/>
      <c r="O10" s="148" t="str">
        <f t="shared" si="0"/>
        <v/>
      </c>
      <c r="P10" s="148" t="str">
        <f t="shared" si="1"/>
        <v/>
      </c>
      <c r="Q10" s="20"/>
    </row>
    <row r="11" customHeight="1" spans="1:17">
      <c r="A11" s="10"/>
      <c r="B11" s="11"/>
      <c r="C11" s="11"/>
      <c r="D11" s="10"/>
      <c r="E11" s="12"/>
      <c r="F11" s="10"/>
      <c r="G11" s="10"/>
      <c r="H11" s="14"/>
      <c r="I11" s="14"/>
      <c r="J11" s="14"/>
      <c r="K11" s="14"/>
      <c r="L11" s="14"/>
      <c r="M11" s="15"/>
      <c r="N11" s="14"/>
      <c r="O11" s="148" t="str">
        <f t="shared" si="0"/>
        <v/>
      </c>
      <c r="P11" s="148" t="str">
        <f t="shared" si="1"/>
        <v/>
      </c>
      <c r="Q11" s="20"/>
    </row>
    <row r="12" customHeight="1" spans="1:17">
      <c r="A12" s="10"/>
      <c r="B12" s="11"/>
      <c r="C12" s="11"/>
      <c r="D12" s="10"/>
      <c r="E12" s="12"/>
      <c r="F12" s="10"/>
      <c r="G12" s="10"/>
      <c r="H12" s="14"/>
      <c r="I12" s="14"/>
      <c r="J12" s="14"/>
      <c r="K12" s="14"/>
      <c r="L12" s="14"/>
      <c r="M12" s="15"/>
      <c r="N12" s="14"/>
      <c r="O12" s="148" t="str">
        <f t="shared" si="0"/>
        <v/>
      </c>
      <c r="P12" s="148" t="str">
        <f t="shared" si="1"/>
        <v/>
      </c>
      <c r="Q12" s="20"/>
    </row>
    <row r="13" customHeight="1" spans="1:17">
      <c r="A13" s="10"/>
      <c r="B13" s="11"/>
      <c r="C13" s="11"/>
      <c r="D13" s="10"/>
      <c r="E13" s="12"/>
      <c r="F13" s="10"/>
      <c r="G13" s="10"/>
      <c r="H13" s="14"/>
      <c r="I13" s="14"/>
      <c r="J13" s="14"/>
      <c r="K13" s="14"/>
      <c r="L13" s="14"/>
      <c r="M13" s="15"/>
      <c r="N13" s="14"/>
      <c r="O13" s="148" t="str">
        <f t="shared" si="0"/>
        <v/>
      </c>
      <c r="P13" s="148" t="str">
        <f t="shared" si="1"/>
        <v/>
      </c>
      <c r="Q13" s="20"/>
    </row>
    <row r="14" customHeight="1" spans="1:17">
      <c r="A14" s="10"/>
      <c r="B14" s="11"/>
      <c r="C14" s="11"/>
      <c r="D14" s="10"/>
      <c r="E14" s="12"/>
      <c r="F14" s="10"/>
      <c r="G14" s="10"/>
      <c r="H14" s="14"/>
      <c r="I14" s="14"/>
      <c r="J14" s="14"/>
      <c r="K14" s="14"/>
      <c r="L14" s="14"/>
      <c r="M14" s="15"/>
      <c r="N14" s="14"/>
      <c r="O14" s="148" t="str">
        <f t="shared" si="0"/>
        <v/>
      </c>
      <c r="P14" s="148" t="str">
        <f t="shared" si="1"/>
        <v/>
      </c>
      <c r="Q14" s="20"/>
    </row>
    <row r="15" customHeight="1" spans="1:17">
      <c r="A15" s="10"/>
      <c r="B15" s="11"/>
      <c r="C15" s="11"/>
      <c r="D15" s="10"/>
      <c r="E15" s="12"/>
      <c r="F15" s="10"/>
      <c r="G15" s="10"/>
      <c r="H15" s="14"/>
      <c r="I15" s="14"/>
      <c r="J15" s="14"/>
      <c r="K15" s="14"/>
      <c r="L15" s="14"/>
      <c r="M15" s="15"/>
      <c r="N15" s="14"/>
      <c r="O15" s="148" t="str">
        <f t="shared" si="0"/>
        <v/>
      </c>
      <c r="P15" s="148" t="str">
        <f t="shared" si="1"/>
        <v/>
      </c>
      <c r="Q15" s="20"/>
    </row>
    <row r="16" customHeight="1" spans="1:17">
      <c r="A16" s="10"/>
      <c r="B16" s="11"/>
      <c r="C16" s="11"/>
      <c r="D16" s="10"/>
      <c r="E16" s="12"/>
      <c r="F16" s="10"/>
      <c r="G16" s="10"/>
      <c r="H16" s="14"/>
      <c r="I16" s="14"/>
      <c r="J16" s="14"/>
      <c r="K16" s="14"/>
      <c r="L16" s="14"/>
      <c r="M16" s="15"/>
      <c r="N16" s="14"/>
      <c r="O16" s="148" t="str">
        <f t="shared" si="0"/>
        <v/>
      </c>
      <c r="P16" s="148" t="str">
        <f t="shared" si="1"/>
        <v/>
      </c>
      <c r="Q16" s="20"/>
    </row>
    <row r="17" customHeight="1" spans="1:17">
      <c r="A17" s="10"/>
      <c r="B17" s="11"/>
      <c r="C17" s="11"/>
      <c r="D17" s="10"/>
      <c r="E17" s="12"/>
      <c r="F17" s="10"/>
      <c r="G17" s="10"/>
      <c r="H17" s="14"/>
      <c r="I17" s="14"/>
      <c r="J17" s="14"/>
      <c r="K17" s="14"/>
      <c r="L17" s="14"/>
      <c r="M17" s="15"/>
      <c r="N17" s="14"/>
      <c r="O17" s="148" t="str">
        <f t="shared" si="0"/>
        <v/>
      </c>
      <c r="P17" s="148" t="str">
        <f t="shared" si="1"/>
        <v/>
      </c>
      <c r="Q17" s="20"/>
    </row>
    <row r="18" customHeight="1" spans="1:17">
      <c r="A18" s="10"/>
      <c r="B18" s="11"/>
      <c r="C18" s="11"/>
      <c r="D18" s="10"/>
      <c r="E18" s="12"/>
      <c r="F18" s="10"/>
      <c r="G18" s="10"/>
      <c r="H18" s="14"/>
      <c r="I18" s="14"/>
      <c r="J18" s="14"/>
      <c r="K18" s="14"/>
      <c r="L18" s="14"/>
      <c r="M18" s="15"/>
      <c r="N18" s="14"/>
      <c r="O18" s="148" t="str">
        <f t="shared" si="0"/>
        <v/>
      </c>
      <c r="P18" s="148" t="str">
        <f t="shared" si="1"/>
        <v/>
      </c>
      <c r="Q18" s="20"/>
    </row>
    <row r="19" customHeight="1" spans="1:17">
      <c r="A19" s="10"/>
      <c r="B19" s="11"/>
      <c r="C19" s="11"/>
      <c r="D19" s="10"/>
      <c r="E19" s="12"/>
      <c r="F19" s="10"/>
      <c r="G19" s="10"/>
      <c r="H19" s="14"/>
      <c r="I19" s="14"/>
      <c r="J19" s="14"/>
      <c r="K19" s="14"/>
      <c r="L19" s="14"/>
      <c r="M19" s="15"/>
      <c r="N19" s="14"/>
      <c r="O19" s="148" t="str">
        <f t="shared" si="0"/>
        <v/>
      </c>
      <c r="P19" s="148" t="str">
        <f t="shared" si="1"/>
        <v/>
      </c>
      <c r="Q19" s="20"/>
    </row>
    <row r="20" customHeight="1" spans="1:17">
      <c r="A20" s="10"/>
      <c r="B20" s="11"/>
      <c r="C20" s="11"/>
      <c r="D20" s="10"/>
      <c r="E20" s="12"/>
      <c r="F20" s="10"/>
      <c r="G20" s="10"/>
      <c r="H20" s="14"/>
      <c r="I20" s="14"/>
      <c r="J20" s="14"/>
      <c r="K20" s="14"/>
      <c r="L20" s="14"/>
      <c r="M20" s="15"/>
      <c r="N20" s="14"/>
      <c r="O20" s="148" t="str">
        <f t="shared" si="0"/>
        <v/>
      </c>
      <c r="P20" s="148" t="str">
        <f t="shared" si="1"/>
        <v/>
      </c>
      <c r="Q20" s="20"/>
    </row>
    <row r="21" customHeight="1" spans="1:17">
      <c r="A21" s="10"/>
      <c r="B21" s="11"/>
      <c r="C21" s="11"/>
      <c r="D21" s="10"/>
      <c r="E21" s="12"/>
      <c r="F21" s="10"/>
      <c r="G21" s="10"/>
      <c r="H21" s="14"/>
      <c r="I21" s="14"/>
      <c r="J21" s="14"/>
      <c r="K21" s="14"/>
      <c r="L21" s="14"/>
      <c r="M21" s="15"/>
      <c r="N21" s="14"/>
      <c r="O21" s="148" t="str">
        <f t="shared" si="0"/>
        <v/>
      </c>
      <c r="P21" s="148" t="str">
        <f t="shared" si="1"/>
        <v/>
      </c>
      <c r="Q21" s="20"/>
    </row>
    <row r="22" customHeight="1" spans="1:17">
      <c r="A22" s="10"/>
      <c r="B22" s="11"/>
      <c r="C22" s="11"/>
      <c r="D22" s="10"/>
      <c r="E22" s="12"/>
      <c r="F22" s="10"/>
      <c r="G22" s="10"/>
      <c r="H22" s="14"/>
      <c r="I22" s="14"/>
      <c r="J22" s="14"/>
      <c r="K22" s="14"/>
      <c r="L22" s="14"/>
      <c r="M22" s="15"/>
      <c r="N22" s="14"/>
      <c r="O22" s="148" t="str">
        <f t="shared" si="0"/>
        <v/>
      </c>
      <c r="P22" s="148" t="str">
        <f t="shared" si="1"/>
        <v/>
      </c>
      <c r="Q22" s="20"/>
    </row>
    <row r="23" customHeight="1" spans="1:17">
      <c r="A23" s="10"/>
      <c r="B23" s="11"/>
      <c r="C23" s="11"/>
      <c r="D23" s="10"/>
      <c r="E23" s="12"/>
      <c r="F23" s="10"/>
      <c r="G23" s="10"/>
      <c r="H23" s="14"/>
      <c r="I23" s="14"/>
      <c r="J23" s="14"/>
      <c r="K23" s="14"/>
      <c r="L23" s="14"/>
      <c r="M23" s="15"/>
      <c r="N23" s="14"/>
      <c r="O23" s="148" t="str">
        <f t="shared" si="0"/>
        <v/>
      </c>
      <c r="P23" s="148" t="str">
        <f t="shared" si="1"/>
        <v/>
      </c>
      <c r="Q23" s="20"/>
    </row>
    <row r="24" customHeight="1" spans="1:17">
      <c r="A24" s="10"/>
      <c r="B24" s="11"/>
      <c r="C24" s="11"/>
      <c r="D24" s="10"/>
      <c r="E24" s="12"/>
      <c r="F24" s="10"/>
      <c r="G24" s="10"/>
      <c r="H24" s="14"/>
      <c r="I24" s="14"/>
      <c r="J24" s="14"/>
      <c r="K24" s="14"/>
      <c r="L24" s="14"/>
      <c r="M24" s="15"/>
      <c r="N24" s="14"/>
      <c r="O24" s="148" t="str">
        <f t="shared" si="0"/>
        <v/>
      </c>
      <c r="P24" s="148" t="str">
        <f t="shared" si="1"/>
        <v/>
      </c>
      <c r="Q24" s="20"/>
    </row>
    <row r="25" customHeight="1" spans="1:17">
      <c r="A25" s="10"/>
      <c r="B25" s="11"/>
      <c r="C25" s="11"/>
      <c r="D25" s="10"/>
      <c r="E25" s="12"/>
      <c r="F25" s="10"/>
      <c r="G25" s="10"/>
      <c r="H25" s="14"/>
      <c r="I25" s="14"/>
      <c r="J25" s="14"/>
      <c r="K25" s="14"/>
      <c r="L25" s="14"/>
      <c r="M25" s="15"/>
      <c r="N25" s="14"/>
      <c r="O25" s="148" t="str">
        <f t="shared" si="0"/>
        <v/>
      </c>
      <c r="P25" s="148" t="str">
        <f t="shared" si="1"/>
        <v/>
      </c>
      <c r="Q25" s="20"/>
    </row>
    <row r="26" customHeight="1" spans="1:17">
      <c r="A26" s="10"/>
      <c r="B26" s="11"/>
      <c r="C26" s="11"/>
      <c r="D26" s="10"/>
      <c r="E26" s="12"/>
      <c r="F26" s="10"/>
      <c r="G26" s="10"/>
      <c r="H26" s="14"/>
      <c r="I26" s="14"/>
      <c r="J26" s="14"/>
      <c r="K26" s="14"/>
      <c r="L26" s="14"/>
      <c r="M26" s="15"/>
      <c r="N26" s="14"/>
      <c r="O26" s="148" t="str">
        <f t="shared" si="0"/>
        <v/>
      </c>
      <c r="P26" s="148" t="str">
        <f t="shared" si="1"/>
        <v/>
      </c>
      <c r="Q26" s="20"/>
    </row>
    <row r="27" customHeight="1" spans="1:17">
      <c r="A27" s="51" t="s">
        <v>621</v>
      </c>
      <c r="B27" s="29"/>
      <c r="C27" s="29"/>
      <c r="D27" s="10"/>
      <c r="E27" s="12"/>
      <c r="F27" s="10"/>
      <c r="G27" s="10"/>
      <c r="H27" s="14"/>
      <c r="I27" s="14"/>
      <c r="J27" s="14">
        <f>SUM(J6:J26)</f>
        <v>0</v>
      </c>
      <c r="K27" s="14"/>
      <c r="L27" s="14">
        <f>SUM(L6:L26)</f>
        <v>0</v>
      </c>
      <c r="M27" s="15"/>
      <c r="N27" s="14">
        <f>SUM(N6:N26)</f>
        <v>0</v>
      </c>
      <c r="O27" s="148">
        <f t="shared" si="0"/>
        <v>0</v>
      </c>
      <c r="P27" s="148" t="str">
        <f t="shared" si="1"/>
        <v/>
      </c>
      <c r="Q27" s="20"/>
    </row>
    <row r="28" customHeight="1" spans="1:14">
      <c r="A28" s="17" t="e">
        <f>#REF!&amp;#REF!</f>
        <v>#REF!</v>
      </c>
      <c r="N28" s="27" t="e">
        <f>"评估人员："&amp;#REF!</f>
        <v>#REF!</v>
      </c>
    </row>
    <row r="29" customHeight="1" spans="1:1">
      <c r="A29" s="17" t="e">
        <f>CONCATENATE(#REF!,#REF!,#REF!,#REF!,#REF!,#REF!,#REF!)</f>
        <v>#REF!</v>
      </c>
    </row>
  </sheetData>
  <mergeCells count="3">
    <mergeCell ref="A2:Q2"/>
    <mergeCell ref="A3:Q3"/>
    <mergeCell ref="A27:B27"/>
  </mergeCells>
  <hyperlinks>
    <hyperlink ref="A1" location="索引目录!E36" display="返回索引页"/>
    <hyperlink ref="B1" location="可供出售金融资产汇总!B6"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7.1" customWidth="1" outlineLevel="1"/>
    <col min="3" max="3" width="17.1" customWidth="1"/>
    <col min="4" max="4" width="8.1"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6">
      <c r="A1" s="1" t="s">
        <v>421</v>
      </c>
      <c r="B1" s="89" t="s">
        <v>1017</v>
      </c>
      <c r="C1" s="2"/>
      <c r="D1" s="3"/>
      <c r="E1" s="3"/>
      <c r="F1" s="3"/>
      <c r="G1" s="3"/>
      <c r="H1" s="3"/>
      <c r="I1" s="3"/>
      <c r="J1" s="3"/>
      <c r="K1" s="3"/>
      <c r="L1" s="3"/>
      <c r="M1" s="3"/>
      <c r="N1" s="3"/>
      <c r="O1" s="3"/>
      <c r="P1" s="3"/>
    </row>
    <row r="2" ht="30" customHeight="1" spans="1:16">
      <c r="A2" s="4" t="s">
        <v>1033</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18"/>
      <c r="N3" s="18"/>
      <c r="O3" s="18"/>
      <c r="P3" s="18"/>
      <c r="Q3" s="18"/>
    </row>
    <row r="4" customHeight="1" spans="1:16">
      <c r="A4" s="6" t="e">
        <f>#REF!&amp;#REF!</f>
        <v>#REF!</v>
      </c>
      <c r="P4" s="19" t="s">
        <v>464</v>
      </c>
    </row>
    <row r="5" ht="27.9" customHeight="1" spans="1:16">
      <c r="A5" s="7" t="s">
        <v>465</v>
      </c>
      <c r="B5" s="7" t="s">
        <v>572</v>
      </c>
      <c r="C5" s="7" t="s">
        <v>595</v>
      </c>
      <c r="D5" s="7" t="s">
        <v>1034</v>
      </c>
      <c r="E5" s="7" t="s">
        <v>606</v>
      </c>
      <c r="F5" s="7" t="s">
        <v>974</v>
      </c>
      <c r="G5" s="7" t="s">
        <v>607</v>
      </c>
      <c r="H5" s="7" t="s">
        <v>1035</v>
      </c>
      <c r="I5" s="7" t="s">
        <v>467</v>
      </c>
      <c r="J5" s="7" t="s">
        <v>704</v>
      </c>
      <c r="K5" s="53" t="s">
        <v>426</v>
      </c>
      <c r="L5" s="9" t="s">
        <v>704</v>
      </c>
      <c r="M5" s="7" t="s">
        <v>427</v>
      </c>
      <c r="N5" s="7" t="s">
        <v>428</v>
      </c>
      <c r="O5" s="147" t="s">
        <v>469</v>
      </c>
      <c r="P5" s="7" t="s">
        <v>577</v>
      </c>
    </row>
    <row r="6" customHeight="1" spans="1:16">
      <c r="A6" s="10"/>
      <c r="B6" s="11"/>
      <c r="C6" s="11"/>
      <c r="D6" s="10"/>
      <c r="E6" s="12"/>
      <c r="F6" s="12"/>
      <c r="G6" s="10"/>
      <c r="H6" s="10"/>
      <c r="I6" s="14"/>
      <c r="J6" s="14"/>
      <c r="K6" s="14"/>
      <c r="L6" s="15"/>
      <c r="M6" s="14"/>
      <c r="N6" s="148" t="str">
        <f>IF(K6="","",M6-K6)</f>
        <v/>
      </c>
      <c r="O6" s="148" t="str">
        <f>IF(K6=0,"",N6/K6*100)</f>
        <v/>
      </c>
      <c r="P6" s="20"/>
    </row>
    <row r="7" customHeight="1" spans="1:16">
      <c r="A7" s="10"/>
      <c r="B7" s="11"/>
      <c r="C7" s="11"/>
      <c r="D7" s="10"/>
      <c r="E7" s="12"/>
      <c r="F7" s="12"/>
      <c r="G7" s="10"/>
      <c r="H7" s="10"/>
      <c r="I7" s="14"/>
      <c r="J7" s="14"/>
      <c r="K7" s="14"/>
      <c r="L7" s="15"/>
      <c r="M7" s="14"/>
      <c r="N7" s="148" t="str">
        <f t="shared" ref="N7:N27" si="0">IF(K7="","",M7-K7)</f>
        <v/>
      </c>
      <c r="O7" s="148" t="str">
        <f t="shared" ref="O7:O27" si="1">IF(K7=0,"",N7/K7*100)</f>
        <v/>
      </c>
      <c r="P7" s="20"/>
    </row>
    <row r="8" customHeight="1" spans="1:16">
      <c r="A8" s="10"/>
      <c r="B8" s="11"/>
      <c r="C8" s="11"/>
      <c r="D8" s="10"/>
      <c r="E8" s="12"/>
      <c r="F8" s="12"/>
      <c r="G8" s="10"/>
      <c r="H8" s="10"/>
      <c r="I8" s="14"/>
      <c r="J8" s="14"/>
      <c r="K8" s="14"/>
      <c r="L8" s="15"/>
      <c r="M8" s="14"/>
      <c r="N8" s="148" t="str">
        <f t="shared" si="0"/>
        <v/>
      </c>
      <c r="O8" s="148" t="str">
        <f t="shared" si="1"/>
        <v/>
      </c>
      <c r="P8" s="20"/>
    </row>
    <row r="9" customHeight="1" spans="1:16">
      <c r="A9" s="10"/>
      <c r="B9" s="11"/>
      <c r="C9" s="11"/>
      <c r="D9" s="10"/>
      <c r="E9" s="12"/>
      <c r="F9" s="12"/>
      <c r="G9" s="10"/>
      <c r="H9" s="10"/>
      <c r="I9" s="14"/>
      <c r="J9" s="14"/>
      <c r="K9" s="14"/>
      <c r="L9" s="15"/>
      <c r="M9" s="14"/>
      <c r="N9" s="148" t="str">
        <f t="shared" si="0"/>
        <v/>
      </c>
      <c r="O9" s="148" t="str">
        <f t="shared" si="1"/>
        <v/>
      </c>
      <c r="P9" s="20"/>
    </row>
    <row r="10" customHeight="1" spans="1:16">
      <c r="A10" s="10"/>
      <c r="B10" s="11"/>
      <c r="C10" s="11"/>
      <c r="D10" s="10"/>
      <c r="E10" s="12"/>
      <c r="F10" s="12"/>
      <c r="G10" s="10"/>
      <c r="H10" s="10"/>
      <c r="I10" s="14"/>
      <c r="J10" s="14"/>
      <c r="K10" s="14"/>
      <c r="L10" s="15"/>
      <c r="M10" s="14"/>
      <c r="N10" s="148" t="str">
        <f t="shared" si="0"/>
        <v/>
      </c>
      <c r="O10" s="148" t="str">
        <f t="shared" si="1"/>
        <v/>
      </c>
      <c r="P10" s="20"/>
    </row>
    <row r="11" customHeight="1" spans="1:16">
      <c r="A11" s="10"/>
      <c r="B11" s="11"/>
      <c r="C11" s="11"/>
      <c r="D11" s="10"/>
      <c r="E11" s="12"/>
      <c r="F11" s="12"/>
      <c r="G11" s="10"/>
      <c r="H11" s="10"/>
      <c r="I11" s="14"/>
      <c r="J11" s="14"/>
      <c r="K11" s="14"/>
      <c r="L11" s="15"/>
      <c r="M11" s="14"/>
      <c r="N11" s="148" t="str">
        <f t="shared" si="0"/>
        <v/>
      </c>
      <c r="O11" s="148" t="str">
        <f t="shared" si="1"/>
        <v/>
      </c>
      <c r="P11" s="20"/>
    </row>
    <row r="12" customHeight="1" spans="1:16">
      <c r="A12" s="10"/>
      <c r="B12" s="11"/>
      <c r="C12" s="11"/>
      <c r="D12" s="10"/>
      <c r="E12" s="12"/>
      <c r="F12" s="12"/>
      <c r="G12" s="10"/>
      <c r="H12" s="10"/>
      <c r="I12" s="14"/>
      <c r="J12" s="14"/>
      <c r="K12" s="14"/>
      <c r="L12" s="15"/>
      <c r="M12" s="14"/>
      <c r="N12" s="148" t="str">
        <f t="shared" si="0"/>
        <v/>
      </c>
      <c r="O12" s="148" t="str">
        <f t="shared" si="1"/>
        <v/>
      </c>
      <c r="P12" s="20"/>
    </row>
    <row r="13" customHeight="1" spans="1:16">
      <c r="A13" s="10"/>
      <c r="B13" s="11"/>
      <c r="C13" s="11"/>
      <c r="D13" s="10"/>
      <c r="E13" s="12"/>
      <c r="F13" s="12"/>
      <c r="G13" s="10"/>
      <c r="H13" s="10"/>
      <c r="I13" s="14"/>
      <c r="J13" s="14"/>
      <c r="K13" s="14"/>
      <c r="L13" s="15"/>
      <c r="M13" s="14"/>
      <c r="N13" s="148" t="str">
        <f t="shared" si="0"/>
        <v/>
      </c>
      <c r="O13" s="148" t="str">
        <f t="shared" si="1"/>
        <v/>
      </c>
      <c r="P13" s="20"/>
    </row>
    <row r="14" customHeight="1" spans="1:16">
      <c r="A14" s="10"/>
      <c r="B14" s="11"/>
      <c r="C14" s="11"/>
      <c r="D14" s="10"/>
      <c r="E14" s="12"/>
      <c r="F14" s="12"/>
      <c r="G14" s="10"/>
      <c r="H14" s="10"/>
      <c r="I14" s="14"/>
      <c r="J14" s="14"/>
      <c r="K14" s="14"/>
      <c r="L14" s="15"/>
      <c r="M14" s="14"/>
      <c r="N14" s="148" t="str">
        <f t="shared" si="0"/>
        <v/>
      </c>
      <c r="O14" s="148" t="str">
        <f t="shared" si="1"/>
        <v/>
      </c>
      <c r="P14" s="20"/>
    </row>
    <row r="15" customHeight="1" spans="1:16">
      <c r="A15" s="10"/>
      <c r="B15" s="11"/>
      <c r="C15" s="11"/>
      <c r="D15" s="10"/>
      <c r="E15" s="12"/>
      <c r="F15" s="12"/>
      <c r="G15" s="10"/>
      <c r="H15" s="10"/>
      <c r="I15" s="14"/>
      <c r="J15" s="14"/>
      <c r="K15" s="14"/>
      <c r="L15" s="15"/>
      <c r="M15" s="14"/>
      <c r="N15" s="148" t="str">
        <f t="shared" si="0"/>
        <v/>
      </c>
      <c r="O15" s="148" t="str">
        <f t="shared" si="1"/>
        <v/>
      </c>
      <c r="P15" s="20"/>
    </row>
    <row r="16" customHeight="1" spans="1:16">
      <c r="A16" s="10"/>
      <c r="B16" s="11"/>
      <c r="C16" s="11"/>
      <c r="D16" s="10"/>
      <c r="E16" s="12"/>
      <c r="F16" s="12"/>
      <c r="G16" s="10"/>
      <c r="H16" s="10"/>
      <c r="I16" s="14"/>
      <c r="J16" s="14"/>
      <c r="K16" s="14"/>
      <c r="L16" s="15"/>
      <c r="M16" s="14"/>
      <c r="N16" s="148" t="str">
        <f t="shared" si="0"/>
        <v/>
      </c>
      <c r="O16" s="148" t="str">
        <f t="shared" si="1"/>
        <v/>
      </c>
      <c r="P16" s="20"/>
    </row>
    <row r="17" customHeight="1" spans="1:16">
      <c r="A17" s="10"/>
      <c r="B17" s="11"/>
      <c r="C17" s="11"/>
      <c r="D17" s="10"/>
      <c r="E17" s="12"/>
      <c r="F17" s="12"/>
      <c r="G17" s="10"/>
      <c r="H17" s="10"/>
      <c r="I17" s="14"/>
      <c r="J17" s="14"/>
      <c r="K17" s="14"/>
      <c r="L17" s="15"/>
      <c r="M17" s="14"/>
      <c r="N17" s="148" t="str">
        <f t="shared" si="0"/>
        <v/>
      </c>
      <c r="O17" s="148" t="str">
        <f t="shared" si="1"/>
        <v/>
      </c>
      <c r="P17" s="20"/>
    </row>
    <row r="18" customHeight="1" spans="1:16">
      <c r="A18" s="10"/>
      <c r="B18" s="11"/>
      <c r="C18" s="11"/>
      <c r="D18" s="10"/>
      <c r="E18" s="12"/>
      <c r="F18" s="12"/>
      <c r="G18" s="10"/>
      <c r="H18" s="10"/>
      <c r="I18" s="14"/>
      <c r="J18" s="14"/>
      <c r="K18" s="14"/>
      <c r="L18" s="15"/>
      <c r="M18" s="14"/>
      <c r="N18" s="148" t="str">
        <f t="shared" si="0"/>
        <v/>
      </c>
      <c r="O18" s="148" t="str">
        <f t="shared" si="1"/>
        <v/>
      </c>
      <c r="P18" s="20"/>
    </row>
    <row r="19" customHeight="1" spans="1:16">
      <c r="A19" s="10"/>
      <c r="B19" s="11"/>
      <c r="C19" s="11"/>
      <c r="D19" s="10"/>
      <c r="E19" s="12"/>
      <c r="F19" s="12"/>
      <c r="G19" s="10"/>
      <c r="H19" s="10"/>
      <c r="I19" s="14"/>
      <c r="J19" s="14"/>
      <c r="K19" s="14"/>
      <c r="L19" s="15"/>
      <c r="M19" s="14"/>
      <c r="N19" s="148" t="str">
        <f t="shared" si="0"/>
        <v/>
      </c>
      <c r="O19" s="148" t="str">
        <f t="shared" si="1"/>
        <v/>
      </c>
      <c r="P19" s="20"/>
    </row>
    <row r="20" customHeight="1" spans="1:16">
      <c r="A20" s="10"/>
      <c r="B20" s="11"/>
      <c r="C20" s="11"/>
      <c r="D20" s="10"/>
      <c r="E20" s="12"/>
      <c r="F20" s="12"/>
      <c r="G20" s="10"/>
      <c r="H20" s="10"/>
      <c r="I20" s="14"/>
      <c r="J20" s="14"/>
      <c r="K20" s="14"/>
      <c r="L20" s="15"/>
      <c r="M20" s="14"/>
      <c r="N20" s="148" t="str">
        <f t="shared" si="0"/>
        <v/>
      </c>
      <c r="O20" s="148" t="str">
        <f t="shared" si="1"/>
        <v/>
      </c>
      <c r="P20" s="20"/>
    </row>
    <row r="21" customHeight="1" spans="1:16">
      <c r="A21" s="10"/>
      <c r="B21" s="11"/>
      <c r="C21" s="11"/>
      <c r="D21" s="10"/>
      <c r="E21" s="12"/>
      <c r="F21" s="12"/>
      <c r="G21" s="10"/>
      <c r="H21" s="10"/>
      <c r="I21" s="14"/>
      <c r="J21" s="14"/>
      <c r="K21" s="14"/>
      <c r="L21" s="15"/>
      <c r="M21" s="14"/>
      <c r="N21" s="148" t="str">
        <f t="shared" si="0"/>
        <v/>
      </c>
      <c r="O21" s="148" t="str">
        <f t="shared" si="1"/>
        <v/>
      </c>
      <c r="P21" s="20"/>
    </row>
    <row r="22" customHeight="1" spans="1:16">
      <c r="A22" s="10"/>
      <c r="B22" s="11"/>
      <c r="C22" s="11"/>
      <c r="D22" s="10"/>
      <c r="E22" s="12"/>
      <c r="F22" s="12"/>
      <c r="G22" s="10"/>
      <c r="H22" s="10"/>
      <c r="I22" s="14"/>
      <c r="J22" s="14"/>
      <c r="K22" s="14"/>
      <c r="L22" s="15"/>
      <c r="M22" s="14"/>
      <c r="N22" s="148" t="str">
        <f t="shared" si="0"/>
        <v/>
      </c>
      <c r="O22" s="148" t="str">
        <f t="shared" si="1"/>
        <v/>
      </c>
      <c r="P22" s="20"/>
    </row>
    <row r="23" customHeight="1" spans="1:16">
      <c r="A23" s="10"/>
      <c r="B23" s="11"/>
      <c r="C23" s="11"/>
      <c r="D23" s="10"/>
      <c r="E23" s="12"/>
      <c r="F23" s="12"/>
      <c r="G23" s="10"/>
      <c r="H23" s="10"/>
      <c r="I23" s="14"/>
      <c r="J23" s="14"/>
      <c r="K23" s="14"/>
      <c r="L23" s="15"/>
      <c r="M23" s="14"/>
      <c r="N23" s="148" t="str">
        <f t="shared" si="0"/>
        <v/>
      </c>
      <c r="O23" s="148" t="str">
        <f t="shared" si="1"/>
        <v/>
      </c>
      <c r="P23" s="20"/>
    </row>
    <row r="24" customHeight="1" spans="1:16">
      <c r="A24" s="10"/>
      <c r="B24" s="11"/>
      <c r="C24" s="11"/>
      <c r="D24" s="10"/>
      <c r="E24" s="12"/>
      <c r="F24" s="12"/>
      <c r="G24" s="10"/>
      <c r="H24" s="10"/>
      <c r="I24" s="14"/>
      <c r="J24" s="14"/>
      <c r="K24" s="14"/>
      <c r="L24" s="15"/>
      <c r="M24" s="14"/>
      <c r="N24" s="148" t="str">
        <f t="shared" si="0"/>
        <v/>
      </c>
      <c r="O24" s="148" t="str">
        <f t="shared" si="1"/>
        <v/>
      </c>
      <c r="P24" s="20"/>
    </row>
    <row r="25" customHeight="1" spans="1:16">
      <c r="A25" s="10"/>
      <c r="B25" s="11"/>
      <c r="C25" s="11"/>
      <c r="D25" s="10"/>
      <c r="E25" s="12"/>
      <c r="F25" s="12"/>
      <c r="G25" s="10"/>
      <c r="H25" s="10"/>
      <c r="I25" s="14"/>
      <c r="J25" s="14"/>
      <c r="K25" s="14"/>
      <c r="L25" s="15"/>
      <c r="M25" s="14"/>
      <c r="N25" s="148" t="str">
        <f t="shared" si="0"/>
        <v/>
      </c>
      <c r="O25" s="148" t="str">
        <f t="shared" si="1"/>
        <v/>
      </c>
      <c r="P25" s="20"/>
    </row>
    <row r="26" customHeight="1" spans="1:16">
      <c r="A26" s="10"/>
      <c r="B26" s="11"/>
      <c r="C26" s="11"/>
      <c r="D26" s="10"/>
      <c r="E26" s="12"/>
      <c r="F26" s="12"/>
      <c r="G26" s="10"/>
      <c r="H26" s="10"/>
      <c r="I26" s="14"/>
      <c r="J26" s="14"/>
      <c r="K26" s="14"/>
      <c r="L26" s="15"/>
      <c r="M26" s="14"/>
      <c r="N26" s="148" t="str">
        <f t="shared" si="0"/>
        <v/>
      </c>
      <c r="O26" s="148" t="str">
        <f t="shared" si="1"/>
        <v/>
      </c>
      <c r="P26" s="20"/>
    </row>
    <row r="27" customHeight="1" spans="1:16">
      <c r="A27" s="51" t="s">
        <v>621</v>
      </c>
      <c r="B27" s="29"/>
      <c r="C27" s="29"/>
      <c r="D27" s="10"/>
      <c r="E27" s="12"/>
      <c r="F27" s="12"/>
      <c r="G27" s="10"/>
      <c r="H27" s="10"/>
      <c r="I27" s="14">
        <f>SUM(I6:I26)</f>
        <v>0</v>
      </c>
      <c r="J27" s="14"/>
      <c r="K27" s="14">
        <f>SUM(K6:K26)</f>
        <v>0</v>
      </c>
      <c r="L27" s="15"/>
      <c r="M27" s="14">
        <f>SUM(M6:M26)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3">
    <mergeCell ref="A2:P2"/>
    <mergeCell ref="A3:P3"/>
    <mergeCell ref="A27:B27"/>
  </mergeCells>
  <hyperlinks>
    <hyperlink ref="A1" location="索引目录!E37" display="返回索引页"/>
    <hyperlink ref="B1" location="可供出售金融资产汇总!B7"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topLeftCell="A4" workbookViewId="0">
      <selection activeCell="H13" sqref="H13"/>
    </sheetView>
  </sheetViews>
  <sheetFormatPr defaultColWidth="9" defaultRowHeight="15.75" customHeight="1"/>
  <cols>
    <col min="1" max="1" width="5.5" customWidth="1"/>
    <col min="2" max="2" width="18.1" customWidth="1" outlineLevel="1"/>
    <col min="3" max="3" width="18.1" customWidth="1"/>
    <col min="4" max="4" width="14.6" customWidth="1"/>
    <col min="5" max="5" width="8.4" customWidth="1"/>
    <col min="6" max="6" width="7.6" customWidth="1"/>
    <col min="7" max="8" width="6.5" customWidth="1"/>
    <col min="9" max="10" width="14.4" customWidth="1" outlineLevel="1"/>
    <col min="11" max="11" width="13.1" customWidth="1"/>
    <col min="12" max="12" width="13.1" customWidth="1" outlineLevel="1"/>
    <col min="13" max="14" width="14.4" customWidth="1"/>
  </cols>
  <sheetData>
    <row r="1" ht="12.75" customHeight="1" spans="1:16">
      <c r="A1" s="1" t="s">
        <v>421</v>
      </c>
      <c r="B1" s="89" t="s">
        <v>1017</v>
      </c>
      <c r="C1" s="2"/>
      <c r="D1" s="3"/>
      <c r="E1" s="3"/>
      <c r="F1" s="3"/>
      <c r="G1" s="3"/>
      <c r="H1" s="3"/>
      <c r="I1" s="3"/>
      <c r="J1" s="3"/>
      <c r="K1" s="3"/>
      <c r="L1" s="3"/>
      <c r="M1" s="3"/>
      <c r="N1" s="3"/>
      <c r="O1" s="3"/>
      <c r="P1" s="3"/>
    </row>
    <row r="2" ht="30" customHeight="1" spans="1:16">
      <c r="A2" s="4" t="s">
        <v>1036</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18"/>
      <c r="L3" s="18"/>
      <c r="M3" s="18"/>
      <c r="N3" s="18"/>
      <c r="O3" s="18"/>
      <c r="P3" s="18"/>
    </row>
    <row r="4" customHeight="1" spans="1:16">
      <c r="A4" s="6" t="e">
        <f>#REF!&amp;#REF!</f>
        <v>#REF!</v>
      </c>
      <c r="P4" s="19" t="s">
        <v>464</v>
      </c>
    </row>
    <row r="5" ht="27.9" customHeight="1" spans="1:16">
      <c r="A5" s="7" t="s">
        <v>465</v>
      </c>
      <c r="B5" s="7" t="s">
        <v>572</v>
      </c>
      <c r="C5" s="7" t="s">
        <v>595</v>
      </c>
      <c r="D5" s="7" t="s">
        <v>1037</v>
      </c>
      <c r="E5" s="7" t="s">
        <v>597</v>
      </c>
      <c r="F5" s="7" t="s">
        <v>1038</v>
      </c>
      <c r="G5" s="53" t="s">
        <v>1031</v>
      </c>
      <c r="H5" s="53" t="s">
        <v>599</v>
      </c>
      <c r="I5" s="7" t="s">
        <v>467</v>
      </c>
      <c r="J5" s="7" t="s">
        <v>704</v>
      </c>
      <c r="K5" s="53" t="s">
        <v>426</v>
      </c>
      <c r="L5" s="9" t="s">
        <v>704</v>
      </c>
      <c r="M5" s="7" t="s">
        <v>427</v>
      </c>
      <c r="N5" s="7" t="s">
        <v>428</v>
      </c>
      <c r="O5" s="147" t="s">
        <v>469</v>
      </c>
      <c r="P5" s="7" t="s">
        <v>577</v>
      </c>
    </row>
    <row r="6" customHeight="1" spans="1:16">
      <c r="A6" s="10"/>
      <c r="B6" s="11"/>
      <c r="C6" s="11"/>
      <c r="D6" s="10"/>
      <c r="E6" s="12"/>
      <c r="F6" s="10"/>
      <c r="G6" s="14"/>
      <c r="H6" s="14"/>
      <c r="I6" s="14"/>
      <c r="J6" s="14"/>
      <c r="K6" s="14"/>
      <c r="L6" s="15"/>
      <c r="M6" s="14"/>
      <c r="N6" s="148" t="str">
        <f>IF(K6="","",M6-K6)</f>
        <v/>
      </c>
      <c r="O6" s="148" t="str">
        <f>IF(K6=0,"",N6/K6*100)</f>
        <v/>
      </c>
      <c r="P6" s="20"/>
    </row>
    <row r="7" customHeight="1" spans="1:16">
      <c r="A7" s="10"/>
      <c r="B7" s="11"/>
      <c r="C7" s="11"/>
      <c r="D7" s="10"/>
      <c r="E7" s="12"/>
      <c r="F7" s="10"/>
      <c r="G7" s="14"/>
      <c r="H7" s="14"/>
      <c r="I7" s="14"/>
      <c r="J7" s="14"/>
      <c r="K7" s="14"/>
      <c r="L7" s="15"/>
      <c r="M7" s="14"/>
      <c r="N7" s="148" t="str">
        <f t="shared" ref="N7:N27" si="0">IF(K7="","",M7-K7)</f>
        <v/>
      </c>
      <c r="O7" s="148" t="str">
        <f t="shared" ref="O7:O27" si="1">IF(K7=0,"",N7/K7*100)</f>
        <v/>
      </c>
      <c r="P7" s="20"/>
    </row>
    <row r="8" customHeight="1" spans="1:16">
      <c r="A8" s="10"/>
      <c r="B8" s="11"/>
      <c r="C8" s="11"/>
      <c r="D8" s="10"/>
      <c r="E8" s="12"/>
      <c r="F8" s="10"/>
      <c r="G8" s="14"/>
      <c r="H8" s="14"/>
      <c r="I8" s="14"/>
      <c r="J8" s="14"/>
      <c r="K8" s="14"/>
      <c r="L8" s="15"/>
      <c r="M8" s="14"/>
      <c r="N8" s="148" t="str">
        <f t="shared" si="0"/>
        <v/>
      </c>
      <c r="O8" s="148" t="str">
        <f t="shared" si="1"/>
        <v/>
      </c>
      <c r="P8" s="20"/>
    </row>
    <row r="9" customHeight="1" spans="1:16">
      <c r="A9" s="10"/>
      <c r="B9" s="11"/>
      <c r="C9" s="11"/>
      <c r="D9" s="10"/>
      <c r="E9" s="12"/>
      <c r="F9" s="10"/>
      <c r="G9" s="14"/>
      <c r="H9" s="14"/>
      <c r="I9" s="14"/>
      <c r="J9" s="14"/>
      <c r="K9" s="14"/>
      <c r="L9" s="15"/>
      <c r="M9" s="14"/>
      <c r="N9" s="148" t="str">
        <f t="shared" si="0"/>
        <v/>
      </c>
      <c r="O9" s="148" t="str">
        <f t="shared" si="1"/>
        <v/>
      </c>
      <c r="P9" s="20"/>
    </row>
    <row r="10" customHeight="1" spans="1:16">
      <c r="A10" s="10"/>
      <c r="B10" s="11"/>
      <c r="C10" s="11"/>
      <c r="D10" s="10"/>
      <c r="E10" s="12"/>
      <c r="F10" s="10"/>
      <c r="G10" s="14"/>
      <c r="H10" s="14"/>
      <c r="I10" s="14"/>
      <c r="J10" s="14"/>
      <c r="K10" s="14"/>
      <c r="L10" s="15"/>
      <c r="M10" s="14"/>
      <c r="N10" s="148" t="str">
        <f t="shared" si="0"/>
        <v/>
      </c>
      <c r="O10" s="148" t="str">
        <f t="shared" si="1"/>
        <v/>
      </c>
      <c r="P10" s="20"/>
    </row>
    <row r="11" customHeight="1" spans="1:16">
      <c r="A11" s="10"/>
      <c r="B11" s="11"/>
      <c r="C11" s="11"/>
      <c r="D11" s="10"/>
      <c r="E11" s="12"/>
      <c r="F11" s="10"/>
      <c r="G11" s="14"/>
      <c r="H11" s="14"/>
      <c r="I11" s="14"/>
      <c r="J11" s="14"/>
      <c r="K11" s="14"/>
      <c r="L11" s="15"/>
      <c r="M11" s="14"/>
      <c r="N11" s="148" t="str">
        <f t="shared" si="0"/>
        <v/>
      </c>
      <c r="O11" s="148" t="str">
        <f t="shared" si="1"/>
        <v/>
      </c>
      <c r="P11" s="20"/>
    </row>
    <row r="12" customHeight="1" spans="1:16">
      <c r="A12" s="10"/>
      <c r="B12" s="11"/>
      <c r="C12" s="11"/>
      <c r="D12" s="10"/>
      <c r="E12" s="12"/>
      <c r="F12" s="10"/>
      <c r="G12" s="14"/>
      <c r="H12" s="14"/>
      <c r="I12" s="14"/>
      <c r="J12" s="14"/>
      <c r="K12" s="14"/>
      <c r="L12" s="15"/>
      <c r="M12" s="14"/>
      <c r="N12" s="148" t="str">
        <f t="shared" si="0"/>
        <v/>
      </c>
      <c r="O12" s="148" t="str">
        <f t="shared" si="1"/>
        <v/>
      </c>
      <c r="P12" s="20"/>
    </row>
    <row r="13" customHeight="1" spans="1:16">
      <c r="A13" s="10"/>
      <c r="B13" s="11"/>
      <c r="C13" s="11"/>
      <c r="D13" s="10"/>
      <c r="E13" s="12"/>
      <c r="F13" s="10"/>
      <c r="G13" s="14"/>
      <c r="H13" s="14"/>
      <c r="I13" s="14"/>
      <c r="J13" s="14"/>
      <c r="K13" s="14"/>
      <c r="L13" s="15"/>
      <c r="M13" s="14"/>
      <c r="N13" s="148" t="str">
        <f t="shared" si="0"/>
        <v/>
      </c>
      <c r="O13" s="148" t="str">
        <f t="shared" si="1"/>
        <v/>
      </c>
      <c r="P13" s="20"/>
    </row>
    <row r="14" customHeight="1" spans="1:16">
      <c r="A14" s="10"/>
      <c r="B14" s="11"/>
      <c r="C14" s="11"/>
      <c r="D14" s="10"/>
      <c r="E14" s="12"/>
      <c r="F14" s="10"/>
      <c r="G14" s="14"/>
      <c r="H14" s="14"/>
      <c r="I14" s="14"/>
      <c r="J14" s="14"/>
      <c r="K14" s="14"/>
      <c r="L14" s="15"/>
      <c r="M14" s="14"/>
      <c r="N14" s="148" t="str">
        <f t="shared" si="0"/>
        <v/>
      </c>
      <c r="O14" s="148" t="str">
        <f t="shared" si="1"/>
        <v/>
      </c>
      <c r="P14" s="20"/>
    </row>
    <row r="15" customHeight="1" spans="1:16">
      <c r="A15" s="10"/>
      <c r="B15" s="11"/>
      <c r="C15" s="11"/>
      <c r="D15" s="10"/>
      <c r="E15" s="12"/>
      <c r="F15" s="10"/>
      <c r="G15" s="14"/>
      <c r="H15" s="14"/>
      <c r="I15" s="14"/>
      <c r="J15" s="14"/>
      <c r="K15" s="14"/>
      <c r="L15" s="15"/>
      <c r="M15" s="14"/>
      <c r="N15" s="148" t="str">
        <f t="shared" si="0"/>
        <v/>
      </c>
      <c r="O15" s="148" t="str">
        <f t="shared" si="1"/>
        <v/>
      </c>
      <c r="P15" s="20"/>
    </row>
    <row r="16" customHeight="1" spans="1:16">
      <c r="A16" s="10"/>
      <c r="B16" s="11"/>
      <c r="C16" s="11"/>
      <c r="D16" s="10"/>
      <c r="E16" s="12"/>
      <c r="F16" s="10"/>
      <c r="G16" s="14"/>
      <c r="H16" s="14"/>
      <c r="I16" s="14"/>
      <c r="J16" s="14"/>
      <c r="K16" s="14"/>
      <c r="L16" s="15"/>
      <c r="M16" s="14"/>
      <c r="N16" s="148" t="str">
        <f t="shared" si="0"/>
        <v/>
      </c>
      <c r="O16" s="148" t="str">
        <f t="shared" si="1"/>
        <v/>
      </c>
      <c r="P16" s="20"/>
    </row>
    <row r="17" customHeight="1" spans="1:16">
      <c r="A17" s="10"/>
      <c r="B17" s="11"/>
      <c r="C17" s="11"/>
      <c r="D17" s="10"/>
      <c r="E17" s="12"/>
      <c r="F17" s="10"/>
      <c r="G17" s="14"/>
      <c r="H17" s="14"/>
      <c r="I17" s="14"/>
      <c r="J17" s="14"/>
      <c r="K17" s="14"/>
      <c r="L17" s="15"/>
      <c r="M17" s="14"/>
      <c r="N17" s="148" t="str">
        <f t="shared" si="0"/>
        <v/>
      </c>
      <c r="O17" s="148" t="str">
        <f t="shared" si="1"/>
        <v/>
      </c>
      <c r="P17" s="20"/>
    </row>
    <row r="18" customHeight="1" spans="1:16">
      <c r="A18" s="10"/>
      <c r="B18" s="11"/>
      <c r="C18" s="11"/>
      <c r="D18" s="10"/>
      <c r="E18" s="12"/>
      <c r="F18" s="10"/>
      <c r="G18" s="14"/>
      <c r="H18" s="14"/>
      <c r="I18" s="14"/>
      <c r="J18" s="14"/>
      <c r="K18" s="14"/>
      <c r="L18" s="15"/>
      <c r="M18" s="14"/>
      <c r="N18" s="148" t="str">
        <f t="shared" si="0"/>
        <v/>
      </c>
      <c r="O18" s="148" t="str">
        <f t="shared" si="1"/>
        <v/>
      </c>
      <c r="P18" s="20"/>
    </row>
    <row r="19" customHeight="1" spans="1:16">
      <c r="A19" s="10"/>
      <c r="B19" s="11"/>
      <c r="C19" s="11"/>
      <c r="D19" s="10"/>
      <c r="E19" s="12"/>
      <c r="F19" s="10"/>
      <c r="G19" s="14"/>
      <c r="H19" s="14"/>
      <c r="I19" s="14"/>
      <c r="J19" s="14"/>
      <c r="K19" s="14"/>
      <c r="L19" s="15"/>
      <c r="M19" s="14"/>
      <c r="N19" s="148" t="str">
        <f t="shared" si="0"/>
        <v/>
      </c>
      <c r="O19" s="148" t="str">
        <f t="shared" si="1"/>
        <v/>
      </c>
      <c r="P19" s="20"/>
    </row>
    <row r="20" customHeight="1" spans="1:16">
      <c r="A20" s="10"/>
      <c r="B20" s="11"/>
      <c r="C20" s="11"/>
      <c r="D20" s="10"/>
      <c r="E20" s="12"/>
      <c r="F20" s="10"/>
      <c r="G20" s="14"/>
      <c r="H20" s="14"/>
      <c r="I20" s="14"/>
      <c r="J20" s="14"/>
      <c r="K20" s="14"/>
      <c r="L20" s="15"/>
      <c r="M20" s="14"/>
      <c r="N20" s="148" t="str">
        <f t="shared" si="0"/>
        <v/>
      </c>
      <c r="O20" s="148" t="str">
        <f t="shared" si="1"/>
        <v/>
      </c>
      <c r="P20" s="20"/>
    </row>
    <row r="21" customHeight="1" spans="1:16">
      <c r="A21" s="10"/>
      <c r="B21" s="11"/>
      <c r="C21" s="11"/>
      <c r="D21" s="10"/>
      <c r="E21" s="12"/>
      <c r="F21" s="10"/>
      <c r="G21" s="14"/>
      <c r="H21" s="14"/>
      <c r="I21" s="14"/>
      <c r="J21" s="14"/>
      <c r="K21" s="14"/>
      <c r="L21" s="15"/>
      <c r="M21" s="14"/>
      <c r="N21" s="148" t="str">
        <f t="shared" si="0"/>
        <v/>
      </c>
      <c r="O21" s="148" t="str">
        <f t="shared" si="1"/>
        <v/>
      </c>
      <c r="P21" s="20"/>
    </row>
    <row r="22" customHeight="1" spans="1:16">
      <c r="A22" s="10"/>
      <c r="B22" s="11"/>
      <c r="C22" s="11"/>
      <c r="D22" s="10"/>
      <c r="E22" s="12"/>
      <c r="F22" s="10"/>
      <c r="G22" s="14"/>
      <c r="H22" s="14"/>
      <c r="I22" s="14"/>
      <c r="J22" s="14"/>
      <c r="K22" s="14"/>
      <c r="L22" s="15"/>
      <c r="M22" s="14"/>
      <c r="N22" s="148" t="str">
        <f t="shared" si="0"/>
        <v/>
      </c>
      <c r="O22" s="148" t="str">
        <f t="shared" si="1"/>
        <v/>
      </c>
      <c r="P22" s="20"/>
    </row>
    <row r="23" customHeight="1" spans="1:16">
      <c r="A23" s="10"/>
      <c r="B23" s="11"/>
      <c r="C23" s="11"/>
      <c r="D23" s="10"/>
      <c r="E23" s="12"/>
      <c r="F23" s="10"/>
      <c r="G23" s="14"/>
      <c r="H23" s="14"/>
      <c r="I23" s="14"/>
      <c r="J23" s="14"/>
      <c r="K23" s="14"/>
      <c r="L23" s="15"/>
      <c r="M23" s="14"/>
      <c r="N23" s="148" t="str">
        <f t="shared" si="0"/>
        <v/>
      </c>
      <c r="O23" s="148" t="str">
        <f t="shared" si="1"/>
        <v/>
      </c>
      <c r="P23" s="20"/>
    </row>
    <row r="24" customHeight="1" spans="1:16">
      <c r="A24" s="10"/>
      <c r="B24" s="11"/>
      <c r="C24" s="11"/>
      <c r="D24" s="10"/>
      <c r="E24" s="12"/>
      <c r="F24" s="10"/>
      <c r="G24" s="14"/>
      <c r="H24" s="14"/>
      <c r="I24" s="14"/>
      <c r="J24" s="14"/>
      <c r="K24" s="14"/>
      <c r="L24" s="15"/>
      <c r="M24" s="14"/>
      <c r="N24" s="148" t="str">
        <f t="shared" si="0"/>
        <v/>
      </c>
      <c r="O24" s="148" t="str">
        <f t="shared" si="1"/>
        <v/>
      </c>
      <c r="P24" s="20"/>
    </row>
    <row r="25" customHeight="1" spans="1:16">
      <c r="A25" s="10"/>
      <c r="B25" s="11"/>
      <c r="C25" s="11"/>
      <c r="D25" s="10"/>
      <c r="E25" s="12"/>
      <c r="F25" s="10"/>
      <c r="G25" s="14"/>
      <c r="H25" s="14"/>
      <c r="I25" s="14"/>
      <c r="J25" s="14"/>
      <c r="K25" s="14"/>
      <c r="L25" s="15"/>
      <c r="M25" s="14"/>
      <c r="N25" s="148" t="str">
        <f t="shared" si="0"/>
        <v/>
      </c>
      <c r="O25" s="148" t="str">
        <f t="shared" si="1"/>
        <v/>
      </c>
      <c r="P25" s="20"/>
    </row>
    <row r="26" customHeight="1" spans="1:16">
      <c r="A26" s="10"/>
      <c r="B26" s="11"/>
      <c r="C26" s="11"/>
      <c r="D26" s="10"/>
      <c r="E26" s="12"/>
      <c r="F26" s="10"/>
      <c r="G26" s="14"/>
      <c r="H26" s="14"/>
      <c r="I26" s="14"/>
      <c r="J26" s="14"/>
      <c r="K26" s="14"/>
      <c r="L26" s="15"/>
      <c r="M26" s="14"/>
      <c r="N26" s="148" t="str">
        <f t="shared" si="0"/>
        <v/>
      </c>
      <c r="O26" s="148" t="str">
        <f t="shared" si="1"/>
        <v/>
      </c>
      <c r="P26" s="20"/>
    </row>
    <row r="27" customHeight="1" spans="1:16">
      <c r="A27" s="51" t="s">
        <v>621</v>
      </c>
      <c r="B27" s="29"/>
      <c r="C27" s="29"/>
      <c r="D27" s="10"/>
      <c r="E27" s="12"/>
      <c r="F27" s="10"/>
      <c r="G27" s="14"/>
      <c r="H27" s="14"/>
      <c r="I27" s="14">
        <f>SUM(I6:I26)</f>
        <v>0</v>
      </c>
      <c r="J27" s="14"/>
      <c r="K27" s="14">
        <f>SUM(K6:K26)</f>
        <v>0</v>
      </c>
      <c r="L27" s="15"/>
      <c r="M27" s="14">
        <f>SUM(M6:M26)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3">
    <mergeCell ref="A2:P2"/>
    <mergeCell ref="A3:P3"/>
    <mergeCell ref="A27:B27"/>
  </mergeCells>
  <hyperlinks>
    <hyperlink ref="A1" location="索引目录!E38" display="返回索引页"/>
    <hyperlink ref="B1" location="可供出售金融资产汇总!B8" display="返回"/>
  </hyperlinks>
  <printOptions horizontalCentered="1"/>
  <pageMargins left="0.354166666666667" right="0.354166666666667" top="0.786805555555556" bottom="0.786805555555556" header="0.889583333333333" footer="0.511805555555556"/>
  <pageSetup paperSize="9" scale="69"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3" workbookViewId="0">
      <selection activeCell="H13" sqref="H13"/>
    </sheetView>
  </sheetViews>
  <sheetFormatPr defaultColWidth="9" defaultRowHeight="15.75" customHeight="1"/>
  <cols>
    <col min="1" max="1" width="4.4" customWidth="1"/>
    <col min="2" max="2" width="20" customWidth="1" outlineLevel="1"/>
    <col min="3" max="3" width="20" customWidth="1"/>
    <col min="4" max="4" width="8.5"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6">
      <c r="A1" s="1" t="s">
        <v>421</v>
      </c>
      <c r="B1" s="89" t="s">
        <v>1017</v>
      </c>
      <c r="C1" s="2"/>
      <c r="D1" s="3"/>
      <c r="E1" s="3"/>
      <c r="F1" s="3"/>
      <c r="G1" s="3"/>
      <c r="H1" s="3"/>
      <c r="I1" s="3"/>
      <c r="J1" s="3"/>
      <c r="K1" s="3"/>
      <c r="L1" s="3"/>
      <c r="M1" s="3"/>
      <c r="N1" s="3"/>
      <c r="O1" s="3"/>
      <c r="P1" s="3"/>
    </row>
    <row r="2" ht="30" customHeight="1" spans="1:16">
      <c r="A2" s="4" t="s">
        <v>1039</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18"/>
      <c r="N3" s="18"/>
      <c r="O3" s="18"/>
      <c r="P3" s="18"/>
      <c r="Q3" s="18"/>
    </row>
    <row r="4" customHeight="1" spans="1:16">
      <c r="A4" s="6" t="e">
        <f>#REF!&amp;#REF!</f>
        <v>#REF!</v>
      </c>
      <c r="P4" s="19" t="s">
        <v>464</v>
      </c>
    </row>
    <row r="5" ht="27.9" customHeight="1" spans="1:16">
      <c r="A5" s="7" t="s">
        <v>465</v>
      </c>
      <c r="B5" s="7" t="s">
        <v>572</v>
      </c>
      <c r="C5" s="7" t="s">
        <v>595</v>
      </c>
      <c r="D5" s="7" t="s">
        <v>1040</v>
      </c>
      <c r="E5" s="7" t="s">
        <v>597</v>
      </c>
      <c r="F5" s="7" t="s">
        <v>974</v>
      </c>
      <c r="G5" s="7" t="s">
        <v>607</v>
      </c>
      <c r="H5" s="7" t="s">
        <v>1041</v>
      </c>
      <c r="I5" s="50" t="s">
        <v>467</v>
      </c>
      <c r="J5" s="8" t="s">
        <v>704</v>
      </c>
      <c r="K5" s="9" t="s">
        <v>426</v>
      </c>
      <c r="L5" s="9" t="s">
        <v>704</v>
      </c>
      <c r="M5" s="7" t="s">
        <v>427</v>
      </c>
      <c r="N5" s="7" t="s">
        <v>428</v>
      </c>
      <c r="O5" s="147" t="s">
        <v>469</v>
      </c>
      <c r="P5" s="7" t="s">
        <v>577</v>
      </c>
    </row>
    <row r="6" customHeight="1" spans="1:16">
      <c r="A6" s="10"/>
      <c r="B6" s="11"/>
      <c r="C6" s="11"/>
      <c r="D6" s="10"/>
      <c r="E6" s="12"/>
      <c r="F6" s="12"/>
      <c r="G6" s="10"/>
      <c r="H6" s="10"/>
      <c r="I6" s="73"/>
      <c r="J6" s="13"/>
      <c r="K6" s="15"/>
      <c r="L6" s="15"/>
      <c r="M6" s="14"/>
      <c r="N6" s="148" t="str">
        <f>IF(K6="","",M6-K6)</f>
        <v/>
      </c>
      <c r="O6" s="148" t="str">
        <f>IF(K6=0,"",N6/K6*100)</f>
        <v/>
      </c>
      <c r="P6" s="20"/>
    </row>
    <row r="7" customHeight="1" spans="1:16">
      <c r="A7" s="10"/>
      <c r="B7" s="11"/>
      <c r="C7" s="11"/>
      <c r="D7" s="10"/>
      <c r="E7" s="12"/>
      <c r="F7" s="12"/>
      <c r="G7" s="10"/>
      <c r="H7" s="10"/>
      <c r="I7" s="73"/>
      <c r="J7" s="13"/>
      <c r="K7" s="15"/>
      <c r="L7" s="15"/>
      <c r="M7" s="14"/>
      <c r="N7" s="148" t="str">
        <f t="shared" ref="N7:N27" si="0">IF(K7="","",M7-K7)</f>
        <v/>
      </c>
      <c r="O7" s="148" t="str">
        <f t="shared" ref="O7:O27" si="1">IF(K7=0,"",N7/K7*100)</f>
        <v/>
      </c>
      <c r="P7" s="20"/>
    </row>
    <row r="8" customHeight="1" spans="1:16">
      <c r="A8" s="10"/>
      <c r="B8" s="11"/>
      <c r="C8" s="11"/>
      <c r="D8" s="10"/>
      <c r="E8" s="12"/>
      <c r="F8" s="12"/>
      <c r="G8" s="10"/>
      <c r="H8" s="10"/>
      <c r="I8" s="73"/>
      <c r="J8" s="13"/>
      <c r="K8" s="15"/>
      <c r="L8" s="15"/>
      <c r="M8" s="14"/>
      <c r="N8" s="148" t="str">
        <f t="shared" si="0"/>
        <v/>
      </c>
      <c r="O8" s="148" t="str">
        <f t="shared" si="1"/>
        <v/>
      </c>
      <c r="P8" s="20"/>
    </row>
    <row r="9" customHeight="1" spans="1:16">
      <c r="A9" s="10"/>
      <c r="B9" s="11"/>
      <c r="C9" s="11"/>
      <c r="D9" s="10"/>
      <c r="E9" s="12"/>
      <c r="F9" s="12"/>
      <c r="G9" s="10"/>
      <c r="H9" s="10"/>
      <c r="I9" s="73"/>
      <c r="J9" s="13"/>
      <c r="K9" s="15"/>
      <c r="L9" s="15"/>
      <c r="M9" s="14"/>
      <c r="N9" s="148" t="str">
        <f t="shared" si="0"/>
        <v/>
      </c>
      <c r="O9" s="148" t="str">
        <f t="shared" si="1"/>
        <v/>
      </c>
      <c r="P9" s="20"/>
    </row>
    <row r="10" customHeight="1" spans="1:16">
      <c r="A10" s="10"/>
      <c r="B10" s="11"/>
      <c r="C10" s="11"/>
      <c r="D10" s="10"/>
      <c r="E10" s="12"/>
      <c r="F10" s="12"/>
      <c r="G10" s="10"/>
      <c r="H10" s="10"/>
      <c r="I10" s="73"/>
      <c r="J10" s="13"/>
      <c r="K10" s="15"/>
      <c r="L10" s="15"/>
      <c r="M10" s="14"/>
      <c r="N10" s="148" t="str">
        <f t="shared" si="0"/>
        <v/>
      </c>
      <c r="O10" s="148" t="str">
        <f t="shared" si="1"/>
        <v/>
      </c>
      <c r="P10" s="20"/>
    </row>
    <row r="11" customHeight="1" spans="1:16">
      <c r="A11" s="10"/>
      <c r="B11" s="11"/>
      <c r="C11" s="11"/>
      <c r="D11" s="10"/>
      <c r="E11" s="12"/>
      <c r="F11" s="12"/>
      <c r="G11" s="10"/>
      <c r="H11" s="10"/>
      <c r="I11" s="73"/>
      <c r="J11" s="13"/>
      <c r="K11" s="15"/>
      <c r="L11" s="15"/>
      <c r="M11" s="14"/>
      <c r="N11" s="148" t="str">
        <f t="shared" si="0"/>
        <v/>
      </c>
      <c r="O11" s="148" t="str">
        <f t="shared" si="1"/>
        <v/>
      </c>
      <c r="P11" s="20"/>
    </row>
    <row r="12" customHeight="1" spans="1:16">
      <c r="A12" s="10"/>
      <c r="B12" s="11"/>
      <c r="C12" s="11"/>
      <c r="D12" s="10"/>
      <c r="E12" s="12"/>
      <c r="F12" s="12"/>
      <c r="G12" s="10"/>
      <c r="H12" s="10"/>
      <c r="I12" s="73"/>
      <c r="J12" s="13"/>
      <c r="K12" s="15"/>
      <c r="L12" s="15"/>
      <c r="M12" s="14"/>
      <c r="N12" s="148" t="str">
        <f t="shared" si="0"/>
        <v/>
      </c>
      <c r="O12" s="148" t="str">
        <f t="shared" si="1"/>
        <v/>
      </c>
      <c r="P12" s="20"/>
    </row>
    <row r="13" customHeight="1" spans="1:16">
      <c r="A13" s="10"/>
      <c r="B13" s="11"/>
      <c r="C13" s="11"/>
      <c r="D13" s="10"/>
      <c r="E13" s="12"/>
      <c r="F13" s="12"/>
      <c r="G13" s="10"/>
      <c r="H13" s="10"/>
      <c r="I13" s="73"/>
      <c r="J13" s="13"/>
      <c r="K13" s="15"/>
      <c r="L13" s="15"/>
      <c r="M13" s="14"/>
      <c r="N13" s="148" t="str">
        <f t="shared" si="0"/>
        <v/>
      </c>
      <c r="O13" s="148" t="str">
        <f t="shared" si="1"/>
        <v/>
      </c>
      <c r="P13" s="20"/>
    </row>
    <row r="14" customHeight="1" spans="1:16">
      <c r="A14" s="10"/>
      <c r="B14" s="11"/>
      <c r="C14" s="11"/>
      <c r="D14" s="10"/>
      <c r="E14" s="12"/>
      <c r="F14" s="12"/>
      <c r="G14" s="10"/>
      <c r="H14" s="10"/>
      <c r="I14" s="73"/>
      <c r="J14" s="13"/>
      <c r="K14" s="15"/>
      <c r="L14" s="15"/>
      <c r="M14" s="14"/>
      <c r="N14" s="148" t="str">
        <f t="shared" si="0"/>
        <v/>
      </c>
      <c r="O14" s="148" t="str">
        <f t="shared" si="1"/>
        <v/>
      </c>
      <c r="P14" s="20"/>
    </row>
    <row r="15" customHeight="1" spans="1:16">
      <c r="A15" s="10"/>
      <c r="B15" s="11"/>
      <c r="C15" s="11"/>
      <c r="D15" s="10"/>
      <c r="E15" s="12"/>
      <c r="F15" s="12"/>
      <c r="G15" s="10"/>
      <c r="H15" s="10"/>
      <c r="I15" s="73"/>
      <c r="J15" s="13"/>
      <c r="K15" s="15"/>
      <c r="L15" s="15"/>
      <c r="M15" s="14"/>
      <c r="N15" s="148" t="str">
        <f t="shared" si="0"/>
        <v/>
      </c>
      <c r="O15" s="148" t="str">
        <f t="shared" si="1"/>
        <v/>
      </c>
      <c r="P15" s="20"/>
    </row>
    <row r="16" customHeight="1" spans="1:16">
      <c r="A16" s="10"/>
      <c r="B16" s="11"/>
      <c r="C16" s="11"/>
      <c r="D16" s="10"/>
      <c r="E16" s="12"/>
      <c r="F16" s="12"/>
      <c r="G16" s="10"/>
      <c r="H16" s="10"/>
      <c r="I16" s="73"/>
      <c r="J16" s="13"/>
      <c r="K16" s="15"/>
      <c r="L16" s="15"/>
      <c r="M16" s="14"/>
      <c r="N16" s="148" t="str">
        <f t="shared" si="0"/>
        <v/>
      </c>
      <c r="O16" s="148" t="str">
        <f t="shared" si="1"/>
        <v/>
      </c>
      <c r="P16" s="20"/>
    </row>
    <row r="17" customHeight="1" spans="1:16">
      <c r="A17" s="10"/>
      <c r="B17" s="11"/>
      <c r="C17" s="11"/>
      <c r="D17" s="10"/>
      <c r="E17" s="12"/>
      <c r="F17" s="12"/>
      <c r="G17" s="10"/>
      <c r="H17" s="10"/>
      <c r="I17" s="73"/>
      <c r="J17" s="13"/>
      <c r="K17" s="15"/>
      <c r="L17" s="15"/>
      <c r="M17" s="14"/>
      <c r="N17" s="148" t="str">
        <f t="shared" si="0"/>
        <v/>
      </c>
      <c r="O17" s="148" t="str">
        <f t="shared" si="1"/>
        <v/>
      </c>
      <c r="P17" s="20"/>
    </row>
    <row r="18" customHeight="1" spans="1:16">
      <c r="A18" s="10"/>
      <c r="B18" s="11"/>
      <c r="C18" s="11"/>
      <c r="D18" s="10"/>
      <c r="E18" s="12"/>
      <c r="F18" s="12"/>
      <c r="G18" s="10"/>
      <c r="H18" s="10"/>
      <c r="I18" s="73"/>
      <c r="J18" s="13"/>
      <c r="K18" s="15"/>
      <c r="L18" s="15"/>
      <c r="M18" s="14"/>
      <c r="N18" s="148" t="str">
        <f t="shared" si="0"/>
        <v/>
      </c>
      <c r="O18" s="148" t="str">
        <f t="shared" si="1"/>
        <v/>
      </c>
      <c r="P18" s="20"/>
    </row>
    <row r="19" customHeight="1" spans="1:16">
      <c r="A19" s="10"/>
      <c r="B19" s="11"/>
      <c r="C19" s="11"/>
      <c r="D19" s="10"/>
      <c r="E19" s="12"/>
      <c r="F19" s="12"/>
      <c r="G19" s="10"/>
      <c r="H19" s="10"/>
      <c r="I19" s="73"/>
      <c r="J19" s="13"/>
      <c r="K19" s="15"/>
      <c r="L19" s="15"/>
      <c r="M19" s="14"/>
      <c r="N19" s="148" t="str">
        <f t="shared" si="0"/>
        <v/>
      </c>
      <c r="O19" s="148" t="str">
        <f t="shared" si="1"/>
        <v/>
      </c>
      <c r="P19" s="20"/>
    </row>
    <row r="20" customHeight="1" spans="1:16">
      <c r="A20" s="10"/>
      <c r="B20" s="11"/>
      <c r="C20" s="11"/>
      <c r="D20" s="10"/>
      <c r="E20" s="12"/>
      <c r="F20" s="12"/>
      <c r="G20" s="10"/>
      <c r="H20" s="10"/>
      <c r="I20" s="73"/>
      <c r="J20" s="13"/>
      <c r="K20" s="15"/>
      <c r="L20" s="15"/>
      <c r="M20" s="14"/>
      <c r="N20" s="148" t="str">
        <f t="shared" si="0"/>
        <v/>
      </c>
      <c r="O20" s="148" t="str">
        <f t="shared" si="1"/>
        <v/>
      </c>
      <c r="P20" s="20"/>
    </row>
    <row r="21" customHeight="1" spans="1:16">
      <c r="A21" s="10"/>
      <c r="B21" s="11"/>
      <c r="C21" s="11"/>
      <c r="D21" s="10"/>
      <c r="E21" s="12"/>
      <c r="F21" s="12"/>
      <c r="G21" s="10"/>
      <c r="H21" s="10"/>
      <c r="I21" s="73"/>
      <c r="J21" s="13"/>
      <c r="K21" s="15"/>
      <c r="L21" s="15"/>
      <c r="M21" s="14"/>
      <c r="N21" s="148" t="str">
        <f t="shared" si="0"/>
        <v/>
      </c>
      <c r="O21" s="148" t="str">
        <f t="shared" si="1"/>
        <v/>
      </c>
      <c r="P21" s="20"/>
    </row>
    <row r="22" customHeight="1" spans="1:16">
      <c r="A22" s="10"/>
      <c r="B22" s="11"/>
      <c r="C22" s="11"/>
      <c r="D22" s="10"/>
      <c r="E22" s="12"/>
      <c r="F22" s="12"/>
      <c r="G22" s="10"/>
      <c r="H22" s="10"/>
      <c r="I22" s="73"/>
      <c r="J22" s="13"/>
      <c r="K22" s="15"/>
      <c r="L22" s="15"/>
      <c r="M22" s="14"/>
      <c r="N22" s="148" t="str">
        <f t="shared" si="0"/>
        <v/>
      </c>
      <c r="O22" s="148" t="str">
        <f t="shared" si="1"/>
        <v/>
      </c>
      <c r="P22" s="20"/>
    </row>
    <row r="23" customHeight="1" spans="1:16">
      <c r="A23" s="10"/>
      <c r="B23" s="11"/>
      <c r="C23" s="11"/>
      <c r="D23" s="10"/>
      <c r="E23" s="12"/>
      <c r="F23" s="12"/>
      <c r="G23" s="10"/>
      <c r="H23" s="10"/>
      <c r="I23" s="73"/>
      <c r="J23" s="13"/>
      <c r="K23" s="15"/>
      <c r="L23" s="15"/>
      <c r="M23" s="14"/>
      <c r="N23" s="148" t="str">
        <f t="shared" si="0"/>
        <v/>
      </c>
      <c r="O23" s="148" t="str">
        <f t="shared" si="1"/>
        <v/>
      </c>
      <c r="P23" s="20"/>
    </row>
    <row r="24" customHeight="1" spans="1:16">
      <c r="A24" s="10"/>
      <c r="B24" s="11"/>
      <c r="C24" s="11"/>
      <c r="D24" s="10"/>
      <c r="E24" s="12"/>
      <c r="F24" s="12"/>
      <c r="G24" s="10"/>
      <c r="H24" s="10"/>
      <c r="I24" s="73"/>
      <c r="J24" s="13"/>
      <c r="K24" s="15"/>
      <c r="L24" s="15"/>
      <c r="M24" s="14"/>
      <c r="N24" s="148" t="str">
        <f t="shared" si="0"/>
        <v/>
      </c>
      <c r="O24" s="148" t="str">
        <f t="shared" si="1"/>
        <v/>
      </c>
      <c r="P24" s="20"/>
    </row>
    <row r="25" customHeight="1" spans="1:16">
      <c r="A25" s="51" t="s">
        <v>621</v>
      </c>
      <c r="B25" s="29"/>
      <c r="C25" s="29"/>
      <c r="D25" s="10"/>
      <c r="E25" s="12"/>
      <c r="F25" s="12"/>
      <c r="G25" s="10"/>
      <c r="H25" s="10"/>
      <c r="I25" s="73">
        <f>SUM(I6:I24)</f>
        <v>0</v>
      </c>
      <c r="J25" s="13"/>
      <c r="K25" s="15">
        <f>SUM(K6:K24)</f>
        <v>0</v>
      </c>
      <c r="L25" s="15"/>
      <c r="M25" s="14">
        <f>SUM(M6:M24)</f>
        <v>0</v>
      </c>
      <c r="N25" s="148">
        <f t="shared" si="0"/>
        <v>0</v>
      </c>
      <c r="O25" s="148" t="str">
        <f t="shared" si="1"/>
        <v/>
      </c>
      <c r="P25" s="20"/>
    </row>
    <row r="26" customHeight="1" spans="1:16">
      <c r="A26" s="51" t="s">
        <v>1042</v>
      </c>
      <c r="B26" s="29"/>
      <c r="C26" s="29"/>
      <c r="D26" s="10"/>
      <c r="E26" s="12"/>
      <c r="F26" s="12"/>
      <c r="G26" s="10"/>
      <c r="H26" s="10"/>
      <c r="I26" s="73"/>
      <c r="J26" s="13"/>
      <c r="K26" s="15"/>
      <c r="L26" s="15"/>
      <c r="M26" s="14">
        <v>0</v>
      </c>
      <c r="N26" s="148" t="str">
        <f t="shared" si="0"/>
        <v/>
      </c>
      <c r="O26" s="148" t="str">
        <f t="shared" si="1"/>
        <v/>
      </c>
      <c r="P26" s="20"/>
    </row>
    <row r="27" customHeight="1" spans="1:16">
      <c r="A27" s="51" t="s">
        <v>641</v>
      </c>
      <c r="B27" s="29"/>
      <c r="C27" s="29"/>
      <c r="D27" s="10"/>
      <c r="E27" s="12"/>
      <c r="F27" s="12"/>
      <c r="G27" s="10"/>
      <c r="H27" s="10"/>
      <c r="I27" s="73">
        <f>I25-I26</f>
        <v>0</v>
      </c>
      <c r="J27" s="13"/>
      <c r="K27" s="15">
        <f>K25-K26</f>
        <v>0</v>
      </c>
      <c r="L27" s="15"/>
      <c r="M27" s="14">
        <f>M25-M26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5">
    <mergeCell ref="A2:P2"/>
    <mergeCell ref="A3:P3"/>
    <mergeCell ref="A25:B25"/>
    <mergeCell ref="A26:B26"/>
    <mergeCell ref="A27:B27"/>
  </mergeCells>
  <hyperlinks>
    <hyperlink ref="A1" location="索引目录!D39" display="返回索引页"/>
    <hyperlink ref="B1" location="非流动资产汇总!B7" display="返回"/>
  </hyperlinks>
  <printOptions horizontalCentered="1"/>
  <pageMargins left="0.354166666666667" right="0.354166666666667" top="0.786805555555556" bottom="0.786805555555556" header="0.9" footer="0.511805555555556"/>
  <pageSetup paperSize="9" scale="66" fitToHeight="0" orientation="landscape"/>
  <headerFooter alignWithMargins="0">
    <oddHeader>&amp;R&amp;"宋体,常规"&amp;10表&amp;"Times New Roman,常规"4-2
&amp;"宋体,常规"共&amp;"Times New Roman,常规"&amp;N&amp;"宋体,常规"页第&amp;"Times New Roman,常规"&amp;P&amp;"宋体,常规"页</oddHead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topLeftCell="A14" workbookViewId="0">
      <selection activeCell="H13" sqref="H13"/>
    </sheetView>
  </sheetViews>
  <sheetFormatPr defaultColWidth="9" defaultRowHeight="15.75" customHeight="1"/>
  <cols>
    <col min="1" max="1" width="5.1" customWidth="1"/>
    <col min="2" max="2" width="23.1" customWidth="1" outlineLevel="1"/>
    <col min="3" max="3" width="23.1" customWidth="1"/>
    <col min="4" max="4" width="17.1" customWidth="1"/>
    <col min="5" max="5" width="7.9" customWidth="1"/>
    <col min="6" max="6" width="13.1" customWidth="1" outlineLevel="1"/>
    <col min="7" max="9" width="14.4" customWidth="1"/>
    <col min="10" max="10" width="9.5" customWidth="1"/>
    <col min="11" max="11" width="14.6" customWidth="1"/>
  </cols>
  <sheetData>
    <row r="1" spans="1:11">
      <c r="A1" s="1" t="s">
        <v>421</v>
      </c>
      <c r="B1" s="89" t="s">
        <v>1043</v>
      </c>
      <c r="C1" s="2"/>
      <c r="D1" s="3"/>
      <c r="E1" s="3"/>
      <c r="F1" s="3"/>
      <c r="G1" s="3"/>
      <c r="H1" s="3"/>
      <c r="I1" s="3"/>
      <c r="J1" s="3"/>
      <c r="K1" s="3"/>
    </row>
    <row r="2" ht="30" customHeight="1" spans="1:11">
      <c r="A2" s="4" t="s">
        <v>1044</v>
      </c>
      <c r="B2" s="4"/>
      <c r="C2" s="4"/>
      <c r="D2" s="4"/>
      <c r="E2" s="4"/>
      <c r="F2" s="4"/>
      <c r="G2" s="4"/>
      <c r="H2" s="4"/>
      <c r="I2" s="4"/>
      <c r="J2" s="4"/>
      <c r="K2" s="4"/>
    </row>
    <row r="3" ht="14.1" customHeight="1" spans="1:11">
      <c r="A3" s="5" t="e">
        <f>CONCATENATE(#REF!,#REF!,#REF!,#REF!,#REF!,#REF!,#REF!)</f>
        <v>#REF!</v>
      </c>
      <c r="B3" s="5"/>
      <c r="C3" s="5"/>
      <c r="D3" s="5"/>
      <c r="E3" s="5"/>
      <c r="F3" s="5"/>
      <c r="G3" s="18"/>
      <c r="H3" s="18"/>
      <c r="I3" s="18"/>
      <c r="J3" s="18"/>
      <c r="K3" s="18"/>
    </row>
    <row r="4" customHeight="1" spans="1:11">
      <c r="A4" s="6" t="e">
        <f>#REF!&amp;#REF!</f>
        <v>#REF!</v>
      </c>
      <c r="G4" s="583"/>
      <c r="K4" s="19" t="s">
        <v>464</v>
      </c>
    </row>
    <row r="5" ht="27.9" customHeight="1" spans="1:11">
      <c r="A5" s="7" t="s">
        <v>465</v>
      </c>
      <c r="B5" s="7" t="s">
        <v>572</v>
      </c>
      <c r="C5" s="7" t="s">
        <v>626</v>
      </c>
      <c r="D5" s="7" t="s">
        <v>628</v>
      </c>
      <c r="E5" s="7" t="s">
        <v>629</v>
      </c>
      <c r="F5" s="7" t="s">
        <v>467</v>
      </c>
      <c r="G5" s="35" t="s">
        <v>426</v>
      </c>
      <c r="H5" s="7" t="s">
        <v>427</v>
      </c>
      <c r="I5" s="7" t="s">
        <v>428</v>
      </c>
      <c r="J5" s="147" t="s">
        <v>469</v>
      </c>
      <c r="K5" s="7" t="s">
        <v>577</v>
      </c>
    </row>
    <row r="6" customHeight="1" spans="1:11">
      <c r="A6" s="10"/>
      <c r="B6" s="82"/>
      <c r="C6" s="11"/>
      <c r="D6" s="10"/>
      <c r="E6" s="12"/>
      <c r="F6" s="14"/>
      <c r="G6" s="169"/>
      <c r="H6" s="14"/>
      <c r="I6" s="148" t="str">
        <f>IF(G6="","",H6-G6)</f>
        <v/>
      </c>
      <c r="J6" s="148" t="str">
        <f>IF(G6=0,"",I6/G6*100)</f>
        <v/>
      </c>
      <c r="K6" s="20"/>
    </row>
    <row r="7" customHeight="1" spans="1:11">
      <c r="A7" s="10"/>
      <c r="B7" s="11"/>
      <c r="C7" s="11"/>
      <c r="D7" s="10"/>
      <c r="E7" s="12"/>
      <c r="F7" s="14"/>
      <c r="G7" s="169"/>
      <c r="H7" s="14"/>
      <c r="I7" s="148" t="str">
        <f t="shared" ref="I7:I27" si="0">IF(G7="","",H7-G7)</f>
        <v/>
      </c>
      <c r="J7" s="148" t="str">
        <f t="shared" ref="J7:J27" si="1">IF(G7=0,"",I7/G7*100)</f>
        <v/>
      </c>
      <c r="K7" s="20"/>
    </row>
    <row r="8" customHeight="1" spans="1:11">
      <c r="A8" s="10"/>
      <c r="B8" s="11"/>
      <c r="C8" s="11"/>
      <c r="D8" s="10"/>
      <c r="E8" s="12"/>
      <c r="F8" s="14"/>
      <c r="G8" s="169"/>
      <c r="H8" s="14"/>
      <c r="I8" s="148" t="str">
        <f t="shared" si="0"/>
        <v/>
      </c>
      <c r="J8" s="148" t="str">
        <f t="shared" si="1"/>
        <v/>
      </c>
      <c r="K8" s="20"/>
    </row>
    <row r="9" customHeight="1" spans="1:11">
      <c r="A9" s="10"/>
      <c r="B9" s="11"/>
      <c r="C9" s="11"/>
      <c r="D9" s="10"/>
      <c r="E9" s="12"/>
      <c r="F9" s="14"/>
      <c r="G9" s="169"/>
      <c r="H9" s="14"/>
      <c r="I9" s="148" t="str">
        <f t="shared" si="0"/>
        <v/>
      </c>
      <c r="J9" s="148" t="str">
        <f t="shared" si="1"/>
        <v/>
      </c>
      <c r="K9" s="20"/>
    </row>
    <row r="10" customHeight="1" spans="1:11">
      <c r="A10" s="10"/>
      <c r="B10" s="11"/>
      <c r="C10" s="11"/>
      <c r="D10" s="10"/>
      <c r="E10" s="12"/>
      <c r="F10" s="14"/>
      <c r="G10" s="169"/>
      <c r="H10" s="14"/>
      <c r="I10" s="148" t="str">
        <f t="shared" si="0"/>
        <v/>
      </c>
      <c r="J10" s="148" t="str">
        <f t="shared" si="1"/>
        <v/>
      </c>
      <c r="K10" s="20"/>
    </row>
    <row r="11" customHeight="1" spans="1:11">
      <c r="A11" s="10"/>
      <c r="B11" s="11"/>
      <c r="C11" s="11"/>
      <c r="D11" s="10"/>
      <c r="E11" s="12"/>
      <c r="F11" s="14"/>
      <c r="G11" s="169"/>
      <c r="H11" s="14"/>
      <c r="I11" s="148" t="str">
        <f t="shared" si="0"/>
        <v/>
      </c>
      <c r="J11" s="148" t="str">
        <f t="shared" si="1"/>
        <v/>
      </c>
      <c r="K11" s="20"/>
    </row>
    <row r="12" customHeight="1" spans="1:11">
      <c r="A12" s="10"/>
      <c r="B12" s="11"/>
      <c r="C12" s="11"/>
      <c r="D12" s="10"/>
      <c r="E12" s="12"/>
      <c r="F12" s="14"/>
      <c r="G12" s="169"/>
      <c r="H12" s="14"/>
      <c r="I12" s="148" t="str">
        <f t="shared" si="0"/>
        <v/>
      </c>
      <c r="J12" s="148" t="str">
        <f t="shared" si="1"/>
        <v/>
      </c>
      <c r="K12" s="20"/>
    </row>
    <row r="13" customHeight="1" spans="1:11">
      <c r="A13" s="10"/>
      <c r="B13" s="11"/>
      <c r="C13" s="11"/>
      <c r="D13" s="10"/>
      <c r="E13" s="12"/>
      <c r="F13" s="14"/>
      <c r="G13" s="169"/>
      <c r="H13" s="14"/>
      <c r="I13" s="148" t="str">
        <f t="shared" si="0"/>
        <v/>
      </c>
      <c r="J13" s="148" t="str">
        <f t="shared" si="1"/>
        <v/>
      </c>
      <c r="K13" s="20"/>
    </row>
    <row r="14" customHeight="1" spans="1:11">
      <c r="A14" s="10"/>
      <c r="B14" s="11"/>
      <c r="C14" s="11"/>
      <c r="D14" s="10"/>
      <c r="E14" s="12"/>
      <c r="F14" s="14"/>
      <c r="G14" s="169"/>
      <c r="H14" s="14"/>
      <c r="I14" s="148" t="str">
        <f t="shared" si="0"/>
        <v/>
      </c>
      <c r="J14" s="148" t="str">
        <f t="shared" si="1"/>
        <v/>
      </c>
      <c r="K14" s="20"/>
    </row>
    <row r="15" customHeight="1" spans="1:11">
      <c r="A15" s="10"/>
      <c r="B15" s="11"/>
      <c r="C15" s="11"/>
      <c r="D15" s="10"/>
      <c r="E15" s="12"/>
      <c r="F15" s="14"/>
      <c r="G15" s="169"/>
      <c r="H15" s="14"/>
      <c r="I15" s="148" t="str">
        <f t="shared" si="0"/>
        <v/>
      </c>
      <c r="J15" s="148" t="str">
        <f t="shared" si="1"/>
        <v/>
      </c>
      <c r="K15" s="20"/>
    </row>
    <row r="16" customHeight="1" spans="1:11">
      <c r="A16" s="10"/>
      <c r="B16" s="11"/>
      <c r="C16" s="11"/>
      <c r="D16" s="10"/>
      <c r="E16" s="12"/>
      <c r="F16" s="14"/>
      <c r="G16" s="169"/>
      <c r="H16" s="14"/>
      <c r="I16" s="148" t="str">
        <f t="shared" si="0"/>
        <v/>
      </c>
      <c r="J16" s="148" t="str">
        <f t="shared" si="1"/>
        <v/>
      </c>
      <c r="K16" s="20"/>
    </row>
    <row r="17" customHeight="1" spans="1:11">
      <c r="A17" s="10"/>
      <c r="B17" s="11"/>
      <c r="C17" s="11"/>
      <c r="D17" s="10"/>
      <c r="E17" s="12"/>
      <c r="F17" s="14"/>
      <c r="G17" s="169"/>
      <c r="H17" s="14"/>
      <c r="I17" s="148" t="str">
        <f t="shared" si="0"/>
        <v/>
      </c>
      <c r="J17" s="148" t="str">
        <f t="shared" si="1"/>
        <v/>
      </c>
      <c r="K17" s="20"/>
    </row>
    <row r="18" customHeight="1" spans="1:11">
      <c r="A18" s="10"/>
      <c r="B18" s="11"/>
      <c r="C18" s="11"/>
      <c r="D18" s="10"/>
      <c r="E18" s="12"/>
      <c r="F18" s="14"/>
      <c r="G18" s="169"/>
      <c r="H18" s="14"/>
      <c r="I18" s="148" t="str">
        <f t="shared" si="0"/>
        <v/>
      </c>
      <c r="J18" s="148" t="str">
        <f t="shared" si="1"/>
        <v/>
      </c>
      <c r="K18" s="20"/>
    </row>
    <row r="19" customHeight="1" spans="1:11">
      <c r="A19" s="10"/>
      <c r="B19" s="11"/>
      <c r="C19" s="11"/>
      <c r="D19" s="10"/>
      <c r="E19" s="12"/>
      <c r="F19" s="14"/>
      <c r="G19" s="169"/>
      <c r="H19" s="14"/>
      <c r="I19" s="148" t="str">
        <f t="shared" si="0"/>
        <v/>
      </c>
      <c r="J19" s="148" t="str">
        <f t="shared" si="1"/>
        <v/>
      </c>
      <c r="K19" s="20"/>
    </row>
    <row r="20" customHeight="1" spans="1:11">
      <c r="A20" s="10"/>
      <c r="B20" s="11"/>
      <c r="C20" s="11"/>
      <c r="D20" s="10"/>
      <c r="E20" s="12"/>
      <c r="F20" s="14"/>
      <c r="G20" s="169"/>
      <c r="H20" s="14"/>
      <c r="I20" s="148" t="str">
        <f t="shared" si="0"/>
        <v/>
      </c>
      <c r="J20" s="148" t="str">
        <f t="shared" si="1"/>
        <v/>
      </c>
      <c r="K20" s="20"/>
    </row>
    <row r="21" customHeight="1" spans="1:11">
      <c r="A21" s="10"/>
      <c r="B21" s="11"/>
      <c r="C21" s="11"/>
      <c r="D21" s="10"/>
      <c r="E21" s="12"/>
      <c r="F21" s="14"/>
      <c r="G21" s="169"/>
      <c r="H21" s="14"/>
      <c r="I21" s="148" t="str">
        <f t="shared" si="0"/>
        <v/>
      </c>
      <c r="J21" s="148" t="str">
        <f t="shared" si="1"/>
        <v/>
      </c>
      <c r="K21" s="20"/>
    </row>
    <row r="22" customHeight="1" spans="1:11">
      <c r="A22" s="10"/>
      <c r="B22" s="11"/>
      <c r="C22" s="11"/>
      <c r="D22" s="10"/>
      <c r="E22" s="12"/>
      <c r="F22" s="14"/>
      <c r="G22" s="169"/>
      <c r="H22" s="14"/>
      <c r="I22" s="148" t="str">
        <f t="shared" si="0"/>
        <v/>
      </c>
      <c r="J22" s="148" t="str">
        <f t="shared" si="1"/>
        <v/>
      </c>
      <c r="K22" s="20"/>
    </row>
    <row r="23" customHeight="1" spans="1:11">
      <c r="A23" s="10"/>
      <c r="B23" s="11"/>
      <c r="C23" s="11"/>
      <c r="D23" s="10"/>
      <c r="E23" s="12"/>
      <c r="F23" s="14"/>
      <c r="G23" s="169"/>
      <c r="H23" s="14"/>
      <c r="I23" s="148" t="str">
        <f t="shared" si="0"/>
        <v/>
      </c>
      <c r="J23" s="148" t="str">
        <f t="shared" si="1"/>
        <v/>
      </c>
      <c r="K23" s="20"/>
    </row>
    <row r="24" customHeight="1" spans="1:11">
      <c r="A24" s="51" t="s">
        <v>621</v>
      </c>
      <c r="B24" s="29"/>
      <c r="C24" s="29"/>
      <c r="D24" s="10"/>
      <c r="E24" s="12"/>
      <c r="F24" s="14">
        <f>SUM(F6:F23)</f>
        <v>0</v>
      </c>
      <c r="G24" s="169">
        <f>SUM(G6:G23)</f>
        <v>0</v>
      </c>
      <c r="H24" s="14">
        <f>SUM(H6:H23)</f>
        <v>0</v>
      </c>
      <c r="I24" s="148">
        <f t="shared" si="0"/>
        <v>0</v>
      </c>
      <c r="J24" s="148" t="str">
        <f t="shared" si="1"/>
        <v/>
      </c>
      <c r="K24" s="20"/>
    </row>
    <row r="25" customHeight="1" spans="1:11">
      <c r="A25" s="51" t="s">
        <v>640</v>
      </c>
      <c r="B25" s="29"/>
      <c r="C25" s="29"/>
      <c r="D25" s="10"/>
      <c r="E25" s="12"/>
      <c r="F25" s="14"/>
      <c r="G25" s="169"/>
      <c r="H25" s="14">
        <v>0</v>
      </c>
      <c r="I25" s="148" t="str">
        <f t="shared" si="0"/>
        <v/>
      </c>
      <c r="J25" s="148" t="str">
        <f t="shared" si="1"/>
        <v/>
      </c>
      <c r="K25" s="20"/>
    </row>
    <row r="26" customHeight="1" spans="1:11">
      <c r="A26" s="51" t="s">
        <v>623</v>
      </c>
      <c r="B26" s="29"/>
      <c r="C26" s="29"/>
      <c r="D26" s="10"/>
      <c r="E26" s="12"/>
      <c r="F26" s="14"/>
      <c r="G26" s="169"/>
      <c r="H26" s="14"/>
      <c r="I26" s="148" t="str">
        <f t="shared" si="0"/>
        <v/>
      </c>
      <c r="J26" s="148" t="str">
        <f t="shared" si="1"/>
        <v/>
      </c>
      <c r="K26" s="20"/>
    </row>
    <row r="27" customHeight="1" spans="1:11">
      <c r="A27" s="51" t="s">
        <v>641</v>
      </c>
      <c r="B27" s="29"/>
      <c r="C27" s="29"/>
      <c r="D27" s="20"/>
      <c r="E27" s="12"/>
      <c r="F27" s="14">
        <f>F24-F25-F26</f>
        <v>0</v>
      </c>
      <c r="G27" s="15">
        <f>G24-G25-G26</f>
        <v>0</v>
      </c>
      <c r="H27" s="14">
        <f>H24-H25-H26</f>
        <v>0</v>
      </c>
      <c r="I27" s="148">
        <f t="shared" si="0"/>
        <v>0</v>
      </c>
      <c r="J27" s="148" t="str">
        <f t="shared" si="1"/>
        <v/>
      </c>
      <c r="K27" s="20"/>
    </row>
    <row r="28" customHeight="1" spans="1:8">
      <c r="A28" s="17" t="e">
        <f>#REF!&amp;#REF!</f>
        <v>#REF!</v>
      </c>
      <c r="G28" s="126"/>
      <c r="H28" s="27" t="e">
        <f>"评估人员："&amp;#REF!</f>
        <v>#REF!</v>
      </c>
    </row>
    <row r="29" customHeight="1" spans="1:7">
      <c r="A29" s="17" t="e">
        <f>CONCATENATE(#REF!,#REF!,#REF!,#REF!,#REF!,#REF!,#REF!)</f>
        <v>#REF!</v>
      </c>
      <c r="G29" s="126"/>
    </row>
    <row r="30" customHeight="1" spans="2:7">
      <c r="B30" s="173" t="s">
        <v>642</v>
      </c>
      <c r="C30" s="27" t="s">
        <v>643</v>
      </c>
      <c r="G30" s="126"/>
    </row>
    <row r="31" customHeight="1" spans="2:7">
      <c r="B31" s="19" t="s">
        <v>644</v>
      </c>
      <c r="C31" s="27" t="s">
        <v>645</v>
      </c>
      <c r="G31" s="126"/>
    </row>
    <row r="32" customHeight="1" spans="3:7">
      <c r="C32" s="27" t="s">
        <v>646</v>
      </c>
      <c r="G32" s="126"/>
    </row>
    <row r="33" customHeight="1" spans="3:7">
      <c r="C33" s="27" t="s">
        <v>662</v>
      </c>
      <c r="G33" s="126"/>
    </row>
    <row r="34" customHeight="1" spans="3:7">
      <c r="C34" s="27" t="s">
        <v>648</v>
      </c>
      <c r="G34" s="126"/>
    </row>
    <row r="35" customHeight="1" spans="7:7">
      <c r="G35" s="126"/>
    </row>
    <row r="36" customHeight="1" spans="7:7">
      <c r="G36" s="126"/>
    </row>
    <row r="37" customHeight="1" spans="7:7">
      <c r="G37" s="126"/>
    </row>
    <row r="38" customHeight="1" spans="7:7">
      <c r="G38" s="126"/>
    </row>
    <row r="39" customHeight="1" spans="7:7">
      <c r="G39" s="126"/>
    </row>
    <row r="40" customHeight="1" spans="7:7">
      <c r="G40" s="126"/>
    </row>
    <row r="41" customHeight="1" spans="7:7">
      <c r="G41" s="126"/>
    </row>
    <row r="42" customHeight="1" spans="7:7">
      <c r="G42" s="126"/>
    </row>
    <row r="43" customHeight="1" spans="7:7">
      <c r="G43" s="126"/>
    </row>
    <row r="44" customHeight="1" spans="7:7">
      <c r="G44" s="126"/>
    </row>
    <row r="45" customHeight="1" spans="7:7">
      <c r="G45" s="126"/>
    </row>
    <row r="46" customHeight="1" spans="7:7">
      <c r="G46" s="126"/>
    </row>
    <row r="47" customHeight="1" spans="7:7">
      <c r="G47" s="126"/>
    </row>
    <row r="48" customHeight="1" spans="7:7">
      <c r="G48" s="126"/>
    </row>
    <row r="49" customHeight="1" spans="7:7">
      <c r="G49" s="126"/>
    </row>
    <row r="50" customHeight="1" spans="7:7">
      <c r="G50" s="126"/>
    </row>
    <row r="51" customHeight="1" spans="7:7">
      <c r="G51" s="126"/>
    </row>
    <row r="52" customHeight="1" spans="7:7">
      <c r="G52" s="126"/>
    </row>
    <row r="53" customHeight="1" spans="7:7">
      <c r="G53" s="126"/>
    </row>
    <row r="54" customHeight="1" spans="7:7">
      <c r="G54" s="126"/>
    </row>
    <row r="55" customHeight="1" spans="7:7">
      <c r="G55" s="126"/>
    </row>
    <row r="56" customHeight="1" spans="7:7">
      <c r="G56" s="126"/>
    </row>
    <row r="57" customHeight="1" spans="7:7">
      <c r="G57" s="126"/>
    </row>
    <row r="58" customHeight="1" spans="7:7">
      <c r="G58" s="126"/>
    </row>
    <row r="59" customHeight="1" spans="7:7">
      <c r="G59" s="126"/>
    </row>
    <row r="60" customHeight="1" spans="7:7">
      <c r="G60" s="126"/>
    </row>
    <row r="61" customHeight="1" spans="7:7">
      <c r="G61" s="126"/>
    </row>
    <row r="62" customHeight="1" spans="7:7">
      <c r="G62" s="126"/>
    </row>
    <row r="63" customHeight="1" spans="7:7">
      <c r="G63" s="126"/>
    </row>
    <row r="64" customHeight="1" spans="7:7">
      <c r="G64" s="126"/>
    </row>
    <row r="65" customHeight="1" spans="7:7">
      <c r="G65" s="126"/>
    </row>
    <row r="66" customHeight="1" spans="7:7">
      <c r="G66" s="126"/>
    </row>
    <row r="67" customHeight="1" spans="7:7">
      <c r="G67" s="126"/>
    </row>
    <row r="68" customHeight="1" spans="7:7">
      <c r="G68" s="126"/>
    </row>
    <row r="69" customHeight="1" spans="7:7">
      <c r="G69" s="126"/>
    </row>
    <row r="70" customHeight="1" spans="7:7">
      <c r="G70" s="126"/>
    </row>
    <row r="71" customHeight="1" spans="7:7">
      <c r="G71" s="126"/>
    </row>
    <row r="72" customHeight="1" spans="7:7">
      <c r="G72" s="126"/>
    </row>
    <row r="73" customHeight="1" spans="7:7">
      <c r="G73" s="126"/>
    </row>
    <row r="74" customHeight="1" spans="7:7">
      <c r="G74" s="126"/>
    </row>
    <row r="75" customHeight="1" spans="7:7">
      <c r="G75" s="126"/>
    </row>
    <row r="76" customHeight="1" spans="7:7">
      <c r="G76" s="126"/>
    </row>
    <row r="77" customHeight="1" spans="7:7">
      <c r="G77" s="126"/>
    </row>
    <row r="78" customHeight="1" spans="7:7">
      <c r="G78" s="126"/>
    </row>
    <row r="79" customHeight="1" spans="7:7">
      <c r="G79" s="126"/>
    </row>
    <row r="80" customHeight="1" spans="7:7">
      <c r="G80" s="126"/>
    </row>
    <row r="81" customHeight="1" spans="7:7">
      <c r="G81" s="126"/>
    </row>
    <row r="82" customHeight="1" spans="7:7">
      <c r="G82" s="126"/>
    </row>
    <row r="83" customHeight="1" spans="7:7">
      <c r="G83" s="126"/>
    </row>
    <row r="84" customHeight="1" spans="7:7">
      <c r="G84" s="126"/>
    </row>
    <row r="85" customHeight="1" spans="7:7">
      <c r="G85" s="126"/>
    </row>
    <row r="86" customHeight="1" spans="7:7">
      <c r="G86" s="126"/>
    </row>
    <row r="87" customHeight="1" spans="7:7">
      <c r="G87" s="126"/>
    </row>
    <row r="88" customHeight="1" spans="7:7">
      <c r="G88" s="126"/>
    </row>
    <row r="89" customHeight="1" spans="7:7">
      <c r="G89" s="126"/>
    </row>
    <row r="90" customHeight="1" spans="7:7">
      <c r="G90" s="126"/>
    </row>
    <row r="91" customHeight="1" spans="7:7">
      <c r="G91" s="126"/>
    </row>
    <row r="92" customHeight="1" spans="7:7">
      <c r="G92" s="126"/>
    </row>
    <row r="93" customHeight="1" spans="7:7">
      <c r="G93" s="126"/>
    </row>
    <row r="94" customHeight="1" spans="7:7">
      <c r="G94" s="126"/>
    </row>
    <row r="95" customHeight="1" spans="7:7">
      <c r="G95" s="126"/>
    </row>
    <row r="96" customHeight="1" spans="7:7">
      <c r="G96" s="126"/>
    </row>
    <row r="97" customHeight="1" spans="7:7">
      <c r="G97" s="126"/>
    </row>
    <row r="98" customHeight="1" spans="7:7">
      <c r="G98" s="126"/>
    </row>
    <row r="99" customHeight="1" spans="7:7">
      <c r="G99" s="126"/>
    </row>
    <row r="100" customHeight="1" spans="7:7">
      <c r="G100" s="126"/>
    </row>
    <row r="101" customHeight="1" spans="7:7">
      <c r="G101" s="126"/>
    </row>
    <row r="102" customHeight="1" spans="7:7">
      <c r="G102" s="126"/>
    </row>
    <row r="103" customHeight="1" spans="7:7">
      <c r="G103" s="126"/>
    </row>
    <row r="104" customHeight="1" spans="7:7">
      <c r="G104" s="126"/>
    </row>
    <row r="105" customHeight="1" spans="7:7">
      <c r="G105" s="126"/>
    </row>
    <row r="106" customHeight="1" spans="7:7">
      <c r="G106" s="126"/>
    </row>
    <row r="107" customHeight="1" spans="7:7">
      <c r="G107" s="126"/>
    </row>
    <row r="108" customHeight="1" spans="7:7">
      <c r="G108" s="126"/>
    </row>
    <row r="109" customHeight="1" spans="7:7">
      <c r="G109" s="126"/>
    </row>
    <row r="110" customHeight="1" spans="7:7">
      <c r="G110" s="126"/>
    </row>
    <row r="111" customHeight="1" spans="7:7">
      <c r="G111" s="126"/>
    </row>
    <row r="112" customHeight="1" spans="7:7">
      <c r="G112" s="126"/>
    </row>
    <row r="113" customHeight="1" spans="7:7">
      <c r="G113" s="126"/>
    </row>
    <row r="114" customHeight="1" spans="7:7">
      <c r="G114" s="126"/>
    </row>
    <row r="115" customHeight="1" spans="7:7">
      <c r="G115" s="126"/>
    </row>
    <row r="116" customHeight="1" spans="7:7">
      <c r="G116" s="126"/>
    </row>
    <row r="117" customHeight="1" spans="7:7">
      <c r="G117" s="126"/>
    </row>
    <row r="118" customHeight="1" spans="7:7">
      <c r="G118" s="126"/>
    </row>
    <row r="119" customHeight="1" spans="7:7">
      <c r="G119" s="126"/>
    </row>
    <row r="120" customHeight="1" spans="7:7">
      <c r="G120" s="126"/>
    </row>
    <row r="121" customHeight="1" spans="7:7">
      <c r="G121" s="126"/>
    </row>
    <row r="122" customHeight="1" spans="7:7">
      <c r="G122" s="126"/>
    </row>
    <row r="123" customHeight="1" spans="7:7">
      <c r="G123" s="126"/>
    </row>
    <row r="124" customHeight="1" spans="7:7">
      <c r="G124" s="126"/>
    </row>
    <row r="125" customHeight="1" spans="7:7">
      <c r="G125" s="126"/>
    </row>
    <row r="126" customHeight="1" spans="7:7">
      <c r="G126" s="126"/>
    </row>
    <row r="127" customHeight="1" spans="7:7">
      <c r="G127" s="126"/>
    </row>
    <row r="128" customHeight="1" spans="7:7">
      <c r="G128" s="126"/>
    </row>
    <row r="129" customHeight="1" spans="7:7">
      <c r="G129" s="126"/>
    </row>
    <row r="130" customHeight="1" spans="7:7">
      <c r="G130" s="126"/>
    </row>
    <row r="131" customHeight="1" spans="7:7">
      <c r="G131" s="126"/>
    </row>
    <row r="132" customHeight="1" spans="7:7">
      <c r="G132" s="126"/>
    </row>
    <row r="133" customHeight="1" spans="7:7">
      <c r="G133" s="126"/>
    </row>
    <row r="134" customHeight="1" spans="7:7">
      <c r="G134" s="126"/>
    </row>
    <row r="135" customHeight="1" spans="7:7">
      <c r="G135" s="126"/>
    </row>
    <row r="136" customHeight="1" spans="7:7">
      <c r="G136" s="126"/>
    </row>
    <row r="137" customHeight="1" spans="7:7">
      <c r="G137" s="126"/>
    </row>
    <row r="138" customHeight="1" spans="7:7">
      <c r="G138" s="126"/>
    </row>
    <row r="139" customHeight="1" spans="7:7">
      <c r="G139" s="126"/>
    </row>
    <row r="140" customHeight="1" spans="7:7">
      <c r="G140" s="126"/>
    </row>
    <row r="141" customHeight="1" spans="7:7">
      <c r="G141" s="126"/>
    </row>
    <row r="142" customHeight="1" spans="7:7">
      <c r="G142" s="126"/>
    </row>
    <row r="143" customHeight="1" spans="7:7">
      <c r="G143" s="126"/>
    </row>
    <row r="144" customHeight="1" spans="7:7">
      <c r="G144" s="126"/>
    </row>
    <row r="145" customHeight="1" spans="7:7">
      <c r="G145" s="126"/>
    </row>
    <row r="146" customHeight="1" spans="7:7">
      <c r="G146" s="126"/>
    </row>
    <row r="147" customHeight="1" spans="7:7">
      <c r="G147" s="126"/>
    </row>
    <row r="148" customHeight="1" spans="7:7">
      <c r="G148" s="126"/>
    </row>
    <row r="149" customHeight="1" spans="7:7">
      <c r="G149" s="126"/>
    </row>
    <row r="150" customHeight="1" spans="7:7">
      <c r="G150" s="126"/>
    </row>
    <row r="151" customHeight="1" spans="7:7">
      <c r="G151" s="126"/>
    </row>
    <row r="152" customHeight="1" spans="7:7">
      <c r="G152" s="126"/>
    </row>
    <row r="153" customHeight="1" spans="7:7">
      <c r="G153" s="126"/>
    </row>
    <row r="154" customHeight="1" spans="7:7">
      <c r="G154" s="126"/>
    </row>
    <row r="155" customHeight="1" spans="7:7">
      <c r="G155" s="126"/>
    </row>
    <row r="156" customHeight="1" spans="7:7">
      <c r="G156" s="126"/>
    </row>
    <row r="157" customHeight="1" spans="7:7">
      <c r="G157" s="126"/>
    </row>
    <row r="158" customHeight="1" spans="7:7">
      <c r="G158" s="126"/>
    </row>
    <row r="159" customHeight="1" spans="7:7">
      <c r="G159" s="126"/>
    </row>
    <row r="160" customHeight="1" spans="7:7">
      <c r="G160" s="126"/>
    </row>
    <row r="161" customHeight="1" spans="7:7">
      <c r="G161" s="126"/>
    </row>
    <row r="162" customHeight="1" spans="7:7">
      <c r="G162" s="126"/>
    </row>
    <row r="163" customHeight="1" spans="7:7">
      <c r="G163" s="126"/>
    </row>
    <row r="164" customHeight="1" spans="7:7">
      <c r="G164" s="126"/>
    </row>
    <row r="165" customHeight="1" spans="7:7">
      <c r="G165" s="126"/>
    </row>
    <row r="166" customHeight="1" spans="7:7">
      <c r="G166" s="126"/>
    </row>
    <row r="167" customHeight="1" spans="7:7">
      <c r="G167" s="126"/>
    </row>
    <row r="168" customHeight="1" spans="7:7">
      <c r="G168" s="126"/>
    </row>
    <row r="169" customHeight="1" spans="7:7">
      <c r="G169" s="126"/>
    </row>
    <row r="170" customHeight="1" spans="7:7">
      <c r="G170" s="126"/>
    </row>
    <row r="171" customHeight="1" spans="7:7">
      <c r="G171" s="126"/>
    </row>
    <row r="172" customHeight="1" spans="7:7">
      <c r="G172" s="126"/>
    </row>
    <row r="173" customHeight="1" spans="7:7">
      <c r="G173" s="126"/>
    </row>
    <row r="174" customHeight="1" spans="7:7">
      <c r="G174" s="126"/>
    </row>
    <row r="175" customHeight="1" spans="7:7">
      <c r="G175" s="126"/>
    </row>
    <row r="176" customHeight="1" spans="7:7">
      <c r="G176" s="126"/>
    </row>
    <row r="177" customHeight="1" spans="7:7">
      <c r="G177" s="126"/>
    </row>
    <row r="178" customHeight="1" spans="7:7">
      <c r="G178" s="126"/>
    </row>
    <row r="179" customHeight="1" spans="7:7">
      <c r="G179" s="126"/>
    </row>
    <row r="180" customHeight="1" spans="7:7">
      <c r="G180" s="126"/>
    </row>
    <row r="181" customHeight="1" spans="7:7">
      <c r="G181" s="126"/>
    </row>
    <row r="182" customHeight="1" spans="7:7">
      <c r="G182" s="126"/>
    </row>
    <row r="183" customHeight="1" spans="7:7">
      <c r="G183" s="126"/>
    </row>
    <row r="184" customHeight="1" spans="7:7">
      <c r="G184" s="126"/>
    </row>
    <row r="185" customHeight="1" spans="7:7">
      <c r="G185" s="126"/>
    </row>
    <row r="186" customHeight="1" spans="7:7">
      <c r="G186" s="126"/>
    </row>
    <row r="187" customHeight="1" spans="7:7">
      <c r="G187" s="126"/>
    </row>
    <row r="188" customHeight="1" spans="7:7">
      <c r="G188" s="126"/>
    </row>
    <row r="189" customHeight="1" spans="7:7">
      <c r="G189" s="126"/>
    </row>
    <row r="190" customHeight="1" spans="7:7">
      <c r="G190" s="126"/>
    </row>
    <row r="191" customHeight="1" spans="7:7">
      <c r="G191" s="126"/>
    </row>
    <row r="192" customHeight="1" spans="7:7">
      <c r="G192" s="126"/>
    </row>
    <row r="193" customHeight="1" spans="7:7">
      <c r="G193" s="126"/>
    </row>
    <row r="194" customHeight="1" spans="7:7">
      <c r="G194" s="126"/>
    </row>
    <row r="195" customHeight="1" spans="7:7">
      <c r="G195" s="126"/>
    </row>
    <row r="196" customHeight="1" spans="7:7">
      <c r="G196" s="126"/>
    </row>
    <row r="197" customHeight="1" spans="7:7">
      <c r="G197" s="126"/>
    </row>
    <row r="198" customHeight="1" spans="7:7">
      <c r="G198" s="126"/>
    </row>
    <row r="199" customHeight="1" spans="7:7">
      <c r="G199" s="126"/>
    </row>
    <row r="200" customHeight="1" spans="7:7">
      <c r="G200" s="126"/>
    </row>
    <row r="201" customHeight="1" spans="7:7">
      <c r="G201" s="126"/>
    </row>
    <row r="202" customHeight="1" spans="7:7">
      <c r="G202" s="126"/>
    </row>
    <row r="203" customHeight="1" spans="7:7">
      <c r="G203" s="126"/>
    </row>
    <row r="204" customHeight="1" spans="7:7">
      <c r="G204" s="126"/>
    </row>
    <row r="205" customHeight="1" spans="7:7">
      <c r="G205" s="126"/>
    </row>
    <row r="206" customHeight="1" spans="7:7">
      <c r="G206" s="126"/>
    </row>
    <row r="207" customHeight="1" spans="7:7">
      <c r="G207" s="126"/>
    </row>
    <row r="208" customHeight="1" spans="7:7">
      <c r="G208" s="126"/>
    </row>
    <row r="209" customHeight="1" spans="7:7">
      <c r="G209" s="126"/>
    </row>
    <row r="210" customHeight="1" spans="7:7">
      <c r="G210" s="126"/>
    </row>
    <row r="211" customHeight="1" spans="7:7">
      <c r="G211" s="126"/>
    </row>
    <row r="212" customHeight="1" spans="7:7">
      <c r="G212" s="126"/>
    </row>
    <row r="213" customHeight="1" spans="7:7">
      <c r="G213" s="126"/>
    </row>
    <row r="214" customHeight="1" spans="7:7">
      <c r="G214" s="126"/>
    </row>
    <row r="215" customHeight="1" spans="7:7">
      <c r="G215" s="126"/>
    </row>
    <row r="216" customHeight="1" spans="7:7">
      <c r="G216" s="126"/>
    </row>
    <row r="217" customHeight="1" spans="7:7">
      <c r="G217" s="126"/>
    </row>
    <row r="218" customHeight="1" spans="7:7">
      <c r="G218" s="126"/>
    </row>
    <row r="219" customHeight="1" spans="7:7">
      <c r="G219" s="126"/>
    </row>
    <row r="220" customHeight="1" spans="7:7">
      <c r="G220" s="126"/>
    </row>
    <row r="221" customHeight="1" spans="7:7">
      <c r="G221" s="126"/>
    </row>
    <row r="222" customHeight="1" spans="7:7">
      <c r="G222" s="126"/>
    </row>
    <row r="223" customHeight="1" spans="7:7">
      <c r="G223" s="126"/>
    </row>
    <row r="224" customHeight="1" spans="7:7">
      <c r="G224" s="126"/>
    </row>
    <row r="225" customHeight="1" spans="7:7">
      <c r="G225" s="126"/>
    </row>
    <row r="226" customHeight="1" spans="7:7">
      <c r="G226" s="126"/>
    </row>
    <row r="227" customHeight="1" spans="7:7">
      <c r="G227" s="126"/>
    </row>
    <row r="228" customHeight="1" spans="7:7">
      <c r="G228" s="126"/>
    </row>
    <row r="229" customHeight="1" spans="7:7">
      <c r="G229" s="126"/>
    </row>
    <row r="230" customHeight="1" spans="7:7">
      <c r="G230" s="126"/>
    </row>
    <row r="231" customHeight="1" spans="7:7">
      <c r="G231" s="126"/>
    </row>
    <row r="232" customHeight="1" spans="7:7">
      <c r="G232" s="126"/>
    </row>
    <row r="233" customHeight="1" spans="7:7">
      <c r="G233" s="126"/>
    </row>
    <row r="234" customHeight="1" spans="7:7">
      <c r="G234" s="126"/>
    </row>
    <row r="235" customHeight="1" spans="7:7">
      <c r="G235" s="126"/>
    </row>
    <row r="236" customHeight="1" spans="7:7">
      <c r="G236" s="126"/>
    </row>
    <row r="237" customHeight="1" spans="7:7">
      <c r="G237" s="126"/>
    </row>
    <row r="238" customHeight="1" spans="7:7">
      <c r="G238" s="126"/>
    </row>
    <row r="239" customHeight="1" spans="7:7">
      <c r="G239" s="126"/>
    </row>
    <row r="240" customHeight="1" spans="7:7">
      <c r="G240" s="126"/>
    </row>
    <row r="241" customHeight="1" spans="7:7">
      <c r="G241" s="126"/>
    </row>
    <row r="242" customHeight="1" spans="7:7">
      <c r="G242" s="126"/>
    </row>
    <row r="243" customHeight="1" spans="7:7">
      <c r="G243" s="126"/>
    </row>
    <row r="244" customHeight="1" spans="7:7">
      <c r="G244" s="126"/>
    </row>
    <row r="245" customHeight="1" spans="7:7">
      <c r="G245" s="126"/>
    </row>
    <row r="246" customHeight="1" spans="7:7">
      <c r="G246" s="126"/>
    </row>
    <row r="247" customHeight="1" spans="7:7">
      <c r="G247" s="126"/>
    </row>
    <row r="248" customHeight="1" spans="7:7">
      <c r="G248" s="126"/>
    </row>
    <row r="249" customHeight="1" spans="7:7">
      <c r="G249" s="126"/>
    </row>
    <row r="250" customHeight="1" spans="7:7">
      <c r="G250" s="126"/>
    </row>
    <row r="251" customHeight="1" spans="7:7">
      <c r="G251" s="126"/>
    </row>
    <row r="252" customHeight="1" spans="7:7">
      <c r="G252" s="126"/>
    </row>
    <row r="253" customHeight="1" spans="7:7">
      <c r="G253" s="126"/>
    </row>
    <row r="254" customHeight="1" spans="7:7">
      <c r="G254" s="126"/>
    </row>
    <row r="255" customHeight="1" spans="7:7">
      <c r="G255" s="126"/>
    </row>
    <row r="256" customHeight="1" spans="7:7">
      <c r="G256" s="126"/>
    </row>
    <row r="257" customHeight="1" spans="7:7">
      <c r="G257" s="126"/>
    </row>
    <row r="258" customHeight="1" spans="7:7">
      <c r="G258" s="126"/>
    </row>
    <row r="259" customHeight="1" spans="7:7">
      <c r="G259" s="126"/>
    </row>
    <row r="260" customHeight="1" spans="7:7">
      <c r="G260" s="126"/>
    </row>
    <row r="261" customHeight="1" spans="7:7">
      <c r="G261" s="126"/>
    </row>
    <row r="262" customHeight="1" spans="7:7">
      <c r="G262" s="126"/>
    </row>
    <row r="263" customHeight="1" spans="7:7">
      <c r="G263" s="126"/>
    </row>
    <row r="264" customHeight="1" spans="7:7">
      <c r="G264" s="126"/>
    </row>
    <row r="265" customHeight="1" spans="7:7">
      <c r="G265" s="126"/>
    </row>
    <row r="266" customHeight="1" spans="7:7">
      <c r="G266" s="126"/>
    </row>
    <row r="267" customHeight="1" spans="7:7">
      <c r="G267" s="126"/>
    </row>
    <row r="268" customHeight="1" spans="7:7">
      <c r="G268" s="126"/>
    </row>
    <row r="269" customHeight="1" spans="7:7">
      <c r="G269" s="126"/>
    </row>
    <row r="270" customHeight="1" spans="7:7">
      <c r="G270" s="126"/>
    </row>
    <row r="271" customHeight="1" spans="7:7">
      <c r="G271" s="126"/>
    </row>
    <row r="272" customHeight="1" spans="7:7">
      <c r="G272" s="126"/>
    </row>
    <row r="273" customHeight="1" spans="7:7">
      <c r="G273" s="126"/>
    </row>
    <row r="274" customHeight="1" spans="7:7">
      <c r="G274" s="126"/>
    </row>
    <row r="275" customHeight="1" spans="7:7">
      <c r="G275" s="126"/>
    </row>
    <row r="276" customHeight="1" spans="7:7">
      <c r="G276" s="126"/>
    </row>
    <row r="277" customHeight="1" spans="7:7">
      <c r="G277" s="126"/>
    </row>
    <row r="278" customHeight="1" spans="7:7">
      <c r="G278" s="126"/>
    </row>
    <row r="279" customHeight="1" spans="7:7">
      <c r="G279" s="126"/>
    </row>
    <row r="280" customHeight="1" spans="7:7">
      <c r="G280" s="126"/>
    </row>
    <row r="281" customHeight="1" spans="7:7">
      <c r="G281" s="126"/>
    </row>
    <row r="282" customHeight="1" spans="7:7">
      <c r="G282" s="126"/>
    </row>
    <row r="283" customHeight="1" spans="7:7">
      <c r="G283" s="126"/>
    </row>
    <row r="284" customHeight="1" spans="7:7">
      <c r="G284" s="126"/>
    </row>
    <row r="285" customHeight="1" spans="7:7">
      <c r="G285" s="126"/>
    </row>
    <row r="286" customHeight="1" spans="7:7">
      <c r="G286" s="126"/>
    </row>
    <row r="287" customHeight="1" spans="7:7">
      <c r="G287" s="126"/>
    </row>
    <row r="288" customHeight="1" spans="7:7">
      <c r="G288" s="126"/>
    </row>
    <row r="289" customHeight="1" spans="7:7">
      <c r="G289" s="126"/>
    </row>
    <row r="290" customHeight="1" spans="7:7">
      <c r="G290" s="126"/>
    </row>
    <row r="291" customHeight="1" spans="7:7">
      <c r="G291" s="126"/>
    </row>
    <row r="292" customHeight="1" spans="7:7">
      <c r="G292" s="126"/>
    </row>
    <row r="293" customHeight="1" spans="7:7">
      <c r="G293" s="126"/>
    </row>
    <row r="294" customHeight="1" spans="7:7">
      <c r="G294" s="126"/>
    </row>
    <row r="295" customHeight="1" spans="7:7">
      <c r="G295" s="126"/>
    </row>
    <row r="296" customHeight="1" spans="7:7">
      <c r="G296" s="126"/>
    </row>
    <row r="297" customHeight="1" spans="7:7">
      <c r="G297" s="126"/>
    </row>
    <row r="298" customHeight="1" spans="7:7">
      <c r="G298" s="126"/>
    </row>
    <row r="299" customHeight="1" spans="7:7">
      <c r="G299" s="126"/>
    </row>
    <row r="300" customHeight="1" spans="7:7">
      <c r="G300" s="126"/>
    </row>
    <row r="301" customHeight="1" spans="7:7">
      <c r="G301" s="126"/>
    </row>
    <row r="302" customHeight="1" spans="7:7">
      <c r="G302" s="126"/>
    </row>
    <row r="303" customHeight="1" spans="7:7">
      <c r="G303" s="126"/>
    </row>
    <row r="304" customHeight="1" spans="7:7">
      <c r="G304" s="126"/>
    </row>
    <row r="305" customHeight="1" spans="7:7">
      <c r="G305" s="126"/>
    </row>
    <row r="306" customHeight="1" spans="7:7">
      <c r="G306" s="126"/>
    </row>
    <row r="307" customHeight="1" spans="7:7">
      <c r="G307" s="126"/>
    </row>
    <row r="308" customHeight="1" spans="7:7">
      <c r="G308" s="126"/>
    </row>
    <row r="309" customHeight="1" spans="7:7">
      <c r="G309" s="126"/>
    </row>
    <row r="310" customHeight="1" spans="7:7">
      <c r="G310" s="126"/>
    </row>
    <row r="311" customHeight="1" spans="7:7">
      <c r="G311" s="126"/>
    </row>
    <row r="312" customHeight="1" spans="7:7">
      <c r="G312" s="126"/>
    </row>
    <row r="313" customHeight="1" spans="7:7">
      <c r="G313" s="126"/>
    </row>
    <row r="314" customHeight="1" spans="7:7">
      <c r="G314" s="126"/>
    </row>
    <row r="315" customHeight="1" spans="7:7">
      <c r="G315" s="126"/>
    </row>
    <row r="316" customHeight="1" spans="7:7">
      <c r="G316" s="126"/>
    </row>
    <row r="317" customHeight="1" spans="7:7">
      <c r="G317" s="126"/>
    </row>
    <row r="318" customHeight="1" spans="7:7">
      <c r="G318" s="126"/>
    </row>
    <row r="319" customHeight="1" spans="7:7">
      <c r="G319" s="126"/>
    </row>
    <row r="320" customHeight="1" spans="7:7">
      <c r="G320" s="126"/>
    </row>
    <row r="321" customHeight="1" spans="7:7">
      <c r="G321" s="126"/>
    </row>
    <row r="322" customHeight="1" spans="7:7">
      <c r="G322" s="126"/>
    </row>
    <row r="323" customHeight="1" spans="7:7">
      <c r="G323" s="126"/>
    </row>
    <row r="324" customHeight="1" spans="7:7">
      <c r="G324" s="126"/>
    </row>
    <row r="325" customHeight="1" spans="7:7">
      <c r="G325" s="126"/>
    </row>
    <row r="326" customHeight="1" spans="7:7">
      <c r="G326" s="126"/>
    </row>
    <row r="327" customHeight="1" spans="7:7">
      <c r="G327" s="126"/>
    </row>
    <row r="328" customHeight="1" spans="7:7">
      <c r="G328" s="126"/>
    </row>
    <row r="329" customHeight="1" spans="7:7">
      <c r="G329" s="126"/>
    </row>
    <row r="330" customHeight="1" spans="7:7">
      <c r="G330" s="126"/>
    </row>
    <row r="331" customHeight="1" spans="7:7">
      <c r="G331" s="126"/>
    </row>
    <row r="332" customHeight="1" spans="7:7">
      <c r="G332" s="126"/>
    </row>
    <row r="333" customHeight="1" spans="7:7">
      <c r="G333" s="126"/>
    </row>
    <row r="334" customHeight="1" spans="7:7">
      <c r="G334" s="126"/>
    </row>
    <row r="335" customHeight="1" spans="7:7">
      <c r="G335" s="126"/>
    </row>
    <row r="336" customHeight="1" spans="7:7">
      <c r="G336" s="126"/>
    </row>
    <row r="337" customHeight="1" spans="7:7">
      <c r="G337" s="126"/>
    </row>
    <row r="338" customHeight="1" spans="7:7">
      <c r="G338" s="126"/>
    </row>
    <row r="339" customHeight="1" spans="7:7">
      <c r="G339" s="126"/>
    </row>
    <row r="340" customHeight="1" spans="7:7">
      <c r="G340" s="126"/>
    </row>
    <row r="341" customHeight="1" spans="7:7">
      <c r="G341" s="126"/>
    </row>
    <row r="342" customHeight="1" spans="7:7">
      <c r="G342" s="126"/>
    </row>
    <row r="343" customHeight="1" spans="7:7">
      <c r="G343" s="126"/>
    </row>
    <row r="344" customHeight="1" spans="7:7">
      <c r="G344" s="126"/>
    </row>
    <row r="345" customHeight="1" spans="7:7">
      <c r="G345" s="126"/>
    </row>
    <row r="346" customHeight="1" spans="7:7">
      <c r="G346" s="126"/>
    </row>
    <row r="347" customHeight="1" spans="7:7">
      <c r="G347" s="126"/>
    </row>
    <row r="348" customHeight="1" spans="7:7">
      <c r="G348" s="126"/>
    </row>
    <row r="349" customHeight="1" spans="7:7">
      <c r="G349" s="126"/>
    </row>
    <row r="350" customHeight="1" spans="7:7">
      <c r="G350" s="126"/>
    </row>
    <row r="351" customHeight="1" spans="7:7">
      <c r="G351" s="126"/>
    </row>
    <row r="352" customHeight="1" spans="7:7">
      <c r="G352" s="126"/>
    </row>
    <row r="353" customHeight="1" spans="7:7">
      <c r="G353" s="126"/>
    </row>
    <row r="354" customHeight="1" spans="7:7">
      <c r="G354" s="126"/>
    </row>
    <row r="355" customHeight="1" spans="7:7">
      <c r="G355" s="126"/>
    </row>
    <row r="356" customHeight="1" spans="7:7">
      <c r="G356" s="126"/>
    </row>
    <row r="357" customHeight="1" spans="7:7">
      <c r="G357" s="126"/>
    </row>
    <row r="358" customHeight="1" spans="7:7">
      <c r="G358" s="126"/>
    </row>
    <row r="359" customHeight="1" spans="7:7">
      <c r="G359" s="126"/>
    </row>
    <row r="360" customHeight="1" spans="7:7">
      <c r="G360" s="126"/>
    </row>
    <row r="361" customHeight="1" spans="7:7">
      <c r="G361" s="126"/>
    </row>
    <row r="362" customHeight="1" spans="7:7">
      <c r="G362" s="126"/>
    </row>
    <row r="363" customHeight="1" spans="7:7">
      <c r="G363" s="126"/>
    </row>
    <row r="364" customHeight="1" spans="7:7">
      <c r="G364" s="126"/>
    </row>
    <row r="365" customHeight="1" spans="7:7">
      <c r="G365" s="126"/>
    </row>
    <row r="366" customHeight="1" spans="7:7">
      <c r="G366" s="126"/>
    </row>
    <row r="367" customHeight="1" spans="7:7">
      <c r="G367" s="126"/>
    </row>
    <row r="368" customHeight="1" spans="7:7">
      <c r="G368" s="126"/>
    </row>
    <row r="369" customHeight="1" spans="7:7">
      <c r="G369" s="126"/>
    </row>
    <row r="370" customHeight="1" spans="7:7">
      <c r="G370" s="126"/>
    </row>
    <row r="371" customHeight="1" spans="7:7">
      <c r="G371" s="126"/>
    </row>
    <row r="372" customHeight="1" spans="7:7">
      <c r="G372" s="126"/>
    </row>
    <row r="373" customHeight="1" spans="7:7">
      <c r="G373" s="126"/>
    </row>
    <row r="374" customHeight="1" spans="7:7">
      <c r="G374" s="126"/>
    </row>
    <row r="375" customHeight="1" spans="7:7">
      <c r="G375" s="126"/>
    </row>
    <row r="376" customHeight="1" spans="7:7">
      <c r="G376" s="126"/>
    </row>
    <row r="377" customHeight="1" spans="7:7">
      <c r="G377" s="126"/>
    </row>
    <row r="378" customHeight="1" spans="7:7">
      <c r="G378" s="126"/>
    </row>
    <row r="379" customHeight="1" spans="7:7">
      <c r="G379" s="126"/>
    </row>
    <row r="380" customHeight="1" spans="7:7">
      <c r="G380" s="126"/>
    </row>
    <row r="381" customHeight="1" spans="7:7">
      <c r="G381" s="126"/>
    </row>
    <row r="382" customHeight="1" spans="7:7">
      <c r="G382" s="126"/>
    </row>
    <row r="383" customHeight="1" spans="7:7">
      <c r="G383" s="126"/>
    </row>
    <row r="384" customHeight="1" spans="7:7">
      <c r="G384" s="126"/>
    </row>
    <row r="385" customHeight="1" spans="7:7">
      <c r="G385" s="126"/>
    </row>
    <row r="386" customHeight="1" spans="7:7">
      <c r="G386" s="126"/>
    </row>
    <row r="387" customHeight="1" spans="7:7">
      <c r="G387" s="126"/>
    </row>
    <row r="388" customHeight="1" spans="7:7">
      <c r="G388" s="126"/>
    </row>
    <row r="389" customHeight="1" spans="7:7">
      <c r="G389" s="126"/>
    </row>
    <row r="390" customHeight="1" spans="7:7">
      <c r="G390" s="126"/>
    </row>
    <row r="391" customHeight="1" spans="7:7">
      <c r="G391" s="126"/>
    </row>
    <row r="392" customHeight="1" spans="7:7">
      <c r="G392" s="126"/>
    </row>
    <row r="393" customHeight="1" spans="7:7">
      <c r="G393" s="126"/>
    </row>
    <row r="394" customHeight="1" spans="7:7">
      <c r="G394" s="126"/>
    </row>
    <row r="395" customHeight="1" spans="7:7">
      <c r="G395" s="126"/>
    </row>
    <row r="396" customHeight="1" spans="7:7">
      <c r="G396" s="126"/>
    </row>
    <row r="397" customHeight="1" spans="7:7">
      <c r="G397" s="126"/>
    </row>
    <row r="398" customHeight="1" spans="7:7">
      <c r="G398" s="126"/>
    </row>
    <row r="399" customHeight="1" spans="7:7">
      <c r="G399" s="126"/>
    </row>
    <row r="400" customHeight="1" spans="7:7">
      <c r="G400" s="126"/>
    </row>
    <row r="401" customHeight="1" spans="7:7">
      <c r="G401" s="126"/>
    </row>
    <row r="402" customHeight="1" spans="7:7">
      <c r="G402" s="126"/>
    </row>
    <row r="403" customHeight="1" spans="7:7">
      <c r="G403" s="126"/>
    </row>
    <row r="404" customHeight="1" spans="7:7">
      <c r="G404" s="126"/>
    </row>
    <row r="405" customHeight="1" spans="7:7">
      <c r="G405" s="126"/>
    </row>
    <row r="406" customHeight="1" spans="7:7">
      <c r="G406" s="126"/>
    </row>
    <row r="407" customHeight="1" spans="7:7">
      <c r="G407" s="126"/>
    </row>
    <row r="408" customHeight="1" spans="7:7">
      <c r="G408" s="126"/>
    </row>
    <row r="409" customHeight="1" spans="7:7">
      <c r="G409" s="126"/>
    </row>
    <row r="410" customHeight="1" spans="7:7">
      <c r="G410" s="126"/>
    </row>
    <row r="411" customHeight="1" spans="7:7">
      <c r="G411" s="126"/>
    </row>
    <row r="412" customHeight="1" spans="7:7">
      <c r="G412" s="126"/>
    </row>
    <row r="413" customHeight="1" spans="7:7">
      <c r="G413" s="126"/>
    </row>
    <row r="414" customHeight="1" spans="7:7">
      <c r="G414" s="126"/>
    </row>
    <row r="415" customHeight="1" spans="7:7">
      <c r="G415" s="126"/>
    </row>
    <row r="416" customHeight="1" spans="7:7">
      <c r="G416" s="126"/>
    </row>
    <row r="417" customHeight="1" spans="7:7">
      <c r="G417" s="126"/>
    </row>
    <row r="418" customHeight="1" spans="7:7">
      <c r="G418" s="126"/>
    </row>
    <row r="419" customHeight="1" spans="7:7">
      <c r="G419" s="126"/>
    </row>
    <row r="420" customHeight="1" spans="7:7">
      <c r="G420" s="126"/>
    </row>
    <row r="421" customHeight="1" spans="7:7">
      <c r="G421" s="126"/>
    </row>
    <row r="422" customHeight="1" spans="7:7">
      <c r="G422" s="126"/>
    </row>
    <row r="423" customHeight="1" spans="7:7">
      <c r="G423" s="126"/>
    </row>
    <row r="424" customHeight="1" spans="7:7">
      <c r="G424" s="126"/>
    </row>
    <row r="425" customHeight="1" spans="7:7">
      <c r="G425" s="126"/>
    </row>
    <row r="426" customHeight="1" spans="7:7">
      <c r="G426" s="126"/>
    </row>
    <row r="427" customHeight="1" spans="7:7">
      <c r="G427" s="126"/>
    </row>
    <row r="428" customHeight="1" spans="7:7">
      <c r="G428" s="126"/>
    </row>
    <row r="429" customHeight="1" spans="7:7">
      <c r="G429" s="126"/>
    </row>
    <row r="430" customHeight="1" spans="7:7">
      <c r="G430" s="126"/>
    </row>
    <row r="431" customHeight="1" spans="7:7">
      <c r="G431" s="126"/>
    </row>
    <row r="432" customHeight="1" spans="7:7">
      <c r="G432" s="126"/>
    </row>
    <row r="433" customHeight="1" spans="7:7">
      <c r="G433" s="126"/>
    </row>
    <row r="434" customHeight="1" spans="7:7">
      <c r="G434" s="126"/>
    </row>
    <row r="435" customHeight="1" spans="7:7">
      <c r="G435" s="126"/>
    </row>
    <row r="436" customHeight="1" spans="7:7">
      <c r="G436" s="126"/>
    </row>
    <row r="437" customHeight="1" spans="7:7">
      <c r="G437" s="126"/>
    </row>
    <row r="438" customHeight="1" spans="7:7">
      <c r="G438" s="126"/>
    </row>
    <row r="439" customHeight="1" spans="7:7">
      <c r="G439" s="126"/>
    </row>
    <row r="440" customHeight="1" spans="7:7">
      <c r="G440" s="126"/>
    </row>
    <row r="441" customHeight="1" spans="7:7">
      <c r="G441" s="126"/>
    </row>
    <row r="442" customHeight="1" spans="7:7">
      <c r="G442" s="126"/>
    </row>
    <row r="443" customHeight="1" spans="7:7">
      <c r="G443" s="126"/>
    </row>
    <row r="444" customHeight="1" spans="7:7">
      <c r="G444" s="126"/>
    </row>
    <row r="445" customHeight="1" spans="7:7">
      <c r="G445" s="126"/>
    </row>
    <row r="446" customHeight="1" spans="7:7">
      <c r="G446" s="126"/>
    </row>
    <row r="447" customHeight="1" spans="7:7">
      <c r="G447" s="126"/>
    </row>
    <row r="448" customHeight="1" spans="7:7">
      <c r="G448" s="126"/>
    </row>
    <row r="449" customHeight="1" spans="7:7">
      <c r="G449" s="126"/>
    </row>
    <row r="450" customHeight="1" spans="7:7">
      <c r="G450" s="126"/>
    </row>
    <row r="451" customHeight="1" spans="7:7">
      <c r="G451" s="126"/>
    </row>
    <row r="452" customHeight="1" spans="7:7">
      <c r="G452" s="126"/>
    </row>
    <row r="453" customHeight="1" spans="7:7">
      <c r="G453" s="126"/>
    </row>
    <row r="454" customHeight="1" spans="7:7">
      <c r="G454" s="126"/>
    </row>
    <row r="455" customHeight="1" spans="7:7">
      <c r="G455" s="126"/>
    </row>
    <row r="456" customHeight="1" spans="7:7">
      <c r="G456" s="126"/>
    </row>
    <row r="457" customHeight="1" spans="7:7">
      <c r="G457" s="126"/>
    </row>
    <row r="458" customHeight="1" spans="7:7">
      <c r="G458" s="126"/>
    </row>
    <row r="459" customHeight="1" spans="7:7">
      <c r="G459" s="126"/>
    </row>
    <row r="460" customHeight="1" spans="7:7">
      <c r="G460" s="126"/>
    </row>
    <row r="461" customHeight="1" spans="7:7">
      <c r="G461" s="126"/>
    </row>
    <row r="462" customHeight="1" spans="7:7">
      <c r="G462" s="126"/>
    </row>
    <row r="463" customHeight="1" spans="7:7">
      <c r="G463" s="126"/>
    </row>
    <row r="464" customHeight="1" spans="7:7">
      <c r="G464" s="126"/>
    </row>
    <row r="465" customHeight="1" spans="7:7">
      <c r="G465" s="126"/>
    </row>
    <row r="466" customHeight="1" spans="7:7">
      <c r="G466" s="126"/>
    </row>
    <row r="467" customHeight="1" spans="7:7">
      <c r="G467" s="126"/>
    </row>
    <row r="468" customHeight="1" spans="7:7">
      <c r="G468" s="126"/>
    </row>
    <row r="469" customHeight="1" spans="7:7">
      <c r="G469" s="126"/>
    </row>
    <row r="470" customHeight="1" spans="7:7">
      <c r="G470" s="126"/>
    </row>
    <row r="471" customHeight="1" spans="7:7">
      <c r="G471" s="126"/>
    </row>
    <row r="472" customHeight="1" spans="7:7">
      <c r="G472" s="126"/>
    </row>
    <row r="473" customHeight="1" spans="7:7">
      <c r="G473" s="126"/>
    </row>
    <row r="474" customHeight="1" spans="7:7">
      <c r="G474" s="126"/>
    </row>
    <row r="475" customHeight="1" spans="7:7">
      <c r="G475" s="126"/>
    </row>
    <row r="476" customHeight="1" spans="7:7">
      <c r="G476" s="126"/>
    </row>
    <row r="477" customHeight="1" spans="7:7">
      <c r="G477" s="126"/>
    </row>
    <row r="478" customHeight="1" spans="7:7">
      <c r="G478" s="126"/>
    </row>
    <row r="479" customHeight="1" spans="7:7">
      <c r="G479" s="126"/>
    </row>
    <row r="480" customHeight="1" spans="7:7">
      <c r="G480" s="126"/>
    </row>
    <row r="481" customHeight="1" spans="7:7">
      <c r="G481" s="126"/>
    </row>
    <row r="482" customHeight="1" spans="7:7">
      <c r="G482" s="126"/>
    </row>
    <row r="483" customHeight="1" spans="7:7">
      <c r="G483" s="126"/>
    </row>
    <row r="484" customHeight="1" spans="7:7">
      <c r="G484" s="126"/>
    </row>
    <row r="485" customHeight="1" spans="7:7">
      <c r="G485" s="126"/>
    </row>
    <row r="486" customHeight="1" spans="7:7">
      <c r="G486" s="126"/>
    </row>
    <row r="487" customHeight="1" spans="7:7">
      <c r="G487" s="126"/>
    </row>
    <row r="488" customHeight="1" spans="7:7">
      <c r="G488" s="126"/>
    </row>
    <row r="489" customHeight="1" spans="7:7">
      <c r="G489" s="126"/>
    </row>
    <row r="490" customHeight="1" spans="7:7">
      <c r="G490" s="126"/>
    </row>
    <row r="491" customHeight="1" spans="7:7">
      <c r="G491" s="126"/>
    </row>
    <row r="492" customHeight="1" spans="7:7">
      <c r="G492" s="126"/>
    </row>
    <row r="493" customHeight="1" spans="7:7">
      <c r="G493" s="126"/>
    </row>
    <row r="494" customHeight="1" spans="7:7">
      <c r="G494" s="126"/>
    </row>
    <row r="495" customHeight="1" spans="7:7">
      <c r="G495" s="126"/>
    </row>
    <row r="496" customHeight="1" spans="7:7">
      <c r="G496" s="126"/>
    </row>
    <row r="497" customHeight="1" spans="7:7">
      <c r="G497" s="126"/>
    </row>
    <row r="498" customHeight="1" spans="7:7">
      <c r="G498" s="126"/>
    </row>
    <row r="499" customHeight="1" spans="7:7">
      <c r="G499" s="126"/>
    </row>
    <row r="500" customHeight="1" spans="7:7">
      <c r="G500" s="126"/>
    </row>
    <row r="501" customHeight="1" spans="7:7">
      <c r="G501" s="126"/>
    </row>
    <row r="502" customHeight="1" spans="7:7">
      <c r="G502" s="126"/>
    </row>
    <row r="503" customHeight="1" spans="7:7">
      <c r="G503" s="126"/>
    </row>
    <row r="504" customHeight="1" spans="7:7">
      <c r="G504" s="126"/>
    </row>
    <row r="505" customHeight="1" spans="7:7">
      <c r="G505" s="126"/>
    </row>
    <row r="506" customHeight="1" spans="7:7">
      <c r="G506" s="126"/>
    </row>
    <row r="507" customHeight="1" spans="7:7">
      <c r="G507" s="126"/>
    </row>
    <row r="508" customHeight="1" spans="7:7">
      <c r="G508" s="126"/>
    </row>
    <row r="509" customHeight="1" spans="7:7">
      <c r="G509" s="126"/>
    </row>
    <row r="510" customHeight="1" spans="7:7">
      <c r="G510" s="126"/>
    </row>
    <row r="511" customHeight="1" spans="7:7">
      <c r="G511" s="126"/>
    </row>
    <row r="512" customHeight="1" spans="7:7">
      <c r="G512" s="126"/>
    </row>
    <row r="513" customHeight="1" spans="7:7">
      <c r="G513" s="126"/>
    </row>
    <row r="514" customHeight="1" spans="7:7">
      <c r="G514" s="126"/>
    </row>
    <row r="515" customHeight="1" spans="7:7">
      <c r="G515" s="126"/>
    </row>
    <row r="516" customHeight="1" spans="7:7">
      <c r="G516" s="126"/>
    </row>
    <row r="517" customHeight="1" spans="7:7">
      <c r="G517" s="126"/>
    </row>
    <row r="518" customHeight="1" spans="7:7">
      <c r="G518" s="126"/>
    </row>
    <row r="519" customHeight="1" spans="7:7">
      <c r="G519" s="126"/>
    </row>
    <row r="520" customHeight="1" spans="7:7">
      <c r="G520" s="126"/>
    </row>
    <row r="521" customHeight="1" spans="7:7">
      <c r="G521" s="126"/>
    </row>
    <row r="522" customHeight="1" spans="7:7">
      <c r="G522" s="126"/>
    </row>
    <row r="523" customHeight="1" spans="7:7">
      <c r="G523" s="126"/>
    </row>
    <row r="524" customHeight="1" spans="7:7">
      <c r="G524" s="126"/>
    </row>
    <row r="525" customHeight="1" spans="7:7">
      <c r="G525" s="126"/>
    </row>
    <row r="526" customHeight="1" spans="7:7">
      <c r="G526" s="126"/>
    </row>
    <row r="527" customHeight="1" spans="7:7">
      <c r="G527" s="126"/>
    </row>
    <row r="528" customHeight="1" spans="7:7">
      <c r="G528" s="126"/>
    </row>
    <row r="529" customHeight="1" spans="7:7">
      <c r="G529" s="126"/>
    </row>
    <row r="530" customHeight="1" spans="7:7">
      <c r="G530" s="126"/>
    </row>
    <row r="531" customHeight="1" spans="7:7">
      <c r="G531" s="126"/>
    </row>
    <row r="532" customHeight="1" spans="7:7">
      <c r="G532" s="126"/>
    </row>
    <row r="533" customHeight="1" spans="7:7">
      <c r="G533" s="126"/>
    </row>
    <row r="534" customHeight="1" spans="7:7">
      <c r="G534" s="126"/>
    </row>
    <row r="535" customHeight="1" spans="7:7">
      <c r="G535" s="126"/>
    </row>
    <row r="536" customHeight="1" spans="7:7">
      <c r="G536" s="126"/>
    </row>
    <row r="537" customHeight="1" spans="7:7">
      <c r="G537" s="126"/>
    </row>
    <row r="538" customHeight="1" spans="7:7">
      <c r="G538" s="126"/>
    </row>
    <row r="539" customHeight="1" spans="7:7">
      <c r="G539" s="126"/>
    </row>
    <row r="540" customHeight="1" spans="7:7">
      <c r="G540" s="126"/>
    </row>
    <row r="541" customHeight="1" spans="7:7">
      <c r="G541" s="126"/>
    </row>
    <row r="542" customHeight="1" spans="7:7">
      <c r="G542" s="126"/>
    </row>
    <row r="543" customHeight="1" spans="7:7">
      <c r="G543" s="126"/>
    </row>
    <row r="544" customHeight="1" spans="7:7">
      <c r="G544" s="126"/>
    </row>
    <row r="545" customHeight="1" spans="7:7">
      <c r="G545" s="126"/>
    </row>
    <row r="546" customHeight="1" spans="7:7">
      <c r="G546" s="126"/>
    </row>
    <row r="547" customHeight="1" spans="7:7">
      <c r="G547" s="126"/>
    </row>
    <row r="548" customHeight="1" spans="7:7">
      <c r="G548" s="126"/>
    </row>
    <row r="549" customHeight="1" spans="7:7">
      <c r="G549" s="126"/>
    </row>
    <row r="550" customHeight="1" spans="7:7">
      <c r="G550" s="126"/>
    </row>
    <row r="551" customHeight="1" spans="7:7">
      <c r="G551" s="126"/>
    </row>
    <row r="552" customHeight="1" spans="7:7">
      <c r="G552" s="126"/>
    </row>
    <row r="553" customHeight="1" spans="7:7">
      <c r="G553" s="126"/>
    </row>
    <row r="554" customHeight="1" spans="7:7">
      <c r="G554" s="126"/>
    </row>
    <row r="555" customHeight="1" spans="7:7">
      <c r="G555" s="126"/>
    </row>
    <row r="556" customHeight="1" spans="7:7">
      <c r="G556" s="126"/>
    </row>
    <row r="557" customHeight="1" spans="7:7">
      <c r="G557" s="126"/>
    </row>
    <row r="558" customHeight="1" spans="7:7">
      <c r="G558" s="126"/>
    </row>
    <row r="559" customHeight="1" spans="7:7">
      <c r="G559" s="126"/>
    </row>
    <row r="560" customHeight="1" spans="7:7">
      <c r="G560" s="126"/>
    </row>
    <row r="561" customHeight="1" spans="7:7">
      <c r="G561" s="126"/>
    </row>
    <row r="562" customHeight="1" spans="7:7">
      <c r="G562" s="126"/>
    </row>
    <row r="563" customHeight="1" spans="7:7">
      <c r="G563" s="126"/>
    </row>
    <row r="564" customHeight="1" spans="7:7">
      <c r="G564" s="126"/>
    </row>
    <row r="565" customHeight="1" spans="7:7">
      <c r="G565" s="126"/>
    </row>
    <row r="566" customHeight="1" spans="7:7">
      <c r="G566" s="126"/>
    </row>
    <row r="567" customHeight="1" spans="7:7">
      <c r="G567" s="126"/>
    </row>
    <row r="568" customHeight="1" spans="7:7">
      <c r="G568" s="126"/>
    </row>
    <row r="569" customHeight="1" spans="7:7">
      <c r="G569" s="126"/>
    </row>
    <row r="570" customHeight="1" spans="7:7">
      <c r="G570" s="126"/>
    </row>
    <row r="571" customHeight="1" spans="7:7">
      <c r="G571" s="126"/>
    </row>
    <row r="572" customHeight="1" spans="7:7">
      <c r="G572" s="126"/>
    </row>
    <row r="573" customHeight="1" spans="7:7">
      <c r="G573" s="126"/>
    </row>
    <row r="574" customHeight="1" spans="7:7">
      <c r="G574" s="126"/>
    </row>
    <row r="575" customHeight="1" spans="7:7">
      <c r="G575" s="126"/>
    </row>
    <row r="576" customHeight="1" spans="7:7">
      <c r="G576" s="126"/>
    </row>
    <row r="577" customHeight="1" spans="7:7">
      <c r="G577" s="126"/>
    </row>
    <row r="578" customHeight="1" spans="7:7">
      <c r="G578" s="126"/>
    </row>
    <row r="579" customHeight="1" spans="7:7">
      <c r="G579" s="126"/>
    </row>
    <row r="580" customHeight="1" spans="7:7">
      <c r="G580" s="126"/>
    </row>
    <row r="581" customHeight="1" spans="7:7">
      <c r="G581" s="126"/>
    </row>
    <row r="582" customHeight="1" spans="7:7">
      <c r="G582" s="126"/>
    </row>
    <row r="583" customHeight="1" spans="7:7">
      <c r="G583" s="126"/>
    </row>
    <row r="584" customHeight="1" spans="7:7">
      <c r="G584" s="126"/>
    </row>
    <row r="585" customHeight="1" spans="7:7">
      <c r="G585" s="126"/>
    </row>
    <row r="586" customHeight="1" spans="7:7">
      <c r="G586" s="126"/>
    </row>
    <row r="587" customHeight="1" spans="7:7">
      <c r="G587" s="126"/>
    </row>
    <row r="588" customHeight="1" spans="7:7">
      <c r="G588" s="126"/>
    </row>
    <row r="589" customHeight="1" spans="7:7">
      <c r="G589" s="126"/>
    </row>
    <row r="590" customHeight="1" spans="7:7">
      <c r="G590" s="126"/>
    </row>
    <row r="591" customHeight="1" spans="7:7">
      <c r="G591" s="126"/>
    </row>
    <row r="592" customHeight="1" spans="7:7">
      <c r="G592" s="126"/>
    </row>
    <row r="593" customHeight="1" spans="7:7">
      <c r="G593" s="126"/>
    </row>
    <row r="594" customHeight="1" spans="7:7">
      <c r="G594" s="126"/>
    </row>
    <row r="595" customHeight="1" spans="7:7">
      <c r="G595" s="126"/>
    </row>
    <row r="596" customHeight="1" spans="7:7">
      <c r="G596" s="126"/>
    </row>
    <row r="597" customHeight="1" spans="7:7">
      <c r="G597" s="126"/>
    </row>
    <row r="598" customHeight="1" spans="7:7">
      <c r="G598" s="126"/>
    </row>
    <row r="599" customHeight="1" spans="7:7">
      <c r="G599" s="126"/>
    </row>
    <row r="600" customHeight="1" spans="7:7">
      <c r="G600" s="126"/>
    </row>
    <row r="601" customHeight="1" spans="7:7">
      <c r="G601" s="126"/>
    </row>
    <row r="602" customHeight="1" spans="7:7">
      <c r="G602" s="126"/>
    </row>
    <row r="603" customHeight="1" spans="7:7">
      <c r="G603" s="126"/>
    </row>
    <row r="604" customHeight="1" spans="7:7">
      <c r="G604" s="126"/>
    </row>
    <row r="605" customHeight="1" spans="7:7">
      <c r="G605" s="126"/>
    </row>
    <row r="606" customHeight="1" spans="7:7">
      <c r="G606" s="126"/>
    </row>
    <row r="607" customHeight="1" spans="7:7">
      <c r="G607" s="126"/>
    </row>
    <row r="608" customHeight="1" spans="7:7">
      <c r="G608" s="126"/>
    </row>
    <row r="609" customHeight="1" spans="7:7">
      <c r="G609" s="126"/>
    </row>
    <row r="610" customHeight="1" spans="7:7">
      <c r="G610" s="126"/>
    </row>
    <row r="611" customHeight="1" spans="7:7">
      <c r="G611" s="126"/>
    </row>
    <row r="612" customHeight="1" spans="7:7">
      <c r="G612" s="126"/>
    </row>
    <row r="613" customHeight="1" spans="7:7">
      <c r="G613" s="126"/>
    </row>
    <row r="614" customHeight="1" spans="7:7">
      <c r="G614" s="126"/>
    </row>
    <row r="615" customHeight="1" spans="7:7">
      <c r="G615" s="126"/>
    </row>
    <row r="616" customHeight="1" spans="7:7">
      <c r="G616" s="126"/>
    </row>
    <row r="617" customHeight="1" spans="7:7">
      <c r="G617" s="126"/>
    </row>
    <row r="618" customHeight="1" spans="7:7">
      <c r="G618" s="126"/>
    </row>
    <row r="619" customHeight="1" spans="7:7">
      <c r="G619" s="126"/>
    </row>
    <row r="620" customHeight="1" spans="7:7">
      <c r="G620" s="126"/>
    </row>
    <row r="621" customHeight="1" spans="7:7">
      <c r="G621" s="126"/>
    </row>
    <row r="622" customHeight="1" spans="7:7">
      <c r="G622" s="126"/>
    </row>
    <row r="623" customHeight="1" spans="7:7">
      <c r="G623" s="126"/>
    </row>
    <row r="624" customHeight="1" spans="7:7">
      <c r="G624" s="126"/>
    </row>
    <row r="625" customHeight="1" spans="7:7">
      <c r="G625" s="126"/>
    </row>
    <row r="626" customHeight="1" spans="7:7">
      <c r="G626" s="126"/>
    </row>
    <row r="627" customHeight="1" spans="7:7">
      <c r="G627" s="126"/>
    </row>
    <row r="628" customHeight="1" spans="7:7">
      <c r="G628" s="126"/>
    </row>
    <row r="629" customHeight="1" spans="7:7">
      <c r="G629" s="126"/>
    </row>
    <row r="630" customHeight="1" spans="7:7">
      <c r="G630" s="126"/>
    </row>
    <row r="631" customHeight="1" spans="7:7">
      <c r="G631" s="126"/>
    </row>
    <row r="632" customHeight="1" spans="7:7">
      <c r="G632" s="126"/>
    </row>
    <row r="633" customHeight="1" spans="7:7">
      <c r="G633" s="126"/>
    </row>
    <row r="634" customHeight="1" spans="7:7">
      <c r="G634" s="126"/>
    </row>
    <row r="635" customHeight="1" spans="7:7">
      <c r="G635" s="126"/>
    </row>
    <row r="636" customHeight="1" spans="7:7">
      <c r="G636" s="126"/>
    </row>
    <row r="637" customHeight="1" spans="7:7">
      <c r="G637" s="126"/>
    </row>
    <row r="638" customHeight="1" spans="7:7">
      <c r="G638" s="126"/>
    </row>
    <row r="639" customHeight="1" spans="7:7">
      <c r="G639" s="126"/>
    </row>
    <row r="640" customHeight="1" spans="7:7">
      <c r="G640" s="126"/>
    </row>
    <row r="641" customHeight="1" spans="7:7">
      <c r="G641" s="126"/>
    </row>
    <row r="642" customHeight="1" spans="7:7">
      <c r="G642" s="126"/>
    </row>
    <row r="643" customHeight="1" spans="7:7">
      <c r="G643" s="126"/>
    </row>
    <row r="644" customHeight="1" spans="7:7">
      <c r="G644" s="126"/>
    </row>
    <row r="645" customHeight="1" spans="7:7">
      <c r="G645" s="126"/>
    </row>
    <row r="646" customHeight="1" spans="7:7">
      <c r="G646" s="126"/>
    </row>
    <row r="647" customHeight="1" spans="7:7">
      <c r="G647" s="126"/>
    </row>
    <row r="648" customHeight="1" spans="7:7">
      <c r="G648" s="126"/>
    </row>
    <row r="649" customHeight="1" spans="7:7">
      <c r="G649" s="126"/>
    </row>
    <row r="650" customHeight="1" spans="7:7">
      <c r="G650" s="126"/>
    </row>
    <row r="651" customHeight="1" spans="7:7">
      <c r="G651" s="126"/>
    </row>
    <row r="652" customHeight="1" spans="7:7">
      <c r="G652" s="126"/>
    </row>
    <row r="653" customHeight="1" spans="7:7">
      <c r="G653" s="126"/>
    </row>
    <row r="654" customHeight="1" spans="7:7">
      <c r="G654" s="126"/>
    </row>
    <row r="655" customHeight="1" spans="7:7">
      <c r="G655" s="126"/>
    </row>
    <row r="656" customHeight="1" spans="7:7">
      <c r="G656" s="126"/>
    </row>
    <row r="657" customHeight="1" spans="7:7">
      <c r="G657" s="126"/>
    </row>
    <row r="658" customHeight="1" spans="7:7">
      <c r="G658" s="126"/>
    </row>
    <row r="659" customHeight="1" spans="7:7">
      <c r="G659" s="126"/>
    </row>
    <row r="660" customHeight="1" spans="7:7">
      <c r="G660" s="126"/>
    </row>
    <row r="661" customHeight="1" spans="7:7">
      <c r="G661" s="126"/>
    </row>
    <row r="662" customHeight="1" spans="7:7">
      <c r="G662" s="126"/>
    </row>
    <row r="663" customHeight="1" spans="7:7">
      <c r="G663" s="126"/>
    </row>
    <row r="664" customHeight="1" spans="7:7">
      <c r="G664" s="126"/>
    </row>
    <row r="665" customHeight="1" spans="7:7">
      <c r="G665" s="126"/>
    </row>
    <row r="666" customHeight="1" spans="7:7">
      <c r="G666" s="126"/>
    </row>
    <row r="667" customHeight="1" spans="7:7">
      <c r="G667" s="126"/>
    </row>
    <row r="668" customHeight="1" spans="7:7">
      <c r="G668" s="126"/>
    </row>
    <row r="669" customHeight="1" spans="7:7">
      <c r="G669" s="126"/>
    </row>
    <row r="670" customHeight="1" spans="7:7">
      <c r="G670" s="126"/>
    </row>
    <row r="671" customHeight="1" spans="7:7">
      <c r="G671" s="126"/>
    </row>
    <row r="672" customHeight="1" spans="7:7">
      <c r="G672" s="126"/>
    </row>
    <row r="673" customHeight="1" spans="7:7">
      <c r="G673" s="126"/>
    </row>
    <row r="674" customHeight="1" spans="7:7">
      <c r="G674" s="126"/>
    </row>
    <row r="675" customHeight="1" spans="7:7">
      <c r="G675" s="126"/>
    </row>
    <row r="676" customHeight="1" spans="7:7">
      <c r="G676" s="126"/>
    </row>
    <row r="677" customHeight="1" spans="7:7">
      <c r="G677" s="126"/>
    </row>
    <row r="678" customHeight="1" spans="7:7">
      <c r="G678" s="126"/>
    </row>
    <row r="679" customHeight="1" spans="7:7">
      <c r="G679" s="126"/>
    </row>
    <row r="680" customHeight="1" spans="7:7">
      <c r="G680" s="126"/>
    </row>
    <row r="681" customHeight="1" spans="7:7">
      <c r="G681" s="126"/>
    </row>
    <row r="682" customHeight="1" spans="7:7">
      <c r="G682" s="126"/>
    </row>
    <row r="683" customHeight="1" spans="7:7">
      <c r="G683" s="126"/>
    </row>
    <row r="684" customHeight="1" spans="7:7">
      <c r="G684" s="126"/>
    </row>
    <row r="685" customHeight="1" spans="7:7">
      <c r="G685" s="126"/>
    </row>
    <row r="686" customHeight="1" spans="7:7">
      <c r="G686" s="126"/>
    </row>
    <row r="687" customHeight="1" spans="7:7">
      <c r="G687" s="126"/>
    </row>
    <row r="688" customHeight="1" spans="7:7">
      <c r="G688" s="126"/>
    </row>
    <row r="689" customHeight="1" spans="7:7">
      <c r="G689" s="126"/>
    </row>
    <row r="690" customHeight="1" spans="7:7">
      <c r="G690" s="126"/>
    </row>
    <row r="691" customHeight="1" spans="7:7">
      <c r="G691" s="126"/>
    </row>
    <row r="692" customHeight="1" spans="7:7">
      <c r="G692" s="126"/>
    </row>
    <row r="693" customHeight="1" spans="7:7">
      <c r="G693" s="126"/>
    </row>
    <row r="694" customHeight="1" spans="7:7">
      <c r="G694" s="126"/>
    </row>
    <row r="695" customHeight="1" spans="7:7">
      <c r="G695" s="126"/>
    </row>
    <row r="696" customHeight="1" spans="7:7">
      <c r="G696" s="126"/>
    </row>
    <row r="697" customHeight="1" spans="7:7">
      <c r="G697" s="126"/>
    </row>
    <row r="698" customHeight="1" spans="7:7">
      <c r="G698" s="126"/>
    </row>
    <row r="699" customHeight="1" spans="7:7">
      <c r="G699" s="126"/>
    </row>
    <row r="700" customHeight="1" spans="7:7">
      <c r="G700" s="126"/>
    </row>
    <row r="701" customHeight="1" spans="7:7">
      <c r="G701" s="126"/>
    </row>
    <row r="702" customHeight="1" spans="7:7">
      <c r="G702" s="126"/>
    </row>
    <row r="703" customHeight="1" spans="7:7">
      <c r="G703" s="126"/>
    </row>
    <row r="704" customHeight="1" spans="7:7">
      <c r="G704" s="126"/>
    </row>
    <row r="705" customHeight="1" spans="7:7">
      <c r="G705" s="126"/>
    </row>
    <row r="706" customHeight="1" spans="7:7">
      <c r="G706" s="126"/>
    </row>
    <row r="707" customHeight="1" spans="7:7">
      <c r="G707" s="126"/>
    </row>
    <row r="708" customHeight="1" spans="7:7">
      <c r="G708" s="126"/>
    </row>
    <row r="709" customHeight="1" spans="7:7">
      <c r="G709" s="126"/>
    </row>
    <row r="710" customHeight="1" spans="7:7">
      <c r="G710" s="126"/>
    </row>
    <row r="711" customHeight="1" spans="7:7">
      <c r="G711" s="126"/>
    </row>
    <row r="712" customHeight="1" spans="7:7">
      <c r="G712" s="126"/>
    </row>
    <row r="713" customHeight="1" spans="7:7">
      <c r="G713" s="126"/>
    </row>
    <row r="714" customHeight="1" spans="7:7">
      <c r="G714" s="126"/>
    </row>
    <row r="715" customHeight="1" spans="7:7">
      <c r="G715" s="126"/>
    </row>
    <row r="716" customHeight="1" spans="7:7">
      <c r="G716" s="126"/>
    </row>
    <row r="717" customHeight="1" spans="7:7">
      <c r="G717" s="126"/>
    </row>
    <row r="718" customHeight="1" spans="7:7">
      <c r="G718" s="126"/>
    </row>
    <row r="719" customHeight="1" spans="7:7">
      <c r="G719" s="126"/>
    </row>
    <row r="720" customHeight="1" spans="7:7">
      <c r="G720" s="126"/>
    </row>
    <row r="721" customHeight="1" spans="7:7">
      <c r="G721" s="126"/>
    </row>
    <row r="722" customHeight="1" spans="7:7">
      <c r="G722" s="126"/>
    </row>
    <row r="723" customHeight="1" spans="7:7">
      <c r="G723" s="126"/>
    </row>
    <row r="724" customHeight="1" spans="7:7">
      <c r="G724" s="126"/>
    </row>
    <row r="725" customHeight="1" spans="7:7">
      <c r="G725" s="126"/>
    </row>
    <row r="726" customHeight="1" spans="7:7">
      <c r="G726" s="126"/>
    </row>
    <row r="727" customHeight="1" spans="7:7">
      <c r="G727" s="126"/>
    </row>
    <row r="728" customHeight="1" spans="7:7">
      <c r="G728" s="126"/>
    </row>
    <row r="729" customHeight="1" spans="7:7">
      <c r="G729" s="126"/>
    </row>
    <row r="730" customHeight="1" spans="7:7">
      <c r="G730" s="126"/>
    </row>
    <row r="731" customHeight="1" spans="7:7">
      <c r="G731" s="126"/>
    </row>
    <row r="732" customHeight="1" spans="7:7">
      <c r="G732" s="126"/>
    </row>
    <row r="733" customHeight="1" spans="7:7">
      <c r="G733" s="126"/>
    </row>
    <row r="734" customHeight="1" spans="7:7">
      <c r="G734" s="126"/>
    </row>
    <row r="735" customHeight="1" spans="7:7">
      <c r="G735" s="126"/>
    </row>
    <row r="736" customHeight="1" spans="7:7">
      <c r="G736" s="126"/>
    </row>
    <row r="737" customHeight="1" spans="7:7">
      <c r="G737" s="126"/>
    </row>
    <row r="738" customHeight="1" spans="7:7">
      <c r="G738" s="126"/>
    </row>
    <row r="739" customHeight="1" spans="7:7">
      <c r="G739" s="126"/>
    </row>
    <row r="740" customHeight="1" spans="7:7">
      <c r="G740" s="126"/>
    </row>
    <row r="741" customHeight="1" spans="7:7">
      <c r="G741" s="126"/>
    </row>
    <row r="742" customHeight="1" spans="7:7">
      <c r="G742" s="126"/>
    </row>
    <row r="743" customHeight="1" spans="7:7">
      <c r="G743" s="126"/>
    </row>
    <row r="744" customHeight="1" spans="7:7">
      <c r="G744" s="126"/>
    </row>
    <row r="745" customHeight="1" spans="7:7">
      <c r="G745" s="126"/>
    </row>
    <row r="746" customHeight="1" spans="7:7">
      <c r="G746" s="126"/>
    </row>
    <row r="747" customHeight="1" spans="7:7">
      <c r="G747" s="126"/>
    </row>
    <row r="748" customHeight="1" spans="7:7">
      <c r="G748" s="126"/>
    </row>
    <row r="749" customHeight="1" spans="7:7">
      <c r="G749" s="126"/>
    </row>
    <row r="750" customHeight="1" spans="7:7">
      <c r="G750" s="126"/>
    </row>
    <row r="751" customHeight="1" spans="7:7">
      <c r="G751" s="126"/>
    </row>
    <row r="752" customHeight="1" spans="7:7">
      <c r="G752" s="126"/>
    </row>
    <row r="753" customHeight="1" spans="7:7">
      <c r="G753" s="126"/>
    </row>
    <row r="754" customHeight="1" spans="7:7">
      <c r="G754" s="126"/>
    </row>
    <row r="755" customHeight="1" spans="7:7">
      <c r="G755" s="126"/>
    </row>
    <row r="756" customHeight="1" spans="7:7">
      <c r="G756" s="126"/>
    </row>
    <row r="757" customHeight="1" spans="7:7">
      <c r="G757" s="126"/>
    </row>
    <row r="758" customHeight="1" spans="7:7">
      <c r="G758" s="126"/>
    </row>
    <row r="759" customHeight="1" spans="7:7">
      <c r="G759" s="126"/>
    </row>
    <row r="760" customHeight="1" spans="7:7">
      <c r="G760" s="126"/>
    </row>
    <row r="761" customHeight="1" spans="7:7">
      <c r="G761" s="126"/>
    </row>
    <row r="762" customHeight="1" spans="7:7">
      <c r="G762" s="126"/>
    </row>
    <row r="763" customHeight="1" spans="7:7">
      <c r="G763" s="126"/>
    </row>
    <row r="764" customHeight="1" spans="7:7">
      <c r="G764" s="126"/>
    </row>
    <row r="765" customHeight="1" spans="7:7">
      <c r="G765" s="126"/>
    </row>
    <row r="766" customHeight="1" spans="7:7">
      <c r="G766" s="126"/>
    </row>
    <row r="767" customHeight="1" spans="7:7">
      <c r="G767" s="126"/>
    </row>
    <row r="768" customHeight="1" spans="7:7">
      <c r="G768" s="126"/>
    </row>
    <row r="769" customHeight="1" spans="7:7">
      <c r="G769" s="126"/>
    </row>
    <row r="770" customHeight="1" spans="7:7">
      <c r="G770" s="126"/>
    </row>
    <row r="771" customHeight="1" spans="7:7">
      <c r="G771" s="126"/>
    </row>
    <row r="772" customHeight="1" spans="7:7">
      <c r="G772" s="126"/>
    </row>
    <row r="773" customHeight="1" spans="7:7">
      <c r="G773" s="126"/>
    </row>
    <row r="774" customHeight="1" spans="7:7">
      <c r="G774" s="126"/>
    </row>
    <row r="775" customHeight="1" spans="7:7">
      <c r="G775" s="126"/>
    </row>
    <row r="776" customHeight="1" spans="7:7">
      <c r="G776" s="126"/>
    </row>
    <row r="777" customHeight="1" spans="7:7">
      <c r="G777" s="126"/>
    </row>
    <row r="778" customHeight="1" spans="7:7">
      <c r="G778" s="126"/>
    </row>
    <row r="779" customHeight="1" spans="7:7">
      <c r="G779" s="126"/>
    </row>
    <row r="780" customHeight="1" spans="7:7">
      <c r="G780" s="126"/>
    </row>
    <row r="781" customHeight="1" spans="7:7">
      <c r="G781" s="126"/>
    </row>
    <row r="782" customHeight="1" spans="7:7">
      <c r="G782" s="126"/>
    </row>
    <row r="783" customHeight="1" spans="7:7">
      <c r="G783" s="126"/>
    </row>
    <row r="784" customHeight="1" spans="7:7">
      <c r="G784" s="126"/>
    </row>
    <row r="785" customHeight="1" spans="7:7">
      <c r="G785" s="126"/>
    </row>
    <row r="786" customHeight="1" spans="7:7">
      <c r="G786" s="126"/>
    </row>
    <row r="787" customHeight="1" spans="7:7">
      <c r="G787" s="126"/>
    </row>
    <row r="788" customHeight="1" spans="7:7">
      <c r="G788" s="126"/>
    </row>
    <row r="789" customHeight="1" spans="7:7">
      <c r="G789" s="126"/>
    </row>
    <row r="790" customHeight="1" spans="7:7">
      <c r="G790" s="126"/>
    </row>
    <row r="791" customHeight="1" spans="7:7">
      <c r="G791" s="126"/>
    </row>
    <row r="792" customHeight="1" spans="7:7">
      <c r="G792" s="126"/>
    </row>
    <row r="793" customHeight="1" spans="7:7">
      <c r="G793" s="126"/>
    </row>
    <row r="794" customHeight="1" spans="7:7">
      <c r="G794" s="126"/>
    </row>
    <row r="795" customHeight="1" spans="7:7">
      <c r="G795" s="126"/>
    </row>
    <row r="796" customHeight="1" spans="7:7">
      <c r="G796" s="126"/>
    </row>
    <row r="797" customHeight="1" spans="7:7">
      <c r="G797" s="126"/>
    </row>
    <row r="798" customHeight="1" spans="7:7">
      <c r="G798" s="126"/>
    </row>
    <row r="799" customHeight="1" spans="7:7">
      <c r="G799" s="126"/>
    </row>
    <row r="800" customHeight="1" spans="7:7">
      <c r="G800" s="126"/>
    </row>
    <row r="801" customHeight="1" spans="7:7">
      <c r="G801" s="126"/>
    </row>
    <row r="802" customHeight="1" spans="7:7">
      <c r="G802" s="126"/>
    </row>
    <row r="803" customHeight="1" spans="7:7">
      <c r="G803" s="126"/>
    </row>
    <row r="804" customHeight="1" spans="7:7">
      <c r="G804" s="126"/>
    </row>
    <row r="805" customHeight="1" spans="7:7">
      <c r="G805" s="126"/>
    </row>
    <row r="806" customHeight="1" spans="7:7">
      <c r="G806" s="126"/>
    </row>
    <row r="807" customHeight="1" spans="7:7">
      <c r="G807" s="126"/>
    </row>
    <row r="808" customHeight="1" spans="7:7">
      <c r="G808" s="126"/>
    </row>
    <row r="809" customHeight="1" spans="7:7">
      <c r="G809" s="126"/>
    </row>
    <row r="810" customHeight="1" spans="7:7">
      <c r="G810" s="126"/>
    </row>
    <row r="811" customHeight="1" spans="7:7">
      <c r="G811" s="126"/>
    </row>
    <row r="812" customHeight="1" spans="7:7">
      <c r="G812" s="126"/>
    </row>
    <row r="813" customHeight="1" spans="7:7">
      <c r="G813" s="126"/>
    </row>
    <row r="814" customHeight="1" spans="7:7">
      <c r="G814" s="126"/>
    </row>
    <row r="815" customHeight="1" spans="7:7">
      <c r="G815" s="126"/>
    </row>
    <row r="816" customHeight="1" spans="7:7">
      <c r="G816" s="126"/>
    </row>
    <row r="817" customHeight="1" spans="7:7">
      <c r="G817" s="126"/>
    </row>
    <row r="818" customHeight="1" spans="7:7">
      <c r="G818" s="126"/>
    </row>
    <row r="819" customHeight="1" spans="7:7">
      <c r="G819" s="126"/>
    </row>
    <row r="820" customHeight="1" spans="7:7">
      <c r="G820" s="126"/>
    </row>
    <row r="821" customHeight="1" spans="7:7">
      <c r="G821" s="126"/>
    </row>
    <row r="822" customHeight="1" spans="7:7">
      <c r="G822" s="126"/>
    </row>
    <row r="823" customHeight="1" spans="7:7">
      <c r="G823" s="126"/>
    </row>
    <row r="824" customHeight="1" spans="7:7">
      <c r="G824" s="126"/>
    </row>
    <row r="825" customHeight="1" spans="7:7">
      <c r="G825" s="126"/>
    </row>
    <row r="826" customHeight="1" spans="7:7">
      <c r="G826" s="126"/>
    </row>
    <row r="827" customHeight="1" spans="7:7">
      <c r="G827" s="126"/>
    </row>
    <row r="828" customHeight="1" spans="7:7">
      <c r="G828" s="126"/>
    </row>
    <row r="829" customHeight="1" spans="7:7">
      <c r="G829" s="126"/>
    </row>
    <row r="830" customHeight="1" spans="7:7">
      <c r="G830" s="126"/>
    </row>
    <row r="831" customHeight="1" spans="7:7">
      <c r="G831" s="126"/>
    </row>
    <row r="832" customHeight="1" spans="7:7">
      <c r="G832" s="126"/>
    </row>
    <row r="833" customHeight="1" spans="7:7">
      <c r="G833" s="126"/>
    </row>
    <row r="834" customHeight="1" spans="7:7">
      <c r="G834" s="126"/>
    </row>
    <row r="835" customHeight="1" spans="7:7">
      <c r="G835" s="126"/>
    </row>
    <row r="836" customHeight="1" spans="7:7">
      <c r="G836" s="126"/>
    </row>
    <row r="837" customHeight="1" spans="7:7">
      <c r="G837" s="126"/>
    </row>
    <row r="838" customHeight="1" spans="7:7">
      <c r="G838" s="126"/>
    </row>
    <row r="839" customHeight="1" spans="7:7">
      <c r="G839" s="126"/>
    </row>
    <row r="840" customHeight="1" spans="7:7">
      <c r="G840" s="126"/>
    </row>
    <row r="841" customHeight="1" spans="7:7">
      <c r="G841" s="126"/>
    </row>
    <row r="842" customHeight="1" spans="7:7">
      <c r="G842" s="126"/>
    </row>
  </sheetData>
  <mergeCells count="6">
    <mergeCell ref="A2:K2"/>
    <mergeCell ref="A3:K3"/>
    <mergeCell ref="A24:B24"/>
    <mergeCell ref="A25:B25"/>
    <mergeCell ref="A26:B26"/>
    <mergeCell ref="A27:B27"/>
  </mergeCells>
  <hyperlinks>
    <hyperlink ref="A1" location="索引目录!D40" display="返回索引页"/>
    <hyperlink ref="B1" location="非流动资产汇总!B8" display="返回 "/>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Roman,常规"4-3
&amp;"宋体,常规"共&amp;"Times New Roman,常规"&amp;N&amp;"宋体,常规"页第&amp;"Times New Roman,常规"&amp;P&amp;"宋体,常规"页</oddHead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3" sqref="H13"/>
    </sheetView>
  </sheetViews>
  <sheetFormatPr defaultColWidth="9" defaultRowHeight="15.75" customHeight="1"/>
  <cols>
    <col min="1" max="1" width="4.6" customWidth="1"/>
    <col min="2" max="2" width="20.4" customWidth="1" outlineLevel="1"/>
    <col min="3" max="3" width="20.4" customWidth="1"/>
    <col min="4" max="4" width="8.1" customWidth="1"/>
    <col min="5" max="5" width="10" customWidth="1"/>
    <col min="6" max="7" width="9.4" customWidth="1"/>
    <col min="8" max="9" width="14.5" customWidth="1" outlineLevel="1"/>
    <col min="10" max="10" width="13.1" customWidth="1"/>
    <col min="11" max="11" width="13.1" customWidth="1" outlineLevel="1"/>
    <col min="12" max="12" width="15" customWidth="1"/>
    <col min="13" max="15" width="11.4" customWidth="1"/>
  </cols>
  <sheetData>
    <row r="1" spans="1:15">
      <c r="A1" s="1" t="s">
        <v>421</v>
      </c>
      <c r="B1" s="89" t="s">
        <v>1017</v>
      </c>
      <c r="C1" s="2"/>
      <c r="D1" s="3"/>
      <c r="E1" s="3"/>
      <c r="F1" s="3"/>
      <c r="G1" s="3"/>
      <c r="H1" s="3"/>
      <c r="I1" s="3"/>
      <c r="J1" s="3"/>
      <c r="K1" s="3"/>
      <c r="L1" s="3"/>
      <c r="M1" s="3"/>
      <c r="N1" s="3"/>
      <c r="O1" s="3"/>
    </row>
    <row r="2" ht="30" customHeight="1" spans="1:15">
      <c r="A2" s="4" t="s">
        <v>1045</v>
      </c>
      <c r="B2" s="4"/>
      <c r="C2" s="4"/>
      <c r="D2" s="4"/>
      <c r="E2" s="4"/>
      <c r="F2" s="4"/>
      <c r="G2" s="4"/>
      <c r="H2" s="4"/>
      <c r="I2" s="4"/>
      <c r="J2" s="4"/>
      <c r="K2" s="4"/>
      <c r="L2" s="4"/>
      <c r="M2" s="4"/>
      <c r="N2" s="4"/>
      <c r="O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5">
      <c r="A4" s="6" t="e">
        <f>#REF!&amp;#REF!</f>
        <v>#REF!</v>
      </c>
      <c r="O4" s="19" t="s">
        <v>464</v>
      </c>
    </row>
    <row r="5" ht="27.9" customHeight="1" spans="1:15">
      <c r="A5" s="7" t="s">
        <v>465</v>
      </c>
      <c r="B5" s="7" t="s">
        <v>1046</v>
      </c>
      <c r="C5" s="7" t="s">
        <v>595</v>
      </c>
      <c r="D5" s="7" t="s">
        <v>597</v>
      </c>
      <c r="E5" s="7" t="s">
        <v>1047</v>
      </c>
      <c r="F5" s="7" t="s">
        <v>1048</v>
      </c>
      <c r="G5" s="50" t="s">
        <v>1041</v>
      </c>
      <c r="H5" s="50" t="s">
        <v>467</v>
      </c>
      <c r="I5" s="8" t="s">
        <v>600</v>
      </c>
      <c r="J5" s="9" t="s">
        <v>426</v>
      </c>
      <c r="K5" s="9" t="s">
        <v>600</v>
      </c>
      <c r="L5" s="7" t="s">
        <v>427</v>
      </c>
      <c r="M5" s="7" t="s">
        <v>428</v>
      </c>
      <c r="N5" s="147" t="s">
        <v>469</v>
      </c>
      <c r="O5" s="7" t="s">
        <v>577</v>
      </c>
    </row>
    <row r="6" customHeight="1" spans="1:15">
      <c r="A6" s="10"/>
      <c r="B6" s="11"/>
      <c r="C6" s="11"/>
      <c r="D6" s="12"/>
      <c r="E6" s="10"/>
      <c r="F6" s="10"/>
      <c r="G6" s="51"/>
      <c r="H6" s="73"/>
      <c r="I6" s="13"/>
      <c r="J6" s="15"/>
      <c r="K6" s="15"/>
      <c r="L6" s="14"/>
      <c r="M6" s="148" t="str">
        <f>IF(J6="","",L6-J6)</f>
        <v/>
      </c>
      <c r="N6" s="148" t="str">
        <f>IF(J6=0,"",M6/J6*100)</f>
        <v/>
      </c>
      <c r="O6" s="20"/>
    </row>
    <row r="7" customHeight="1" spans="1:15">
      <c r="A7" s="10"/>
      <c r="B7" s="11"/>
      <c r="C7" s="11"/>
      <c r="D7" s="12"/>
      <c r="E7" s="10"/>
      <c r="F7" s="10"/>
      <c r="G7" s="51"/>
      <c r="H7" s="73"/>
      <c r="I7" s="13"/>
      <c r="J7" s="15"/>
      <c r="K7" s="15"/>
      <c r="L7" s="14"/>
      <c r="M7" s="148" t="str">
        <f t="shared" ref="M7:M27" si="0">IF(J7="","",L7-J7)</f>
        <v/>
      </c>
      <c r="N7" s="148" t="str">
        <f t="shared" ref="N7:N27" si="1">IF(J7=0,"",M7/J7*100)</f>
        <v/>
      </c>
      <c r="O7" s="20"/>
    </row>
    <row r="8" customHeight="1" spans="1:15">
      <c r="A8" s="10"/>
      <c r="B8" s="11"/>
      <c r="C8" s="11"/>
      <c r="D8" s="12"/>
      <c r="E8" s="10"/>
      <c r="F8" s="10"/>
      <c r="G8" s="51"/>
      <c r="H8" s="73"/>
      <c r="I8" s="13"/>
      <c r="J8" s="15"/>
      <c r="K8" s="15"/>
      <c r="L8" s="14"/>
      <c r="M8" s="148" t="str">
        <f t="shared" si="0"/>
        <v/>
      </c>
      <c r="N8" s="148" t="str">
        <f t="shared" si="1"/>
        <v/>
      </c>
      <c r="O8" s="20"/>
    </row>
    <row r="9" customHeight="1" spans="1:15">
      <c r="A9" s="10"/>
      <c r="B9" s="11"/>
      <c r="C9" s="11"/>
      <c r="D9" s="12"/>
      <c r="E9" s="10"/>
      <c r="F9" s="10"/>
      <c r="G9" s="51"/>
      <c r="H9" s="73"/>
      <c r="I9" s="13"/>
      <c r="J9" s="15"/>
      <c r="K9" s="15"/>
      <c r="L9" s="14"/>
      <c r="M9" s="148" t="str">
        <f t="shared" si="0"/>
        <v/>
      </c>
      <c r="N9" s="148" t="str">
        <f t="shared" si="1"/>
        <v/>
      </c>
      <c r="O9" s="20"/>
    </row>
    <row r="10" customHeight="1" spans="1:15">
      <c r="A10" s="10"/>
      <c r="B10" s="11"/>
      <c r="C10" s="11"/>
      <c r="D10" s="12"/>
      <c r="E10" s="10"/>
      <c r="F10" s="10"/>
      <c r="G10" s="51"/>
      <c r="H10" s="73"/>
      <c r="I10" s="13"/>
      <c r="J10" s="15"/>
      <c r="K10" s="15"/>
      <c r="L10" s="14"/>
      <c r="M10" s="148" t="str">
        <f t="shared" si="0"/>
        <v/>
      </c>
      <c r="N10" s="148" t="str">
        <f t="shared" si="1"/>
        <v/>
      </c>
      <c r="O10" s="20"/>
    </row>
    <row r="11" customHeight="1" spans="1:15">
      <c r="A11" s="10"/>
      <c r="B11" s="11"/>
      <c r="C11" s="11"/>
      <c r="D11" s="12"/>
      <c r="E11" s="10"/>
      <c r="F11" s="10"/>
      <c r="G11" s="51"/>
      <c r="H11" s="73"/>
      <c r="I11" s="13"/>
      <c r="J11" s="15"/>
      <c r="K11" s="15"/>
      <c r="L11" s="14"/>
      <c r="M11" s="148" t="str">
        <f t="shared" si="0"/>
        <v/>
      </c>
      <c r="N11" s="148" t="str">
        <f t="shared" si="1"/>
        <v/>
      </c>
      <c r="O11" s="20"/>
    </row>
    <row r="12" customHeight="1" spans="1:15">
      <c r="A12" s="10"/>
      <c r="B12" s="11"/>
      <c r="C12" s="11"/>
      <c r="D12" s="12"/>
      <c r="E12" s="10"/>
      <c r="F12" s="10"/>
      <c r="G12" s="51"/>
      <c r="H12" s="73"/>
      <c r="I12" s="13"/>
      <c r="J12" s="15"/>
      <c r="K12" s="15"/>
      <c r="L12" s="14"/>
      <c r="M12" s="148" t="str">
        <f t="shared" si="0"/>
        <v/>
      </c>
      <c r="N12" s="148" t="str">
        <f t="shared" si="1"/>
        <v/>
      </c>
      <c r="O12" s="20"/>
    </row>
    <row r="13" customHeight="1" spans="1:15">
      <c r="A13" s="10"/>
      <c r="B13" s="11"/>
      <c r="C13" s="11"/>
      <c r="D13" s="12"/>
      <c r="E13" s="10"/>
      <c r="F13" s="10"/>
      <c r="G13" s="51"/>
      <c r="H13" s="73"/>
      <c r="I13" s="13"/>
      <c r="J13" s="15"/>
      <c r="K13" s="15"/>
      <c r="L13" s="14"/>
      <c r="M13" s="148" t="str">
        <f t="shared" si="0"/>
        <v/>
      </c>
      <c r="N13" s="148" t="str">
        <f t="shared" si="1"/>
        <v/>
      </c>
      <c r="O13" s="20"/>
    </row>
    <row r="14" customHeight="1" spans="1:15">
      <c r="A14" s="10"/>
      <c r="B14" s="11"/>
      <c r="C14" s="11"/>
      <c r="D14" s="12"/>
      <c r="E14" s="10"/>
      <c r="F14" s="10"/>
      <c r="G14" s="51"/>
      <c r="H14" s="73"/>
      <c r="I14" s="13"/>
      <c r="J14" s="15"/>
      <c r="K14" s="15"/>
      <c r="L14" s="14"/>
      <c r="M14" s="148" t="str">
        <f t="shared" si="0"/>
        <v/>
      </c>
      <c r="N14" s="148" t="str">
        <f t="shared" si="1"/>
        <v/>
      </c>
      <c r="O14" s="20"/>
    </row>
    <row r="15" customHeight="1" spans="1:15">
      <c r="A15" s="10"/>
      <c r="B15" s="11"/>
      <c r="C15" s="11"/>
      <c r="D15" s="12"/>
      <c r="E15" s="10"/>
      <c r="F15" s="10"/>
      <c r="G15" s="51"/>
      <c r="H15" s="73"/>
      <c r="I15" s="13"/>
      <c r="J15" s="15"/>
      <c r="K15" s="15"/>
      <c r="L15" s="14"/>
      <c r="M15" s="148" t="str">
        <f t="shared" si="0"/>
        <v/>
      </c>
      <c r="N15" s="148" t="str">
        <f t="shared" si="1"/>
        <v/>
      </c>
      <c r="O15" s="20"/>
    </row>
    <row r="16" customHeight="1" spans="1:15">
      <c r="A16" s="10"/>
      <c r="B16" s="11"/>
      <c r="C16" s="11"/>
      <c r="D16" s="12"/>
      <c r="E16" s="10"/>
      <c r="F16" s="10"/>
      <c r="G16" s="51"/>
      <c r="H16" s="73"/>
      <c r="I16" s="13"/>
      <c r="J16" s="15"/>
      <c r="K16" s="15"/>
      <c r="L16" s="14"/>
      <c r="M16" s="148" t="str">
        <f t="shared" si="0"/>
        <v/>
      </c>
      <c r="N16" s="148" t="str">
        <f t="shared" si="1"/>
        <v/>
      </c>
      <c r="O16" s="20"/>
    </row>
    <row r="17" customHeight="1" spans="1:15">
      <c r="A17" s="10"/>
      <c r="B17" s="11"/>
      <c r="C17" s="11"/>
      <c r="D17" s="12"/>
      <c r="E17" s="10"/>
      <c r="F17" s="10"/>
      <c r="G17" s="51"/>
      <c r="H17" s="73"/>
      <c r="I17" s="13"/>
      <c r="J17" s="15"/>
      <c r="K17" s="15"/>
      <c r="L17" s="14"/>
      <c r="M17" s="148" t="str">
        <f t="shared" si="0"/>
        <v/>
      </c>
      <c r="N17" s="148" t="str">
        <f t="shared" si="1"/>
        <v/>
      </c>
      <c r="O17" s="20"/>
    </row>
    <row r="18" customHeight="1" spans="1:15">
      <c r="A18" s="10"/>
      <c r="B18" s="11"/>
      <c r="C18" s="11"/>
      <c r="D18" s="12"/>
      <c r="E18" s="10"/>
      <c r="F18" s="10"/>
      <c r="G18" s="51"/>
      <c r="H18" s="73"/>
      <c r="I18" s="13"/>
      <c r="J18" s="15"/>
      <c r="K18" s="15"/>
      <c r="L18" s="14"/>
      <c r="M18" s="148" t="str">
        <f t="shared" si="0"/>
        <v/>
      </c>
      <c r="N18" s="148" t="str">
        <f t="shared" si="1"/>
        <v/>
      </c>
      <c r="O18" s="20"/>
    </row>
    <row r="19" customHeight="1" spans="1:15">
      <c r="A19" s="10"/>
      <c r="B19" s="11"/>
      <c r="C19" s="11"/>
      <c r="D19" s="12"/>
      <c r="E19" s="10"/>
      <c r="F19" s="10"/>
      <c r="G19" s="51"/>
      <c r="H19" s="73"/>
      <c r="I19" s="13"/>
      <c r="J19" s="15"/>
      <c r="K19" s="15"/>
      <c r="L19" s="14"/>
      <c r="M19" s="148" t="str">
        <f t="shared" si="0"/>
        <v/>
      </c>
      <c r="N19" s="148" t="str">
        <f t="shared" si="1"/>
        <v/>
      </c>
      <c r="O19" s="20"/>
    </row>
    <row r="20" customHeight="1" spans="1:15">
      <c r="A20" s="10"/>
      <c r="B20" s="11"/>
      <c r="C20" s="11"/>
      <c r="D20" s="12"/>
      <c r="E20" s="10"/>
      <c r="F20" s="10"/>
      <c r="G20" s="51"/>
      <c r="H20" s="73"/>
      <c r="I20" s="13"/>
      <c r="J20" s="15"/>
      <c r="K20" s="15"/>
      <c r="L20" s="14"/>
      <c r="M20" s="148" t="str">
        <f t="shared" si="0"/>
        <v/>
      </c>
      <c r="N20" s="148" t="str">
        <f t="shared" si="1"/>
        <v/>
      </c>
      <c r="O20" s="20"/>
    </row>
    <row r="21" customHeight="1" spans="1:15">
      <c r="A21" s="10"/>
      <c r="B21" s="11"/>
      <c r="C21" s="11"/>
      <c r="D21" s="12"/>
      <c r="E21" s="10"/>
      <c r="F21" s="10"/>
      <c r="G21" s="51"/>
      <c r="H21" s="73"/>
      <c r="I21" s="13"/>
      <c r="J21" s="15"/>
      <c r="K21" s="15"/>
      <c r="L21" s="14"/>
      <c r="M21" s="148" t="str">
        <f t="shared" si="0"/>
        <v/>
      </c>
      <c r="N21" s="148" t="str">
        <f t="shared" si="1"/>
        <v/>
      </c>
      <c r="O21" s="20"/>
    </row>
    <row r="22" customHeight="1" spans="1:15">
      <c r="A22" s="10"/>
      <c r="B22" s="11"/>
      <c r="C22" s="11"/>
      <c r="D22" s="12"/>
      <c r="E22" s="10"/>
      <c r="F22" s="10"/>
      <c r="G22" s="51"/>
      <c r="H22" s="73"/>
      <c r="I22" s="13"/>
      <c r="J22" s="15"/>
      <c r="K22" s="15"/>
      <c r="L22" s="14"/>
      <c r="M22" s="148" t="str">
        <f t="shared" si="0"/>
        <v/>
      </c>
      <c r="N22" s="148" t="str">
        <f t="shared" si="1"/>
        <v/>
      </c>
      <c r="O22" s="20"/>
    </row>
    <row r="23" customHeight="1" spans="1:15">
      <c r="A23" s="10"/>
      <c r="B23" s="11"/>
      <c r="C23" s="11"/>
      <c r="D23" s="12"/>
      <c r="E23" s="10"/>
      <c r="F23" s="10"/>
      <c r="G23" s="51"/>
      <c r="H23" s="73"/>
      <c r="I23" s="13"/>
      <c r="J23" s="15"/>
      <c r="K23" s="15"/>
      <c r="L23" s="14"/>
      <c r="M23" s="148" t="str">
        <f t="shared" si="0"/>
        <v/>
      </c>
      <c r="N23" s="148" t="str">
        <f t="shared" si="1"/>
        <v/>
      </c>
      <c r="O23" s="20"/>
    </row>
    <row r="24" customHeight="1" spans="1:15">
      <c r="A24" s="10"/>
      <c r="B24" s="11"/>
      <c r="C24" s="11"/>
      <c r="D24" s="12"/>
      <c r="E24" s="10"/>
      <c r="F24" s="10"/>
      <c r="G24" s="51"/>
      <c r="H24" s="73"/>
      <c r="I24" s="13"/>
      <c r="J24" s="15"/>
      <c r="K24" s="15"/>
      <c r="L24" s="14"/>
      <c r="M24" s="148" t="str">
        <f t="shared" si="0"/>
        <v/>
      </c>
      <c r="N24" s="148" t="str">
        <f t="shared" si="1"/>
        <v/>
      </c>
      <c r="O24" s="20"/>
    </row>
    <row r="25" customHeight="1" spans="1:15">
      <c r="A25" s="51" t="s">
        <v>621</v>
      </c>
      <c r="B25" s="29"/>
      <c r="C25" s="29"/>
      <c r="D25" s="10"/>
      <c r="E25" s="12"/>
      <c r="F25" s="12"/>
      <c r="G25" s="581"/>
      <c r="H25" s="73">
        <f>SUM(H6:H24)</f>
        <v>0</v>
      </c>
      <c r="I25" s="13"/>
      <c r="J25" s="15">
        <f>SUM(J6:J24)</f>
        <v>0</v>
      </c>
      <c r="K25" s="15"/>
      <c r="L25" s="14">
        <f>SUM(L6:L24)</f>
        <v>0</v>
      </c>
      <c r="M25" s="148">
        <f t="shared" si="0"/>
        <v>0</v>
      </c>
      <c r="N25" s="148" t="str">
        <f t="shared" si="1"/>
        <v/>
      </c>
      <c r="O25" s="20"/>
    </row>
    <row r="26" customHeight="1" spans="1:15">
      <c r="A26" s="51" t="s">
        <v>1049</v>
      </c>
      <c r="B26" s="29"/>
      <c r="C26" s="29"/>
      <c r="D26" s="10"/>
      <c r="E26" s="12"/>
      <c r="F26" s="12"/>
      <c r="G26" s="581"/>
      <c r="H26" s="73"/>
      <c r="I26" s="13"/>
      <c r="J26" s="15"/>
      <c r="K26" s="15"/>
      <c r="L26" s="14">
        <v>0</v>
      </c>
      <c r="M26" s="148" t="str">
        <f t="shared" si="0"/>
        <v/>
      </c>
      <c r="N26" s="148" t="str">
        <f t="shared" si="1"/>
        <v/>
      </c>
      <c r="O26" s="20"/>
    </row>
    <row r="27" customHeight="1" spans="1:15">
      <c r="A27" s="51" t="s">
        <v>641</v>
      </c>
      <c r="B27" s="29"/>
      <c r="C27" s="29"/>
      <c r="D27" s="10"/>
      <c r="E27" s="12"/>
      <c r="F27" s="12"/>
      <c r="G27" s="581"/>
      <c r="H27" s="73">
        <f>H25-H26</f>
        <v>0</v>
      </c>
      <c r="I27" s="13"/>
      <c r="J27" s="15">
        <f>J25-J26</f>
        <v>0</v>
      </c>
      <c r="K27" s="15"/>
      <c r="L27" s="14">
        <f>L25-L26</f>
        <v>0</v>
      </c>
      <c r="M27" s="148">
        <f t="shared" si="0"/>
        <v>0</v>
      </c>
      <c r="N27" s="148" t="str">
        <f t="shared" si="1"/>
        <v/>
      </c>
      <c r="O27" s="20"/>
    </row>
    <row r="28" customHeight="1" spans="1:12">
      <c r="A28" s="17" t="e">
        <f>#REF!&amp;#REF!</f>
        <v>#REF!</v>
      </c>
      <c r="D28" s="582"/>
      <c r="L28" s="27" t="e">
        <f>"评估人员："&amp;#REF!</f>
        <v>#REF!</v>
      </c>
    </row>
    <row r="29" customHeight="1" spans="1:1">
      <c r="A29" s="17" t="e">
        <f>CONCATENATE(#REF!,#REF!,#REF!,#REF!,#REF!,#REF!,#REF!)</f>
        <v>#REF!</v>
      </c>
    </row>
  </sheetData>
  <mergeCells count="5">
    <mergeCell ref="A2:O2"/>
    <mergeCell ref="A3:O3"/>
    <mergeCell ref="A25:B25"/>
    <mergeCell ref="A26:B26"/>
    <mergeCell ref="A27:B27"/>
  </mergeCells>
  <hyperlinks>
    <hyperlink ref="A1" location="索引目录!D41" display="返回索引页"/>
    <hyperlink ref="B1" location="非流动资产汇总!B9" display="返回"/>
  </hyperlinks>
  <printOptions horizontalCentered="1"/>
  <pageMargins left="0.354166666666667" right="0.354166666666667" top="0.786805555555556" bottom="0.786805555555556" header="0.939583333333333" footer="0.511805555555556"/>
  <pageSetup paperSize="9" scale="70" fitToHeight="0" orientation="landscape"/>
  <headerFooter alignWithMargins="0">
    <oddHeader>&amp;R&amp;"宋体,常规"&amp;10表&amp;"Times New Roman,常规"4-4
&amp;"宋体,常规"共&amp;"Times New Roman,常规"&amp;N&amp;"宋体,常规"页第&amp;"Times New Roman,常规"&amp;P&amp;"宋体,常规"页</oddHead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Z842"/>
  <sheetViews>
    <sheetView workbookViewId="0">
      <selection activeCell="H13" sqref="H13"/>
    </sheetView>
  </sheetViews>
  <sheetFormatPr defaultColWidth="9" defaultRowHeight="15.75" customHeight="1"/>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6" width="7.1" customWidth="1"/>
    <col min="17" max="17" width="4.9" customWidth="1"/>
    <col min="18" max="18" width="7.1" customWidth="1"/>
    <col min="19" max="19" width="4.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7" width="11" customWidth="1"/>
    <col min="48" max="48" width="7.6" customWidth="1"/>
    <col min="49" max="49" width="11" customWidth="1"/>
    <col min="50" max="51" width="7.6" customWidth="1"/>
    <col min="52" max="52" width="7.5" customWidth="1"/>
  </cols>
  <sheetData>
    <row r="1" ht="19.5" customHeight="1" spans="1:52">
      <c r="A1" s="1" t="s">
        <v>421</v>
      </c>
      <c r="B1" s="89" t="s">
        <v>1017</v>
      </c>
      <c r="C1" s="2"/>
      <c r="D1" s="2"/>
      <c r="E1" s="2"/>
      <c r="F1" s="2"/>
      <c r="G1" s="2"/>
      <c r="H1" s="2"/>
      <c r="I1" s="2"/>
      <c r="J1" s="2"/>
      <c r="K1" s="2"/>
      <c r="L1" s="151"/>
      <c r="M1" s="151"/>
      <c r="N1" s="151"/>
      <c r="O1" s="151"/>
      <c r="P1" s="151"/>
      <c r="Q1" s="151"/>
      <c r="R1" s="151"/>
      <c r="S1" s="151"/>
      <c r="T1" s="125"/>
      <c r="U1" s="125"/>
      <c r="V1" s="125"/>
      <c r="W1" s="125"/>
      <c r="X1" s="125"/>
      <c r="Y1" s="125"/>
      <c r="Z1" s="125"/>
      <c r="AA1" s="125"/>
      <c r="AB1" s="125"/>
      <c r="AC1" s="125"/>
      <c r="AD1" s="125"/>
      <c r="AE1" s="125"/>
      <c r="AF1" s="125"/>
      <c r="AG1" s="125"/>
      <c r="AH1" s="125"/>
      <c r="AI1" s="125"/>
      <c r="AJ1" s="125"/>
      <c r="AK1" s="125"/>
      <c r="AL1" s="125"/>
      <c r="AM1" s="125"/>
      <c r="AN1" s="125"/>
      <c r="AO1" s="125"/>
      <c r="AP1" s="125"/>
      <c r="AQ1" s="3"/>
      <c r="AR1" s="3"/>
      <c r="AS1" s="3"/>
      <c r="AT1" s="3"/>
      <c r="AU1" s="3"/>
      <c r="AV1" s="3"/>
      <c r="AW1" s="3"/>
      <c r="AX1" s="3"/>
      <c r="AY1" s="3"/>
      <c r="AZ1" s="3"/>
    </row>
    <row r="2" ht="45.75" customHeight="1" spans="1:52">
      <c r="A2" s="4" t="s">
        <v>1050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row>
    <row r="3" ht="14.1" customHeight="1" spans="1:52">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customHeight="1" spans="1:52">
      <c r="A4" s="6" t="e">
        <f>#REF!&amp;#REF!</f>
        <v>#REF!</v>
      </c>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Z4" s="19" t="s">
        <v>464</v>
      </c>
    </row>
    <row r="5" ht="18" customHeight="1" spans="1:52">
      <c r="A5" s="55" t="s">
        <v>465</v>
      </c>
      <c r="B5" s="576" t="s">
        <v>572</v>
      </c>
      <c r="C5" s="55" t="s">
        <v>848</v>
      </c>
      <c r="D5" s="55"/>
      <c r="E5" s="55"/>
      <c r="F5" s="55"/>
      <c r="G5" s="55"/>
      <c r="H5" s="55"/>
      <c r="I5" s="55"/>
      <c r="J5" s="55"/>
      <c r="K5" s="55"/>
      <c r="L5" s="196" t="s">
        <v>1051</v>
      </c>
      <c r="M5" s="196" t="s">
        <v>1052</v>
      </c>
      <c r="N5" s="196" t="s">
        <v>1053</v>
      </c>
      <c r="O5" s="196" t="s">
        <v>1054</v>
      </c>
      <c r="P5" s="196" t="s">
        <v>1055</v>
      </c>
      <c r="Q5" s="196" t="s">
        <v>1056</v>
      </c>
      <c r="R5" s="196" t="s">
        <v>1057</v>
      </c>
      <c r="S5" s="196" t="s">
        <v>714</v>
      </c>
      <c r="T5" s="196" t="s">
        <v>1058</v>
      </c>
      <c r="U5" s="196" t="s">
        <v>1059</v>
      </c>
      <c r="V5" s="196" t="s">
        <v>1060</v>
      </c>
      <c r="W5" s="196" t="s">
        <v>1061</v>
      </c>
      <c r="X5" s="196" t="s">
        <v>1062</v>
      </c>
      <c r="Y5" s="196" t="s">
        <v>1063</v>
      </c>
      <c r="Z5" s="196" t="s">
        <v>1064</v>
      </c>
      <c r="AA5" s="196" t="s">
        <v>1065</v>
      </c>
      <c r="AB5" s="196" t="s">
        <v>1066</v>
      </c>
      <c r="AC5" s="196" t="s">
        <v>1067</v>
      </c>
      <c r="AD5" s="196" t="s">
        <v>1068</v>
      </c>
      <c r="AE5" s="196" t="s">
        <v>1069</v>
      </c>
      <c r="AF5" s="196" t="s">
        <v>1070</v>
      </c>
      <c r="AG5" s="196" t="s">
        <v>1071</v>
      </c>
      <c r="AH5" s="196" t="s">
        <v>1072</v>
      </c>
      <c r="AI5" s="196" t="s">
        <v>1073</v>
      </c>
      <c r="AJ5" s="196" t="s">
        <v>1074</v>
      </c>
      <c r="AK5" s="196" t="s">
        <v>1075</v>
      </c>
      <c r="AL5" s="196" t="s">
        <v>1076</v>
      </c>
      <c r="AM5" s="579" t="s">
        <v>1077</v>
      </c>
      <c r="AN5" s="579" t="s">
        <v>1078</v>
      </c>
      <c r="AO5" s="50" t="s">
        <v>467</v>
      </c>
      <c r="AP5" s="234"/>
      <c r="AQ5" s="235"/>
      <c r="AR5" s="7" t="s">
        <v>426</v>
      </c>
      <c r="AS5" s="7"/>
      <c r="AT5" s="196" t="s">
        <v>600</v>
      </c>
      <c r="AU5" s="7" t="s">
        <v>427</v>
      </c>
      <c r="AV5" s="7"/>
      <c r="AW5" s="7"/>
      <c r="AX5" s="53" t="s">
        <v>469</v>
      </c>
      <c r="AY5" s="65" t="s">
        <v>1079</v>
      </c>
      <c r="AZ5" s="53" t="s">
        <v>577</v>
      </c>
    </row>
    <row r="6" ht="21" customHeight="1" spans="1:52">
      <c r="A6" s="55"/>
      <c r="B6" s="576"/>
      <c r="C6" s="55" t="s">
        <v>1080</v>
      </c>
      <c r="D6" s="55" t="s">
        <v>858</v>
      </c>
      <c r="E6" s="55" t="s">
        <v>859</v>
      </c>
      <c r="F6" s="55" t="s">
        <v>860</v>
      </c>
      <c r="G6" s="55" t="s">
        <v>861</v>
      </c>
      <c r="H6" s="566" t="s">
        <v>862</v>
      </c>
      <c r="I6" s="55" t="s">
        <v>1081</v>
      </c>
      <c r="J6" s="55" t="s">
        <v>1082</v>
      </c>
      <c r="K6" s="55" t="s">
        <v>1083</v>
      </c>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580"/>
      <c r="AN6" s="580"/>
      <c r="AO6" s="214" t="s">
        <v>1084</v>
      </c>
      <c r="AP6" s="212" t="s">
        <v>1085</v>
      </c>
      <c r="AQ6" s="8" t="s">
        <v>600</v>
      </c>
      <c r="AR6" s="35" t="s">
        <v>1084</v>
      </c>
      <c r="AS6" s="7" t="s">
        <v>1085</v>
      </c>
      <c r="AT6" s="196"/>
      <c r="AU6" s="7" t="s">
        <v>1084</v>
      </c>
      <c r="AV6" s="7" t="s">
        <v>953</v>
      </c>
      <c r="AW6" s="7" t="s">
        <v>1085</v>
      </c>
      <c r="AX6" s="7"/>
      <c r="AY6" s="66"/>
      <c r="AZ6" s="7"/>
    </row>
    <row r="7" customHeight="1" spans="1:52">
      <c r="A7" s="10">
        <v>1</v>
      </c>
      <c r="B7" s="11"/>
      <c r="C7" s="11"/>
      <c r="D7" s="11"/>
      <c r="E7" s="11"/>
      <c r="F7" s="11"/>
      <c r="G7" s="11"/>
      <c r="H7" s="11"/>
      <c r="I7" s="11"/>
      <c r="J7" s="11"/>
      <c r="K7" s="11"/>
      <c r="L7" s="145"/>
      <c r="M7" s="145"/>
      <c r="N7" s="145"/>
      <c r="O7" s="145"/>
      <c r="P7" s="145"/>
      <c r="Q7" s="145"/>
      <c r="R7" s="145"/>
      <c r="S7" s="145"/>
      <c r="T7" s="145"/>
      <c r="U7" s="145"/>
      <c r="V7" s="145"/>
      <c r="W7" s="136"/>
      <c r="X7" s="136"/>
      <c r="Y7" s="136"/>
      <c r="Z7" s="136"/>
      <c r="AA7" s="136"/>
      <c r="AB7" s="136"/>
      <c r="AC7" s="136"/>
      <c r="AD7" s="145"/>
      <c r="AE7" s="136"/>
      <c r="AF7" s="136"/>
      <c r="AG7" s="136"/>
      <c r="AH7" s="136"/>
      <c r="AI7" s="136"/>
      <c r="AJ7" s="136"/>
      <c r="AK7" s="167"/>
      <c r="AL7" s="167"/>
      <c r="AM7" s="167"/>
      <c r="AN7" s="167"/>
      <c r="AO7" s="131"/>
      <c r="AP7" s="168"/>
      <c r="AQ7" s="13"/>
      <c r="AR7" s="15"/>
      <c r="AS7" s="14"/>
      <c r="AT7" s="14"/>
      <c r="AU7" s="14">
        <f t="shared" ref="AU7:AU23" si="0">ROUND(T7*AY7,-1)</f>
        <v>0</v>
      </c>
      <c r="AV7" s="104"/>
      <c r="AW7" s="14">
        <f>ROUND(AU7*AV7/100,0)</f>
        <v>0</v>
      </c>
      <c r="AX7" s="14" t="str">
        <f>IF(AS7=0,"",(AW7-AS7)/AS7*100)</f>
        <v/>
      </c>
      <c r="AY7" s="14"/>
      <c r="AZ7" s="11"/>
    </row>
    <row r="8" customHeight="1" spans="1:52">
      <c r="A8" s="10">
        <v>2</v>
      </c>
      <c r="B8" s="11"/>
      <c r="C8" s="11"/>
      <c r="D8" s="11"/>
      <c r="E8" s="11"/>
      <c r="F8" s="11"/>
      <c r="G8" s="11"/>
      <c r="H8" s="11"/>
      <c r="I8" s="11"/>
      <c r="J8" s="11"/>
      <c r="K8" s="11"/>
      <c r="L8" s="145"/>
      <c r="M8" s="145"/>
      <c r="N8" s="145"/>
      <c r="O8" s="145"/>
      <c r="P8" s="145"/>
      <c r="Q8" s="145"/>
      <c r="R8" s="145"/>
      <c r="S8" s="145"/>
      <c r="T8" s="145"/>
      <c r="U8" s="145"/>
      <c r="V8" s="145"/>
      <c r="W8" s="136"/>
      <c r="X8" s="136"/>
      <c r="Y8" s="136"/>
      <c r="Z8" s="136"/>
      <c r="AA8" s="136"/>
      <c r="AB8" s="136"/>
      <c r="AC8" s="136"/>
      <c r="AD8" s="145"/>
      <c r="AE8" s="136"/>
      <c r="AF8" s="136"/>
      <c r="AG8" s="136"/>
      <c r="AH8" s="136"/>
      <c r="AI8" s="136"/>
      <c r="AJ8" s="136"/>
      <c r="AK8" s="167"/>
      <c r="AL8" s="167"/>
      <c r="AM8" s="167"/>
      <c r="AN8" s="167"/>
      <c r="AO8" s="131"/>
      <c r="AP8" s="168"/>
      <c r="AQ8" s="13"/>
      <c r="AR8" s="15"/>
      <c r="AS8" s="14"/>
      <c r="AT8" s="14"/>
      <c r="AU8" s="14">
        <f t="shared" si="0"/>
        <v>0</v>
      </c>
      <c r="AV8" s="104"/>
      <c r="AW8" s="14">
        <f t="shared" ref="AW8:AW23" si="1">ROUND(AU8*AV8/100,0)</f>
        <v>0</v>
      </c>
      <c r="AX8" s="14" t="str">
        <f t="shared" ref="AX8:AX27" si="2">IF(AS8=0,"",(AW8-AS8)/AS8*100)</f>
        <v/>
      </c>
      <c r="AY8" s="14"/>
      <c r="AZ8" s="11"/>
    </row>
    <row r="9" customHeight="1" spans="1:52">
      <c r="A9" s="10">
        <v>3</v>
      </c>
      <c r="B9" s="11"/>
      <c r="C9" s="11"/>
      <c r="D9" s="11"/>
      <c r="E9" s="11"/>
      <c r="F9" s="11"/>
      <c r="G9" s="11"/>
      <c r="H9" s="11"/>
      <c r="I9" s="11"/>
      <c r="J9" s="11"/>
      <c r="K9" s="11"/>
      <c r="L9" s="145"/>
      <c r="M9" s="145"/>
      <c r="N9" s="145"/>
      <c r="O9" s="145"/>
      <c r="P9" s="145"/>
      <c r="Q9" s="145"/>
      <c r="R9" s="145"/>
      <c r="S9" s="145"/>
      <c r="T9" s="145"/>
      <c r="U9" s="145"/>
      <c r="V9" s="145"/>
      <c r="W9" s="136"/>
      <c r="X9" s="136"/>
      <c r="Y9" s="136"/>
      <c r="Z9" s="136"/>
      <c r="AA9" s="136"/>
      <c r="AB9" s="136"/>
      <c r="AC9" s="136"/>
      <c r="AD9" s="145"/>
      <c r="AE9" s="136"/>
      <c r="AF9" s="136"/>
      <c r="AG9" s="136"/>
      <c r="AH9" s="136"/>
      <c r="AI9" s="136"/>
      <c r="AJ9" s="136"/>
      <c r="AK9" s="167"/>
      <c r="AL9" s="167"/>
      <c r="AM9" s="167"/>
      <c r="AN9" s="167"/>
      <c r="AO9" s="131"/>
      <c r="AP9" s="168"/>
      <c r="AQ9" s="13"/>
      <c r="AR9" s="131"/>
      <c r="AS9" s="168"/>
      <c r="AT9" s="14"/>
      <c r="AU9" s="14">
        <f t="shared" si="0"/>
        <v>0</v>
      </c>
      <c r="AV9" s="104"/>
      <c r="AW9" s="14">
        <f t="shared" si="1"/>
        <v>0</v>
      </c>
      <c r="AX9" s="14" t="str">
        <f t="shared" si="2"/>
        <v/>
      </c>
      <c r="AY9" s="14"/>
      <c r="AZ9" s="11"/>
    </row>
    <row r="10" customHeight="1" spans="1:52">
      <c r="A10" s="10">
        <v>4</v>
      </c>
      <c r="B10" s="11"/>
      <c r="C10" s="11"/>
      <c r="D10" s="11"/>
      <c r="E10" s="11"/>
      <c r="F10" s="11"/>
      <c r="G10" s="11"/>
      <c r="H10" s="11"/>
      <c r="I10" s="11"/>
      <c r="J10" s="11"/>
      <c r="K10" s="11"/>
      <c r="L10" s="145"/>
      <c r="M10" s="145"/>
      <c r="N10" s="145"/>
      <c r="O10" s="145"/>
      <c r="P10" s="145"/>
      <c r="Q10" s="145"/>
      <c r="R10" s="145"/>
      <c r="S10" s="145"/>
      <c r="T10" s="145"/>
      <c r="U10" s="145"/>
      <c r="V10" s="145"/>
      <c r="W10" s="136"/>
      <c r="X10" s="136"/>
      <c r="Y10" s="136"/>
      <c r="Z10" s="136"/>
      <c r="AA10" s="136"/>
      <c r="AB10" s="136"/>
      <c r="AC10" s="136"/>
      <c r="AD10" s="145"/>
      <c r="AE10" s="136"/>
      <c r="AF10" s="136"/>
      <c r="AG10" s="136"/>
      <c r="AH10" s="136"/>
      <c r="AI10" s="136"/>
      <c r="AJ10" s="136"/>
      <c r="AK10" s="167"/>
      <c r="AL10" s="167"/>
      <c r="AM10" s="167"/>
      <c r="AN10" s="167"/>
      <c r="AO10" s="131"/>
      <c r="AP10" s="168"/>
      <c r="AQ10" s="13"/>
      <c r="AR10" s="15"/>
      <c r="AS10" s="14"/>
      <c r="AT10" s="14"/>
      <c r="AU10" s="14">
        <f t="shared" si="0"/>
        <v>0</v>
      </c>
      <c r="AV10" s="104"/>
      <c r="AW10" s="14">
        <f t="shared" si="1"/>
        <v>0</v>
      </c>
      <c r="AX10" s="14" t="str">
        <f t="shared" si="2"/>
        <v/>
      </c>
      <c r="AY10" s="14"/>
      <c r="AZ10" s="11"/>
    </row>
    <row r="11" customHeight="1" spans="1:52">
      <c r="A11" s="10">
        <v>5</v>
      </c>
      <c r="B11" s="11"/>
      <c r="C11" s="11"/>
      <c r="D11" s="11"/>
      <c r="E11" s="11"/>
      <c r="F11" s="11"/>
      <c r="G11" s="11"/>
      <c r="H11" s="11"/>
      <c r="I11" s="11"/>
      <c r="J11" s="11"/>
      <c r="K11" s="11"/>
      <c r="L11" s="145"/>
      <c r="M11" s="145"/>
      <c r="N11" s="145"/>
      <c r="O11" s="145"/>
      <c r="P11" s="145"/>
      <c r="Q11" s="145"/>
      <c r="R11" s="145"/>
      <c r="S11" s="145"/>
      <c r="T11" s="145"/>
      <c r="U11" s="145"/>
      <c r="V11" s="145"/>
      <c r="W11" s="136"/>
      <c r="X11" s="136"/>
      <c r="Y11" s="136"/>
      <c r="Z11" s="136"/>
      <c r="AA11" s="136"/>
      <c r="AB11" s="136"/>
      <c r="AC11" s="136"/>
      <c r="AD11" s="145"/>
      <c r="AE11" s="136"/>
      <c r="AF11" s="136"/>
      <c r="AG11" s="136"/>
      <c r="AH11" s="136"/>
      <c r="AI11" s="136"/>
      <c r="AJ11" s="136"/>
      <c r="AK11" s="167"/>
      <c r="AL11" s="167"/>
      <c r="AM11" s="167"/>
      <c r="AN11" s="167"/>
      <c r="AO11" s="131"/>
      <c r="AP11" s="168"/>
      <c r="AQ11" s="13"/>
      <c r="AR11" s="15"/>
      <c r="AS11" s="14"/>
      <c r="AT11" s="14"/>
      <c r="AU11" s="14">
        <f t="shared" si="0"/>
        <v>0</v>
      </c>
      <c r="AV11" s="104"/>
      <c r="AW11" s="14">
        <f t="shared" si="1"/>
        <v>0</v>
      </c>
      <c r="AX11" s="14" t="str">
        <f t="shared" si="2"/>
        <v/>
      </c>
      <c r="AY11" s="14"/>
      <c r="AZ11" s="11"/>
    </row>
    <row r="12" customHeight="1" spans="1:52">
      <c r="A12" s="10">
        <v>6</v>
      </c>
      <c r="B12" s="11"/>
      <c r="C12" s="11"/>
      <c r="D12" s="11"/>
      <c r="E12" s="11"/>
      <c r="F12" s="11"/>
      <c r="G12" s="11"/>
      <c r="H12" s="11"/>
      <c r="I12" s="11"/>
      <c r="J12" s="11"/>
      <c r="K12" s="11"/>
      <c r="L12" s="145"/>
      <c r="M12" s="145"/>
      <c r="N12" s="145"/>
      <c r="O12" s="145"/>
      <c r="P12" s="145"/>
      <c r="Q12" s="145"/>
      <c r="R12" s="145"/>
      <c r="S12" s="145"/>
      <c r="T12" s="145"/>
      <c r="U12" s="145"/>
      <c r="V12" s="145"/>
      <c r="W12" s="136"/>
      <c r="X12" s="136"/>
      <c r="Y12" s="136"/>
      <c r="Z12" s="136"/>
      <c r="AA12" s="136"/>
      <c r="AB12" s="136"/>
      <c r="AC12" s="136"/>
      <c r="AD12" s="145"/>
      <c r="AE12" s="136"/>
      <c r="AF12" s="136"/>
      <c r="AG12" s="136"/>
      <c r="AH12" s="136"/>
      <c r="AI12" s="136"/>
      <c r="AJ12" s="136"/>
      <c r="AK12" s="167"/>
      <c r="AL12" s="167"/>
      <c r="AM12" s="167"/>
      <c r="AN12" s="167"/>
      <c r="AO12" s="131"/>
      <c r="AP12" s="168"/>
      <c r="AQ12" s="13"/>
      <c r="AR12" s="15"/>
      <c r="AS12" s="14"/>
      <c r="AT12" s="14"/>
      <c r="AU12" s="14">
        <f t="shared" si="0"/>
        <v>0</v>
      </c>
      <c r="AV12" s="104"/>
      <c r="AW12" s="14">
        <f t="shared" si="1"/>
        <v>0</v>
      </c>
      <c r="AX12" s="14" t="str">
        <f t="shared" si="2"/>
        <v/>
      </c>
      <c r="AY12" s="14"/>
      <c r="AZ12" s="11"/>
    </row>
    <row r="13" customHeight="1" spans="1:52">
      <c r="A13" s="10">
        <v>7</v>
      </c>
      <c r="B13" s="11"/>
      <c r="C13" s="11"/>
      <c r="D13" s="11"/>
      <c r="E13" s="11"/>
      <c r="F13" s="11"/>
      <c r="G13" s="11"/>
      <c r="H13" s="11"/>
      <c r="I13" s="11"/>
      <c r="J13" s="11"/>
      <c r="K13" s="11"/>
      <c r="L13" s="145"/>
      <c r="M13" s="145"/>
      <c r="N13" s="145"/>
      <c r="O13" s="145"/>
      <c r="P13" s="145"/>
      <c r="Q13" s="145"/>
      <c r="R13" s="145"/>
      <c r="S13" s="145"/>
      <c r="T13" s="145"/>
      <c r="U13" s="145"/>
      <c r="V13" s="145"/>
      <c r="W13" s="136"/>
      <c r="X13" s="136"/>
      <c r="Y13" s="136"/>
      <c r="Z13" s="136"/>
      <c r="AA13" s="136"/>
      <c r="AB13" s="136"/>
      <c r="AC13" s="136"/>
      <c r="AD13" s="145"/>
      <c r="AE13" s="136"/>
      <c r="AF13" s="136"/>
      <c r="AG13" s="136"/>
      <c r="AH13" s="136"/>
      <c r="AI13" s="136"/>
      <c r="AJ13" s="136"/>
      <c r="AK13" s="167"/>
      <c r="AL13" s="167"/>
      <c r="AM13" s="167"/>
      <c r="AN13" s="167"/>
      <c r="AO13" s="131"/>
      <c r="AP13" s="168"/>
      <c r="AQ13" s="13"/>
      <c r="AR13" s="15"/>
      <c r="AS13" s="14"/>
      <c r="AT13" s="14"/>
      <c r="AU13" s="14">
        <f t="shared" si="0"/>
        <v>0</v>
      </c>
      <c r="AV13" s="104"/>
      <c r="AW13" s="14">
        <f t="shared" si="1"/>
        <v>0</v>
      </c>
      <c r="AX13" s="14" t="str">
        <f t="shared" si="2"/>
        <v/>
      </c>
      <c r="AY13" s="14"/>
      <c r="AZ13" s="11"/>
    </row>
    <row r="14" customHeight="1" spans="1:52">
      <c r="A14" s="10">
        <v>8</v>
      </c>
      <c r="B14" s="11"/>
      <c r="C14" s="11"/>
      <c r="D14" s="11"/>
      <c r="E14" s="11"/>
      <c r="F14" s="11"/>
      <c r="G14" s="11"/>
      <c r="H14" s="11"/>
      <c r="I14" s="11"/>
      <c r="J14" s="11"/>
      <c r="K14" s="11"/>
      <c r="L14" s="145"/>
      <c r="M14" s="145"/>
      <c r="N14" s="145"/>
      <c r="O14" s="145"/>
      <c r="P14" s="145"/>
      <c r="Q14" s="145"/>
      <c r="R14" s="145"/>
      <c r="S14" s="145"/>
      <c r="T14" s="145"/>
      <c r="U14" s="145"/>
      <c r="V14" s="145"/>
      <c r="W14" s="136"/>
      <c r="X14" s="136"/>
      <c r="Y14" s="136"/>
      <c r="Z14" s="136"/>
      <c r="AA14" s="136"/>
      <c r="AB14" s="136"/>
      <c r="AC14" s="136"/>
      <c r="AD14" s="145"/>
      <c r="AE14" s="136"/>
      <c r="AF14" s="136"/>
      <c r="AG14" s="136"/>
      <c r="AH14" s="136"/>
      <c r="AI14" s="136"/>
      <c r="AJ14" s="136"/>
      <c r="AK14" s="167"/>
      <c r="AL14" s="167"/>
      <c r="AM14" s="167"/>
      <c r="AN14" s="167"/>
      <c r="AO14" s="131"/>
      <c r="AP14" s="168"/>
      <c r="AQ14" s="13"/>
      <c r="AR14" s="15"/>
      <c r="AS14" s="14"/>
      <c r="AT14" s="14"/>
      <c r="AU14" s="14">
        <f t="shared" si="0"/>
        <v>0</v>
      </c>
      <c r="AV14" s="104"/>
      <c r="AW14" s="14">
        <f t="shared" si="1"/>
        <v>0</v>
      </c>
      <c r="AX14" s="14" t="str">
        <f t="shared" si="2"/>
        <v/>
      </c>
      <c r="AY14" s="14"/>
      <c r="AZ14" s="11"/>
    </row>
    <row r="15" customHeight="1" spans="1:52">
      <c r="A15" s="10">
        <v>9</v>
      </c>
      <c r="B15" s="11"/>
      <c r="C15" s="11"/>
      <c r="D15" s="11"/>
      <c r="E15" s="11"/>
      <c r="F15" s="11"/>
      <c r="G15" s="11"/>
      <c r="H15" s="11"/>
      <c r="I15" s="11"/>
      <c r="J15" s="11"/>
      <c r="K15" s="11"/>
      <c r="L15" s="145"/>
      <c r="M15" s="145"/>
      <c r="N15" s="145"/>
      <c r="O15" s="145"/>
      <c r="P15" s="145"/>
      <c r="Q15" s="145"/>
      <c r="R15" s="145"/>
      <c r="S15" s="145"/>
      <c r="T15" s="145"/>
      <c r="U15" s="145"/>
      <c r="V15" s="145"/>
      <c r="W15" s="136"/>
      <c r="X15" s="136"/>
      <c r="Y15" s="136"/>
      <c r="Z15" s="136"/>
      <c r="AA15" s="136"/>
      <c r="AB15" s="136"/>
      <c r="AC15" s="136"/>
      <c r="AD15" s="145"/>
      <c r="AE15" s="136"/>
      <c r="AF15" s="136"/>
      <c r="AG15" s="136"/>
      <c r="AH15" s="136"/>
      <c r="AI15" s="136"/>
      <c r="AJ15" s="136"/>
      <c r="AK15" s="167"/>
      <c r="AL15" s="167"/>
      <c r="AM15" s="167"/>
      <c r="AN15" s="167"/>
      <c r="AO15" s="131"/>
      <c r="AP15" s="168"/>
      <c r="AQ15" s="13"/>
      <c r="AR15" s="15"/>
      <c r="AS15" s="14"/>
      <c r="AT15" s="14"/>
      <c r="AU15" s="14">
        <f t="shared" si="0"/>
        <v>0</v>
      </c>
      <c r="AV15" s="104"/>
      <c r="AW15" s="14">
        <f t="shared" si="1"/>
        <v>0</v>
      </c>
      <c r="AX15" s="14" t="str">
        <f t="shared" si="2"/>
        <v/>
      </c>
      <c r="AY15" s="14"/>
      <c r="AZ15" s="11"/>
    </row>
    <row r="16" customHeight="1" spans="1:52">
      <c r="A16" s="10">
        <v>10</v>
      </c>
      <c r="B16" s="11"/>
      <c r="C16" s="11"/>
      <c r="D16" s="11"/>
      <c r="E16" s="11"/>
      <c r="F16" s="11"/>
      <c r="G16" s="11"/>
      <c r="H16" s="11"/>
      <c r="I16" s="11"/>
      <c r="J16" s="11"/>
      <c r="K16" s="11"/>
      <c r="L16" s="145"/>
      <c r="M16" s="145"/>
      <c r="N16" s="145"/>
      <c r="O16" s="145"/>
      <c r="P16" s="145"/>
      <c r="Q16" s="145"/>
      <c r="R16" s="145"/>
      <c r="S16" s="145"/>
      <c r="T16" s="145"/>
      <c r="U16" s="145"/>
      <c r="V16" s="145"/>
      <c r="W16" s="136"/>
      <c r="X16" s="136"/>
      <c r="Y16" s="136"/>
      <c r="Z16" s="136"/>
      <c r="AA16" s="136"/>
      <c r="AB16" s="136"/>
      <c r="AC16" s="136"/>
      <c r="AD16" s="145"/>
      <c r="AE16" s="136"/>
      <c r="AF16" s="136"/>
      <c r="AG16" s="136"/>
      <c r="AH16" s="136"/>
      <c r="AI16" s="136"/>
      <c r="AJ16" s="136"/>
      <c r="AK16" s="167"/>
      <c r="AL16" s="167"/>
      <c r="AM16" s="167"/>
      <c r="AN16" s="167"/>
      <c r="AO16" s="131"/>
      <c r="AP16" s="168"/>
      <c r="AQ16" s="13"/>
      <c r="AR16" s="15"/>
      <c r="AS16" s="14"/>
      <c r="AT16" s="14"/>
      <c r="AU16" s="14">
        <f t="shared" si="0"/>
        <v>0</v>
      </c>
      <c r="AV16" s="104"/>
      <c r="AW16" s="14">
        <f t="shared" si="1"/>
        <v>0</v>
      </c>
      <c r="AX16" s="14" t="str">
        <f t="shared" si="2"/>
        <v/>
      </c>
      <c r="AY16" s="14"/>
      <c r="AZ16" s="11"/>
    </row>
    <row r="17" customHeight="1" spans="1:52">
      <c r="A17" s="10">
        <v>11</v>
      </c>
      <c r="B17" s="11"/>
      <c r="C17" s="11"/>
      <c r="D17" s="11"/>
      <c r="E17" s="11"/>
      <c r="F17" s="11"/>
      <c r="G17" s="11"/>
      <c r="H17" s="11"/>
      <c r="I17" s="11"/>
      <c r="J17" s="11"/>
      <c r="K17" s="11"/>
      <c r="L17" s="145"/>
      <c r="M17" s="145"/>
      <c r="N17" s="145"/>
      <c r="O17" s="145"/>
      <c r="P17" s="145"/>
      <c r="Q17" s="145"/>
      <c r="R17" s="145"/>
      <c r="S17" s="145"/>
      <c r="T17" s="145"/>
      <c r="U17" s="145"/>
      <c r="V17" s="145"/>
      <c r="W17" s="136"/>
      <c r="X17" s="136"/>
      <c r="Y17" s="136"/>
      <c r="Z17" s="136"/>
      <c r="AA17" s="136"/>
      <c r="AB17" s="136"/>
      <c r="AC17" s="136"/>
      <c r="AD17" s="145"/>
      <c r="AE17" s="136"/>
      <c r="AF17" s="136"/>
      <c r="AG17" s="136"/>
      <c r="AH17" s="136"/>
      <c r="AI17" s="136"/>
      <c r="AJ17" s="136"/>
      <c r="AK17" s="167"/>
      <c r="AL17" s="167"/>
      <c r="AM17" s="167"/>
      <c r="AN17" s="167"/>
      <c r="AO17" s="131"/>
      <c r="AP17" s="168"/>
      <c r="AQ17" s="13"/>
      <c r="AR17" s="15"/>
      <c r="AS17" s="14"/>
      <c r="AT17" s="14"/>
      <c r="AU17" s="14">
        <f t="shared" si="0"/>
        <v>0</v>
      </c>
      <c r="AV17" s="104"/>
      <c r="AW17" s="14">
        <f t="shared" si="1"/>
        <v>0</v>
      </c>
      <c r="AX17" s="14" t="str">
        <f t="shared" si="2"/>
        <v/>
      </c>
      <c r="AY17" s="14"/>
      <c r="AZ17" s="11"/>
    </row>
    <row r="18" customHeight="1" spans="1:52">
      <c r="A18" s="10">
        <v>12</v>
      </c>
      <c r="B18" s="11"/>
      <c r="C18" s="11"/>
      <c r="D18" s="11"/>
      <c r="E18" s="11"/>
      <c r="F18" s="11"/>
      <c r="G18" s="11"/>
      <c r="H18" s="11"/>
      <c r="I18" s="11"/>
      <c r="J18" s="11"/>
      <c r="K18" s="11"/>
      <c r="L18" s="145"/>
      <c r="M18" s="145"/>
      <c r="N18" s="145"/>
      <c r="O18" s="145"/>
      <c r="P18" s="145"/>
      <c r="Q18" s="145"/>
      <c r="R18" s="145"/>
      <c r="S18" s="145"/>
      <c r="T18" s="145"/>
      <c r="U18" s="145"/>
      <c r="V18" s="145"/>
      <c r="W18" s="136"/>
      <c r="X18" s="136"/>
      <c r="Y18" s="136"/>
      <c r="Z18" s="136"/>
      <c r="AA18" s="136"/>
      <c r="AB18" s="136"/>
      <c r="AC18" s="136"/>
      <c r="AD18" s="145"/>
      <c r="AE18" s="136"/>
      <c r="AF18" s="136"/>
      <c r="AG18" s="136"/>
      <c r="AH18" s="136"/>
      <c r="AI18" s="136"/>
      <c r="AJ18" s="136"/>
      <c r="AK18" s="167"/>
      <c r="AL18" s="167"/>
      <c r="AM18" s="167"/>
      <c r="AN18" s="167"/>
      <c r="AO18" s="131"/>
      <c r="AP18" s="168"/>
      <c r="AQ18" s="13"/>
      <c r="AR18" s="15"/>
      <c r="AS18" s="14"/>
      <c r="AT18" s="14"/>
      <c r="AU18" s="14">
        <f t="shared" si="0"/>
        <v>0</v>
      </c>
      <c r="AV18" s="104"/>
      <c r="AW18" s="14">
        <f t="shared" si="1"/>
        <v>0</v>
      </c>
      <c r="AX18" s="14" t="str">
        <f t="shared" si="2"/>
        <v/>
      </c>
      <c r="AY18" s="14"/>
      <c r="AZ18" s="11"/>
    </row>
    <row r="19" customHeight="1" spans="1:52">
      <c r="A19" s="10">
        <v>13</v>
      </c>
      <c r="B19" s="11"/>
      <c r="C19" s="11"/>
      <c r="D19" s="11"/>
      <c r="E19" s="11"/>
      <c r="F19" s="11"/>
      <c r="G19" s="11"/>
      <c r="H19" s="11"/>
      <c r="I19" s="11"/>
      <c r="J19" s="11"/>
      <c r="K19" s="11"/>
      <c r="L19" s="145"/>
      <c r="M19" s="145"/>
      <c r="N19" s="145"/>
      <c r="O19" s="145"/>
      <c r="P19" s="145"/>
      <c r="Q19" s="145"/>
      <c r="R19" s="145"/>
      <c r="S19" s="145"/>
      <c r="T19" s="145"/>
      <c r="U19" s="145"/>
      <c r="V19" s="145"/>
      <c r="W19" s="136"/>
      <c r="X19" s="136"/>
      <c r="Y19" s="136"/>
      <c r="Z19" s="136"/>
      <c r="AA19" s="136"/>
      <c r="AB19" s="136"/>
      <c r="AC19" s="136"/>
      <c r="AD19" s="145"/>
      <c r="AE19" s="136"/>
      <c r="AF19" s="136"/>
      <c r="AG19" s="136"/>
      <c r="AH19" s="136"/>
      <c r="AI19" s="136"/>
      <c r="AJ19" s="136"/>
      <c r="AK19" s="167"/>
      <c r="AL19" s="167"/>
      <c r="AM19" s="167"/>
      <c r="AN19" s="167"/>
      <c r="AO19" s="131"/>
      <c r="AP19" s="168"/>
      <c r="AQ19" s="13"/>
      <c r="AR19" s="15"/>
      <c r="AS19" s="14"/>
      <c r="AT19" s="14"/>
      <c r="AU19" s="14">
        <f t="shared" si="0"/>
        <v>0</v>
      </c>
      <c r="AV19" s="104"/>
      <c r="AW19" s="14">
        <f t="shared" si="1"/>
        <v>0</v>
      </c>
      <c r="AX19" s="14" t="str">
        <f t="shared" si="2"/>
        <v/>
      </c>
      <c r="AY19" s="14"/>
      <c r="AZ19" s="11"/>
    </row>
    <row r="20" customHeight="1" spans="1:52">
      <c r="A20" s="10">
        <v>14</v>
      </c>
      <c r="B20" s="11"/>
      <c r="C20" s="11"/>
      <c r="D20" s="11"/>
      <c r="E20" s="11"/>
      <c r="F20" s="11"/>
      <c r="G20" s="11"/>
      <c r="H20" s="11"/>
      <c r="I20" s="11"/>
      <c r="J20" s="11"/>
      <c r="K20" s="11"/>
      <c r="L20" s="145"/>
      <c r="M20" s="145"/>
      <c r="N20" s="145"/>
      <c r="O20" s="145"/>
      <c r="P20" s="145"/>
      <c r="Q20" s="145"/>
      <c r="R20" s="145"/>
      <c r="S20" s="145"/>
      <c r="T20" s="145"/>
      <c r="U20" s="145"/>
      <c r="V20" s="145"/>
      <c r="W20" s="136"/>
      <c r="X20" s="136"/>
      <c r="Y20" s="136"/>
      <c r="Z20" s="136"/>
      <c r="AA20" s="136"/>
      <c r="AB20" s="136"/>
      <c r="AC20" s="136"/>
      <c r="AD20" s="145"/>
      <c r="AE20" s="136"/>
      <c r="AF20" s="136"/>
      <c r="AG20" s="136"/>
      <c r="AH20" s="136"/>
      <c r="AI20" s="136"/>
      <c r="AJ20" s="136"/>
      <c r="AK20" s="167"/>
      <c r="AL20" s="167"/>
      <c r="AM20" s="167"/>
      <c r="AN20" s="167"/>
      <c r="AO20" s="131"/>
      <c r="AP20" s="168"/>
      <c r="AQ20" s="13"/>
      <c r="AR20" s="15"/>
      <c r="AS20" s="14"/>
      <c r="AT20" s="14"/>
      <c r="AU20" s="14">
        <f t="shared" si="0"/>
        <v>0</v>
      </c>
      <c r="AV20" s="104"/>
      <c r="AW20" s="14">
        <f t="shared" si="1"/>
        <v>0</v>
      </c>
      <c r="AX20" s="14" t="str">
        <f t="shared" si="2"/>
        <v/>
      </c>
      <c r="AY20" s="14"/>
      <c r="AZ20" s="11"/>
    </row>
    <row r="21" customHeight="1" spans="1:52">
      <c r="A21" s="10">
        <v>15</v>
      </c>
      <c r="B21" s="11"/>
      <c r="C21" s="11"/>
      <c r="D21" s="11"/>
      <c r="E21" s="11"/>
      <c r="F21" s="11"/>
      <c r="G21" s="11"/>
      <c r="H21" s="11"/>
      <c r="I21" s="11"/>
      <c r="J21" s="11"/>
      <c r="K21" s="11"/>
      <c r="L21" s="145"/>
      <c r="M21" s="145"/>
      <c r="N21" s="145"/>
      <c r="O21" s="145"/>
      <c r="P21" s="145"/>
      <c r="Q21" s="145"/>
      <c r="R21" s="145"/>
      <c r="S21" s="145"/>
      <c r="T21" s="145"/>
      <c r="U21" s="145"/>
      <c r="V21" s="145"/>
      <c r="W21" s="136"/>
      <c r="X21" s="136"/>
      <c r="Y21" s="136"/>
      <c r="Z21" s="136"/>
      <c r="AA21" s="136"/>
      <c r="AB21" s="136"/>
      <c r="AC21" s="136"/>
      <c r="AD21" s="145"/>
      <c r="AE21" s="136"/>
      <c r="AF21" s="136"/>
      <c r="AG21" s="136"/>
      <c r="AH21" s="136"/>
      <c r="AI21" s="136"/>
      <c r="AJ21" s="136"/>
      <c r="AK21" s="167"/>
      <c r="AL21" s="167"/>
      <c r="AM21" s="167"/>
      <c r="AN21" s="167"/>
      <c r="AO21" s="131"/>
      <c r="AP21" s="168"/>
      <c r="AQ21" s="13"/>
      <c r="AR21" s="15"/>
      <c r="AS21" s="14"/>
      <c r="AT21" s="14"/>
      <c r="AU21" s="14">
        <f t="shared" si="0"/>
        <v>0</v>
      </c>
      <c r="AV21" s="104"/>
      <c r="AW21" s="14">
        <f t="shared" si="1"/>
        <v>0</v>
      </c>
      <c r="AX21" s="14" t="str">
        <f t="shared" si="2"/>
        <v/>
      </c>
      <c r="AY21" s="14"/>
      <c r="AZ21" s="11"/>
    </row>
    <row r="22" customHeight="1" spans="1:52">
      <c r="A22" s="10">
        <v>16</v>
      </c>
      <c r="B22" s="11"/>
      <c r="C22" s="11"/>
      <c r="D22" s="11"/>
      <c r="E22" s="11"/>
      <c r="F22" s="11"/>
      <c r="G22" s="11"/>
      <c r="H22" s="11"/>
      <c r="I22" s="11"/>
      <c r="J22" s="11"/>
      <c r="K22" s="11"/>
      <c r="L22" s="145"/>
      <c r="M22" s="145"/>
      <c r="N22" s="145"/>
      <c r="O22" s="145"/>
      <c r="P22" s="145"/>
      <c r="Q22" s="145"/>
      <c r="R22" s="145"/>
      <c r="S22" s="145"/>
      <c r="T22" s="145"/>
      <c r="U22" s="145"/>
      <c r="V22" s="145"/>
      <c r="W22" s="136"/>
      <c r="X22" s="136"/>
      <c r="Y22" s="136"/>
      <c r="Z22" s="136"/>
      <c r="AA22" s="136"/>
      <c r="AB22" s="136"/>
      <c r="AC22" s="136"/>
      <c r="AD22" s="145"/>
      <c r="AE22" s="136"/>
      <c r="AF22" s="136"/>
      <c r="AG22" s="136"/>
      <c r="AH22" s="136"/>
      <c r="AI22" s="136"/>
      <c r="AJ22" s="136"/>
      <c r="AK22" s="167"/>
      <c r="AL22" s="167"/>
      <c r="AM22" s="167"/>
      <c r="AN22" s="167"/>
      <c r="AO22" s="131"/>
      <c r="AP22" s="168"/>
      <c r="AQ22" s="13"/>
      <c r="AR22" s="15"/>
      <c r="AS22" s="14"/>
      <c r="AT22" s="14"/>
      <c r="AU22" s="14">
        <f t="shared" si="0"/>
        <v>0</v>
      </c>
      <c r="AV22" s="104"/>
      <c r="AW22" s="14">
        <f t="shared" si="1"/>
        <v>0</v>
      </c>
      <c r="AX22" s="14" t="str">
        <f t="shared" si="2"/>
        <v/>
      </c>
      <c r="AY22" s="14"/>
      <c r="AZ22" s="11"/>
    </row>
    <row r="23" customHeight="1" spans="1:52">
      <c r="A23" s="10">
        <v>17</v>
      </c>
      <c r="B23" s="11"/>
      <c r="C23" s="11"/>
      <c r="D23" s="11"/>
      <c r="E23" s="11"/>
      <c r="F23" s="11"/>
      <c r="G23" s="11"/>
      <c r="H23" s="11"/>
      <c r="I23" s="11"/>
      <c r="J23" s="11"/>
      <c r="K23" s="11"/>
      <c r="L23" s="145"/>
      <c r="M23" s="145"/>
      <c r="N23" s="145"/>
      <c r="O23" s="145"/>
      <c r="P23" s="145"/>
      <c r="Q23" s="145"/>
      <c r="R23" s="145"/>
      <c r="S23" s="145"/>
      <c r="T23" s="145"/>
      <c r="U23" s="145"/>
      <c r="V23" s="145"/>
      <c r="W23" s="136"/>
      <c r="X23" s="136"/>
      <c r="Y23" s="136"/>
      <c r="Z23" s="136"/>
      <c r="AA23" s="136"/>
      <c r="AB23" s="136"/>
      <c r="AC23" s="136"/>
      <c r="AD23" s="145"/>
      <c r="AE23" s="136"/>
      <c r="AF23" s="136"/>
      <c r="AG23" s="136"/>
      <c r="AH23" s="136"/>
      <c r="AI23" s="136"/>
      <c r="AJ23" s="136"/>
      <c r="AK23" s="167"/>
      <c r="AL23" s="167"/>
      <c r="AM23" s="167"/>
      <c r="AN23" s="167"/>
      <c r="AO23" s="131"/>
      <c r="AP23" s="168"/>
      <c r="AQ23" s="13"/>
      <c r="AR23" s="15"/>
      <c r="AS23" s="14"/>
      <c r="AT23" s="14"/>
      <c r="AU23" s="14">
        <f t="shared" si="0"/>
        <v>0</v>
      </c>
      <c r="AV23" s="104"/>
      <c r="AW23" s="14">
        <f t="shared" si="1"/>
        <v>0</v>
      </c>
      <c r="AX23" s="14" t="str">
        <f t="shared" si="2"/>
        <v/>
      </c>
      <c r="AY23" s="14"/>
      <c r="AZ23" s="11"/>
    </row>
    <row r="24" customHeight="1" spans="1:52">
      <c r="A24" s="10">
        <v>18</v>
      </c>
      <c r="B24" s="11"/>
      <c r="C24" s="11"/>
      <c r="D24" s="11"/>
      <c r="E24" s="11"/>
      <c r="F24" s="11"/>
      <c r="G24" s="11"/>
      <c r="H24" s="11"/>
      <c r="I24" s="11"/>
      <c r="J24" s="11"/>
      <c r="K24" s="11"/>
      <c r="L24" s="145"/>
      <c r="M24" s="145"/>
      <c r="N24" s="145"/>
      <c r="O24" s="145"/>
      <c r="P24" s="145"/>
      <c r="Q24" s="145"/>
      <c r="R24" s="145"/>
      <c r="S24" s="145"/>
      <c r="T24" s="145"/>
      <c r="U24" s="145"/>
      <c r="V24" s="145"/>
      <c r="W24" s="136"/>
      <c r="X24" s="136"/>
      <c r="Y24" s="136"/>
      <c r="Z24" s="136"/>
      <c r="AA24" s="136"/>
      <c r="AB24" s="136"/>
      <c r="AC24" s="136"/>
      <c r="AD24" s="145"/>
      <c r="AE24" s="136"/>
      <c r="AF24" s="136"/>
      <c r="AG24" s="136"/>
      <c r="AH24" s="136"/>
      <c r="AI24" s="136"/>
      <c r="AJ24" s="136"/>
      <c r="AK24" s="167"/>
      <c r="AL24" s="167"/>
      <c r="AM24" s="167"/>
      <c r="AN24" s="167"/>
      <c r="AO24" s="131"/>
      <c r="AP24" s="168"/>
      <c r="AQ24" s="13"/>
      <c r="AR24" s="15"/>
      <c r="AS24" s="14"/>
      <c r="AT24" s="14"/>
      <c r="AU24" s="14"/>
      <c r="AV24" s="104"/>
      <c r="AW24" s="14"/>
      <c r="AX24" s="14" t="str">
        <f t="shared" si="2"/>
        <v/>
      </c>
      <c r="AY24" s="14"/>
      <c r="AZ24" s="11"/>
    </row>
    <row r="25" customHeight="1" spans="1:52">
      <c r="A25" s="51" t="s">
        <v>621</v>
      </c>
      <c r="B25" s="577"/>
      <c r="C25" s="577"/>
      <c r="D25" s="577"/>
      <c r="E25" s="577"/>
      <c r="F25" s="577"/>
      <c r="G25" s="577"/>
      <c r="H25" s="577"/>
      <c r="I25" s="577"/>
      <c r="J25" s="577"/>
      <c r="K25" s="577"/>
      <c r="L25" s="577"/>
      <c r="M25" s="577"/>
      <c r="N25" s="577"/>
      <c r="O25" s="577"/>
      <c r="P25" s="577"/>
      <c r="Q25" s="577"/>
      <c r="R25" s="577"/>
      <c r="S25" s="577"/>
      <c r="T25" s="578"/>
      <c r="U25" s="145"/>
      <c r="V25" s="145"/>
      <c r="W25" s="136"/>
      <c r="X25" s="136"/>
      <c r="Y25" s="136"/>
      <c r="Z25" s="136"/>
      <c r="AA25" s="136"/>
      <c r="AB25" s="136"/>
      <c r="AC25" s="136"/>
      <c r="AD25" s="145"/>
      <c r="AE25" s="136"/>
      <c r="AF25" s="136"/>
      <c r="AG25" s="136"/>
      <c r="AH25" s="136"/>
      <c r="AI25" s="136"/>
      <c r="AJ25" s="136"/>
      <c r="AK25" s="167"/>
      <c r="AL25" s="167"/>
      <c r="AM25" s="167"/>
      <c r="AN25" s="167"/>
      <c r="AO25" s="131">
        <f>SUM(AO7:AO24)</f>
        <v>0</v>
      </c>
      <c r="AP25" s="168">
        <f>SUM(AP7:AP24)</f>
        <v>0</v>
      </c>
      <c r="AQ25" s="13"/>
      <c r="AR25" s="15">
        <f>SUM(AR7:AR24)</f>
        <v>0</v>
      </c>
      <c r="AS25" s="14">
        <f>SUM(AS7:AS24)</f>
        <v>0</v>
      </c>
      <c r="AT25" s="14"/>
      <c r="AU25" s="14">
        <f>SUM(AU7:AU24)</f>
        <v>0</v>
      </c>
      <c r="AV25" s="104"/>
      <c r="AW25" s="14">
        <f>SUM(AW7:AW24)</f>
        <v>0</v>
      </c>
      <c r="AX25" s="14" t="str">
        <f t="shared" si="2"/>
        <v/>
      </c>
      <c r="AY25" s="14"/>
      <c r="AZ25" s="11"/>
    </row>
    <row r="26" customHeight="1" spans="1:52">
      <c r="A26" s="51" t="s">
        <v>1086</v>
      </c>
      <c r="B26" s="84"/>
      <c r="C26" s="84"/>
      <c r="D26" s="84"/>
      <c r="E26" s="84"/>
      <c r="F26" s="84"/>
      <c r="G26" s="84"/>
      <c r="H26" s="84"/>
      <c r="I26" s="84"/>
      <c r="J26" s="84"/>
      <c r="K26" s="84"/>
      <c r="L26" s="84"/>
      <c r="M26" s="84"/>
      <c r="N26" s="84"/>
      <c r="O26" s="84"/>
      <c r="P26" s="84"/>
      <c r="Q26" s="84"/>
      <c r="R26" s="84"/>
      <c r="S26" s="84"/>
      <c r="T26" s="29"/>
      <c r="U26" s="145"/>
      <c r="V26" s="145"/>
      <c r="W26" s="136"/>
      <c r="X26" s="136"/>
      <c r="Y26" s="136"/>
      <c r="Z26" s="136"/>
      <c r="AA26" s="136"/>
      <c r="AB26" s="136"/>
      <c r="AC26" s="136"/>
      <c r="AD26" s="145"/>
      <c r="AE26" s="136"/>
      <c r="AF26" s="136"/>
      <c r="AG26" s="136"/>
      <c r="AH26" s="136"/>
      <c r="AI26" s="136"/>
      <c r="AJ26" s="136"/>
      <c r="AK26" s="167"/>
      <c r="AL26" s="167"/>
      <c r="AM26" s="167"/>
      <c r="AN26" s="167"/>
      <c r="AO26" s="131"/>
      <c r="AP26" s="168">
        <f>SUM(AQ7:AQ24)</f>
        <v>0</v>
      </c>
      <c r="AQ26" s="13"/>
      <c r="AR26" s="15"/>
      <c r="AS26" s="14">
        <f>SUM(AT7:AT24)</f>
        <v>0</v>
      </c>
      <c r="AT26" s="14"/>
      <c r="AU26" s="14"/>
      <c r="AV26" s="104"/>
      <c r="AW26" s="14">
        <v>0</v>
      </c>
      <c r="AX26" s="14" t="str">
        <f t="shared" si="2"/>
        <v/>
      </c>
      <c r="AY26" s="14"/>
      <c r="AZ26" s="11"/>
    </row>
    <row r="27" customHeight="1" spans="1:52">
      <c r="A27" s="51" t="s">
        <v>641</v>
      </c>
      <c r="B27" s="84"/>
      <c r="C27" s="84"/>
      <c r="D27" s="84"/>
      <c r="E27" s="84"/>
      <c r="F27" s="84"/>
      <c r="G27" s="84"/>
      <c r="H27" s="84"/>
      <c r="I27" s="84"/>
      <c r="J27" s="84"/>
      <c r="K27" s="84"/>
      <c r="L27" s="84"/>
      <c r="M27" s="84"/>
      <c r="N27" s="84"/>
      <c r="O27" s="84"/>
      <c r="P27" s="84"/>
      <c r="Q27" s="84"/>
      <c r="R27" s="84"/>
      <c r="S27" s="84"/>
      <c r="T27" s="29"/>
      <c r="U27" s="174"/>
      <c r="V27" s="174"/>
      <c r="W27" s="136"/>
      <c r="X27" s="136"/>
      <c r="Y27" s="136"/>
      <c r="Z27" s="136"/>
      <c r="AA27" s="136"/>
      <c r="AB27" s="136"/>
      <c r="AC27" s="136"/>
      <c r="AD27" s="136"/>
      <c r="AE27" s="136"/>
      <c r="AF27" s="136"/>
      <c r="AG27" s="136"/>
      <c r="AH27" s="136"/>
      <c r="AI27" s="136"/>
      <c r="AJ27" s="136"/>
      <c r="AK27" s="167"/>
      <c r="AL27" s="167"/>
      <c r="AM27" s="167"/>
      <c r="AN27" s="167"/>
      <c r="AO27" s="131">
        <f>AO25-AO26</f>
        <v>0</v>
      </c>
      <c r="AP27" s="168">
        <f>AP25-AP26</f>
        <v>0</v>
      </c>
      <c r="AQ27" s="13"/>
      <c r="AR27" s="15">
        <f>AR25-AR26</f>
        <v>0</v>
      </c>
      <c r="AS27" s="14">
        <f>AS25-AS26</f>
        <v>0</v>
      </c>
      <c r="AT27" s="14"/>
      <c r="AU27" s="14">
        <f>AU25-AU26</f>
        <v>0</v>
      </c>
      <c r="AV27" s="104"/>
      <c r="AW27" s="14">
        <f>AW25-AW26</f>
        <v>0</v>
      </c>
      <c r="AX27" s="14" t="str">
        <f t="shared" si="2"/>
        <v/>
      </c>
      <c r="AY27" s="14"/>
      <c r="AZ27" s="11"/>
    </row>
    <row r="28" customHeight="1" spans="1:47">
      <c r="A28" s="17" t="e">
        <f>#REF!&amp;#REF!</f>
        <v>#REF!</v>
      </c>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U28" s="27" t="e">
        <f>"评估人员："&amp;#REF!</f>
        <v>#REF!</v>
      </c>
    </row>
    <row r="29" customHeight="1" spans="1:42">
      <c r="A29" s="17" t="e">
        <f>CONCATENATE(#REF!,#REF!,#REF!,#REF!,#REF!,#REF!,#REF!)</f>
        <v>#REF!</v>
      </c>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row>
    <row r="30" customHeight="1" spans="12:42">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row>
    <row r="31" customHeight="1" spans="12:42">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row>
    <row r="32" customHeight="1" spans="12:42">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c r="AP32" s="126"/>
    </row>
    <row r="33" customHeight="1" spans="12:42">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row>
    <row r="34" customHeight="1" spans="12:42">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row>
    <row r="35" customHeight="1" spans="12:42">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row>
    <row r="36" customHeight="1" spans="12:42">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26"/>
      <c r="AO36" s="126"/>
      <c r="AP36" s="126"/>
    </row>
    <row r="37" customHeight="1" spans="12:42">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row>
    <row r="38" customHeight="1" spans="12:42">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row>
    <row r="39" customHeight="1" spans="12:42">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row>
    <row r="40" customHeight="1" spans="12:42">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row>
    <row r="41" customHeight="1" spans="12:42">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row>
    <row r="42" customHeight="1" spans="12:42">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row>
    <row r="43" customHeight="1" spans="12:42">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row>
    <row r="44" customHeight="1" spans="12:42">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row>
    <row r="45" customHeight="1" spans="12:42">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26"/>
      <c r="AJ45" s="126"/>
      <c r="AK45" s="126"/>
      <c r="AL45" s="126"/>
      <c r="AM45" s="126"/>
      <c r="AN45" s="126"/>
      <c r="AO45" s="126"/>
      <c r="AP45" s="126"/>
    </row>
    <row r="46" customHeight="1" spans="12:42">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row>
    <row r="47" customHeight="1" spans="12:42">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row>
    <row r="48" customHeight="1" spans="12:42">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row>
    <row r="49" customHeight="1" spans="12:42">
      <c r="L49" s="126"/>
      <c r="M49" s="126"/>
      <c r="N49" s="126"/>
      <c r="O49" s="126"/>
      <c r="P49" s="126"/>
      <c r="Q49" s="126"/>
      <c r="R49" s="126"/>
      <c r="S49" s="126"/>
      <c r="T49" s="126"/>
      <c r="U49" s="126"/>
      <c r="V49" s="126"/>
      <c r="W49" s="126"/>
      <c r="X49" s="126"/>
      <c r="Y49" s="126"/>
      <c r="Z49" s="126"/>
      <c r="AA49" s="126"/>
      <c r="AB49" s="126"/>
      <c r="AC49" s="126"/>
      <c r="AD49" s="126"/>
      <c r="AE49" s="126"/>
      <c r="AF49" s="126"/>
      <c r="AG49" s="126"/>
      <c r="AH49" s="126"/>
      <c r="AI49" s="126"/>
      <c r="AJ49" s="126"/>
      <c r="AK49" s="126"/>
      <c r="AL49" s="126"/>
      <c r="AM49" s="126"/>
      <c r="AN49" s="126"/>
      <c r="AO49" s="126"/>
      <c r="AP49" s="126"/>
    </row>
    <row r="50" customHeight="1" spans="12:42">
      <c r="L50" s="126"/>
      <c r="M50" s="126"/>
      <c r="N50" s="126"/>
      <c r="O50" s="126"/>
      <c r="P50" s="126"/>
      <c r="Q50" s="126"/>
      <c r="R50" s="126"/>
      <c r="S50" s="126"/>
      <c r="T50" s="126"/>
      <c r="U50" s="126"/>
      <c r="V50" s="126"/>
      <c r="W50" s="126"/>
      <c r="X50" s="126"/>
      <c r="Y50" s="126"/>
      <c r="Z50" s="126"/>
      <c r="AA50" s="126"/>
      <c r="AB50" s="126"/>
      <c r="AC50" s="126"/>
      <c r="AD50" s="126"/>
      <c r="AE50" s="126"/>
      <c r="AF50" s="126"/>
      <c r="AG50" s="126"/>
      <c r="AH50" s="126"/>
      <c r="AI50" s="126"/>
      <c r="AJ50" s="126"/>
      <c r="AK50" s="126"/>
      <c r="AL50" s="126"/>
      <c r="AM50" s="126"/>
      <c r="AN50" s="126"/>
      <c r="AO50" s="126"/>
      <c r="AP50" s="126"/>
    </row>
    <row r="51" customHeight="1" spans="12:42">
      <c r="L51" s="126"/>
      <c r="M51" s="126"/>
      <c r="N51" s="126"/>
      <c r="O51" s="126"/>
      <c r="P51" s="126"/>
      <c r="Q51" s="126"/>
      <c r="R51" s="126"/>
      <c r="S51" s="126"/>
      <c r="T51" s="126"/>
      <c r="U51" s="126"/>
      <c r="V51" s="126"/>
      <c r="W51" s="126"/>
      <c r="X51" s="126"/>
      <c r="Y51" s="126"/>
      <c r="Z51" s="126"/>
      <c r="AA51" s="126"/>
      <c r="AB51" s="126"/>
      <c r="AC51" s="126"/>
      <c r="AD51" s="126"/>
      <c r="AE51" s="126"/>
      <c r="AF51" s="126"/>
      <c r="AG51" s="126"/>
      <c r="AH51" s="126"/>
      <c r="AI51" s="126"/>
      <c r="AJ51" s="126"/>
      <c r="AK51" s="126"/>
      <c r="AL51" s="126"/>
      <c r="AM51" s="126"/>
      <c r="AN51" s="126"/>
      <c r="AO51" s="126"/>
      <c r="AP51" s="126"/>
    </row>
    <row r="52" customHeight="1" spans="12:42">
      <c r="L52" s="126"/>
      <c r="M52" s="126"/>
      <c r="N52" s="126"/>
      <c r="O52" s="126"/>
      <c r="P52" s="126"/>
      <c r="Q52" s="126"/>
      <c r="R52" s="126"/>
      <c r="S52" s="126"/>
      <c r="T52" s="126"/>
      <c r="U52" s="126"/>
      <c r="V52" s="126"/>
      <c r="W52" s="126"/>
      <c r="X52" s="126"/>
      <c r="Y52" s="126"/>
      <c r="Z52" s="126"/>
      <c r="AA52" s="126"/>
      <c r="AB52" s="126"/>
      <c r="AC52" s="126"/>
      <c r="AD52" s="126"/>
      <c r="AE52" s="126"/>
      <c r="AF52" s="126"/>
      <c r="AG52" s="126"/>
      <c r="AH52" s="126"/>
      <c r="AI52" s="126"/>
      <c r="AJ52" s="126"/>
      <c r="AK52" s="126"/>
      <c r="AL52" s="126"/>
      <c r="AM52" s="126"/>
      <c r="AN52" s="126"/>
      <c r="AO52" s="126"/>
      <c r="AP52" s="126"/>
    </row>
    <row r="53" customHeight="1" spans="12:42">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c r="AJ53" s="126"/>
      <c r="AK53" s="126"/>
      <c r="AL53" s="126"/>
      <c r="AM53" s="126"/>
      <c r="AN53" s="126"/>
      <c r="AO53" s="126"/>
      <c r="AP53" s="126"/>
    </row>
    <row r="54" customHeight="1" spans="12:42">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row>
    <row r="55" customHeight="1" spans="12:42">
      <c r="L55" s="126"/>
      <c r="M55" s="126"/>
      <c r="N55" s="126"/>
      <c r="O55" s="126"/>
      <c r="P55" s="126"/>
      <c r="Q55" s="126"/>
      <c r="R55" s="126"/>
      <c r="S55" s="126"/>
      <c r="T55" s="126"/>
      <c r="U55" s="126"/>
      <c r="V55" s="126"/>
      <c r="W55" s="126"/>
      <c r="X55" s="126"/>
      <c r="Y55" s="126"/>
      <c r="Z55" s="126"/>
      <c r="AA55" s="126"/>
      <c r="AB55" s="126"/>
      <c r="AC55" s="126"/>
      <c r="AD55" s="126"/>
      <c r="AE55" s="126"/>
      <c r="AF55" s="126"/>
      <c r="AG55" s="126"/>
      <c r="AH55" s="126"/>
      <c r="AI55" s="126"/>
      <c r="AJ55" s="126"/>
      <c r="AK55" s="126"/>
      <c r="AL55" s="126"/>
      <c r="AM55" s="126"/>
      <c r="AN55" s="126"/>
      <c r="AO55" s="126"/>
      <c r="AP55" s="126"/>
    </row>
    <row r="56" customHeight="1" spans="12:42">
      <c r="L56" s="126"/>
      <c r="M56" s="126"/>
      <c r="N56" s="126"/>
      <c r="O56" s="126"/>
      <c r="P56" s="126"/>
      <c r="Q56" s="126"/>
      <c r="R56" s="126"/>
      <c r="S56" s="126"/>
      <c r="T56" s="126"/>
      <c r="U56" s="126"/>
      <c r="V56" s="126"/>
      <c r="W56" s="126"/>
      <c r="X56" s="126"/>
      <c r="Y56" s="126"/>
      <c r="Z56" s="126"/>
      <c r="AA56" s="126"/>
      <c r="AB56" s="126"/>
      <c r="AC56" s="126"/>
      <c r="AD56" s="126"/>
      <c r="AE56" s="126"/>
      <c r="AF56" s="126"/>
      <c r="AG56" s="126"/>
      <c r="AH56" s="126"/>
      <c r="AI56" s="126"/>
      <c r="AJ56" s="126"/>
      <c r="AK56" s="126"/>
      <c r="AL56" s="126"/>
      <c r="AM56" s="126"/>
      <c r="AN56" s="126"/>
      <c r="AO56" s="126"/>
      <c r="AP56" s="126"/>
    </row>
    <row r="57" customHeight="1" spans="12:42">
      <c r="L57" s="126"/>
      <c r="M57" s="126"/>
      <c r="N57" s="126"/>
      <c r="O57" s="126"/>
      <c r="P57" s="126"/>
      <c r="Q57" s="126"/>
      <c r="R57" s="126"/>
      <c r="S57" s="126"/>
      <c r="T57" s="126"/>
      <c r="U57" s="126"/>
      <c r="V57" s="126"/>
      <c r="W57" s="126"/>
      <c r="X57" s="126"/>
      <c r="Y57" s="126"/>
      <c r="Z57" s="126"/>
      <c r="AA57" s="126"/>
      <c r="AB57" s="126"/>
      <c r="AC57" s="126"/>
      <c r="AD57" s="126"/>
      <c r="AE57" s="126"/>
      <c r="AF57" s="126"/>
      <c r="AG57" s="126"/>
      <c r="AH57" s="126"/>
      <c r="AI57" s="126"/>
      <c r="AJ57" s="126"/>
      <c r="AK57" s="126"/>
      <c r="AL57" s="126"/>
      <c r="AM57" s="126"/>
      <c r="AN57" s="126"/>
      <c r="AO57" s="126"/>
      <c r="AP57" s="126"/>
    </row>
    <row r="58" customHeight="1" spans="12:42">
      <c r="L58" s="126"/>
      <c r="M58" s="126"/>
      <c r="N58" s="126"/>
      <c r="O58" s="126"/>
      <c r="P58" s="126"/>
      <c r="Q58" s="126"/>
      <c r="R58" s="126"/>
      <c r="S58" s="126"/>
      <c r="T58" s="126"/>
      <c r="U58" s="126"/>
      <c r="V58" s="126"/>
      <c r="W58" s="126"/>
      <c r="X58" s="126"/>
      <c r="Y58" s="126"/>
      <c r="Z58" s="126"/>
      <c r="AA58" s="126"/>
      <c r="AB58" s="126"/>
      <c r="AC58" s="126"/>
      <c r="AD58" s="126"/>
      <c r="AE58" s="126"/>
      <c r="AF58" s="126"/>
      <c r="AG58" s="126"/>
      <c r="AH58" s="126"/>
      <c r="AI58" s="126"/>
      <c r="AJ58" s="126"/>
      <c r="AK58" s="126"/>
      <c r="AL58" s="126"/>
      <c r="AM58" s="126"/>
      <c r="AN58" s="126"/>
      <c r="AO58" s="126"/>
      <c r="AP58" s="126"/>
    </row>
    <row r="59" customHeight="1" spans="12:42">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row>
    <row r="60" customHeight="1" spans="12:42">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row>
    <row r="61" customHeight="1" spans="12:42">
      <c r="L61" s="126"/>
      <c r="M61" s="126"/>
      <c r="N61" s="126"/>
      <c r="O61" s="126"/>
      <c r="P61" s="126"/>
      <c r="Q61" s="126"/>
      <c r="R61" s="126"/>
      <c r="S61" s="126"/>
      <c r="T61" s="126"/>
      <c r="U61" s="126"/>
      <c r="V61" s="126"/>
      <c r="W61" s="126"/>
      <c r="X61" s="126"/>
      <c r="Y61" s="126"/>
      <c r="Z61" s="126"/>
      <c r="AA61" s="126"/>
      <c r="AB61" s="126"/>
      <c r="AC61" s="126"/>
      <c r="AD61" s="126"/>
      <c r="AE61" s="126"/>
      <c r="AF61" s="126"/>
      <c r="AG61" s="126"/>
      <c r="AH61" s="126"/>
      <c r="AI61" s="126"/>
      <c r="AJ61" s="126"/>
      <c r="AK61" s="126"/>
      <c r="AL61" s="126"/>
      <c r="AM61" s="126"/>
      <c r="AN61" s="126"/>
      <c r="AO61" s="126"/>
      <c r="AP61" s="126"/>
    </row>
    <row r="62" customHeight="1" spans="12:42">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row>
    <row r="63" customHeight="1" spans="12:42">
      <c r="L63" s="126"/>
      <c r="M63" s="126"/>
      <c r="N63" s="126"/>
      <c r="O63" s="126"/>
      <c r="P63" s="126"/>
      <c r="Q63" s="126"/>
      <c r="R63" s="126"/>
      <c r="S63" s="126"/>
      <c r="T63" s="126"/>
      <c r="U63" s="126"/>
      <c r="V63" s="126"/>
      <c r="W63" s="126"/>
      <c r="X63" s="126"/>
      <c r="Y63" s="126"/>
      <c r="Z63" s="126"/>
      <c r="AA63" s="126"/>
      <c r="AB63" s="126"/>
      <c r="AC63" s="126"/>
      <c r="AD63" s="126"/>
      <c r="AE63" s="126"/>
      <c r="AF63" s="126"/>
      <c r="AG63" s="126"/>
      <c r="AH63" s="126"/>
      <c r="AI63" s="126"/>
      <c r="AJ63" s="126"/>
      <c r="AK63" s="126"/>
      <c r="AL63" s="126"/>
      <c r="AM63" s="126"/>
      <c r="AN63" s="126"/>
      <c r="AO63" s="126"/>
      <c r="AP63" s="126"/>
    </row>
    <row r="64" customHeight="1" spans="12:42">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row>
    <row r="65" customHeight="1" spans="12:42">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row>
    <row r="66" customHeight="1" spans="12:42">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row>
    <row r="67" customHeight="1" spans="12:42">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row>
    <row r="68" customHeight="1" spans="12:42">
      <c r="L68" s="126"/>
      <c r="M68" s="126"/>
      <c r="N68" s="126"/>
      <c r="O68" s="126"/>
      <c r="P68" s="126"/>
      <c r="Q68" s="126"/>
      <c r="R68" s="126"/>
      <c r="S68" s="126"/>
      <c r="T68" s="126"/>
      <c r="U68" s="126"/>
      <c r="V68" s="126"/>
      <c r="W68" s="126"/>
      <c r="X68" s="126"/>
      <c r="Y68" s="126"/>
      <c r="Z68" s="126"/>
      <c r="AA68" s="126"/>
      <c r="AB68" s="126"/>
      <c r="AC68" s="126"/>
      <c r="AD68" s="126"/>
      <c r="AE68" s="126"/>
      <c r="AF68" s="126"/>
      <c r="AG68" s="126"/>
      <c r="AH68" s="126"/>
      <c r="AI68" s="126"/>
      <c r="AJ68" s="126"/>
      <c r="AK68" s="126"/>
      <c r="AL68" s="126"/>
      <c r="AM68" s="126"/>
      <c r="AN68" s="126"/>
      <c r="AO68" s="126"/>
      <c r="AP68" s="126"/>
    </row>
    <row r="69" customHeight="1" spans="12:42">
      <c r="L69" s="126"/>
      <c r="M69" s="126"/>
      <c r="N69" s="126"/>
      <c r="O69" s="126"/>
      <c r="P69" s="126"/>
      <c r="Q69" s="126"/>
      <c r="R69" s="126"/>
      <c r="S69" s="126"/>
      <c r="T69" s="126"/>
      <c r="U69" s="126"/>
      <c r="V69" s="126"/>
      <c r="W69" s="126"/>
      <c r="X69" s="126"/>
      <c r="Y69" s="126"/>
      <c r="Z69" s="126"/>
      <c r="AA69" s="126"/>
      <c r="AB69" s="126"/>
      <c r="AC69" s="126"/>
      <c r="AD69" s="126"/>
      <c r="AE69" s="126"/>
      <c r="AF69" s="126"/>
      <c r="AG69" s="126"/>
      <c r="AH69" s="126"/>
      <c r="AI69" s="126"/>
      <c r="AJ69" s="126"/>
      <c r="AK69" s="126"/>
      <c r="AL69" s="126"/>
      <c r="AM69" s="126"/>
      <c r="AN69" s="126"/>
      <c r="AO69" s="126"/>
      <c r="AP69" s="126"/>
    </row>
    <row r="70" customHeight="1" spans="12:42">
      <c r="L70" s="126"/>
      <c r="M70" s="126"/>
      <c r="N70" s="126"/>
      <c r="O70" s="126"/>
      <c r="P70" s="126"/>
      <c r="Q70" s="126"/>
      <c r="R70" s="126"/>
      <c r="S70" s="126"/>
      <c r="T70" s="126"/>
      <c r="U70" s="126"/>
      <c r="V70" s="126"/>
      <c r="W70" s="126"/>
      <c r="X70" s="126"/>
      <c r="Y70" s="126"/>
      <c r="Z70" s="126"/>
      <c r="AA70" s="126"/>
      <c r="AB70" s="126"/>
      <c r="AC70" s="126"/>
      <c r="AD70" s="126"/>
      <c r="AE70" s="126"/>
      <c r="AF70" s="126"/>
      <c r="AG70" s="126"/>
      <c r="AH70" s="126"/>
      <c r="AI70" s="126"/>
      <c r="AJ70" s="126"/>
      <c r="AK70" s="126"/>
      <c r="AL70" s="126"/>
      <c r="AM70" s="126"/>
      <c r="AN70" s="126"/>
      <c r="AO70" s="126"/>
      <c r="AP70" s="126"/>
    </row>
    <row r="71" customHeight="1" spans="12:42">
      <c r="L71" s="126"/>
      <c r="M71" s="126"/>
      <c r="N71" s="126"/>
      <c r="O71" s="126"/>
      <c r="P71" s="126"/>
      <c r="Q71" s="126"/>
      <c r="R71" s="126"/>
      <c r="S71" s="126"/>
      <c r="T71" s="126"/>
      <c r="U71" s="126"/>
      <c r="V71" s="126"/>
      <c r="W71" s="126"/>
      <c r="X71" s="126"/>
      <c r="Y71" s="126"/>
      <c r="Z71" s="126"/>
      <c r="AA71" s="126"/>
      <c r="AB71" s="126"/>
      <c r="AC71" s="126"/>
      <c r="AD71" s="126"/>
      <c r="AE71" s="126"/>
      <c r="AF71" s="126"/>
      <c r="AG71" s="126"/>
      <c r="AH71" s="126"/>
      <c r="AI71" s="126"/>
      <c r="AJ71" s="126"/>
      <c r="AK71" s="126"/>
      <c r="AL71" s="126"/>
      <c r="AM71" s="126"/>
      <c r="AN71" s="126"/>
      <c r="AO71" s="126"/>
      <c r="AP71" s="126"/>
    </row>
    <row r="72" customHeight="1" spans="12:42">
      <c r="L72" s="126"/>
      <c r="M72" s="126"/>
      <c r="N72" s="126"/>
      <c r="O72" s="126"/>
      <c r="P72" s="126"/>
      <c r="Q72" s="126"/>
      <c r="R72" s="126"/>
      <c r="S72" s="126"/>
      <c r="T72" s="126"/>
      <c r="U72" s="126"/>
      <c r="V72" s="126"/>
      <c r="W72" s="126"/>
      <c r="X72" s="126"/>
      <c r="Y72" s="126"/>
      <c r="Z72" s="126"/>
      <c r="AA72" s="126"/>
      <c r="AB72" s="126"/>
      <c r="AC72" s="126"/>
      <c r="AD72" s="126"/>
      <c r="AE72" s="126"/>
      <c r="AF72" s="126"/>
      <c r="AG72" s="126"/>
      <c r="AH72" s="126"/>
      <c r="AI72" s="126"/>
      <c r="AJ72" s="126"/>
      <c r="AK72" s="126"/>
      <c r="AL72" s="126"/>
      <c r="AM72" s="126"/>
      <c r="AN72" s="126"/>
      <c r="AO72" s="126"/>
      <c r="AP72" s="126"/>
    </row>
    <row r="73" customHeight="1" spans="12:42">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row>
    <row r="74" customHeight="1" spans="12:42">
      <c r="L74" s="126"/>
      <c r="M74" s="126"/>
      <c r="N74" s="126"/>
      <c r="O74" s="126"/>
      <c r="P74" s="126"/>
      <c r="Q74" s="126"/>
      <c r="R74" s="126"/>
      <c r="S74" s="126"/>
      <c r="T74" s="126"/>
      <c r="U74" s="126"/>
      <c r="V74" s="126"/>
      <c r="W74" s="126"/>
      <c r="X74" s="126"/>
      <c r="Y74" s="126"/>
      <c r="Z74" s="126"/>
      <c r="AA74" s="126"/>
      <c r="AB74" s="126"/>
      <c r="AC74" s="126"/>
      <c r="AD74" s="126"/>
      <c r="AE74" s="126"/>
      <c r="AF74" s="126"/>
      <c r="AG74" s="126"/>
      <c r="AH74" s="126"/>
      <c r="AI74" s="126"/>
      <c r="AJ74" s="126"/>
      <c r="AK74" s="126"/>
      <c r="AL74" s="126"/>
      <c r="AM74" s="126"/>
      <c r="AN74" s="126"/>
      <c r="AO74" s="126"/>
      <c r="AP74" s="126"/>
    </row>
    <row r="75" customHeight="1" spans="12:42">
      <c r="L75" s="126"/>
      <c r="M75" s="126"/>
      <c r="N75" s="126"/>
      <c r="O75" s="126"/>
      <c r="P75" s="126"/>
      <c r="Q75" s="126"/>
      <c r="R75" s="126"/>
      <c r="S75" s="126"/>
      <c r="T75" s="126"/>
      <c r="U75" s="126"/>
      <c r="V75" s="126"/>
      <c r="W75" s="126"/>
      <c r="X75" s="126"/>
      <c r="Y75" s="126"/>
      <c r="Z75" s="126"/>
      <c r="AA75" s="126"/>
      <c r="AB75" s="126"/>
      <c r="AC75" s="126"/>
      <c r="AD75" s="126"/>
      <c r="AE75" s="126"/>
      <c r="AF75" s="126"/>
      <c r="AG75" s="126"/>
      <c r="AH75" s="126"/>
      <c r="AI75" s="126"/>
      <c r="AJ75" s="126"/>
      <c r="AK75" s="126"/>
      <c r="AL75" s="126"/>
      <c r="AM75" s="126"/>
      <c r="AN75" s="126"/>
      <c r="AO75" s="126"/>
      <c r="AP75" s="126"/>
    </row>
    <row r="76" customHeight="1" spans="12:42">
      <c r="L76" s="126"/>
      <c r="M76" s="126"/>
      <c r="N76" s="126"/>
      <c r="O76" s="126"/>
      <c r="P76" s="126"/>
      <c r="Q76" s="126"/>
      <c r="R76" s="126"/>
      <c r="S76" s="126"/>
      <c r="T76" s="126"/>
      <c r="U76" s="126"/>
      <c r="V76" s="126"/>
      <c r="W76" s="126"/>
      <c r="X76" s="126"/>
      <c r="Y76" s="126"/>
      <c r="Z76" s="126"/>
      <c r="AA76" s="126"/>
      <c r="AB76" s="126"/>
      <c r="AC76" s="126"/>
      <c r="AD76" s="126"/>
      <c r="AE76" s="126"/>
      <c r="AF76" s="126"/>
      <c r="AG76" s="126"/>
      <c r="AH76" s="126"/>
      <c r="AI76" s="126"/>
      <c r="AJ76" s="126"/>
      <c r="AK76" s="126"/>
      <c r="AL76" s="126"/>
      <c r="AM76" s="126"/>
      <c r="AN76" s="126"/>
      <c r="AO76" s="126"/>
      <c r="AP76" s="126"/>
    </row>
    <row r="77" customHeight="1" spans="12:42">
      <c r="L77" s="126"/>
      <c r="M77" s="126"/>
      <c r="N77" s="126"/>
      <c r="O77" s="126"/>
      <c r="P77" s="126"/>
      <c r="Q77" s="126"/>
      <c r="R77" s="126"/>
      <c r="S77" s="126"/>
      <c r="T77" s="126"/>
      <c r="U77" s="126"/>
      <c r="V77" s="126"/>
      <c r="W77" s="126"/>
      <c r="X77" s="126"/>
      <c r="Y77" s="126"/>
      <c r="Z77" s="126"/>
      <c r="AA77" s="126"/>
      <c r="AB77" s="126"/>
      <c r="AC77" s="126"/>
      <c r="AD77" s="126"/>
      <c r="AE77" s="126"/>
      <c r="AF77" s="126"/>
      <c r="AG77" s="126"/>
      <c r="AH77" s="126"/>
      <c r="AI77" s="126"/>
      <c r="AJ77" s="126"/>
      <c r="AK77" s="126"/>
      <c r="AL77" s="126"/>
      <c r="AM77" s="126"/>
      <c r="AN77" s="126"/>
      <c r="AO77" s="126"/>
      <c r="AP77" s="126"/>
    </row>
    <row r="78" customHeight="1" spans="12:42">
      <c r="L78" s="126"/>
      <c r="M78" s="126"/>
      <c r="N78" s="126"/>
      <c r="O78" s="126"/>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row>
    <row r="79" customHeight="1" spans="12:42">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row>
    <row r="80" customHeight="1" spans="12:42">
      <c r="L80" s="126"/>
      <c r="M80" s="126"/>
      <c r="N80" s="126"/>
      <c r="O80" s="126"/>
      <c r="P80" s="126"/>
      <c r="Q80" s="126"/>
      <c r="R80" s="126"/>
      <c r="S80" s="126"/>
      <c r="T80" s="126"/>
      <c r="U80" s="126"/>
      <c r="V80" s="126"/>
      <c r="W80" s="126"/>
      <c r="X80" s="126"/>
      <c r="Y80" s="126"/>
      <c r="Z80" s="126"/>
      <c r="AA80" s="126"/>
      <c r="AB80" s="126"/>
      <c r="AC80" s="126"/>
      <c r="AD80" s="126"/>
      <c r="AE80" s="126"/>
      <c r="AF80" s="126"/>
      <c r="AG80" s="126"/>
      <c r="AH80" s="126"/>
      <c r="AI80" s="126"/>
      <c r="AJ80" s="126"/>
      <c r="AK80" s="126"/>
      <c r="AL80" s="126"/>
      <c r="AM80" s="126"/>
      <c r="AN80" s="126"/>
      <c r="AO80" s="126"/>
      <c r="AP80" s="126"/>
    </row>
    <row r="81" customHeight="1" spans="12:42">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row>
    <row r="82" customHeight="1" spans="12:42">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row>
    <row r="83" customHeight="1" spans="12:42">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row>
    <row r="84" customHeight="1" spans="12:42">
      <c r="L84" s="126"/>
      <c r="M84" s="126"/>
      <c r="N84" s="126"/>
      <c r="O84" s="126"/>
      <c r="P84" s="126"/>
      <c r="Q84" s="126"/>
      <c r="R84" s="126"/>
      <c r="S84" s="126"/>
      <c r="T84" s="126"/>
      <c r="U84" s="126"/>
      <c r="V84" s="126"/>
      <c r="W84" s="126"/>
      <c r="X84" s="126"/>
      <c r="Y84" s="126"/>
      <c r="Z84" s="126"/>
      <c r="AA84" s="126"/>
      <c r="AB84" s="126"/>
      <c r="AC84" s="126"/>
      <c r="AD84" s="126"/>
      <c r="AE84" s="126"/>
      <c r="AF84" s="126"/>
      <c r="AG84" s="126"/>
      <c r="AH84" s="126"/>
      <c r="AI84" s="126"/>
      <c r="AJ84" s="126"/>
      <c r="AK84" s="126"/>
      <c r="AL84" s="126"/>
      <c r="AM84" s="126"/>
      <c r="AN84" s="126"/>
      <c r="AO84" s="126"/>
      <c r="AP84" s="126"/>
    </row>
    <row r="85" customHeight="1" spans="12:42">
      <c r="L85" s="126"/>
      <c r="M85" s="126"/>
      <c r="N85" s="126"/>
      <c r="O85" s="126"/>
      <c r="P85" s="126"/>
      <c r="Q85" s="126"/>
      <c r="R85" s="126"/>
      <c r="S85" s="126"/>
      <c r="T85" s="126"/>
      <c r="U85" s="126"/>
      <c r="V85" s="126"/>
      <c r="W85" s="126"/>
      <c r="X85" s="126"/>
      <c r="Y85" s="126"/>
      <c r="Z85" s="126"/>
      <c r="AA85" s="126"/>
      <c r="AB85" s="126"/>
      <c r="AC85" s="126"/>
      <c r="AD85" s="126"/>
      <c r="AE85" s="126"/>
      <c r="AF85" s="126"/>
      <c r="AG85" s="126"/>
      <c r="AH85" s="126"/>
      <c r="AI85" s="126"/>
      <c r="AJ85" s="126"/>
      <c r="AK85" s="126"/>
      <c r="AL85" s="126"/>
      <c r="AM85" s="126"/>
      <c r="AN85" s="126"/>
      <c r="AO85" s="126"/>
      <c r="AP85" s="126"/>
    </row>
    <row r="86" customHeight="1" spans="12:42">
      <c r="L86" s="126"/>
      <c r="M86" s="126"/>
      <c r="N86" s="126"/>
      <c r="O86" s="126"/>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6"/>
      <c r="AN86" s="126"/>
      <c r="AO86" s="126"/>
      <c r="AP86" s="126"/>
    </row>
    <row r="87" customHeight="1" spans="12:42">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row>
    <row r="88" customHeight="1" spans="12:42">
      <c r="L88" s="126"/>
      <c r="M88" s="126"/>
      <c r="N88" s="126"/>
      <c r="O88" s="126"/>
      <c r="P88" s="126"/>
      <c r="Q88" s="126"/>
      <c r="R88" s="126"/>
      <c r="S88" s="126"/>
      <c r="T88" s="126"/>
      <c r="U88" s="126"/>
      <c r="V88" s="126"/>
      <c r="W88" s="126"/>
      <c r="X88" s="126"/>
      <c r="Y88" s="126"/>
      <c r="Z88" s="126"/>
      <c r="AA88" s="126"/>
      <c r="AB88" s="126"/>
      <c r="AC88" s="126"/>
      <c r="AD88" s="126"/>
      <c r="AE88" s="126"/>
      <c r="AF88" s="126"/>
      <c r="AG88" s="126"/>
      <c r="AH88" s="126"/>
      <c r="AI88" s="126"/>
      <c r="AJ88" s="126"/>
      <c r="AK88" s="126"/>
      <c r="AL88" s="126"/>
      <c r="AM88" s="126"/>
      <c r="AN88" s="126"/>
      <c r="AO88" s="126"/>
      <c r="AP88" s="126"/>
    </row>
    <row r="89" customHeight="1" spans="12:42">
      <c r="L89" s="126"/>
      <c r="M89" s="126"/>
      <c r="N89" s="126"/>
      <c r="O89" s="126"/>
      <c r="P89" s="126"/>
      <c r="Q89" s="126"/>
      <c r="R89" s="126"/>
      <c r="S89" s="126"/>
      <c r="T89" s="126"/>
      <c r="U89" s="126"/>
      <c r="V89" s="126"/>
      <c r="W89" s="126"/>
      <c r="X89" s="126"/>
      <c r="Y89" s="126"/>
      <c r="Z89" s="126"/>
      <c r="AA89" s="126"/>
      <c r="AB89" s="126"/>
      <c r="AC89" s="126"/>
      <c r="AD89" s="126"/>
      <c r="AE89" s="126"/>
      <c r="AF89" s="126"/>
      <c r="AG89" s="126"/>
      <c r="AH89" s="126"/>
      <c r="AI89" s="126"/>
      <c r="AJ89" s="126"/>
      <c r="AK89" s="126"/>
      <c r="AL89" s="126"/>
      <c r="AM89" s="126"/>
      <c r="AN89" s="126"/>
      <c r="AO89" s="126"/>
      <c r="AP89" s="126"/>
    </row>
    <row r="90" customHeight="1" spans="12:42">
      <c r="L90" s="126"/>
      <c r="M90" s="126"/>
      <c r="N90" s="126"/>
      <c r="O90" s="126"/>
      <c r="P90" s="126"/>
      <c r="Q90" s="126"/>
      <c r="R90" s="126"/>
      <c r="S90" s="126"/>
      <c r="T90" s="126"/>
      <c r="U90" s="126"/>
      <c r="V90" s="126"/>
      <c r="W90" s="126"/>
      <c r="X90" s="126"/>
      <c r="Y90" s="126"/>
      <c r="Z90" s="126"/>
      <c r="AA90" s="126"/>
      <c r="AB90" s="126"/>
      <c r="AC90" s="126"/>
      <c r="AD90" s="126"/>
      <c r="AE90" s="126"/>
      <c r="AF90" s="126"/>
      <c r="AG90" s="126"/>
      <c r="AH90" s="126"/>
      <c r="AI90" s="126"/>
      <c r="AJ90" s="126"/>
      <c r="AK90" s="126"/>
      <c r="AL90" s="126"/>
      <c r="AM90" s="126"/>
      <c r="AN90" s="126"/>
      <c r="AO90" s="126"/>
      <c r="AP90" s="126"/>
    </row>
    <row r="91" customHeight="1" spans="12:42">
      <c r="L91" s="126"/>
      <c r="M91" s="126"/>
      <c r="N91" s="126"/>
      <c r="O91" s="126"/>
      <c r="P91" s="126"/>
      <c r="Q91" s="126"/>
      <c r="R91" s="126"/>
      <c r="S91" s="126"/>
      <c r="T91" s="126"/>
      <c r="U91" s="126"/>
      <c r="V91" s="126"/>
      <c r="W91" s="126"/>
      <c r="X91" s="126"/>
      <c r="Y91" s="126"/>
      <c r="Z91" s="126"/>
      <c r="AA91" s="126"/>
      <c r="AB91" s="126"/>
      <c r="AC91" s="126"/>
      <c r="AD91" s="126"/>
      <c r="AE91" s="126"/>
      <c r="AF91" s="126"/>
      <c r="AG91" s="126"/>
      <c r="AH91" s="126"/>
      <c r="AI91" s="126"/>
      <c r="AJ91" s="126"/>
      <c r="AK91" s="126"/>
      <c r="AL91" s="126"/>
      <c r="AM91" s="126"/>
      <c r="AN91" s="126"/>
      <c r="AO91" s="126"/>
      <c r="AP91" s="126"/>
    </row>
    <row r="92" customHeight="1" spans="12:42">
      <c r="L92" s="126"/>
      <c r="M92" s="126"/>
      <c r="N92" s="126"/>
      <c r="O92" s="126"/>
      <c r="P92" s="126"/>
      <c r="Q92" s="126"/>
      <c r="R92" s="126"/>
      <c r="S92" s="126"/>
      <c r="T92" s="126"/>
      <c r="U92" s="126"/>
      <c r="V92" s="126"/>
      <c r="W92" s="126"/>
      <c r="X92" s="126"/>
      <c r="Y92" s="126"/>
      <c r="Z92" s="126"/>
      <c r="AA92" s="126"/>
      <c r="AB92" s="126"/>
      <c r="AC92" s="126"/>
      <c r="AD92" s="126"/>
      <c r="AE92" s="126"/>
      <c r="AF92" s="126"/>
      <c r="AG92" s="126"/>
      <c r="AH92" s="126"/>
      <c r="AI92" s="126"/>
      <c r="AJ92" s="126"/>
      <c r="AK92" s="126"/>
      <c r="AL92" s="126"/>
      <c r="AM92" s="126"/>
      <c r="AN92" s="126"/>
      <c r="AO92" s="126"/>
      <c r="AP92" s="126"/>
    </row>
    <row r="93" customHeight="1" spans="12:42">
      <c r="L93" s="126"/>
      <c r="M93" s="126"/>
      <c r="N93" s="126"/>
      <c r="O93" s="126"/>
      <c r="P93" s="126"/>
      <c r="Q93" s="126"/>
      <c r="R93" s="126"/>
      <c r="S93" s="126"/>
      <c r="T93" s="126"/>
      <c r="U93" s="126"/>
      <c r="V93" s="126"/>
      <c r="W93" s="126"/>
      <c r="X93" s="126"/>
      <c r="Y93" s="126"/>
      <c r="Z93" s="126"/>
      <c r="AA93" s="126"/>
      <c r="AB93" s="126"/>
      <c r="AC93" s="126"/>
      <c r="AD93" s="126"/>
      <c r="AE93" s="126"/>
      <c r="AF93" s="126"/>
      <c r="AG93" s="126"/>
      <c r="AH93" s="126"/>
      <c r="AI93" s="126"/>
      <c r="AJ93" s="126"/>
      <c r="AK93" s="126"/>
      <c r="AL93" s="126"/>
      <c r="AM93" s="126"/>
      <c r="AN93" s="126"/>
      <c r="AO93" s="126"/>
      <c r="AP93" s="126"/>
    </row>
    <row r="94" customHeight="1" spans="12:42">
      <c r="L94" s="126"/>
      <c r="M94" s="126"/>
      <c r="N94" s="126"/>
      <c r="O94" s="126"/>
      <c r="P94" s="126"/>
      <c r="Q94" s="126"/>
      <c r="R94" s="126"/>
      <c r="S94" s="126"/>
      <c r="T94" s="126"/>
      <c r="U94" s="126"/>
      <c r="V94" s="126"/>
      <c r="W94" s="126"/>
      <c r="X94" s="126"/>
      <c r="Y94" s="126"/>
      <c r="Z94" s="126"/>
      <c r="AA94" s="126"/>
      <c r="AB94" s="126"/>
      <c r="AC94" s="126"/>
      <c r="AD94" s="126"/>
      <c r="AE94" s="126"/>
      <c r="AF94" s="126"/>
      <c r="AG94" s="126"/>
      <c r="AH94" s="126"/>
      <c r="AI94" s="126"/>
      <c r="AJ94" s="126"/>
      <c r="AK94" s="126"/>
      <c r="AL94" s="126"/>
      <c r="AM94" s="126"/>
      <c r="AN94" s="126"/>
      <c r="AO94" s="126"/>
      <c r="AP94" s="126"/>
    </row>
    <row r="95" customHeight="1" spans="12:42">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6"/>
      <c r="AP95" s="126"/>
    </row>
    <row r="96" customHeight="1" spans="12:42">
      <c r="L96" s="126"/>
      <c r="M96" s="126"/>
      <c r="N96" s="126"/>
      <c r="O96" s="126"/>
      <c r="P96" s="126"/>
      <c r="Q96" s="126"/>
      <c r="R96" s="126"/>
      <c r="S96" s="126"/>
      <c r="T96" s="126"/>
      <c r="U96" s="126"/>
      <c r="V96" s="126"/>
      <c r="W96" s="126"/>
      <c r="X96" s="126"/>
      <c r="Y96" s="126"/>
      <c r="Z96" s="126"/>
      <c r="AA96" s="126"/>
      <c r="AB96" s="126"/>
      <c r="AC96" s="126"/>
      <c r="AD96" s="126"/>
      <c r="AE96" s="126"/>
      <c r="AF96" s="126"/>
      <c r="AG96" s="126"/>
      <c r="AH96" s="126"/>
      <c r="AI96" s="126"/>
      <c r="AJ96" s="126"/>
      <c r="AK96" s="126"/>
      <c r="AL96" s="126"/>
      <c r="AM96" s="126"/>
      <c r="AN96" s="126"/>
      <c r="AO96" s="126"/>
      <c r="AP96" s="126"/>
    </row>
    <row r="97" customHeight="1" spans="12:42">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row>
    <row r="98" customHeight="1" spans="12:42">
      <c r="L98" s="126"/>
      <c r="M98" s="126"/>
      <c r="N98" s="126"/>
      <c r="O98" s="126"/>
      <c r="P98" s="126"/>
      <c r="Q98" s="126"/>
      <c r="R98" s="126"/>
      <c r="S98" s="126"/>
      <c r="T98" s="126"/>
      <c r="U98" s="126"/>
      <c r="V98" s="126"/>
      <c r="W98" s="126"/>
      <c r="X98" s="126"/>
      <c r="Y98" s="126"/>
      <c r="Z98" s="126"/>
      <c r="AA98" s="126"/>
      <c r="AB98" s="126"/>
      <c r="AC98" s="126"/>
      <c r="AD98" s="126"/>
      <c r="AE98" s="126"/>
      <c r="AF98" s="126"/>
      <c r="AG98" s="126"/>
      <c r="AH98" s="126"/>
      <c r="AI98" s="126"/>
      <c r="AJ98" s="126"/>
      <c r="AK98" s="126"/>
      <c r="AL98" s="126"/>
      <c r="AM98" s="126"/>
      <c r="AN98" s="126"/>
      <c r="AO98" s="126"/>
      <c r="AP98" s="126"/>
    </row>
    <row r="99" customHeight="1" spans="12:42">
      <c r="L99" s="126"/>
      <c r="M99" s="126"/>
      <c r="N99" s="126"/>
      <c r="O99" s="126"/>
      <c r="P99" s="126"/>
      <c r="Q99" s="126"/>
      <c r="R99" s="126"/>
      <c r="S99" s="126"/>
      <c r="T99" s="126"/>
      <c r="U99" s="126"/>
      <c r="V99" s="126"/>
      <c r="W99" s="126"/>
      <c r="X99" s="126"/>
      <c r="Y99" s="126"/>
      <c r="Z99" s="126"/>
      <c r="AA99" s="126"/>
      <c r="AB99" s="126"/>
      <c r="AC99" s="126"/>
      <c r="AD99" s="126"/>
      <c r="AE99" s="126"/>
      <c r="AF99" s="126"/>
      <c r="AG99" s="126"/>
      <c r="AH99" s="126"/>
      <c r="AI99" s="126"/>
      <c r="AJ99" s="126"/>
      <c r="AK99" s="126"/>
      <c r="AL99" s="126"/>
      <c r="AM99" s="126"/>
      <c r="AN99" s="126"/>
      <c r="AO99" s="126"/>
      <c r="AP99" s="126"/>
    </row>
    <row r="100" customHeight="1" spans="12:42">
      <c r="L100" s="126"/>
      <c r="M100" s="126"/>
      <c r="N100" s="126"/>
      <c r="O100" s="126"/>
      <c r="P100" s="126"/>
      <c r="Q100" s="126"/>
      <c r="R100" s="126"/>
      <c r="S100" s="126"/>
      <c r="T100" s="126"/>
      <c r="U100" s="126"/>
      <c r="V100" s="126"/>
      <c r="W100" s="126"/>
      <c r="X100" s="126"/>
      <c r="Y100" s="126"/>
      <c r="Z100" s="126"/>
      <c r="AA100" s="126"/>
      <c r="AB100" s="126"/>
      <c r="AC100" s="126"/>
      <c r="AD100" s="126"/>
      <c r="AE100" s="126"/>
      <c r="AF100" s="126"/>
      <c r="AG100" s="126"/>
      <c r="AH100" s="126"/>
      <c r="AI100" s="126"/>
      <c r="AJ100" s="126"/>
      <c r="AK100" s="126"/>
      <c r="AL100" s="126"/>
      <c r="AM100" s="126"/>
      <c r="AN100" s="126"/>
      <c r="AO100" s="126"/>
      <c r="AP100" s="126"/>
    </row>
    <row r="101" customHeight="1" spans="12:42">
      <c r="L101" s="126"/>
      <c r="M101" s="126"/>
      <c r="N101" s="126"/>
      <c r="O101" s="126"/>
      <c r="P101" s="126"/>
      <c r="Q101" s="126"/>
      <c r="R101" s="126"/>
      <c r="S101" s="126"/>
      <c r="T101" s="126"/>
      <c r="U101" s="126"/>
      <c r="V101" s="126"/>
      <c r="W101" s="126"/>
      <c r="X101" s="126"/>
      <c r="Y101" s="126"/>
      <c r="Z101" s="126"/>
      <c r="AA101" s="126"/>
      <c r="AB101" s="126"/>
      <c r="AC101" s="126"/>
      <c r="AD101" s="126"/>
      <c r="AE101" s="126"/>
      <c r="AF101" s="126"/>
      <c r="AG101" s="126"/>
      <c r="AH101" s="126"/>
      <c r="AI101" s="126"/>
      <c r="AJ101" s="126"/>
      <c r="AK101" s="126"/>
      <c r="AL101" s="126"/>
      <c r="AM101" s="126"/>
      <c r="AN101" s="126"/>
      <c r="AO101" s="126"/>
      <c r="AP101" s="126"/>
    </row>
    <row r="102" customHeight="1" spans="12:42">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row>
    <row r="103" customHeight="1" spans="12:42">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row>
    <row r="104" customHeight="1" spans="12:42">
      <c r="L104" s="126"/>
      <c r="M104" s="126"/>
      <c r="N104" s="126"/>
      <c r="O104" s="126"/>
      <c r="P104" s="126"/>
      <c r="Q104" s="126"/>
      <c r="R104" s="126"/>
      <c r="S104" s="126"/>
      <c r="T104" s="126"/>
      <c r="U104" s="126"/>
      <c r="V104" s="126"/>
      <c r="W104" s="126"/>
      <c r="X104" s="126"/>
      <c r="Y104" s="126"/>
      <c r="Z104" s="126"/>
      <c r="AA104" s="126"/>
      <c r="AB104" s="126"/>
      <c r="AC104" s="126"/>
      <c r="AD104" s="126"/>
      <c r="AE104" s="126"/>
      <c r="AF104" s="126"/>
      <c r="AG104" s="126"/>
      <c r="AH104" s="126"/>
      <c r="AI104" s="126"/>
      <c r="AJ104" s="126"/>
      <c r="AK104" s="126"/>
      <c r="AL104" s="126"/>
      <c r="AM104" s="126"/>
      <c r="AN104" s="126"/>
      <c r="AO104" s="126"/>
      <c r="AP104" s="126"/>
    </row>
    <row r="105" customHeight="1" spans="12:42">
      <c r="L105" s="126"/>
      <c r="M105" s="126"/>
      <c r="N105" s="126"/>
      <c r="O105" s="126"/>
      <c r="P105" s="126"/>
      <c r="Q105" s="126"/>
      <c r="R105" s="126"/>
      <c r="S105" s="126"/>
      <c r="T105" s="126"/>
      <c r="U105" s="126"/>
      <c r="V105" s="126"/>
      <c r="W105" s="126"/>
      <c r="X105" s="126"/>
      <c r="Y105" s="126"/>
      <c r="Z105" s="126"/>
      <c r="AA105" s="126"/>
      <c r="AB105" s="126"/>
      <c r="AC105" s="126"/>
      <c r="AD105" s="126"/>
      <c r="AE105" s="126"/>
      <c r="AF105" s="126"/>
      <c r="AG105" s="126"/>
      <c r="AH105" s="126"/>
      <c r="AI105" s="126"/>
      <c r="AJ105" s="126"/>
      <c r="AK105" s="126"/>
      <c r="AL105" s="126"/>
      <c r="AM105" s="126"/>
      <c r="AN105" s="126"/>
      <c r="AO105" s="126"/>
      <c r="AP105" s="126"/>
    </row>
    <row r="106" customHeight="1" spans="12:42">
      <c r="L106" s="126"/>
      <c r="M106" s="126"/>
      <c r="N106" s="126"/>
      <c r="O106" s="126"/>
      <c r="P106" s="126"/>
      <c r="Q106" s="126"/>
      <c r="R106" s="126"/>
      <c r="S106" s="126"/>
      <c r="T106" s="126"/>
      <c r="U106" s="126"/>
      <c r="V106" s="126"/>
      <c r="W106" s="126"/>
      <c r="X106" s="126"/>
      <c r="Y106" s="126"/>
      <c r="Z106" s="126"/>
      <c r="AA106" s="126"/>
      <c r="AB106" s="126"/>
      <c r="AC106" s="126"/>
      <c r="AD106" s="126"/>
      <c r="AE106" s="126"/>
      <c r="AF106" s="126"/>
      <c r="AG106" s="126"/>
      <c r="AH106" s="126"/>
      <c r="AI106" s="126"/>
      <c r="AJ106" s="126"/>
      <c r="AK106" s="126"/>
      <c r="AL106" s="126"/>
      <c r="AM106" s="126"/>
      <c r="AN106" s="126"/>
      <c r="AO106" s="126"/>
      <c r="AP106" s="126"/>
    </row>
    <row r="107" customHeight="1" spans="12:42">
      <c r="L107" s="126"/>
      <c r="M107" s="126"/>
      <c r="N107" s="126"/>
      <c r="O107" s="126"/>
      <c r="P107" s="126"/>
      <c r="Q107" s="126"/>
      <c r="R107" s="126"/>
      <c r="S107" s="126"/>
      <c r="T107" s="126"/>
      <c r="U107" s="126"/>
      <c r="V107" s="126"/>
      <c r="W107" s="126"/>
      <c r="X107" s="126"/>
      <c r="Y107" s="126"/>
      <c r="Z107" s="126"/>
      <c r="AA107" s="126"/>
      <c r="AB107" s="126"/>
      <c r="AC107" s="126"/>
      <c r="AD107" s="126"/>
      <c r="AE107" s="126"/>
      <c r="AF107" s="126"/>
      <c r="AG107" s="126"/>
      <c r="AH107" s="126"/>
      <c r="AI107" s="126"/>
      <c r="AJ107" s="126"/>
      <c r="AK107" s="126"/>
      <c r="AL107" s="126"/>
      <c r="AM107" s="126"/>
      <c r="AN107" s="126"/>
      <c r="AO107" s="126"/>
      <c r="AP107" s="126"/>
    </row>
    <row r="108" customHeight="1" spans="12:42">
      <c r="L108" s="126"/>
      <c r="M108" s="126"/>
      <c r="N108" s="126"/>
      <c r="O108" s="126"/>
      <c r="P108" s="126"/>
      <c r="Q108" s="126"/>
      <c r="R108" s="126"/>
      <c r="S108" s="126"/>
      <c r="T108" s="126"/>
      <c r="U108" s="126"/>
      <c r="V108" s="126"/>
      <c r="W108" s="126"/>
      <c r="X108" s="126"/>
      <c r="Y108" s="126"/>
      <c r="Z108" s="126"/>
      <c r="AA108" s="126"/>
      <c r="AB108" s="126"/>
      <c r="AC108" s="126"/>
      <c r="AD108" s="126"/>
      <c r="AE108" s="126"/>
      <c r="AF108" s="126"/>
      <c r="AG108" s="126"/>
      <c r="AH108" s="126"/>
      <c r="AI108" s="126"/>
      <c r="AJ108" s="126"/>
      <c r="AK108" s="126"/>
      <c r="AL108" s="126"/>
      <c r="AM108" s="126"/>
      <c r="AN108" s="126"/>
      <c r="AO108" s="126"/>
      <c r="AP108" s="126"/>
    </row>
    <row r="109" customHeight="1" spans="12:42">
      <c r="L109" s="126"/>
      <c r="M109" s="126"/>
      <c r="N109" s="126"/>
      <c r="O109" s="126"/>
      <c r="P109" s="126"/>
      <c r="Q109" s="126"/>
      <c r="R109" s="126"/>
      <c r="S109" s="126"/>
      <c r="T109" s="126"/>
      <c r="U109" s="126"/>
      <c r="V109" s="126"/>
      <c r="W109" s="126"/>
      <c r="X109" s="126"/>
      <c r="Y109" s="126"/>
      <c r="Z109" s="126"/>
      <c r="AA109" s="126"/>
      <c r="AB109" s="126"/>
      <c r="AC109" s="126"/>
      <c r="AD109" s="126"/>
      <c r="AE109" s="126"/>
      <c r="AF109" s="126"/>
      <c r="AG109" s="126"/>
      <c r="AH109" s="126"/>
      <c r="AI109" s="126"/>
      <c r="AJ109" s="126"/>
      <c r="AK109" s="126"/>
      <c r="AL109" s="126"/>
      <c r="AM109" s="126"/>
      <c r="AN109" s="126"/>
      <c r="AO109" s="126"/>
      <c r="AP109" s="126"/>
    </row>
    <row r="110" customHeight="1" spans="12:42">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row>
    <row r="111" customHeight="1" spans="12:42">
      <c r="L111" s="126"/>
      <c r="M111" s="126"/>
      <c r="N111" s="126"/>
      <c r="O111" s="126"/>
      <c r="P111" s="126"/>
      <c r="Q111" s="126"/>
      <c r="R111" s="126"/>
      <c r="S111" s="126"/>
      <c r="T111" s="126"/>
      <c r="U111" s="126"/>
      <c r="V111" s="126"/>
      <c r="W111" s="126"/>
      <c r="X111" s="126"/>
      <c r="Y111" s="126"/>
      <c r="Z111" s="126"/>
      <c r="AA111" s="126"/>
      <c r="AB111" s="126"/>
      <c r="AC111" s="126"/>
      <c r="AD111" s="126"/>
      <c r="AE111" s="126"/>
      <c r="AF111" s="126"/>
      <c r="AG111" s="126"/>
      <c r="AH111" s="126"/>
      <c r="AI111" s="126"/>
      <c r="AJ111" s="126"/>
      <c r="AK111" s="126"/>
      <c r="AL111" s="126"/>
      <c r="AM111" s="126"/>
      <c r="AN111" s="126"/>
      <c r="AO111" s="126"/>
      <c r="AP111" s="126"/>
    </row>
    <row r="112" customHeight="1" spans="12:42">
      <c r="L112" s="126"/>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row>
    <row r="113" customHeight="1" spans="12:42">
      <c r="L113" s="126"/>
      <c r="M113" s="126"/>
      <c r="N113" s="126"/>
      <c r="O113" s="126"/>
      <c r="P113" s="126"/>
      <c r="Q113" s="126"/>
      <c r="R113" s="126"/>
      <c r="S113" s="126"/>
      <c r="T113" s="126"/>
      <c r="U113" s="126"/>
      <c r="V113" s="126"/>
      <c r="W113" s="126"/>
      <c r="X113" s="126"/>
      <c r="Y113" s="126"/>
      <c r="Z113" s="126"/>
      <c r="AA113" s="126"/>
      <c r="AB113" s="126"/>
      <c r="AC113" s="126"/>
      <c r="AD113" s="126"/>
      <c r="AE113" s="126"/>
      <c r="AF113" s="126"/>
      <c r="AG113" s="126"/>
      <c r="AH113" s="126"/>
      <c r="AI113" s="126"/>
      <c r="AJ113" s="126"/>
      <c r="AK113" s="126"/>
      <c r="AL113" s="126"/>
      <c r="AM113" s="126"/>
      <c r="AN113" s="126"/>
      <c r="AO113" s="126"/>
      <c r="AP113" s="126"/>
    </row>
    <row r="114" customHeight="1" spans="12:42">
      <c r="L114" s="126"/>
      <c r="M114" s="126"/>
      <c r="N114" s="126"/>
      <c r="O114" s="126"/>
      <c r="P114" s="126"/>
      <c r="Q114" s="126"/>
      <c r="R114" s="126"/>
      <c r="S114" s="126"/>
      <c r="T114" s="126"/>
      <c r="U114" s="126"/>
      <c r="V114" s="126"/>
      <c r="W114" s="126"/>
      <c r="X114" s="126"/>
      <c r="Y114" s="126"/>
      <c r="Z114" s="126"/>
      <c r="AA114" s="126"/>
      <c r="AB114" s="126"/>
      <c r="AC114" s="126"/>
      <c r="AD114" s="126"/>
      <c r="AE114" s="126"/>
      <c r="AF114" s="126"/>
      <c r="AG114" s="126"/>
      <c r="AH114" s="126"/>
      <c r="AI114" s="126"/>
      <c r="AJ114" s="126"/>
      <c r="AK114" s="126"/>
      <c r="AL114" s="126"/>
      <c r="AM114" s="126"/>
      <c r="AN114" s="126"/>
      <c r="AO114" s="126"/>
      <c r="AP114" s="126"/>
    </row>
    <row r="115" customHeight="1" spans="12:42">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row>
    <row r="116" customHeight="1" spans="12:42">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row>
    <row r="117" customHeight="1" spans="12:42">
      <c r="L117" s="126"/>
      <c r="M117" s="126"/>
      <c r="N117" s="126"/>
      <c r="O117" s="126"/>
      <c r="P117" s="126"/>
      <c r="Q117" s="126"/>
      <c r="R117" s="126"/>
      <c r="S117" s="126"/>
      <c r="T117" s="126"/>
      <c r="U117" s="126"/>
      <c r="V117" s="126"/>
      <c r="W117" s="126"/>
      <c r="X117" s="126"/>
      <c r="Y117" s="126"/>
      <c r="Z117" s="126"/>
      <c r="AA117" s="126"/>
      <c r="AB117" s="126"/>
      <c r="AC117" s="126"/>
      <c r="AD117" s="126"/>
      <c r="AE117" s="126"/>
      <c r="AF117" s="126"/>
      <c r="AG117" s="126"/>
      <c r="AH117" s="126"/>
      <c r="AI117" s="126"/>
      <c r="AJ117" s="126"/>
      <c r="AK117" s="126"/>
      <c r="AL117" s="126"/>
      <c r="AM117" s="126"/>
      <c r="AN117" s="126"/>
      <c r="AO117" s="126"/>
      <c r="AP117" s="126"/>
    </row>
    <row r="118" customHeight="1" spans="12:42">
      <c r="L118" s="126"/>
      <c r="M118" s="126"/>
      <c r="N118" s="126"/>
      <c r="O118" s="126"/>
      <c r="P118" s="126"/>
      <c r="Q118" s="126"/>
      <c r="R118" s="126"/>
      <c r="S118" s="126"/>
      <c r="T118" s="126"/>
      <c r="U118" s="126"/>
      <c r="V118" s="126"/>
      <c r="W118" s="126"/>
      <c r="X118" s="126"/>
      <c r="Y118" s="126"/>
      <c r="Z118" s="126"/>
      <c r="AA118" s="126"/>
      <c r="AB118" s="126"/>
      <c r="AC118" s="126"/>
      <c r="AD118" s="126"/>
      <c r="AE118" s="126"/>
      <c r="AF118" s="126"/>
      <c r="AG118" s="126"/>
      <c r="AH118" s="126"/>
      <c r="AI118" s="126"/>
      <c r="AJ118" s="126"/>
      <c r="AK118" s="126"/>
      <c r="AL118" s="126"/>
      <c r="AM118" s="126"/>
      <c r="AN118" s="126"/>
      <c r="AO118" s="126"/>
      <c r="AP118" s="126"/>
    </row>
    <row r="119" customHeight="1" spans="12:42">
      <c r="L119" s="126"/>
      <c r="M119" s="126"/>
      <c r="N119" s="126"/>
      <c r="O119" s="126"/>
      <c r="P119" s="126"/>
      <c r="Q119" s="126"/>
      <c r="R119" s="126"/>
      <c r="S119" s="126"/>
      <c r="T119" s="126"/>
      <c r="U119" s="126"/>
      <c r="V119" s="126"/>
      <c r="W119" s="126"/>
      <c r="X119" s="126"/>
      <c r="Y119" s="126"/>
      <c r="Z119" s="126"/>
      <c r="AA119" s="126"/>
      <c r="AB119" s="126"/>
      <c r="AC119" s="126"/>
      <c r="AD119" s="126"/>
      <c r="AE119" s="126"/>
      <c r="AF119" s="126"/>
      <c r="AG119" s="126"/>
      <c r="AH119" s="126"/>
      <c r="AI119" s="126"/>
      <c r="AJ119" s="126"/>
      <c r="AK119" s="126"/>
      <c r="AL119" s="126"/>
      <c r="AM119" s="126"/>
      <c r="AN119" s="126"/>
      <c r="AO119" s="126"/>
      <c r="AP119" s="126"/>
    </row>
    <row r="120" customHeight="1" spans="12:42">
      <c r="L120" s="126"/>
      <c r="M120" s="126"/>
      <c r="N120" s="126"/>
      <c r="O120" s="126"/>
      <c r="P120" s="126"/>
      <c r="Q120" s="126"/>
      <c r="R120" s="126"/>
      <c r="S120" s="126"/>
      <c r="T120" s="126"/>
      <c r="U120" s="126"/>
      <c r="V120" s="126"/>
      <c r="W120" s="126"/>
      <c r="X120" s="126"/>
      <c r="Y120" s="126"/>
      <c r="Z120" s="126"/>
      <c r="AA120" s="126"/>
      <c r="AB120" s="126"/>
      <c r="AC120" s="126"/>
      <c r="AD120" s="126"/>
      <c r="AE120" s="126"/>
      <c r="AF120" s="126"/>
      <c r="AG120" s="126"/>
      <c r="AH120" s="126"/>
      <c r="AI120" s="126"/>
      <c r="AJ120" s="126"/>
      <c r="AK120" s="126"/>
      <c r="AL120" s="126"/>
      <c r="AM120" s="126"/>
      <c r="AN120" s="126"/>
      <c r="AO120" s="126"/>
      <c r="AP120" s="126"/>
    </row>
    <row r="121" customHeight="1" spans="12:42">
      <c r="L121" s="126"/>
      <c r="M121" s="126"/>
      <c r="N121" s="126"/>
      <c r="O121" s="126"/>
      <c r="P121" s="126"/>
      <c r="Q121" s="126"/>
      <c r="R121" s="126"/>
      <c r="S121" s="126"/>
      <c r="T121" s="126"/>
      <c r="U121" s="126"/>
      <c r="V121" s="126"/>
      <c r="W121" s="126"/>
      <c r="X121" s="126"/>
      <c r="Y121" s="126"/>
      <c r="Z121" s="126"/>
      <c r="AA121" s="126"/>
      <c r="AB121" s="126"/>
      <c r="AC121" s="126"/>
      <c r="AD121" s="126"/>
      <c r="AE121" s="126"/>
      <c r="AF121" s="126"/>
      <c r="AG121" s="126"/>
      <c r="AH121" s="126"/>
      <c r="AI121" s="126"/>
      <c r="AJ121" s="126"/>
      <c r="AK121" s="126"/>
      <c r="AL121" s="126"/>
      <c r="AM121" s="126"/>
      <c r="AN121" s="126"/>
      <c r="AO121" s="126"/>
      <c r="AP121" s="126"/>
    </row>
    <row r="122" customHeight="1" spans="12:42">
      <c r="L122" s="126"/>
      <c r="M122" s="126"/>
      <c r="N122" s="126"/>
      <c r="O122" s="126"/>
      <c r="P122" s="126"/>
      <c r="Q122" s="126"/>
      <c r="R122" s="126"/>
      <c r="S122" s="126"/>
      <c r="T122" s="126"/>
      <c r="U122" s="126"/>
      <c r="V122" s="126"/>
      <c r="W122" s="126"/>
      <c r="X122" s="126"/>
      <c r="Y122" s="126"/>
      <c r="Z122" s="126"/>
      <c r="AA122" s="126"/>
      <c r="AB122" s="126"/>
      <c r="AC122" s="126"/>
      <c r="AD122" s="126"/>
      <c r="AE122" s="126"/>
      <c r="AF122" s="126"/>
      <c r="AG122" s="126"/>
      <c r="AH122" s="126"/>
      <c r="AI122" s="126"/>
      <c r="AJ122" s="126"/>
      <c r="AK122" s="126"/>
      <c r="AL122" s="126"/>
      <c r="AM122" s="126"/>
      <c r="AN122" s="126"/>
      <c r="AO122" s="126"/>
      <c r="AP122" s="126"/>
    </row>
    <row r="123" customHeight="1" spans="12:42">
      <c r="L123" s="126"/>
      <c r="M123" s="126"/>
      <c r="N123" s="126"/>
      <c r="O123" s="126"/>
      <c r="P123" s="126"/>
      <c r="Q123" s="126"/>
      <c r="R123" s="126"/>
      <c r="S123" s="126"/>
      <c r="T123" s="126"/>
      <c r="U123" s="126"/>
      <c r="V123" s="126"/>
      <c r="W123" s="126"/>
      <c r="X123" s="126"/>
      <c r="Y123" s="126"/>
      <c r="Z123" s="126"/>
      <c r="AA123" s="126"/>
      <c r="AB123" s="126"/>
      <c r="AC123" s="126"/>
      <c r="AD123" s="126"/>
      <c r="AE123" s="126"/>
      <c r="AF123" s="126"/>
      <c r="AG123" s="126"/>
      <c r="AH123" s="126"/>
      <c r="AI123" s="126"/>
      <c r="AJ123" s="126"/>
      <c r="AK123" s="126"/>
      <c r="AL123" s="126"/>
      <c r="AM123" s="126"/>
      <c r="AN123" s="126"/>
      <c r="AO123" s="126"/>
      <c r="AP123" s="126"/>
    </row>
    <row r="124" customHeight="1" spans="12:42">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row>
    <row r="125" customHeight="1" spans="12:42">
      <c r="L125" s="126"/>
      <c r="M125" s="126"/>
      <c r="N125" s="126"/>
      <c r="O125" s="126"/>
      <c r="P125" s="126"/>
      <c r="Q125" s="126"/>
      <c r="R125" s="126"/>
      <c r="S125" s="126"/>
      <c r="T125" s="126"/>
      <c r="U125" s="126"/>
      <c r="V125" s="126"/>
      <c r="W125" s="126"/>
      <c r="X125" s="126"/>
      <c r="Y125" s="126"/>
      <c r="Z125" s="126"/>
      <c r="AA125" s="126"/>
      <c r="AB125" s="126"/>
      <c r="AC125" s="126"/>
      <c r="AD125" s="126"/>
      <c r="AE125" s="126"/>
      <c r="AF125" s="126"/>
      <c r="AG125" s="126"/>
      <c r="AH125" s="126"/>
      <c r="AI125" s="126"/>
      <c r="AJ125" s="126"/>
      <c r="AK125" s="126"/>
      <c r="AL125" s="126"/>
      <c r="AM125" s="126"/>
      <c r="AN125" s="126"/>
      <c r="AO125" s="126"/>
      <c r="AP125" s="126"/>
    </row>
    <row r="126" customHeight="1" spans="12:42">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row>
    <row r="127" customHeight="1" spans="12:42">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row>
    <row r="128" customHeight="1" spans="12:42">
      <c r="L128" s="126"/>
      <c r="M128" s="126"/>
      <c r="N128" s="126"/>
      <c r="O128" s="126"/>
      <c r="P128" s="126"/>
      <c r="Q128" s="126"/>
      <c r="R128" s="126"/>
      <c r="S128" s="126"/>
      <c r="T128" s="126"/>
      <c r="U128" s="126"/>
      <c r="V128" s="126"/>
      <c r="W128" s="126"/>
      <c r="X128" s="126"/>
      <c r="Y128" s="126"/>
      <c r="Z128" s="126"/>
      <c r="AA128" s="126"/>
      <c r="AB128" s="126"/>
      <c r="AC128" s="126"/>
      <c r="AD128" s="126"/>
      <c r="AE128" s="126"/>
      <c r="AF128" s="126"/>
      <c r="AG128" s="126"/>
      <c r="AH128" s="126"/>
      <c r="AI128" s="126"/>
      <c r="AJ128" s="126"/>
      <c r="AK128" s="126"/>
      <c r="AL128" s="126"/>
      <c r="AM128" s="126"/>
      <c r="AN128" s="126"/>
      <c r="AO128" s="126"/>
      <c r="AP128" s="126"/>
    </row>
    <row r="129" customHeight="1" spans="12:42">
      <c r="L129" s="126"/>
      <c r="M129" s="126"/>
      <c r="N129" s="126"/>
      <c r="O129" s="126"/>
      <c r="P129" s="126"/>
      <c r="Q129" s="126"/>
      <c r="R129" s="126"/>
      <c r="S129" s="126"/>
      <c r="T129" s="126"/>
      <c r="U129" s="126"/>
      <c r="V129" s="126"/>
      <c r="W129" s="126"/>
      <c r="X129" s="126"/>
      <c r="Y129" s="126"/>
      <c r="Z129" s="126"/>
      <c r="AA129" s="126"/>
      <c r="AB129" s="126"/>
      <c r="AC129" s="126"/>
      <c r="AD129" s="126"/>
      <c r="AE129" s="126"/>
      <c r="AF129" s="126"/>
      <c r="AG129" s="126"/>
      <c r="AH129" s="126"/>
      <c r="AI129" s="126"/>
      <c r="AJ129" s="126"/>
      <c r="AK129" s="126"/>
      <c r="AL129" s="126"/>
      <c r="AM129" s="126"/>
      <c r="AN129" s="126"/>
      <c r="AO129" s="126"/>
      <c r="AP129" s="126"/>
    </row>
    <row r="130" customHeight="1" spans="12:42">
      <c r="L130" s="126"/>
      <c r="M130" s="126"/>
      <c r="N130" s="126"/>
      <c r="O130" s="126"/>
      <c r="P130" s="126"/>
      <c r="Q130" s="126"/>
      <c r="R130" s="126"/>
      <c r="S130" s="126"/>
      <c r="T130" s="126"/>
      <c r="U130" s="126"/>
      <c r="V130" s="126"/>
      <c r="W130" s="126"/>
      <c r="X130" s="126"/>
      <c r="Y130" s="126"/>
      <c r="Z130" s="126"/>
      <c r="AA130" s="126"/>
      <c r="AB130" s="126"/>
      <c r="AC130" s="126"/>
      <c r="AD130" s="126"/>
      <c r="AE130" s="126"/>
      <c r="AF130" s="126"/>
      <c r="AG130" s="126"/>
      <c r="AH130" s="126"/>
      <c r="AI130" s="126"/>
      <c r="AJ130" s="126"/>
      <c r="AK130" s="126"/>
      <c r="AL130" s="126"/>
      <c r="AM130" s="126"/>
      <c r="AN130" s="126"/>
      <c r="AO130" s="126"/>
      <c r="AP130" s="126"/>
    </row>
    <row r="131" customHeight="1" spans="12:42">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customHeight="1" spans="12:42">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customHeight="1" spans="12:42">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customHeight="1" spans="12:42">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customHeight="1" spans="12:42">
      <c r="L135" s="126"/>
      <c r="M135" s="126"/>
      <c r="N135" s="126"/>
      <c r="O135" s="126"/>
      <c r="P135" s="126"/>
      <c r="Q135" s="126"/>
      <c r="R135" s="126"/>
      <c r="S135" s="126"/>
      <c r="T135" s="126"/>
      <c r="U135" s="126"/>
      <c r="V135" s="126"/>
      <c r="W135" s="126"/>
      <c r="X135" s="126"/>
      <c r="Y135" s="126"/>
      <c r="Z135" s="126"/>
      <c r="AA135" s="126"/>
      <c r="AB135" s="126"/>
      <c r="AC135" s="126"/>
      <c r="AD135" s="126"/>
      <c r="AE135" s="126"/>
      <c r="AF135" s="126"/>
      <c r="AG135" s="126"/>
      <c r="AH135" s="126"/>
      <c r="AI135" s="126"/>
      <c r="AJ135" s="126"/>
      <c r="AK135" s="126"/>
      <c r="AL135" s="126"/>
      <c r="AM135" s="126"/>
      <c r="AN135" s="126"/>
      <c r="AO135" s="126"/>
      <c r="AP135" s="126"/>
    </row>
    <row r="136" customHeight="1" spans="12:42">
      <c r="L136" s="126"/>
      <c r="M136" s="126"/>
      <c r="N136" s="126"/>
      <c r="O136" s="126"/>
      <c r="P136" s="126"/>
      <c r="Q136" s="126"/>
      <c r="R136" s="126"/>
      <c r="S136" s="126"/>
      <c r="T136" s="126"/>
      <c r="U136" s="126"/>
      <c r="V136" s="126"/>
      <c r="W136" s="126"/>
      <c r="X136" s="126"/>
      <c r="Y136" s="126"/>
      <c r="Z136" s="126"/>
      <c r="AA136" s="126"/>
      <c r="AB136" s="126"/>
      <c r="AC136" s="126"/>
      <c r="AD136" s="126"/>
      <c r="AE136" s="126"/>
      <c r="AF136" s="126"/>
      <c r="AG136" s="126"/>
      <c r="AH136" s="126"/>
      <c r="AI136" s="126"/>
      <c r="AJ136" s="126"/>
      <c r="AK136" s="126"/>
      <c r="AL136" s="126"/>
      <c r="AM136" s="126"/>
      <c r="AN136" s="126"/>
      <c r="AO136" s="126"/>
      <c r="AP136" s="126"/>
    </row>
    <row r="137" customHeight="1" spans="12:42">
      <c r="L137" s="126"/>
      <c r="M137" s="126"/>
      <c r="N137" s="126"/>
      <c r="O137" s="126"/>
      <c r="P137" s="126"/>
      <c r="Q137" s="126"/>
      <c r="R137" s="126"/>
      <c r="S137" s="126"/>
      <c r="T137" s="126"/>
      <c r="U137" s="126"/>
      <c r="V137" s="126"/>
      <c r="W137" s="126"/>
      <c r="X137" s="126"/>
      <c r="Y137" s="126"/>
      <c r="Z137" s="126"/>
      <c r="AA137" s="126"/>
      <c r="AB137" s="126"/>
      <c r="AC137" s="126"/>
      <c r="AD137" s="126"/>
      <c r="AE137" s="126"/>
      <c r="AF137" s="126"/>
      <c r="AG137" s="126"/>
      <c r="AH137" s="126"/>
      <c r="AI137" s="126"/>
      <c r="AJ137" s="126"/>
      <c r="AK137" s="126"/>
      <c r="AL137" s="126"/>
      <c r="AM137" s="126"/>
      <c r="AN137" s="126"/>
      <c r="AO137" s="126"/>
      <c r="AP137" s="126"/>
    </row>
    <row r="138" customHeight="1" spans="12:42">
      <c r="L138" s="126"/>
      <c r="M138" s="126"/>
      <c r="N138" s="126"/>
      <c r="O138" s="126"/>
      <c r="P138" s="126"/>
      <c r="Q138" s="126"/>
      <c r="R138" s="126"/>
      <c r="S138" s="126"/>
      <c r="T138" s="126"/>
      <c r="U138" s="126"/>
      <c r="V138" s="126"/>
      <c r="W138" s="126"/>
      <c r="X138" s="126"/>
      <c r="Y138" s="126"/>
      <c r="Z138" s="126"/>
      <c r="AA138" s="126"/>
      <c r="AB138" s="126"/>
      <c r="AC138" s="126"/>
      <c r="AD138" s="126"/>
      <c r="AE138" s="126"/>
      <c r="AF138" s="126"/>
      <c r="AG138" s="126"/>
      <c r="AH138" s="126"/>
      <c r="AI138" s="126"/>
      <c r="AJ138" s="126"/>
      <c r="AK138" s="126"/>
      <c r="AL138" s="126"/>
      <c r="AM138" s="126"/>
      <c r="AN138" s="126"/>
      <c r="AO138" s="126"/>
      <c r="AP138" s="126"/>
    </row>
    <row r="139" customHeight="1" spans="12:42">
      <c r="L139" s="126"/>
      <c r="M139" s="126"/>
      <c r="N139" s="126"/>
      <c r="O139" s="126"/>
      <c r="P139" s="126"/>
      <c r="Q139" s="126"/>
      <c r="R139" s="126"/>
      <c r="S139" s="126"/>
      <c r="T139" s="126"/>
      <c r="U139" s="126"/>
      <c r="V139" s="126"/>
      <c r="W139" s="126"/>
      <c r="X139" s="126"/>
      <c r="Y139" s="126"/>
      <c r="Z139" s="126"/>
      <c r="AA139" s="126"/>
      <c r="AB139" s="126"/>
      <c r="AC139" s="126"/>
      <c r="AD139" s="126"/>
      <c r="AE139" s="126"/>
      <c r="AF139" s="126"/>
      <c r="AG139" s="126"/>
      <c r="AH139" s="126"/>
      <c r="AI139" s="126"/>
      <c r="AJ139" s="126"/>
      <c r="AK139" s="126"/>
      <c r="AL139" s="126"/>
      <c r="AM139" s="126"/>
      <c r="AN139" s="126"/>
      <c r="AO139" s="126"/>
      <c r="AP139" s="126"/>
    </row>
    <row r="140" customHeight="1" spans="12:42">
      <c r="L140" s="126"/>
      <c r="M140" s="126"/>
      <c r="N140" s="126"/>
      <c r="O140" s="126"/>
      <c r="P140" s="126"/>
      <c r="Q140" s="126"/>
      <c r="R140" s="126"/>
      <c r="S140" s="126"/>
      <c r="T140" s="126"/>
      <c r="U140" s="126"/>
      <c r="V140" s="126"/>
      <c r="W140" s="126"/>
      <c r="X140" s="126"/>
      <c r="Y140" s="126"/>
      <c r="Z140" s="126"/>
      <c r="AA140" s="126"/>
      <c r="AB140" s="126"/>
      <c r="AC140" s="126"/>
      <c r="AD140" s="126"/>
      <c r="AE140" s="126"/>
      <c r="AF140" s="126"/>
      <c r="AG140" s="126"/>
      <c r="AH140" s="126"/>
      <c r="AI140" s="126"/>
      <c r="AJ140" s="126"/>
      <c r="AK140" s="126"/>
      <c r="AL140" s="126"/>
      <c r="AM140" s="126"/>
      <c r="AN140" s="126"/>
      <c r="AO140" s="126"/>
      <c r="AP140" s="126"/>
    </row>
    <row r="141" customHeight="1" spans="12:42">
      <c r="L141" s="126"/>
      <c r="M141" s="126"/>
      <c r="N141" s="126"/>
      <c r="O141" s="126"/>
      <c r="P141" s="126"/>
      <c r="Q141" s="126"/>
      <c r="R141" s="126"/>
      <c r="S141" s="126"/>
      <c r="T141" s="126"/>
      <c r="U141" s="126"/>
      <c r="V141" s="126"/>
      <c r="W141" s="126"/>
      <c r="X141" s="126"/>
      <c r="Y141" s="126"/>
      <c r="Z141" s="126"/>
      <c r="AA141" s="126"/>
      <c r="AB141" s="126"/>
      <c r="AC141" s="126"/>
      <c r="AD141" s="126"/>
      <c r="AE141" s="126"/>
      <c r="AF141" s="126"/>
      <c r="AG141" s="126"/>
      <c r="AH141" s="126"/>
      <c r="AI141" s="126"/>
      <c r="AJ141" s="126"/>
      <c r="AK141" s="126"/>
      <c r="AL141" s="126"/>
      <c r="AM141" s="126"/>
      <c r="AN141" s="126"/>
      <c r="AO141" s="126"/>
      <c r="AP141" s="126"/>
    </row>
    <row r="142" customHeight="1" spans="12:42">
      <c r="L142" s="126"/>
      <c r="M142" s="126"/>
      <c r="N142" s="126"/>
      <c r="O142" s="126"/>
      <c r="P142" s="126"/>
      <c r="Q142" s="126"/>
      <c r="R142" s="126"/>
      <c r="S142" s="126"/>
      <c r="T142" s="126"/>
      <c r="U142" s="126"/>
      <c r="V142" s="126"/>
      <c r="W142" s="126"/>
      <c r="X142" s="126"/>
      <c r="Y142" s="126"/>
      <c r="Z142" s="126"/>
      <c r="AA142" s="126"/>
      <c r="AB142" s="126"/>
      <c r="AC142" s="126"/>
      <c r="AD142" s="126"/>
      <c r="AE142" s="126"/>
      <c r="AF142" s="126"/>
      <c r="AG142" s="126"/>
      <c r="AH142" s="126"/>
      <c r="AI142" s="126"/>
      <c r="AJ142" s="126"/>
      <c r="AK142" s="126"/>
      <c r="AL142" s="126"/>
      <c r="AM142" s="126"/>
      <c r="AN142" s="126"/>
      <c r="AO142" s="126"/>
      <c r="AP142" s="126"/>
    </row>
    <row r="143" customHeight="1" spans="12:42">
      <c r="L143" s="126"/>
      <c r="M143" s="126"/>
      <c r="N143" s="126"/>
      <c r="O143" s="126"/>
      <c r="P143" s="126"/>
      <c r="Q143" s="126"/>
      <c r="R143" s="126"/>
      <c r="S143" s="126"/>
      <c r="T143" s="126"/>
      <c r="U143" s="126"/>
      <c r="V143" s="126"/>
      <c r="W143" s="126"/>
      <c r="X143" s="126"/>
      <c r="Y143" s="126"/>
      <c r="Z143" s="126"/>
      <c r="AA143" s="126"/>
      <c r="AB143" s="126"/>
      <c r="AC143" s="126"/>
      <c r="AD143" s="126"/>
      <c r="AE143" s="126"/>
      <c r="AF143" s="126"/>
      <c r="AG143" s="126"/>
      <c r="AH143" s="126"/>
      <c r="AI143" s="126"/>
      <c r="AJ143" s="126"/>
      <c r="AK143" s="126"/>
      <c r="AL143" s="126"/>
      <c r="AM143" s="126"/>
      <c r="AN143" s="126"/>
      <c r="AO143" s="126"/>
      <c r="AP143" s="126"/>
    </row>
    <row r="144" customHeight="1" spans="12:42">
      <c r="L144" s="126"/>
      <c r="M144" s="126"/>
      <c r="N144" s="126"/>
      <c r="O144" s="126"/>
      <c r="P144" s="126"/>
      <c r="Q144" s="126"/>
      <c r="R144" s="126"/>
      <c r="S144" s="126"/>
      <c r="T144" s="126"/>
      <c r="U144" s="126"/>
      <c r="V144" s="126"/>
      <c r="W144" s="126"/>
      <c r="X144" s="126"/>
      <c r="Y144" s="126"/>
      <c r="Z144" s="126"/>
      <c r="AA144" s="126"/>
      <c r="AB144" s="126"/>
      <c r="AC144" s="126"/>
      <c r="AD144" s="126"/>
      <c r="AE144" s="126"/>
      <c r="AF144" s="126"/>
      <c r="AG144" s="126"/>
      <c r="AH144" s="126"/>
      <c r="AI144" s="126"/>
      <c r="AJ144" s="126"/>
      <c r="AK144" s="126"/>
      <c r="AL144" s="126"/>
      <c r="AM144" s="126"/>
      <c r="AN144" s="126"/>
      <c r="AO144" s="126"/>
      <c r="AP144" s="126"/>
    </row>
    <row r="145" customHeight="1" spans="12:42">
      <c r="L145" s="126"/>
      <c r="M145" s="126"/>
      <c r="N145" s="126"/>
      <c r="O145" s="126"/>
      <c r="P145" s="126"/>
      <c r="Q145" s="126"/>
      <c r="R145" s="126"/>
      <c r="S145" s="126"/>
      <c r="T145" s="126"/>
      <c r="U145" s="126"/>
      <c r="V145" s="126"/>
      <c r="W145" s="126"/>
      <c r="X145" s="126"/>
      <c r="Y145" s="126"/>
      <c r="Z145" s="126"/>
      <c r="AA145" s="126"/>
      <c r="AB145" s="126"/>
      <c r="AC145" s="126"/>
      <c r="AD145" s="126"/>
      <c r="AE145" s="126"/>
      <c r="AF145" s="126"/>
      <c r="AG145" s="126"/>
      <c r="AH145" s="126"/>
      <c r="AI145" s="126"/>
      <c r="AJ145" s="126"/>
      <c r="AK145" s="126"/>
      <c r="AL145" s="126"/>
      <c r="AM145" s="126"/>
      <c r="AN145" s="126"/>
      <c r="AO145" s="126"/>
      <c r="AP145" s="126"/>
    </row>
    <row r="146" customHeight="1" spans="12:42">
      <c r="L146" s="126"/>
      <c r="M146" s="126"/>
      <c r="N146" s="126"/>
      <c r="O146" s="126"/>
      <c r="P146" s="126"/>
      <c r="Q146" s="126"/>
      <c r="R146" s="126"/>
      <c r="S146" s="126"/>
      <c r="T146" s="126"/>
      <c r="U146" s="126"/>
      <c r="V146" s="126"/>
      <c r="W146" s="126"/>
      <c r="X146" s="126"/>
      <c r="Y146" s="126"/>
      <c r="Z146" s="126"/>
      <c r="AA146" s="126"/>
      <c r="AB146" s="126"/>
      <c r="AC146" s="126"/>
      <c r="AD146" s="126"/>
      <c r="AE146" s="126"/>
      <c r="AF146" s="126"/>
      <c r="AG146" s="126"/>
      <c r="AH146" s="126"/>
      <c r="AI146" s="126"/>
      <c r="AJ146" s="126"/>
      <c r="AK146" s="126"/>
      <c r="AL146" s="126"/>
      <c r="AM146" s="126"/>
      <c r="AN146" s="126"/>
      <c r="AO146" s="126"/>
      <c r="AP146" s="126"/>
    </row>
    <row r="147" customHeight="1" spans="12:42">
      <c r="L147" s="126"/>
      <c r="M147" s="126"/>
      <c r="N147" s="126"/>
      <c r="O147" s="126"/>
      <c r="P147" s="126"/>
      <c r="Q147" s="126"/>
      <c r="R147" s="126"/>
      <c r="S147" s="126"/>
      <c r="T147" s="126"/>
      <c r="U147" s="126"/>
      <c r="V147" s="126"/>
      <c r="W147" s="126"/>
      <c r="X147" s="126"/>
      <c r="Y147" s="126"/>
      <c r="Z147" s="126"/>
      <c r="AA147" s="126"/>
      <c r="AB147" s="126"/>
      <c r="AC147" s="126"/>
      <c r="AD147" s="126"/>
      <c r="AE147" s="126"/>
      <c r="AF147" s="126"/>
      <c r="AG147" s="126"/>
      <c r="AH147" s="126"/>
      <c r="AI147" s="126"/>
      <c r="AJ147" s="126"/>
      <c r="AK147" s="126"/>
      <c r="AL147" s="126"/>
      <c r="AM147" s="126"/>
      <c r="AN147" s="126"/>
      <c r="AO147" s="126"/>
      <c r="AP147" s="126"/>
    </row>
    <row r="148" customHeight="1" spans="12:42">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customHeight="1" spans="12:42">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customHeight="1" spans="12:42">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customHeight="1" spans="12:42">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customHeight="1" spans="12:42">
      <c r="L152" s="126"/>
      <c r="M152" s="126"/>
      <c r="N152" s="126"/>
      <c r="O152" s="126"/>
      <c r="P152" s="126"/>
      <c r="Q152" s="126"/>
      <c r="R152" s="126"/>
      <c r="S152" s="126"/>
      <c r="T152" s="126"/>
      <c r="U152" s="126"/>
      <c r="V152" s="126"/>
      <c r="W152" s="126"/>
      <c r="X152" s="126"/>
      <c r="Y152" s="126"/>
      <c r="Z152" s="126"/>
      <c r="AA152" s="126"/>
      <c r="AB152" s="126"/>
      <c r="AC152" s="126"/>
      <c r="AD152" s="126"/>
      <c r="AE152" s="126"/>
      <c r="AF152" s="126"/>
      <c r="AG152" s="126"/>
      <c r="AH152" s="126"/>
      <c r="AI152" s="126"/>
      <c r="AJ152" s="126"/>
      <c r="AK152" s="126"/>
      <c r="AL152" s="126"/>
      <c r="AM152" s="126"/>
      <c r="AN152" s="126"/>
      <c r="AO152" s="126"/>
      <c r="AP152" s="126"/>
    </row>
    <row r="153" customHeight="1" spans="12:42">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26"/>
      <c r="AJ153" s="126"/>
      <c r="AK153" s="126"/>
      <c r="AL153" s="126"/>
      <c r="AM153" s="126"/>
      <c r="AN153" s="126"/>
      <c r="AO153" s="126"/>
      <c r="AP153" s="126"/>
    </row>
    <row r="154" customHeight="1" spans="12:42">
      <c r="L154" s="126"/>
      <c r="M154" s="126"/>
      <c r="N154" s="126"/>
      <c r="O154" s="126"/>
      <c r="P154" s="126"/>
      <c r="Q154" s="126"/>
      <c r="R154" s="126"/>
      <c r="S154" s="126"/>
      <c r="T154" s="126"/>
      <c r="U154" s="126"/>
      <c r="V154" s="126"/>
      <c r="W154" s="126"/>
      <c r="X154" s="126"/>
      <c r="Y154" s="126"/>
      <c r="Z154" s="126"/>
      <c r="AA154" s="126"/>
      <c r="AB154" s="126"/>
      <c r="AC154" s="126"/>
      <c r="AD154" s="126"/>
      <c r="AE154" s="126"/>
      <c r="AF154" s="126"/>
      <c r="AG154" s="126"/>
      <c r="AH154" s="126"/>
      <c r="AI154" s="126"/>
      <c r="AJ154" s="126"/>
      <c r="AK154" s="126"/>
      <c r="AL154" s="126"/>
      <c r="AM154" s="126"/>
      <c r="AN154" s="126"/>
      <c r="AO154" s="126"/>
      <c r="AP154" s="126"/>
    </row>
    <row r="155" customHeight="1" spans="12:42">
      <c r="L155" s="126"/>
      <c r="M155" s="126"/>
      <c r="N155" s="126"/>
      <c r="O155" s="126"/>
      <c r="P155" s="126"/>
      <c r="Q155" s="126"/>
      <c r="R155" s="126"/>
      <c r="S155" s="126"/>
      <c r="T155" s="126"/>
      <c r="U155" s="126"/>
      <c r="V155" s="126"/>
      <c r="W155" s="126"/>
      <c r="X155" s="126"/>
      <c r="Y155" s="126"/>
      <c r="Z155" s="126"/>
      <c r="AA155" s="126"/>
      <c r="AB155" s="126"/>
      <c r="AC155" s="126"/>
      <c r="AD155" s="126"/>
      <c r="AE155" s="126"/>
      <c r="AF155" s="126"/>
      <c r="AG155" s="126"/>
      <c r="AH155" s="126"/>
      <c r="AI155" s="126"/>
      <c r="AJ155" s="126"/>
      <c r="AK155" s="126"/>
      <c r="AL155" s="126"/>
      <c r="AM155" s="126"/>
      <c r="AN155" s="126"/>
      <c r="AO155" s="126"/>
      <c r="AP155" s="126"/>
    </row>
    <row r="156" customHeight="1" spans="12:42">
      <c r="L156" s="126"/>
      <c r="M156" s="126"/>
      <c r="N156" s="126"/>
      <c r="O156" s="126"/>
      <c r="P156" s="126"/>
      <c r="Q156" s="126"/>
      <c r="R156" s="126"/>
      <c r="S156" s="126"/>
      <c r="T156" s="126"/>
      <c r="U156" s="126"/>
      <c r="V156" s="126"/>
      <c r="W156" s="126"/>
      <c r="X156" s="126"/>
      <c r="Y156" s="126"/>
      <c r="Z156" s="126"/>
      <c r="AA156" s="126"/>
      <c r="AB156" s="126"/>
      <c r="AC156" s="126"/>
      <c r="AD156" s="126"/>
      <c r="AE156" s="126"/>
      <c r="AF156" s="126"/>
      <c r="AG156" s="126"/>
      <c r="AH156" s="126"/>
      <c r="AI156" s="126"/>
      <c r="AJ156" s="126"/>
      <c r="AK156" s="126"/>
      <c r="AL156" s="126"/>
      <c r="AM156" s="126"/>
      <c r="AN156" s="126"/>
      <c r="AO156" s="126"/>
      <c r="AP156" s="126"/>
    </row>
    <row r="157" customHeight="1" spans="12:42">
      <c r="L157" s="126"/>
      <c r="M157" s="126"/>
      <c r="N157" s="126"/>
      <c r="O157" s="126"/>
      <c r="P157" s="126"/>
      <c r="Q157" s="126"/>
      <c r="R157" s="126"/>
      <c r="S157" s="126"/>
      <c r="T157" s="126"/>
      <c r="U157" s="126"/>
      <c r="V157" s="126"/>
      <c r="W157" s="126"/>
      <c r="X157" s="126"/>
      <c r="Y157" s="126"/>
      <c r="Z157" s="126"/>
      <c r="AA157" s="126"/>
      <c r="AB157" s="126"/>
      <c r="AC157" s="126"/>
      <c r="AD157" s="126"/>
      <c r="AE157" s="126"/>
      <c r="AF157" s="126"/>
      <c r="AG157" s="126"/>
      <c r="AH157" s="126"/>
      <c r="AI157" s="126"/>
      <c r="AJ157" s="126"/>
      <c r="AK157" s="126"/>
      <c r="AL157" s="126"/>
      <c r="AM157" s="126"/>
      <c r="AN157" s="126"/>
      <c r="AO157" s="126"/>
      <c r="AP157" s="126"/>
    </row>
    <row r="158" customHeight="1" spans="12:42">
      <c r="L158" s="126"/>
      <c r="M158" s="126"/>
      <c r="N158" s="126"/>
      <c r="O158" s="126"/>
      <c r="P158" s="126"/>
      <c r="Q158" s="126"/>
      <c r="R158" s="126"/>
      <c r="S158" s="126"/>
      <c r="T158" s="126"/>
      <c r="U158" s="126"/>
      <c r="V158" s="126"/>
      <c r="W158" s="126"/>
      <c r="X158" s="126"/>
      <c r="Y158" s="126"/>
      <c r="Z158" s="126"/>
      <c r="AA158" s="126"/>
      <c r="AB158" s="126"/>
      <c r="AC158" s="126"/>
      <c r="AD158" s="126"/>
      <c r="AE158" s="126"/>
      <c r="AF158" s="126"/>
      <c r="AG158" s="126"/>
      <c r="AH158" s="126"/>
      <c r="AI158" s="126"/>
      <c r="AJ158" s="126"/>
      <c r="AK158" s="126"/>
      <c r="AL158" s="126"/>
      <c r="AM158" s="126"/>
      <c r="AN158" s="126"/>
      <c r="AO158" s="126"/>
      <c r="AP158" s="126"/>
    </row>
    <row r="159" customHeight="1" spans="12:42">
      <c r="L159" s="126"/>
      <c r="M159" s="126"/>
      <c r="N159" s="126"/>
      <c r="O159" s="126"/>
      <c r="P159" s="126"/>
      <c r="Q159" s="126"/>
      <c r="R159" s="126"/>
      <c r="S159" s="126"/>
      <c r="T159" s="126"/>
      <c r="U159" s="126"/>
      <c r="V159" s="126"/>
      <c r="W159" s="126"/>
      <c r="X159" s="126"/>
      <c r="Y159" s="126"/>
      <c r="Z159" s="126"/>
      <c r="AA159" s="126"/>
      <c r="AB159" s="126"/>
      <c r="AC159" s="126"/>
      <c r="AD159" s="126"/>
      <c r="AE159" s="126"/>
      <c r="AF159" s="126"/>
      <c r="AG159" s="126"/>
      <c r="AH159" s="126"/>
      <c r="AI159" s="126"/>
      <c r="AJ159" s="126"/>
      <c r="AK159" s="126"/>
      <c r="AL159" s="126"/>
      <c r="AM159" s="126"/>
      <c r="AN159" s="126"/>
      <c r="AO159" s="126"/>
      <c r="AP159" s="126"/>
    </row>
    <row r="160" customHeight="1" spans="12:42">
      <c r="L160" s="126"/>
      <c r="M160" s="126"/>
      <c r="N160" s="126"/>
      <c r="O160" s="126"/>
      <c r="P160" s="126"/>
      <c r="Q160" s="126"/>
      <c r="R160" s="126"/>
      <c r="S160" s="126"/>
      <c r="T160" s="126"/>
      <c r="U160" s="126"/>
      <c r="V160" s="126"/>
      <c r="W160" s="126"/>
      <c r="X160" s="126"/>
      <c r="Y160" s="126"/>
      <c r="Z160" s="126"/>
      <c r="AA160" s="126"/>
      <c r="AB160" s="126"/>
      <c r="AC160" s="126"/>
      <c r="AD160" s="126"/>
      <c r="AE160" s="126"/>
      <c r="AF160" s="126"/>
      <c r="AG160" s="126"/>
      <c r="AH160" s="126"/>
      <c r="AI160" s="126"/>
      <c r="AJ160" s="126"/>
      <c r="AK160" s="126"/>
      <c r="AL160" s="126"/>
      <c r="AM160" s="126"/>
      <c r="AN160" s="126"/>
      <c r="AO160" s="126"/>
      <c r="AP160" s="126"/>
    </row>
    <row r="161" customHeight="1" spans="12:42">
      <c r="L161" s="126"/>
      <c r="M161" s="126"/>
      <c r="N161" s="126"/>
      <c r="O161" s="126"/>
      <c r="P161" s="126"/>
      <c r="Q161" s="126"/>
      <c r="R161" s="126"/>
      <c r="S161" s="126"/>
      <c r="T161" s="126"/>
      <c r="U161" s="126"/>
      <c r="V161" s="126"/>
      <c r="W161" s="126"/>
      <c r="X161" s="126"/>
      <c r="Y161" s="126"/>
      <c r="Z161" s="126"/>
      <c r="AA161" s="126"/>
      <c r="AB161" s="126"/>
      <c r="AC161" s="126"/>
      <c r="AD161" s="126"/>
      <c r="AE161" s="126"/>
      <c r="AF161" s="126"/>
      <c r="AG161" s="126"/>
      <c r="AH161" s="126"/>
      <c r="AI161" s="126"/>
      <c r="AJ161" s="126"/>
      <c r="AK161" s="126"/>
      <c r="AL161" s="126"/>
      <c r="AM161" s="126"/>
      <c r="AN161" s="126"/>
      <c r="AO161" s="126"/>
      <c r="AP161" s="126"/>
    </row>
    <row r="162" customHeight="1" spans="12:42">
      <c r="L162" s="126"/>
      <c r="M162" s="126"/>
      <c r="N162" s="126"/>
      <c r="O162" s="126"/>
      <c r="P162" s="126"/>
      <c r="Q162" s="126"/>
      <c r="R162" s="126"/>
      <c r="S162" s="126"/>
      <c r="T162" s="126"/>
      <c r="U162" s="126"/>
      <c r="V162" s="126"/>
      <c r="W162" s="126"/>
      <c r="X162" s="126"/>
      <c r="Y162" s="126"/>
      <c r="Z162" s="126"/>
      <c r="AA162" s="126"/>
      <c r="AB162" s="126"/>
      <c r="AC162" s="126"/>
      <c r="AD162" s="126"/>
      <c r="AE162" s="126"/>
      <c r="AF162" s="126"/>
      <c r="AG162" s="126"/>
      <c r="AH162" s="126"/>
      <c r="AI162" s="126"/>
      <c r="AJ162" s="126"/>
      <c r="AK162" s="126"/>
      <c r="AL162" s="126"/>
      <c r="AM162" s="126"/>
      <c r="AN162" s="126"/>
      <c r="AO162" s="126"/>
      <c r="AP162" s="126"/>
    </row>
    <row r="163" customHeight="1" spans="12:42">
      <c r="L163" s="126"/>
      <c r="M163" s="126"/>
      <c r="N163" s="126"/>
      <c r="O163" s="126"/>
      <c r="P163" s="126"/>
      <c r="Q163" s="126"/>
      <c r="R163" s="126"/>
      <c r="S163" s="126"/>
      <c r="T163" s="126"/>
      <c r="U163" s="126"/>
      <c r="V163" s="126"/>
      <c r="W163" s="126"/>
      <c r="X163" s="126"/>
      <c r="Y163" s="126"/>
      <c r="Z163" s="126"/>
      <c r="AA163" s="126"/>
      <c r="AB163" s="126"/>
      <c r="AC163" s="126"/>
      <c r="AD163" s="126"/>
      <c r="AE163" s="126"/>
      <c r="AF163" s="126"/>
      <c r="AG163" s="126"/>
      <c r="AH163" s="126"/>
      <c r="AI163" s="126"/>
      <c r="AJ163" s="126"/>
      <c r="AK163" s="126"/>
      <c r="AL163" s="126"/>
      <c r="AM163" s="126"/>
      <c r="AN163" s="126"/>
      <c r="AO163" s="126"/>
      <c r="AP163" s="126"/>
    </row>
    <row r="164" customHeight="1" spans="12:42">
      <c r="L164" s="126"/>
      <c r="M164" s="126"/>
      <c r="N164" s="126"/>
      <c r="O164" s="126"/>
      <c r="P164" s="126"/>
      <c r="Q164" s="126"/>
      <c r="R164" s="126"/>
      <c r="S164" s="126"/>
      <c r="T164" s="126"/>
      <c r="U164" s="126"/>
      <c r="V164" s="126"/>
      <c r="W164" s="126"/>
      <c r="X164" s="126"/>
      <c r="Y164" s="126"/>
      <c r="Z164" s="126"/>
      <c r="AA164" s="126"/>
      <c r="AB164" s="126"/>
      <c r="AC164" s="126"/>
      <c r="AD164" s="126"/>
      <c r="AE164" s="126"/>
      <c r="AF164" s="126"/>
      <c r="AG164" s="126"/>
      <c r="AH164" s="126"/>
      <c r="AI164" s="126"/>
      <c r="AJ164" s="126"/>
      <c r="AK164" s="126"/>
      <c r="AL164" s="126"/>
      <c r="AM164" s="126"/>
      <c r="AN164" s="126"/>
      <c r="AO164" s="126"/>
      <c r="AP164" s="126"/>
    </row>
    <row r="165" customHeight="1" spans="12:42">
      <c r="L165" s="126"/>
      <c r="M165" s="126"/>
      <c r="N165" s="126"/>
      <c r="O165" s="126"/>
      <c r="P165" s="126"/>
      <c r="Q165" s="126"/>
      <c r="R165" s="126"/>
      <c r="S165" s="126"/>
      <c r="T165" s="126"/>
      <c r="U165" s="126"/>
      <c r="V165" s="126"/>
      <c r="W165" s="126"/>
      <c r="X165" s="126"/>
      <c r="Y165" s="126"/>
      <c r="Z165" s="126"/>
      <c r="AA165" s="126"/>
      <c r="AB165" s="126"/>
      <c r="AC165" s="126"/>
      <c r="AD165" s="126"/>
      <c r="AE165" s="126"/>
      <c r="AF165" s="126"/>
      <c r="AG165" s="126"/>
      <c r="AH165" s="126"/>
      <c r="AI165" s="126"/>
      <c r="AJ165" s="126"/>
      <c r="AK165" s="126"/>
      <c r="AL165" s="126"/>
      <c r="AM165" s="126"/>
      <c r="AN165" s="126"/>
      <c r="AO165" s="126"/>
      <c r="AP165" s="126"/>
    </row>
    <row r="166" customHeight="1" spans="12:42">
      <c r="L166" s="126"/>
      <c r="M166" s="126"/>
      <c r="N166" s="126"/>
      <c r="O166" s="126"/>
      <c r="P166" s="126"/>
      <c r="Q166" s="126"/>
      <c r="R166" s="126"/>
      <c r="S166" s="126"/>
      <c r="T166" s="126"/>
      <c r="U166" s="126"/>
      <c r="V166" s="126"/>
      <c r="W166" s="126"/>
      <c r="X166" s="126"/>
      <c r="Y166" s="126"/>
      <c r="Z166" s="126"/>
      <c r="AA166" s="126"/>
      <c r="AB166" s="126"/>
      <c r="AC166" s="126"/>
      <c r="AD166" s="126"/>
      <c r="AE166" s="126"/>
      <c r="AF166" s="126"/>
      <c r="AG166" s="126"/>
      <c r="AH166" s="126"/>
      <c r="AI166" s="126"/>
      <c r="AJ166" s="126"/>
      <c r="AK166" s="126"/>
      <c r="AL166" s="126"/>
      <c r="AM166" s="126"/>
      <c r="AN166" s="126"/>
      <c r="AO166" s="126"/>
      <c r="AP166" s="126"/>
    </row>
    <row r="167" customHeight="1" spans="12:42">
      <c r="L167" s="126"/>
      <c r="M167" s="126"/>
      <c r="N167" s="126"/>
      <c r="O167" s="126"/>
      <c r="P167" s="126"/>
      <c r="Q167" s="126"/>
      <c r="R167" s="126"/>
      <c r="S167" s="126"/>
      <c r="T167" s="126"/>
      <c r="U167" s="126"/>
      <c r="V167" s="126"/>
      <c r="W167" s="126"/>
      <c r="X167" s="126"/>
      <c r="Y167" s="126"/>
      <c r="Z167" s="126"/>
      <c r="AA167" s="126"/>
      <c r="AB167" s="126"/>
      <c r="AC167" s="126"/>
      <c r="AD167" s="126"/>
      <c r="AE167" s="126"/>
      <c r="AF167" s="126"/>
      <c r="AG167" s="126"/>
      <c r="AH167" s="126"/>
      <c r="AI167" s="126"/>
      <c r="AJ167" s="126"/>
      <c r="AK167" s="126"/>
      <c r="AL167" s="126"/>
      <c r="AM167" s="126"/>
      <c r="AN167" s="126"/>
      <c r="AO167" s="126"/>
      <c r="AP167" s="126"/>
    </row>
    <row r="168" customHeight="1" spans="12:42">
      <c r="L168" s="126"/>
      <c r="M168" s="126"/>
      <c r="N168" s="126"/>
      <c r="O168" s="126"/>
      <c r="P168" s="126"/>
      <c r="Q168" s="126"/>
      <c r="R168" s="126"/>
      <c r="S168" s="126"/>
      <c r="T168" s="126"/>
      <c r="U168" s="126"/>
      <c r="V168" s="126"/>
      <c r="W168" s="126"/>
      <c r="X168" s="126"/>
      <c r="Y168" s="126"/>
      <c r="Z168" s="126"/>
      <c r="AA168" s="126"/>
      <c r="AB168" s="126"/>
      <c r="AC168" s="126"/>
      <c r="AD168" s="126"/>
      <c r="AE168" s="126"/>
      <c r="AF168" s="126"/>
      <c r="AG168" s="126"/>
      <c r="AH168" s="126"/>
      <c r="AI168" s="126"/>
      <c r="AJ168" s="126"/>
      <c r="AK168" s="126"/>
      <c r="AL168" s="126"/>
      <c r="AM168" s="126"/>
      <c r="AN168" s="126"/>
      <c r="AO168" s="126"/>
      <c r="AP168" s="126"/>
    </row>
    <row r="169" customHeight="1" spans="12:42">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126"/>
      <c r="AH169" s="126"/>
      <c r="AI169" s="126"/>
      <c r="AJ169" s="126"/>
      <c r="AK169" s="126"/>
      <c r="AL169" s="126"/>
      <c r="AM169" s="126"/>
      <c r="AN169" s="126"/>
      <c r="AO169" s="126"/>
      <c r="AP169" s="126"/>
    </row>
    <row r="170" customHeight="1" spans="12:42">
      <c r="L170" s="126"/>
      <c r="M170" s="126"/>
      <c r="N170" s="126"/>
      <c r="O170" s="126"/>
      <c r="P170" s="126"/>
      <c r="Q170" s="126"/>
      <c r="R170" s="126"/>
      <c r="S170" s="126"/>
      <c r="T170" s="126"/>
      <c r="U170" s="126"/>
      <c r="V170" s="126"/>
      <c r="W170" s="126"/>
      <c r="X170" s="126"/>
      <c r="Y170" s="126"/>
      <c r="Z170" s="126"/>
      <c r="AA170" s="126"/>
      <c r="AB170" s="126"/>
      <c r="AC170" s="126"/>
      <c r="AD170" s="126"/>
      <c r="AE170" s="126"/>
      <c r="AF170" s="126"/>
      <c r="AG170" s="126"/>
      <c r="AH170" s="126"/>
      <c r="AI170" s="126"/>
      <c r="AJ170" s="126"/>
      <c r="AK170" s="126"/>
      <c r="AL170" s="126"/>
      <c r="AM170" s="126"/>
      <c r="AN170" s="126"/>
      <c r="AO170" s="126"/>
      <c r="AP170" s="126"/>
    </row>
    <row r="171" customHeight="1" spans="12:42">
      <c r="L171" s="126"/>
      <c r="M171" s="126"/>
      <c r="N171" s="126"/>
      <c r="O171" s="126"/>
      <c r="P171" s="126"/>
      <c r="Q171" s="126"/>
      <c r="R171" s="126"/>
      <c r="S171" s="126"/>
      <c r="T171" s="126"/>
      <c r="U171" s="126"/>
      <c r="V171" s="126"/>
      <c r="W171" s="126"/>
      <c r="X171" s="126"/>
      <c r="Y171" s="126"/>
      <c r="Z171" s="126"/>
      <c r="AA171" s="126"/>
      <c r="AB171" s="126"/>
      <c r="AC171" s="126"/>
      <c r="AD171" s="126"/>
      <c r="AE171" s="126"/>
      <c r="AF171" s="126"/>
      <c r="AG171" s="126"/>
      <c r="AH171" s="126"/>
      <c r="AI171" s="126"/>
      <c r="AJ171" s="126"/>
      <c r="AK171" s="126"/>
      <c r="AL171" s="126"/>
      <c r="AM171" s="126"/>
      <c r="AN171" s="126"/>
      <c r="AO171" s="126"/>
      <c r="AP171" s="126"/>
    </row>
    <row r="172" customHeight="1" spans="12:42">
      <c r="L172" s="126"/>
      <c r="M172" s="126"/>
      <c r="N172" s="126"/>
      <c r="O172" s="126"/>
      <c r="P172" s="126"/>
      <c r="Q172" s="126"/>
      <c r="R172" s="126"/>
      <c r="S172" s="126"/>
      <c r="T172" s="126"/>
      <c r="U172" s="126"/>
      <c r="V172" s="126"/>
      <c r="W172" s="126"/>
      <c r="X172" s="126"/>
      <c r="Y172" s="126"/>
      <c r="Z172" s="126"/>
      <c r="AA172" s="126"/>
      <c r="AB172" s="126"/>
      <c r="AC172" s="126"/>
      <c r="AD172" s="126"/>
      <c r="AE172" s="126"/>
      <c r="AF172" s="126"/>
      <c r="AG172" s="126"/>
      <c r="AH172" s="126"/>
      <c r="AI172" s="126"/>
      <c r="AJ172" s="126"/>
      <c r="AK172" s="126"/>
      <c r="AL172" s="126"/>
      <c r="AM172" s="126"/>
      <c r="AN172" s="126"/>
      <c r="AO172" s="126"/>
      <c r="AP172" s="126"/>
    </row>
    <row r="173" customHeight="1" spans="12:42">
      <c r="L173" s="126"/>
      <c r="M173" s="126"/>
      <c r="N173" s="126"/>
      <c r="O173" s="126"/>
      <c r="P173" s="126"/>
      <c r="Q173" s="126"/>
      <c r="R173" s="126"/>
      <c r="S173" s="126"/>
      <c r="T173" s="126"/>
      <c r="U173" s="126"/>
      <c r="V173" s="126"/>
      <c r="W173" s="126"/>
      <c r="X173" s="126"/>
      <c r="Y173" s="126"/>
      <c r="Z173" s="126"/>
      <c r="AA173" s="126"/>
      <c r="AB173" s="126"/>
      <c r="AC173" s="126"/>
      <c r="AD173" s="126"/>
      <c r="AE173" s="126"/>
      <c r="AF173" s="126"/>
      <c r="AG173" s="126"/>
      <c r="AH173" s="126"/>
      <c r="AI173" s="126"/>
      <c r="AJ173" s="126"/>
      <c r="AK173" s="126"/>
      <c r="AL173" s="126"/>
      <c r="AM173" s="126"/>
      <c r="AN173" s="126"/>
      <c r="AO173" s="126"/>
      <c r="AP173" s="126"/>
    </row>
    <row r="174" customHeight="1" spans="12:42">
      <c r="L174" s="126"/>
      <c r="M174" s="126"/>
      <c r="N174" s="126"/>
      <c r="O174" s="126"/>
      <c r="P174" s="126"/>
      <c r="Q174" s="126"/>
      <c r="R174" s="126"/>
      <c r="S174" s="126"/>
      <c r="T174" s="126"/>
      <c r="U174" s="126"/>
      <c r="V174" s="126"/>
      <c r="W174" s="126"/>
      <c r="X174" s="126"/>
      <c r="Y174" s="126"/>
      <c r="Z174" s="126"/>
      <c r="AA174" s="126"/>
      <c r="AB174" s="126"/>
      <c r="AC174" s="126"/>
      <c r="AD174" s="126"/>
      <c r="AE174" s="126"/>
      <c r="AF174" s="126"/>
      <c r="AG174" s="126"/>
      <c r="AH174" s="126"/>
      <c r="AI174" s="126"/>
      <c r="AJ174" s="126"/>
      <c r="AK174" s="126"/>
      <c r="AL174" s="126"/>
      <c r="AM174" s="126"/>
      <c r="AN174" s="126"/>
      <c r="AO174" s="126"/>
      <c r="AP174" s="126"/>
    </row>
    <row r="175" customHeight="1" spans="12:42">
      <c r="L175" s="126"/>
      <c r="M175" s="126"/>
      <c r="N175" s="126"/>
      <c r="O175" s="126"/>
      <c r="P175" s="126"/>
      <c r="Q175" s="126"/>
      <c r="R175" s="126"/>
      <c r="S175" s="126"/>
      <c r="T175" s="126"/>
      <c r="U175" s="126"/>
      <c r="V175" s="126"/>
      <c r="W175" s="126"/>
      <c r="X175" s="126"/>
      <c r="Y175" s="126"/>
      <c r="Z175" s="126"/>
      <c r="AA175" s="126"/>
      <c r="AB175" s="126"/>
      <c r="AC175" s="126"/>
      <c r="AD175" s="126"/>
      <c r="AE175" s="126"/>
      <c r="AF175" s="126"/>
      <c r="AG175" s="126"/>
      <c r="AH175" s="126"/>
      <c r="AI175" s="126"/>
      <c r="AJ175" s="126"/>
      <c r="AK175" s="126"/>
      <c r="AL175" s="126"/>
      <c r="AM175" s="126"/>
      <c r="AN175" s="126"/>
      <c r="AO175" s="126"/>
      <c r="AP175" s="126"/>
    </row>
    <row r="176" customHeight="1" spans="12:42">
      <c r="L176" s="126"/>
      <c r="M176" s="126"/>
      <c r="N176" s="126"/>
      <c r="O176" s="126"/>
      <c r="P176" s="126"/>
      <c r="Q176" s="126"/>
      <c r="R176" s="126"/>
      <c r="S176" s="126"/>
      <c r="T176" s="126"/>
      <c r="U176" s="126"/>
      <c r="V176" s="126"/>
      <c r="W176" s="126"/>
      <c r="X176" s="126"/>
      <c r="Y176" s="126"/>
      <c r="Z176" s="126"/>
      <c r="AA176" s="126"/>
      <c r="AB176" s="126"/>
      <c r="AC176" s="126"/>
      <c r="AD176" s="126"/>
      <c r="AE176" s="126"/>
      <c r="AF176" s="126"/>
      <c r="AG176" s="126"/>
      <c r="AH176" s="126"/>
      <c r="AI176" s="126"/>
      <c r="AJ176" s="126"/>
      <c r="AK176" s="126"/>
      <c r="AL176" s="126"/>
      <c r="AM176" s="126"/>
      <c r="AN176" s="126"/>
      <c r="AO176" s="126"/>
      <c r="AP176" s="126"/>
    </row>
    <row r="177" customHeight="1" spans="12:42">
      <c r="L177" s="126"/>
      <c r="M177" s="126"/>
      <c r="N177" s="126"/>
      <c r="O177" s="126"/>
      <c r="P177" s="126"/>
      <c r="Q177" s="126"/>
      <c r="R177" s="126"/>
      <c r="S177" s="126"/>
      <c r="T177" s="126"/>
      <c r="U177" s="126"/>
      <c r="V177" s="126"/>
      <c r="W177" s="126"/>
      <c r="X177" s="126"/>
      <c r="Y177" s="126"/>
      <c r="Z177" s="126"/>
      <c r="AA177" s="126"/>
      <c r="AB177" s="126"/>
      <c r="AC177" s="126"/>
      <c r="AD177" s="126"/>
      <c r="AE177" s="126"/>
      <c r="AF177" s="126"/>
      <c r="AG177" s="126"/>
      <c r="AH177" s="126"/>
      <c r="AI177" s="126"/>
      <c r="AJ177" s="126"/>
      <c r="AK177" s="126"/>
      <c r="AL177" s="126"/>
      <c r="AM177" s="126"/>
      <c r="AN177" s="126"/>
      <c r="AO177" s="126"/>
      <c r="AP177" s="126"/>
    </row>
    <row r="178" customHeight="1" spans="12:42">
      <c r="L178" s="126"/>
      <c r="M178" s="126"/>
      <c r="N178" s="126"/>
      <c r="O178" s="126"/>
      <c r="P178" s="126"/>
      <c r="Q178" s="126"/>
      <c r="R178" s="126"/>
      <c r="S178" s="126"/>
      <c r="T178" s="126"/>
      <c r="U178" s="126"/>
      <c r="V178" s="126"/>
      <c r="W178" s="126"/>
      <c r="X178" s="126"/>
      <c r="Y178" s="126"/>
      <c r="Z178" s="126"/>
      <c r="AA178" s="126"/>
      <c r="AB178" s="126"/>
      <c r="AC178" s="126"/>
      <c r="AD178" s="126"/>
      <c r="AE178" s="126"/>
      <c r="AF178" s="126"/>
      <c r="AG178" s="126"/>
      <c r="AH178" s="126"/>
      <c r="AI178" s="126"/>
      <c r="AJ178" s="126"/>
      <c r="AK178" s="126"/>
      <c r="AL178" s="126"/>
      <c r="AM178" s="126"/>
      <c r="AN178" s="126"/>
      <c r="AO178" s="126"/>
      <c r="AP178" s="126"/>
    </row>
    <row r="179" customHeight="1" spans="12:42">
      <c r="L179" s="126"/>
      <c r="M179" s="126"/>
      <c r="N179" s="126"/>
      <c r="O179" s="126"/>
      <c r="P179" s="126"/>
      <c r="Q179" s="126"/>
      <c r="R179" s="126"/>
      <c r="S179" s="126"/>
      <c r="T179" s="126"/>
      <c r="U179" s="126"/>
      <c r="V179" s="126"/>
      <c r="W179" s="126"/>
      <c r="X179" s="126"/>
      <c r="Y179" s="126"/>
      <c r="Z179" s="126"/>
      <c r="AA179" s="126"/>
      <c r="AB179" s="126"/>
      <c r="AC179" s="126"/>
      <c r="AD179" s="126"/>
      <c r="AE179" s="126"/>
      <c r="AF179" s="126"/>
      <c r="AG179" s="126"/>
      <c r="AH179" s="126"/>
      <c r="AI179" s="126"/>
      <c r="AJ179" s="126"/>
      <c r="AK179" s="126"/>
      <c r="AL179" s="126"/>
      <c r="AM179" s="126"/>
      <c r="AN179" s="126"/>
      <c r="AO179" s="126"/>
      <c r="AP179" s="126"/>
    </row>
    <row r="180" customHeight="1" spans="12:42">
      <c r="L180" s="126"/>
      <c r="M180" s="126"/>
      <c r="N180" s="126"/>
      <c r="O180" s="126"/>
      <c r="P180" s="126"/>
      <c r="Q180" s="126"/>
      <c r="R180" s="126"/>
      <c r="S180" s="126"/>
      <c r="T180" s="126"/>
      <c r="U180" s="126"/>
      <c r="V180" s="126"/>
      <c r="W180" s="126"/>
      <c r="X180" s="126"/>
      <c r="Y180" s="126"/>
      <c r="Z180" s="126"/>
      <c r="AA180" s="126"/>
      <c r="AB180" s="126"/>
      <c r="AC180" s="126"/>
      <c r="AD180" s="126"/>
      <c r="AE180" s="126"/>
      <c r="AF180" s="126"/>
      <c r="AG180" s="126"/>
      <c r="AH180" s="126"/>
      <c r="AI180" s="126"/>
      <c r="AJ180" s="126"/>
      <c r="AK180" s="126"/>
      <c r="AL180" s="126"/>
      <c r="AM180" s="126"/>
      <c r="AN180" s="126"/>
      <c r="AO180" s="126"/>
      <c r="AP180" s="126"/>
    </row>
    <row r="181" customHeight="1" spans="12:42">
      <c r="L181" s="126"/>
      <c r="M181" s="126"/>
      <c r="N181" s="126"/>
      <c r="O181" s="126"/>
      <c r="P181" s="126"/>
      <c r="Q181" s="126"/>
      <c r="R181" s="126"/>
      <c r="S181" s="126"/>
      <c r="T181" s="126"/>
      <c r="U181" s="126"/>
      <c r="V181" s="126"/>
      <c r="W181" s="126"/>
      <c r="X181" s="126"/>
      <c r="Y181" s="126"/>
      <c r="Z181" s="126"/>
      <c r="AA181" s="126"/>
      <c r="AB181" s="126"/>
      <c r="AC181" s="126"/>
      <c r="AD181" s="126"/>
      <c r="AE181" s="126"/>
      <c r="AF181" s="126"/>
      <c r="AG181" s="126"/>
      <c r="AH181" s="126"/>
      <c r="AI181" s="126"/>
      <c r="AJ181" s="126"/>
      <c r="AK181" s="126"/>
      <c r="AL181" s="126"/>
      <c r="AM181" s="126"/>
      <c r="AN181" s="126"/>
      <c r="AO181" s="126"/>
      <c r="AP181" s="126"/>
    </row>
    <row r="182" customHeight="1" spans="12:42">
      <c r="L182" s="126"/>
      <c r="M182" s="126"/>
      <c r="N182" s="126"/>
      <c r="O182" s="126"/>
      <c r="P182" s="126"/>
      <c r="Q182" s="126"/>
      <c r="R182" s="126"/>
      <c r="S182" s="126"/>
      <c r="T182" s="126"/>
      <c r="U182" s="126"/>
      <c r="V182" s="126"/>
      <c r="W182" s="126"/>
      <c r="X182" s="126"/>
      <c r="Y182" s="126"/>
      <c r="Z182" s="126"/>
      <c r="AA182" s="126"/>
      <c r="AB182" s="126"/>
      <c r="AC182" s="126"/>
      <c r="AD182" s="126"/>
      <c r="AE182" s="126"/>
      <c r="AF182" s="126"/>
      <c r="AG182" s="126"/>
      <c r="AH182" s="126"/>
      <c r="AI182" s="126"/>
      <c r="AJ182" s="126"/>
      <c r="AK182" s="126"/>
      <c r="AL182" s="126"/>
      <c r="AM182" s="126"/>
      <c r="AN182" s="126"/>
      <c r="AO182" s="126"/>
      <c r="AP182" s="126"/>
    </row>
    <row r="183" customHeight="1" spans="12:42">
      <c r="L183" s="126"/>
      <c r="M183" s="126"/>
      <c r="N183" s="126"/>
      <c r="O183" s="126"/>
      <c r="P183" s="126"/>
      <c r="Q183" s="126"/>
      <c r="R183" s="126"/>
      <c r="S183" s="126"/>
      <c r="T183" s="126"/>
      <c r="U183" s="126"/>
      <c r="V183" s="126"/>
      <c r="W183" s="126"/>
      <c r="X183" s="126"/>
      <c r="Y183" s="126"/>
      <c r="Z183" s="126"/>
      <c r="AA183" s="126"/>
      <c r="AB183" s="126"/>
      <c r="AC183" s="126"/>
      <c r="AD183" s="126"/>
      <c r="AE183" s="126"/>
      <c r="AF183" s="126"/>
      <c r="AG183" s="126"/>
      <c r="AH183" s="126"/>
      <c r="AI183" s="126"/>
      <c r="AJ183" s="126"/>
      <c r="AK183" s="126"/>
      <c r="AL183" s="126"/>
      <c r="AM183" s="126"/>
      <c r="AN183" s="126"/>
      <c r="AO183" s="126"/>
      <c r="AP183" s="126"/>
    </row>
    <row r="184" customHeight="1" spans="12:42">
      <c r="L184" s="126"/>
      <c r="M184" s="126"/>
      <c r="N184" s="126"/>
      <c r="O184" s="126"/>
      <c r="P184" s="126"/>
      <c r="Q184" s="126"/>
      <c r="R184" s="126"/>
      <c r="S184" s="126"/>
      <c r="T184" s="126"/>
      <c r="U184" s="126"/>
      <c r="V184" s="126"/>
      <c r="W184" s="126"/>
      <c r="X184" s="126"/>
      <c r="Y184" s="126"/>
      <c r="Z184" s="126"/>
      <c r="AA184" s="126"/>
      <c r="AB184" s="126"/>
      <c r="AC184" s="126"/>
      <c r="AD184" s="126"/>
      <c r="AE184" s="126"/>
      <c r="AF184" s="126"/>
      <c r="AG184" s="126"/>
      <c r="AH184" s="126"/>
      <c r="AI184" s="126"/>
      <c r="AJ184" s="126"/>
      <c r="AK184" s="126"/>
      <c r="AL184" s="126"/>
      <c r="AM184" s="126"/>
      <c r="AN184" s="126"/>
      <c r="AO184" s="126"/>
      <c r="AP184" s="126"/>
    </row>
    <row r="185" customHeight="1" spans="12:42">
      <c r="L185" s="126"/>
      <c r="M185" s="126"/>
      <c r="N185" s="126"/>
      <c r="O185" s="126"/>
      <c r="P185" s="126"/>
      <c r="Q185" s="126"/>
      <c r="R185" s="126"/>
      <c r="S185" s="126"/>
      <c r="T185" s="126"/>
      <c r="U185" s="126"/>
      <c r="V185" s="126"/>
      <c r="W185" s="126"/>
      <c r="X185" s="126"/>
      <c r="Y185" s="126"/>
      <c r="Z185" s="126"/>
      <c r="AA185" s="126"/>
      <c r="AB185" s="126"/>
      <c r="AC185" s="126"/>
      <c r="AD185" s="126"/>
      <c r="AE185" s="126"/>
      <c r="AF185" s="126"/>
      <c r="AG185" s="126"/>
      <c r="AH185" s="126"/>
      <c r="AI185" s="126"/>
      <c r="AJ185" s="126"/>
      <c r="AK185" s="126"/>
      <c r="AL185" s="126"/>
      <c r="AM185" s="126"/>
      <c r="AN185" s="126"/>
      <c r="AO185" s="126"/>
      <c r="AP185" s="126"/>
    </row>
    <row r="186" customHeight="1" spans="12:42">
      <c r="L186" s="126"/>
      <c r="M186" s="126"/>
      <c r="N186" s="126"/>
      <c r="O186" s="126"/>
      <c r="P186" s="126"/>
      <c r="Q186" s="126"/>
      <c r="R186" s="126"/>
      <c r="S186" s="126"/>
      <c r="T186" s="126"/>
      <c r="U186" s="126"/>
      <c r="V186" s="126"/>
      <c r="W186" s="126"/>
      <c r="X186" s="126"/>
      <c r="Y186" s="126"/>
      <c r="Z186" s="126"/>
      <c r="AA186" s="126"/>
      <c r="AB186" s="126"/>
      <c r="AC186" s="126"/>
      <c r="AD186" s="126"/>
      <c r="AE186" s="126"/>
      <c r="AF186" s="126"/>
      <c r="AG186" s="126"/>
      <c r="AH186" s="126"/>
      <c r="AI186" s="126"/>
      <c r="AJ186" s="126"/>
      <c r="AK186" s="126"/>
      <c r="AL186" s="126"/>
      <c r="AM186" s="126"/>
      <c r="AN186" s="126"/>
      <c r="AO186" s="126"/>
      <c r="AP186" s="126"/>
    </row>
    <row r="187" customHeight="1" spans="12:42">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row>
    <row r="188" customHeight="1" spans="12:42">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row>
    <row r="189" customHeight="1" spans="12:42">
      <c r="L189" s="126"/>
      <c r="M189" s="126"/>
      <c r="N189" s="126"/>
      <c r="O189" s="126"/>
      <c r="P189" s="126"/>
      <c r="Q189" s="126"/>
      <c r="R189" s="126"/>
      <c r="S189" s="126"/>
      <c r="T189" s="126"/>
      <c r="U189" s="126"/>
      <c r="V189" s="126"/>
      <c r="W189" s="126"/>
      <c r="X189" s="126"/>
      <c r="Y189" s="126"/>
      <c r="Z189" s="126"/>
      <c r="AA189" s="126"/>
      <c r="AB189" s="126"/>
      <c r="AC189" s="126"/>
      <c r="AD189" s="126"/>
      <c r="AE189" s="126"/>
      <c r="AF189" s="126"/>
      <c r="AG189" s="126"/>
      <c r="AH189" s="126"/>
      <c r="AI189" s="126"/>
      <c r="AJ189" s="126"/>
      <c r="AK189" s="126"/>
      <c r="AL189" s="126"/>
      <c r="AM189" s="126"/>
      <c r="AN189" s="126"/>
      <c r="AO189" s="126"/>
      <c r="AP189" s="126"/>
    </row>
    <row r="190" customHeight="1" spans="12:42">
      <c r="L190" s="126"/>
      <c r="M190" s="126"/>
      <c r="N190" s="126"/>
      <c r="O190" s="126"/>
      <c r="P190" s="126"/>
      <c r="Q190" s="126"/>
      <c r="R190" s="126"/>
      <c r="S190" s="126"/>
      <c r="T190" s="126"/>
      <c r="U190" s="126"/>
      <c r="V190" s="126"/>
      <c r="W190" s="126"/>
      <c r="X190" s="126"/>
      <c r="Y190" s="126"/>
      <c r="Z190" s="126"/>
      <c r="AA190" s="126"/>
      <c r="AB190" s="126"/>
      <c r="AC190" s="126"/>
      <c r="AD190" s="126"/>
      <c r="AE190" s="126"/>
      <c r="AF190" s="126"/>
      <c r="AG190" s="126"/>
      <c r="AH190" s="126"/>
      <c r="AI190" s="126"/>
      <c r="AJ190" s="126"/>
      <c r="AK190" s="126"/>
      <c r="AL190" s="126"/>
      <c r="AM190" s="126"/>
      <c r="AN190" s="126"/>
      <c r="AO190" s="126"/>
      <c r="AP190" s="126"/>
    </row>
    <row r="191" customHeight="1" spans="12:42">
      <c r="L191" s="126"/>
      <c r="M191" s="126"/>
      <c r="N191" s="126"/>
      <c r="O191" s="126"/>
      <c r="P191" s="126"/>
      <c r="Q191" s="126"/>
      <c r="R191" s="126"/>
      <c r="S191" s="126"/>
      <c r="T191" s="126"/>
      <c r="U191" s="126"/>
      <c r="V191" s="126"/>
      <c r="W191" s="126"/>
      <c r="X191" s="126"/>
      <c r="Y191" s="126"/>
      <c r="Z191" s="126"/>
      <c r="AA191" s="126"/>
      <c r="AB191" s="126"/>
      <c r="AC191" s="126"/>
      <c r="AD191" s="126"/>
      <c r="AE191" s="126"/>
      <c r="AF191" s="126"/>
      <c r="AG191" s="126"/>
      <c r="AH191" s="126"/>
      <c r="AI191" s="126"/>
      <c r="AJ191" s="126"/>
      <c r="AK191" s="126"/>
      <c r="AL191" s="126"/>
      <c r="AM191" s="126"/>
      <c r="AN191" s="126"/>
      <c r="AO191" s="126"/>
      <c r="AP191" s="126"/>
    </row>
    <row r="192" customHeight="1" spans="12:42">
      <c r="L192" s="126"/>
      <c r="M192" s="126"/>
      <c r="N192" s="126"/>
      <c r="O192" s="126"/>
      <c r="P192" s="126"/>
      <c r="Q192" s="126"/>
      <c r="R192" s="126"/>
      <c r="S192" s="126"/>
      <c r="T192" s="126"/>
      <c r="U192" s="126"/>
      <c r="V192" s="126"/>
      <c r="W192" s="126"/>
      <c r="X192" s="126"/>
      <c r="Y192" s="126"/>
      <c r="Z192" s="126"/>
      <c r="AA192" s="126"/>
      <c r="AB192" s="126"/>
      <c r="AC192" s="126"/>
      <c r="AD192" s="126"/>
      <c r="AE192" s="126"/>
      <c r="AF192" s="126"/>
      <c r="AG192" s="126"/>
      <c r="AH192" s="126"/>
      <c r="AI192" s="126"/>
      <c r="AJ192" s="126"/>
      <c r="AK192" s="126"/>
      <c r="AL192" s="126"/>
      <c r="AM192" s="126"/>
      <c r="AN192" s="126"/>
      <c r="AO192" s="126"/>
      <c r="AP192" s="126"/>
    </row>
    <row r="193" customHeight="1" spans="12:42">
      <c r="L193" s="126"/>
      <c r="M193" s="126"/>
      <c r="N193" s="126"/>
      <c r="O193" s="126"/>
      <c r="P193" s="126"/>
      <c r="Q193" s="126"/>
      <c r="R193" s="126"/>
      <c r="S193" s="126"/>
      <c r="T193" s="126"/>
      <c r="U193" s="126"/>
      <c r="V193" s="126"/>
      <c r="W193" s="126"/>
      <c r="X193" s="126"/>
      <c r="Y193" s="126"/>
      <c r="Z193" s="126"/>
      <c r="AA193" s="126"/>
      <c r="AB193" s="126"/>
      <c r="AC193" s="126"/>
      <c r="AD193" s="126"/>
      <c r="AE193" s="126"/>
      <c r="AF193" s="126"/>
      <c r="AG193" s="126"/>
      <c r="AH193" s="126"/>
      <c r="AI193" s="126"/>
      <c r="AJ193" s="126"/>
      <c r="AK193" s="126"/>
      <c r="AL193" s="126"/>
      <c r="AM193" s="126"/>
      <c r="AN193" s="126"/>
      <c r="AO193" s="126"/>
      <c r="AP193" s="126"/>
    </row>
    <row r="194" customHeight="1" spans="12:42">
      <c r="L194" s="126"/>
      <c r="M194" s="126"/>
      <c r="N194" s="126"/>
      <c r="O194" s="126"/>
      <c r="P194" s="126"/>
      <c r="Q194" s="126"/>
      <c r="R194" s="126"/>
      <c r="S194" s="126"/>
      <c r="T194" s="126"/>
      <c r="U194" s="126"/>
      <c r="V194" s="126"/>
      <c r="W194" s="126"/>
      <c r="X194" s="126"/>
      <c r="Y194" s="126"/>
      <c r="Z194" s="126"/>
      <c r="AA194" s="126"/>
      <c r="AB194" s="126"/>
      <c r="AC194" s="126"/>
      <c r="AD194" s="126"/>
      <c r="AE194" s="126"/>
      <c r="AF194" s="126"/>
      <c r="AG194" s="126"/>
      <c r="AH194" s="126"/>
      <c r="AI194" s="126"/>
      <c r="AJ194" s="126"/>
      <c r="AK194" s="126"/>
      <c r="AL194" s="126"/>
      <c r="AM194" s="126"/>
      <c r="AN194" s="126"/>
      <c r="AO194" s="126"/>
      <c r="AP194" s="126"/>
    </row>
    <row r="195" customHeight="1" spans="12:42">
      <c r="L195" s="126"/>
      <c r="M195" s="126"/>
      <c r="N195" s="126"/>
      <c r="O195" s="126"/>
      <c r="P195" s="126"/>
      <c r="Q195" s="126"/>
      <c r="R195" s="126"/>
      <c r="S195" s="126"/>
      <c r="T195" s="126"/>
      <c r="U195" s="126"/>
      <c r="V195" s="126"/>
      <c r="W195" s="126"/>
      <c r="X195" s="126"/>
      <c r="Y195" s="126"/>
      <c r="Z195" s="126"/>
      <c r="AA195" s="126"/>
      <c r="AB195" s="126"/>
      <c r="AC195" s="126"/>
      <c r="AD195" s="126"/>
      <c r="AE195" s="126"/>
      <c r="AF195" s="126"/>
      <c r="AG195" s="126"/>
      <c r="AH195" s="126"/>
      <c r="AI195" s="126"/>
      <c r="AJ195" s="126"/>
      <c r="AK195" s="126"/>
      <c r="AL195" s="126"/>
      <c r="AM195" s="126"/>
      <c r="AN195" s="126"/>
      <c r="AO195" s="126"/>
      <c r="AP195" s="126"/>
    </row>
    <row r="196" customHeight="1" spans="12:42">
      <c r="L196" s="126"/>
      <c r="M196" s="126"/>
      <c r="N196" s="126"/>
      <c r="O196" s="126"/>
      <c r="P196" s="126"/>
      <c r="Q196" s="126"/>
      <c r="R196" s="126"/>
      <c r="S196" s="126"/>
      <c r="T196" s="126"/>
      <c r="U196" s="126"/>
      <c r="V196" s="126"/>
      <c r="W196" s="126"/>
      <c r="X196" s="126"/>
      <c r="Y196" s="126"/>
      <c r="Z196" s="126"/>
      <c r="AA196" s="126"/>
      <c r="AB196" s="126"/>
      <c r="AC196" s="126"/>
      <c r="AD196" s="126"/>
      <c r="AE196" s="126"/>
      <c r="AF196" s="126"/>
      <c r="AG196" s="126"/>
      <c r="AH196" s="126"/>
      <c r="AI196" s="126"/>
      <c r="AJ196" s="126"/>
      <c r="AK196" s="126"/>
      <c r="AL196" s="126"/>
      <c r="AM196" s="126"/>
      <c r="AN196" s="126"/>
      <c r="AO196" s="126"/>
      <c r="AP196" s="126"/>
    </row>
    <row r="197" customHeight="1" spans="12:42">
      <c r="L197" s="126"/>
      <c r="M197" s="126"/>
      <c r="N197" s="126"/>
      <c r="O197" s="126"/>
      <c r="P197" s="126"/>
      <c r="Q197" s="126"/>
      <c r="R197" s="126"/>
      <c r="S197" s="126"/>
      <c r="T197" s="126"/>
      <c r="U197" s="126"/>
      <c r="V197" s="126"/>
      <c r="W197" s="126"/>
      <c r="X197" s="126"/>
      <c r="Y197" s="126"/>
      <c r="Z197" s="126"/>
      <c r="AA197" s="126"/>
      <c r="AB197" s="126"/>
      <c r="AC197" s="126"/>
      <c r="AD197" s="126"/>
      <c r="AE197" s="126"/>
      <c r="AF197" s="126"/>
      <c r="AG197" s="126"/>
      <c r="AH197" s="126"/>
      <c r="AI197" s="126"/>
      <c r="AJ197" s="126"/>
      <c r="AK197" s="126"/>
      <c r="AL197" s="126"/>
      <c r="AM197" s="126"/>
      <c r="AN197" s="126"/>
      <c r="AO197" s="126"/>
      <c r="AP197" s="126"/>
    </row>
    <row r="198" customHeight="1" spans="12:42">
      <c r="L198" s="126"/>
      <c r="M198" s="126"/>
      <c r="N198" s="126"/>
      <c r="O198" s="126"/>
      <c r="P198" s="126"/>
      <c r="Q198" s="126"/>
      <c r="R198" s="126"/>
      <c r="S198" s="126"/>
      <c r="T198" s="126"/>
      <c r="U198" s="126"/>
      <c r="V198" s="126"/>
      <c r="W198" s="126"/>
      <c r="X198" s="126"/>
      <c r="Y198" s="126"/>
      <c r="Z198" s="126"/>
      <c r="AA198" s="126"/>
      <c r="AB198" s="126"/>
      <c r="AC198" s="126"/>
      <c r="AD198" s="126"/>
      <c r="AE198" s="126"/>
      <c r="AF198" s="126"/>
      <c r="AG198" s="126"/>
      <c r="AH198" s="126"/>
      <c r="AI198" s="126"/>
      <c r="AJ198" s="126"/>
      <c r="AK198" s="126"/>
      <c r="AL198" s="126"/>
      <c r="AM198" s="126"/>
      <c r="AN198" s="126"/>
      <c r="AO198" s="126"/>
      <c r="AP198" s="126"/>
    </row>
    <row r="199" customHeight="1" spans="12:42">
      <c r="L199" s="126"/>
      <c r="M199" s="126"/>
      <c r="N199" s="126"/>
      <c r="O199" s="126"/>
      <c r="P199" s="126"/>
      <c r="Q199" s="126"/>
      <c r="R199" s="126"/>
      <c r="S199" s="126"/>
      <c r="T199" s="126"/>
      <c r="U199" s="126"/>
      <c r="V199" s="126"/>
      <c r="W199" s="126"/>
      <c r="X199" s="126"/>
      <c r="Y199" s="126"/>
      <c r="Z199" s="126"/>
      <c r="AA199" s="126"/>
      <c r="AB199" s="126"/>
      <c r="AC199" s="126"/>
      <c r="AD199" s="126"/>
      <c r="AE199" s="126"/>
      <c r="AF199" s="126"/>
      <c r="AG199" s="126"/>
      <c r="AH199" s="126"/>
      <c r="AI199" s="126"/>
      <c r="AJ199" s="126"/>
      <c r="AK199" s="126"/>
      <c r="AL199" s="126"/>
      <c r="AM199" s="126"/>
      <c r="AN199" s="126"/>
      <c r="AO199" s="126"/>
      <c r="AP199" s="126"/>
    </row>
    <row r="200" customHeight="1" spans="12:42">
      <c r="L200" s="126"/>
      <c r="M200" s="126"/>
      <c r="N200" s="126"/>
      <c r="O200" s="126"/>
      <c r="P200" s="126"/>
      <c r="Q200" s="126"/>
      <c r="R200" s="126"/>
      <c r="S200" s="126"/>
      <c r="T200" s="126"/>
      <c r="U200" s="126"/>
      <c r="V200" s="126"/>
      <c r="W200" s="126"/>
      <c r="X200" s="126"/>
      <c r="Y200" s="126"/>
      <c r="Z200" s="126"/>
      <c r="AA200" s="126"/>
      <c r="AB200" s="126"/>
      <c r="AC200" s="126"/>
      <c r="AD200" s="126"/>
      <c r="AE200" s="126"/>
      <c r="AF200" s="126"/>
      <c r="AG200" s="126"/>
      <c r="AH200" s="126"/>
      <c r="AI200" s="126"/>
      <c r="AJ200" s="126"/>
      <c r="AK200" s="126"/>
      <c r="AL200" s="126"/>
      <c r="AM200" s="126"/>
      <c r="AN200" s="126"/>
      <c r="AO200" s="126"/>
      <c r="AP200" s="126"/>
    </row>
    <row r="201" customHeight="1" spans="12:42">
      <c r="L201" s="126"/>
      <c r="M201" s="126"/>
      <c r="N201" s="126"/>
      <c r="O201" s="126"/>
      <c r="P201" s="126"/>
      <c r="Q201" s="126"/>
      <c r="R201" s="126"/>
      <c r="S201" s="126"/>
      <c r="T201" s="126"/>
      <c r="U201" s="126"/>
      <c r="V201" s="126"/>
      <c r="W201" s="126"/>
      <c r="X201" s="126"/>
      <c r="Y201" s="126"/>
      <c r="Z201" s="126"/>
      <c r="AA201" s="126"/>
      <c r="AB201" s="126"/>
      <c r="AC201" s="126"/>
      <c r="AD201" s="126"/>
      <c r="AE201" s="126"/>
      <c r="AF201" s="126"/>
      <c r="AG201" s="126"/>
      <c r="AH201" s="126"/>
      <c r="AI201" s="126"/>
      <c r="AJ201" s="126"/>
      <c r="AK201" s="126"/>
      <c r="AL201" s="126"/>
      <c r="AM201" s="126"/>
      <c r="AN201" s="126"/>
      <c r="AO201" s="126"/>
      <c r="AP201" s="126"/>
    </row>
    <row r="202" customHeight="1" spans="12:42">
      <c r="L202" s="126"/>
      <c r="M202" s="126"/>
      <c r="N202" s="126"/>
      <c r="O202" s="126"/>
      <c r="P202" s="126"/>
      <c r="Q202" s="126"/>
      <c r="R202" s="126"/>
      <c r="S202" s="126"/>
      <c r="T202" s="126"/>
      <c r="U202" s="126"/>
      <c r="V202" s="126"/>
      <c r="W202" s="126"/>
      <c r="X202" s="126"/>
      <c r="Y202" s="126"/>
      <c r="Z202" s="126"/>
      <c r="AA202" s="126"/>
      <c r="AB202" s="126"/>
      <c r="AC202" s="126"/>
      <c r="AD202" s="126"/>
      <c r="AE202" s="126"/>
      <c r="AF202" s="126"/>
      <c r="AG202" s="126"/>
      <c r="AH202" s="126"/>
      <c r="AI202" s="126"/>
      <c r="AJ202" s="126"/>
      <c r="AK202" s="126"/>
      <c r="AL202" s="126"/>
      <c r="AM202" s="126"/>
      <c r="AN202" s="126"/>
      <c r="AO202" s="126"/>
      <c r="AP202" s="126"/>
    </row>
    <row r="203" customHeight="1" spans="12:42">
      <c r="L203" s="126"/>
      <c r="M203" s="126"/>
      <c r="N203" s="126"/>
      <c r="O203" s="126"/>
      <c r="P203" s="126"/>
      <c r="Q203" s="126"/>
      <c r="R203" s="126"/>
      <c r="S203" s="126"/>
      <c r="T203" s="126"/>
      <c r="U203" s="126"/>
      <c r="V203" s="126"/>
      <c r="W203" s="126"/>
      <c r="X203" s="126"/>
      <c r="Y203" s="126"/>
      <c r="Z203" s="126"/>
      <c r="AA203" s="126"/>
      <c r="AB203" s="126"/>
      <c r="AC203" s="126"/>
      <c r="AD203" s="126"/>
      <c r="AE203" s="126"/>
      <c r="AF203" s="126"/>
      <c r="AG203" s="126"/>
      <c r="AH203" s="126"/>
      <c r="AI203" s="126"/>
      <c r="AJ203" s="126"/>
      <c r="AK203" s="126"/>
      <c r="AL203" s="126"/>
      <c r="AM203" s="126"/>
      <c r="AN203" s="126"/>
      <c r="AO203" s="126"/>
      <c r="AP203" s="126"/>
    </row>
    <row r="204" customHeight="1" spans="12:42">
      <c r="L204" s="126"/>
      <c r="M204" s="126"/>
      <c r="N204" s="126"/>
      <c r="O204" s="126"/>
      <c r="P204" s="126"/>
      <c r="Q204" s="126"/>
      <c r="R204" s="126"/>
      <c r="S204" s="126"/>
      <c r="T204" s="126"/>
      <c r="U204" s="126"/>
      <c r="V204" s="126"/>
      <c r="W204" s="126"/>
      <c r="X204" s="126"/>
      <c r="Y204" s="126"/>
      <c r="Z204" s="126"/>
      <c r="AA204" s="126"/>
      <c r="AB204" s="126"/>
      <c r="AC204" s="126"/>
      <c r="AD204" s="126"/>
      <c r="AE204" s="126"/>
      <c r="AF204" s="126"/>
      <c r="AG204" s="126"/>
      <c r="AH204" s="126"/>
      <c r="AI204" s="126"/>
      <c r="AJ204" s="126"/>
      <c r="AK204" s="126"/>
      <c r="AL204" s="126"/>
      <c r="AM204" s="126"/>
      <c r="AN204" s="126"/>
      <c r="AO204" s="126"/>
      <c r="AP204" s="126"/>
    </row>
    <row r="205" customHeight="1" spans="12:42">
      <c r="L205" s="126"/>
      <c r="M205" s="126"/>
      <c r="N205" s="126"/>
      <c r="O205" s="126"/>
      <c r="P205" s="126"/>
      <c r="Q205" s="126"/>
      <c r="R205" s="126"/>
      <c r="S205" s="126"/>
      <c r="T205" s="126"/>
      <c r="U205" s="126"/>
      <c r="V205" s="126"/>
      <c r="W205" s="126"/>
      <c r="X205" s="126"/>
      <c r="Y205" s="126"/>
      <c r="Z205" s="126"/>
      <c r="AA205" s="126"/>
      <c r="AB205" s="126"/>
      <c r="AC205" s="126"/>
      <c r="AD205" s="126"/>
      <c r="AE205" s="126"/>
      <c r="AF205" s="126"/>
      <c r="AG205" s="126"/>
      <c r="AH205" s="126"/>
      <c r="AI205" s="126"/>
      <c r="AJ205" s="126"/>
      <c r="AK205" s="126"/>
      <c r="AL205" s="126"/>
      <c r="AM205" s="126"/>
      <c r="AN205" s="126"/>
      <c r="AO205" s="126"/>
      <c r="AP205" s="126"/>
    </row>
    <row r="206" customHeight="1" spans="12:42">
      <c r="L206" s="126"/>
      <c r="M206" s="126"/>
      <c r="N206" s="126"/>
      <c r="O206" s="126"/>
      <c r="P206" s="126"/>
      <c r="Q206" s="126"/>
      <c r="R206" s="126"/>
      <c r="S206" s="126"/>
      <c r="T206" s="126"/>
      <c r="U206" s="126"/>
      <c r="V206" s="126"/>
      <c r="W206" s="126"/>
      <c r="X206" s="126"/>
      <c r="Y206" s="126"/>
      <c r="Z206" s="126"/>
      <c r="AA206" s="126"/>
      <c r="AB206" s="126"/>
      <c r="AC206" s="126"/>
      <c r="AD206" s="126"/>
      <c r="AE206" s="126"/>
      <c r="AF206" s="126"/>
      <c r="AG206" s="126"/>
      <c r="AH206" s="126"/>
      <c r="AI206" s="126"/>
      <c r="AJ206" s="126"/>
      <c r="AK206" s="126"/>
      <c r="AL206" s="126"/>
      <c r="AM206" s="126"/>
      <c r="AN206" s="126"/>
      <c r="AO206" s="126"/>
      <c r="AP206" s="126"/>
    </row>
    <row r="207" customHeight="1" spans="12:42">
      <c r="L207" s="126"/>
      <c r="M207" s="126"/>
      <c r="N207" s="126"/>
      <c r="O207" s="126"/>
      <c r="P207" s="126"/>
      <c r="Q207" s="126"/>
      <c r="R207" s="126"/>
      <c r="S207" s="126"/>
      <c r="T207" s="126"/>
      <c r="U207" s="126"/>
      <c r="V207" s="126"/>
      <c r="W207" s="126"/>
      <c r="X207" s="126"/>
      <c r="Y207" s="126"/>
      <c r="Z207" s="126"/>
      <c r="AA207" s="126"/>
      <c r="AB207" s="126"/>
      <c r="AC207" s="126"/>
      <c r="AD207" s="126"/>
      <c r="AE207" s="126"/>
      <c r="AF207" s="126"/>
      <c r="AG207" s="126"/>
      <c r="AH207" s="126"/>
      <c r="AI207" s="126"/>
      <c r="AJ207" s="126"/>
      <c r="AK207" s="126"/>
      <c r="AL207" s="126"/>
      <c r="AM207" s="126"/>
      <c r="AN207" s="126"/>
      <c r="AO207" s="126"/>
      <c r="AP207" s="126"/>
    </row>
    <row r="208" customHeight="1" spans="12:42">
      <c r="L208" s="126"/>
      <c r="M208" s="126"/>
      <c r="N208" s="126"/>
      <c r="O208" s="126"/>
      <c r="P208" s="126"/>
      <c r="Q208" s="126"/>
      <c r="R208" s="126"/>
      <c r="S208" s="126"/>
      <c r="T208" s="126"/>
      <c r="U208" s="126"/>
      <c r="V208" s="126"/>
      <c r="W208" s="126"/>
      <c r="X208" s="126"/>
      <c r="Y208" s="126"/>
      <c r="Z208" s="126"/>
      <c r="AA208" s="126"/>
      <c r="AB208" s="126"/>
      <c r="AC208" s="126"/>
      <c r="AD208" s="126"/>
      <c r="AE208" s="126"/>
      <c r="AF208" s="126"/>
      <c r="AG208" s="126"/>
      <c r="AH208" s="126"/>
      <c r="AI208" s="126"/>
      <c r="AJ208" s="126"/>
      <c r="AK208" s="126"/>
      <c r="AL208" s="126"/>
      <c r="AM208" s="126"/>
      <c r="AN208" s="126"/>
      <c r="AO208" s="126"/>
      <c r="AP208" s="126"/>
    </row>
    <row r="209" customHeight="1" spans="12:42">
      <c r="L209" s="126"/>
      <c r="M209" s="126"/>
      <c r="N209" s="126"/>
      <c r="O209" s="126"/>
      <c r="P209" s="126"/>
      <c r="Q209" s="126"/>
      <c r="R209" s="126"/>
      <c r="S209" s="126"/>
      <c r="T209" s="126"/>
      <c r="U209" s="126"/>
      <c r="V209" s="126"/>
      <c r="W209" s="126"/>
      <c r="X209" s="126"/>
      <c r="Y209" s="126"/>
      <c r="Z209" s="126"/>
      <c r="AA209" s="126"/>
      <c r="AB209" s="126"/>
      <c r="AC209" s="126"/>
      <c r="AD209" s="126"/>
      <c r="AE209" s="126"/>
      <c r="AF209" s="126"/>
      <c r="AG209" s="126"/>
      <c r="AH209" s="126"/>
      <c r="AI209" s="126"/>
      <c r="AJ209" s="126"/>
      <c r="AK209" s="126"/>
      <c r="AL209" s="126"/>
      <c r="AM209" s="126"/>
      <c r="AN209" s="126"/>
      <c r="AO209" s="126"/>
      <c r="AP209" s="126"/>
    </row>
    <row r="210" customHeight="1" spans="12:42">
      <c r="L210" s="126"/>
      <c r="M210" s="126"/>
      <c r="N210" s="126"/>
      <c r="O210" s="126"/>
      <c r="P210" s="126"/>
      <c r="Q210" s="126"/>
      <c r="R210" s="126"/>
      <c r="S210" s="126"/>
      <c r="T210" s="126"/>
      <c r="U210" s="126"/>
      <c r="V210" s="126"/>
      <c r="W210" s="126"/>
      <c r="X210" s="126"/>
      <c r="Y210" s="126"/>
      <c r="Z210" s="126"/>
      <c r="AA210" s="126"/>
      <c r="AB210" s="126"/>
      <c r="AC210" s="126"/>
      <c r="AD210" s="126"/>
      <c r="AE210" s="126"/>
      <c r="AF210" s="126"/>
      <c r="AG210" s="126"/>
      <c r="AH210" s="126"/>
      <c r="AI210" s="126"/>
      <c r="AJ210" s="126"/>
      <c r="AK210" s="126"/>
      <c r="AL210" s="126"/>
      <c r="AM210" s="126"/>
      <c r="AN210" s="126"/>
      <c r="AO210" s="126"/>
      <c r="AP210" s="126"/>
    </row>
    <row r="211" customHeight="1" spans="12:42">
      <c r="L211" s="126"/>
      <c r="M211" s="126"/>
      <c r="N211" s="126"/>
      <c r="O211" s="126"/>
      <c r="P211" s="126"/>
      <c r="Q211" s="126"/>
      <c r="R211" s="126"/>
      <c r="S211" s="126"/>
      <c r="T211" s="126"/>
      <c r="U211" s="126"/>
      <c r="V211" s="126"/>
      <c r="W211" s="126"/>
      <c r="X211" s="126"/>
      <c r="Y211" s="126"/>
      <c r="Z211" s="126"/>
      <c r="AA211" s="126"/>
      <c r="AB211" s="126"/>
      <c r="AC211" s="126"/>
      <c r="AD211" s="126"/>
      <c r="AE211" s="126"/>
      <c r="AF211" s="126"/>
      <c r="AG211" s="126"/>
      <c r="AH211" s="126"/>
      <c r="AI211" s="126"/>
      <c r="AJ211" s="126"/>
      <c r="AK211" s="126"/>
      <c r="AL211" s="126"/>
      <c r="AM211" s="126"/>
      <c r="AN211" s="126"/>
      <c r="AO211" s="126"/>
      <c r="AP211" s="126"/>
    </row>
    <row r="212" customHeight="1" spans="12:42">
      <c r="L212" s="126"/>
      <c r="M212" s="126"/>
      <c r="N212" s="126"/>
      <c r="O212" s="126"/>
      <c r="P212" s="126"/>
      <c r="Q212" s="126"/>
      <c r="R212" s="126"/>
      <c r="S212" s="126"/>
      <c r="T212" s="126"/>
      <c r="U212" s="126"/>
      <c r="V212" s="126"/>
      <c r="W212" s="126"/>
      <c r="X212" s="126"/>
      <c r="Y212" s="126"/>
      <c r="Z212" s="126"/>
      <c r="AA212" s="126"/>
      <c r="AB212" s="126"/>
      <c r="AC212" s="126"/>
      <c r="AD212" s="126"/>
      <c r="AE212" s="126"/>
      <c r="AF212" s="126"/>
      <c r="AG212" s="126"/>
      <c r="AH212" s="126"/>
      <c r="AI212" s="126"/>
      <c r="AJ212" s="126"/>
      <c r="AK212" s="126"/>
      <c r="AL212" s="126"/>
      <c r="AM212" s="126"/>
      <c r="AN212" s="126"/>
      <c r="AO212" s="126"/>
      <c r="AP212" s="126"/>
    </row>
    <row r="213" customHeight="1" spans="12:42">
      <c r="L213" s="126"/>
      <c r="M213" s="126"/>
      <c r="N213" s="126"/>
      <c r="O213" s="126"/>
      <c r="P213" s="126"/>
      <c r="Q213" s="126"/>
      <c r="R213" s="126"/>
      <c r="S213" s="126"/>
      <c r="T213" s="126"/>
      <c r="U213" s="126"/>
      <c r="V213" s="126"/>
      <c r="W213" s="126"/>
      <c r="X213" s="126"/>
      <c r="Y213" s="126"/>
      <c r="Z213" s="126"/>
      <c r="AA213" s="126"/>
      <c r="AB213" s="126"/>
      <c r="AC213" s="126"/>
      <c r="AD213" s="126"/>
      <c r="AE213" s="126"/>
      <c r="AF213" s="126"/>
      <c r="AG213" s="126"/>
      <c r="AH213" s="126"/>
      <c r="AI213" s="126"/>
      <c r="AJ213" s="126"/>
      <c r="AK213" s="126"/>
      <c r="AL213" s="126"/>
      <c r="AM213" s="126"/>
      <c r="AN213" s="126"/>
      <c r="AO213" s="126"/>
      <c r="AP213" s="126"/>
    </row>
    <row r="214" customHeight="1" spans="12:42">
      <c r="L214" s="126"/>
      <c r="M214" s="126"/>
      <c r="N214" s="126"/>
      <c r="O214" s="126"/>
      <c r="P214" s="126"/>
      <c r="Q214" s="126"/>
      <c r="R214" s="126"/>
      <c r="S214" s="126"/>
      <c r="T214" s="126"/>
      <c r="U214" s="126"/>
      <c r="V214" s="126"/>
      <c r="W214" s="126"/>
      <c r="X214" s="126"/>
      <c r="Y214" s="126"/>
      <c r="Z214" s="126"/>
      <c r="AA214" s="126"/>
      <c r="AB214" s="126"/>
      <c r="AC214" s="126"/>
      <c r="AD214" s="126"/>
      <c r="AE214" s="126"/>
      <c r="AF214" s="126"/>
      <c r="AG214" s="126"/>
      <c r="AH214" s="126"/>
      <c r="AI214" s="126"/>
      <c r="AJ214" s="126"/>
      <c r="AK214" s="126"/>
      <c r="AL214" s="126"/>
      <c r="AM214" s="126"/>
      <c r="AN214" s="126"/>
      <c r="AO214" s="126"/>
      <c r="AP214" s="126"/>
    </row>
    <row r="215" customHeight="1" spans="12:42">
      <c r="L215" s="126"/>
      <c r="M215" s="126"/>
      <c r="N215" s="126"/>
      <c r="O215" s="126"/>
      <c r="P215" s="126"/>
      <c r="Q215" s="126"/>
      <c r="R215" s="126"/>
      <c r="S215" s="126"/>
      <c r="T215" s="126"/>
      <c r="U215" s="126"/>
      <c r="V215" s="126"/>
      <c r="W215" s="126"/>
      <c r="X215" s="126"/>
      <c r="Y215" s="126"/>
      <c r="Z215" s="126"/>
      <c r="AA215" s="126"/>
      <c r="AB215" s="126"/>
      <c r="AC215" s="126"/>
      <c r="AD215" s="126"/>
      <c r="AE215" s="126"/>
      <c r="AF215" s="126"/>
      <c r="AG215" s="126"/>
      <c r="AH215" s="126"/>
      <c r="AI215" s="126"/>
      <c r="AJ215" s="126"/>
      <c r="AK215" s="126"/>
      <c r="AL215" s="126"/>
      <c r="AM215" s="126"/>
      <c r="AN215" s="126"/>
      <c r="AO215" s="126"/>
      <c r="AP215" s="126"/>
    </row>
    <row r="216" customHeight="1" spans="12:42">
      <c r="L216" s="126"/>
      <c r="M216" s="126"/>
      <c r="N216" s="126"/>
      <c r="O216" s="126"/>
      <c r="P216" s="126"/>
      <c r="Q216" s="126"/>
      <c r="R216" s="126"/>
      <c r="S216" s="126"/>
      <c r="T216" s="126"/>
      <c r="U216" s="126"/>
      <c r="V216" s="126"/>
      <c r="W216" s="126"/>
      <c r="X216" s="126"/>
      <c r="Y216" s="126"/>
      <c r="Z216" s="126"/>
      <c r="AA216" s="126"/>
      <c r="AB216" s="126"/>
      <c r="AC216" s="126"/>
      <c r="AD216" s="126"/>
      <c r="AE216" s="126"/>
      <c r="AF216" s="126"/>
      <c r="AG216" s="126"/>
      <c r="AH216" s="126"/>
      <c r="AI216" s="126"/>
      <c r="AJ216" s="126"/>
      <c r="AK216" s="126"/>
      <c r="AL216" s="126"/>
      <c r="AM216" s="126"/>
      <c r="AN216" s="126"/>
      <c r="AO216" s="126"/>
      <c r="AP216" s="126"/>
    </row>
    <row r="217" customHeight="1" spans="12:42">
      <c r="L217" s="126"/>
      <c r="M217" s="126"/>
      <c r="N217" s="126"/>
      <c r="O217" s="126"/>
      <c r="P217" s="126"/>
      <c r="Q217" s="126"/>
      <c r="R217" s="126"/>
      <c r="S217" s="126"/>
      <c r="T217" s="126"/>
      <c r="U217" s="126"/>
      <c r="V217" s="126"/>
      <c r="W217" s="126"/>
      <c r="X217" s="126"/>
      <c r="Y217" s="126"/>
      <c r="Z217" s="126"/>
      <c r="AA217" s="126"/>
      <c r="AB217" s="126"/>
      <c r="AC217" s="126"/>
      <c r="AD217" s="126"/>
      <c r="AE217" s="126"/>
      <c r="AF217" s="126"/>
      <c r="AG217" s="126"/>
      <c r="AH217" s="126"/>
      <c r="AI217" s="126"/>
      <c r="AJ217" s="126"/>
      <c r="AK217" s="126"/>
      <c r="AL217" s="126"/>
      <c r="AM217" s="126"/>
      <c r="AN217" s="126"/>
      <c r="AO217" s="126"/>
      <c r="AP217" s="126"/>
    </row>
    <row r="218" customHeight="1" spans="12:42">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row>
    <row r="219" customHeight="1" spans="12:42">
      <c r="L219" s="126"/>
      <c r="M219" s="126"/>
      <c r="N219" s="126"/>
      <c r="O219" s="126"/>
      <c r="P219" s="126"/>
      <c r="Q219" s="126"/>
      <c r="R219" s="126"/>
      <c r="S219" s="126"/>
      <c r="T219" s="126"/>
      <c r="U219" s="126"/>
      <c r="V219" s="126"/>
      <c r="W219" s="126"/>
      <c r="X219" s="126"/>
      <c r="Y219" s="126"/>
      <c r="Z219" s="126"/>
      <c r="AA219" s="126"/>
      <c r="AB219" s="126"/>
      <c r="AC219" s="126"/>
      <c r="AD219" s="126"/>
      <c r="AE219" s="126"/>
      <c r="AF219" s="126"/>
      <c r="AG219" s="126"/>
      <c r="AH219" s="126"/>
      <c r="AI219" s="126"/>
      <c r="AJ219" s="126"/>
      <c r="AK219" s="126"/>
      <c r="AL219" s="126"/>
      <c r="AM219" s="126"/>
      <c r="AN219" s="126"/>
      <c r="AO219" s="126"/>
      <c r="AP219" s="126"/>
    </row>
    <row r="220" customHeight="1" spans="12:42">
      <c r="L220" s="126"/>
      <c r="M220" s="126"/>
      <c r="N220" s="126"/>
      <c r="O220" s="126"/>
      <c r="P220" s="126"/>
      <c r="Q220" s="126"/>
      <c r="R220" s="126"/>
      <c r="S220" s="126"/>
      <c r="T220" s="126"/>
      <c r="U220" s="126"/>
      <c r="V220" s="126"/>
      <c r="W220" s="126"/>
      <c r="X220" s="126"/>
      <c r="Y220" s="126"/>
      <c r="Z220" s="126"/>
      <c r="AA220" s="126"/>
      <c r="AB220" s="126"/>
      <c r="AC220" s="126"/>
      <c r="AD220" s="126"/>
      <c r="AE220" s="126"/>
      <c r="AF220" s="126"/>
      <c r="AG220" s="126"/>
      <c r="AH220" s="126"/>
      <c r="AI220" s="126"/>
      <c r="AJ220" s="126"/>
      <c r="AK220" s="126"/>
      <c r="AL220" s="126"/>
      <c r="AM220" s="126"/>
      <c r="AN220" s="126"/>
      <c r="AO220" s="126"/>
      <c r="AP220" s="126"/>
    </row>
    <row r="221" customHeight="1" spans="12:42">
      <c r="L221" s="126"/>
      <c r="M221" s="126"/>
      <c r="N221" s="126"/>
      <c r="O221" s="126"/>
      <c r="P221" s="126"/>
      <c r="Q221" s="126"/>
      <c r="R221" s="126"/>
      <c r="S221" s="126"/>
      <c r="T221" s="126"/>
      <c r="U221" s="126"/>
      <c r="V221" s="126"/>
      <c r="W221" s="126"/>
      <c r="X221" s="126"/>
      <c r="Y221" s="126"/>
      <c r="Z221" s="126"/>
      <c r="AA221" s="126"/>
      <c r="AB221" s="126"/>
      <c r="AC221" s="126"/>
      <c r="AD221" s="126"/>
      <c r="AE221" s="126"/>
      <c r="AF221" s="126"/>
      <c r="AG221" s="126"/>
      <c r="AH221" s="126"/>
      <c r="AI221" s="126"/>
      <c r="AJ221" s="126"/>
      <c r="AK221" s="126"/>
      <c r="AL221" s="126"/>
      <c r="AM221" s="126"/>
      <c r="AN221" s="126"/>
      <c r="AO221" s="126"/>
      <c r="AP221" s="126"/>
    </row>
    <row r="222" customHeight="1" spans="12:42">
      <c r="L222" s="126"/>
      <c r="M222" s="126"/>
      <c r="N222" s="126"/>
      <c r="O222" s="126"/>
      <c r="P222" s="126"/>
      <c r="Q222" s="126"/>
      <c r="R222" s="126"/>
      <c r="S222" s="126"/>
      <c r="T222" s="126"/>
      <c r="U222" s="126"/>
      <c r="V222" s="126"/>
      <c r="W222" s="126"/>
      <c r="X222" s="126"/>
      <c r="Y222" s="126"/>
      <c r="Z222" s="126"/>
      <c r="AA222" s="126"/>
      <c r="AB222" s="126"/>
      <c r="AC222" s="126"/>
      <c r="AD222" s="126"/>
      <c r="AE222" s="126"/>
      <c r="AF222" s="126"/>
      <c r="AG222" s="126"/>
      <c r="AH222" s="126"/>
      <c r="AI222" s="126"/>
      <c r="AJ222" s="126"/>
      <c r="AK222" s="126"/>
      <c r="AL222" s="126"/>
      <c r="AM222" s="126"/>
      <c r="AN222" s="126"/>
      <c r="AO222" s="126"/>
      <c r="AP222" s="126"/>
    </row>
    <row r="223" customHeight="1" spans="12:42">
      <c r="L223" s="126"/>
      <c r="M223" s="126"/>
      <c r="N223" s="126"/>
      <c r="O223" s="126"/>
      <c r="P223" s="126"/>
      <c r="Q223" s="126"/>
      <c r="R223" s="126"/>
      <c r="S223" s="126"/>
      <c r="T223" s="126"/>
      <c r="U223" s="126"/>
      <c r="V223" s="126"/>
      <c r="W223" s="126"/>
      <c r="X223" s="126"/>
      <c r="Y223" s="126"/>
      <c r="Z223" s="126"/>
      <c r="AA223" s="126"/>
      <c r="AB223" s="126"/>
      <c r="AC223" s="126"/>
      <c r="AD223" s="126"/>
      <c r="AE223" s="126"/>
      <c r="AF223" s="126"/>
      <c r="AG223" s="126"/>
      <c r="AH223" s="126"/>
      <c r="AI223" s="126"/>
      <c r="AJ223" s="126"/>
      <c r="AK223" s="126"/>
      <c r="AL223" s="126"/>
      <c r="AM223" s="126"/>
      <c r="AN223" s="126"/>
      <c r="AO223" s="126"/>
      <c r="AP223" s="126"/>
    </row>
    <row r="224" customHeight="1" spans="12:42">
      <c r="L224" s="126"/>
      <c r="M224" s="126"/>
      <c r="N224" s="126"/>
      <c r="O224" s="126"/>
      <c r="P224" s="126"/>
      <c r="Q224" s="126"/>
      <c r="R224" s="126"/>
      <c r="S224" s="126"/>
      <c r="T224" s="126"/>
      <c r="U224" s="126"/>
      <c r="V224" s="126"/>
      <c r="W224" s="126"/>
      <c r="X224" s="126"/>
      <c r="Y224" s="126"/>
      <c r="Z224" s="126"/>
      <c r="AA224" s="126"/>
      <c r="AB224" s="126"/>
      <c r="AC224" s="126"/>
      <c r="AD224" s="126"/>
      <c r="AE224" s="126"/>
      <c r="AF224" s="126"/>
      <c r="AG224" s="126"/>
      <c r="AH224" s="126"/>
      <c r="AI224" s="126"/>
      <c r="AJ224" s="126"/>
      <c r="AK224" s="126"/>
      <c r="AL224" s="126"/>
      <c r="AM224" s="126"/>
      <c r="AN224" s="126"/>
      <c r="AO224" s="126"/>
      <c r="AP224" s="126"/>
    </row>
    <row r="225" customHeight="1" spans="12:42">
      <c r="L225" s="126"/>
      <c r="M225" s="126"/>
      <c r="N225" s="126"/>
      <c r="O225" s="126"/>
      <c r="P225" s="126"/>
      <c r="Q225" s="126"/>
      <c r="R225" s="126"/>
      <c r="S225" s="126"/>
      <c r="T225" s="126"/>
      <c r="U225" s="126"/>
      <c r="V225" s="126"/>
      <c r="W225" s="126"/>
      <c r="X225" s="126"/>
      <c r="Y225" s="126"/>
      <c r="Z225" s="126"/>
      <c r="AA225" s="126"/>
      <c r="AB225" s="126"/>
      <c r="AC225" s="126"/>
      <c r="AD225" s="126"/>
      <c r="AE225" s="126"/>
      <c r="AF225" s="126"/>
      <c r="AG225" s="126"/>
      <c r="AH225" s="126"/>
      <c r="AI225" s="126"/>
      <c r="AJ225" s="126"/>
      <c r="AK225" s="126"/>
      <c r="AL225" s="126"/>
      <c r="AM225" s="126"/>
      <c r="AN225" s="126"/>
      <c r="AO225" s="126"/>
      <c r="AP225" s="126"/>
    </row>
    <row r="226" customHeight="1" spans="12:42">
      <c r="L226" s="126"/>
      <c r="M226" s="126"/>
      <c r="N226" s="126"/>
      <c r="O226" s="126"/>
      <c r="P226" s="126"/>
      <c r="Q226" s="126"/>
      <c r="R226" s="126"/>
      <c r="S226" s="126"/>
      <c r="T226" s="126"/>
      <c r="U226" s="126"/>
      <c r="V226" s="126"/>
      <c r="W226" s="126"/>
      <c r="X226" s="126"/>
      <c r="Y226" s="126"/>
      <c r="Z226" s="126"/>
      <c r="AA226" s="126"/>
      <c r="AB226" s="126"/>
      <c r="AC226" s="126"/>
      <c r="AD226" s="126"/>
      <c r="AE226" s="126"/>
      <c r="AF226" s="126"/>
      <c r="AG226" s="126"/>
      <c r="AH226" s="126"/>
      <c r="AI226" s="126"/>
      <c r="AJ226" s="126"/>
      <c r="AK226" s="126"/>
      <c r="AL226" s="126"/>
      <c r="AM226" s="126"/>
      <c r="AN226" s="126"/>
      <c r="AO226" s="126"/>
      <c r="AP226" s="126"/>
    </row>
    <row r="227" customHeight="1" spans="12:42">
      <c r="L227" s="126"/>
      <c r="M227" s="126"/>
      <c r="N227" s="126"/>
      <c r="O227" s="126"/>
      <c r="P227" s="126"/>
      <c r="Q227" s="126"/>
      <c r="R227" s="126"/>
      <c r="S227" s="126"/>
      <c r="T227" s="126"/>
      <c r="U227" s="126"/>
      <c r="V227" s="126"/>
      <c r="W227" s="126"/>
      <c r="X227" s="126"/>
      <c r="Y227" s="126"/>
      <c r="Z227" s="126"/>
      <c r="AA227" s="126"/>
      <c r="AB227" s="126"/>
      <c r="AC227" s="126"/>
      <c r="AD227" s="126"/>
      <c r="AE227" s="126"/>
      <c r="AF227" s="126"/>
      <c r="AG227" s="126"/>
      <c r="AH227" s="126"/>
      <c r="AI227" s="126"/>
      <c r="AJ227" s="126"/>
      <c r="AK227" s="126"/>
      <c r="AL227" s="126"/>
      <c r="AM227" s="126"/>
      <c r="AN227" s="126"/>
      <c r="AO227" s="126"/>
      <c r="AP227" s="126"/>
    </row>
    <row r="228" customHeight="1" spans="12:42">
      <c r="L228" s="126"/>
      <c r="M228" s="126"/>
      <c r="N228" s="126"/>
      <c r="O228" s="126"/>
      <c r="P228" s="126"/>
      <c r="Q228" s="126"/>
      <c r="R228" s="126"/>
      <c r="S228" s="126"/>
      <c r="T228" s="126"/>
      <c r="U228" s="126"/>
      <c r="V228" s="126"/>
      <c r="W228" s="126"/>
      <c r="X228" s="126"/>
      <c r="Y228" s="126"/>
      <c r="Z228" s="126"/>
      <c r="AA228" s="126"/>
      <c r="AB228" s="126"/>
      <c r="AC228" s="126"/>
      <c r="AD228" s="126"/>
      <c r="AE228" s="126"/>
      <c r="AF228" s="126"/>
      <c r="AG228" s="126"/>
      <c r="AH228" s="126"/>
      <c r="AI228" s="126"/>
      <c r="AJ228" s="126"/>
      <c r="AK228" s="126"/>
      <c r="AL228" s="126"/>
      <c r="AM228" s="126"/>
      <c r="AN228" s="126"/>
      <c r="AO228" s="126"/>
      <c r="AP228" s="126"/>
    </row>
    <row r="229" customHeight="1" spans="12:42">
      <c r="L229" s="126"/>
      <c r="M229" s="126"/>
      <c r="N229" s="126"/>
      <c r="O229" s="126"/>
      <c r="P229" s="126"/>
      <c r="Q229" s="126"/>
      <c r="R229" s="126"/>
      <c r="S229" s="126"/>
      <c r="T229" s="126"/>
      <c r="U229" s="126"/>
      <c r="V229" s="126"/>
      <c r="W229" s="126"/>
      <c r="X229" s="126"/>
      <c r="Y229" s="126"/>
      <c r="Z229" s="126"/>
      <c r="AA229" s="126"/>
      <c r="AB229" s="126"/>
      <c r="AC229" s="126"/>
      <c r="AD229" s="126"/>
      <c r="AE229" s="126"/>
      <c r="AF229" s="126"/>
      <c r="AG229" s="126"/>
      <c r="AH229" s="126"/>
      <c r="AI229" s="126"/>
      <c r="AJ229" s="126"/>
      <c r="AK229" s="126"/>
      <c r="AL229" s="126"/>
      <c r="AM229" s="126"/>
      <c r="AN229" s="126"/>
      <c r="AO229" s="126"/>
      <c r="AP229" s="126"/>
    </row>
    <row r="230" customHeight="1" spans="12:42">
      <c r="L230" s="126"/>
      <c r="M230" s="126"/>
      <c r="N230" s="126"/>
      <c r="O230" s="126"/>
      <c r="P230" s="126"/>
      <c r="Q230" s="126"/>
      <c r="R230" s="126"/>
      <c r="S230" s="126"/>
      <c r="T230" s="126"/>
      <c r="U230" s="126"/>
      <c r="V230" s="126"/>
      <c r="W230" s="126"/>
      <c r="X230" s="126"/>
      <c r="Y230" s="126"/>
      <c r="Z230" s="126"/>
      <c r="AA230" s="126"/>
      <c r="AB230" s="126"/>
      <c r="AC230" s="126"/>
      <c r="AD230" s="126"/>
      <c r="AE230" s="126"/>
      <c r="AF230" s="126"/>
      <c r="AG230" s="126"/>
      <c r="AH230" s="126"/>
      <c r="AI230" s="126"/>
      <c r="AJ230" s="126"/>
      <c r="AK230" s="126"/>
      <c r="AL230" s="126"/>
      <c r="AM230" s="126"/>
      <c r="AN230" s="126"/>
      <c r="AO230" s="126"/>
      <c r="AP230" s="126"/>
    </row>
    <row r="231" customHeight="1" spans="12:42">
      <c r="L231" s="126"/>
      <c r="M231" s="126"/>
      <c r="N231" s="126"/>
      <c r="O231" s="126"/>
      <c r="P231" s="126"/>
      <c r="Q231" s="126"/>
      <c r="R231" s="126"/>
      <c r="S231" s="126"/>
      <c r="T231" s="126"/>
      <c r="U231" s="126"/>
      <c r="V231" s="126"/>
      <c r="W231" s="126"/>
      <c r="X231" s="126"/>
      <c r="Y231" s="126"/>
      <c r="Z231" s="126"/>
      <c r="AA231" s="126"/>
      <c r="AB231" s="126"/>
      <c r="AC231" s="126"/>
      <c r="AD231" s="126"/>
      <c r="AE231" s="126"/>
      <c r="AF231" s="126"/>
      <c r="AG231" s="126"/>
      <c r="AH231" s="126"/>
      <c r="AI231" s="126"/>
      <c r="AJ231" s="126"/>
      <c r="AK231" s="126"/>
      <c r="AL231" s="126"/>
      <c r="AM231" s="126"/>
      <c r="AN231" s="126"/>
      <c r="AO231" s="126"/>
      <c r="AP231" s="126"/>
    </row>
    <row r="232" customHeight="1" spans="12:42">
      <c r="L232" s="126"/>
      <c r="M232" s="126"/>
      <c r="N232" s="126"/>
      <c r="O232" s="126"/>
      <c r="P232" s="126"/>
      <c r="Q232" s="126"/>
      <c r="R232" s="126"/>
      <c r="S232" s="126"/>
      <c r="T232" s="126"/>
      <c r="U232" s="126"/>
      <c r="V232" s="126"/>
      <c r="W232" s="126"/>
      <c r="X232" s="126"/>
      <c r="Y232" s="126"/>
      <c r="Z232" s="126"/>
      <c r="AA232" s="126"/>
      <c r="AB232" s="126"/>
      <c r="AC232" s="126"/>
      <c r="AD232" s="126"/>
      <c r="AE232" s="126"/>
      <c r="AF232" s="126"/>
      <c r="AG232" s="126"/>
      <c r="AH232" s="126"/>
      <c r="AI232" s="126"/>
      <c r="AJ232" s="126"/>
      <c r="AK232" s="126"/>
      <c r="AL232" s="126"/>
      <c r="AM232" s="126"/>
      <c r="AN232" s="126"/>
      <c r="AO232" s="126"/>
      <c r="AP232" s="126"/>
    </row>
    <row r="233" customHeight="1" spans="12:42">
      <c r="L233" s="126"/>
      <c r="M233" s="126"/>
      <c r="N233" s="126"/>
      <c r="O233" s="126"/>
      <c r="P233" s="126"/>
      <c r="Q233" s="126"/>
      <c r="R233" s="126"/>
      <c r="S233" s="126"/>
      <c r="T233" s="126"/>
      <c r="U233" s="126"/>
      <c r="V233" s="126"/>
      <c r="W233" s="126"/>
      <c r="X233" s="126"/>
      <c r="Y233" s="126"/>
      <c r="Z233" s="126"/>
      <c r="AA233" s="126"/>
      <c r="AB233" s="126"/>
      <c r="AC233" s="126"/>
      <c r="AD233" s="126"/>
      <c r="AE233" s="126"/>
      <c r="AF233" s="126"/>
      <c r="AG233" s="126"/>
      <c r="AH233" s="126"/>
      <c r="AI233" s="126"/>
      <c r="AJ233" s="126"/>
      <c r="AK233" s="126"/>
      <c r="AL233" s="126"/>
      <c r="AM233" s="126"/>
      <c r="AN233" s="126"/>
      <c r="AO233" s="126"/>
      <c r="AP233" s="126"/>
    </row>
    <row r="234" customHeight="1" spans="12:42">
      <c r="L234" s="126"/>
      <c r="M234" s="126"/>
      <c r="N234" s="126"/>
      <c r="O234" s="126"/>
      <c r="P234" s="126"/>
      <c r="Q234" s="126"/>
      <c r="R234" s="126"/>
      <c r="S234" s="126"/>
      <c r="T234" s="126"/>
      <c r="U234" s="126"/>
      <c r="V234" s="126"/>
      <c r="W234" s="126"/>
      <c r="X234" s="126"/>
      <c r="Y234" s="126"/>
      <c r="Z234" s="126"/>
      <c r="AA234" s="126"/>
      <c r="AB234" s="126"/>
      <c r="AC234" s="126"/>
      <c r="AD234" s="126"/>
      <c r="AE234" s="126"/>
      <c r="AF234" s="126"/>
      <c r="AG234" s="126"/>
      <c r="AH234" s="126"/>
      <c r="AI234" s="126"/>
      <c r="AJ234" s="126"/>
      <c r="AK234" s="126"/>
      <c r="AL234" s="126"/>
      <c r="AM234" s="126"/>
      <c r="AN234" s="126"/>
      <c r="AO234" s="126"/>
      <c r="AP234" s="126"/>
    </row>
    <row r="235" customHeight="1" spans="12:42">
      <c r="L235" s="126"/>
      <c r="M235" s="126"/>
      <c r="N235" s="126"/>
      <c r="O235" s="126"/>
      <c r="P235" s="126"/>
      <c r="Q235" s="126"/>
      <c r="R235" s="126"/>
      <c r="S235" s="126"/>
      <c r="T235" s="126"/>
      <c r="U235" s="126"/>
      <c r="V235" s="126"/>
      <c r="W235" s="126"/>
      <c r="X235" s="126"/>
      <c r="Y235" s="126"/>
      <c r="Z235" s="126"/>
      <c r="AA235" s="126"/>
      <c r="AB235" s="126"/>
      <c r="AC235" s="126"/>
      <c r="AD235" s="126"/>
      <c r="AE235" s="126"/>
      <c r="AF235" s="126"/>
      <c r="AG235" s="126"/>
      <c r="AH235" s="126"/>
      <c r="AI235" s="126"/>
      <c r="AJ235" s="126"/>
      <c r="AK235" s="126"/>
      <c r="AL235" s="126"/>
      <c r="AM235" s="126"/>
      <c r="AN235" s="126"/>
      <c r="AO235" s="126"/>
      <c r="AP235" s="126"/>
    </row>
    <row r="236" customHeight="1" spans="12:42">
      <c r="L236" s="126"/>
      <c r="M236" s="126"/>
      <c r="N236" s="126"/>
      <c r="O236" s="126"/>
      <c r="P236" s="126"/>
      <c r="Q236" s="126"/>
      <c r="R236" s="126"/>
      <c r="S236" s="126"/>
      <c r="T236" s="126"/>
      <c r="U236" s="126"/>
      <c r="V236" s="126"/>
      <c r="W236" s="126"/>
      <c r="X236" s="126"/>
      <c r="Y236" s="126"/>
      <c r="Z236" s="126"/>
      <c r="AA236" s="126"/>
      <c r="AB236" s="126"/>
      <c r="AC236" s="126"/>
      <c r="AD236" s="126"/>
      <c r="AE236" s="126"/>
      <c r="AF236" s="126"/>
      <c r="AG236" s="126"/>
      <c r="AH236" s="126"/>
      <c r="AI236" s="126"/>
      <c r="AJ236" s="126"/>
      <c r="AK236" s="126"/>
      <c r="AL236" s="126"/>
      <c r="AM236" s="126"/>
      <c r="AN236" s="126"/>
      <c r="AO236" s="126"/>
      <c r="AP236" s="126"/>
    </row>
    <row r="237" customHeight="1" spans="12:42">
      <c r="L237" s="126"/>
      <c r="M237" s="126"/>
      <c r="N237" s="126"/>
      <c r="O237" s="126"/>
      <c r="P237" s="126"/>
      <c r="Q237" s="126"/>
      <c r="R237" s="126"/>
      <c r="S237" s="126"/>
      <c r="T237" s="126"/>
      <c r="U237" s="126"/>
      <c r="V237" s="126"/>
      <c r="W237" s="126"/>
      <c r="X237" s="126"/>
      <c r="Y237" s="126"/>
      <c r="Z237" s="126"/>
      <c r="AA237" s="126"/>
      <c r="AB237" s="126"/>
      <c r="AC237" s="126"/>
      <c r="AD237" s="126"/>
      <c r="AE237" s="126"/>
      <c r="AF237" s="126"/>
      <c r="AG237" s="126"/>
      <c r="AH237" s="126"/>
      <c r="AI237" s="126"/>
      <c r="AJ237" s="126"/>
      <c r="AK237" s="126"/>
      <c r="AL237" s="126"/>
      <c r="AM237" s="126"/>
      <c r="AN237" s="126"/>
      <c r="AO237" s="126"/>
      <c r="AP237" s="126"/>
    </row>
    <row r="238" customHeight="1" spans="12:42">
      <c r="L238" s="126"/>
      <c r="M238" s="126"/>
      <c r="N238" s="126"/>
      <c r="O238" s="126"/>
      <c r="P238" s="126"/>
      <c r="Q238" s="126"/>
      <c r="R238" s="126"/>
      <c r="S238" s="126"/>
      <c r="T238" s="126"/>
      <c r="U238" s="126"/>
      <c r="V238" s="126"/>
      <c r="W238" s="126"/>
      <c r="X238" s="126"/>
      <c r="Y238" s="126"/>
      <c r="Z238" s="126"/>
      <c r="AA238" s="126"/>
      <c r="AB238" s="126"/>
      <c r="AC238" s="126"/>
      <c r="AD238" s="126"/>
      <c r="AE238" s="126"/>
      <c r="AF238" s="126"/>
      <c r="AG238" s="126"/>
      <c r="AH238" s="126"/>
      <c r="AI238" s="126"/>
      <c r="AJ238" s="126"/>
      <c r="AK238" s="126"/>
      <c r="AL238" s="126"/>
      <c r="AM238" s="126"/>
      <c r="AN238" s="126"/>
      <c r="AO238" s="126"/>
      <c r="AP238" s="126"/>
    </row>
    <row r="239" customHeight="1" spans="12:42">
      <c r="L239" s="126"/>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6"/>
      <c r="AP239" s="126"/>
    </row>
    <row r="240" customHeight="1" spans="12:42">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row>
    <row r="241" customHeight="1" spans="12:42">
      <c r="L241" s="126"/>
      <c r="M241" s="126"/>
      <c r="N241" s="126"/>
      <c r="O241" s="126"/>
      <c r="P241" s="126"/>
      <c r="Q241" s="126"/>
      <c r="R241" s="126"/>
      <c r="S241" s="126"/>
      <c r="T241" s="126"/>
      <c r="U241" s="126"/>
      <c r="V241" s="126"/>
      <c r="W241" s="126"/>
      <c r="X241" s="126"/>
      <c r="Y241" s="126"/>
      <c r="Z241" s="126"/>
      <c r="AA241" s="126"/>
      <c r="AB241" s="126"/>
      <c r="AC241" s="126"/>
      <c r="AD241" s="126"/>
      <c r="AE241" s="126"/>
      <c r="AF241" s="126"/>
      <c r="AG241" s="126"/>
      <c r="AH241" s="126"/>
      <c r="AI241" s="126"/>
      <c r="AJ241" s="126"/>
      <c r="AK241" s="126"/>
      <c r="AL241" s="126"/>
      <c r="AM241" s="126"/>
      <c r="AN241" s="126"/>
      <c r="AO241" s="126"/>
      <c r="AP241" s="126"/>
    </row>
    <row r="242" customHeight="1" spans="12:42">
      <c r="L242" s="126"/>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6"/>
      <c r="AP242" s="126"/>
    </row>
    <row r="243" customHeight="1" spans="12:42">
      <c r="L243" s="126"/>
      <c r="M243" s="126"/>
      <c r="N243" s="126"/>
      <c r="O243" s="126"/>
      <c r="P243" s="126"/>
      <c r="Q243" s="126"/>
      <c r="R243" s="126"/>
      <c r="S243" s="126"/>
      <c r="T243" s="126"/>
      <c r="U243" s="126"/>
      <c r="V243" s="126"/>
      <c r="W243" s="126"/>
      <c r="X243" s="126"/>
      <c r="Y243" s="126"/>
      <c r="Z243" s="126"/>
      <c r="AA243" s="126"/>
      <c r="AB243" s="126"/>
      <c r="AC243" s="126"/>
      <c r="AD243" s="126"/>
      <c r="AE243" s="126"/>
      <c r="AF243" s="126"/>
      <c r="AG243" s="126"/>
      <c r="AH243" s="126"/>
      <c r="AI243" s="126"/>
      <c r="AJ243" s="126"/>
      <c r="AK243" s="126"/>
      <c r="AL243" s="126"/>
      <c r="AM243" s="126"/>
      <c r="AN243" s="126"/>
      <c r="AO243" s="126"/>
      <c r="AP243" s="126"/>
    </row>
    <row r="244" customHeight="1" spans="12:42">
      <c r="L244" s="126"/>
      <c r="M244" s="126"/>
      <c r="N244" s="126"/>
      <c r="O244" s="126"/>
      <c r="P244" s="126"/>
      <c r="Q244" s="126"/>
      <c r="R244" s="126"/>
      <c r="S244" s="126"/>
      <c r="T244" s="126"/>
      <c r="U244" s="126"/>
      <c r="V244" s="126"/>
      <c r="W244" s="126"/>
      <c r="X244" s="126"/>
      <c r="Y244" s="126"/>
      <c r="Z244" s="126"/>
      <c r="AA244" s="126"/>
      <c r="AB244" s="126"/>
      <c r="AC244" s="126"/>
      <c r="AD244" s="126"/>
      <c r="AE244" s="126"/>
      <c r="AF244" s="126"/>
      <c r="AG244" s="126"/>
      <c r="AH244" s="126"/>
      <c r="AI244" s="126"/>
      <c r="AJ244" s="126"/>
      <c r="AK244" s="126"/>
      <c r="AL244" s="126"/>
      <c r="AM244" s="126"/>
      <c r="AN244" s="126"/>
      <c r="AO244" s="126"/>
      <c r="AP244" s="126"/>
    </row>
    <row r="245" customHeight="1" spans="12:42">
      <c r="L245" s="126"/>
      <c r="M245" s="126"/>
      <c r="N245" s="126"/>
      <c r="O245" s="126"/>
      <c r="P245" s="126"/>
      <c r="Q245" s="126"/>
      <c r="R245" s="126"/>
      <c r="S245" s="126"/>
      <c r="T245" s="126"/>
      <c r="U245" s="126"/>
      <c r="V245" s="126"/>
      <c r="W245" s="126"/>
      <c r="X245" s="126"/>
      <c r="Y245" s="126"/>
      <c r="Z245" s="126"/>
      <c r="AA245" s="126"/>
      <c r="AB245" s="126"/>
      <c r="AC245" s="126"/>
      <c r="AD245" s="126"/>
      <c r="AE245" s="126"/>
      <c r="AF245" s="126"/>
      <c r="AG245" s="126"/>
      <c r="AH245" s="126"/>
      <c r="AI245" s="126"/>
      <c r="AJ245" s="126"/>
      <c r="AK245" s="126"/>
      <c r="AL245" s="126"/>
      <c r="AM245" s="126"/>
      <c r="AN245" s="126"/>
      <c r="AO245" s="126"/>
      <c r="AP245" s="126"/>
    </row>
    <row r="246" customHeight="1" spans="12:42">
      <c r="L246" s="126"/>
      <c r="M246" s="126"/>
      <c r="N246" s="126"/>
      <c r="O246" s="126"/>
      <c r="P246" s="126"/>
      <c r="Q246" s="126"/>
      <c r="R246" s="126"/>
      <c r="S246" s="126"/>
      <c r="T246" s="126"/>
      <c r="U246" s="126"/>
      <c r="V246" s="126"/>
      <c r="W246" s="126"/>
      <c r="X246" s="126"/>
      <c r="Y246" s="126"/>
      <c r="Z246" s="126"/>
      <c r="AA246" s="126"/>
      <c r="AB246" s="126"/>
      <c r="AC246" s="126"/>
      <c r="AD246" s="126"/>
      <c r="AE246" s="126"/>
      <c r="AF246" s="126"/>
      <c r="AG246" s="126"/>
      <c r="AH246" s="126"/>
      <c r="AI246" s="126"/>
      <c r="AJ246" s="126"/>
      <c r="AK246" s="126"/>
      <c r="AL246" s="126"/>
      <c r="AM246" s="126"/>
      <c r="AN246" s="126"/>
      <c r="AO246" s="126"/>
      <c r="AP246" s="126"/>
    </row>
    <row r="247" customHeight="1" spans="12:42">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row>
    <row r="248" customHeight="1" spans="12:42">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row>
    <row r="249" customHeight="1" spans="12:42">
      <c r="L249" s="126"/>
      <c r="M249" s="126"/>
      <c r="N249" s="126"/>
      <c r="O249" s="126"/>
      <c r="P249" s="126"/>
      <c r="Q249" s="126"/>
      <c r="R249" s="126"/>
      <c r="S249" s="126"/>
      <c r="T249" s="126"/>
      <c r="U249" s="126"/>
      <c r="V249" s="126"/>
      <c r="W249" s="126"/>
      <c r="X249" s="126"/>
      <c r="Y249" s="126"/>
      <c r="Z249" s="126"/>
      <c r="AA249" s="126"/>
      <c r="AB249" s="126"/>
      <c r="AC249" s="126"/>
      <c r="AD249" s="126"/>
      <c r="AE249" s="126"/>
      <c r="AF249" s="126"/>
      <c r="AG249" s="126"/>
      <c r="AH249" s="126"/>
      <c r="AI249" s="126"/>
      <c r="AJ249" s="126"/>
      <c r="AK249" s="126"/>
      <c r="AL249" s="126"/>
      <c r="AM249" s="126"/>
      <c r="AN249" s="126"/>
      <c r="AO249" s="126"/>
      <c r="AP249" s="126"/>
    </row>
    <row r="250" customHeight="1" spans="12:42">
      <c r="L250" s="126"/>
      <c r="M250" s="126"/>
      <c r="N250" s="126"/>
      <c r="O250" s="126"/>
      <c r="P250" s="126"/>
      <c r="Q250" s="126"/>
      <c r="R250" s="126"/>
      <c r="S250" s="126"/>
      <c r="T250" s="126"/>
      <c r="U250" s="126"/>
      <c r="V250" s="126"/>
      <c r="W250" s="126"/>
      <c r="X250" s="126"/>
      <c r="Y250" s="126"/>
      <c r="Z250" s="126"/>
      <c r="AA250" s="126"/>
      <c r="AB250" s="126"/>
      <c r="AC250" s="126"/>
      <c r="AD250" s="126"/>
      <c r="AE250" s="126"/>
      <c r="AF250" s="126"/>
      <c r="AG250" s="126"/>
      <c r="AH250" s="126"/>
      <c r="AI250" s="126"/>
      <c r="AJ250" s="126"/>
      <c r="AK250" s="126"/>
      <c r="AL250" s="126"/>
      <c r="AM250" s="126"/>
      <c r="AN250" s="126"/>
      <c r="AO250" s="126"/>
      <c r="AP250" s="126"/>
    </row>
    <row r="251" customHeight="1" spans="12:42">
      <c r="L251" s="126"/>
      <c r="M251" s="126"/>
      <c r="N251" s="126"/>
      <c r="O251" s="126"/>
      <c r="P251" s="126"/>
      <c r="Q251" s="126"/>
      <c r="R251" s="126"/>
      <c r="S251" s="126"/>
      <c r="T251" s="126"/>
      <c r="U251" s="126"/>
      <c r="V251" s="126"/>
      <c r="W251" s="126"/>
      <c r="X251" s="126"/>
      <c r="Y251" s="126"/>
      <c r="Z251" s="126"/>
      <c r="AA251" s="126"/>
      <c r="AB251" s="126"/>
      <c r="AC251" s="126"/>
      <c r="AD251" s="126"/>
      <c r="AE251" s="126"/>
      <c r="AF251" s="126"/>
      <c r="AG251" s="126"/>
      <c r="AH251" s="126"/>
      <c r="AI251" s="126"/>
      <c r="AJ251" s="126"/>
      <c r="AK251" s="126"/>
      <c r="AL251" s="126"/>
      <c r="AM251" s="126"/>
      <c r="AN251" s="126"/>
      <c r="AO251" s="126"/>
      <c r="AP251" s="126"/>
    </row>
    <row r="252" customHeight="1" spans="12:42">
      <c r="L252" s="126"/>
      <c r="M252" s="126"/>
      <c r="N252" s="126"/>
      <c r="O252" s="126"/>
      <c r="P252" s="126"/>
      <c r="Q252" s="126"/>
      <c r="R252" s="126"/>
      <c r="S252" s="126"/>
      <c r="T252" s="126"/>
      <c r="U252" s="126"/>
      <c r="V252" s="126"/>
      <c r="W252" s="126"/>
      <c r="X252" s="126"/>
      <c r="Y252" s="126"/>
      <c r="Z252" s="126"/>
      <c r="AA252" s="126"/>
      <c r="AB252" s="126"/>
      <c r="AC252" s="126"/>
      <c r="AD252" s="126"/>
      <c r="AE252" s="126"/>
      <c r="AF252" s="126"/>
      <c r="AG252" s="126"/>
      <c r="AH252" s="126"/>
      <c r="AI252" s="126"/>
      <c r="AJ252" s="126"/>
      <c r="AK252" s="126"/>
      <c r="AL252" s="126"/>
      <c r="AM252" s="126"/>
      <c r="AN252" s="126"/>
      <c r="AO252" s="126"/>
      <c r="AP252" s="126"/>
    </row>
    <row r="253" customHeight="1" spans="12:42">
      <c r="L253" s="126"/>
      <c r="M253" s="126"/>
      <c r="N253" s="126"/>
      <c r="O253" s="126"/>
      <c r="P253" s="126"/>
      <c r="Q253" s="126"/>
      <c r="R253" s="126"/>
      <c r="S253" s="126"/>
      <c r="T253" s="126"/>
      <c r="U253" s="126"/>
      <c r="V253" s="126"/>
      <c r="W253" s="126"/>
      <c r="X253" s="126"/>
      <c r="Y253" s="126"/>
      <c r="Z253" s="126"/>
      <c r="AA253" s="126"/>
      <c r="AB253" s="126"/>
      <c r="AC253" s="126"/>
      <c r="AD253" s="126"/>
      <c r="AE253" s="126"/>
      <c r="AF253" s="126"/>
      <c r="AG253" s="126"/>
      <c r="AH253" s="126"/>
      <c r="AI253" s="126"/>
      <c r="AJ253" s="126"/>
      <c r="AK253" s="126"/>
      <c r="AL253" s="126"/>
      <c r="AM253" s="126"/>
      <c r="AN253" s="126"/>
      <c r="AO253" s="126"/>
      <c r="AP253" s="126"/>
    </row>
    <row r="254" customHeight="1" spans="12:42">
      <c r="L254" s="126"/>
      <c r="M254" s="126"/>
      <c r="N254" s="126"/>
      <c r="O254" s="126"/>
      <c r="P254" s="126"/>
      <c r="Q254" s="126"/>
      <c r="R254" s="126"/>
      <c r="S254" s="126"/>
      <c r="T254" s="126"/>
      <c r="U254" s="126"/>
      <c r="V254" s="126"/>
      <c r="W254" s="126"/>
      <c r="X254" s="126"/>
      <c r="Y254" s="126"/>
      <c r="Z254" s="126"/>
      <c r="AA254" s="126"/>
      <c r="AB254" s="126"/>
      <c r="AC254" s="126"/>
      <c r="AD254" s="126"/>
      <c r="AE254" s="126"/>
      <c r="AF254" s="126"/>
      <c r="AG254" s="126"/>
      <c r="AH254" s="126"/>
      <c r="AI254" s="126"/>
      <c r="AJ254" s="126"/>
      <c r="AK254" s="126"/>
      <c r="AL254" s="126"/>
      <c r="AM254" s="126"/>
      <c r="AN254" s="126"/>
      <c r="AO254" s="126"/>
      <c r="AP254" s="126"/>
    </row>
    <row r="255" customHeight="1" spans="12:42">
      <c r="L255" s="126"/>
      <c r="M255" s="126"/>
      <c r="N255" s="126"/>
      <c r="O255" s="126"/>
      <c r="P255" s="126"/>
      <c r="Q255" s="126"/>
      <c r="R255" s="126"/>
      <c r="S255" s="126"/>
      <c r="T255" s="126"/>
      <c r="U255" s="126"/>
      <c r="V255" s="126"/>
      <c r="W255" s="126"/>
      <c r="X255" s="126"/>
      <c r="Y255" s="126"/>
      <c r="Z255" s="126"/>
      <c r="AA255" s="126"/>
      <c r="AB255" s="126"/>
      <c r="AC255" s="126"/>
      <c r="AD255" s="126"/>
      <c r="AE255" s="126"/>
      <c r="AF255" s="126"/>
      <c r="AG255" s="126"/>
      <c r="AH255" s="126"/>
      <c r="AI255" s="126"/>
      <c r="AJ255" s="126"/>
      <c r="AK255" s="126"/>
      <c r="AL255" s="126"/>
      <c r="AM255" s="126"/>
      <c r="AN255" s="126"/>
      <c r="AO255" s="126"/>
      <c r="AP255" s="126"/>
    </row>
    <row r="256" customHeight="1" spans="12:42">
      <c r="L256" s="126"/>
      <c r="M256" s="126"/>
      <c r="N256" s="126"/>
      <c r="O256" s="126"/>
      <c r="P256" s="126"/>
      <c r="Q256" s="126"/>
      <c r="R256" s="126"/>
      <c r="S256" s="126"/>
      <c r="T256" s="126"/>
      <c r="U256" s="126"/>
      <c r="V256" s="126"/>
      <c r="W256" s="126"/>
      <c r="X256" s="126"/>
      <c r="Y256" s="126"/>
      <c r="Z256" s="126"/>
      <c r="AA256" s="126"/>
      <c r="AB256" s="126"/>
      <c r="AC256" s="126"/>
      <c r="AD256" s="126"/>
      <c r="AE256" s="126"/>
      <c r="AF256" s="126"/>
      <c r="AG256" s="126"/>
      <c r="AH256" s="126"/>
      <c r="AI256" s="126"/>
      <c r="AJ256" s="126"/>
      <c r="AK256" s="126"/>
      <c r="AL256" s="126"/>
      <c r="AM256" s="126"/>
      <c r="AN256" s="126"/>
      <c r="AO256" s="126"/>
      <c r="AP256" s="126"/>
    </row>
    <row r="257" customHeight="1" spans="12:42">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row>
    <row r="258" customHeight="1" spans="12:42">
      <c r="L258" s="126"/>
      <c r="M258" s="126"/>
      <c r="N258" s="126"/>
      <c r="O258" s="126"/>
      <c r="P258" s="126"/>
      <c r="Q258" s="126"/>
      <c r="R258" s="126"/>
      <c r="S258" s="126"/>
      <c r="T258" s="126"/>
      <c r="U258" s="126"/>
      <c r="V258" s="126"/>
      <c r="W258" s="126"/>
      <c r="X258" s="126"/>
      <c r="Y258" s="126"/>
      <c r="Z258" s="126"/>
      <c r="AA258" s="126"/>
      <c r="AB258" s="126"/>
      <c r="AC258" s="126"/>
      <c r="AD258" s="126"/>
      <c r="AE258" s="126"/>
      <c r="AF258" s="126"/>
      <c r="AG258" s="126"/>
      <c r="AH258" s="126"/>
      <c r="AI258" s="126"/>
      <c r="AJ258" s="126"/>
      <c r="AK258" s="126"/>
      <c r="AL258" s="126"/>
      <c r="AM258" s="126"/>
      <c r="AN258" s="126"/>
      <c r="AO258" s="126"/>
      <c r="AP258" s="126"/>
    </row>
    <row r="259" customHeight="1" spans="12:42">
      <c r="L259" s="126"/>
      <c r="M259" s="126"/>
      <c r="N259" s="126"/>
      <c r="O259" s="126"/>
      <c r="P259" s="126"/>
      <c r="Q259" s="126"/>
      <c r="R259" s="126"/>
      <c r="S259" s="126"/>
      <c r="T259" s="126"/>
      <c r="U259" s="126"/>
      <c r="V259" s="126"/>
      <c r="W259" s="126"/>
      <c r="X259" s="126"/>
      <c r="Y259" s="126"/>
      <c r="Z259" s="126"/>
      <c r="AA259" s="126"/>
      <c r="AB259" s="126"/>
      <c r="AC259" s="126"/>
      <c r="AD259" s="126"/>
      <c r="AE259" s="126"/>
      <c r="AF259" s="126"/>
      <c r="AG259" s="126"/>
      <c r="AH259" s="126"/>
      <c r="AI259" s="126"/>
      <c r="AJ259" s="126"/>
      <c r="AK259" s="126"/>
      <c r="AL259" s="126"/>
      <c r="AM259" s="126"/>
      <c r="AN259" s="126"/>
      <c r="AO259" s="126"/>
      <c r="AP259" s="126"/>
    </row>
    <row r="260" customHeight="1" spans="12:42">
      <c r="L260" s="126"/>
      <c r="M260" s="126"/>
      <c r="N260" s="126"/>
      <c r="O260" s="126"/>
      <c r="P260" s="126"/>
      <c r="Q260" s="126"/>
      <c r="R260" s="126"/>
      <c r="S260" s="126"/>
      <c r="T260" s="126"/>
      <c r="U260" s="126"/>
      <c r="V260" s="126"/>
      <c r="W260" s="126"/>
      <c r="X260" s="126"/>
      <c r="Y260" s="126"/>
      <c r="Z260" s="126"/>
      <c r="AA260" s="126"/>
      <c r="AB260" s="126"/>
      <c r="AC260" s="126"/>
      <c r="AD260" s="126"/>
      <c r="AE260" s="126"/>
      <c r="AF260" s="126"/>
      <c r="AG260" s="126"/>
      <c r="AH260" s="126"/>
      <c r="AI260" s="126"/>
      <c r="AJ260" s="126"/>
      <c r="AK260" s="126"/>
      <c r="AL260" s="126"/>
      <c r="AM260" s="126"/>
      <c r="AN260" s="126"/>
      <c r="AO260" s="126"/>
      <c r="AP260" s="126"/>
    </row>
    <row r="261" customHeight="1" spans="12:42">
      <c r="L261" s="126"/>
      <c r="M261" s="126"/>
      <c r="N261" s="126"/>
      <c r="O261" s="126"/>
      <c r="P261" s="126"/>
      <c r="Q261" s="126"/>
      <c r="R261" s="126"/>
      <c r="S261" s="126"/>
      <c r="T261" s="126"/>
      <c r="U261" s="126"/>
      <c r="V261" s="126"/>
      <c r="W261" s="126"/>
      <c r="X261" s="126"/>
      <c r="Y261" s="126"/>
      <c r="Z261" s="126"/>
      <c r="AA261" s="126"/>
      <c r="AB261" s="126"/>
      <c r="AC261" s="126"/>
      <c r="AD261" s="126"/>
      <c r="AE261" s="126"/>
      <c r="AF261" s="126"/>
      <c r="AG261" s="126"/>
      <c r="AH261" s="126"/>
      <c r="AI261" s="126"/>
      <c r="AJ261" s="126"/>
      <c r="AK261" s="126"/>
      <c r="AL261" s="126"/>
      <c r="AM261" s="126"/>
      <c r="AN261" s="126"/>
      <c r="AO261" s="126"/>
      <c r="AP261" s="126"/>
    </row>
    <row r="262" customHeight="1" spans="12:42">
      <c r="L262" s="126"/>
      <c r="M262" s="126"/>
      <c r="N262" s="126"/>
      <c r="O262" s="126"/>
      <c r="P262" s="126"/>
      <c r="Q262" s="126"/>
      <c r="R262" s="126"/>
      <c r="S262" s="126"/>
      <c r="T262" s="126"/>
      <c r="U262" s="126"/>
      <c r="V262" s="126"/>
      <c r="W262" s="126"/>
      <c r="X262" s="126"/>
      <c r="Y262" s="126"/>
      <c r="Z262" s="126"/>
      <c r="AA262" s="126"/>
      <c r="AB262" s="126"/>
      <c r="AC262" s="126"/>
      <c r="AD262" s="126"/>
      <c r="AE262" s="126"/>
      <c r="AF262" s="126"/>
      <c r="AG262" s="126"/>
      <c r="AH262" s="126"/>
      <c r="AI262" s="126"/>
      <c r="AJ262" s="126"/>
      <c r="AK262" s="126"/>
      <c r="AL262" s="126"/>
      <c r="AM262" s="126"/>
      <c r="AN262" s="126"/>
      <c r="AO262" s="126"/>
      <c r="AP262" s="126"/>
    </row>
    <row r="263" customHeight="1" spans="12:42">
      <c r="L263" s="126"/>
      <c r="M263" s="126"/>
      <c r="N263" s="126"/>
      <c r="O263" s="126"/>
      <c r="P263" s="126"/>
      <c r="Q263" s="126"/>
      <c r="R263" s="126"/>
      <c r="S263" s="126"/>
      <c r="T263" s="126"/>
      <c r="U263" s="126"/>
      <c r="V263" s="126"/>
      <c r="W263" s="126"/>
      <c r="X263" s="126"/>
      <c r="Y263" s="126"/>
      <c r="Z263" s="126"/>
      <c r="AA263" s="126"/>
      <c r="AB263" s="126"/>
      <c r="AC263" s="126"/>
      <c r="AD263" s="126"/>
      <c r="AE263" s="126"/>
      <c r="AF263" s="126"/>
      <c r="AG263" s="126"/>
      <c r="AH263" s="126"/>
      <c r="AI263" s="126"/>
      <c r="AJ263" s="126"/>
      <c r="AK263" s="126"/>
      <c r="AL263" s="126"/>
      <c r="AM263" s="126"/>
      <c r="AN263" s="126"/>
      <c r="AO263" s="126"/>
      <c r="AP263" s="126"/>
    </row>
    <row r="264" customHeight="1" spans="12:42">
      <c r="L264" s="126"/>
      <c r="M264" s="126"/>
      <c r="N264" s="126"/>
      <c r="O264" s="126"/>
      <c r="P264" s="126"/>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row>
    <row r="265" customHeight="1" spans="12:42">
      <c r="L265" s="126"/>
      <c r="M265" s="126"/>
      <c r="N265" s="126"/>
      <c r="O265" s="126"/>
      <c r="P265" s="126"/>
      <c r="Q265" s="126"/>
      <c r="R265" s="126"/>
      <c r="S265" s="126"/>
      <c r="T265" s="126"/>
      <c r="U265" s="126"/>
      <c r="V265" s="126"/>
      <c r="W265" s="126"/>
      <c r="X265" s="126"/>
      <c r="Y265" s="126"/>
      <c r="Z265" s="126"/>
      <c r="AA265" s="126"/>
      <c r="AB265" s="126"/>
      <c r="AC265" s="126"/>
      <c r="AD265" s="126"/>
      <c r="AE265" s="126"/>
      <c r="AF265" s="126"/>
      <c r="AG265" s="126"/>
      <c r="AH265" s="126"/>
      <c r="AI265" s="126"/>
      <c r="AJ265" s="126"/>
      <c r="AK265" s="126"/>
      <c r="AL265" s="126"/>
      <c r="AM265" s="126"/>
      <c r="AN265" s="126"/>
      <c r="AO265" s="126"/>
      <c r="AP265" s="126"/>
    </row>
    <row r="266" customHeight="1" spans="12:42">
      <c r="L266" s="126"/>
      <c r="M266" s="126"/>
      <c r="N266" s="126"/>
      <c r="O266" s="126"/>
      <c r="P266" s="126"/>
      <c r="Q266" s="126"/>
      <c r="R266" s="126"/>
      <c r="S266" s="126"/>
      <c r="T266" s="126"/>
      <c r="U266" s="126"/>
      <c r="V266" s="126"/>
      <c r="W266" s="126"/>
      <c r="X266" s="126"/>
      <c r="Y266" s="126"/>
      <c r="Z266" s="126"/>
      <c r="AA266" s="126"/>
      <c r="AB266" s="126"/>
      <c r="AC266" s="126"/>
      <c r="AD266" s="126"/>
      <c r="AE266" s="126"/>
      <c r="AF266" s="126"/>
      <c r="AG266" s="126"/>
      <c r="AH266" s="126"/>
      <c r="AI266" s="126"/>
      <c r="AJ266" s="126"/>
      <c r="AK266" s="126"/>
      <c r="AL266" s="126"/>
      <c r="AM266" s="126"/>
      <c r="AN266" s="126"/>
      <c r="AO266" s="126"/>
      <c r="AP266" s="126"/>
    </row>
    <row r="267" customHeight="1" spans="12:42">
      <c r="L267" s="126"/>
      <c r="M267" s="126"/>
      <c r="N267" s="126"/>
      <c r="O267" s="126"/>
      <c r="P267" s="126"/>
      <c r="Q267" s="126"/>
      <c r="R267" s="126"/>
      <c r="S267" s="126"/>
      <c r="T267" s="126"/>
      <c r="U267" s="126"/>
      <c r="V267" s="126"/>
      <c r="W267" s="126"/>
      <c r="X267" s="126"/>
      <c r="Y267" s="126"/>
      <c r="Z267" s="126"/>
      <c r="AA267" s="126"/>
      <c r="AB267" s="126"/>
      <c r="AC267" s="126"/>
      <c r="AD267" s="126"/>
      <c r="AE267" s="126"/>
      <c r="AF267" s="126"/>
      <c r="AG267" s="126"/>
      <c r="AH267" s="126"/>
      <c r="AI267" s="126"/>
      <c r="AJ267" s="126"/>
      <c r="AK267" s="126"/>
      <c r="AL267" s="126"/>
      <c r="AM267" s="126"/>
      <c r="AN267" s="126"/>
      <c r="AO267" s="126"/>
      <c r="AP267" s="126"/>
    </row>
    <row r="268" customHeight="1" spans="12:42">
      <c r="L268" s="126"/>
      <c r="M268" s="126"/>
      <c r="N268" s="126"/>
      <c r="O268" s="126"/>
      <c r="P268" s="126"/>
      <c r="Q268" s="126"/>
      <c r="R268" s="126"/>
      <c r="S268" s="126"/>
      <c r="T268" s="126"/>
      <c r="U268" s="126"/>
      <c r="V268" s="126"/>
      <c r="W268" s="126"/>
      <c r="X268" s="126"/>
      <c r="Y268" s="126"/>
      <c r="Z268" s="126"/>
      <c r="AA268" s="126"/>
      <c r="AB268" s="126"/>
      <c r="AC268" s="126"/>
      <c r="AD268" s="126"/>
      <c r="AE268" s="126"/>
      <c r="AF268" s="126"/>
      <c r="AG268" s="126"/>
      <c r="AH268" s="126"/>
      <c r="AI268" s="126"/>
      <c r="AJ268" s="126"/>
      <c r="AK268" s="126"/>
      <c r="AL268" s="126"/>
      <c r="AM268" s="126"/>
      <c r="AN268" s="126"/>
      <c r="AO268" s="126"/>
      <c r="AP268" s="126"/>
    </row>
    <row r="269" customHeight="1" spans="12:42">
      <c r="L269" s="126"/>
      <c r="M269" s="126"/>
      <c r="N269" s="126"/>
      <c r="O269" s="126"/>
      <c r="P269" s="126"/>
      <c r="Q269" s="126"/>
      <c r="R269" s="126"/>
      <c r="S269" s="126"/>
      <c r="T269" s="126"/>
      <c r="U269" s="126"/>
      <c r="V269" s="126"/>
      <c r="W269" s="126"/>
      <c r="X269" s="126"/>
      <c r="Y269" s="126"/>
      <c r="Z269" s="126"/>
      <c r="AA269" s="126"/>
      <c r="AB269" s="126"/>
      <c r="AC269" s="126"/>
      <c r="AD269" s="126"/>
      <c r="AE269" s="126"/>
      <c r="AF269" s="126"/>
      <c r="AG269" s="126"/>
      <c r="AH269" s="126"/>
      <c r="AI269" s="126"/>
      <c r="AJ269" s="126"/>
      <c r="AK269" s="126"/>
      <c r="AL269" s="126"/>
      <c r="AM269" s="126"/>
      <c r="AN269" s="126"/>
      <c r="AO269" s="126"/>
      <c r="AP269" s="126"/>
    </row>
    <row r="270" customHeight="1" spans="12:42">
      <c r="L270" s="126"/>
      <c r="M270" s="126"/>
      <c r="N270" s="126"/>
      <c r="O270" s="126"/>
      <c r="P270" s="126"/>
      <c r="Q270" s="126"/>
      <c r="R270" s="126"/>
      <c r="S270" s="126"/>
      <c r="T270" s="126"/>
      <c r="U270" s="126"/>
      <c r="V270" s="126"/>
      <c r="W270" s="126"/>
      <c r="X270" s="126"/>
      <c r="Y270" s="126"/>
      <c r="Z270" s="126"/>
      <c r="AA270" s="126"/>
      <c r="AB270" s="126"/>
      <c r="AC270" s="126"/>
      <c r="AD270" s="126"/>
      <c r="AE270" s="126"/>
      <c r="AF270" s="126"/>
      <c r="AG270" s="126"/>
      <c r="AH270" s="126"/>
      <c r="AI270" s="126"/>
      <c r="AJ270" s="126"/>
      <c r="AK270" s="126"/>
      <c r="AL270" s="126"/>
      <c r="AM270" s="126"/>
      <c r="AN270" s="126"/>
      <c r="AO270" s="126"/>
      <c r="AP270" s="126"/>
    </row>
    <row r="271" customHeight="1" spans="12:42">
      <c r="L271" s="126"/>
      <c r="M271" s="126"/>
      <c r="N271" s="126"/>
      <c r="O271" s="126"/>
      <c r="P271" s="126"/>
      <c r="Q271" s="126"/>
      <c r="R271" s="126"/>
      <c r="S271" s="126"/>
      <c r="T271" s="126"/>
      <c r="U271" s="126"/>
      <c r="V271" s="126"/>
      <c r="W271" s="126"/>
      <c r="X271" s="126"/>
      <c r="Y271" s="126"/>
      <c r="Z271" s="126"/>
      <c r="AA271" s="126"/>
      <c r="AB271" s="126"/>
      <c r="AC271" s="126"/>
      <c r="AD271" s="126"/>
      <c r="AE271" s="126"/>
      <c r="AF271" s="126"/>
      <c r="AG271" s="126"/>
      <c r="AH271" s="126"/>
      <c r="AI271" s="126"/>
      <c r="AJ271" s="126"/>
      <c r="AK271" s="126"/>
      <c r="AL271" s="126"/>
      <c r="AM271" s="126"/>
      <c r="AN271" s="126"/>
      <c r="AO271" s="126"/>
      <c r="AP271" s="126"/>
    </row>
    <row r="272" customHeight="1" spans="12:42">
      <c r="L272" s="126"/>
      <c r="M272" s="126"/>
      <c r="N272" s="126"/>
      <c r="O272" s="126"/>
      <c r="P272" s="126"/>
      <c r="Q272" s="126"/>
      <c r="R272" s="126"/>
      <c r="S272" s="126"/>
      <c r="T272" s="126"/>
      <c r="U272" s="126"/>
      <c r="V272" s="126"/>
      <c r="W272" s="126"/>
      <c r="X272" s="126"/>
      <c r="Y272" s="126"/>
      <c r="Z272" s="126"/>
      <c r="AA272" s="126"/>
      <c r="AB272" s="126"/>
      <c r="AC272" s="126"/>
      <c r="AD272" s="126"/>
      <c r="AE272" s="126"/>
      <c r="AF272" s="126"/>
      <c r="AG272" s="126"/>
      <c r="AH272" s="126"/>
      <c r="AI272" s="126"/>
      <c r="AJ272" s="126"/>
      <c r="AK272" s="126"/>
      <c r="AL272" s="126"/>
      <c r="AM272" s="126"/>
      <c r="AN272" s="126"/>
      <c r="AO272" s="126"/>
      <c r="AP272" s="126"/>
    </row>
    <row r="273" customHeight="1" spans="12:42">
      <c r="L273" s="126"/>
      <c r="M273" s="126"/>
      <c r="N273" s="126"/>
      <c r="O273" s="126"/>
      <c r="P273" s="126"/>
      <c r="Q273" s="126"/>
      <c r="R273" s="126"/>
      <c r="S273" s="126"/>
      <c r="T273" s="126"/>
      <c r="U273" s="126"/>
      <c r="V273" s="126"/>
      <c r="W273" s="126"/>
      <c r="X273" s="126"/>
      <c r="Y273" s="126"/>
      <c r="Z273" s="126"/>
      <c r="AA273" s="126"/>
      <c r="AB273" s="126"/>
      <c r="AC273" s="126"/>
      <c r="AD273" s="126"/>
      <c r="AE273" s="126"/>
      <c r="AF273" s="126"/>
      <c r="AG273" s="126"/>
      <c r="AH273" s="126"/>
      <c r="AI273" s="126"/>
      <c r="AJ273" s="126"/>
      <c r="AK273" s="126"/>
      <c r="AL273" s="126"/>
      <c r="AM273" s="126"/>
      <c r="AN273" s="126"/>
      <c r="AO273" s="126"/>
      <c r="AP273" s="126"/>
    </row>
    <row r="274" customHeight="1" spans="12:42">
      <c r="L274" s="126"/>
      <c r="M274" s="126"/>
      <c r="N274" s="126"/>
      <c r="O274" s="126"/>
      <c r="P274" s="126"/>
      <c r="Q274" s="126"/>
      <c r="R274" s="126"/>
      <c r="S274" s="126"/>
      <c r="T274" s="126"/>
      <c r="U274" s="126"/>
      <c r="V274" s="126"/>
      <c r="W274" s="126"/>
      <c r="X274" s="126"/>
      <c r="Y274" s="126"/>
      <c r="Z274" s="126"/>
      <c r="AA274" s="126"/>
      <c r="AB274" s="126"/>
      <c r="AC274" s="126"/>
      <c r="AD274" s="126"/>
      <c r="AE274" s="126"/>
      <c r="AF274" s="126"/>
      <c r="AG274" s="126"/>
      <c r="AH274" s="126"/>
      <c r="AI274" s="126"/>
      <c r="AJ274" s="126"/>
      <c r="AK274" s="126"/>
      <c r="AL274" s="126"/>
      <c r="AM274" s="126"/>
      <c r="AN274" s="126"/>
      <c r="AO274" s="126"/>
      <c r="AP274" s="126"/>
    </row>
    <row r="275" customHeight="1" spans="12:42">
      <c r="L275" s="126"/>
      <c r="M275" s="126"/>
      <c r="N275" s="126"/>
      <c r="O275" s="126"/>
      <c r="P275" s="126"/>
      <c r="Q275" s="126"/>
      <c r="R275" s="126"/>
      <c r="S275" s="126"/>
      <c r="T275" s="126"/>
      <c r="U275" s="126"/>
      <c r="V275" s="126"/>
      <c r="W275" s="126"/>
      <c r="X275" s="126"/>
      <c r="Y275" s="126"/>
      <c r="Z275" s="126"/>
      <c r="AA275" s="126"/>
      <c r="AB275" s="126"/>
      <c r="AC275" s="126"/>
      <c r="AD275" s="126"/>
      <c r="AE275" s="126"/>
      <c r="AF275" s="126"/>
      <c r="AG275" s="126"/>
      <c r="AH275" s="126"/>
      <c r="AI275" s="126"/>
      <c r="AJ275" s="126"/>
      <c r="AK275" s="126"/>
      <c r="AL275" s="126"/>
      <c r="AM275" s="126"/>
      <c r="AN275" s="126"/>
      <c r="AO275" s="126"/>
      <c r="AP275" s="126"/>
    </row>
    <row r="276" customHeight="1" spans="12:42">
      <c r="L276" s="126"/>
      <c r="M276" s="126"/>
      <c r="N276" s="126"/>
      <c r="O276" s="126"/>
      <c r="P276" s="126"/>
      <c r="Q276" s="126"/>
      <c r="R276" s="126"/>
      <c r="S276" s="126"/>
      <c r="T276" s="126"/>
      <c r="U276" s="126"/>
      <c r="V276" s="126"/>
      <c r="W276" s="126"/>
      <c r="X276" s="126"/>
      <c r="Y276" s="126"/>
      <c r="Z276" s="126"/>
      <c r="AA276" s="126"/>
      <c r="AB276" s="126"/>
      <c r="AC276" s="126"/>
      <c r="AD276" s="126"/>
      <c r="AE276" s="126"/>
      <c r="AF276" s="126"/>
      <c r="AG276" s="126"/>
      <c r="AH276" s="126"/>
      <c r="AI276" s="126"/>
      <c r="AJ276" s="126"/>
      <c r="AK276" s="126"/>
      <c r="AL276" s="126"/>
      <c r="AM276" s="126"/>
      <c r="AN276" s="126"/>
      <c r="AO276" s="126"/>
      <c r="AP276" s="126"/>
    </row>
    <row r="277" customHeight="1" spans="12:42">
      <c r="L277" s="126"/>
      <c r="M277" s="126"/>
      <c r="N277" s="126"/>
      <c r="O277" s="126"/>
      <c r="P277" s="126"/>
      <c r="Q277" s="126"/>
      <c r="R277" s="126"/>
      <c r="S277" s="126"/>
      <c r="T277" s="126"/>
      <c r="U277" s="126"/>
      <c r="V277" s="126"/>
      <c r="W277" s="126"/>
      <c r="X277" s="126"/>
      <c r="Y277" s="126"/>
      <c r="Z277" s="126"/>
      <c r="AA277" s="126"/>
      <c r="AB277" s="126"/>
      <c r="AC277" s="126"/>
      <c r="AD277" s="126"/>
      <c r="AE277" s="126"/>
      <c r="AF277" s="126"/>
      <c r="AG277" s="126"/>
      <c r="AH277" s="126"/>
      <c r="AI277" s="126"/>
      <c r="AJ277" s="126"/>
      <c r="AK277" s="126"/>
      <c r="AL277" s="126"/>
      <c r="AM277" s="126"/>
      <c r="AN277" s="126"/>
      <c r="AO277" s="126"/>
      <c r="AP277" s="126"/>
    </row>
    <row r="278" customHeight="1" spans="12:42">
      <c r="L278" s="126"/>
      <c r="M278" s="126"/>
      <c r="N278" s="126"/>
      <c r="O278" s="126"/>
      <c r="P278" s="126"/>
      <c r="Q278" s="126"/>
      <c r="R278" s="126"/>
      <c r="S278" s="126"/>
      <c r="T278" s="126"/>
      <c r="U278" s="126"/>
      <c r="V278" s="126"/>
      <c r="W278" s="126"/>
      <c r="X278" s="126"/>
      <c r="Y278" s="126"/>
      <c r="Z278" s="126"/>
      <c r="AA278" s="126"/>
      <c r="AB278" s="126"/>
      <c r="AC278" s="126"/>
      <c r="AD278" s="126"/>
      <c r="AE278" s="126"/>
      <c r="AF278" s="126"/>
      <c r="AG278" s="126"/>
      <c r="AH278" s="126"/>
      <c r="AI278" s="126"/>
      <c r="AJ278" s="126"/>
      <c r="AK278" s="126"/>
      <c r="AL278" s="126"/>
      <c r="AM278" s="126"/>
      <c r="AN278" s="126"/>
      <c r="AO278" s="126"/>
      <c r="AP278" s="126"/>
    </row>
    <row r="279" customHeight="1" spans="12:42">
      <c r="L279" s="126"/>
      <c r="M279" s="126"/>
      <c r="N279" s="126"/>
      <c r="O279" s="126"/>
      <c r="P279" s="126"/>
      <c r="Q279" s="126"/>
      <c r="R279" s="126"/>
      <c r="S279" s="126"/>
      <c r="T279" s="126"/>
      <c r="U279" s="126"/>
      <c r="V279" s="126"/>
      <c r="W279" s="126"/>
      <c r="X279" s="126"/>
      <c r="Y279" s="126"/>
      <c r="Z279" s="126"/>
      <c r="AA279" s="126"/>
      <c r="AB279" s="126"/>
      <c r="AC279" s="126"/>
      <c r="AD279" s="126"/>
      <c r="AE279" s="126"/>
      <c r="AF279" s="126"/>
      <c r="AG279" s="126"/>
      <c r="AH279" s="126"/>
      <c r="AI279" s="126"/>
      <c r="AJ279" s="126"/>
      <c r="AK279" s="126"/>
      <c r="AL279" s="126"/>
      <c r="AM279" s="126"/>
      <c r="AN279" s="126"/>
      <c r="AO279" s="126"/>
      <c r="AP279" s="126"/>
    </row>
    <row r="280" customHeight="1" spans="12:42">
      <c r="L280" s="126"/>
      <c r="M280" s="126"/>
      <c r="N280" s="126"/>
      <c r="O280" s="126"/>
      <c r="P280" s="126"/>
      <c r="Q280" s="126"/>
      <c r="R280" s="126"/>
      <c r="S280" s="126"/>
      <c r="T280" s="126"/>
      <c r="U280" s="126"/>
      <c r="V280" s="126"/>
      <c r="W280" s="126"/>
      <c r="X280" s="126"/>
      <c r="Y280" s="126"/>
      <c r="Z280" s="126"/>
      <c r="AA280" s="126"/>
      <c r="AB280" s="126"/>
      <c r="AC280" s="126"/>
      <c r="AD280" s="126"/>
      <c r="AE280" s="126"/>
      <c r="AF280" s="126"/>
      <c r="AG280" s="126"/>
      <c r="AH280" s="126"/>
      <c r="AI280" s="126"/>
      <c r="AJ280" s="126"/>
      <c r="AK280" s="126"/>
      <c r="AL280" s="126"/>
      <c r="AM280" s="126"/>
      <c r="AN280" s="126"/>
      <c r="AO280" s="126"/>
      <c r="AP280" s="126"/>
    </row>
    <row r="281" customHeight="1" spans="12:42">
      <c r="L281" s="126"/>
      <c r="M281" s="126"/>
      <c r="N281" s="126"/>
      <c r="O281" s="126"/>
      <c r="P281" s="126"/>
      <c r="Q281" s="126"/>
      <c r="R281" s="126"/>
      <c r="S281" s="126"/>
      <c r="T281" s="126"/>
      <c r="U281" s="126"/>
      <c r="V281" s="126"/>
      <c r="W281" s="126"/>
      <c r="X281" s="126"/>
      <c r="Y281" s="126"/>
      <c r="Z281" s="126"/>
      <c r="AA281" s="126"/>
      <c r="AB281" s="126"/>
      <c r="AC281" s="126"/>
      <c r="AD281" s="126"/>
      <c r="AE281" s="126"/>
      <c r="AF281" s="126"/>
      <c r="AG281" s="126"/>
      <c r="AH281" s="126"/>
      <c r="AI281" s="126"/>
      <c r="AJ281" s="126"/>
      <c r="AK281" s="126"/>
      <c r="AL281" s="126"/>
      <c r="AM281" s="126"/>
      <c r="AN281" s="126"/>
      <c r="AO281" s="126"/>
      <c r="AP281" s="126"/>
    </row>
    <row r="282" customHeight="1" spans="12:42">
      <c r="L282" s="126"/>
      <c r="M282" s="126"/>
      <c r="N282" s="126"/>
      <c r="O282" s="126"/>
      <c r="P282" s="126"/>
      <c r="Q282" s="126"/>
      <c r="R282" s="126"/>
      <c r="S282" s="126"/>
      <c r="T282" s="126"/>
      <c r="U282" s="126"/>
      <c r="V282" s="126"/>
      <c r="W282" s="126"/>
      <c r="X282" s="126"/>
      <c r="Y282" s="126"/>
      <c r="Z282" s="126"/>
      <c r="AA282" s="126"/>
      <c r="AB282" s="126"/>
      <c r="AC282" s="126"/>
      <c r="AD282" s="126"/>
      <c r="AE282" s="126"/>
      <c r="AF282" s="126"/>
      <c r="AG282" s="126"/>
      <c r="AH282" s="126"/>
      <c r="AI282" s="126"/>
      <c r="AJ282" s="126"/>
      <c r="AK282" s="126"/>
      <c r="AL282" s="126"/>
      <c r="AM282" s="126"/>
      <c r="AN282" s="126"/>
      <c r="AO282" s="126"/>
      <c r="AP282" s="126"/>
    </row>
    <row r="283" customHeight="1" spans="12:42">
      <c r="L283" s="126"/>
      <c r="M283" s="126"/>
      <c r="N283" s="126"/>
      <c r="O283" s="126"/>
      <c r="P283" s="126"/>
      <c r="Q283" s="126"/>
      <c r="R283" s="126"/>
      <c r="S283" s="126"/>
      <c r="T283" s="126"/>
      <c r="U283" s="126"/>
      <c r="V283" s="126"/>
      <c r="W283" s="126"/>
      <c r="X283" s="126"/>
      <c r="Y283" s="126"/>
      <c r="Z283" s="126"/>
      <c r="AA283" s="126"/>
      <c r="AB283" s="126"/>
      <c r="AC283" s="126"/>
      <c r="AD283" s="126"/>
      <c r="AE283" s="126"/>
      <c r="AF283" s="126"/>
      <c r="AG283" s="126"/>
      <c r="AH283" s="126"/>
      <c r="AI283" s="126"/>
      <c r="AJ283" s="126"/>
      <c r="AK283" s="126"/>
      <c r="AL283" s="126"/>
      <c r="AM283" s="126"/>
      <c r="AN283" s="126"/>
      <c r="AO283" s="126"/>
      <c r="AP283" s="126"/>
    </row>
    <row r="284" customHeight="1" spans="12:42">
      <c r="L284" s="126"/>
      <c r="M284" s="126"/>
      <c r="N284" s="126"/>
      <c r="O284" s="126"/>
      <c r="P284" s="126"/>
      <c r="Q284" s="126"/>
      <c r="R284" s="126"/>
      <c r="S284" s="126"/>
      <c r="T284" s="126"/>
      <c r="U284" s="126"/>
      <c r="V284" s="126"/>
      <c r="W284" s="126"/>
      <c r="X284" s="126"/>
      <c r="Y284" s="126"/>
      <c r="Z284" s="126"/>
      <c r="AA284" s="126"/>
      <c r="AB284" s="126"/>
      <c r="AC284" s="126"/>
      <c r="AD284" s="126"/>
      <c r="AE284" s="126"/>
      <c r="AF284" s="126"/>
      <c r="AG284" s="126"/>
      <c r="AH284" s="126"/>
      <c r="AI284" s="126"/>
      <c r="AJ284" s="126"/>
      <c r="AK284" s="126"/>
      <c r="AL284" s="126"/>
      <c r="AM284" s="126"/>
      <c r="AN284" s="126"/>
      <c r="AO284" s="126"/>
      <c r="AP284" s="126"/>
    </row>
    <row r="285" customHeight="1" spans="12:42">
      <c r="L285" s="126"/>
      <c r="M285" s="126"/>
      <c r="N285" s="126"/>
      <c r="O285" s="126"/>
      <c r="P285" s="126"/>
      <c r="Q285" s="126"/>
      <c r="R285" s="126"/>
      <c r="S285" s="126"/>
      <c r="T285" s="126"/>
      <c r="U285" s="126"/>
      <c r="V285" s="126"/>
      <c r="W285" s="126"/>
      <c r="X285" s="126"/>
      <c r="Y285" s="126"/>
      <c r="Z285" s="126"/>
      <c r="AA285" s="126"/>
      <c r="AB285" s="126"/>
      <c r="AC285" s="126"/>
      <c r="AD285" s="126"/>
      <c r="AE285" s="126"/>
      <c r="AF285" s="126"/>
      <c r="AG285" s="126"/>
      <c r="AH285" s="126"/>
      <c r="AI285" s="126"/>
      <c r="AJ285" s="126"/>
      <c r="AK285" s="126"/>
      <c r="AL285" s="126"/>
      <c r="AM285" s="126"/>
      <c r="AN285" s="126"/>
      <c r="AO285" s="126"/>
      <c r="AP285" s="126"/>
    </row>
    <row r="286" customHeight="1" spans="12:42">
      <c r="L286" s="126"/>
      <c r="M286" s="126"/>
      <c r="N286" s="126"/>
      <c r="O286" s="126"/>
      <c r="P286" s="126"/>
      <c r="Q286" s="126"/>
      <c r="R286" s="126"/>
      <c r="S286" s="126"/>
      <c r="T286" s="126"/>
      <c r="U286" s="126"/>
      <c r="V286" s="126"/>
      <c r="W286" s="126"/>
      <c r="X286" s="126"/>
      <c r="Y286" s="126"/>
      <c r="Z286" s="126"/>
      <c r="AA286" s="126"/>
      <c r="AB286" s="126"/>
      <c r="AC286" s="126"/>
      <c r="AD286" s="126"/>
      <c r="AE286" s="126"/>
      <c r="AF286" s="126"/>
      <c r="AG286" s="126"/>
      <c r="AH286" s="126"/>
      <c r="AI286" s="126"/>
      <c r="AJ286" s="126"/>
      <c r="AK286" s="126"/>
      <c r="AL286" s="126"/>
      <c r="AM286" s="126"/>
      <c r="AN286" s="126"/>
      <c r="AO286" s="126"/>
      <c r="AP286" s="126"/>
    </row>
    <row r="287" customHeight="1" spans="12:42">
      <c r="L287" s="126"/>
      <c r="M287" s="126"/>
      <c r="N287" s="126"/>
      <c r="O287" s="126"/>
      <c r="P287" s="126"/>
      <c r="Q287" s="126"/>
      <c r="R287" s="126"/>
      <c r="S287" s="126"/>
      <c r="T287" s="126"/>
      <c r="U287" s="126"/>
      <c r="V287" s="126"/>
      <c r="W287" s="126"/>
      <c r="X287" s="126"/>
      <c r="Y287" s="126"/>
      <c r="Z287" s="126"/>
      <c r="AA287" s="126"/>
      <c r="AB287" s="126"/>
      <c r="AC287" s="126"/>
      <c r="AD287" s="126"/>
      <c r="AE287" s="126"/>
      <c r="AF287" s="126"/>
      <c r="AG287" s="126"/>
      <c r="AH287" s="126"/>
      <c r="AI287" s="126"/>
      <c r="AJ287" s="126"/>
      <c r="AK287" s="126"/>
      <c r="AL287" s="126"/>
      <c r="AM287" s="126"/>
      <c r="AN287" s="126"/>
      <c r="AO287" s="126"/>
      <c r="AP287" s="126"/>
    </row>
    <row r="288" customHeight="1" spans="12:42">
      <c r="L288" s="126"/>
      <c r="M288" s="126"/>
      <c r="N288" s="126"/>
      <c r="O288" s="126"/>
      <c r="P288" s="126"/>
      <c r="Q288" s="126"/>
      <c r="R288" s="126"/>
      <c r="S288" s="126"/>
      <c r="T288" s="126"/>
      <c r="U288" s="126"/>
      <c r="V288" s="126"/>
      <c r="W288" s="126"/>
      <c r="X288" s="126"/>
      <c r="Y288" s="126"/>
      <c r="Z288" s="126"/>
      <c r="AA288" s="126"/>
      <c r="AB288" s="126"/>
      <c r="AC288" s="126"/>
      <c r="AD288" s="126"/>
      <c r="AE288" s="126"/>
      <c r="AF288" s="126"/>
      <c r="AG288" s="126"/>
      <c r="AH288" s="126"/>
      <c r="AI288" s="126"/>
      <c r="AJ288" s="126"/>
      <c r="AK288" s="126"/>
      <c r="AL288" s="126"/>
      <c r="AM288" s="126"/>
      <c r="AN288" s="126"/>
      <c r="AO288" s="126"/>
      <c r="AP288" s="126"/>
    </row>
    <row r="289" customHeight="1" spans="12:42">
      <c r="L289" s="126"/>
      <c r="M289" s="126"/>
      <c r="N289" s="126"/>
      <c r="O289" s="126"/>
      <c r="P289" s="126"/>
      <c r="Q289" s="126"/>
      <c r="R289" s="126"/>
      <c r="S289" s="126"/>
      <c r="T289" s="126"/>
      <c r="U289" s="126"/>
      <c r="V289" s="126"/>
      <c r="W289" s="126"/>
      <c r="X289" s="126"/>
      <c r="Y289" s="126"/>
      <c r="Z289" s="126"/>
      <c r="AA289" s="126"/>
      <c r="AB289" s="126"/>
      <c r="AC289" s="126"/>
      <c r="AD289" s="126"/>
      <c r="AE289" s="126"/>
      <c r="AF289" s="126"/>
      <c r="AG289" s="126"/>
      <c r="AH289" s="126"/>
      <c r="AI289" s="126"/>
      <c r="AJ289" s="126"/>
      <c r="AK289" s="126"/>
      <c r="AL289" s="126"/>
      <c r="AM289" s="126"/>
      <c r="AN289" s="126"/>
      <c r="AO289" s="126"/>
      <c r="AP289" s="126"/>
    </row>
    <row r="290" customHeight="1" spans="12:42">
      <c r="L290" s="126"/>
      <c r="M290" s="126"/>
      <c r="N290" s="126"/>
      <c r="O290" s="126"/>
      <c r="P290" s="126"/>
      <c r="Q290" s="126"/>
      <c r="R290" s="126"/>
      <c r="S290" s="126"/>
      <c r="T290" s="126"/>
      <c r="U290" s="126"/>
      <c r="V290" s="126"/>
      <c r="W290" s="126"/>
      <c r="X290" s="126"/>
      <c r="Y290" s="126"/>
      <c r="Z290" s="126"/>
      <c r="AA290" s="126"/>
      <c r="AB290" s="126"/>
      <c r="AC290" s="126"/>
      <c r="AD290" s="126"/>
      <c r="AE290" s="126"/>
      <c r="AF290" s="126"/>
      <c r="AG290" s="126"/>
      <c r="AH290" s="126"/>
      <c r="AI290" s="126"/>
      <c r="AJ290" s="126"/>
      <c r="AK290" s="126"/>
      <c r="AL290" s="126"/>
      <c r="AM290" s="126"/>
      <c r="AN290" s="126"/>
      <c r="AO290" s="126"/>
      <c r="AP290" s="126"/>
    </row>
    <row r="291" customHeight="1" spans="12:42">
      <c r="L291" s="126"/>
      <c r="M291" s="126"/>
      <c r="N291" s="126"/>
      <c r="O291" s="126"/>
      <c r="P291" s="126"/>
      <c r="Q291" s="126"/>
      <c r="R291" s="126"/>
      <c r="S291" s="126"/>
      <c r="T291" s="126"/>
      <c r="U291" s="126"/>
      <c r="V291" s="126"/>
      <c r="W291" s="126"/>
      <c r="X291" s="126"/>
      <c r="Y291" s="126"/>
      <c r="Z291" s="126"/>
      <c r="AA291" s="126"/>
      <c r="AB291" s="126"/>
      <c r="AC291" s="126"/>
      <c r="AD291" s="126"/>
      <c r="AE291" s="126"/>
      <c r="AF291" s="126"/>
      <c r="AG291" s="126"/>
      <c r="AH291" s="126"/>
      <c r="AI291" s="126"/>
      <c r="AJ291" s="126"/>
      <c r="AK291" s="126"/>
      <c r="AL291" s="126"/>
      <c r="AM291" s="126"/>
      <c r="AN291" s="126"/>
      <c r="AO291" s="126"/>
      <c r="AP291" s="126"/>
    </row>
    <row r="292" customHeight="1" spans="12:42">
      <c r="L292" s="126"/>
      <c r="M292" s="126"/>
      <c r="N292" s="126"/>
      <c r="O292" s="126"/>
      <c r="P292" s="126"/>
      <c r="Q292" s="126"/>
      <c r="R292" s="126"/>
      <c r="S292" s="126"/>
      <c r="T292" s="126"/>
      <c r="U292" s="126"/>
      <c r="V292" s="126"/>
      <c r="W292" s="126"/>
      <c r="X292" s="126"/>
      <c r="Y292" s="126"/>
      <c r="Z292" s="126"/>
      <c r="AA292" s="126"/>
      <c r="AB292" s="126"/>
      <c r="AC292" s="126"/>
      <c r="AD292" s="126"/>
      <c r="AE292" s="126"/>
      <c r="AF292" s="126"/>
      <c r="AG292" s="126"/>
      <c r="AH292" s="126"/>
      <c r="AI292" s="126"/>
      <c r="AJ292" s="126"/>
      <c r="AK292" s="126"/>
      <c r="AL292" s="126"/>
      <c r="AM292" s="126"/>
      <c r="AN292" s="126"/>
      <c r="AO292" s="126"/>
      <c r="AP292" s="126"/>
    </row>
    <row r="293" customHeight="1" spans="12:42">
      <c r="L293" s="126"/>
      <c r="M293" s="126"/>
      <c r="N293" s="126"/>
      <c r="O293" s="126"/>
      <c r="P293" s="126"/>
      <c r="Q293" s="126"/>
      <c r="R293" s="126"/>
      <c r="S293" s="126"/>
      <c r="T293" s="126"/>
      <c r="U293" s="126"/>
      <c r="V293" s="126"/>
      <c r="W293" s="126"/>
      <c r="X293" s="126"/>
      <c r="Y293" s="126"/>
      <c r="Z293" s="126"/>
      <c r="AA293" s="126"/>
      <c r="AB293" s="126"/>
      <c r="AC293" s="126"/>
      <c r="AD293" s="126"/>
      <c r="AE293" s="126"/>
      <c r="AF293" s="126"/>
      <c r="AG293" s="126"/>
      <c r="AH293" s="126"/>
      <c r="AI293" s="126"/>
      <c r="AJ293" s="126"/>
      <c r="AK293" s="126"/>
      <c r="AL293" s="126"/>
      <c r="AM293" s="126"/>
      <c r="AN293" s="126"/>
      <c r="AO293" s="126"/>
      <c r="AP293" s="126"/>
    </row>
    <row r="294" customHeight="1" spans="12:42">
      <c r="L294" s="126"/>
      <c r="M294" s="126"/>
      <c r="N294" s="126"/>
      <c r="O294" s="126"/>
      <c r="P294" s="126"/>
      <c r="Q294" s="126"/>
      <c r="R294" s="126"/>
      <c r="S294" s="126"/>
      <c r="T294" s="126"/>
      <c r="U294" s="126"/>
      <c r="V294" s="126"/>
      <c r="W294" s="126"/>
      <c r="X294" s="126"/>
      <c r="Y294" s="126"/>
      <c r="Z294" s="126"/>
      <c r="AA294" s="126"/>
      <c r="AB294" s="126"/>
      <c r="AC294" s="126"/>
      <c r="AD294" s="126"/>
      <c r="AE294" s="126"/>
      <c r="AF294" s="126"/>
      <c r="AG294" s="126"/>
      <c r="AH294" s="126"/>
      <c r="AI294" s="126"/>
      <c r="AJ294" s="126"/>
      <c r="AK294" s="126"/>
      <c r="AL294" s="126"/>
      <c r="AM294" s="126"/>
      <c r="AN294" s="126"/>
      <c r="AO294" s="126"/>
      <c r="AP294" s="126"/>
    </row>
    <row r="295" customHeight="1" spans="12:42">
      <c r="L295" s="126"/>
      <c r="M295" s="126"/>
      <c r="N295" s="126"/>
      <c r="O295" s="126"/>
      <c r="P295" s="126"/>
      <c r="Q295" s="126"/>
      <c r="R295" s="126"/>
      <c r="S295" s="126"/>
      <c r="T295" s="126"/>
      <c r="U295" s="126"/>
      <c r="V295" s="126"/>
      <c r="W295" s="126"/>
      <c r="X295" s="126"/>
      <c r="Y295" s="126"/>
      <c r="Z295" s="126"/>
      <c r="AA295" s="126"/>
      <c r="AB295" s="126"/>
      <c r="AC295" s="126"/>
      <c r="AD295" s="126"/>
      <c r="AE295" s="126"/>
      <c r="AF295" s="126"/>
      <c r="AG295" s="126"/>
      <c r="AH295" s="126"/>
      <c r="AI295" s="126"/>
      <c r="AJ295" s="126"/>
      <c r="AK295" s="126"/>
      <c r="AL295" s="126"/>
      <c r="AM295" s="126"/>
      <c r="AN295" s="126"/>
      <c r="AO295" s="126"/>
      <c r="AP295" s="126"/>
    </row>
    <row r="296" customHeight="1" spans="12:42">
      <c r="L296" s="126"/>
      <c r="M296" s="126"/>
      <c r="N296" s="126"/>
      <c r="O296" s="126"/>
      <c r="P296" s="126"/>
      <c r="Q296" s="126"/>
      <c r="R296" s="126"/>
      <c r="S296" s="126"/>
      <c r="T296" s="126"/>
      <c r="U296" s="126"/>
      <c r="V296" s="126"/>
      <c r="W296" s="126"/>
      <c r="X296" s="126"/>
      <c r="Y296" s="126"/>
      <c r="Z296" s="126"/>
      <c r="AA296" s="126"/>
      <c r="AB296" s="126"/>
      <c r="AC296" s="126"/>
      <c r="AD296" s="126"/>
      <c r="AE296" s="126"/>
      <c r="AF296" s="126"/>
      <c r="AG296" s="126"/>
      <c r="AH296" s="126"/>
      <c r="AI296" s="126"/>
      <c r="AJ296" s="126"/>
      <c r="AK296" s="126"/>
      <c r="AL296" s="126"/>
      <c r="AM296" s="126"/>
      <c r="AN296" s="126"/>
      <c r="AO296" s="126"/>
      <c r="AP296" s="126"/>
    </row>
    <row r="297" customHeight="1" spans="12:42">
      <c r="L297" s="126"/>
      <c r="M297" s="126"/>
      <c r="N297" s="126"/>
      <c r="O297" s="126"/>
      <c r="P297" s="126"/>
      <c r="Q297" s="126"/>
      <c r="R297" s="126"/>
      <c r="S297" s="126"/>
      <c r="T297" s="126"/>
      <c r="U297" s="126"/>
      <c r="V297" s="126"/>
      <c r="W297" s="126"/>
      <c r="X297" s="126"/>
      <c r="Y297" s="126"/>
      <c r="Z297" s="126"/>
      <c r="AA297" s="126"/>
      <c r="AB297" s="126"/>
      <c r="AC297" s="126"/>
      <c r="AD297" s="126"/>
      <c r="AE297" s="126"/>
      <c r="AF297" s="126"/>
      <c r="AG297" s="126"/>
      <c r="AH297" s="126"/>
      <c r="AI297" s="126"/>
      <c r="AJ297" s="126"/>
      <c r="AK297" s="126"/>
      <c r="AL297" s="126"/>
      <c r="AM297" s="126"/>
      <c r="AN297" s="126"/>
      <c r="AO297" s="126"/>
      <c r="AP297" s="126"/>
    </row>
    <row r="298" customHeight="1" spans="12:42">
      <c r="L298" s="126"/>
      <c r="M298" s="126"/>
      <c r="N298" s="126"/>
      <c r="O298" s="126"/>
      <c r="P298" s="126"/>
      <c r="Q298" s="126"/>
      <c r="R298" s="126"/>
      <c r="S298" s="126"/>
      <c r="T298" s="126"/>
      <c r="U298" s="126"/>
      <c r="V298" s="126"/>
      <c r="W298" s="126"/>
      <c r="X298" s="126"/>
      <c r="Y298" s="126"/>
      <c r="Z298" s="126"/>
      <c r="AA298" s="126"/>
      <c r="AB298" s="126"/>
      <c r="AC298" s="126"/>
      <c r="AD298" s="126"/>
      <c r="AE298" s="126"/>
      <c r="AF298" s="126"/>
      <c r="AG298" s="126"/>
      <c r="AH298" s="126"/>
      <c r="AI298" s="126"/>
      <c r="AJ298" s="126"/>
      <c r="AK298" s="126"/>
      <c r="AL298" s="126"/>
      <c r="AM298" s="126"/>
      <c r="AN298" s="126"/>
      <c r="AO298" s="126"/>
      <c r="AP298" s="126"/>
    </row>
    <row r="299" customHeight="1" spans="12:42">
      <c r="L299" s="126"/>
      <c r="M299" s="126"/>
      <c r="N299" s="126"/>
      <c r="O299" s="126"/>
      <c r="P299" s="126"/>
      <c r="Q299" s="126"/>
      <c r="R299" s="126"/>
      <c r="S299" s="126"/>
      <c r="T299" s="126"/>
      <c r="U299" s="126"/>
      <c r="V299" s="126"/>
      <c r="W299" s="126"/>
      <c r="X299" s="126"/>
      <c r="Y299" s="126"/>
      <c r="Z299" s="126"/>
      <c r="AA299" s="126"/>
      <c r="AB299" s="126"/>
      <c r="AC299" s="126"/>
      <c r="AD299" s="126"/>
      <c r="AE299" s="126"/>
      <c r="AF299" s="126"/>
      <c r="AG299" s="126"/>
      <c r="AH299" s="126"/>
      <c r="AI299" s="126"/>
      <c r="AJ299" s="126"/>
      <c r="AK299" s="126"/>
      <c r="AL299" s="126"/>
      <c r="AM299" s="126"/>
      <c r="AN299" s="126"/>
      <c r="AO299" s="126"/>
      <c r="AP299" s="126"/>
    </row>
    <row r="300" customHeight="1" spans="12:42">
      <c r="L300" s="126"/>
      <c r="M300" s="126"/>
      <c r="N300" s="126"/>
      <c r="O300" s="126"/>
      <c r="P300" s="126"/>
      <c r="Q300" s="126"/>
      <c r="R300" s="126"/>
      <c r="S300" s="126"/>
      <c r="T300" s="126"/>
      <c r="U300" s="126"/>
      <c r="V300" s="126"/>
      <c r="W300" s="126"/>
      <c r="X300" s="126"/>
      <c r="Y300" s="126"/>
      <c r="Z300" s="126"/>
      <c r="AA300" s="126"/>
      <c r="AB300" s="126"/>
      <c r="AC300" s="126"/>
      <c r="AD300" s="126"/>
      <c r="AE300" s="126"/>
      <c r="AF300" s="126"/>
      <c r="AG300" s="126"/>
      <c r="AH300" s="126"/>
      <c r="AI300" s="126"/>
      <c r="AJ300" s="126"/>
      <c r="AK300" s="126"/>
      <c r="AL300" s="126"/>
      <c r="AM300" s="126"/>
      <c r="AN300" s="126"/>
      <c r="AO300" s="126"/>
      <c r="AP300" s="126"/>
    </row>
    <row r="301" customHeight="1" spans="12:42">
      <c r="L301" s="126"/>
      <c r="M301" s="126"/>
      <c r="N301" s="126"/>
      <c r="O301" s="126"/>
      <c r="P301" s="126"/>
      <c r="Q301" s="126"/>
      <c r="R301" s="126"/>
      <c r="S301" s="126"/>
      <c r="T301" s="126"/>
      <c r="U301" s="126"/>
      <c r="V301" s="126"/>
      <c r="W301" s="126"/>
      <c r="X301" s="126"/>
      <c r="Y301" s="126"/>
      <c r="Z301" s="126"/>
      <c r="AA301" s="126"/>
      <c r="AB301" s="126"/>
      <c r="AC301" s="126"/>
      <c r="AD301" s="126"/>
      <c r="AE301" s="126"/>
      <c r="AF301" s="126"/>
      <c r="AG301" s="126"/>
      <c r="AH301" s="126"/>
      <c r="AI301" s="126"/>
      <c r="AJ301" s="126"/>
      <c r="AK301" s="126"/>
      <c r="AL301" s="126"/>
      <c r="AM301" s="126"/>
      <c r="AN301" s="126"/>
      <c r="AO301" s="126"/>
      <c r="AP301" s="126"/>
    </row>
    <row r="302" customHeight="1" spans="12:42">
      <c r="L302" s="126"/>
      <c r="M302" s="126"/>
      <c r="N302" s="126"/>
      <c r="O302" s="126"/>
      <c r="P302" s="126"/>
      <c r="Q302" s="126"/>
      <c r="R302" s="126"/>
      <c r="S302" s="126"/>
      <c r="T302" s="126"/>
      <c r="U302" s="126"/>
      <c r="V302" s="126"/>
      <c r="W302" s="126"/>
      <c r="X302" s="126"/>
      <c r="Y302" s="126"/>
      <c r="Z302" s="126"/>
      <c r="AA302" s="126"/>
      <c r="AB302" s="126"/>
      <c r="AC302" s="126"/>
      <c r="AD302" s="126"/>
      <c r="AE302" s="126"/>
      <c r="AF302" s="126"/>
      <c r="AG302" s="126"/>
      <c r="AH302" s="126"/>
      <c r="AI302" s="126"/>
      <c r="AJ302" s="126"/>
      <c r="AK302" s="126"/>
      <c r="AL302" s="126"/>
      <c r="AM302" s="126"/>
      <c r="AN302" s="126"/>
      <c r="AO302" s="126"/>
      <c r="AP302" s="126"/>
    </row>
    <row r="303" customHeight="1" spans="12:42">
      <c r="L303" s="126"/>
      <c r="M303" s="126"/>
      <c r="N303" s="126"/>
      <c r="O303" s="126"/>
      <c r="P303" s="126"/>
      <c r="Q303" s="126"/>
      <c r="R303" s="126"/>
      <c r="S303" s="126"/>
      <c r="T303" s="126"/>
      <c r="U303" s="126"/>
      <c r="V303" s="126"/>
      <c r="W303" s="126"/>
      <c r="X303" s="126"/>
      <c r="Y303" s="126"/>
      <c r="Z303" s="126"/>
      <c r="AA303" s="126"/>
      <c r="AB303" s="126"/>
      <c r="AC303" s="126"/>
      <c r="AD303" s="126"/>
      <c r="AE303" s="126"/>
      <c r="AF303" s="126"/>
      <c r="AG303" s="126"/>
      <c r="AH303" s="126"/>
      <c r="AI303" s="126"/>
      <c r="AJ303" s="126"/>
      <c r="AK303" s="126"/>
      <c r="AL303" s="126"/>
      <c r="AM303" s="126"/>
      <c r="AN303" s="126"/>
      <c r="AO303" s="126"/>
      <c r="AP303" s="126"/>
    </row>
    <row r="304" customHeight="1" spans="12:42">
      <c r="L304" s="126"/>
      <c r="M304" s="126"/>
      <c r="N304" s="126"/>
      <c r="O304" s="126"/>
      <c r="P304" s="126"/>
      <c r="Q304" s="126"/>
      <c r="R304" s="126"/>
      <c r="S304" s="126"/>
      <c r="T304" s="126"/>
      <c r="U304" s="126"/>
      <c r="V304" s="126"/>
      <c r="W304" s="126"/>
      <c r="X304" s="126"/>
      <c r="Y304" s="126"/>
      <c r="Z304" s="126"/>
      <c r="AA304" s="126"/>
      <c r="AB304" s="126"/>
      <c r="AC304" s="126"/>
      <c r="AD304" s="126"/>
      <c r="AE304" s="126"/>
      <c r="AF304" s="126"/>
      <c r="AG304" s="126"/>
      <c r="AH304" s="126"/>
      <c r="AI304" s="126"/>
      <c r="AJ304" s="126"/>
      <c r="AK304" s="126"/>
      <c r="AL304" s="126"/>
      <c r="AM304" s="126"/>
      <c r="AN304" s="126"/>
      <c r="AO304" s="126"/>
      <c r="AP304" s="126"/>
    </row>
    <row r="305" customHeight="1" spans="12:42">
      <c r="L305" s="126"/>
      <c r="M305" s="126"/>
      <c r="N305" s="126"/>
      <c r="O305" s="126"/>
      <c r="P305" s="126"/>
      <c r="Q305" s="126"/>
      <c r="R305" s="126"/>
      <c r="S305" s="126"/>
      <c r="T305" s="126"/>
      <c r="U305" s="126"/>
      <c r="V305" s="126"/>
      <c r="W305" s="126"/>
      <c r="X305" s="126"/>
      <c r="Y305" s="126"/>
      <c r="Z305" s="126"/>
      <c r="AA305" s="126"/>
      <c r="AB305" s="126"/>
      <c r="AC305" s="126"/>
      <c r="AD305" s="126"/>
      <c r="AE305" s="126"/>
      <c r="AF305" s="126"/>
      <c r="AG305" s="126"/>
      <c r="AH305" s="126"/>
      <c r="AI305" s="126"/>
      <c r="AJ305" s="126"/>
      <c r="AK305" s="126"/>
      <c r="AL305" s="126"/>
      <c r="AM305" s="126"/>
      <c r="AN305" s="126"/>
      <c r="AO305" s="126"/>
      <c r="AP305" s="126"/>
    </row>
    <row r="306" customHeight="1" spans="12:42">
      <c r="L306" s="126"/>
      <c r="M306" s="126"/>
      <c r="N306" s="126"/>
      <c r="O306" s="126"/>
      <c r="P306" s="126"/>
      <c r="Q306" s="126"/>
      <c r="R306" s="126"/>
      <c r="S306" s="126"/>
      <c r="T306" s="126"/>
      <c r="U306" s="126"/>
      <c r="V306" s="126"/>
      <c r="W306" s="126"/>
      <c r="X306" s="126"/>
      <c r="Y306" s="126"/>
      <c r="Z306" s="126"/>
      <c r="AA306" s="126"/>
      <c r="AB306" s="126"/>
      <c r="AC306" s="126"/>
      <c r="AD306" s="126"/>
      <c r="AE306" s="126"/>
      <c r="AF306" s="126"/>
      <c r="AG306" s="126"/>
      <c r="AH306" s="126"/>
      <c r="AI306" s="126"/>
      <c r="AJ306" s="126"/>
      <c r="AK306" s="126"/>
      <c r="AL306" s="126"/>
      <c r="AM306" s="126"/>
      <c r="AN306" s="126"/>
      <c r="AO306" s="126"/>
      <c r="AP306" s="126"/>
    </row>
    <row r="307" customHeight="1" spans="12:42">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row>
    <row r="308" customHeight="1" spans="12:42">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row>
    <row r="309" customHeight="1" spans="12:42">
      <c r="L309" s="126"/>
      <c r="M309" s="126"/>
      <c r="N309" s="126"/>
      <c r="O309" s="126"/>
      <c r="P309" s="126"/>
      <c r="Q309" s="126"/>
      <c r="R309" s="126"/>
      <c r="S309" s="126"/>
      <c r="T309" s="126"/>
      <c r="U309" s="126"/>
      <c r="V309" s="126"/>
      <c r="W309" s="126"/>
      <c r="X309" s="126"/>
      <c r="Y309" s="126"/>
      <c r="Z309" s="126"/>
      <c r="AA309" s="126"/>
      <c r="AB309" s="126"/>
      <c r="AC309" s="126"/>
      <c r="AD309" s="126"/>
      <c r="AE309" s="126"/>
      <c r="AF309" s="126"/>
      <c r="AG309" s="126"/>
      <c r="AH309" s="126"/>
      <c r="AI309" s="126"/>
      <c r="AJ309" s="126"/>
      <c r="AK309" s="126"/>
      <c r="AL309" s="126"/>
      <c r="AM309" s="126"/>
      <c r="AN309" s="126"/>
      <c r="AO309" s="126"/>
      <c r="AP309" s="126"/>
    </row>
    <row r="310" customHeight="1" spans="12:42">
      <c r="L310" s="126"/>
      <c r="M310" s="126"/>
      <c r="N310" s="126"/>
      <c r="O310" s="126"/>
      <c r="P310" s="126"/>
      <c r="Q310" s="126"/>
      <c r="R310" s="126"/>
      <c r="S310" s="126"/>
      <c r="T310" s="126"/>
      <c r="U310" s="126"/>
      <c r="V310" s="126"/>
      <c r="W310" s="126"/>
      <c r="X310" s="126"/>
      <c r="Y310" s="126"/>
      <c r="Z310" s="126"/>
      <c r="AA310" s="126"/>
      <c r="AB310" s="126"/>
      <c r="AC310" s="126"/>
      <c r="AD310" s="126"/>
      <c r="AE310" s="126"/>
      <c r="AF310" s="126"/>
      <c r="AG310" s="126"/>
      <c r="AH310" s="126"/>
      <c r="AI310" s="126"/>
      <c r="AJ310" s="126"/>
      <c r="AK310" s="126"/>
      <c r="AL310" s="126"/>
      <c r="AM310" s="126"/>
      <c r="AN310" s="126"/>
      <c r="AO310" s="126"/>
      <c r="AP310" s="126"/>
    </row>
    <row r="311" customHeight="1" spans="12:42">
      <c r="L311" s="126"/>
      <c r="M311" s="126"/>
      <c r="N311" s="126"/>
      <c r="O311" s="126"/>
      <c r="P311" s="126"/>
      <c r="Q311" s="126"/>
      <c r="R311" s="126"/>
      <c r="S311" s="126"/>
      <c r="T311" s="126"/>
      <c r="U311" s="126"/>
      <c r="V311" s="126"/>
      <c r="W311" s="126"/>
      <c r="X311" s="126"/>
      <c r="Y311" s="126"/>
      <c r="Z311" s="126"/>
      <c r="AA311" s="126"/>
      <c r="AB311" s="126"/>
      <c r="AC311" s="126"/>
      <c r="AD311" s="126"/>
      <c r="AE311" s="126"/>
      <c r="AF311" s="126"/>
      <c r="AG311" s="126"/>
      <c r="AH311" s="126"/>
      <c r="AI311" s="126"/>
      <c r="AJ311" s="126"/>
      <c r="AK311" s="126"/>
      <c r="AL311" s="126"/>
      <c r="AM311" s="126"/>
      <c r="AN311" s="126"/>
      <c r="AO311" s="126"/>
      <c r="AP311" s="126"/>
    </row>
    <row r="312" customHeight="1" spans="12:42">
      <c r="L312" s="126"/>
      <c r="M312" s="126"/>
      <c r="N312" s="126"/>
      <c r="O312" s="126"/>
      <c r="P312" s="126"/>
      <c r="Q312" s="126"/>
      <c r="R312" s="126"/>
      <c r="S312" s="126"/>
      <c r="T312" s="126"/>
      <c r="U312" s="126"/>
      <c r="V312" s="126"/>
      <c r="W312" s="126"/>
      <c r="X312" s="126"/>
      <c r="Y312" s="126"/>
      <c r="Z312" s="126"/>
      <c r="AA312" s="126"/>
      <c r="AB312" s="126"/>
      <c r="AC312" s="126"/>
      <c r="AD312" s="126"/>
      <c r="AE312" s="126"/>
      <c r="AF312" s="126"/>
      <c r="AG312" s="126"/>
      <c r="AH312" s="126"/>
      <c r="AI312" s="126"/>
      <c r="AJ312" s="126"/>
      <c r="AK312" s="126"/>
      <c r="AL312" s="126"/>
      <c r="AM312" s="126"/>
      <c r="AN312" s="126"/>
      <c r="AO312" s="126"/>
      <c r="AP312" s="126"/>
    </row>
    <row r="313" customHeight="1" spans="12:42">
      <c r="L313" s="126"/>
      <c r="M313" s="126"/>
      <c r="N313" s="126"/>
      <c r="O313" s="126"/>
      <c r="P313" s="126"/>
      <c r="Q313" s="126"/>
      <c r="R313" s="126"/>
      <c r="S313" s="126"/>
      <c r="T313" s="126"/>
      <c r="U313" s="126"/>
      <c r="V313" s="126"/>
      <c r="W313" s="126"/>
      <c r="X313" s="126"/>
      <c r="Y313" s="126"/>
      <c r="Z313" s="126"/>
      <c r="AA313" s="126"/>
      <c r="AB313" s="126"/>
      <c r="AC313" s="126"/>
      <c r="AD313" s="126"/>
      <c r="AE313" s="126"/>
      <c r="AF313" s="126"/>
      <c r="AG313" s="126"/>
      <c r="AH313" s="126"/>
      <c r="AI313" s="126"/>
      <c r="AJ313" s="126"/>
      <c r="AK313" s="126"/>
      <c r="AL313" s="126"/>
      <c r="AM313" s="126"/>
      <c r="AN313" s="126"/>
      <c r="AO313" s="126"/>
      <c r="AP313" s="126"/>
    </row>
    <row r="314" customHeight="1" spans="12:42">
      <c r="L314" s="126"/>
      <c r="M314" s="126"/>
      <c r="N314" s="126"/>
      <c r="O314" s="126"/>
      <c r="P314" s="126"/>
      <c r="Q314" s="126"/>
      <c r="R314" s="126"/>
      <c r="S314" s="126"/>
      <c r="T314" s="126"/>
      <c r="U314" s="126"/>
      <c r="V314" s="126"/>
      <c r="W314" s="126"/>
      <c r="X314" s="126"/>
      <c r="Y314" s="126"/>
      <c r="Z314" s="126"/>
      <c r="AA314" s="126"/>
      <c r="AB314" s="126"/>
      <c r="AC314" s="126"/>
      <c r="AD314" s="126"/>
      <c r="AE314" s="126"/>
      <c r="AF314" s="126"/>
      <c r="AG314" s="126"/>
      <c r="AH314" s="126"/>
      <c r="AI314" s="126"/>
      <c r="AJ314" s="126"/>
      <c r="AK314" s="126"/>
      <c r="AL314" s="126"/>
      <c r="AM314" s="126"/>
      <c r="AN314" s="126"/>
      <c r="AO314" s="126"/>
      <c r="AP314" s="126"/>
    </row>
    <row r="315" customHeight="1" spans="12:42">
      <c r="L315" s="126"/>
      <c r="M315" s="126"/>
      <c r="N315" s="126"/>
      <c r="O315" s="126"/>
      <c r="P315" s="126"/>
      <c r="Q315" s="126"/>
      <c r="R315" s="126"/>
      <c r="S315" s="126"/>
      <c r="T315" s="126"/>
      <c r="U315" s="126"/>
      <c r="V315" s="126"/>
      <c r="W315" s="126"/>
      <c r="X315" s="126"/>
      <c r="Y315" s="126"/>
      <c r="Z315" s="126"/>
      <c r="AA315" s="126"/>
      <c r="AB315" s="126"/>
      <c r="AC315" s="126"/>
      <c r="AD315" s="126"/>
      <c r="AE315" s="126"/>
      <c r="AF315" s="126"/>
      <c r="AG315" s="126"/>
      <c r="AH315" s="126"/>
      <c r="AI315" s="126"/>
      <c r="AJ315" s="126"/>
      <c r="AK315" s="126"/>
      <c r="AL315" s="126"/>
      <c r="AM315" s="126"/>
      <c r="AN315" s="126"/>
      <c r="AO315" s="126"/>
      <c r="AP315" s="126"/>
    </row>
    <row r="316" customHeight="1" spans="12:42">
      <c r="L316" s="126"/>
      <c r="M316" s="126"/>
      <c r="N316" s="126"/>
      <c r="O316" s="126"/>
      <c r="P316" s="126"/>
      <c r="Q316" s="126"/>
      <c r="R316" s="126"/>
      <c r="S316" s="126"/>
      <c r="T316" s="126"/>
      <c r="U316" s="126"/>
      <c r="V316" s="126"/>
      <c r="W316" s="126"/>
      <c r="X316" s="126"/>
      <c r="Y316" s="126"/>
      <c r="Z316" s="126"/>
      <c r="AA316" s="126"/>
      <c r="AB316" s="126"/>
      <c r="AC316" s="126"/>
      <c r="AD316" s="126"/>
      <c r="AE316" s="126"/>
      <c r="AF316" s="126"/>
      <c r="AG316" s="126"/>
      <c r="AH316" s="126"/>
      <c r="AI316" s="126"/>
      <c r="AJ316" s="126"/>
      <c r="AK316" s="126"/>
      <c r="AL316" s="126"/>
      <c r="AM316" s="126"/>
      <c r="AN316" s="126"/>
      <c r="AO316" s="126"/>
      <c r="AP316" s="126"/>
    </row>
    <row r="317" customHeight="1" spans="12:42">
      <c r="L317" s="126"/>
      <c r="M317" s="126"/>
      <c r="N317" s="126"/>
      <c r="O317" s="126"/>
      <c r="P317" s="126"/>
      <c r="Q317" s="126"/>
      <c r="R317" s="126"/>
      <c r="S317" s="126"/>
      <c r="T317" s="126"/>
      <c r="U317" s="126"/>
      <c r="V317" s="126"/>
      <c r="W317" s="126"/>
      <c r="X317" s="126"/>
      <c r="Y317" s="126"/>
      <c r="Z317" s="126"/>
      <c r="AA317" s="126"/>
      <c r="AB317" s="126"/>
      <c r="AC317" s="126"/>
      <c r="AD317" s="126"/>
      <c r="AE317" s="126"/>
      <c r="AF317" s="126"/>
      <c r="AG317" s="126"/>
      <c r="AH317" s="126"/>
      <c r="AI317" s="126"/>
      <c r="AJ317" s="126"/>
      <c r="AK317" s="126"/>
      <c r="AL317" s="126"/>
      <c r="AM317" s="126"/>
      <c r="AN317" s="126"/>
      <c r="AO317" s="126"/>
      <c r="AP317" s="126"/>
    </row>
    <row r="318" customHeight="1" spans="12:42">
      <c r="L318" s="126"/>
      <c r="M318" s="126"/>
      <c r="N318" s="126"/>
      <c r="O318" s="126"/>
      <c r="P318" s="126"/>
      <c r="Q318" s="126"/>
      <c r="R318" s="126"/>
      <c r="S318" s="126"/>
      <c r="T318" s="126"/>
      <c r="U318" s="126"/>
      <c r="V318" s="126"/>
      <c r="W318" s="126"/>
      <c r="X318" s="126"/>
      <c r="Y318" s="126"/>
      <c r="Z318" s="126"/>
      <c r="AA318" s="126"/>
      <c r="AB318" s="126"/>
      <c r="AC318" s="126"/>
      <c r="AD318" s="126"/>
      <c r="AE318" s="126"/>
      <c r="AF318" s="126"/>
      <c r="AG318" s="126"/>
      <c r="AH318" s="126"/>
      <c r="AI318" s="126"/>
      <c r="AJ318" s="126"/>
      <c r="AK318" s="126"/>
      <c r="AL318" s="126"/>
      <c r="AM318" s="126"/>
      <c r="AN318" s="126"/>
      <c r="AO318" s="126"/>
      <c r="AP318" s="126"/>
    </row>
    <row r="319" customHeight="1" spans="12:42">
      <c r="L319" s="126"/>
      <c r="M319" s="126"/>
      <c r="N319" s="126"/>
      <c r="O319" s="126"/>
      <c r="P319" s="126"/>
      <c r="Q319" s="126"/>
      <c r="R319" s="126"/>
      <c r="S319" s="126"/>
      <c r="T319" s="126"/>
      <c r="U319" s="126"/>
      <c r="V319" s="126"/>
      <c r="W319" s="126"/>
      <c r="X319" s="126"/>
      <c r="Y319" s="126"/>
      <c r="Z319" s="126"/>
      <c r="AA319" s="126"/>
      <c r="AB319" s="126"/>
      <c r="AC319" s="126"/>
      <c r="AD319" s="126"/>
      <c r="AE319" s="126"/>
      <c r="AF319" s="126"/>
      <c r="AG319" s="126"/>
      <c r="AH319" s="126"/>
      <c r="AI319" s="126"/>
      <c r="AJ319" s="126"/>
      <c r="AK319" s="126"/>
      <c r="AL319" s="126"/>
      <c r="AM319" s="126"/>
      <c r="AN319" s="126"/>
      <c r="AO319" s="126"/>
      <c r="AP319" s="126"/>
    </row>
    <row r="320" customHeight="1" spans="12:42">
      <c r="L320" s="126"/>
      <c r="M320" s="126"/>
      <c r="N320" s="126"/>
      <c r="O320" s="126"/>
      <c r="P320" s="126"/>
      <c r="Q320" s="126"/>
      <c r="R320" s="126"/>
      <c r="S320" s="126"/>
      <c r="T320" s="126"/>
      <c r="U320" s="126"/>
      <c r="V320" s="126"/>
      <c r="W320" s="126"/>
      <c r="X320" s="126"/>
      <c r="Y320" s="126"/>
      <c r="Z320" s="126"/>
      <c r="AA320" s="126"/>
      <c r="AB320" s="126"/>
      <c r="AC320" s="126"/>
      <c r="AD320" s="126"/>
      <c r="AE320" s="126"/>
      <c r="AF320" s="126"/>
      <c r="AG320" s="126"/>
      <c r="AH320" s="126"/>
      <c r="AI320" s="126"/>
      <c r="AJ320" s="126"/>
      <c r="AK320" s="126"/>
      <c r="AL320" s="126"/>
      <c r="AM320" s="126"/>
      <c r="AN320" s="126"/>
      <c r="AO320" s="126"/>
      <c r="AP320" s="126"/>
    </row>
    <row r="321" customHeight="1" spans="12:42">
      <c r="L321" s="126"/>
      <c r="M321" s="126"/>
      <c r="N321" s="126"/>
      <c r="O321" s="126"/>
      <c r="P321" s="126"/>
      <c r="Q321" s="126"/>
      <c r="R321" s="126"/>
      <c r="S321" s="126"/>
      <c r="T321" s="126"/>
      <c r="U321" s="126"/>
      <c r="V321" s="126"/>
      <c r="W321" s="126"/>
      <c r="X321" s="126"/>
      <c r="Y321" s="126"/>
      <c r="Z321" s="126"/>
      <c r="AA321" s="126"/>
      <c r="AB321" s="126"/>
      <c r="AC321" s="126"/>
      <c r="AD321" s="126"/>
      <c r="AE321" s="126"/>
      <c r="AF321" s="126"/>
      <c r="AG321" s="126"/>
      <c r="AH321" s="126"/>
      <c r="AI321" s="126"/>
      <c r="AJ321" s="126"/>
      <c r="AK321" s="126"/>
      <c r="AL321" s="126"/>
      <c r="AM321" s="126"/>
      <c r="AN321" s="126"/>
      <c r="AO321" s="126"/>
      <c r="AP321" s="126"/>
    </row>
    <row r="322" customHeight="1" spans="12:42">
      <c r="L322" s="126"/>
      <c r="M322" s="126"/>
      <c r="N322" s="126"/>
      <c r="O322" s="126"/>
      <c r="P322" s="126"/>
      <c r="Q322" s="126"/>
      <c r="R322" s="126"/>
      <c r="S322" s="126"/>
      <c r="T322" s="126"/>
      <c r="U322" s="126"/>
      <c r="V322" s="126"/>
      <c r="W322" s="126"/>
      <c r="X322" s="126"/>
      <c r="Y322" s="126"/>
      <c r="Z322" s="126"/>
      <c r="AA322" s="126"/>
      <c r="AB322" s="126"/>
      <c r="AC322" s="126"/>
      <c r="AD322" s="126"/>
      <c r="AE322" s="126"/>
      <c r="AF322" s="126"/>
      <c r="AG322" s="126"/>
      <c r="AH322" s="126"/>
      <c r="AI322" s="126"/>
      <c r="AJ322" s="126"/>
      <c r="AK322" s="126"/>
      <c r="AL322" s="126"/>
      <c r="AM322" s="126"/>
      <c r="AN322" s="126"/>
      <c r="AO322" s="126"/>
      <c r="AP322" s="126"/>
    </row>
    <row r="323" customHeight="1" spans="12:42">
      <c r="L323" s="126"/>
      <c r="M323" s="126"/>
      <c r="N323" s="126"/>
      <c r="O323" s="126"/>
      <c r="P323" s="126"/>
      <c r="Q323" s="126"/>
      <c r="R323" s="126"/>
      <c r="S323" s="126"/>
      <c r="T323" s="126"/>
      <c r="U323" s="126"/>
      <c r="V323" s="126"/>
      <c r="W323" s="126"/>
      <c r="X323" s="126"/>
      <c r="Y323" s="126"/>
      <c r="Z323" s="126"/>
      <c r="AA323" s="126"/>
      <c r="AB323" s="126"/>
      <c r="AC323" s="126"/>
      <c r="AD323" s="126"/>
      <c r="AE323" s="126"/>
      <c r="AF323" s="126"/>
      <c r="AG323" s="126"/>
      <c r="AH323" s="126"/>
      <c r="AI323" s="126"/>
      <c r="AJ323" s="126"/>
      <c r="AK323" s="126"/>
      <c r="AL323" s="126"/>
      <c r="AM323" s="126"/>
      <c r="AN323" s="126"/>
      <c r="AO323" s="126"/>
      <c r="AP323" s="126"/>
    </row>
    <row r="324" customHeight="1" spans="12:42">
      <c r="L324" s="126"/>
      <c r="M324" s="126"/>
      <c r="N324" s="126"/>
      <c r="O324" s="126"/>
      <c r="P324" s="126"/>
      <c r="Q324" s="126"/>
      <c r="R324" s="126"/>
      <c r="S324" s="126"/>
      <c r="T324" s="126"/>
      <c r="U324" s="126"/>
      <c r="V324" s="126"/>
      <c r="W324" s="126"/>
      <c r="X324" s="126"/>
      <c r="Y324" s="126"/>
      <c r="Z324" s="126"/>
      <c r="AA324" s="126"/>
      <c r="AB324" s="126"/>
      <c r="AC324" s="126"/>
      <c r="AD324" s="126"/>
      <c r="AE324" s="126"/>
      <c r="AF324" s="126"/>
      <c r="AG324" s="126"/>
      <c r="AH324" s="126"/>
      <c r="AI324" s="126"/>
      <c r="AJ324" s="126"/>
      <c r="AK324" s="126"/>
      <c r="AL324" s="126"/>
      <c r="AM324" s="126"/>
      <c r="AN324" s="126"/>
      <c r="AO324" s="126"/>
      <c r="AP324" s="126"/>
    </row>
    <row r="325" customHeight="1" spans="12:42">
      <c r="L325" s="126"/>
      <c r="M325" s="126"/>
      <c r="N325" s="126"/>
      <c r="O325" s="126"/>
      <c r="P325" s="126"/>
      <c r="Q325" s="126"/>
      <c r="R325" s="126"/>
      <c r="S325" s="126"/>
      <c r="T325" s="126"/>
      <c r="U325" s="126"/>
      <c r="V325" s="126"/>
      <c r="W325" s="126"/>
      <c r="X325" s="126"/>
      <c r="Y325" s="126"/>
      <c r="Z325" s="126"/>
      <c r="AA325" s="126"/>
      <c r="AB325" s="126"/>
      <c r="AC325" s="126"/>
      <c r="AD325" s="126"/>
      <c r="AE325" s="126"/>
      <c r="AF325" s="126"/>
      <c r="AG325" s="126"/>
      <c r="AH325" s="126"/>
      <c r="AI325" s="126"/>
      <c r="AJ325" s="126"/>
      <c r="AK325" s="126"/>
      <c r="AL325" s="126"/>
      <c r="AM325" s="126"/>
      <c r="AN325" s="126"/>
      <c r="AO325" s="126"/>
      <c r="AP325" s="126"/>
    </row>
    <row r="326" customHeight="1" spans="12:42">
      <c r="L326" s="126"/>
      <c r="M326" s="126"/>
      <c r="N326" s="126"/>
      <c r="O326" s="126"/>
      <c r="P326" s="126"/>
      <c r="Q326" s="126"/>
      <c r="R326" s="126"/>
      <c r="S326" s="126"/>
      <c r="T326" s="126"/>
      <c r="U326" s="126"/>
      <c r="V326" s="126"/>
      <c r="W326" s="126"/>
      <c r="X326" s="126"/>
      <c r="Y326" s="126"/>
      <c r="Z326" s="126"/>
      <c r="AA326" s="126"/>
      <c r="AB326" s="126"/>
      <c r="AC326" s="126"/>
      <c r="AD326" s="126"/>
      <c r="AE326" s="126"/>
      <c r="AF326" s="126"/>
      <c r="AG326" s="126"/>
      <c r="AH326" s="126"/>
      <c r="AI326" s="126"/>
      <c r="AJ326" s="126"/>
      <c r="AK326" s="126"/>
      <c r="AL326" s="126"/>
      <c r="AM326" s="126"/>
      <c r="AN326" s="126"/>
      <c r="AO326" s="126"/>
      <c r="AP326" s="126"/>
    </row>
    <row r="327" customHeight="1" spans="12:42">
      <c r="L327" s="126"/>
      <c r="M327" s="126"/>
      <c r="N327" s="126"/>
      <c r="O327" s="126"/>
      <c r="P327" s="126"/>
      <c r="Q327" s="126"/>
      <c r="R327" s="126"/>
      <c r="S327" s="126"/>
      <c r="T327" s="126"/>
      <c r="U327" s="126"/>
      <c r="V327" s="126"/>
      <c r="W327" s="126"/>
      <c r="X327" s="126"/>
      <c r="Y327" s="126"/>
      <c r="Z327" s="126"/>
      <c r="AA327" s="126"/>
      <c r="AB327" s="126"/>
      <c r="AC327" s="126"/>
      <c r="AD327" s="126"/>
      <c r="AE327" s="126"/>
      <c r="AF327" s="126"/>
      <c r="AG327" s="126"/>
      <c r="AH327" s="126"/>
      <c r="AI327" s="126"/>
      <c r="AJ327" s="126"/>
      <c r="AK327" s="126"/>
      <c r="AL327" s="126"/>
      <c r="AM327" s="126"/>
      <c r="AN327" s="126"/>
      <c r="AO327" s="126"/>
      <c r="AP327" s="126"/>
    </row>
    <row r="328" customHeight="1" spans="12:42">
      <c r="L328" s="126"/>
      <c r="M328" s="126"/>
      <c r="N328" s="126"/>
      <c r="O328" s="126"/>
      <c r="P328" s="126"/>
      <c r="Q328" s="126"/>
      <c r="R328" s="126"/>
      <c r="S328" s="126"/>
      <c r="T328" s="126"/>
      <c r="U328" s="126"/>
      <c r="V328" s="126"/>
      <c r="W328" s="126"/>
      <c r="X328" s="126"/>
      <c r="Y328" s="126"/>
      <c r="Z328" s="126"/>
      <c r="AA328" s="126"/>
      <c r="AB328" s="126"/>
      <c r="AC328" s="126"/>
      <c r="AD328" s="126"/>
      <c r="AE328" s="126"/>
      <c r="AF328" s="126"/>
      <c r="AG328" s="126"/>
      <c r="AH328" s="126"/>
      <c r="AI328" s="126"/>
      <c r="AJ328" s="126"/>
      <c r="AK328" s="126"/>
      <c r="AL328" s="126"/>
      <c r="AM328" s="126"/>
      <c r="AN328" s="126"/>
      <c r="AO328" s="126"/>
      <c r="AP328" s="126"/>
    </row>
    <row r="329" customHeight="1" spans="12:42">
      <c r="L329" s="126"/>
      <c r="M329" s="126"/>
      <c r="N329" s="126"/>
      <c r="O329" s="126"/>
      <c r="P329" s="126"/>
      <c r="Q329" s="126"/>
      <c r="R329" s="126"/>
      <c r="S329" s="126"/>
      <c r="T329" s="126"/>
      <c r="U329" s="126"/>
      <c r="V329" s="126"/>
      <c r="W329" s="126"/>
      <c r="X329" s="126"/>
      <c r="Y329" s="126"/>
      <c r="Z329" s="126"/>
      <c r="AA329" s="126"/>
      <c r="AB329" s="126"/>
      <c r="AC329" s="126"/>
      <c r="AD329" s="126"/>
      <c r="AE329" s="126"/>
      <c r="AF329" s="126"/>
      <c r="AG329" s="126"/>
      <c r="AH329" s="126"/>
      <c r="AI329" s="126"/>
      <c r="AJ329" s="126"/>
      <c r="AK329" s="126"/>
      <c r="AL329" s="126"/>
      <c r="AM329" s="126"/>
      <c r="AN329" s="126"/>
      <c r="AO329" s="126"/>
      <c r="AP329" s="126"/>
    </row>
    <row r="330" customHeight="1" spans="12:42">
      <c r="L330" s="126"/>
      <c r="M330" s="126"/>
      <c r="N330" s="126"/>
      <c r="O330" s="126"/>
      <c r="P330" s="126"/>
      <c r="Q330" s="126"/>
      <c r="R330" s="126"/>
      <c r="S330" s="126"/>
      <c r="T330" s="126"/>
      <c r="U330" s="126"/>
      <c r="V330" s="126"/>
      <c r="W330" s="126"/>
      <c r="X330" s="126"/>
      <c r="Y330" s="126"/>
      <c r="Z330" s="126"/>
      <c r="AA330" s="126"/>
      <c r="AB330" s="126"/>
      <c r="AC330" s="126"/>
      <c r="AD330" s="126"/>
      <c r="AE330" s="126"/>
      <c r="AF330" s="126"/>
      <c r="AG330" s="126"/>
      <c r="AH330" s="126"/>
      <c r="AI330" s="126"/>
      <c r="AJ330" s="126"/>
      <c r="AK330" s="126"/>
      <c r="AL330" s="126"/>
      <c r="AM330" s="126"/>
      <c r="AN330" s="126"/>
      <c r="AO330" s="126"/>
      <c r="AP330" s="126"/>
    </row>
    <row r="331" customHeight="1" spans="12:42">
      <c r="L331" s="126"/>
      <c r="M331" s="126"/>
      <c r="N331" s="126"/>
      <c r="O331" s="126"/>
      <c r="P331" s="126"/>
      <c r="Q331" s="126"/>
      <c r="R331" s="126"/>
      <c r="S331" s="126"/>
      <c r="T331" s="126"/>
      <c r="U331" s="126"/>
      <c r="V331" s="126"/>
      <c r="W331" s="126"/>
      <c r="X331" s="126"/>
      <c r="Y331" s="126"/>
      <c r="Z331" s="126"/>
      <c r="AA331" s="126"/>
      <c r="AB331" s="126"/>
      <c r="AC331" s="126"/>
      <c r="AD331" s="126"/>
      <c r="AE331" s="126"/>
      <c r="AF331" s="126"/>
      <c r="AG331" s="126"/>
      <c r="AH331" s="126"/>
      <c r="AI331" s="126"/>
      <c r="AJ331" s="126"/>
      <c r="AK331" s="126"/>
      <c r="AL331" s="126"/>
      <c r="AM331" s="126"/>
      <c r="AN331" s="126"/>
      <c r="AO331" s="126"/>
      <c r="AP331" s="126"/>
    </row>
    <row r="332" customHeight="1" spans="12:42">
      <c r="L332" s="126"/>
      <c r="M332" s="126"/>
      <c r="N332" s="126"/>
      <c r="O332" s="126"/>
      <c r="P332" s="126"/>
      <c r="Q332" s="126"/>
      <c r="R332" s="126"/>
      <c r="S332" s="126"/>
      <c r="T332" s="126"/>
      <c r="U332" s="126"/>
      <c r="V332" s="126"/>
      <c r="W332" s="126"/>
      <c r="X332" s="126"/>
      <c r="Y332" s="126"/>
      <c r="Z332" s="126"/>
      <c r="AA332" s="126"/>
      <c r="AB332" s="126"/>
      <c r="AC332" s="126"/>
      <c r="AD332" s="126"/>
      <c r="AE332" s="126"/>
      <c r="AF332" s="126"/>
      <c r="AG332" s="126"/>
      <c r="AH332" s="126"/>
      <c r="AI332" s="126"/>
      <c r="AJ332" s="126"/>
      <c r="AK332" s="126"/>
      <c r="AL332" s="126"/>
      <c r="AM332" s="126"/>
      <c r="AN332" s="126"/>
      <c r="AO332" s="126"/>
      <c r="AP332" s="126"/>
    </row>
    <row r="333" customHeight="1" spans="12:42">
      <c r="L333" s="126"/>
      <c r="M333" s="126"/>
      <c r="N333" s="126"/>
      <c r="O333" s="126"/>
      <c r="P333" s="126"/>
      <c r="Q333" s="126"/>
      <c r="R333" s="126"/>
      <c r="S333" s="126"/>
      <c r="T333" s="126"/>
      <c r="U333" s="126"/>
      <c r="V333" s="126"/>
      <c r="W333" s="126"/>
      <c r="X333" s="126"/>
      <c r="Y333" s="126"/>
      <c r="Z333" s="126"/>
      <c r="AA333" s="126"/>
      <c r="AB333" s="126"/>
      <c r="AC333" s="126"/>
      <c r="AD333" s="126"/>
      <c r="AE333" s="126"/>
      <c r="AF333" s="126"/>
      <c r="AG333" s="126"/>
      <c r="AH333" s="126"/>
      <c r="AI333" s="126"/>
      <c r="AJ333" s="126"/>
      <c r="AK333" s="126"/>
      <c r="AL333" s="126"/>
      <c r="AM333" s="126"/>
      <c r="AN333" s="126"/>
      <c r="AO333" s="126"/>
      <c r="AP333" s="126"/>
    </row>
    <row r="334" customHeight="1" spans="12:42">
      <c r="L334" s="126"/>
      <c r="M334" s="126"/>
      <c r="N334" s="126"/>
      <c r="O334" s="126"/>
      <c r="P334" s="126"/>
      <c r="Q334" s="126"/>
      <c r="R334" s="126"/>
      <c r="S334" s="126"/>
      <c r="T334" s="126"/>
      <c r="U334" s="126"/>
      <c r="V334" s="126"/>
      <c r="W334" s="126"/>
      <c r="X334" s="126"/>
      <c r="Y334" s="126"/>
      <c r="Z334" s="126"/>
      <c r="AA334" s="126"/>
      <c r="AB334" s="126"/>
      <c r="AC334" s="126"/>
      <c r="AD334" s="126"/>
      <c r="AE334" s="126"/>
      <c r="AF334" s="126"/>
      <c r="AG334" s="126"/>
      <c r="AH334" s="126"/>
      <c r="AI334" s="126"/>
      <c r="AJ334" s="126"/>
      <c r="AK334" s="126"/>
      <c r="AL334" s="126"/>
      <c r="AM334" s="126"/>
      <c r="AN334" s="126"/>
      <c r="AO334" s="126"/>
      <c r="AP334" s="126"/>
    </row>
    <row r="335" customHeight="1" spans="12:42">
      <c r="L335" s="126"/>
      <c r="M335" s="126"/>
      <c r="N335" s="126"/>
      <c r="O335" s="126"/>
      <c r="P335" s="126"/>
      <c r="Q335" s="126"/>
      <c r="R335" s="126"/>
      <c r="S335" s="126"/>
      <c r="T335" s="126"/>
      <c r="U335" s="126"/>
      <c r="V335" s="126"/>
      <c r="W335" s="126"/>
      <c r="X335" s="126"/>
      <c r="Y335" s="126"/>
      <c r="Z335" s="126"/>
      <c r="AA335" s="126"/>
      <c r="AB335" s="126"/>
      <c r="AC335" s="126"/>
      <c r="AD335" s="126"/>
      <c r="AE335" s="126"/>
      <c r="AF335" s="126"/>
      <c r="AG335" s="126"/>
      <c r="AH335" s="126"/>
      <c r="AI335" s="126"/>
      <c r="AJ335" s="126"/>
      <c r="AK335" s="126"/>
      <c r="AL335" s="126"/>
      <c r="AM335" s="126"/>
      <c r="AN335" s="126"/>
      <c r="AO335" s="126"/>
      <c r="AP335" s="126"/>
    </row>
    <row r="336" customHeight="1" spans="12:42">
      <c r="L336" s="126"/>
      <c r="M336" s="126"/>
      <c r="N336" s="126"/>
      <c r="O336" s="126"/>
      <c r="P336" s="126"/>
      <c r="Q336" s="126"/>
      <c r="R336" s="126"/>
      <c r="S336" s="126"/>
      <c r="T336" s="126"/>
      <c r="U336" s="126"/>
      <c r="V336" s="126"/>
      <c r="W336" s="126"/>
      <c r="X336" s="126"/>
      <c r="Y336" s="126"/>
      <c r="Z336" s="126"/>
      <c r="AA336" s="126"/>
      <c r="AB336" s="126"/>
      <c r="AC336" s="126"/>
      <c r="AD336" s="126"/>
      <c r="AE336" s="126"/>
      <c r="AF336" s="126"/>
      <c r="AG336" s="126"/>
      <c r="AH336" s="126"/>
      <c r="AI336" s="126"/>
      <c r="AJ336" s="126"/>
      <c r="AK336" s="126"/>
      <c r="AL336" s="126"/>
      <c r="AM336" s="126"/>
      <c r="AN336" s="126"/>
      <c r="AO336" s="126"/>
      <c r="AP336" s="126"/>
    </row>
    <row r="337" customHeight="1" spans="12:42">
      <c r="L337" s="126"/>
      <c r="M337" s="126"/>
      <c r="N337" s="126"/>
      <c r="O337" s="126"/>
      <c r="P337" s="126"/>
      <c r="Q337" s="126"/>
      <c r="R337" s="126"/>
      <c r="S337" s="126"/>
      <c r="T337" s="126"/>
      <c r="U337" s="126"/>
      <c r="V337" s="126"/>
      <c r="W337" s="126"/>
      <c r="X337" s="126"/>
      <c r="Y337" s="126"/>
      <c r="Z337" s="126"/>
      <c r="AA337" s="126"/>
      <c r="AB337" s="126"/>
      <c r="AC337" s="126"/>
      <c r="AD337" s="126"/>
      <c r="AE337" s="126"/>
      <c r="AF337" s="126"/>
      <c r="AG337" s="126"/>
      <c r="AH337" s="126"/>
      <c r="AI337" s="126"/>
      <c r="AJ337" s="126"/>
      <c r="AK337" s="126"/>
      <c r="AL337" s="126"/>
      <c r="AM337" s="126"/>
      <c r="AN337" s="126"/>
      <c r="AO337" s="126"/>
      <c r="AP337" s="126"/>
    </row>
    <row r="338" customHeight="1" spans="12:42">
      <c r="L338" s="126"/>
      <c r="M338" s="126"/>
      <c r="N338" s="126"/>
      <c r="O338" s="126"/>
      <c r="P338" s="126"/>
      <c r="Q338" s="126"/>
      <c r="R338" s="126"/>
      <c r="S338" s="126"/>
      <c r="T338" s="126"/>
      <c r="U338" s="126"/>
      <c r="V338" s="126"/>
      <c r="W338" s="126"/>
      <c r="X338" s="126"/>
      <c r="Y338" s="126"/>
      <c r="Z338" s="126"/>
      <c r="AA338" s="126"/>
      <c r="AB338" s="126"/>
      <c r="AC338" s="126"/>
      <c r="AD338" s="126"/>
      <c r="AE338" s="126"/>
      <c r="AF338" s="126"/>
      <c r="AG338" s="126"/>
      <c r="AH338" s="126"/>
      <c r="AI338" s="126"/>
      <c r="AJ338" s="126"/>
      <c r="AK338" s="126"/>
      <c r="AL338" s="126"/>
      <c r="AM338" s="126"/>
      <c r="AN338" s="126"/>
      <c r="AO338" s="126"/>
      <c r="AP338" s="126"/>
    </row>
    <row r="339" customHeight="1" spans="12:42">
      <c r="L339" s="126"/>
      <c r="M339" s="126"/>
      <c r="N339" s="126"/>
      <c r="O339" s="126"/>
      <c r="P339" s="126"/>
      <c r="Q339" s="126"/>
      <c r="R339" s="126"/>
      <c r="S339" s="126"/>
      <c r="T339" s="126"/>
      <c r="U339" s="126"/>
      <c r="V339" s="126"/>
      <c r="W339" s="126"/>
      <c r="X339" s="126"/>
      <c r="Y339" s="126"/>
      <c r="Z339" s="126"/>
      <c r="AA339" s="126"/>
      <c r="AB339" s="126"/>
      <c r="AC339" s="126"/>
      <c r="AD339" s="126"/>
      <c r="AE339" s="126"/>
      <c r="AF339" s="126"/>
      <c r="AG339" s="126"/>
      <c r="AH339" s="126"/>
      <c r="AI339" s="126"/>
      <c r="AJ339" s="126"/>
      <c r="AK339" s="126"/>
      <c r="AL339" s="126"/>
      <c r="AM339" s="126"/>
      <c r="AN339" s="126"/>
      <c r="AO339" s="126"/>
      <c r="AP339" s="126"/>
    </row>
    <row r="340" customHeight="1" spans="12:42">
      <c r="L340" s="126"/>
      <c r="M340" s="126"/>
      <c r="N340" s="126"/>
      <c r="O340" s="126"/>
      <c r="P340" s="126"/>
      <c r="Q340" s="126"/>
      <c r="R340" s="126"/>
      <c r="S340" s="126"/>
      <c r="T340" s="126"/>
      <c r="U340" s="126"/>
      <c r="V340" s="126"/>
      <c r="W340" s="126"/>
      <c r="X340" s="126"/>
      <c r="Y340" s="126"/>
      <c r="Z340" s="126"/>
      <c r="AA340" s="126"/>
      <c r="AB340" s="126"/>
      <c r="AC340" s="126"/>
      <c r="AD340" s="126"/>
      <c r="AE340" s="126"/>
      <c r="AF340" s="126"/>
      <c r="AG340" s="126"/>
      <c r="AH340" s="126"/>
      <c r="AI340" s="126"/>
      <c r="AJ340" s="126"/>
      <c r="AK340" s="126"/>
      <c r="AL340" s="126"/>
      <c r="AM340" s="126"/>
      <c r="AN340" s="126"/>
      <c r="AO340" s="126"/>
      <c r="AP340" s="126"/>
    </row>
    <row r="341" customHeight="1" spans="12:42">
      <c r="L341" s="126"/>
      <c r="M341" s="126"/>
      <c r="N341" s="126"/>
      <c r="O341" s="126"/>
      <c r="P341" s="126"/>
      <c r="Q341" s="126"/>
      <c r="R341" s="126"/>
      <c r="S341" s="126"/>
      <c r="T341" s="126"/>
      <c r="U341" s="126"/>
      <c r="V341" s="126"/>
      <c r="W341" s="126"/>
      <c r="X341" s="126"/>
      <c r="Y341" s="126"/>
      <c r="Z341" s="126"/>
      <c r="AA341" s="126"/>
      <c r="AB341" s="126"/>
      <c r="AC341" s="126"/>
      <c r="AD341" s="126"/>
      <c r="AE341" s="126"/>
      <c r="AF341" s="126"/>
      <c r="AG341" s="126"/>
      <c r="AH341" s="126"/>
      <c r="AI341" s="126"/>
      <c r="AJ341" s="126"/>
      <c r="AK341" s="126"/>
      <c r="AL341" s="126"/>
      <c r="AM341" s="126"/>
      <c r="AN341" s="126"/>
      <c r="AO341" s="126"/>
      <c r="AP341" s="126"/>
    </row>
    <row r="342" customHeight="1" spans="12:42">
      <c r="L342" s="126"/>
      <c r="M342" s="126"/>
      <c r="N342" s="126"/>
      <c r="O342" s="126"/>
      <c r="P342" s="126"/>
      <c r="Q342" s="126"/>
      <c r="R342" s="126"/>
      <c r="S342" s="126"/>
      <c r="T342" s="126"/>
      <c r="U342" s="126"/>
      <c r="V342" s="126"/>
      <c r="W342" s="126"/>
      <c r="X342" s="126"/>
      <c r="Y342" s="126"/>
      <c r="Z342" s="126"/>
      <c r="AA342" s="126"/>
      <c r="AB342" s="126"/>
      <c r="AC342" s="126"/>
      <c r="AD342" s="126"/>
      <c r="AE342" s="126"/>
      <c r="AF342" s="126"/>
      <c r="AG342" s="126"/>
      <c r="AH342" s="126"/>
      <c r="AI342" s="126"/>
      <c r="AJ342" s="126"/>
      <c r="AK342" s="126"/>
      <c r="AL342" s="126"/>
      <c r="AM342" s="126"/>
      <c r="AN342" s="126"/>
      <c r="AO342" s="126"/>
      <c r="AP342" s="126"/>
    </row>
    <row r="343" customHeight="1" spans="12:42">
      <c r="L343" s="126"/>
      <c r="M343" s="126"/>
      <c r="N343" s="126"/>
      <c r="O343" s="126"/>
      <c r="P343" s="126"/>
      <c r="Q343" s="126"/>
      <c r="R343" s="126"/>
      <c r="S343" s="126"/>
      <c r="T343" s="126"/>
      <c r="U343" s="126"/>
      <c r="V343" s="126"/>
      <c r="W343" s="126"/>
      <c r="X343" s="126"/>
      <c r="Y343" s="126"/>
      <c r="Z343" s="126"/>
      <c r="AA343" s="126"/>
      <c r="AB343" s="126"/>
      <c r="AC343" s="126"/>
      <c r="AD343" s="126"/>
      <c r="AE343" s="126"/>
      <c r="AF343" s="126"/>
      <c r="AG343" s="126"/>
      <c r="AH343" s="126"/>
      <c r="AI343" s="126"/>
      <c r="AJ343" s="126"/>
      <c r="AK343" s="126"/>
      <c r="AL343" s="126"/>
      <c r="AM343" s="126"/>
      <c r="AN343" s="126"/>
      <c r="AO343" s="126"/>
      <c r="AP343" s="126"/>
    </row>
    <row r="344" customHeight="1" spans="12:42">
      <c r="L344" s="126"/>
      <c r="M344" s="126"/>
      <c r="N344" s="126"/>
      <c r="O344" s="126"/>
      <c r="P344" s="126"/>
      <c r="Q344" s="126"/>
      <c r="R344" s="126"/>
      <c r="S344" s="126"/>
      <c r="T344" s="126"/>
      <c r="U344" s="126"/>
      <c r="V344" s="126"/>
      <c r="W344" s="126"/>
      <c r="X344" s="126"/>
      <c r="Y344" s="126"/>
      <c r="Z344" s="126"/>
      <c r="AA344" s="126"/>
      <c r="AB344" s="126"/>
      <c r="AC344" s="126"/>
      <c r="AD344" s="126"/>
      <c r="AE344" s="126"/>
      <c r="AF344" s="126"/>
      <c r="AG344" s="126"/>
      <c r="AH344" s="126"/>
      <c r="AI344" s="126"/>
      <c r="AJ344" s="126"/>
      <c r="AK344" s="126"/>
      <c r="AL344" s="126"/>
      <c r="AM344" s="126"/>
      <c r="AN344" s="126"/>
      <c r="AO344" s="126"/>
      <c r="AP344" s="126"/>
    </row>
    <row r="345" customHeight="1" spans="12:42">
      <c r="L345" s="126"/>
      <c r="M345" s="126"/>
      <c r="N345" s="126"/>
      <c r="O345" s="126"/>
      <c r="P345" s="126"/>
      <c r="Q345" s="126"/>
      <c r="R345" s="126"/>
      <c r="S345" s="126"/>
      <c r="T345" s="126"/>
      <c r="U345" s="126"/>
      <c r="V345" s="126"/>
      <c r="W345" s="126"/>
      <c r="X345" s="126"/>
      <c r="Y345" s="126"/>
      <c r="Z345" s="126"/>
      <c r="AA345" s="126"/>
      <c r="AB345" s="126"/>
      <c r="AC345" s="126"/>
      <c r="AD345" s="126"/>
      <c r="AE345" s="126"/>
      <c r="AF345" s="126"/>
      <c r="AG345" s="126"/>
      <c r="AH345" s="126"/>
      <c r="AI345" s="126"/>
      <c r="AJ345" s="126"/>
      <c r="AK345" s="126"/>
      <c r="AL345" s="126"/>
      <c r="AM345" s="126"/>
      <c r="AN345" s="126"/>
      <c r="AO345" s="126"/>
      <c r="AP345" s="126"/>
    </row>
    <row r="346" customHeight="1" spans="12:42">
      <c r="L346" s="126"/>
      <c r="M346" s="126"/>
      <c r="N346" s="126"/>
      <c r="O346" s="126"/>
      <c r="P346" s="126"/>
      <c r="Q346" s="126"/>
      <c r="R346" s="126"/>
      <c r="S346" s="126"/>
      <c r="T346" s="126"/>
      <c r="U346" s="126"/>
      <c r="V346" s="126"/>
      <c r="W346" s="126"/>
      <c r="X346" s="126"/>
      <c r="Y346" s="126"/>
      <c r="Z346" s="126"/>
      <c r="AA346" s="126"/>
      <c r="AB346" s="126"/>
      <c r="AC346" s="126"/>
      <c r="AD346" s="126"/>
      <c r="AE346" s="126"/>
      <c r="AF346" s="126"/>
      <c r="AG346" s="126"/>
      <c r="AH346" s="126"/>
      <c r="AI346" s="126"/>
      <c r="AJ346" s="126"/>
      <c r="AK346" s="126"/>
      <c r="AL346" s="126"/>
      <c r="AM346" s="126"/>
      <c r="AN346" s="126"/>
      <c r="AO346" s="126"/>
      <c r="AP346" s="126"/>
    </row>
    <row r="347" customHeight="1" spans="12:42">
      <c r="L347" s="126"/>
      <c r="M347" s="126"/>
      <c r="N347" s="126"/>
      <c r="O347" s="126"/>
      <c r="P347" s="126"/>
      <c r="Q347" s="126"/>
      <c r="R347" s="126"/>
      <c r="S347" s="126"/>
      <c r="T347" s="126"/>
      <c r="U347" s="126"/>
      <c r="V347" s="126"/>
      <c r="W347" s="126"/>
      <c r="X347" s="126"/>
      <c r="Y347" s="126"/>
      <c r="Z347" s="126"/>
      <c r="AA347" s="126"/>
      <c r="AB347" s="126"/>
      <c r="AC347" s="126"/>
      <c r="AD347" s="126"/>
      <c r="AE347" s="126"/>
      <c r="AF347" s="126"/>
      <c r="AG347" s="126"/>
      <c r="AH347" s="126"/>
      <c r="AI347" s="126"/>
      <c r="AJ347" s="126"/>
      <c r="AK347" s="126"/>
      <c r="AL347" s="126"/>
      <c r="AM347" s="126"/>
      <c r="AN347" s="126"/>
      <c r="AO347" s="126"/>
      <c r="AP347" s="126"/>
    </row>
    <row r="348" customHeight="1" spans="12:42">
      <c r="L348" s="126"/>
      <c r="M348" s="126"/>
      <c r="N348" s="126"/>
      <c r="O348" s="126"/>
      <c r="P348" s="126"/>
      <c r="Q348" s="126"/>
      <c r="R348" s="126"/>
      <c r="S348" s="126"/>
      <c r="T348" s="126"/>
      <c r="U348" s="126"/>
      <c r="V348" s="126"/>
      <c r="W348" s="126"/>
      <c r="X348" s="126"/>
      <c r="Y348" s="126"/>
      <c r="Z348" s="126"/>
      <c r="AA348" s="126"/>
      <c r="AB348" s="126"/>
      <c r="AC348" s="126"/>
      <c r="AD348" s="126"/>
      <c r="AE348" s="126"/>
      <c r="AF348" s="126"/>
      <c r="AG348" s="126"/>
      <c r="AH348" s="126"/>
      <c r="AI348" s="126"/>
      <c r="AJ348" s="126"/>
      <c r="AK348" s="126"/>
      <c r="AL348" s="126"/>
      <c r="AM348" s="126"/>
      <c r="AN348" s="126"/>
      <c r="AO348" s="126"/>
      <c r="AP348" s="126"/>
    </row>
    <row r="349" customHeight="1" spans="12:42">
      <c r="L349" s="126"/>
      <c r="M349" s="126"/>
      <c r="N349" s="126"/>
      <c r="O349" s="126"/>
      <c r="P349" s="126"/>
      <c r="Q349" s="126"/>
      <c r="R349" s="126"/>
      <c r="S349" s="126"/>
      <c r="T349" s="126"/>
      <c r="U349" s="126"/>
      <c r="V349" s="126"/>
      <c r="W349" s="126"/>
      <c r="X349" s="126"/>
      <c r="Y349" s="126"/>
      <c r="Z349" s="126"/>
      <c r="AA349" s="126"/>
      <c r="AB349" s="126"/>
      <c r="AC349" s="126"/>
      <c r="AD349" s="126"/>
      <c r="AE349" s="126"/>
      <c r="AF349" s="126"/>
      <c r="AG349" s="126"/>
      <c r="AH349" s="126"/>
      <c r="AI349" s="126"/>
      <c r="AJ349" s="126"/>
      <c r="AK349" s="126"/>
      <c r="AL349" s="126"/>
      <c r="AM349" s="126"/>
      <c r="AN349" s="126"/>
      <c r="AO349" s="126"/>
      <c r="AP349" s="126"/>
    </row>
    <row r="350" customHeight="1" spans="12:42">
      <c r="L350" s="126"/>
      <c r="M350" s="126"/>
      <c r="N350" s="126"/>
      <c r="O350" s="126"/>
      <c r="P350" s="126"/>
      <c r="Q350" s="126"/>
      <c r="R350" s="126"/>
      <c r="S350" s="126"/>
      <c r="T350" s="126"/>
      <c r="U350" s="126"/>
      <c r="V350" s="126"/>
      <c r="W350" s="126"/>
      <c r="X350" s="126"/>
      <c r="Y350" s="126"/>
      <c r="Z350" s="126"/>
      <c r="AA350" s="126"/>
      <c r="AB350" s="126"/>
      <c r="AC350" s="126"/>
      <c r="AD350" s="126"/>
      <c r="AE350" s="126"/>
      <c r="AF350" s="126"/>
      <c r="AG350" s="126"/>
      <c r="AH350" s="126"/>
      <c r="AI350" s="126"/>
      <c r="AJ350" s="126"/>
      <c r="AK350" s="126"/>
      <c r="AL350" s="126"/>
      <c r="AM350" s="126"/>
      <c r="AN350" s="126"/>
      <c r="AO350" s="126"/>
      <c r="AP350" s="126"/>
    </row>
    <row r="351" customHeight="1" spans="12:42">
      <c r="L351" s="126"/>
      <c r="M351" s="126"/>
      <c r="N351" s="126"/>
      <c r="O351" s="126"/>
      <c r="P351" s="126"/>
      <c r="Q351" s="126"/>
      <c r="R351" s="126"/>
      <c r="S351" s="126"/>
      <c r="T351" s="126"/>
      <c r="U351" s="126"/>
      <c r="V351" s="126"/>
      <c r="W351" s="126"/>
      <c r="X351" s="126"/>
      <c r="Y351" s="126"/>
      <c r="Z351" s="126"/>
      <c r="AA351" s="126"/>
      <c r="AB351" s="126"/>
      <c r="AC351" s="126"/>
      <c r="AD351" s="126"/>
      <c r="AE351" s="126"/>
      <c r="AF351" s="126"/>
      <c r="AG351" s="126"/>
      <c r="AH351" s="126"/>
      <c r="AI351" s="126"/>
      <c r="AJ351" s="126"/>
      <c r="AK351" s="126"/>
      <c r="AL351" s="126"/>
      <c r="AM351" s="126"/>
      <c r="AN351" s="126"/>
      <c r="AO351" s="126"/>
      <c r="AP351" s="126"/>
    </row>
    <row r="352" customHeight="1" spans="12:42">
      <c r="L352" s="126"/>
      <c r="M352" s="126"/>
      <c r="N352" s="126"/>
      <c r="O352" s="126"/>
      <c r="P352" s="126"/>
      <c r="Q352" s="126"/>
      <c r="R352" s="126"/>
      <c r="S352" s="126"/>
      <c r="T352" s="126"/>
      <c r="U352" s="126"/>
      <c r="V352" s="126"/>
      <c r="W352" s="126"/>
      <c r="X352" s="126"/>
      <c r="Y352" s="126"/>
      <c r="Z352" s="126"/>
      <c r="AA352" s="126"/>
      <c r="AB352" s="126"/>
      <c r="AC352" s="126"/>
      <c r="AD352" s="126"/>
      <c r="AE352" s="126"/>
      <c r="AF352" s="126"/>
      <c r="AG352" s="126"/>
      <c r="AH352" s="126"/>
      <c r="AI352" s="126"/>
      <c r="AJ352" s="126"/>
      <c r="AK352" s="126"/>
      <c r="AL352" s="126"/>
      <c r="AM352" s="126"/>
      <c r="AN352" s="126"/>
      <c r="AO352" s="126"/>
      <c r="AP352" s="126"/>
    </row>
    <row r="353" customHeight="1" spans="12:42">
      <c r="L353" s="126"/>
      <c r="M353" s="126"/>
      <c r="N353" s="126"/>
      <c r="O353" s="126"/>
      <c r="P353" s="126"/>
      <c r="Q353" s="126"/>
      <c r="R353" s="126"/>
      <c r="S353" s="126"/>
      <c r="T353" s="126"/>
      <c r="U353" s="126"/>
      <c r="V353" s="126"/>
      <c r="W353" s="126"/>
      <c r="X353" s="126"/>
      <c r="Y353" s="126"/>
      <c r="Z353" s="126"/>
      <c r="AA353" s="126"/>
      <c r="AB353" s="126"/>
      <c r="AC353" s="126"/>
      <c r="AD353" s="126"/>
      <c r="AE353" s="126"/>
      <c r="AF353" s="126"/>
      <c r="AG353" s="126"/>
      <c r="AH353" s="126"/>
      <c r="AI353" s="126"/>
      <c r="AJ353" s="126"/>
      <c r="AK353" s="126"/>
      <c r="AL353" s="126"/>
      <c r="AM353" s="126"/>
      <c r="AN353" s="126"/>
      <c r="AO353" s="126"/>
      <c r="AP353" s="126"/>
    </row>
    <row r="354" customHeight="1" spans="12:42">
      <c r="L354" s="126"/>
      <c r="M354" s="126"/>
      <c r="N354" s="126"/>
      <c r="O354" s="126"/>
      <c r="P354" s="126"/>
      <c r="Q354" s="126"/>
      <c r="R354" s="126"/>
      <c r="S354" s="126"/>
      <c r="T354" s="126"/>
      <c r="U354" s="126"/>
      <c r="V354" s="126"/>
      <c r="W354" s="126"/>
      <c r="X354" s="126"/>
      <c r="Y354" s="126"/>
      <c r="Z354" s="126"/>
      <c r="AA354" s="126"/>
      <c r="AB354" s="126"/>
      <c r="AC354" s="126"/>
      <c r="AD354" s="126"/>
      <c r="AE354" s="126"/>
      <c r="AF354" s="126"/>
      <c r="AG354" s="126"/>
      <c r="AH354" s="126"/>
      <c r="AI354" s="126"/>
      <c r="AJ354" s="126"/>
      <c r="AK354" s="126"/>
      <c r="AL354" s="126"/>
      <c r="AM354" s="126"/>
      <c r="AN354" s="126"/>
      <c r="AO354" s="126"/>
      <c r="AP354" s="126"/>
    </row>
    <row r="355" customHeight="1" spans="12:42">
      <c r="L355" s="126"/>
      <c r="M355" s="126"/>
      <c r="N355" s="126"/>
      <c r="O355" s="126"/>
      <c r="P355" s="126"/>
      <c r="Q355" s="126"/>
      <c r="R355" s="126"/>
      <c r="S355" s="126"/>
      <c r="T355" s="126"/>
      <c r="U355" s="126"/>
      <c r="V355" s="126"/>
      <c r="W355" s="126"/>
      <c r="X355" s="126"/>
      <c r="Y355" s="126"/>
      <c r="Z355" s="126"/>
      <c r="AA355" s="126"/>
      <c r="AB355" s="126"/>
      <c r="AC355" s="126"/>
      <c r="AD355" s="126"/>
      <c r="AE355" s="126"/>
      <c r="AF355" s="126"/>
      <c r="AG355" s="126"/>
      <c r="AH355" s="126"/>
      <c r="AI355" s="126"/>
      <c r="AJ355" s="126"/>
      <c r="AK355" s="126"/>
      <c r="AL355" s="126"/>
      <c r="AM355" s="126"/>
      <c r="AN355" s="126"/>
      <c r="AO355" s="126"/>
      <c r="AP355" s="126"/>
    </row>
    <row r="356" customHeight="1" spans="12:42">
      <c r="L356" s="126"/>
      <c r="M356" s="126"/>
      <c r="N356" s="126"/>
      <c r="O356" s="126"/>
      <c r="P356" s="126"/>
      <c r="Q356" s="126"/>
      <c r="R356" s="126"/>
      <c r="S356" s="126"/>
      <c r="T356" s="126"/>
      <c r="U356" s="126"/>
      <c r="V356" s="126"/>
      <c r="W356" s="126"/>
      <c r="X356" s="126"/>
      <c r="Y356" s="126"/>
      <c r="Z356" s="126"/>
      <c r="AA356" s="126"/>
      <c r="AB356" s="126"/>
      <c r="AC356" s="126"/>
      <c r="AD356" s="126"/>
      <c r="AE356" s="126"/>
      <c r="AF356" s="126"/>
      <c r="AG356" s="126"/>
      <c r="AH356" s="126"/>
      <c r="AI356" s="126"/>
      <c r="AJ356" s="126"/>
      <c r="AK356" s="126"/>
      <c r="AL356" s="126"/>
      <c r="AM356" s="126"/>
      <c r="AN356" s="126"/>
      <c r="AO356" s="126"/>
      <c r="AP356" s="126"/>
    </row>
    <row r="357" customHeight="1" spans="12:42">
      <c r="L357" s="126"/>
      <c r="M357" s="126"/>
      <c r="N357" s="126"/>
      <c r="O357" s="126"/>
      <c r="P357" s="126"/>
      <c r="Q357" s="126"/>
      <c r="R357" s="126"/>
      <c r="S357" s="126"/>
      <c r="T357" s="126"/>
      <c r="U357" s="126"/>
      <c r="V357" s="126"/>
      <c r="W357" s="126"/>
      <c r="X357" s="126"/>
      <c r="Y357" s="126"/>
      <c r="Z357" s="126"/>
      <c r="AA357" s="126"/>
      <c r="AB357" s="126"/>
      <c r="AC357" s="126"/>
      <c r="AD357" s="126"/>
      <c r="AE357" s="126"/>
      <c r="AF357" s="126"/>
      <c r="AG357" s="126"/>
      <c r="AH357" s="126"/>
      <c r="AI357" s="126"/>
      <c r="AJ357" s="126"/>
      <c r="AK357" s="126"/>
      <c r="AL357" s="126"/>
      <c r="AM357" s="126"/>
      <c r="AN357" s="126"/>
      <c r="AO357" s="126"/>
      <c r="AP357" s="126"/>
    </row>
    <row r="358" customHeight="1" spans="12:42">
      <c r="L358" s="126"/>
      <c r="M358" s="126"/>
      <c r="N358" s="126"/>
      <c r="O358" s="126"/>
      <c r="P358" s="126"/>
      <c r="Q358" s="126"/>
      <c r="R358" s="126"/>
      <c r="S358" s="126"/>
      <c r="T358" s="126"/>
      <c r="U358" s="126"/>
      <c r="V358" s="126"/>
      <c r="W358" s="126"/>
      <c r="X358" s="126"/>
      <c r="Y358" s="126"/>
      <c r="Z358" s="126"/>
      <c r="AA358" s="126"/>
      <c r="AB358" s="126"/>
      <c r="AC358" s="126"/>
      <c r="AD358" s="126"/>
      <c r="AE358" s="126"/>
      <c r="AF358" s="126"/>
      <c r="AG358" s="126"/>
      <c r="AH358" s="126"/>
      <c r="AI358" s="126"/>
      <c r="AJ358" s="126"/>
      <c r="AK358" s="126"/>
      <c r="AL358" s="126"/>
      <c r="AM358" s="126"/>
      <c r="AN358" s="126"/>
      <c r="AO358" s="126"/>
      <c r="AP358" s="126"/>
    </row>
    <row r="359" customHeight="1" spans="12:42">
      <c r="L359" s="126"/>
      <c r="M359" s="126"/>
      <c r="N359" s="126"/>
      <c r="O359" s="126"/>
      <c r="P359" s="126"/>
      <c r="Q359" s="126"/>
      <c r="R359" s="126"/>
      <c r="S359" s="126"/>
      <c r="T359" s="126"/>
      <c r="U359" s="126"/>
      <c r="V359" s="126"/>
      <c r="W359" s="126"/>
      <c r="X359" s="126"/>
      <c r="Y359" s="126"/>
      <c r="Z359" s="126"/>
      <c r="AA359" s="126"/>
      <c r="AB359" s="126"/>
      <c r="AC359" s="126"/>
      <c r="AD359" s="126"/>
      <c r="AE359" s="126"/>
      <c r="AF359" s="126"/>
      <c r="AG359" s="126"/>
      <c r="AH359" s="126"/>
      <c r="AI359" s="126"/>
      <c r="AJ359" s="126"/>
      <c r="AK359" s="126"/>
      <c r="AL359" s="126"/>
      <c r="AM359" s="126"/>
      <c r="AN359" s="126"/>
      <c r="AO359" s="126"/>
      <c r="AP359" s="126"/>
    </row>
    <row r="360" customHeight="1" spans="12:42">
      <c r="L360" s="126"/>
      <c r="M360" s="126"/>
      <c r="N360" s="126"/>
      <c r="O360" s="126"/>
      <c r="P360" s="126"/>
      <c r="Q360" s="126"/>
      <c r="R360" s="126"/>
      <c r="S360" s="126"/>
      <c r="T360" s="126"/>
      <c r="U360" s="126"/>
      <c r="V360" s="126"/>
      <c r="W360" s="126"/>
      <c r="X360" s="126"/>
      <c r="Y360" s="126"/>
      <c r="Z360" s="126"/>
      <c r="AA360" s="126"/>
      <c r="AB360" s="126"/>
      <c r="AC360" s="126"/>
      <c r="AD360" s="126"/>
      <c r="AE360" s="126"/>
      <c r="AF360" s="126"/>
      <c r="AG360" s="126"/>
      <c r="AH360" s="126"/>
      <c r="AI360" s="126"/>
      <c r="AJ360" s="126"/>
      <c r="AK360" s="126"/>
      <c r="AL360" s="126"/>
      <c r="AM360" s="126"/>
      <c r="AN360" s="126"/>
      <c r="AO360" s="126"/>
      <c r="AP360" s="126"/>
    </row>
    <row r="361" customHeight="1" spans="12:42">
      <c r="L361" s="126"/>
      <c r="M361" s="126"/>
      <c r="N361" s="126"/>
      <c r="O361" s="126"/>
      <c r="P361" s="126"/>
      <c r="Q361" s="126"/>
      <c r="R361" s="126"/>
      <c r="S361" s="126"/>
      <c r="T361" s="126"/>
      <c r="U361" s="126"/>
      <c r="V361" s="126"/>
      <c r="W361" s="126"/>
      <c r="X361" s="126"/>
      <c r="Y361" s="126"/>
      <c r="Z361" s="126"/>
      <c r="AA361" s="126"/>
      <c r="AB361" s="126"/>
      <c r="AC361" s="126"/>
      <c r="AD361" s="126"/>
      <c r="AE361" s="126"/>
      <c r="AF361" s="126"/>
      <c r="AG361" s="126"/>
      <c r="AH361" s="126"/>
      <c r="AI361" s="126"/>
      <c r="AJ361" s="126"/>
      <c r="AK361" s="126"/>
      <c r="AL361" s="126"/>
      <c r="AM361" s="126"/>
      <c r="AN361" s="126"/>
      <c r="AO361" s="126"/>
      <c r="AP361" s="126"/>
    </row>
    <row r="362" customHeight="1" spans="12:42">
      <c r="L362" s="126"/>
      <c r="M362" s="126"/>
      <c r="N362" s="126"/>
      <c r="O362" s="126"/>
      <c r="P362" s="126"/>
      <c r="Q362" s="126"/>
      <c r="R362" s="126"/>
      <c r="S362" s="126"/>
      <c r="T362" s="126"/>
      <c r="U362" s="126"/>
      <c r="V362" s="126"/>
      <c r="W362" s="126"/>
      <c r="X362" s="126"/>
      <c r="Y362" s="126"/>
      <c r="Z362" s="126"/>
      <c r="AA362" s="126"/>
      <c r="AB362" s="126"/>
      <c r="AC362" s="126"/>
      <c r="AD362" s="126"/>
      <c r="AE362" s="126"/>
      <c r="AF362" s="126"/>
      <c r="AG362" s="126"/>
      <c r="AH362" s="126"/>
      <c r="AI362" s="126"/>
      <c r="AJ362" s="126"/>
      <c r="AK362" s="126"/>
      <c r="AL362" s="126"/>
      <c r="AM362" s="126"/>
      <c r="AN362" s="126"/>
      <c r="AO362" s="126"/>
      <c r="AP362" s="126"/>
    </row>
    <row r="363" customHeight="1" spans="12:42">
      <c r="L363" s="126"/>
      <c r="M363" s="126"/>
      <c r="N363" s="126"/>
      <c r="O363" s="126"/>
      <c r="P363" s="126"/>
      <c r="Q363" s="126"/>
      <c r="R363" s="126"/>
      <c r="S363" s="126"/>
      <c r="T363" s="126"/>
      <c r="U363" s="126"/>
      <c r="V363" s="126"/>
      <c r="W363" s="126"/>
      <c r="X363" s="126"/>
      <c r="Y363" s="126"/>
      <c r="Z363" s="126"/>
      <c r="AA363" s="126"/>
      <c r="AB363" s="126"/>
      <c r="AC363" s="126"/>
      <c r="AD363" s="126"/>
      <c r="AE363" s="126"/>
      <c r="AF363" s="126"/>
      <c r="AG363" s="126"/>
      <c r="AH363" s="126"/>
      <c r="AI363" s="126"/>
      <c r="AJ363" s="126"/>
      <c r="AK363" s="126"/>
      <c r="AL363" s="126"/>
      <c r="AM363" s="126"/>
      <c r="AN363" s="126"/>
      <c r="AO363" s="126"/>
      <c r="AP363" s="126"/>
    </row>
    <row r="364" customHeight="1" spans="12:42">
      <c r="L364" s="126"/>
      <c r="M364" s="126"/>
      <c r="N364" s="126"/>
      <c r="O364" s="126"/>
      <c r="P364" s="126"/>
      <c r="Q364" s="126"/>
      <c r="R364" s="126"/>
      <c r="S364" s="126"/>
      <c r="T364" s="126"/>
      <c r="U364" s="126"/>
      <c r="V364" s="126"/>
      <c r="W364" s="126"/>
      <c r="X364" s="126"/>
      <c r="Y364" s="126"/>
      <c r="Z364" s="126"/>
      <c r="AA364" s="126"/>
      <c r="AB364" s="126"/>
      <c r="AC364" s="126"/>
      <c r="AD364" s="126"/>
      <c r="AE364" s="126"/>
      <c r="AF364" s="126"/>
      <c r="AG364" s="126"/>
      <c r="AH364" s="126"/>
      <c r="AI364" s="126"/>
      <c r="AJ364" s="126"/>
      <c r="AK364" s="126"/>
      <c r="AL364" s="126"/>
      <c r="AM364" s="126"/>
      <c r="AN364" s="126"/>
      <c r="AO364" s="126"/>
      <c r="AP364" s="126"/>
    </row>
    <row r="365" customHeight="1" spans="12:42">
      <c r="L365" s="126"/>
      <c r="M365" s="126"/>
      <c r="N365" s="126"/>
      <c r="O365" s="126"/>
      <c r="P365" s="126"/>
      <c r="Q365" s="126"/>
      <c r="R365" s="126"/>
      <c r="S365" s="126"/>
      <c r="T365" s="126"/>
      <c r="U365" s="126"/>
      <c r="V365" s="126"/>
      <c r="W365" s="126"/>
      <c r="X365" s="126"/>
      <c r="Y365" s="126"/>
      <c r="Z365" s="126"/>
      <c r="AA365" s="126"/>
      <c r="AB365" s="126"/>
      <c r="AC365" s="126"/>
      <c r="AD365" s="126"/>
      <c r="AE365" s="126"/>
      <c r="AF365" s="126"/>
      <c r="AG365" s="126"/>
      <c r="AH365" s="126"/>
      <c r="AI365" s="126"/>
      <c r="AJ365" s="126"/>
      <c r="AK365" s="126"/>
      <c r="AL365" s="126"/>
      <c r="AM365" s="126"/>
      <c r="AN365" s="126"/>
      <c r="AO365" s="126"/>
      <c r="AP365" s="126"/>
    </row>
    <row r="366" customHeight="1" spans="12:42">
      <c r="L366" s="126"/>
      <c r="M366" s="126"/>
      <c r="N366" s="126"/>
      <c r="O366" s="126"/>
      <c r="P366" s="126"/>
      <c r="Q366" s="126"/>
      <c r="R366" s="126"/>
      <c r="S366" s="126"/>
      <c r="T366" s="126"/>
      <c r="U366" s="126"/>
      <c r="V366" s="126"/>
      <c r="W366" s="126"/>
      <c r="X366" s="126"/>
      <c r="Y366" s="126"/>
      <c r="Z366" s="126"/>
      <c r="AA366" s="126"/>
      <c r="AB366" s="126"/>
      <c r="AC366" s="126"/>
      <c r="AD366" s="126"/>
      <c r="AE366" s="126"/>
      <c r="AF366" s="126"/>
      <c r="AG366" s="126"/>
      <c r="AH366" s="126"/>
      <c r="AI366" s="126"/>
      <c r="AJ366" s="126"/>
      <c r="AK366" s="126"/>
      <c r="AL366" s="126"/>
      <c r="AM366" s="126"/>
      <c r="AN366" s="126"/>
      <c r="AO366" s="126"/>
      <c r="AP366" s="126"/>
    </row>
    <row r="367" customHeight="1" spans="12:42">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row>
    <row r="368" customHeight="1" spans="12:42">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row>
    <row r="369" customHeight="1" spans="12:42">
      <c r="L369" s="126"/>
      <c r="M369" s="126"/>
      <c r="N369" s="126"/>
      <c r="O369" s="126"/>
      <c r="P369" s="126"/>
      <c r="Q369" s="126"/>
      <c r="R369" s="126"/>
      <c r="S369" s="126"/>
      <c r="T369" s="126"/>
      <c r="U369" s="126"/>
      <c r="V369" s="126"/>
      <c r="W369" s="126"/>
      <c r="X369" s="126"/>
      <c r="Y369" s="126"/>
      <c r="Z369" s="126"/>
      <c r="AA369" s="126"/>
      <c r="AB369" s="126"/>
      <c r="AC369" s="126"/>
      <c r="AD369" s="126"/>
      <c r="AE369" s="126"/>
      <c r="AF369" s="126"/>
      <c r="AG369" s="126"/>
      <c r="AH369" s="126"/>
      <c r="AI369" s="126"/>
      <c r="AJ369" s="126"/>
      <c r="AK369" s="126"/>
      <c r="AL369" s="126"/>
      <c r="AM369" s="126"/>
      <c r="AN369" s="126"/>
      <c r="AO369" s="126"/>
      <c r="AP369" s="126"/>
    </row>
    <row r="370" customHeight="1" spans="12:42">
      <c r="L370" s="126"/>
      <c r="M370" s="126"/>
      <c r="N370" s="126"/>
      <c r="O370" s="126"/>
      <c r="P370" s="126"/>
      <c r="Q370" s="126"/>
      <c r="R370" s="126"/>
      <c r="S370" s="126"/>
      <c r="T370" s="126"/>
      <c r="U370" s="126"/>
      <c r="V370" s="126"/>
      <c r="W370" s="126"/>
      <c r="X370" s="126"/>
      <c r="Y370" s="126"/>
      <c r="Z370" s="126"/>
      <c r="AA370" s="126"/>
      <c r="AB370" s="126"/>
      <c r="AC370" s="126"/>
      <c r="AD370" s="126"/>
      <c r="AE370" s="126"/>
      <c r="AF370" s="126"/>
      <c r="AG370" s="126"/>
      <c r="AH370" s="126"/>
      <c r="AI370" s="126"/>
      <c r="AJ370" s="126"/>
      <c r="AK370" s="126"/>
      <c r="AL370" s="126"/>
      <c r="AM370" s="126"/>
      <c r="AN370" s="126"/>
      <c r="AO370" s="126"/>
      <c r="AP370" s="126"/>
    </row>
    <row r="371" customHeight="1" spans="12:42">
      <c r="L371" s="126"/>
      <c r="M371" s="126"/>
      <c r="N371" s="126"/>
      <c r="O371" s="126"/>
      <c r="P371" s="126"/>
      <c r="Q371" s="126"/>
      <c r="R371" s="126"/>
      <c r="S371" s="126"/>
      <c r="T371" s="126"/>
      <c r="U371" s="126"/>
      <c r="V371" s="126"/>
      <c r="W371" s="126"/>
      <c r="X371" s="126"/>
      <c r="Y371" s="126"/>
      <c r="Z371" s="126"/>
      <c r="AA371" s="126"/>
      <c r="AB371" s="126"/>
      <c r="AC371" s="126"/>
      <c r="AD371" s="126"/>
      <c r="AE371" s="126"/>
      <c r="AF371" s="126"/>
      <c r="AG371" s="126"/>
      <c r="AH371" s="126"/>
      <c r="AI371" s="126"/>
      <c r="AJ371" s="126"/>
      <c r="AK371" s="126"/>
      <c r="AL371" s="126"/>
      <c r="AM371" s="126"/>
      <c r="AN371" s="126"/>
      <c r="AO371" s="126"/>
      <c r="AP371" s="126"/>
    </row>
    <row r="372" customHeight="1" spans="12:42">
      <c r="L372" s="126"/>
      <c r="M372" s="126"/>
      <c r="N372" s="126"/>
      <c r="O372" s="126"/>
      <c r="P372" s="126"/>
      <c r="Q372" s="126"/>
      <c r="R372" s="126"/>
      <c r="S372" s="126"/>
      <c r="T372" s="126"/>
      <c r="U372" s="126"/>
      <c r="V372" s="126"/>
      <c r="W372" s="126"/>
      <c r="X372" s="126"/>
      <c r="Y372" s="126"/>
      <c r="Z372" s="126"/>
      <c r="AA372" s="126"/>
      <c r="AB372" s="126"/>
      <c r="AC372" s="126"/>
      <c r="AD372" s="126"/>
      <c r="AE372" s="126"/>
      <c r="AF372" s="126"/>
      <c r="AG372" s="126"/>
      <c r="AH372" s="126"/>
      <c r="AI372" s="126"/>
      <c r="AJ372" s="126"/>
      <c r="AK372" s="126"/>
      <c r="AL372" s="126"/>
      <c r="AM372" s="126"/>
      <c r="AN372" s="126"/>
      <c r="AO372" s="126"/>
      <c r="AP372" s="126"/>
    </row>
    <row r="373" customHeight="1" spans="12:42">
      <c r="L373" s="126"/>
      <c r="M373" s="126"/>
      <c r="N373" s="126"/>
      <c r="O373" s="126"/>
      <c r="P373" s="126"/>
      <c r="Q373" s="126"/>
      <c r="R373" s="126"/>
      <c r="S373" s="126"/>
      <c r="T373" s="126"/>
      <c r="U373" s="126"/>
      <c r="V373" s="126"/>
      <c r="W373" s="126"/>
      <c r="X373" s="126"/>
      <c r="Y373" s="126"/>
      <c r="Z373" s="126"/>
      <c r="AA373" s="126"/>
      <c r="AB373" s="126"/>
      <c r="AC373" s="126"/>
      <c r="AD373" s="126"/>
      <c r="AE373" s="126"/>
      <c r="AF373" s="126"/>
      <c r="AG373" s="126"/>
      <c r="AH373" s="126"/>
      <c r="AI373" s="126"/>
      <c r="AJ373" s="126"/>
      <c r="AK373" s="126"/>
      <c r="AL373" s="126"/>
      <c r="AM373" s="126"/>
      <c r="AN373" s="126"/>
      <c r="AO373" s="126"/>
      <c r="AP373" s="126"/>
    </row>
    <row r="374" customHeight="1" spans="12:42">
      <c r="L374" s="126"/>
      <c r="M374" s="126"/>
      <c r="N374" s="126"/>
      <c r="O374" s="126"/>
      <c r="P374" s="126"/>
      <c r="Q374" s="126"/>
      <c r="R374" s="126"/>
      <c r="S374" s="126"/>
      <c r="T374" s="126"/>
      <c r="U374" s="126"/>
      <c r="V374" s="126"/>
      <c r="W374" s="126"/>
      <c r="X374" s="126"/>
      <c r="Y374" s="126"/>
      <c r="Z374" s="126"/>
      <c r="AA374" s="126"/>
      <c r="AB374" s="126"/>
      <c r="AC374" s="126"/>
      <c r="AD374" s="126"/>
      <c r="AE374" s="126"/>
      <c r="AF374" s="126"/>
      <c r="AG374" s="126"/>
      <c r="AH374" s="126"/>
      <c r="AI374" s="126"/>
      <c r="AJ374" s="126"/>
      <c r="AK374" s="126"/>
      <c r="AL374" s="126"/>
      <c r="AM374" s="126"/>
      <c r="AN374" s="126"/>
      <c r="AO374" s="126"/>
      <c r="AP374" s="126"/>
    </row>
    <row r="375" customHeight="1" spans="12:42">
      <c r="L375" s="126"/>
      <c r="M375" s="126"/>
      <c r="N375" s="126"/>
      <c r="O375" s="126"/>
      <c r="P375" s="126"/>
      <c r="Q375" s="126"/>
      <c r="R375" s="126"/>
      <c r="S375" s="126"/>
      <c r="T375" s="126"/>
      <c r="U375" s="126"/>
      <c r="V375" s="126"/>
      <c r="W375" s="126"/>
      <c r="X375" s="126"/>
      <c r="Y375" s="126"/>
      <c r="Z375" s="126"/>
      <c r="AA375" s="126"/>
      <c r="AB375" s="126"/>
      <c r="AC375" s="126"/>
      <c r="AD375" s="126"/>
      <c r="AE375" s="126"/>
      <c r="AF375" s="126"/>
      <c r="AG375" s="126"/>
      <c r="AH375" s="126"/>
      <c r="AI375" s="126"/>
      <c r="AJ375" s="126"/>
      <c r="AK375" s="126"/>
      <c r="AL375" s="126"/>
      <c r="AM375" s="126"/>
      <c r="AN375" s="126"/>
      <c r="AO375" s="126"/>
      <c r="AP375" s="126"/>
    </row>
    <row r="376" customHeight="1" spans="12:42">
      <c r="L376" s="126"/>
      <c r="M376" s="126"/>
      <c r="N376" s="126"/>
      <c r="O376" s="126"/>
      <c r="P376" s="126"/>
      <c r="Q376" s="126"/>
      <c r="R376" s="126"/>
      <c r="S376" s="126"/>
      <c r="T376" s="126"/>
      <c r="U376" s="126"/>
      <c r="V376" s="126"/>
      <c r="W376" s="126"/>
      <c r="X376" s="126"/>
      <c r="Y376" s="126"/>
      <c r="Z376" s="126"/>
      <c r="AA376" s="126"/>
      <c r="AB376" s="126"/>
      <c r="AC376" s="126"/>
      <c r="AD376" s="126"/>
      <c r="AE376" s="126"/>
      <c r="AF376" s="126"/>
      <c r="AG376" s="126"/>
      <c r="AH376" s="126"/>
      <c r="AI376" s="126"/>
      <c r="AJ376" s="126"/>
      <c r="AK376" s="126"/>
      <c r="AL376" s="126"/>
      <c r="AM376" s="126"/>
      <c r="AN376" s="126"/>
      <c r="AO376" s="126"/>
      <c r="AP376" s="126"/>
    </row>
    <row r="377" customHeight="1" spans="12:42">
      <c r="L377" s="126"/>
      <c r="M377" s="126"/>
      <c r="N377" s="126"/>
      <c r="O377" s="126"/>
      <c r="P377" s="126"/>
      <c r="Q377" s="126"/>
      <c r="R377" s="126"/>
      <c r="S377" s="126"/>
      <c r="T377" s="126"/>
      <c r="U377" s="126"/>
      <c r="V377" s="126"/>
      <c r="W377" s="126"/>
      <c r="X377" s="126"/>
      <c r="Y377" s="126"/>
      <c r="Z377" s="126"/>
      <c r="AA377" s="126"/>
      <c r="AB377" s="126"/>
      <c r="AC377" s="126"/>
      <c r="AD377" s="126"/>
      <c r="AE377" s="126"/>
      <c r="AF377" s="126"/>
      <c r="AG377" s="126"/>
      <c r="AH377" s="126"/>
      <c r="AI377" s="126"/>
      <c r="AJ377" s="126"/>
      <c r="AK377" s="126"/>
      <c r="AL377" s="126"/>
      <c r="AM377" s="126"/>
      <c r="AN377" s="126"/>
      <c r="AO377" s="126"/>
      <c r="AP377" s="126"/>
    </row>
    <row r="378" customHeight="1" spans="12:42">
      <c r="L378" s="126"/>
      <c r="M378" s="126"/>
      <c r="N378" s="126"/>
      <c r="O378" s="126"/>
      <c r="P378" s="126"/>
      <c r="Q378" s="126"/>
      <c r="R378" s="126"/>
      <c r="S378" s="126"/>
      <c r="T378" s="126"/>
      <c r="U378" s="126"/>
      <c r="V378" s="126"/>
      <c r="W378" s="126"/>
      <c r="X378" s="126"/>
      <c r="Y378" s="126"/>
      <c r="Z378" s="126"/>
      <c r="AA378" s="126"/>
      <c r="AB378" s="126"/>
      <c r="AC378" s="126"/>
      <c r="AD378" s="126"/>
      <c r="AE378" s="126"/>
      <c r="AF378" s="126"/>
      <c r="AG378" s="126"/>
      <c r="AH378" s="126"/>
      <c r="AI378" s="126"/>
      <c r="AJ378" s="126"/>
      <c r="AK378" s="126"/>
      <c r="AL378" s="126"/>
      <c r="AM378" s="126"/>
      <c r="AN378" s="126"/>
      <c r="AO378" s="126"/>
      <c r="AP378" s="126"/>
    </row>
    <row r="379" customHeight="1" spans="12:42">
      <c r="L379" s="126"/>
      <c r="M379" s="126"/>
      <c r="N379" s="126"/>
      <c r="O379" s="126"/>
      <c r="P379" s="126"/>
      <c r="Q379" s="126"/>
      <c r="R379" s="126"/>
      <c r="S379" s="126"/>
      <c r="T379" s="126"/>
      <c r="U379" s="126"/>
      <c r="V379" s="126"/>
      <c r="W379" s="126"/>
      <c r="X379" s="126"/>
      <c r="Y379" s="126"/>
      <c r="Z379" s="126"/>
      <c r="AA379" s="126"/>
      <c r="AB379" s="126"/>
      <c r="AC379" s="126"/>
      <c r="AD379" s="126"/>
      <c r="AE379" s="126"/>
      <c r="AF379" s="126"/>
      <c r="AG379" s="126"/>
      <c r="AH379" s="126"/>
      <c r="AI379" s="126"/>
      <c r="AJ379" s="126"/>
      <c r="AK379" s="126"/>
      <c r="AL379" s="126"/>
      <c r="AM379" s="126"/>
      <c r="AN379" s="126"/>
      <c r="AO379" s="126"/>
      <c r="AP379" s="126"/>
    </row>
    <row r="380" customHeight="1" spans="12:42">
      <c r="L380" s="126"/>
      <c r="M380" s="126"/>
      <c r="N380" s="126"/>
      <c r="O380" s="126"/>
      <c r="P380" s="126"/>
      <c r="Q380" s="126"/>
      <c r="R380" s="126"/>
      <c r="S380" s="126"/>
      <c r="T380" s="126"/>
      <c r="U380" s="126"/>
      <c r="V380" s="126"/>
      <c r="W380" s="126"/>
      <c r="X380" s="126"/>
      <c r="Y380" s="126"/>
      <c r="Z380" s="126"/>
      <c r="AA380" s="126"/>
      <c r="AB380" s="126"/>
      <c r="AC380" s="126"/>
      <c r="AD380" s="126"/>
      <c r="AE380" s="126"/>
      <c r="AF380" s="126"/>
      <c r="AG380" s="126"/>
      <c r="AH380" s="126"/>
      <c r="AI380" s="126"/>
      <c r="AJ380" s="126"/>
      <c r="AK380" s="126"/>
      <c r="AL380" s="126"/>
      <c r="AM380" s="126"/>
      <c r="AN380" s="126"/>
      <c r="AO380" s="126"/>
      <c r="AP380" s="126"/>
    </row>
    <row r="381" customHeight="1" spans="12:42">
      <c r="L381" s="126"/>
      <c r="M381" s="126"/>
      <c r="N381" s="126"/>
      <c r="O381" s="126"/>
      <c r="P381" s="126"/>
      <c r="Q381" s="126"/>
      <c r="R381" s="126"/>
      <c r="S381" s="126"/>
      <c r="T381" s="126"/>
      <c r="U381" s="126"/>
      <c r="V381" s="126"/>
      <c r="W381" s="126"/>
      <c r="X381" s="126"/>
      <c r="Y381" s="126"/>
      <c r="Z381" s="126"/>
      <c r="AA381" s="126"/>
      <c r="AB381" s="126"/>
      <c r="AC381" s="126"/>
      <c r="AD381" s="126"/>
      <c r="AE381" s="126"/>
      <c r="AF381" s="126"/>
      <c r="AG381" s="126"/>
      <c r="AH381" s="126"/>
      <c r="AI381" s="126"/>
      <c r="AJ381" s="126"/>
      <c r="AK381" s="126"/>
      <c r="AL381" s="126"/>
      <c r="AM381" s="126"/>
      <c r="AN381" s="126"/>
      <c r="AO381" s="126"/>
      <c r="AP381" s="126"/>
    </row>
    <row r="382" customHeight="1" spans="12:42">
      <c r="L382" s="126"/>
      <c r="M382" s="126"/>
      <c r="N382" s="126"/>
      <c r="O382" s="126"/>
      <c r="P382" s="126"/>
      <c r="Q382" s="126"/>
      <c r="R382" s="126"/>
      <c r="S382" s="126"/>
      <c r="T382" s="126"/>
      <c r="U382" s="126"/>
      <c r="V382" s="126"/>
      <c r="W382" s="126"/>
      <c r="X382" s="126"/>
      <c r="Y382" s="126"/>
      <c r="Z382" s="126"/>
      <c r="AA382" s="126"/>
      <c r="AB382" s="126"/>
      <c r="AC382" s="126"/>
      <c r="AD382" s="126"/>
      <c r="AE382" s="126"/>
      <c r="AF382" s="126"/>
      <c r="AG382" s="126"/>
      <c r="AH382" s="126"/>
      <c r="AI382" s="126"/>
      <c r="AJ382" s="126"/>
      <c r="AK382" s="126"/>
      <c r="AL382" s="126"/>
      <c r="AM382" s="126"/>
      <c r="AN382" s="126"/>
      <c r="AO382" s="126"/>
      <c r="AP382" s="126"/>
    </row>
    <row r="383" customHeight="1" spans="12:42">
      <c r="L383" s="126"/>
      <c r="M383" s="126"/>
      <c r="N383" s="126"/>
      <c r="O383" s="126"/>
      <c r="P383" s="126"/>
      <c r="Q383" s="126"/>
      <c r="R383" s="126"/>
      <c r="S383" s="126"/>
      <c r="T383" s="126"/>
      <c r="U383" s="126"/>
      <c r="V383" s="126"/>
      <c r="W383" s="126"/>
      <c r="X383" s="126"/>
      <c r="Y383" s="126"/>
      <c r="Z383" s="126"/>
      <c r="AA383" s="126"/>
      <c r="AB383" s="126"/>
      <c r="AC383" s="126"/>
      <c r="AD383" s="126"/>
      <c r="AE383" s="126"/>
      <c r="AF383" s="126"/>
      <c r="AG383" s="126"/>
      <c r="AH383" s="126"/>
      <c r="AI383" s="126"/>
      <c r="AJ383" s="126"/>
      <c r="AK383" s="126"/>
      <c r="AL383" s="126"/>
      <c r="AM383" s="126"/>
      <c r="AN383" s="126"/>
      <c r="AO383" s="126"/>
      <c r="AP383" s="126"/>
    </row>
    <row r="384" customHeight="1" spans="12:42">
      <c r="L384" s="126"/>
      <c r="M384" s="126"/>
      <c r="N384" s="126"/>
      <c r="O384" s="126"/>
      <c r="P384" s="126"/>
      <c r="Q384" s="126"/>
      <c r="R384" s="126"/>
      <c r="S384" s="126"/>
      <c r="T384" s="126"/>
      <c r="U384" s="126"/>
      <c r="V384" s="126"/>
      <c r="W384" s="126"/>
      <c r="X384" s="126"/>
      <c r="Y384" s="126"/>
      <c r="Z384" s="126"/>
      <c r="AA384" s="126"/>
      <c r="AB384" s="126"/>
      <c r="AC384" s="126"/>
      <c r="AD384" s="126"/>
      <c r="AE384" s="126"/>
      <c r="AF384" s="126"/>
      <c r="AG384" s="126"/>
      <c r="AH384" s="126"/>
      <c r="AI384" s="126"/>
      <c r="AJ384" s="126"/>
      <c r="AK384" s="126"/>
      <c r="AL384" s="126"/>
      <c r="AM384" s="126"/>
      <c r="AN384" s="126"/>
      <c r="AO384" s="126"/>
      <c r="AP384" s="126"/>
    </row>
    <row r="385" customHeight="1" spans="12:42">
      <c r="L385" s="126"/>
      <c r="M385" s="126"/>
      <c r="N385" s="126"/>
      <c r="O385" s="126"/>
      <c r="P385" s="126"/>
      <c r="Q385" s="126"/>
      <c r="R385" s="126"/>
      <c r="S385" s="126"/>
      <c r="T385" s="126"/>
      <c r="U385" s="126"/>
      <c r="V385" s="126"/>
      <c r="W385" s="126"/>
      <c r="X385" s="126"/>
      <c r="Y385" s="126"/>
      <c r="Z385" s="126"/>
      <c r="AA385" s="126"/>
      <c r="AB385" s="126"/>
      <c r="AC385" s="126"/>
      <c r="AD385" s="126"/>
      <c r="AE385" s="126"/>
      <c r="AF385" s="126"/>
      <c r="AG385" s="126"/>
      <c r="AH385" s="126"/>
      <c r="AI385" s="126"/>
      <c r="AJ385" s="126"/>
      <c r="AK385" s="126"/>
      <c r="AL385" s="126"/>
      <c r="AM385" s="126"/>
      <c r="AN385" s="126"/>
      <c r="AO385" s="126"/>
      <c r="AP385" s="126"/>
    </row>
    <row r="386" customHeight="1" spans="12:42">
      <c r="L386" s="126"/>
      <c r="M386" s="126"/>
      <c r="N386" s="126"/>
      <c r="O386" s="126"/>
      <c r="P386" s="126"/>
      <c r="Q386" s="126"/>
      <c r="R386" s="126"/>
      <c r="S386" s="126"/>
      <c r="T386" s="126"/>
      <c r="U386" s="126"/>
      <c r="V386" s="126"/>
      <c r="W386" s="126"/>
      <c r="X386" s="126"/>
      <c r="Y386" s="126"/>
      <c r="Z386" s="126"/>
      <c r="AA386" s="126"/>
      <c r="AB386" s="126"/>
      <c r="AC386" s="126"/>
      <c r="AD386" s="126"/>
      <c r="AE386" s="126"/>
      <c r="AF386" s="126"/>
      <c r="AG386" s="126"/>
      <c r="AH386" s="126"/>
      <c r="AI386" s="126"/>
      <c r="AJ386" s="126"/>
      <c r="AK386" s="126"/>
      <c r="AL386" s="126"/>
      <c r="AM386" s="126"/>
      <c r="AN386" s="126"/>
      <c r="AO386" s="126"/>
      <c r="AP386" s="126"/>
    </row>
    <row r="387" customHeight="1" spans="12:42">
      <c r="L387" s="126"/>
      <c r="M387" s="126"/>
      <c r="N387" s="126"/>
      <c r="O387" s="126"/>
      <c r="P387" s="126"/>
      <c r="Q387" s="126"/>
      <c r="R387" s="126"/>
      <c r="S387" s="126"/>
      <c r="T387" s="126"/>
      <c r="U387" s="126"/>
      <c r="V387" s="126"/>
      <c r="W387" s="126"/>
      <c r="X387" s="126"/>
      <c r="Y387" s="126"/>
      <c r="Z387" s="126"/>
      <c r="AA387" s="126"/>
      <c r="AB387" s="126"/>
      <c r="AC387" s="126"/>
      <c r="AD387" s="126"/>
      <c r="AE387" s="126"/>
      <c r="AF387" s="126"/>
      <c r="AG387" s="126"/>
      <c r="AH387" s="126"/>
      <c r="AI387" s="126"/>
      <c r="AJ387" s="126"/>
      <c r="AK387" s="126"/>
      <c r="AL387" s="126"/>
      <c r="AM387" s="126"/>
      <c r="AN387" s="126"/>
      <c r="AO387" s="126"/>
      <c r="AP387" s="126"/>
    </row>
    <row r="388" customHeight="1" spans="12:42">
      <c r="L388" s="126"/>
      <c r="M388" s="126"/>
      <c r="N388" s="126"/>
      <c r="O388" s="126"/>
      <c r="P388" s="126"/>
      <c r="Q388" s="126"/>
      <c r="R388" s="126"/>
      <c r="S388" s="126"/>
      <c r="T388" s="126"/>
      <c r="U388" s="126"/>
      <c r="V388" s="126"/>
      <c r="W388" s="126"/>
      <c r="X388" s="126"/>
      <c r="Y388" s="126"/>
      <c r="Z388" s="126"/>
      <c r="AA388" s="126"/>
      <c r="AB388" s="126"/>
      <c r="AC388" s="126"/>
      <c r="AD388" s="126"/>
      <c r="AE388" s="126"/>
      <c r="AF388" s="126"/>
      <c r="AG388" s="126"/>
      <c r="AH388" s="126"/>
      <c r="AI388" s="126"/>
      <c r="AJ388" s="126"/>
      <c r="AK388" s="126"/>
      <c r="AL388" s="126"/>
      <c r="AM388" s="126"/>
      <c r="AN388" s="126"/>
      <c r="AO388" s="126"/>
      <c r="AP388" s="126"/>
    </row>
    <row r="389" customHeight="1" spans="12:42">
      <c r="L389" s="126"/>
      <c r="M389" s="126"/>
      <c r="N389" s="126"/>
      <c r="O389" s="126"/>
      <c r="P389" s="126"/>
      <c r="Q389" s="126"/>
      <c r="R389" s="126"/>
      <c r="S389" s="126"/>
      <c r="T389" s="126"/>
      <c r="U389" s="126"/>
      <c r="V389" s="126"/>
      <c r="W389" s="126"/>
      <c r="X389" s="126"/>
      <c r="Y389" s="126"/>
      <c r="Z389" s="126"/>
      <c r="AA389" s="126"/>
      <c r="AB389" s="126"/>
      <c r="AC389" s="126"/>
      <c r="AD389" s="126"/>
      <c r="AE389" s="126"/>
      <c r="AF389" s="126"/>
      <c r="AG389" s="126"/>
      <c r="AH389" s="126"/>
      <c r="AI389" s="126"/>
      <c r="AJ389" s="126"/>
      <c r="AK389" s="126"/>
      <c r="AL389" s="126"/>
      <c r="AM389" s="126"/>
      <c r="AN389" s="126"/>
      <c r="AO389" s="126"/>
      <c r="AP389" s="126"/>
    </row>
    <row r="390" customHeight="1" spans="12:42">
      <c r="L390" s="126"/>
      <c r="M390" s="126"/>
      <c r="N390" s="126"/>
      <c r="O390" s="126"/>
      <c r="P390" s="126"/>
      <c r="Q390" s="126"/>
      <c r="R390" s="126"/>
      <c r="S390" s="126"/>
      <c r="T390" s="126"/>
      <c r="U390" s="126"/>
      <c r="V390" s="126"/>
      <c r="W390" s="126"/>
      <c r="X390" s="126"/>
      <c r="Y390" s="126"/>
      <c r="Z390" s="126"/>
      <c r="AA390" s="126"/>
      <c r="AB390" s="126"/>
      <c r="AC390" s="126"/>
      <c r="AD390" s="126"/>
      <c r="AE390" s="126"/>
      <c r="AF390" s="126"/>
      <c r="AG390" s="126"/>
      <c r="AH390" s="126"/>
      <c r="AI390" s="126"/>
      <c r="AJ390" s="126"/>
      <c r="AK390" s="126"/>
      <c r="AL390" s="126"/>
      <c r="AM390" s="126"/>
      <c r="AN390" s="126"/>
      <c r="AO390" s="126"/>
      <c r="AP390" s="126"/>
    </row>
    <row r="391" customHeight="1" spans="12:42">
      <c r="L391" s="126"/>
      <c r="M391" s="126"/>
      <c r="N391" s="126"/>
      <c r="O391" s="126"/>
      <c r="P391" s="126"/>
      <c r="Q391" s="126"/>
      <c r="R391" s="126"/>
      <c r="S391" s="126"/>
      <c r="T391" s="126"/>
      <c r="U391" s="126"/>
      <c r="V391" s="126"/>
      <c r="W391" s="126"/>
      <c r="X391" s="126"/>
      <c r="Y391" s="126"/>
      <c r="Z391" s="126"/>
      <c r="AA391" s="126"/>
      <c r="AB391" s="126"/>
      <c r="AC391" s="126"/>
      <c r="AD391" s="126"/>
      <c r="AE391" s="126"/>
      <c r="AF391" s="126"/>
      <c r="AG391" s="126"/>
      <c r="AH391" s="126"/>
      <c r="AI391" s="126"/>
      <c r="AJ391" s="126"/>
      <c r="AK391" s="126"/>
      <c r="AL391" s="126"/>
      <c r="AM391" s="126"/>
      <c r="AN391" s="126"/>
      <c r="AO391" s="126"/>
      <c r="AP391" s="126"/>
    </row>
    <row r="392" customHeight="1" spans="12:42">
      <c r="L392" s="126"/>
      <c r="M392" s="126"/>
      <c r="N392" s="126"/>
      <c r="O392" s="126"/>
      <c r="P392" s="126"/>
      <c r="Q392" s="126"/>
      <c r="R392" s="126"/>
      <c r="S392" s="126"/>
      <c r="T392" s="126"/>
      <c r="U392" s="126"/>
      <c r="V392" s="126"/>
      <c r="W392" s="126"/>
      <c r="X392" s="126"/>
      <c r="Y392" s="126"/>
      <c r="Z392" s="126"/>
      <c r="AA392" s="126"/>
      <c r="AB392" s="126"/>
      <c r="AC392" s="126"/>
      <c r="AD392" s="126"/>
      <c r="AE392" s="126"/>
      <c r="AF392" s="126"/>
      <c r="AG392" s="126"/>
      <c r="AH392" s="126"/>
      <c r="AI392" s="126"/>
      <c r="AJ392" s="126"/>
      <c r="AK392" s="126"/>
      <c r="AL392" s="126"/>
      <c r="AM392" s="126"/>
      <c r="AN392" s="126"/>
      <c r="AO392" s="126"/>
      <c r="AP392" s="126"/>
    </row>
    <row r="393" customHeight="1" spans="12:42">
      <c r="L393" s="126"/>
      <c r="M393" s="126"/>
      <c r="N393" s="126"/>
      <c r="O393" s="126"/>
      <c r="P393" s="126"/>
      <c r="Q393" s="126"/>
      <c r="R393" s="126"/>
      <c r="S393" s="126"/>
      <c r="T393" s="126"/>
      <c r="U393" s="126"/>
      <c r="V393" s="126"/>
      <c r="W393" s="126"/>
      <c r="X393" s="126"/>
      <c r="Y393" s="126"/>
      <c r="Z393" s="126"/>
      <c r="AA393" s="126"/>
      <c r="AB393" s="126"/>
      <c r="AC393" s="126"/>
      <c r="AD393" s="126"/>
      <c r="AE393" s="126"/>
      <c r="AF393" s="126"/>
      <c r="AG393" s="126"/>
      <c r="AH393" s="126"/>
      <c r="AI393" s="126"/>
      <c r="AJ393" s="126"/>
      <c r="AK393" s="126"/>
      <c r="AL393" s="126"/>
      <c r="AM393" s="126"/>
      <c r="AN393" s="126"/>
      <c r="AO393" s="126"/>
      <c r="AP393" s="126"/>
    </row>
    <row r="394" customHeight="1" spans="12:42">
      <c r="L394" s="126"/>
      <c r="M394" s="126"/>
      <c r="N394" s="126"/>
      <c r="O394" s="126"/>
      <c r="P394" s="126"/>
      <c r="Q394" s="126"/>
      <c r="R394" s="126"/>
      <c r="S394" s="126"/>
      <c r="T394" s="126"/>
      <c r="U394" s="126"/>
      <c r="V394" s="126"/>
      <c r="W394" s="126"/>
      <c r="X394" s="126"/>
      <c r="Y394" s="126"/>
      <c r="Z394" s="126"/>
      <c r="AA394" s="126"/>
      <c r="AB394" s="126"/>
      <c r="AC394" s="126"/>
      <c r="AD394" s="126"/>
      <c r="AE394" s="126"/>
      <c r="AF394" s="126"/>
      <c r="AG394" s="126"/>
      <c r="AH394" s="126"/>
      <c r="AI394" s="126"/>
      <c r="AJ394" s="126"/>
      <c r="AK394" s="126"/>
      <c r="AL394" s="126"/>
      <c r="AM394" s="126"/>
      <c r="AN394" s="126"/>
      <c r="AO394" s="126"/>
      <c r="AP394" s="126"/>
    </row>
    <row r="395" customHeight="1" spans="12:42">
      <c r="L395" s="126"/>
      <c r="M395" s="126"/>
      <c r="N395" s="126"/>
      <c r="O395" s="126"/>
      <c r="P395" s="126"/>
      <c r="Q395" s="126"/>
      <c r="R395" s="126"/>
      <c r="S395" s="126"/>
      <c r="T395" s="126"/>
      <c r="U395" s="126"/>
      <c r="V395" s="126"/>
      <c r="W395" s="126"/>
      <c r="X395" s="126"/>
      <c r="Y395" s="126"/>
      <c r="Z395" s="126"/>
      <c r="AA395" s="126"/>
      <c r="AB395" s="126"/>
      <c r="AC395" s="126"/>
      <c r="AD395" s="126"/>
      <c r="AE395" s="126"/>
      <c r="AF395" s="126"/>
      <c r="AG395" s="126"/>
      <c r="AH395" s="126"/>
      <c r="AI395" s="126"/>
      <c r="AJ395" s="126"/>
      <c r="AK395" s="126"/>
      <c r="AL395" s="126"/>
      <c r="AM395" s="126"/>
      <c r="AN395" s="126"/>
      <c r="AO395" s="126"/>
      <c r="AP395" s="126"/>
    </row>
    <row r="396" customHeight="1" spans="12:42">
      <c r="L396" s="126"/>
      <c r="M396" s="126"/>
      <c r="N396" s="126"/>
      <c r="O396" s="126"/>
      <c r="P396" s="126"/>
      <c r="Q396" s="126"/>
      <c r="R396" s="126"/>
      <c r="S396" s="126"/>
      <c r="T396" s="126"/>
      <c r="U396" s="126"/>
      <c r="V396" s="126"/>
      <c r="W396" s="126"/>
      <c r="X396" s="126"/>
      <c r="Y396" s="126"/>
      <c r="Z396" s="126"/>
      <c r="AA396" s="126"/>
      <c r="AB396" s="126"/>
      <c r="AC396" s="126"/>
      <c r="AD396" s="126"/>
      <c r="AE396" s="126"/>
      <c r="AF396" s="126"/>
      <c r="AG396" s="126"/>
      <c r="AH396" s="126"/>
      <c r="AI396" s="126"/>
      <c r="AJ396" s="126"/>
      <c r="AK396" s="126"/>
      <c r="AL396" s="126"/>
      <c r="AM396" s="126"/>
      <c r="AN396" s="126"/>
      <c r="AO396" s="126"/>
      <c r="AP396" s="126"/>
    </row>
    <row r="397" customHeight="1" spans="12:42">
      <c r="L397" s="126"/>
      <c r="M397" s="126"/>
      <c r="N397" s="126"/>
      <c r="O397" s="126"/>
      <c r="P397" s="126"/>
      <c r="Q397" s="126"/>
      <c r="R397" s="126"/>
      <c r="S397" s="126"/>
      <c r="T397" s="126"/>
      <c r="U397" s="126"/>
      <c r="V397" s="126"/>
      <c r="W397" s="126"/>
      <c r="X397" s="126"/>
      <c r="Y397" s="126"/>
      <c r="Z397" s="126"/>
      <c r="AA397" s="126"/>
      <c r="AB397" s="126"/>
      <c r="AC397" s="126"/>
      <c r="AD397" s="126"/>
      <c r="AE397" s="126"/>
      <c r="AF397" s="126"/>
      <c r="AG397" s="126"/>
      <c r="AH397" s="126"/>
      <c r="AI397" s="126"/>
      <c r="AJ397" s="126"/>
      <c r="AK397" s="126"/>
      <c r="AL397" s="126"/>
      <c r="AM397" s="126"/>
      <c r="AN397" s="126"/>
      <c r="AO397" s="126"/>
      <c r="AP397" s="126"/>
    </row>
    <row r="398" customHeight="1" spans="12:42">
      <c r="L398" s="126"/>
      <c r="M398" s="126"/>
      <c r="N398" s="126"/>
      <c r="O398" s="126"/>
      <c r="P398" s="126"/>
      <c r="Q398" s="126"/>
      <c r="R398" s="126"/>
      <c r="S398" s="126"/>
      <c r="T398" s="126"/>
      <c r="U398" s="126"/>
      <c r="V398" s="126"/>
      <c r="W398" s="126"/>
      <c r="X398" s="126"/>
      <c r="Y398" s="126"/>
      <c r="Z398" s="126"/>
      <c r="AA398" s="126"/>
      <c r="AB398" s="126"/>
      <c r="AC398" s="126"/>
      <c r="AD398" s="126"/>
      <c r="AE398" s="126"/>
      <c r="AF398" s="126"/>
      <c r="AG398" s="126"/>
      <c r="AH398" s="126"/>
      <c r="AI398" s="126"/>
      <c r="AJ398" s="126"/>
      <c r="AK398" s="126"/>
      <c r="AL398" s="126"/>
      <c r="AM398" s="126"/>
      <c r="AN398" s="126"/>
      <c r="AO398" s="126"/>
      <c r="AP398" s="126"/>
    </row>
    <row r="399" customHeight="1" spans="12:42">
      <c r="L399" s="126"/>
      <c r="M399" s="126"/>
      <c r="N399" s="126"/>
      <c r="O399" s="126"/>
      <c r="P399" s="126"/>
      <c r="Q399" s="126"/>
      <c r="R399" s="126"/>
      <c r="S399" s="126"/>
      <c r="T399" s="126"/>
      <c r="U399" s="126"/>
      <c r="V399" s="126"/>
      <c r="W399" s="126"/>
      <c r="X399" s="126"/>
      <c r="Y399" s="126"/>
      <c r="Z399" s="126"/>
      <c r="AA399" s="126"/>
      <c r="AB399" s="126"/>
      <c r="AC399" s="126"/>
      <c r="AD399" s="126"/>
      <c r="AE399" s="126"/>
      <c r="AF399" s="126"/>
      <c r="AG399" s="126"/>
      <c r="AH399" s="126"/>
      <c r="AI399" s="126"/>
      <c r="AJ399" s="126"/>
      <c r="AK399" s="126"/>
      <c r="AL399" s="126"/>
      <c r="AM399" s="126"/>
      <c r="AN399" s="126"/>
      <c r="AO399" s="126"/>
      <c r="AP399" s="126"/>
    </row>
    <row r="400" customHeight="1" spans="12:42">
      <c r="L400" s="126"/>
      <c r="M400" s="126"/>
      <c r="N400" s="126"/>
      <c r="O400" s="126"/>
      <c r="P400" s="126"/>
      <c r="Q400" s="126"/>
      <c r="R400" s="126"/>
      <c r="S400" s="126"/>
      <c r="T400" s="126"/>
      <c r="U400" s="126"/>
      <c r="V400" s="126"/>
      <c r="W400" s="126"/>
      <c r="X400" s="126"/>
      <c r="Y400" s="126"/>
      <c r="Z400" s="126"/>
      <c r="AA400" s="126"/>
      <c r="AB400" s="126"/>
      <c r="AC400" s="126"/>
      <c r="AD400" s="126"/>
      <c r="AE400" s="126"/>
      <c r="AF400" s="126"/>
      <c r="AG400" s="126"/>
      <c r="AH400" s="126"/>
      <c r="AI400" s="126"/>
      <c r="AJ400" s="126"/>
      <c r="AK400" s="126"/>
      <c r="AL400" s="126"/>
      <c r="AM400" s="126"/>
      <c r="AN400" s="126"/>
      <c r="AO400" s="126"/>
      <c r="AP400" s="126"/>
    </row>
    <row r="401" customHeight="1" spans="12:42">
      <c r="L401" s="126"/>
      <c r="M401" s="126"/>
      <c r="N401" s="126"/>
      <c r="O401" s="126"/>
      <c r="P401" s="126"/>
      <c r="Q401" s="126"/>
      <c r="R401" s="126"/>
      <c r="S401" s="126"/>
      <c r="T401" s="126"/>
      <c r="U401" s="126"/>
      <c r="V401" s="126"/>
      <c r="W401" s="126"/>
      <c r="X401" s="126"/>
      <c r="Y401" s="126"/>
      <c r="Z401" s="126"/>
      <c r="AA401" s="126"/>
      <c r="AB401" s="126"/>
      <c r="AC401" s="126"/>
      <c r="AD401" s="126"/>
      <c r="AE401" s="126"/>
      <c r="AF401" s="126"/>
      <c r="AG401" s="126"/>
      <c r="AH401" s="126"/>
      <c r="AI401" s="126"/>
      <c r="AJ401" s="126"/>
      <c r="AK401" s="126"/>
      <c r="AL401" s="126"/>
      <c r="AM401" s="126"/>
      <c r="AN401" s="126"/>
      <c r="AO401" s="126"/>
      <c r="AP401" s="126"/>
    </row>
    <row r="402" customHeight="1" spans="12:42">
      <c r="L402" s="126"/>
      <c r="M402" s="126"/>
      <c r="N402" s="126"/>
      <c r="O402" s="126"/>
      <c r="P402" s="126"/>
      <c r="Q402" s="126"/>
      <c r="R402" s="126"/>
      <c r="S402" s="126"/>
      <c r="T402" s="126"/>
      <c r="U402" s="126"/>
      <c r="V402" s="126"/>
      <c r="W402" s="126"/>
      <c r="X402" s="126"/>
      <c r="Y402" s="126"/>
      <c r="Z402" s="126"/>
      <c r="AA402" s="126"/>
      <c r="AB402" s="126"/>
      <c r="AC402" s="126"/>
      <c r="AD402" s="126"/>
      <c r="AE402" s="126"/>
      <c r="AF402" s="126"/>
      <c r="AG402" s="126"/>
      <c r="AH402" s="126"/>
      <c r="AI402" s="126"/>
      <c r="AJ402" s="126"/>
      <c r="AK402" s="126"/>
      <c r="AL402" s="126"/>
      <c r="AM402" s="126"/>
      <c r="AN402" s="126"/>
      <c r="AO402" s="126"/>
      <c r="AP402" s="126"/>
    </row>
    <row r="403" customHeight="1" spans="12:42">
      <c r="L403" s="126"/>
      <c r="M403" s="126"/>
      <c r="N403" s="126"/>
      <c r="O403" s="126"/>
      <c r="P403" s="126"/>
      <c r="Q403" s="126"/>
      <c r="R403" s="126"/>
      <c r="S403" s="126"/>
      <c r="T403" s="126"/>
      <c r="U403" s="126"/>
      <c r="V403" s="126"/>
      <c r="W403" s="126"/>
      <c r="X403" s="126"/>
      <c r="Y403" s="126"/>
      <c r="Z403" s="126"/>
      <c r="AA403" s="126"/>
      <c r="AB403" s="126"/>
      <c r="AC403" s="126"/>
      <c r="AD403" s="126"/>
      <c r="AE403" s="126"/>
      <c r="AF403" s="126"/>
      <c r="AG403" s="126"/>
      <c r="AH403" s="126"/>
      <c r="AI403" s="126"/>
      <c r="AJ403" s="126"/>
      <c r="AK403" s="126"/>
      <c r="AL403" s="126"/>
      <c r="AM403" s="126"/>
      <c r="AN403" s="126"/>
      <c r="AO403" s="126"/>
      <c r="AP403" s="126"/>
    </row>
    <row r="404" customHeight="1" spans="12:42">
      <c r="L404" s="126"/>
      <c r="M404" s="126"/>
      <c r="N404" s="126"/>
      <c r="O404" s="126"/>
      <c r="P404" s="126"/>
      <c r="Q404" s="126"/>
      <c r="R404" s="126"/>
      <c r="S404" s="126"/>
      <c r="T404" s="126"/>
      <c r="U404" s="126"/>
      <c r="V404" s="126"/>
      <c r="W404" s="126"/>
      <c r="X404" s="126"/>
      <c r="Y404" s="126"/>
      <c r="Z404" s="126"/>
      <c r="AA404" s="126"/>
      <c r="AB404" s="126"/>
      <c r="AC404" s="126"/>
      <c r="AD404" s="126"/>
      <c r="AE404" s="126"/>
      <c r="AF404" s="126"/>
      <c r="AG404" s="126"/>
      <c r="AH404" s="126"/>
      <c r="AI404" s="126"/>
      <c r="AJ404" s="126"/>
      <c r="AK404" s="126"/>
      <c r="AL404" s="126"/>
      <c r="AM404" s="126"/>
      <c r="AN404" s="126"/>
      <c r="AO404" s="126"/>
      <c r="AP404" s="126"/>
    </row>
    <row r="405" customHeight="1" spans="12:42">
      <c r="L405" s="126"/>
      <c r="M405" s="126"/>
      <c r="N405" s="126"/>
      <c r="O405" s="126"/>
      <c r="P405" s="126"/>
      <c r="Q405" s="126"/>
      <c r="R405" s="126"/>
      <c r="S405" s="126"/>
      <c r="T405" s="126"/>
      <c r="U405" s="126"/>
      <c r="V405" s="126"/>
      <c r="W405" s="126"/>
      <c r="X405" s="126"/>
      <c r="Y405" s="126"/>
      <c r="Z405" s="126"/>
      <c r="AA405" s="126"/>
      <c r="AB405" s="126"/>
      <c r="AC405" s="126"/>
      <c r="AD405" s="126"/>
      <c r="AE405" s="126"/>
      <c r="AF405" s="126"/>
      <c r="AG405" s="126"/>
      <c r="AH405" s="126"/>
      <c r="AI405" s="126"/>
      <c r="AJ405" s="126"/>
      <c r="AK405" s="126"/>
      <c r="AL405" s="126"/>
      <c r="AM405" s="126"/>
      <c r="AN405" s="126"/>
      <c r="AO405" s="126"/>
      <c r="AP405" s="126"/>
    </row>
    <row r="406" customHeight="1" spans="12:42">
      <c r="L406" s="126"/>
      <c r="M406" s="126"/>
      <c r="N406" s="126"/>
      <c r="O406" s="126"/>
      <c r="P406" s="126"/>
      <c r="Q406" s="126"/>
      <c r="R406" s="126"/>
      <c r="S406" s="126"/>
      <c r="T406" s="126"/>
      <c r="U406" s="126"/>
      <c r="V406" s="126"/>
      <c r="W406" s="126"/>
      <c r="X406" s="126"/>
      <c r="Y406" s="126"/>
      <c r="Z406" s="126"/>
      <c r="AA406" s="126"/>
      <c r="AB406" s="126"/>
      <c r="AC406" s="126"/>
      <c r="AD406" s="126"/>
      <c r="AE406" s="126"/>
      <c r="AF406" s="126"/>
      <c r="AG406" s="126"/>
      <c r="AH406" s="126"/>
      <c r="AI406" s="126"/>
      <c r="AJ406" s="126"/>
      <c r="AK406" s="126"/>
      <c r="AL406" s="126"/>
      <c r="AM406" s="126"/>
      <c r="AN406" s="126"/>
      <c r="AO406" s="126"/>
      <c r="AP406" s="126"/>
    </row>
    <row r="407" customHeight="1" spans="12:42">
      <c r="L407" s="126"/>
      <c r="M407" s="126"/>
      <c r="N407" s="126"/>
      <c r="O407" s="126"/>
      <c r="P407" s="126"/>
      <c r="Q407" s="126"/>
      <c r="R407" s="126"/>
      <c r="S407" s="126"/>
      <c r="T407" s="126"/>
      <c r="U407" s="126"/>
      <c r="V407" s="126"/>
      <c r="W407" s="126"/>
      <c r="X407" s="126"/>
      <c r="Y407" s="126"/>
      <c r="Z407" s="126"/>
      <c r="AA407" s="126"/>
      <c r="AB407" s="126"/>
      <c r="AC407" s="126"/>
      <c r="AD407" s="126"/>
      <c r="AE407" s="126"/>
      <c r="AF407" s="126"/>
      <c r="AG407" s="126"/>
      <c r="AH407" s="126"/>
      <c r="AI407" s="126"/>
      <c r="AJ407" s="126"/>
      <c r="AK407" s="126"/>
      <c r="AL407" s="126"/>
      <c r="AM407" s="126"/>
      <c r="AN407" s="126"/>
      <c r="AO407" s="126"/>
      <c r="AP407" s="126"/>
    </row>
    <row r="408" customHeight="1" spans="12:42">
      <c r="L408" s="126"/>
      <c r="M408" s="126"/>
      <c r="N408" s="126"/>
      <c r="O408" s="126"/>
      <c r="P408" s="126"/>
      <c r="Q408" s="126"/>
      <c r="R408" s="126"/>
      <c r="S408" s="126"/>
      <c r="T408" s="126"/>
      <c r="U408" s="126"/>
      <c r="V408" s="126"/>
      <c r="W408" s="126"/>
      <c r="X408" s="126"/>
      <c r="Y408" s="126"/>
      <c r="Z408" s="126"/>
      <c r="AA408" s="126"/>
      <c r="AB408" s="126"/>
      <c r="AC408" s="126"/>
      <c r="AD408" s="126"/>
      <c r="AE408" s="126"/>
      <c r="AF408" s="126"/>
      <c r="AG408" s="126"/>
      <c r="AH408" s="126"/>
      <c r="AI408" s="126"/>
      <c r="AJ408" s="126"/>
      <c r="AK408" s="126"/>
      <c r="AL408" s="126"/>
      <c r="AM408" s="126"/>
      <c r="AN408" s="126"/>
      <c r="AO408" s="126"/>
      <c r="AP408" s="126"/>
    </row>
    <row r="409" customHeight="1" spans="12:42">
      <c r="L409" s="126"/>
      <c r="M409" s="126"/>
      <c r="N409" s="126"/>
      <c r="O409" s="126"/>
      <c r="P409" s="126"/>
      <c r="Q409" s="126"/>
      <c r="R409" s="126"/>
      <c r="S409" s="126"/>
      <c r="T409" s="126"/>
      <c r="U409" s="126"/>
      <c r="V409" s="126"/>
      <c r="W409" s="126"/>
      <c r="X409" s="126"/>
      <c r="Y409" s="126"/>
      <c r="Z409" s="126"/>
      <c r="AA409" s="126"/>
      <c r="AB409" s="126"/>
      <c r="AC409" s="126"/>
      <c r="AD409" s="126"/>
      <c r="AE409" s="126"/>
      <c r="AF409" s="126"/>
      <c r="AG409" s="126"/>
      <c r="AH409" s="126"/>
      <c r="AI409" s="126"/>
      <c r="AJ409" s="126"/>
      <c r="AK409" s="126"/>
      <c r="AL409" s="126"/>
      <c r="AM409" s="126"/>
      <c r="AN409" s="126"/>
      <c r="AO409" s="126"/>
      <c r="AP409" s="126"/>
    </row>
    <row r="410" customHeight="1" spans="12:42">
      <c r="L410" s="126"/>
      <c r="M410" s="126"/>
      <c r="N410" s="126"/>
      <c r="O410" s="126"/>
      <c r="P410" s="126"/>
      <c r="Q410" s="126"/>
      <c r="R410" s="126"/>
      <c r="S410" s="126"/>
      <c r="T410" s="126"/>
      <c r="U410" s="126"/>
      <c r="V410" s="126"/>
      <c r="W410" s="126"/>
      <c r="X410" s="126"/>
      <c r="Y410" s="126"/>
      <c r="Z410" s="126"/>
      <c r="AA410" s="126"/>
      <c r="AB410" s="126"/>
      <c r="AC410" s="126"/>
      <c r="AD410" s="126"/>
      <c r="AE410" s="126"/>
      <c r="AF410" s="126"/>
      <c r="AG410" s="126"/>
      <c r="AH410" s="126"/>
      <c r="AI410" s="126"/>
      <c r="AJ410" s="126"/>
      <c r="AK410" s="126"/>
      <c r="AL410" s="126"/>
      <c r="AM410" s="126"/>
      <c r="AN410" s="126"/>
      <c r="AO410" s="126"/>
      <c r="AP410" s="126"/>
    </row>
    <row r="411" customHeight="1" spans="12:42">
      <c r="L411" s="126"/>
      <c r="M411" s="126"/>
      <c r="N411" s="126"/>
      <c r="O411" s="126"/>
      <c r="P411" s="126"/>
      <c r="Q411" s="126"/>
      <c r="R411" s="126"/>
      <c r="S411" s="126"/>
      <c r="T411" s="126"/>
      <c r="U411" s="126"/>
      <c r="V411" s="126"/>
      <c r="W411" s="126"/>
      <c r="X411" s="126"/>
      <c r="Y411" s="126"/>
      <c r="Z411" s="126"/>
      <c r="AA411" s="126"/>
      <c r="AB411" s="126"/>
      <c r="AC411" s="126"/>
      <c r="AD411" s="126"/>
      <c r="AE411" s="126"/>
      <c r="AF411" s="126"/>
      <c r="AG411" s="126"/>
      <c r="AH411" s="126"/>
      <c r="AI411" s="126"/>
      <c r="AJ411" s="126"/>
      <c r="AK411" s="126"/>
      <c r="AL411" s="126"/>
      <c r="AM411" s="126"/>
      <c r="AN411" s="126"/>
      <c r="AO411" s="126"/>
      <c r="AP411" s="126"/>
    </row>
    <row r="412" customHeight="1" spans="12:42">
      <c r="L412" s="126"/>
      <c r="M412" s="126"/>
      <c r="N412" s="126"/>
      <c r="O412" s="126"/>
      <c r="P412" s="126"/>
      <c r="Q412" s="126"/>
      <c r="R412" s="126"/>
      <c r="S412" s="126"/>
      <c r="T412" s="126"/>
      <c r="U412" s="126"/>
      <c r="V412" s="126"/>
      <c r="W412" s="126"/>
      <c r="X412" s="126"/>
      <c r="Y412" s="126"/>
      <c r="Z412" s="126"/>
      <c r="AA412" s="126"/>
      <c r="AB412" s="126"/>
      <c r="AC412" s="126"/>
      <c r="AD412" s="126"/>
      <c r="AE412" s="126"/>
      <c r="AF412" s="126"/>
      <c r="AG412" s="126"/>
      <c r="AH412" s="126"/>
      <c r="AI412" s="126"/>
      <c r="AJ412" s="126"/>
      <c r="AK412" s="126"/>
      <c r="AL412" s="126"/>
      <c r="AM412" s="126"/>
      <c r="AN412" s="126"/>
      <c r="AO412" s="126"/>
      <c r="AP412" s="126"/>
    </row>
    <row r="413" customHeight="1" spans="12:42">
      <c r="L413" s="126"/>
      <c r="M413" s="126"/>
      <c r="N413" s="126"/>
      <c r="O413" s="126"/>
      <c r="P413" s="126"/>
      <c r="Q413" s="126"/>
      <c r="R413" s="126"/>
      <c r="S413" s="126"/>
      <c r="T413" s="126"/>
      <c r="U413" s="126"/>
      <c r="V413" s="126"/>
      <c r="W413" s="126"/>
      <c r="X413" s="126"/>
      <c r="Y413" s="126"/>
      <c r="Z413" s="126"/>
      <c r="AA413" s="126"/>
      <c r="AB413" s="126"/>
      <c r="AC413" s="126"/>
      <c r="AD413" s="126"/>
      <c r="AE413" s="126"/>
      <c r="AF413" s="126"/>
      <c r="AG413" s="126"/>
      <c r="AH413" s="126"/>
      <c r="AI413" s="126"/>
      <c r="AJ413" s="126"/>
      <c r="AK413" s="126"/>
      <c r="AL413" s="126"/>
      <c r="AM413" s="126"/>
      <c r="AN413" s="126"/>
      <c r="AO413" s="126"/>
      <c r="AP413" s="126"/>
    </row>
    <row r="414" customHeight="1" spans="12:42">
      <c r="L414" s="126"/>
      <c r="M414" s="126"/>
      <c r="N414" s="126"/>
      <c r="O414" s="126"/>
      <c r="P414" s="126"/>
      <c r="Q414" s="126"/>
      <c r="R414" s="126"/>
      <c r="S414" s="126"/>
      <c r="T414" s="126"/>
      <c r="U414" s="126"/>
      <c r="V414" s="126"/>
      <c r="W414" s="126"/>
      <c r="X414" s="126"/>
      <c r="Y414" s="126"/>
      <c r="Z414" s="126"/>
      <c r="AA414" s="126"/>
      <c r="AB414" s="126"/>
      <c r="AC414" s="126"/>
      <c r="AD414" s="126"/>
      <c r="AE414" s="126"/>
      <c r="AF414" s="126"/>
      <c r="AG414" s="126"/>
      <c r="AH414" s="126"/>
      <c r="AI414" s="126"/>
      <c r="AJ414" s="126"/>
      <c r="AK414" s="126"/>
      <c r="AL414" s="126"/>
      <c r="AM414" s="126"/>
      <c r="AN414" s="126"/>
      <c r="AO414" s="126"/>
      <c r="AP414" s="126"/>
    </row>
    <row r="415" customHeight="1" spans="12:42">
      <c r="L415" s="126"/>
      <c r="M415" s="126"/>
      <c r="N415" s="126"/>
      <c r="O415" s="126"/>
      <c r="P415" s="126"/>
      <c r="Q415" s="126"/>
      <c r="R415" s="126"/>
      <c r="S415" s="126"/>
      <c r="T415" s="126"/>
      <c r="U415" s="126"/>
      <c r="V415" s="126"/>
      <c r="W415" s="126"/>
      <c r="X415" s="126"/>
      <c r="Y415" s="126"/>
      <c r="Z415" s="126"/>
      <c r="AA415" s="126"/>
      <c r="AB415" s="126"/>
      <c r="AC415" s="126"/>
      <c r="AD415" s="126"/>
      <c r="AE415" s="126"/>
      <c r="AF415" s="126"/>
      <c r="AG415" s="126"/>
      <c r="AH415" s="126"/>
      <c r="AI415" s="126"/>
      <c r="AJ415" s="126"/>
      <c r="AK415" s="126"/>
      <c r="AL415" s="126"/>
      <c r="AM415" s="126"/>
      <c r="AN415" s="126"/>
      <c r="AO415" s="126"/>
      <c r="AP415" s="126"/>
    </row>
    <row r="416" customHeight="1" spans="12:42">
      <c r="L416" s="126"/>
      <c r="M416" s="126"/>
      <c r="N416" s="126"/>
      <c r="O416" s="126"/>
      <c r="P416" s="126"/>
      <c r="Q416" s="126"/>
      <c r="R416" s="126"/>
      <c r="S416" s="126"/>
      <c r="T416" s="126"/>
      <c r="U416" s="126"/>
      <c r="V416" s="126"/>
      <c r="W416" s="126"/>
      <c r="X416" s="126"/>
      <c r="Y416" s="126"/>
      <c r="Z416" s="126"/>
      <c r="AA416" s="126"/>
      <c r="AB416" s="126"/>
      <c r="AC416" s="126"/>
      <c r="AD416" s="126"/>
      <c r="AE416" s="126"/>
      <c r="AF416" s="126"/>
      <c r="AG416" s="126"/>
      <c r="AH416" s="126"/>
      <c r="AI416" s="126"/>
      <c r="AJ416" s="126"/>
      <c r="AK416" s="126"/>
      <c r="AL416" s="126"/>
      <c r="AM416" s="126"/>
      <c r="AN416" s="126"/>
      <c r="AO416" s="126"/>
      <c r="AP416" s="126"/>
    </row>
    <row r="417" customHeight="1" spans="12:42">
      <c r="L417" s="126"/>
      <c r="M417" s="126"/>
      <c r="N417" s="126"/>
      <c r="O417" s="126"/>
      <c r="P417" s="126"/>
      <c r="Q417" s="126"/>
      <c r="R417" s="126"/>
      <c r="S417" s="126"/>
      <c r="T417" s="126"/>
      <c r="U417" s="126"/>
      <c r="V417" s="126"/>
      <c r="W417" s="126"/>
      <c r="X417" s="126"/>
      <c r="Y417" s="126"/>
      <c r="Z417" s="126"/>
      <c r="AA417" s="126"/>
      <c r="AB417" s="126"/>
      <c r="AC417" s="126"/>
      <c r="AD417" s="126"/>
      <c r="AE417" s="126"/>
      <c r="AF417" s="126"/>
      <c r="AG417" s="126"/>
      <c r="AH417" s="126"/>
      <c r="AI417" s="126"/>
      <c r="AJ417" s="126"/>
      <c r="AK417" s="126"/>
      <c r="AL417" s="126"/>
      <c r="AM417" s="126"/>
      <c r="AN417" s="126"/>
      <c r="AO417" s="126"/>
      <c r="AP417" s="126"/>
    </row>
    <row r="418" customHeight="1" spans="12:42">
      <c r="L418" s="126"/>
      <c r="M418" s="126"/>
      <c r="N418" s="126"/>
      <c r="O418" s="126"/>
      <c r="P418" s="126"/>
      <c r="Q418" s="126"/>
      <c r="R418" s="126"/>
      <c r="S418" s="126"/>
      <c r="T418" s="126"/>
      <c r="U418" s="126"/>
      <c r="V418" s="126"/>
      <c r="W418" s="126"/>
      <c r="X418" s="126"/>
      <c r="Y418" s="126"/>
      <c r="Z418" s="126"/>
      <c r="AA418" s="126"/>
      <c r="AB418" s="126"/>
      <c r="AC418" s="126"/>
      <c r="AD418" s="126"/>
      <c r="AE418" s="126"/>
      <c r="AF418" s="126"/>
      <c r="AG418" s="126"/>
      <c r="AH418" s="126"/>
      <c r="AI418" s="126"/>
      <c r="AJ418" s="126"/>
      <c r="AK418" s="126"/>
      <c r="AL418" s="126"/>
      <c r="AM418" s="126"/>
      <c r="AN418" s="126"/>
      <c r="AO418" s="126"/>
      <c r="AP418" s="126"/>
    </row>
    <row r="419" customHeight="1" spans="12:42">
      <c r="L419" s="126"/>
      <c r="M419" s="126"/>
      <c r="N419" s="126"/>
      <c r="O419" s="126"/>
      <c r="P419" s="126"/>
      <c r="Q419" s="126"/>
      <c r="R419" s="126"/>
      <c r="S419" s="126"/>
      <c r="T419" s="126"/>
      <c r="U419" s="126"/>
      <c r="V419" s="126"/>
      <c r="W419" s="126"/>
      <c r="X419" s="126"/>
      <c r="Y419" s="126"/>
      <c r="Z419" s="126"/>
      <c r="AA419" s="126"/>
      <c r="AB419" s="126"/>
      <c r="AC419" s="126"/>
      <c r="AD419" s="126"/>
      <c r="AE419" s="126"/>
      <c r="AF419" s="126"/>
      <c r="AG419" s="126"/>
      <c r="AH419" s="126"/>
      <c r="AI419" s="126"/>
      <c r="AJ419" s="126"/>
      <c r="AK419" s="126"/>
      <c r="AL419" s="126"/>
      <c r="AM419" s="126"/>
      <c r="AN419" s="126"/>
      <c r="AO419" s="126"/>
      <c r="AP419" s="126"/>
    </row>
    <row r="420" customHeight="1" spans="12:42">
      <c r="L420" s="126"/>
      <c r="M420" s="126"/>
      <c r="N420" s="126"/>
      <c r="O420" s="126"/>
      <c r="P420" s="126"/>
      <c r="Q420" s="126"/>
      <c r="R420" s="126"/>
      <c r="S420" s="126"/>
      <c r="T420" s="126"/>
      <c r="U420" s="126"/>
      <c r="V420" s="126"/>
      <c r="W420" s="126"/>
      <c r="X420" s="126"/>
      <c r="Y420" s="126"/>
      <c r="Z420" s="126"/>
      <c r="AA420" s="126"/>
      <c r="AB420" s="126"/>
      <c r="AC420" s="126"/>
      <c r="AD420" s="126"/>
      <c r="AE420" s="126"/>
      <c r="AF420" s="126"/>
      <c r="AG420" s="126"/>
      <c r="AH420" s="126"/>
      <c r="AI420" s="126"/>
      <c r="AJ420" s="126"/>
      <c r="AK420" s="126"/>
      <c r="AL420" s="126"/>
      <c r="AM420" s="126"/>
      <c r="AN420" s="126"/>
      <c r="AO420" s="126"/>
      <c r="AP420" s="126"/>
    </row>
    <row r="421" customHeight="1" spans="12:42">
      <c r="L421" s="126"/>
      <c r="M421" s="126"/>
      <c r="N421" s="126"/>
      <c r="O421" s="126"/>
      <c r="P421" s="126"/>
      <c r="Q421" s="126"/>
      <c r="R421" s="126"/>
      <c r="S421" s="126"/>
      <c r="T421" s="126"/>
      <c r="U421" s="126"/>
      <c r="V421" s="126"/>
      <c r="W421" s="126"/>
      <c r="X421" s="126"/>
      <c r="Y421" s="126"/>
      <c r="Z421" s="126"/>
      <c r="AA421" s="126"/>
      <c r="AB421" s="126"/>
      <c r="AC421" s="126"/>
      <c r="AD421" s="126"/>
      <c r="AE421" s="126"/>
      <c r="AF421" s="126"/>
      <c r="AG421" s="126"/>
      <c r="AH421" s="126"/>
      <c r="AI421" s="126"/>
      <c r="AJ421" s="126"/>
      <c r="AK421" s="126"/>
      <c r="AL421" s="126"/>
      <c r="AM421" s="126"/>
      <c r="AN421" s="126"/>
      <c r="AO421" s="126"/>
      <c r="AP421" s="126"/>
    </row>
    <row r="422" customHeight="1" spans="12:42">
      <c r="L422" s="126"/>
      <c r="M422" s="126"/>
      <c r="N422" s="126"/>
      <c r="O422" s="126"/>
      <c r="P422" s="126"/>
      <c r="Q422" s="126"/>
      <c r="R422" s="126"/>
      <c r="S422" s="126"/>
      <c r="T422" s="126"/>
      <c r="U422" s="126"/>
      <c r="V422" s="126"/>
      <c r="W422" s="126"/>
      <c r="X422" s="126"/>
      <c r="Y422" s="126"/>
      <c r="Z422" s="126"/>
      <c r="AA422" s="126"/>
      <c r="AB422" s="126"/>
      <c r="AC422" s="126"/>
      <c r="AD422" s="126"/>
      <c r="AE422" s="126"/>
      <c r="AF422" s="126"/>
      <c r="AG422" s="126"/>
      <c r="AH422" s="126"/>
      <c r="AI422" s="126"/>
      <c r="AJ422" s="126"/>
      <c r="AK422" s="126"/>
      <c r="AL422" s="126"/>
      <c r="AM422" s="126"/>
      <c r="AN422" s="126"/>
      <c r="AO422" s="126"/>
      <c r="AP422" s="126"/>
    </row>
    <row r="423" customHeight="1" spans="12:42">
      <c r="L423" s="126"/>
      <c r="M423" s="126"/>
      <c r="N423" s="126"/>
      <c r="O423" s="126"/>
      <c r="P423" s="126"/>
      <c r="Q423" s="126"/>
      <c r="R423" s="126"/>
      <c r="S423" s="126"/>
      <c r="T423" s="126"/>
      <c r="U423" s="126"/>
      <c r="V423" s="126"/>
      <c r="W423" s="126"/>
      <c r="X423" s="126"/>
      <c r="Y423" s="126"/>
      <c r="Z423" s="126"/>
      <c r="AA423" s="126"/>
      <c r="AB423" s="126"/>
      <c r="AC423" s="126"/>
      <c r="AD423" s="126"/>
      <c r="AE423" s="126"/>
      <c r="AF423" s="126"/>
      <c r="AG423" s="126"/>
      <c r="AH423" s="126"/>
      <c r="AI423" s="126"/>
      <c r="AJ423" s="126"/>
      <c r="AK423" s="126"/>
      <c r="AL423" s="126"/>
      <c r="AM423" s="126"/>
      <c r="AN423" s="126"/>
      <c r="AO423" s="126"/>
      <c r="AP423" s="126"/>
    </row>
    <row r="424" customHeight="1" spans="12:42">
      <c r="L424" s="126"/>
      <c r="M424" s="126"/>
      <c r="N424" s="126"/>
      <c r="O424" s="126"/>
      <c r="P424" s="126"/>
      <c r="Q424" s="126"/>
      <c r="R424" s="126"/>
      <c r="S424" s="126"/>
      <c r="T424" s="126"/>
      <c r="U424" s="126"/>
      <c r="V424" s="126"/>
      <c r="W424" s="126"/>
      <c r="X424" s="126"/>
      <c r="Y424" s="126"/>
      <c r="Z424" s="126"/>
      <c r="AA424" s="126"/>
      <c r="AB424" s="126"/>
      <c r="AC424" s="126"/>
      <c r="AD424" s="126"/>
      <c r="AE424" s="126"/>
      <c r="AF424" s="126"/>
      <c r="AG424" s="126"/>
      <c r="AH424" s="126"/>
      <c r="AI424" s="126"/>
      <c r="AJ424" s="126"/>
      <c r="AK424" s="126"/>
      <c r="AL424" s="126"/>
      <c r="AM424" s="126"/>
      <c r="AN424" s="126"/>
      <c r="AO424" s="126"/>
      <c r="AP424" s="126"/>
    </row>
    <row r="425" customHeight="1" spans="12:42">
      <c r="L425" s="126"/>
      <c r="M425" s="126"/>
      <c r="N425" s="126"/>
      <c r="O425" s="126"/>
      <c r="P425" s="126"/>
      <c r="Q425" s="126"/>
      <c r="R425" s="126"/>
      <c r="S425" s="126"/>
      <c r="T425" s="126"/>
      <c r="U425" s="126"/>
      <c r="V425" s="126"/>
      <c r="W425" s="126"/>
      <c r="X425" s="126"/>
      <c r="Y425" s="126"/>
      <c r="Z425" s="126"/>
      <c r="AA425" s="126"/>
      <c r="AB425" s="126"/>
      <c r="AC425" s="126"/>
      <c r="AD425" s="126"/>
      <c r="AE425" s="126"/>
      <c r="AF425" s="126"/>
      <c r="AG425" s="126"/>
      <c r="AH425" s="126"/>
      <c r="AI425" s="126"/>
      <c r="AJ425" s="126"/>
      <c r="AK425" s="126"/>
      <c r="AL425" s="126"/>
      <c r="AM425" s="126"/>
      <c r="AN425" s="126"/>
      <c r="AO425" s="126"/>
      <c r="AP425" s="126"/>
    </row>
    <row r="426" customHeight="1" spans="12:42">
      <c r="L426" s="126"/>
      <c r="M426" s="126"/>
      <c r="N426" s="126"/>
      <c r="O426" s="126"/>
      <c r="P426" s="126"/>
      <c r="Q426" s="126"/>
      <c r="R426" s="126"/>
      <c r="S426" s="126"/>
      <c r="T426" s="126"/>
      <c r="U426" s="126"/>
      <c r="V426" s="126"/>
      <c r="W426" s="126"/>
      <c r="X426" s="126"/>
      <c r="Y426" s="126"/>
      <c r="Z426" s="126"/>
      <c r="AA426" s="126"/>
      <c r="AB426" s="126"/>
      <c r="AC426" s="126"/>
      <c r="AD426" s="126"/>
      <c r="AE426" s="126"/>
      <c r="AF426" s="126"/>
      <c r="AG426" s="126"/>
      <c r="AH426" s="126"/>
      <c r="AI426" s="126"/>
      <c r="AJ426" s="126"/>
      <c r="AK426" s="126"/>
      <c r="AL426" s="126"/>
      <c r="AM426" s="126"/>
      <c r="AN426" s="126"/>
      <c r="AO426" s="126"/>
      <c r="AP426" s="126"/>
    </row>
    <row r="427" customHeight="1" spans="12:42">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row>
    <row r="428" customHeight="1" spans="12:42">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row>
    <row r="429" customHeight="1" spans="12:42">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row>
    <row r="430" customHeight="1" spans="12:42">
      <c r="L430" s="126"/>
      <c r="M430" s="126"/>
      <c r="N430" s="126"/>
      <c r="O430" s="126"/>
      <c r="P430" s="126"/>
      <c r="Q430" s="126"/>
      <c r="R430" s="126"/>
      <c r="S430" s="126"/>
      <c r="T430" s="126"/>
      <c r="U430" s="126"/>
      <c r="V430" s="126"/>
      <c r="W430" s="126"/>
      <c r="X430" s="126"/>
      <c r="Y430" s="126"/>
      <c r="Z430" s="126"/>
      <c r="AA430" s="126"/>
      <c r="AB430" s="126"/>
      <c r="AC430" s="126"/>
      <c r="AD430" s="126"/>
      <c r="AE430" s="126"/>
      <c r="AF430" s="126"/>
      <c r="AG430" s="126"/>
      <c r="AH430" s="126"/>
      <c r="AI430" s="126"/>
      <c r="AJ430" s="126"/>
      <c r="AK430" s="126"/>
      <c r="AL430" s="126"/>
      <c r="AM430" s="126"/>
      <c r="AN430" s="126"/>
      <c r="AO430" s="126"/>
      <c r="AP430" s="126"/>
    </row>
    <row r="431" customHeight="1" spans="12:42">
      <c r="L431" s="126"/>
      <c r="M431" s="126"/>
      <c r="N431" s="126"/>
      <c r="O431" s="126"/>
      <c r="P431" s="126"/>
      <c r="Q431" s="126"/>
      <c r="R431" s="126"/>
      <c r="S431" s="126"/>
      <c r="T431" s="126"/>
      <c r="U431" s="126"/>
      <c r="V431" s="126"/>
      <c r="W431" s="126"/>
      <c r="X431" s="126"/>
      <c r="Y431" s="126"/>
      <c r="Z431" s="126"/>
      <c r="AA431" s="126"/>
      <c r="AB431" s="126"/>
      <c r="AC431" s="126"/>
      <c r="AD431" s="126"/>
      <c r="AE431" s="126"/>
      <c r="AF431" s="126"/>
      <c r="AG431" s="126"/>
      <c r="AH431" s="126"/>
      <c r="AI431" s="126"/>
      <c r="AJ431" s="126"/>
      <c r="AK431" s="126"/>
      <c r="AL431" s="126"/>
      <c r="AM431" s="126"/>
      <c r="AN431" s="126"/>
      <c r="AO431" s="126"/>
      <c r="AP431" s="126"/>
    </row>
    <row r="432" customHeight="1" spans="12:42">
      <c r="L432" s="126"/>
      <c r="M432" s="126"/>
      <c r="N432" s="126"/>
      <c r="O432" s="126"/>
      <c r="P432" s="126"/>
      <c r="Q432" s="126"/>
      <c r="R432" s="126"/>
      <c r="S432" s="126"/>
      <c r="T432" s="126"/>
      <c r="U432" s="126"/>
      <c r="V432" s="126"/>
      <c r="W432" s="126"/>
      <c r="X432" s="126"/>
      <c r="Y432" s="126"/>
      <c r="Z432" s="126"/>
      <c r="AA432" s="126"/>
      <c r="AB432" s="126"/>
      <c r="AC432" s="126"/>
      <c r="AD432" s="126"/>
      <c r="AE432" s="126"/>
      <c r="AF432" s="126"/>
      <c r="AG432" s="126"/>
      <c r="AH432" s="126"/>
      <c r="AI432" s="126"/>
      <c r="AJ432" s="126"/>
      <c r="AK432" s="126"/>
      <c r="AL432" s="126"/>
      <c r="AM432" s="126"/>
      <c r="AN432" s="126"/>
      <c r="AO432" s="126"/>
      <c r="AP432" s="126"/>
    </row>
    <row r="433" customHeight="1" spans="12:42">
      <c r="L433" s="126"/>
      <c r="M433" s="126"/>
      <c r="N433" s="126"/>
      <c r="O433" s="126"/>
      <c r="P433" s="126"/>
      <c r="Q433" s="126"/>
      <c r="R433" s="126"/>
      <c r="S433" s="126"/>
      <c r="T433" s="126"/>
      <c r="U433" s="126"/>
      <c r="V433" s="126"/>
      <c r="W433" s="126"/>
      <c r="X433" s="126"/>
      <c r="Y433" s="126"/>
      <c r="Z433" s="126"/>
      <c r="AA433" s="126"/>
      <c r="AB433" s="126"/>
      <c r="AC433" s="126"/>
      <c r="AD433" s="126"/>
      <c r="AE433" s="126"/>
      <c r="AF433" s="126"/>
      <c r="AG433" s="126"/>
      <c r="AH433" s="126"/>
      <c r="AI433" s="126"/>
      <c r="AJ433" s="126"/>
      <c r="AK433" s="126"/>
      <c r="AL433" s="126"/>
      <c r="AM433" s="126"/>
      <c r="AN433" s="126"/>
      <c r="AO433" s="126"/>
      <c r="AP433" s="126"/>
    </row>
    <row r="434" customHeight="1" spans="12:42">
      <c r="L434" s="126"/>
      <c r="M434" s="126"/>
      <c r="N434" s="126"/>
      <c r="O434" s="126"/>
      <c r="P434" s="126"/>
      <c r="Q434" s="126"/>
      <c r="R434" s="126"/>
      <c r="S434" s="126"/>
      <c r="T434" s="126"/>
      <c r="U434" s="126"/>
      <c r="V434" s="126"/>
      <c r="W434" s="126"/>
      <c r="X434" s="126"/>
      <c r="Y434" s="126"/>
      <c r="Z434" s="126"/>
      <c r="AA434" s="126"/>
      <c r="AB434" s="126"/>
      <c r="AC434" s="126"/>
      <c r="AD434" s="126"/>
      <c r="AE434" s="126"/>
      <c r="AF434" s="126"/>
      <c r="AG434" s="126"/>
      <c r="AH434" s="126"/>
      <c r="AI434" s="126"/>
      <c r="AJ434" s="126"/>
      <c r="AK434" s="126"/>
      <c r="AL434" s="126"/>
      <c r="AM434" s="126"/>
      <c r="AN434" s="126"/>
      <c r="AO434" s="126"/>
      <c r="AP434" s="126"/>
    </row>
    <row r="435" customHeight="1" spans="12:42">
      <c r="L435" s="126"/>
      <c r="M435" s="126"/>
      <c r="N435" s="126"/>
      <c r="O435" s="126"/>
      <c r="P435" s="126"/>
      <c r="Q435" s="126"/>
      <c r="R435" s="126"/>
      <c r="S435" s="126"/>
      <c r="T435" s="126"/>
      <c r="U435" s="126"/>
      <c r="V435" s="126"/>
      <c r="W435" s="126"/>
      <c r="X435" s="126"/>
      <c r="Y435" s="126"/>
      <c r="Z435" s="126"/>
      <c r="AA435" s="126"/>
      <c r="AB435" s="126"/>
      <c r="AC435" s="126"/>
      <c r="AD435" s="126"/>
      <c r="AE435" s="126"/>
      <c r="AF435" s="126"/>
      <c r="AG435" s="126"/>
      <c r="AH435" s="126"/>
      <c r="AI435" s="126"/>
      <c r="AJ435" s="126"/>
      <c r="AK435" s="126"/>
      <c r="AL435" s="126"/>
      <c r="AM435" s="126"/>
      <c r="AN435" s="126"/>
      <c r="AO435" s="126"/>
      <c r="AP435" s="126"/>
    </row>
    <row r="436" customHeight="1" spans="12:42">
      <c r="L436" s="126"/>
      <c r="M436" s="126"/>
      <c r="N436" s="126"/>
      <c r="O436" s="126"/>
      <c r="P436" s="126"/>
      <c r="Q436" s="126"/>
      <c r="R436" s="126"/>
      <c r="S436" s="126"/>
      <c r="T436" s="126"/>
      <c r="U436" s="126"/>
      <c r="V436" s="126"/>
      <c r="W436" s="126"/>
      <c r="X436" s="126"/>
      <c r="Y436" s="126"/>
      <c r="Z436" s="126"/>
      <c r="AA436" s="126"/>
      <c r="AB436" s="126"/>
      <c r="AC436" s="126"/>
      <c r="AD436" s="126"/>
      <c r="AE436" s="126"/>
      <c r="AF436" s="126"/>
      <c r="AG436" s="126"/>
      <c r="AH436" s="126"/>
      <c r="AI436" s="126"/>
      <c r="AJ436" s="126"/>
      <c r="AK436" s="126"/>
      <c r="AL436" s="126"/>
      <c r="AM436" s="126"/>
      <c r="AN436" s="126"/>
      <c r="AO436" s="126"/>
      <c r="AP436" s="126"/>
    </row>
    <row r="437" customHeight="1" spans="12:42">
      <c r="L437" s="126"/>
      <c r="M437" s="126"/>
      <c r="N437" s="126"/>
      <c r="O437" s="126"/>
      <c r="P437" s="126"/>
      <c r="Q437" s="126"/>
      <c r="R437" s="126"/>
      <c r="S437" s="126"/>
      <c r="T437" s="126"/>
      <c r="U437" s="126"/>
      <c r="V437" s="126"/>
      <c r="W437" s="126"/>
      <c r="X437" s="126"/>
      <c r="Y437" s="126"/>
      <c r="Z437" s="126"/>
      <c r="AA437" s="126"/>
      <c r="AB437" s="126"/>
      <c r="AC437" s="126"/>
      <c r="AD437" s="126"/>
      <c r="AE437" s="126"/>
      <c r="AF437" s="126"/>
      <c r="AG437" s="126"/>
      <c r="AH437" s="126"/>
      <c r="AI437" s="126"/>
      <c r="AJ437" s="126"/>
      <c r="AK437" s="126"/>
      <c r="AL437" s="126"/>
      <c r="AM437" s="126"/>
      <c r="AN437" s="126"/>
      <c r="AO437" s="126"/>
      <c r="AP437" s="126"/>
    </row>
    <row r="438" customHeight="1" spans="12:42">
      <c r="L438" s="126"/>
      <c r="M438" s="126"/>
      <c r="N438" s="126"/>
      <c r="O438" s="126"/>
      <c r="P438" s="126"/>
      <c r="Q438" s="126"/>
      <c r="R438" s="126"/>
      <c r="S438" s="126"/>
      <c r="T438" s="126"/>
      <c r="U438" s="126"/>
      <c r="V438" s="126"/>
      <c r="W438" s="126"/>
      <c r="X438" s="126"/>
      <c r="Y438" s="126"/>
      <c r="Z438" s="126"/>
      <c r="AA438" s="126"/>
      <c r="AB438" s="126"/>
      <c r="AC438" s="126"/>
      <c r="AD438" s="126"/>
      <c r="AE438" s="126"/>
      <c r="AF438" s="126"/>
      <c r="AG438" s="126"/>
      <c r="AH438" s="126"/>
      <c r="AI438" s="126"/>
      <c r="AJ438" s="126"/>
      <c r="AK438" s="126"/>
      <c r="AL438" s="126"/>
      <c r="AM438" s="126"/>
      <c r="AN438" s="126"/>
      <c r="AO438" s="126"/>
      <c r="AP438" s="126"/>
    </row>
    <row r="439" customHeight="1" spans="12:42">
      <c r="L439" s="126"/>
      <c r="M439" s="126"/>
      <c r="N439" s="126"/>
      <c r="O439" s="126"/>
      <c r="P439" s="126"/>
      <c r="Q439" s="126"/>
      <c r="R439" s="126"/>
      <c r="S439" s="126"/>
      <c r="T439" s="126"/>
      <c r="U439" s="126"/>
      <c r="V439" s="126"/>
      <c r="W439" s="126"/>
      <c r="X439" s="126"/>
      <c r="Y439" s="126"/>
      <c r="Z439" s="126"/>
      <c r="AA439" s="126"/>
      <c r="AB439" s="126"/>
      <c r="AC439" s="126"/>
      <c r="AD439" s="126"/>
      <c r="AE439" s="126"/>
      <c r="AF439" s="126"/>
      <c r="AG439" s="126"/>
      <c r="AH439" s="126"/>
      <c r="AI439" s="126"/>
      <c r="AJ439" s="126"/>
      <c r="AK439" s="126"/>
      <c r="AL439" s="126"/>
      <c r="AM439" s="126"/>
      <c r="AN439" s="126"/>
      <c r="AO439" s="126"/>
      <c r="AP439" s="126"/>
    </row>
    <row r="440" customHeight="1" spans="12:42">
      <c r="L440" s="126"/>
      <c r="M440" s="126"/>
      <c r="N440" s="126"/>
      <c r="O440" s="126"/>
      <c r="P440" s="126"/>
      <c r="Q440" s="126"/>
      <c r="R440" s="126"/>
      <c r="S440" s="126"/>
      <c r="T440" s="126"/>
      <c r="U440" s="126"/>
      <c r="V440" s="126"/>
      <c r="W440" s="126"/>
      <c r="X440" s="126"/>
      <c r="Y440" s="126"/>
      <c r="Z440" s="126"/>
      <c r="AA440" s="126"/>
      <c r="AB440" s="126"/>
      <c r="AC440" s="126"/>
      <c r="AD440" s="126"/>
      <c r="AE440" s="126"/>
      <c r="AF440" s="126"/>
      <c r="AG440" s="126"/>
      <c r="AH440" s="126"/>
      <c r="AI440" s="126"/>
      <c r="AJ440" s="126"/>
      <c r="AK440" s="126"/>
      <c r="AL440" s="126"/>
      <c r="AM440" s="126"/>
      <c r="AN440" s="126"/>
      <c r="AO440" s="126"/>
      <c r="AP440" s="126"/>
    </row>
    <row r="441" customHeight="1" spans="12:42">
      <c r="L441" s="126"/>
      <c r="M441" s="126"/>
      <c r="N441" s="126"/>
      <c r="O441" s="126"/>
      <c r="P441" s="126"/>
      <c r="Q441" s="126"/>
      <c r="R441" s="126"/>
      <c r="S441" s="126"/>
      <c r="T441" s="126"/>
      <c r="U441" s="126"/>
      <c r="V441" s="126"/>
      <c r="W441" s="126"/>
      <c r="X441" s="126"/>
      <c r="Y441" s="126"/>
      <c r="Z441" s="126"/>
      <c r="AA441" s="126"/>
      <c r="AB441" s="126"/>
      <c r="AC441" s="126"/>
      <c r="AD441" s="126"/>
      <c r="AE441" s="126"/>
      <c r="AF441" s="126"/>
      <c r="AG441" s="126"/>
      <c r="AH441" s="126"/>
      <c r="AI441" s="126"/>
      <c r="AJ441" s="126"/>
      <c r="AK441" s="126"/>
      <c r="AL441" s="126"/>
      <c r="AM441" s="126"/>
      <c r="AN441" s="126"/>
      <c r="AO441" s="126"/>
      <c r="AP441" s="126"/>
    </row>
    <row r="442" customHeight="1" spans="12:42">
      <c r="L442" s="126"/>
      <c r="M442" s="126"/>
      <c r="N442" s="126"/>
      <c r="O442" s="126"/>
      <c r="P442" s="126"/>
      <c r="Q442" s="126"/>
      <c r="R442" s="126"/>
      <c r="S442" s="126"/>
      <c r="T442" s="126"/>
      <c r="U442" s="126"/>
      <c r="V442" s="126"/>
      <c r="W442" s="126"/>
      <c r="X442" s="126"/>
      <c r="Y442" s="126"/>
      <c r="Z442" s="126"/>
      <c r="AA442" s="126"/>
      <c r="AB442" s="126"/>
      <c r="AC442" s="126"/>
      <c r="AD442" s="126"/>
      <c r="AE442" s="126"/>
      <c r="AF442" s="126"/>
      <c r="AG442" s="126"/>
      <c r="AH442" s="126"/>
      <c r="AI442" s="126"/>
      <c r="AJ442" s="126"/>
      <c r="AK442" s="126"/>
      <c r="AL442" s="126"/>
      <c r="AM442" s="126"/>
      <c r="AN442" s="126"/>
      <c r="AO442" s="126"/>
      <c r="AP442" s="126"/>
    </row>
    <row r="443" customHeight="1" spans="12:42">
      <c r="L443" s="126"/>
      <c r="M443" s="126"/>
      <c r="N443" s="126"/>
      <c r="O443" s="126"/>
      <c r="P443" s="126"/>
      <c r="Q443" s="126"/>
      <c r="R443" s="126"/>
      <c r="S443" s="126"/>
      <c r="T443" s="126"/>
      <c r="U443" s="126"/>
      <c r="V443" s="126"/>
      <c r="W443" s="126"/>
      <c r="X443" s="126"/>
      <c r="Y443" s="126"/>
      <c r="Z443" s="126"/>
      <c r="AA443" s="126"/>
      <c r="AB443" s="126"/>
      <c r="AC443" s="126"/>
      <c r="AD443" s="126"/>
      <c r="AE443" s="126"/>
      <c r="AF443" s="126"/>
      <c r="AG443" s="126"/>
      <c r="AH443" s="126"/>
      <c r="AI443" s="126"/>
      <c r="AJ443" s="126"/>
      <c r="AK443" s="126"/>
      <c r="AL443" s="126"/>
      <c r="AM443" s="126"/>
      <c r="AN443" s="126"/>
      <c r="AO443" s="126"/>
      <c r="AP443" s="126"/>
    </row>
    <row r="444" customHeight="1" spans="12:42">
      <c r="L444" s="126"/>
      <c r="M444" s="126"/>
      <c r="N444" s="126"/>
      <c r="O444" s="126"/>
      <c r="P444" s="126"/>
      <c r="Q444" s="126"/>
      <c r="R444" s="126"/>
      <c r="S444" s="126"/>
      <c r="T444" s="126"/>
      <c r="U444" s="126"/>
      <c r="V444" s="126"/>
      <c r="W444" s="126"/>
      <c r="X444" s="126"/>
      <c r="Y444" s="126"/>
      <c r="Z444" s="126"/>
      <c r="AA444" s="126"/>
      <c r="AB444" s="126"/>
      <c r="AC444" s="126"/>
      <c r="AD444" s="126"/>
      <c r="AE444" s="126"/>
      <c r="AF444" s="126"/>
      <c r="AG444" s="126"/>
      <c r="AH444" s="126"/>
      <c r="AI444" s="126"/>
      <c r="AJ444" s="126"/>
      <c r="AK444" s="126"/>
      <c r="AL444" s="126"/>
      <c r="AM444" s="126"/>
      <c r="AN444" s="126"/>
      <c r="AO444" s="126"/>
      <c r="AP444" s="126"/>
    </row>
    <row r="445" customHeight="1" spans="12:42">
      <c r="L445" s="126"/>
      <c r="M445" s="126"/>
      <c r="N445" s="126"/>
      <c r="O445" s="126"/>
      <c r="P445" s="126"/>
      <c r="Q445" s="126"/>
      <c r="R445" s="126"/>
      <c r="S445" s="126"/>
      <c r="T445" s="126"/>
      <c r="U445" s="126"/>
      <c r="V445" s="126"/>
      <c r="W445" s="126"/>
      <c r="X445" s="126"/>
      <c r="Y445" s="126"/>
      <c r="Z445" s="126"/>
      <c r="AA445" s="126"/>
      <c r="AB445" s="126"/>
      <c r="AC445" s="126"/>
      <c r="AD445" s="126"/>
      <c r="AE445" s="126"/>
      <c r="AF445" s="126"/>
      <c r="AG445" s="126"/>
      <c r="AH445" s="126"/>
      <c r="AI445" s="126"/>
      <c r="AJ445" s="126"/>
      <c r="AK445" s="126"/>
      <c r="AL445" s="126"/>
      <c r="AM445" s="126"/>
      <c r="AN445" s="126"/>
      <c r="AO445" s="126"/>
      <c r="AP445" s="126"/>
    </row>
    <row r="446" customHeight="1" spans="12:42">
      <c r="L446" s="126"/>
      <c r="M446" s="126"/>
      <c r="N446" s="126"/>
      <c r="O446" s="126"/>
      <c r="P446" s="126"/>
      <c r="Q446" s="126"/>
      <c r="R446" s="126"/>
      <c r="S446" s="126"/>
      <c r="T446" s="126"/>
      <c r="U446" s="126"/>
      <c r="V446" s="126"/>
      <c r="W446" s="126"/>
      <c r="X446" s="126"/>
      <c r="Y446" s="126"/>
      <c r="Z446" s="126"/>
      <c r="AA446" s="126"/>
      <c r="AB446" s="126"/>
      <c r="AC446" s="126"/>
      <c r="AD446" s="126"/>
      <c r="AE446" s="126"/>
      <c r="AF446" s="126"/>
      <c r="AG446" s="126"/>
      <c r="AH446" s="126"/>
      <c r="AI446" s="126"/>
      <c r="AJ446" s="126"/>
      <c r="AK446" s="126"/>
      <c r="AL446" s="126"/>
      <c r="AM446" s="126"/>
      <c r="AN446" s="126"/>
      <c r="AO446" s="126"/>
      <c r="AP446" s="126"/>
    </row>
    <row r="447" customHeight="1" spans="12:42">
      <c r="L447" s="126"/>
      <c r="M447" s="126"/>
      <c r="N447" s="126"/>
      <c r="O447" s="126"/>
      <c r="P447" s="126"/>
      <c r="Q447" s="126"/>
      <c r="R447" s="126"/>
      <c r="S447" s="126"/>
      <c r="T447" s="126"/>
      <c r="U447" s="126"/>
      <c r="V447" s="126"/>
      <c r="W447" s="126"/>
      <c r="X447" s="126"/>
      <c r="Y447" s="126"/>
      <c r="Z447" s="126"/>
      <c r="AA447" s="126"/>
      <c r="AB447" s="126"/>
      <c r="AC447" s="126"/>
      <c r="AD447" s="126"/>
      <c r="AE447" s="126"/>
      <c r="AF447" s="126"/>
      <c r="AG447" s="126"/>
      <c r="AH447" s="126"/>
      <c r="AI447" s="126"/>
      <c r="AJ447" s="126"/>
      <c r="AK447" s="126"/>
      <c r="AL447" s="126"/>
      <c r="AM447" s="126"/>
      <c r="AN447" s="126"/>
      <c r="AO447" s="126"/>
      <c r="AP447" s="126"/>
    </row>
    <row r="448" customHeight="1" spans="12:42">
      <c r="L448" s="126"/>
      <c r="M448" s="126"/>
      <c r="N448" s="126"/>
      <c r="O448" s="126"/>
      <c r="P448" s="126"/>
      <c r="Q448" s="126"/>
      <c r="R448" s="126"/>
      <c r="S448" s="126"/>
      <c r="T448" s="126"/>
      <c r="U448" s="126"/>
      <c r="V448" s="126"/>
      <c r="W448" s="126"/>
      <c r="X448" s="126"/>
      <c r="Y448" s="126"/>
      <c r="Z448" s="126"/>
      <c r="AA448" s="126"/>
      <c r="AB448" s="126"/>
      <c r="AC448" s="126"/>
      <c r="AD448" s="126"/>
      <c r="AE448" s="126"/>
      <c r="AF448" s="126"/>
      <c r="AG448" s="126"/>
      <c r="AH448" s="126"/>
      <c r="AI448" s="126"/>
      <c r="AJ448" s="126"/>
      <c r="AK448" s="126"/>
      <c r="AL448" s="126"/>
      <c r="AM448" s="126"/>
      <c r="AN448" s="126"/>
      <c r="AO448" s="126"/>
      <c r="AP448" s="126"/>
    </row>
    <row r="449" customHeight="1" spans="12:42">
      <c r="L449" s="126"/>
      <c r="M449" s="126"/>
      <c r="N449" s="126"/>
      <c r="O449" s="126"/>
      <c r="P449" s="126"/>
      <c r="Q449" s="126"/>
      <c r="R449" s="126"/>
      <c r="S449" s="126"/>
      <c r="T449" s="126"/>
      <c r="U449" s="126"/>
      <c r="V449" s="126"/>
      <c r="W449" s="126"/>
      <c r="X449" s="126"/>
      <c r="Y449" s="126"/>
      <c r="Z449" s="126"/>
      <c r="AA449" s="126"/>
      <c r="AB449" s="126"/>
      <c r="AC449" s="126"/>
      <c r="AD449" s="126"/>
      <c r="AE449" s="126"/>
      <c r="AF449" s="126"/>
      <c r="AG449" s="126"/>
      <c r="AH449" s="126"/>
      <c r="AI449" s="126"/>
      <c r="AJ449" s="126"/>
      <c r="AK449" s="126"/>
      <c r="AL449" s="126"/>
      <c r="AM449" s="126"/>
      <c r="AN449" s="126"/>
      <c r="AO449" s="126"/>
      <c r="AP449" s="126"/>
    </row>
    <row r="450" customHeight="1" spans="12:42">
      <c r="L450" s="126"/>
      <c r="M450" s="126"/>
      <c r="N450" s="126"/>
      <c r="O450" s="126"/>
      <c r="P450" s="126"/>
      <c r="Q450" s="126"/>
      <c r="R450" s="126"/>
      <c r="S450" s="126"/>
      <c r="T450" s="126"/>
      <c r="U450" s="126"/>
      <c r="V450" s="126"/>
      <c r="W450" s="126"/>
      <c r="X450" s="126"/>
      <c r="Y450" s="126"/>
      <c r="Z450" s="126"/>
      <c r="AA450" s="126"/>
      <c r="AB450" s="126"/>
      <c r="AC450" s="126"/>
      <c r="AD450" s="126"/>
      <c r="AE450" s="126"/>
      <c r="AF450" s="126"/>
      <c r="AG450" s="126"/>
      <c r="AH450" s="126"/>
      <c r="AI450" s="126"/>
      <c r="AJ450" s="126"/>
      <c r="AK450" s="126"/>
      <c r="AL450" s="126"/>
      <c r="AM450" s="126"/>
      <c r="AN450" s="126"/>
      <c r="AO450" s="126"/>
      <c r="AP450" s="126"/>
    </row>
    <row r="451" customHeight="1" spans="12:42">
      <c r="L451" s="126"/>
      <c r="M451" s="126"/>
      <c r="N451" s="126"/>
      <c r="O451" s="126"/>
      <c r="P451" s="126"/>
      <c r="Q451" s="126"/>
      <c r="R451" s="126"/>
      <c r="S451" s="126"/>
      <c r="T451" s="126"/>
      <c r="U451" s="126"/>
      <c r="V451" s="126"/>
      <c r="W451" s="126"/>
      <c r="X451" s="126"/>
      <c r="Y451" s="126"/>
      <c r="Z451" s="126"/>
      <c r="AA451" s="126"/>
      <c r="AB451" s="126"/>
      <c r="AC451" s="126"/>
      <c r="AD451" s="126"/>
      <c r="AE451" s="126"/>
      <c r="AF451" s="126"/>
      <c r="AG451" s="126"/>
      <c r="AH451" s="126"/>
      <c r="AI451" s="126"/>
      <c r="AJ451" s="126"/>
      <c r="AK451" s="126"/>
      <c r="AL451" s="126"/>
      <c r="AM451" s="126"/>
      <c r="AN451" s="126"/>
      <c r="AO451" s="126"/>
      <c r="AP451" s="126"/>
    </row>
    <row r="452" customHeight="1" spans="12:42">
      <c r="L452" s="126"/>
      <c r="M452" s="126"/>
      <c r="N452" s="126"/>
      <c r="O452" s="126"/>
      <c r="P452" s="126"/>
      <c r="Q452" s="126"/>
      <c r="R452" s="126"/>
      <c r="S452" s="126"/>
      <c r="T452" s="126"/>
      <c r="U452" s="126"/>
      <c r="V452" s="126"/>
      <c r="W452" s="126"/>
      <c r="X452" s="126"/>
      <c r="Y452" s="126"/>
      <c r="Z452" s="126"/>
      <c r="AA452" s="126"/>
      <c r="AB452" s="126"/>
      <c r="AC452" s="126"/>
      <c r="AD452" s="126"/>
      <c r="AE452" s="126"/>
      <c r="AF452" s="126"/>
      <c r="AG452" s="126"/>
      <c r="AH452" s="126"/>
      <c r="AI452" s="126"/>
      <c r="AJ452" s="126"/>
      <c r="AK452" s="126"/>
      <c r="AL452" s="126"/>
      <c r="AM452" s="126"/>
      <c r="AN452" s="126"/>
      <c r="AO452" s="126"/>
      <c r="AP452" s="126"/>
    </row>
    <row r="453" customHeight="1" spans="12:42">
      <c r="L453" s="126"/>
      <c r="M453" s="126"/>
      <c r="N453" s="126"/>
      <c r="O453" s="126"/>
      <c r="P453" s="126"/>
      <c r="Q453" s="126"/>
      <c r="R453" s="126"/>
      <c r="S453" s="126"/>
      <c r="T453" s="126"/>
      <c r="U453" s="126"/>
      <c r="V453" s="126"/>
      <c r="W453" s="126"/>
      <c r="X453" s="126"/>
      <c r="Y453" s="126"/>
      <c r="Z453" s="126"/>
      <c r="AA453" s="126"/>
      <c r="AB453" s="126"/>
      <c r="AC453" s="126"/>
      <c r="AD453" s="126"/>
      <c r="AE453" s="126"/>
      <c r="AF453" s="126"/>
      <c r="AG453" s="126"/>
      <c r="AH453" s="126"/>
      <c r="AI453" s="126"/>
      <c r="AJ453" s="126"/>
      <c r="AK453" s="126"/>
      <c r="AL453" s="126"/>
      <c r="AM453" s="126"/>
      <c r="AN453" s="126"/>
      <c r="AO453" s="126"/>
      <c r="AP453" s="126"/>
    </row>
    <row r="454" customHeight="1" spans="12:42">
      <c r="L454" s="126"/>
      <c r="M454" s="126"/>
      <c r="N454" s="126"/>
      <c r="O454" s="126"/>
      <c r="P454" s="126"/>
      <c r="Q454" s="126"/>
      <c r="R454" s="126"/>
      <c r="S454" s="126"/>
      <c r="T454" s="126"/>
      <c r="U454" s="126"/>
      <c r="V454" s="126"/>
      <c r="W454" s="126"/>
      <c r="X454" s="126"/>
      <c r="Y454" s="126"/>
      <c r="Z454" s="126"/>
      <c r="AA454" s="126"/>
      <c r="AB454" s="126"/>
      <c r="AC454" s="126"/>
      <c r="AD454" s="126"/>
      <c r="AE454" s="126"/>
      <c r="AF454" s="126"/>
      <c r="AG454" s="126"/>
      <c r="AH454" s="126"/>
      <c r="AI454" s="126"/>
      <c r="AJ454" s="126"/>
      <c r="AK454" s="126"/>
      <c r="AL454" s="126"/>
      <c r="AM454" s="126"/>
      <c r="AN454" s="126"/>
      <c r="AO454" s="126"/>
      <c r="AP454" s="126"/>
    </row>
    <row r="455" customHeight="1" spans="12:42">
      <c r="L455" s="126"/>
      <c r="M455" s="126"/>
      <c r="N455" s="126"/>
      <c r="O455" s="126"/>
      <c r="P455" s="126"/>
      <c r="Q455" s="126"/>
      <c r="R455" s="126"/>
      <c r="S455" s="126"/>
      <c r="T455" s="126"/>
      <c r="U455" s="126"/>
      <c r="V455" s="126"/>
      <c r="W455" s="126"/>
      <c r="X455" s="126"/>
      <c r="Y455" s="126"/>
      <c r="Z455" s="126"/>
      <c r="AA455" s="126"/>
      <c r="AB455" s="126"/>
      <c r="AC455" s="126"/>
      <c r="AD455" s="126"/>
      <c r="AE455" s="126"/>
      <c r="AF455" s="126"/>
      <c r="AG455" s="126"/>
      <c r="AH455" s="126"/>
      <c r="AI455" s="126"/>
      <c r="AJ455" s="126"/>
      <c r="AK455" s="126"/>
      <c r="AL455" s="126"/>
      <c r="AM455" s="126"/>
      <c r="AN455" s="126"/>
      <c r="AO455" s="126"/>
      <c r="AP455" s="126"/>
    </row>
    <row r="456" customHeight="1" spans="12:42">
      <c r="L456" s="126"/>
      <c r="M456" s="126"/>
      <c r="N456" s="126"/>
      <c r="O456" s="126"/>
      <c r="P456" s="126"/>
      <c r="Q456" s="126"/>
      <c r="R456" s="126"/>
      <c r="S456" s="126"/>
      <c r="T456" s="126"/>
      <c r="U456" s="126"/>
      <c r="V456" s="126"/>
      <c r="W456" s="126"/>
      <c r="X456" s="126"/>
      <c r="Y456" s="126"/>
      <c r="Z456" s="126"/>
      <c r="AA456" s="126"/>
      <c r="AB456" s="126"/>
      <c r="AC456" s="126"/>
      <c r="AD456" s="126"/>
      <c r="AE456" s="126"/>
      <c r="AF456" s="126"/>
      <c r="AG456" s="126"/>
      <c r="AH456" s="126"/>
      <c r="AI456" s="126"/>
      <c r="AJ456" s="126"/>
      <c r="AK456" s="126"/>
      <c r="AL456" s="126"/>
      <c r="AM456" s="126"/>
      <c r="AN456" s="126"/>
      <c r="AO456" s="126"/>
      <c r="AP456" s="126"/>
    </row>
    <row r="457" customHeight="1" spans="12:42">
      <c r="L457" s="126"/>
      <c r="M457" s="126"/>
      <c r="N457" s="126"/>
      <c r="O457" s="126"/>
      <c r="P457" s="126"/>
      <c r="Q457" s="126"/>
      <c r="R457" s="126"/>
      <c r="S457" s="126"/>
      <c r="T457" s="126"/>
      <c r="U457" s="126"/>
      <c r="V457" s="126"/>
      <c r="W457" s="126"/>
      <c r="X457" s="126"/>
      <c r="Y457" s="126"/>
      <c r="Z457" s="126"/>
      <c r="AA457" s="126"/>
      <c r="AB457" s="126"/>
      <c r="AC457" s="126"/>
      <c r="AD457" s="126"/>
      <c r="AE457" s="126"/>
      <c r="AF457" s="126"/>
      <c r="AG457" s="126"/>
      <c r="AH457" s="126"/>
      <c r="AI457" s="126"/>
      <c r="AJ457" s="126"/>
      <c r="AK457" s="126"/>
      <c r="AL457" s="126"/>
      <c r="AM457" s="126"/>
      <c r="AN457" s="126"/>
      <c r="AO457" s="126"/>
      <c r="AP457" s="126"/>
    </row>
    <row r="458" customHeight="1" spans="12:42">
      <c r="L458" s="126"/>
      <c r="M458" s="126"/>
      <c r="N458" s="126"/>
      <c r="O458" s="126"/>
      <c r="P458" s="126"/>
      <c r="Q458" s="126"/>
      <c r="R458" s="126"/>
      <c r="S458" s="126"/>
      <c r="T458" s="126"/>
      <c r="U458" s="126"/>
      <c r="V458" s="126"/>
      <c r="W458" s="126"/>
      <c r="X458" s="126"/>
      <c r="Y458" s="126"/>
      <c r="Z458" s="126"/>
      <c r="AA458" s="126"/>
      <c r="AB458" s="126"/>
      <c r="AC458" s="126"/>
      <c r="AD458" s="126"/>
      <c r="AE458" s="126"/>
      <c r="AF458" s="126"/>
      <c r="AG458" s="126"/>
      <c r="AH458" s="126"/>
      <c r="AI458" s="126"/>
      <c r="AJ458" s="126"/>
      <c r="AK458" s="126"/>
      <c r="AL458" s="126"/>
      <c r="AM458" s="126"/>
      <c r="AN458" s="126"/>
      <c r="AO458" s="126"/>
      <c r="AP458" s="126"/>
    </row>
    <row r="459" customHeight="1" spans="12:42">
      <c r="L459" s="126"/>
      <c r="M459" s="126"/>
      <c r="N459" s="126"/>
      <c r="O459" s="126"/>
      <c r="P459" s="126"/>
      <c r="Q459" s="126"/>
      <c r="R459" s="126"/>
      <c r="S459" s="126"/>
      <c r="T459" s="126"/>
      <c r="U459" s="126"/>
      <c r="V459" s="126"/>
      <c r="W459" s="126"/>
      <c r="X459" s="126"/>
      <c r="Y459" s="126"/>
      <c r="Z459" s="126"/>
      <c r="AA459" s="126"/>
      <c r="AB459" s="126"/>
      <c r="AC459" s="126"/>
      <c r="AD459" s="126"/>
      <c r="AE459" s="126"/>
      <c r="AF459" s="126"/>
      <c r="AG459" s="126"/>
      <c r="AH459" s="126"/>
      <c r="AI459" s="126"/>
      <c r="AJ459" s="126"/>
      <c r="AK459" s="126"/>
      <c r="AL459" s="126"/>
      <c r="AM459" s="126"/>
      <c r="AN459" s="126"/>
      <c r="AO459" s="126"/>
      <c r="AP459" s="126"/>
    </row>
    <row r="460" customHeight="1" spans="12:42">
      <c r="L460" s="126"/>
      <c r="M460" s="126"/>
      <c r="N460" s="126"/>
      <c r="O460" s="126"/>
      <c r="P460" s="126"/>
      <c r="Q460" s="126"/>
      <c r="R460" s="126"/>
      <c r="S460" s="126"/>
      <c r="T460" s="126"/>
      <c r="U460" s="126"/>
      <c r="V460" s="126"/>
      <c r="W460" s="126"/>
      <c r="X460" s="126"/>
      <c r="Y460" s="126"/>
      <c r="Z460" s="126"/>
      <c r="AA460" s="126"/>
      <c r="AB460" s="126"/>
      <c r="AC460" s="126"/>
      <c r="AD460" s="126"/>
      <c r="AE460" s="126"/>
      <c r="AF460" s="126"/>
      <c r="AG460" s="126"/>
      <c r="AH460" s="126"/>
      <c r="AI460" s="126"/>
      <c r="AJ460" s="126"/>
      <c r="AK460" s="126"/>
      <c r="AL460" s="126"/>
      <c r="AM460" s="126"/>
      <c r="AN460" s="126"/>
      <c r="AO460" s="126"/>
      <c r="AP460" s="126"/>
    </row>
    <row r="461" customHeight="1" spans="12:42">
      <c r="L461" s="126"/>
      <c r="M461" s="126"/>
      <c r="N461" s="126"/>
      <c r="O461" s="126"/>
      <c r="P461" s="126"/>
      <c r="Q461" s="126"/>
      <c r="R461" s="126"/>
      <c r="S461" s="126"/>
      <c r="T461" s="126"/>
      <c r="U461" s="126"/>
      <c r="V461" s="126"/>
      <c r="W461" s="126"/>
      <c r="X461" s="126"/>
      <c r="Y461" s="126"/>
      <c r="Z461" s="126"/>
      <c r="AA461" s="126"/>
      <c r="AB461" s="126"/>
      <c r="AC461" s="126"/>
      <c r="AD461" s="126"/>
      <c r="AE461" s="126"/>
      <c r="AF461" s="126"/>
      <c r="AG461" s="126"/>
      <c r="AH461" s="126"/>
      <c r="AI461" s="126"/>
      <c r="AJ461" s="126"/>
      <c r="AK461" s="126"/>
      <c r="AL461" s="126"/>
      <c r="AM461" s="126"/>
      <c r="AN461" s="126"/>
      <c r="AO461" s="126"/>
      <c r="AP461" s="126"/>
    </row>
    <row r="462" customHeight="1" spans="12:42">
      <c r="L462" s="126"/>
      <c r="M462" s="126"/>
      <c r="N462" s="126"/>
      <c r="O462" s="126"/>
      <c r="P462" s="126"/>
      <c r="Q462" s="126"/>
      <c r="R462" s="126"/>
      <c r="S462" s="126"/>
      <c r="T462" s="126"/>
      <c r="U462" s="126"/>
      <c r="V462" s="126"/>
      <c r="W462" s="126"/>
      <c r="X462" s="126"/>
      <c r="Y462" s="126"/>
      <c r="Z462" s="126"/>
      <c r="AA462" s="126"/>
      <c r="AB462" s="126"/>
      <c r="AC462" s="126"/>
      <c r="AD462" s="126"/>
      <c r="AE462" s="126"/>
      <c r="AF462" s="126"/>
      <c r="AG462" s="126"/>
      <c r="AH462" s="126"/>
      <c r="AI462" s="126"/>
      <c r="AJ462" s="126"/>
      <c r="AK462" s="126"/>
      <c r="AL462" s="126"/>
      <c r="AM462" s="126"/>
      <c r="AN462" s="126"/>
      <c r="AO462" s="126"/>
      <c r="AP462" s="126"/>
    </row>
    <row r="463" customHeight="1" spans="12:42">
      <c r="L463" s="126"/>
      <c r="M463" s="126"/>
      <c r="N463" s="126"/>
      <c r="O463" s="126"/>
      <c r="P463" s="126"/>
      <c r="Q463" s="126"/>
      <c r="R463" s="126"/>
      <c r="S463" s="126"/>
      <c r="T463" s="126"/>
      <c r="U463" s="126"/>
      <c r="V463" s="126"/>
      <c r="W463" s="126"/>
      <c r="X463" s="126"/>
      <c r="Y463" s="126"/>
      <c r="Z463" s="126"/>
      <c r="AA463" s="126"/>
      <c r="AB463" s="126"/>
      <c r="AC463" s="126"/>
      <c r="AD463" s="126"/>
      <c r="AE463" s="126"/>
      <c r="AF463" s="126"/>
      <c r="AG463" s="126"/>
      <c r="AH463" s="126"/>
      <c r="AI463" s="126"/>
      <c r="AJ463" s="126"/>
      <c r="AK463" s="126"/>
      <c r="AL463" s="126"/>
      <c r="AM463" s="126"/>
      <c r="AN463" s="126"/>
      <c r="AO463" s="126"/>
      <c r="AP463" s="126"/>
    </row>
    <row r="464" customHeight="1" spans="12:42">
      <c r="L464" s="126"/>
      <c r="M464" s="126"/>
      <c r="N464" s="126"/>
      <c r="O464" s="126"/>
      <c r="P464" s="126"/>
      <c r="Q464" s="126"/>
      <c r="R464" s="126"/>
      <c r="S464" s="126"/>
      <c r="T464" s="126"/>
      <c r="U464" s="126"/>
      <c r="V464" s="126"/>
      <c r="W464" s="126"/>
      <c r="X464" s="126"/>
      <c r="Y464" s="126"/>
      <c r="Z464" s="126"/>
      <c r="AA464" s="126"/>
      <c r="AB464" s="126"/>
      <c r="AC464" s="126"/>
      <c r="AD464" s="126"/>
      <c r="AE464" s="126"/>
      <c r="AF464" s="126"/>
      <c r="AG464" s="126"/>
      <c r="AH464" s="126"/>
      <c r="AI464" s="126"/>
      <c r="AJ464" s="126"/>
      <c r="AK464" s="126"/>
      <c r="AL464" s="126"/>
      <c r="AM464" s="126"/>
      <c r="AN464" s="126"/>
      <c r="AO464" s="126"/>
      <c r="AP464" s="126"/>
    </row>
    <row r="465" customHeight="1" spans="12:42">
      <c r="L465" s="126"/>
      <c r="M465" s="126"/>
      <c r="N465" s="126"/>
      <c r="O465" s="126"/>
      <c r="P465" s="126"/>
      <c r="Q465" s="126"/>
      <c r="R465" s="126"/>
      <c r="S465" s="126"/>
      <c r="T465" s="126"/>
      <c r="U465" s="126"/>
      <c r="V465" s="126"/>
      <c r="W465" s="126"/>
      <c r="X465" s="126"/>
      <c r="Y465" s="126"/>
      <c r="Z465" s="126"/>
      <c r="AA465" s="126"/>
      <c r="AB465" s="126"/>
      <c r="AC465" s="126"/>
      <c r="AD465" s="126"/>
      <c r="AE465" s="126"/>
      <c r="AF465" s="126"/>
      <c r="AG465" s="126"/>
      <c r="AH465" s="126"/>
      <c r="AI465" s="126"/>
      <c r="AJ465" s="126"/>
      <c r="AK465" s="126"/>
      <c r="AL465" s="126"/>
      <c r="AM465" s="126"/>
      <c r="AN465" s="126"/>
      <c r="AO465" s="126"/>
      <c r="AP465" s="126"/>
    </row>
    <row r="466" customHeight="1" spans="12:42">
      <c r="L466" s="126"/>
      <c r="M466" s="126"/>
      <c r="N466" s="126"/>
      <c r="O466" s="126"/>
      <c r="P466" s="126"/>
      <c r="Q466" s="126"/>
      <c r="R466" s="126"/>
      <c r="S466" s="126"/>
      <c r="T466" s="126"/>
      <c r="U466" s="126"/>
      <c r="V466" s="126"/>
      <c r="W466" s="126"/>
      <c r="X466" s="126"/>
      <c r="Y466" s="126"/>
      <c r="Z466" s="126"/>
      <c r="AA466" s="126"/>
      <c r="AB466" s="126"/>
      <c r="AC466" s="126"/>
      <c r="AD466" s="126"/>
      <c r="AE466" s="126"/>
      <c r="AF466" s="126"/>
      <c r="AG466" s="126"/>
      <c r="AH466" s="126"/>
      <c r="AI466" s="126"/>
      <c r="AJ466" s="126"/>
      <c r="AK466" s="126"/>
      <c r="AL466" s="126"/>
      <c r="AM466" s="126"/>
      <c r="AN466" s="126"/>
      <c r="AO466" s="126"/>
      <c r="AP466" s="126"/>
    </row>
    <row r="467" customHeight="1" spans="12:42">
      <c r="L467" s="126"/>
      <c r="M467" s="126"/>
      <c r="N467" s="126"/>
      <c r="O467" s="126"/>
      <c r="P467" s="126"/>
      <c r="Q467" s="126"/>
      <c r="R467" s="126"/>
      <c r="S467" s="126"/>
      <c r="T467" s="126"/>
      <c r="U467" s="126"/>
      <c r="V467" s="126"/>
      <c r="W467" s="126"/>
      <c r="X467" s="126"/>
      <c r="Y467" s="126"/>
      <c r="Z467" s="126"/>
      <c r="AA467" s="126"/>
      <c r="AB467" s="126"/>
      <c r="AC467" s="126"/>
      <c r="AD467" s="126"/>
      <c r="AE467" s="126"/>
      <c r="AF467" s="126"/>
      <c r="AG467" s="126"/>
      <c r="AH467" s="126"/>
      <c r="AI467" s="126"/>
      <c r="AJ467" s="126"/>
      <c r="AK467" s="126"/>
      <c r="AL467" s="126"/>
      <c r="AM467" s="126"/>
      <c r="AN467" s="126"/>
      <c r="AO467" s="126"/>
      <c r="AP467" s="126"/>
    </row>
    <row r="468" customHeight="1" spans="12:42">
      <c r="L468" s="126"/>
      <c r="M468" s="126"/>
      <c r="N468" s="126"/>
      <c r="O468" s="126"/>
      <c r="P468" s="126"/>
      <c r="Q468" s="126"/>
      <c r="R468" s="126"/>
      <c r="S468" s="126"/>
      <c r="T468" s="126"/>
      <c r="U468" s="126"/>
      <c r="V468" s="126"/>
      <c r="W468" s="126"/>
      <c r="X468" s="126"/>
      <c r="Y468" s="126"/>
      <c r="Z468" s="126"/>
      <c r="AA468" s="126"/>
      <c r="AB468" s="126"/>
      <c r="AC468" s="126"/>
      <c r="AD468" s="126"/>
      <c r="AE468" s="126"/>
      <c r="AF468" s="126"/>
      <c r="AG468" s="126"/>
      <c r="AH468" s="126"/>
      <c r="AI468" s="126"/>
      <c r="AJ468" s="126"/>
      <c r="AK468" s="126"/>
      <c r="AL468" s="126"/>
      <c r="AM468" s="126"/>
      <c r="AN468" s="126"/>
      <c r="AO468" s="126"/>
      <c r="AP468" s="126"/>
    </row>
    <row r="469" customHeight="1" spans="12:42">
      <c r="L469" s="126"/>
      <c r="M469" s="126"/>
      <c r="N469" s="126"/>
      <c r="O469" s="126"/>
      <c r="P469" s="126"/>
      <c r="Q469" s="126"/>
      <c r="R469" s="126"/>
      <c r="S469" s="126"/>
      <c r="T469" s="126"/>
      <c r="U469" s="126"/>
      <c r="V469" s="126"/>
      <c r="W469" s="126"/>
      <c r="X469" s="126"/>
      <c r="Y469" s="126"/>
      <c r="Z469" s="126"/>
      <c r="AA469" s="126"/>
      <c r="AB469" s="126"/>
      <c r="AC469" s="126"/>
      <c r="AD469" s="126"/>
      <c r="AE469" s="126"/>
      <c r="AF469" s="126"/>
      <c r="AG469" s="126"/>
      <c r="AH469" s="126"/>
      <c r="AI469" s="126"/>
      <c r="AJ469" s="126"/>
      <c r="AK469" s="126"/>
      <c r="AL469" s="126"/>
      <c r="AM469" s="126"/>
      <c r="AN469" s="126"/>
      <c r="AO469" s="126"/>
      <c r="AP469" s="126"/>
    </row>
    <row r="470" customHeight="1" spans="12:42">
      <c r="L470" s="126"/>
      <c r="M470" s="126"/>
      <c r="N470" s="126"/>
      <c r="O470" s="126"/>
      <c r="P470" s="126"/>
      <c r="Q470" s="126"/>
      <c r="R470" s="126"/>
      <c r="S470" s="126"/>
      <c r="T470" s="126"/>
      <c r="U470" s="126"/>
      <c r="V470" s="126"/>
      <c r="W470" s="126"/>
      <c r="X470" s="126"/>
      <c r="Y470" s="126"/>
      <c r="Z470" s="126"/>
      <c r="AA470" s="126"/>
      <c r="AB470" s="126"/>
      <c r="AC470" s="126"/>
      <c r="AD470" s="126"/>
      <c r="AE470" s="126"/>
      <c r="AF470" s="126"/>
      <c r="AG470" s="126"/>
      <c r="AH470" s="126"/>
      <c r="AI470" s="126"/>
      <c r="AJ470" s="126"/>
      <c r="AK470" s="126"/>
      <c r="AL470" s="126"/>
      <c r="AM470" s="126"/>
      <c r="AN470" s="126"/>
      <c r="AO470" s="126"/>
      <c r="AP470" s="126"/>
    </row>
    <row r="471" customHeight="1" spans="12:42">
      <c r="L471" s="126"/>
      <c r="M471" s="126"/>
      <c r="N471" s="126"/>
      <c r="O471" s="126"/>
      <c r="P471" s="126"/>
      <c r="Q471" s="126"/>
      <c r="R471" s="126"/>
      <c r="S471" s="126"/>
      <c r="T471" s="126"/>
      <c r="U471" s="126"/>
      <c r="V471" s="126"/>
      <c r="W471" s="126"/>
      <c r="X471" s="126"/>
      <c r="Y471" s="126"/>
      <c r="Z471" s="126"/>
      <c r="AA471" s="126"/>
      <c r="AB471" s="126"/>
      <c r="AC471" s="126"/>
      <c r="AD471" s="126"/>
      <c r="AE471" s="126"/>
      <c r="AF471" s="126"/>
      <c r="AG471" s="126"/>
      <c r="AH471" s="126"/>
      <c r="AI471" s="126"/>
      <c r="AJ471" s="126"/>
      <c r="AK471" s="126"/>
      <c r="AL471" s="126"/>
      <c r="AM471" s="126"/>
      <c r="AN471" s="126"/>
      <c r="AO471" s="126"/>
      <c r="AP471" s="126"/>
    </row>
    <row r="472" customHeight="1" spans="12:42">
      <c r="L472" s="126"/>
      <c r="M472" s="126"/>
      <c r="N472" s="126"/>
      <c r="O472" s="126"/>
      <c r="P472" s="126"/>
      <c r="Q472" s="126"/>
      <c r="R472" s="126"/>
      <c r="S472" s="126"/>
      <c r="T472" s="126"/>
      <c r="U472" s="126"/>
      <c r="V472" s="126"/>
      <c r="W472" s="126"/>
      <c r="X472" s="126"/>
      <c r="Y472" s="126"/>
      <c r="Z472" s="126"/>
      <c r="AA472" s="126"/>
      <c r="AB472" s="126"/>
      <c r="AC472" s="126"/>
      <c r="AD472" s="126"/>
      <c r="AE472" s="126"/>
      <c r="AF472" s="126"/>
      <c r="AG472" s="126"/>
      <c r="AH472" s="126"/>
      <c r="AI472" s="126"/>
      <c r="AJ472" s="126"/>
      <c r="AK472" s="126"/>
      <c r="AL472" s="126"/>
      <c r="AM472" s="126"/>
      <c r="AN472" s="126"/>
      <c r="AO472" s="126"/>
      <c r="AP472" s="126"/>
    </row>
    <row r="473" customHeight="1" spans="12:42">
      <c r="L473" s="126"/>
      <c r="M473" s="126"/>
      <c r="N473" s="126"/>
      <c r="O473" s="126"/>
      <c r="P473" s="126"/>
      <c r="Q473" s="126"/>
      <c r="R473" s="126"/>
      <c r="S473" s="126"/>
      <c r="T473" s="126"/>
      <c r="U473" s="126"/>
      <c r="V473" s="126"/>
      <c r="W473" s="126"/>
      <c r="X473" s="126"/>
      <c r="Y473" s="126"/>
      <c r="Z473" s="126"/>
      <c r="AA473" s="126"/>
      <c r="AB473" s="126"/>
      <c r="AC473" s="126"/>
      <c r="AD473" s="126"/>
      <c r="AE473" s="126"/>
      <c r="AF473" s="126"/>
      <c r="AG473" s="126"/>
      <c r="AH473" s="126"/>
      <c r="AI473" s="126"/>
      <c r="AJ473" s="126"/>
      <c r="AK473" s="126"/>
      <c r="AL473" s="126"/>
      <c r="AM473" s="126"/>
      <c r="AN473" s="126"/>
      <c r="AO473" s="126"/>
      <c r="AP473" s="126"/>
    </row>
    <row r="474" customHeight="1" spans="12:42">
      <c r="L474" s="126"/>
      <c r="M474" s="126"/>
      <c r="N474" s="126"/>
      <c r="O474" s="126"/>
      <c r="P474" s="126"/>
      <c r="Q474" s="126"/>
      <c r="R474" s="126"/>
      <c r="S474" s="126"/>
      <c r="T474" s="126"/>
      <c r="U474" s="126"/>
      <c r="V474" s="126"/>
      <c r="W474" s="126"/>
      <c r="X474" s="126"/>
      <c r="Y474" s="126"/>
      <c r="Z474" s="126"/>
      <c r="AA474" s="126"/>
      <c r="AB474" s="126"/>
      <c r="AC474" s="126"/>
      <c r="AD474" s="126"/>
      <c r="AE474" s="126"/>
      <c r="AF474" s="126"/>
      <c r="AG474" s="126"/>
      <c r="AH474" s="126"/>
      <c r="AI474" s="126"/>
      <c r="AJ474" s="126"/>
      <c r="AK474" s="126"/>
      <c r="AL474" s="126"/>
      <c r="AM474" s="126"/>
      <c r="AN474" s="126"/>
      <c r="AO474" s="126"/>
      <c r="AP474" s="126"/>
    </row>
    <row r="475" customHeight="1" spans="12:42">
      <c r="L475" s="126"/>
      <c r="M475" s="126"/>
      <c r="N475" s="126"/>
      <c r="O475" s="126"/>
      <c r="P475" s="126"/>
      <c r="Q475" s="126"/>
      <c r="R475" s="126"/>
      <c r="S475" s="126"/>
      <c r="T475" s="126"/>
      <c r="U475" s="126"/>
      <c r="V475" s="126"/>
      <c r="W475" s="126"/>
      <c r="X475" s="126"/>
      <c r="Y475" s="126"/>
      <c r="Z475" s="126"/>
      <c r="AA475" s="126"/>
      <c r="AB475" s="126"/>
      <c r="AC475" s="126"/>
      <c r="AD475" s="126"/>
      <c r="AE475" s="126"/>
      <c r="AF475" s="126"/>
      <c r="AG475" s="126"/>
      <c r="AH475" s="126"/>
      <c r="AI475" s="126"/>
      <c r="AJ475" s="126"/>
      <c r="AK475" s="126"/>
      <c r="AL475" s="126"/>
      <c r="AM475" s="126"/>
      <c r="AN475" s="126"/>
      <c r="AO475" s="126"/>
      <c r="AP475" s="126"/>
    </row>
    <row r="476" customHeight="1" spans="12:42">
      <c r="L476" s="126"/>
      <c r="M476" s="126"/>
      <c r="N476" s="126"/>
      <c r="O476" s="126"/>
      <c r="P476" s="126"/>
      <c r="Q476" s="126"/>
      <c r="R476" s="126"/>
      <c r="S476" s="126"/>
      <c r="T476" s="126"/>
      <c r="U476" s="126"/>
      <c r="V476" s="126"/>
      <c r="W476" s="126"/>
      <c r="X476" s="126"/>
      <c r="Y476" s="126"/>
      <c r="Z476" s="126"/>
      <c r="AA476" s="126"/>
      <c r="AB476" s="126"/>
      <c r="AC476" s="126"/>
      <c r="AD476" s="126"/>
      <c r="AE476" s="126"/>
      <c r="AF476" s="126"/>
      <c r="AG476" s="126"/>
      <c r="AH476" s="126"/>
      <c r="AI476" s="126"/>
      <c r="AJ476" s="126"/>
      <c r="AK476" s="126"/>
      <c r="AL476" s="126"/>
      <c r="AM476" s="126"/>
      <c r="AN476" s="126"/>
      <c r="AO476" s="126"/>
      <c r="AP476" s="126"/>
    </row>
    <row r="477" customHeight="1" spans="12:42">
      <c r="L477" s="126"/>
      <c r="M477" s="126"/>
      <c r="N477" s="126"/>
      <c r="O477" s="126"/>
      <c r="P477" s="126"/>
      <c r="Q477" s="126"/>
      <c r="R477" s="126"/>
      <c r="S477" s="126"/>
      <c r="T477" s="126"/>
      <c r="U477" s="126"/>
      <c r="V477" s="126"/>
      <c r="W477" s="126"/>
      <c r="X477" s="126"/>
      <c r="Y477" s="126"/>
      <c r="Z477" s="126"/>
      <c r="AA477" s="126"/>
      <c r="AB477" s="126"/>
      <c r="AC477" s="126"/>
      <c r="AD477" s="126"/>
      <c r="AE477" s="126"/>
      <c r="AF477" s="126"/>
      <c r="AG477" s="126"/>
      <c r="AH477" s="126"/>
      <c r="AI477" s="126"/>
      <c r="AJ477" s="126"/>
      <c r="AK477" s="126"/>
      <c r="AL477" s="126"/>
      <c r="AM477" s="126"/>
      <c r="AN477" s="126"/>
      <c r="AO477" s="126"/>
      <c r="AP477" s="126"/>
    </row>
    <row r="478" customHeight="1" spans="12:42">
      <c r="L478" s="126"/>
      <c r="M478" s="126"/>
      <c r="N478" s="126"/>
      <c r="O478" s="126"/>
      <c r="P478" s="126"/>
      <c r="Q478" s="126"/>
      <c r="R478" s="126"/>
      <c r="S478" s="126"/>
      <c r="T478" s="126"/>
      <c r="U478" s="126"/>
      <c r="V478" s="126"/>
      <c r="W478" s="126"/>
      <c r="X478" s="126"/>
      <c r="Y478" s="126"/>
      <c r="Z478" s="126"/>
      <c r="AA478" s="126"/>
      <c r="AB478" s="126"/>
      <c r="AC478" s="126"/>
      <c r="AD478" s="126"/>
      <c r="AE478" s="126"/>
      <c r="AF478" s="126"/>
      <c r="AG478" s="126"/>
      <c r="AH478" s="126"/>
      <c r="AI478" s="126"/>
      <c r="AJ478" s="126"/>
      <c r="AK478" s="126"/>
      <c r="AL478" s="126"/>
      <c r="AM478" s="126"/>
      <c r="AN478" s="126"/>
      <c r="AO478" s="126"/>
      <c r="AP478" s="126"/>
    </row>
    <row r="479" customHeight="1" spans="12:42">
      <c r="L479" s="126"/>
      <c r="M479" s="126"/>
      <c r="N479" s="126"/>
      <c r="O479" s="126"/>
      <c r="P479" s="126"/>
      <c r="Q479" s="126"/>
      <c r="R479" s="126"/>
      <c r="S479" s="126"/>
      <c r="T479" s="126"/>
      <c r="U479" s="126"/>
      <c r="V479" s="126"/>
      <c r="W479" s="126"/>
      <c r="X479" s="126"/>
      <c r="Y479" s="126"/>
      <c r="Z479" s="126"/>
      <c r="AA479" s="126"/>
      <c r="AB479" s="126"/>
      <c r="AC479" s="126"/>
      <c r="AD479" s="126"/>
      <c r="AE479" s="126"/>
      <c r="AF479" s="126"/>
      <c r="AG479" s="126"/>
      <c r="AH479" s="126"/>
      <c r="AI479" s="126"/>
      <c r="AJ479" s="126"/>
      <c r="AK479" s="126"/>
      <c r="AL479" s="126"/>
      <c r="AM479" s="126"/>
      <c r="AN479" s="126"/>
      <c r="AO479" s="126"/>
      <c r="AP479" s="126"/>
    </row>
    <row r="480" customHeight="1" spans="12:42">
      <c r="L480" s="126"/>
      <c r="M480" s="126"/>
      <c r="N480" s="126"/>
      <c r="O480" s="126"/>
      <c r="P480" s="126"/>
      <c r="Q480" s="126"/>
      <c r="R480" s="126"/>
      <c r="S480" s="126"/>
      <c r="T480" s="126"/>
      <c r="U480" s="126"/>
      <c r="V480" s="126"/>
      <c r="W480" s="126"/>
      <c r="X480" s="126"/>
      <c r="Y480" s="126"/>
      <c r="Z480" s="126"/>
      <c r="AA480" s="126"/>
      <c r="AB480" s="126"/>
      <c r="AC480" s="126"/>
      <c r="AD480" s="126"/>
      <c r="AE480" s="126"/>
      <c r="AF480" s="126"/>
      <c r="AG480" s="126"/>
      <c r="AH480" s="126"/>
      <c r="AI480" s="126"/>
      <c r="AJ480" s="126"/>
      <c r="AK480" s="126"/>
      <c r="AL480" s="126"/>
      <c r="AM480" s="126"/>
      <c r="AN480" s="126"/>
      <c r="AO480" s="126"/>
      <c r="AP480" s="126"/>
    </row>
    <row r="481" customHeight="1" spans="12:42">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row>
    <row r="482" customHeight="1" spans="12:42">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row>
    <row r="483" customHeight="1" spans="12:42">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row>
    <row r="484" customHeight="1" spans="12:42">
      <c r="L484" s="126"/>
      <c r="M484" s="126"/>
      <c r="N484" s="126"/>
      <c r="O484" s="126"/>
      <c r="P484" s="126"/>
      <c r="Q484" s="126"/>
      <c r="R484" s="126"/>
      <c r="S484" s="126"/>
      <c r="T484" s="126"/>
      <c r="U484" s="126"/>
      <c r="V484" s="126"/>
      <c r="W484" s="126"/>
      <c r="X484" s="126"/>
      <c r="Y484" s="126"/>
      <c r="Z484" s="126"/>
      <c r="AA484" s="126"/>
      <c r="AB484" s="126"/>
      <c r="AC484" s="126"/>
      <c r="AD484" s="126"/>
      <c r="AE484" s="126"/>
      <c r="AF484" s="126"/>
      <c r="AG484" s="126"/>
      <c r="AH484" s="126"/>
      <c r="AI484" s="126"/>
      <c r="AJ484" s="126"/>
      <c r="AK484" s="126"/>
      <c r="AL484" s="126"/>
      <c r="AM484" s="126"/>
      <c r="AN484" s="126"/>
      <c r="AO484" s="126"/>
      <c r="AP484" s="126"/>
    </row>
    <row r="485" customHeight="1" spans="12:42">
      <c r="L485" s="126"/>
      <c r="M485" s="126"/>
      <c r="N485" s="126"/>
      <c r="O485" s="126"/>
      <c r="P485" s="126"/>
      <c r="Q485" s="126"/>
      <c r="R485" s="126"/>
      <c r="S485" s="126"/>
      <c r="T485" s="126"/>
      <c r="U485" s="126"/>
      <c r="V485" s="126"/>
      <c r="W485" s="126"/>
      <c r="X485" s="126"/>
      <c r="Y485" s="126"/>
      <c r="Z485" s="126"/>
      <c r="AA485" s="126"/>
      <c r="AB485" s="126"/>
      <c r="AC485" s="126"/>
      <c r="AD485" s="126"/>
      <c r="AE485" s="126"/>
      <c r="AF485" s="126"/>
      <c r="AG485" s="126"/>
      <c r="AH485" s="126"/>
      <c r="AI485" s="126"/>
      <c r="AJ485" s="126"/>
      <c r="AK485" s="126"/>
      <c r="AL485" s="126"/>
      <c r="AM485" s="126"/>
      <c r="AN485" s="126"/>
      <c r="AO485" s="126"/>
      <c r="AP485" s="126"/>
    </row>
    <row r="486" customHeight="1" spans="12:42">
      <c r="L486" s="126"/>
      <c r="M486" s="126"/>
      <c r="N486" s="126"/>
      <c r="O486" s="126"/>
      <c r="P486" s="126"/>
      <c r="Q486" s="126"/>
      <c r="R486" s="126"/>
      <c r="S486" s="126"/>
      <c r="T486" s="126"/>
      <c r="U486" s="126"/>
      <c r="V486" s="126"/>
      <c r="W486" s="126"/>
      <c r="X486" s="126"/>
      <c r="Y486" s="126"/>
      <c r="Z486" s="126"/>
      <c r="AA486" s="126"/>
      <c r="AB486" s="126"/>
      <c r="AC486" s="126"/>
      <c r="AD486" s="126"/>
      <c r="AE486" s="126"/>
      <c r="AF486" s="126"/>
      <c r="AG486" s="126"/>
      <c r="AH486" s="126"/>
      <c r="AI486" s="126"/>
      <c r="AJ486" s="126"/>
      <c r="AK486" s="126"/>
      <c r="AL486" s="126"/>
      <c r="AM486" s="126"/>
      <c r="AN486" s="126"/>
      <c r="AO486" s="126"/>
      <c r="AP486" s="126"/>
    </row>
    <row r="487" customHeight="1" spans="12:42">
      <c r="L487" s="126"/>
      <c r="M487" s="126"/>
      <c r="N487" s="126"/>
      <c r="O487" s="126"/>
      <c r="P487" s="126"/>
      <c r="Q487" s="126"/>
      <c r="R487" s="126"/>
      <c r="S487" s="126"/>
      <c r="T487" s="126"/>
      <c r="U487" s="126"/>
      <c r="V487" s="126"/>
      <c r="W487" s="126"/>
      <c r="X487" s="126"/>
      <c r="Y487" s="126"/>
      <c r="Z487" s="126"/>
      <c r="AA487" s="126"/>
      <c r="AB487" s="126"/>
      <c r="AC487" s="126"/>
      <c r="AD487" s="126"/>
      <c r="AE487" s="126"/>
      <c r="AF487" s="126"/>
      <c r="AG487" s="126"/>
      <c r="AH487" s="126"/>
      <c r="AI487" s="126"/>
      <c r="AJ487" s="126"/>
      <c r="AK487" s="126"/>
      <c r="AL487" s="126"/>
      <c r="AM487" s="126"/>
      <c r="AN487" s="126"/>
      <c r="AO487" s="126"/>
      <c r="AP487" s="126"/>
    </row>
    <row r="488" customHeight="1" spans="12:42">
      <c r="L488" s="126"/>
      <c r="M488" s="126"/>
      <c r="N488" s="126"/>
      <c r="O488" s="126"/>
      <c r="P488" s="126"/>
      <c r="Q488" s="126"/>
      <c r="R488" s="126"/>
      <c r="S488" s="126"/>
      <c r="T488" s="126"/>
      <c r="U488" s="126"/>
      <c r="V488" s="126"/>
      <c r="W488" s="126"/>
      <c r="X488" s="126"/>
      <c r="Y488" s="126"/>
      <c r="Z488" s="126"/>
      <c r="AA488" s="126"/>
      <c r="AB488" s="126"/>
      <c r="AC488" s="126"/>
      <c r="AD488" s="126"/>
      <c r="AE488" s="126"/>
      <c r="AF488" s="126"/>
      <c r="AG488" s="126"/>
      <c r="AH488" s="126"/>
      <c r="AI488" s="126"/>
      <c r="AJ488" s="126"/>
      <c r="AK488" s="126"/>
      <c r="AL488" s="126"/>
      <c r="AM488" s="126"/>
      <c r="AN488" s="126"/>
      <c r="AO488" s="126"/>
      <c r="AP488" s="126"/>
    </row>
    <row r="489" customHeight="1" spans="12:42">
      <c r="L489" s="126"/>
      <c r="M489" s="126"/>
      <c r="N489" s="126"/>
      <c r="O489" s="126"/>
      <c r="P489" s="126"/>
      <c r="Q489" s="126"/>
      <c r="R489" s="126"/>
      <c r="S489" s="126"/>
      <c r="T489" s="126"/>
      <c r="U489" s="126"/>
      <c r="V489" s="126"/>
      <c r="W489" s="126"/>
      <c r="X489" s="126"/>
      <c r="Y489" s="126"/>
      <c r="Z489" s="126"/>
      <c r="AA489" s="126"/>
      <c r="AB489" s="126"/>
      <c r="AC489" s="126"/>
      <c r="AD489" s="126"/>
      <c r="AE489" s="126"/>
      <c r="AF489" s="126"/>
      <c r="AG489" s="126"/>
      <c r="AH489" s="126"/>
      <c r="AI489" s="126"/>
      <c r="AJ489" s="126"/>
      <c r="AK489" s="126"/>
      <c r="AL489" s="126"/>
      <c r="AM489" s="126"/>
      <c r="AN489" s="126"/>
      <c r="AO489" s="126"/>
      <c r="AP489" s="126"/>
    </row>
    <row r="490" customHeight="1" spans="12:42">
      <c r="L490" s="126"/>
      <c r="M490" s="126"/>
      <c r="N490" s="126"/>
      <c r="O490" s="126"/>
      <c r="P490" s="126"/>
      <c r="Q490" s="126"/>
      <c r="R490" s="126"/>
      <c r="S490" s="126"/>
      <c r="T490" s="126"/>
      <c r="U490" s="126"/>
      <c r="V490" s="126"/>
      <c r="W490" s="126"/>
      <c r="X490" s="126"/>
      <c r="Y490" s="126"/>
      <c r="Z490" s="126"/>
      <c r="AA490" s="126"/>
      <c r="AB490" s="126"/>
      <c r="AC490" s="126"/>
      <c r="AD490" s="126"/>
      <c r="AE490" s="126"/>
      <c r="AF490" s="126"/>
      <c r="AG490" s="126"/>
      <c r="AH490" s="126"/>
      <c r="AI490" s="126"/>
      <c r="AJ490" s="126"/>
      <c r="AK490" s="126"/>
      <c r="AL490" s="126"/>
      <c r="AM490" s="126"/>
      <c r="AN490" s="126"/>
      <c r="AO490" s="126"/>
      <c r="AP490" s="126"/>
    </row>
    <row r="491" customHeight="1" spans="12:42">
      <c r="L491" s="126"/>
      <c r="M491" s="126"/>
      <c r="N491" s="126"/>
      <c r="O491" s="126"/>
      <c r="P491" s="126"/>
      <c r="Q491" s="126"/>
      <c r="R491" s="126"/>
      <c r="S491" s="126"/>
      <c r="T491" s="126"/>
      <c r="U491" s="126"/>
      <c r="V491" s="126"/>
      <c r="W491" s="126"/>
      <c r="X491" s="126"/>
      <c r="Y491" s="126"/>
      <c r="Z491" s="126"/>
      <c r="AA491" s="126"/>
      <c r="AB491" s="126"/>
      <c r="AC491" s="126"/>
      <c r="AD491" s="126"/>
      <c r="AE491" s="126"/>
      <c r="AF491" s="126"/>
      <c r="AG491" s="126"/>
      <c r="AH491" s="126"/>
      <c r="AI491" s="126"/>
      <c r="AJ491" s="126"/>
      <c r="AK491" s="126"/>
      <c r="AL491" s="126"/>
      <c r="AM491" s="126"/>
      <c r="AN491" s="126"/>
      <c r="AO491" s="126"/>
      <c r="AP491" s="126"/>
    </row>
    <row r="492" customHeight="1" spans="12:42">
      <c r="L492" s="126"/>
      <c r="M492" s="126"/>
      <c r="N492" s="126"/>
      <c r="O492" s="126"/>
      <c r="P492" s="126"/>
      <c r="Q492" s="126"/>
      <c r="R492" s="126"/>
      <c r="S492" s="126"/>
      <c r="T492" s="126"/>
      <c r="U492" s="126"/>
      <c r="V492" s="126"/>
      <c r="W492" s="126"/>
      <c r="X492" s="126"/>
      <c r="Y492" s="126"/>
      <c r="Z492" s="126"/>
      <c r="AA492" s="126"/>
      <c r="AB492" s="126"/>
      <c r="AC492" s="126"/>
      <c r="AD492" s="126"/>
      <c r="AE492" s="126"/>
      <c r="AF492" s="126"/>
      <c r="AG492" s="126"/>
      <c r="AH492" s="126"/>
      <c r="AI492" s="126"/>
      <c r="AJ492" s="126"/>
      <c r="AK492" s="126"/>
      <c r="AL492" s="126"/>
      <c r="AM492" s="126"/>
      <c r="AN492" s="126"/>
      <c r="AO492" s="126"/>
      <c r="AP492" s="126"/>
    </row>
    <row r="493" customHeight="1" spans="12:42">
      <c r="L493" s="126"/>
      <c r="M493" s="126"/>
      <c r="N493" s="126"/>
      <c r="O493" s="126"/>
      <c r="P493" s="126"/>
      <c r="Q493" s="126"/>
      <c r="R493" s="126"/>
      <c r="S493" s="126"/>
      <c r="T493" s="126"/>
      <c r="U493" s="126"/>
      <c r="V493" s="126"/>
      <c r="W493" s="126"/>
      <c r="X493" s="126"/>
      <c r="Y493" s="126"/>
      <c r="Z493" s="126"/>
      <c r="AA493" s="126"/>
      <c r="AB493" s="126"/>
      <c r="AC493" s="126"/>
      <c r="AD493" s="126"/>
      <c r="AE493" s="126"/>
      <c r="AF493" s="126"/>
      <c r="AG493" s="126"/>
      <c r="AH493" s="126"/>
      <c r="AI493" s="126"/>
      <c r="AJ493" s="126"/>
      <c r="AK493" s="126"/>
      <c r="AL493" s="126"/>
      <c r="AM493" s="126"/>
      <c r="AN493" s="126"/>
      <c r="AO493" s="126"/>
      <c r="AP493" s="126"/>
    </row>
    <row r="494" customHeight="1" spans="12:42">
      <c r="L494" s="126"/>
      <c r="M494" s="126"/>
      <c r="N494" s="126"/>
      <c r="O494" s="126"/>
      <c r="P494" s="126"/>
      <c r="Q494" s="126"/>
      <c r="R494" s="126"/>
      <c r="S494" s="126"/>
      <c r="T494" s="126"/>
      <c r="U494" s="126"/>
      <c r="V494" s="126"/>
      <c r="W494" s="126"/>
      <c r="X494" s="126"/>
      <c r="Y494" s="126"/>
      <c r="Z494" s="126"/>
      <c r="AA494" s="126"/>
      <c r="AB494" s="126"/>
      <c r="AC494" s="126"/>
      <c r="AD494" s="126"/>
      <c r="AE494" s="126"/>
      <c r="AF494" s="126"/>
      <c r="AG494" s="126"/>
      <c r="AH494" s="126"/>
      <c r="AI494" s="126"/>
      <c r="AJ494" s="126"/>
      <c r="AK494" s="126"/>
      <c r="AL494" s="126"/>
      <c r="AM494" s="126"/>
      <c r="AN494" s="126"/>
      <c r="AO494" s="126"/>
      <c r="AP494" s="126"/>
    </row>
    <row r="495" customHeight="1" spans="12:42">
      <c r="L495" s="126"/>
      <c r="M495" s="126"/>
      <c r="N495" s="126"/>
      <c r="O495" s="126"/>
      <c r="P495" s="126"/>
      <c r="Q495" s="126"/>
      <c r="R495" s="126"/>
      <c r="S495" s="126"/>
      <c r="T495" s="126"/>
      <c r="U495" s="126"/>
      <c r="V495" s="126"/>
      <c r="W495" s="126"/>
      <c r="X495" s="126"/>
      <c r="Y495" s="126"/>
      <c r="Z495" s="126"/>
      <c r="AA495" s="126"/>
      <c r="AB495" s="126"/>
      <c r="AC495" s="126"/>
      <c r="AD495" s="126"/>
      <c r="AE495" s="126"/>
      <c r="AF495" s="126"/>
      <c r="AG495" s="126"/>
      <c r="AH495" s="126"/>
      <c r="AI495" s="126"/>
      <c r="AJ495" s="126"/>
      <c r="AK495" s="126"/>
      <c r="AL495" s="126"/>
      <c r="AM495" s="126"/>
      <c r="AN495" s="126"/>
      <c r="AO495" s="126"/>
      <c r="AP495" s="126"/>
    </row>
    <row r="496" customHeight="1" spans="12:42">
      <c r="L496" s="126"/>
      <c r="M496" s="126"/>
      <c r="N496" s="126"/>
      <c r="O496" s="126"/>
      <c r="P496" s="126"/>
      <c r="Q496" s="126"/>
      <c r="R496" s="126"/>
      <c r="S496" s="126"/>
      <c r="T496" s="126"/>
      <c r="U496" s="126"/>
      <c r="V496" s="126"/>
      <c r="W496" s="126"/>
      <c r="X496" s="126"/>
      <c r="Y496" s="126"/>
      <c r="Z496" s="126"/>
      <c r="AA496" s="126"/>
      <c r="AB496" s="126"/>
      <c r="AC496" s="126"/>
      <c r="AD496" s="126"/>
      <c r="AE496" s="126"/>
      <c r="AF496" s="126"/>
      <c r="AG496" s="126"/>
      <c r="AH496" s="126"/>
      <c r="AI496" s="126"/>
      <c r="AJ496" s="126"/>
      <c r="AK496" s="126"/>
      <c r="AL496" s="126"/>
      <c r="AM496" s="126"/>
      <c r="AN496" s="126"/>
      <c r="AO496" s="126"/>
      <c r="AP496" s="126"/>
    </row>
    <row r="497" customHeight="1" spans="12:42">
      <c r="L497" s="126"/>
      <c r="M497" s="126"/>
      <c r="N497" s="126"/>
      <c r="O497" s="126"/>
      <c r="P497" s="126"/>
      <c r="Q497" s="126"/>
      <c r="R497" s="126"/>
      <c r="S497" s="126"/>
      <c r="T497" s="126"/>
      <c r="U497" s="126"/>
      <c r="V497" s="126"/>
      <c r="W497" s="126"/>
      <c r="X497" s="126"/>
      <c r="Y497" s="126"/>
      <c r="Z497" s="126"/>
      <c r="AA497" s="126"/>
      <c r="AB497" s="126"/>
      <c r="AC497" s="126"/>
      <c r="AD497" s="126"/>
      <c r="AE497" s="126"/>
      <c r="AF497" s="126"/>
      <c r="AG497" s="126"/>
      <c r="AH497" s="126"/>
      <c r="AI497" s="126"/>
      <c r="AJ497" s="126"/>
      <c r="AK497" s="126"/>
      <c r="AL497" s="126"/>
      <c r="AM497" s="126"/>
      <c r="AN497" s="126"/>
      <c r="AO497" s="126"/>
      <c r="AP497" s="126"/>
    </row>
    <row r="498" customHeight="1" spans="12:42">
      <c r="L498" s="126"/>
      <c r="M498" s="126"/>
      <c r="N498" s="126"/>
      <c r="O498" s="126"/>
      <c r="P498" s="126"/>
      <c r="Q498" s="126"/>
      <c r="R498" s="126"/>
      <c r="S498" s="126"/>
      <c r="T498" s="126"/>
      <c r="U498" s="126"/>
      <c r="V498" s="126"/>
      <c r="W498" s="126"/>
      <c r="X498" s="126"/>
      <c r="Y498" s="126"/>
      <c r="Z498" s="126"/>
      <c r="AA498" s="126"/>
      <c r="AB498" s="126"/>
      <c r="AC498" s="126"/>
      <c r="AD498" s="126"/>
      <c r="AE498" s="126"/>
      <c r="AF498" s="126"/>
      <c r="AG498" s="126"/>
      <c r="AH498" s="126"/>
      <c r="AI498" s="126"/>
      <c r="AJ498" s="126"/>
      <c r="AK498" s="126"/>
      <c r="AL498" s="126"/>
      <c r="AM498" s="126"/>
      <c r="AN498" s="126"/>
      <c r="AO498" s="126"/>
      <c r="AP498" s="126"/>
    </row>
    <row r="499" customHeight="1" spans="12:42">
      <c r="L499" s="126"/>
      <c r="M499" s="126"/>
      <c r="N499" s="126"/>
      <c r="O499" s="126"/>
      <c r="P499" s="126"/>
      <c r="Q499" s="126"/>
      <c r="R499" s="126"/>
      <c r="S499" s="126"/>
      <c r="T499" s="126"/>
      <c r="U499" s="126"/>
      <c r="V499" s="126"/>
      <c r="W499" s="126"/>
      <c r="X499" s="126"/>
      <c r="Y499" s="126"/>
      <c r="Z499" s="126"/>
      <c r="AA499" s="126"/>
      <c r="AB499" s="126"/>
      <c r="AC499" s="126"/>
      <c r="AD499" s="126"/>
      <c r="AE499" s="126"/>
      <c r="AF499" s="126"/>
      <c r="AG499" s="126"/>
      <c r="AH499" s="126"/>
      <c r="AI499" s="126"/>
      <c r="AJ499" s="126"/>
      <c r="AK499" s="126"/>
      <c r="AL499" s="126"/>
      <c r="AM499" s="126"/>
      <c r="AN499" s="126"/>
      <c r="AO499" s="126"/>
      <c r="AP499" s="126"/>
    </row>
    <row r="500" customHeight="1" spans="12:42">
      <c r="L500" s="126"/>
      <c r="M500" s="126"/>
      <c r="N500" s="126"/>
      <c r="O500" s="126"/>
      <c r="P500" s="126"/>
      <c r="Q500" s="126"/>
      <c r="R500" s="126"/>
      <c r="S500" s="126"/>
      <c r="T500" s="126"/>
      <c r="U500" s="126"/>
      <c r="V500" s="126"/>
      <c r="W500" s="126"/>
      <c r="X500" s="126"/>
      <c r="Y500" s="126"/>
      <c r="Z500" s="126"/>
      <c r="AA500" s="126"/>
      <c r="AB500" s="126"/>
      <c r="AC500" s="126"/>
      <c r="AD500" s="126"/>
      <c r="AE500" s="126"/>
      <c r="AF500" s="126"/>
      <c r="AG500" s="126"/>
      <c r="AH500" s="126"/>
      <c r="AI500" s="126"/>
      <c r="AJ500" s="126"/>
      <c r="AK500" s="126"/>
      <c r="AL500" s="126"/>
      <c r="AM500" s="126"/>
      <c r="AN500" s="126"/>
      <c r="AO500" s="126"/>
      <c r="AP500" s="126"/>
    </row>
    <row r="501" customHeight="1" spans="12:42">
      <c r="L501" s="126"/>
      <c r="M501" s="126"/>
      <c r="N501" s="126"/>
      <c r="O501" s="126"/>
      <c r="P501" s="126"/>
      <c r="Q501" s="126"/>
      <c r="R501" s="126"/>
      <c r="S501" s="126"/>
      <c r="T501" s="126"/>
      <c r="U501" s="126"/>
      <c r="V501" s="126"/>
      <c r="W501" s="126"/>
      <c r="X501" s="126"/>
      <c r="Y501" s="126"/>
      <c r="Z501" s="126"/>
      <c r="AA501" s="126"/>
      <c r="AB501" s="126"/>
      <c r="AC501" s="126"/>
      <c r="AD501" s="126"/>
      <c r="AE501" s="126"/>
      <c r="AF501" s="126"/>
      <c r="AG501" s="126"/>
      <c r="AH501" s="126"/>
      <c r="AI501" s="126"/>
      <c r="AJ501" s="126"/>
      <c r="AK501" s="126"/>
      <c r="AL501" s="126"/>
      <c r="AM501" s="126"/>
      <c r="AN501" s="126"/>
      <c r="AO501" s="126"/>
      <c r="AP501" s="126"/>
    </row>
    <row r="502" customHeight="1" spans="12:42">
      <c r="L502" s="126"/>
      <c r="M502" s="126"/>
      <c r="N502" s="126"/>
      <c r="O502" s="126"/>
      <c r="P502" s="126"/>
      <c r="Q502" s="126"/>
      <c r="R502" s="126"/>
      <c r="S502" s="126"/>
      <c r="T502" s="126"/>
      <c r="U502" s="126"/>
      <c r="V502" s="126"/>
      <c r="W502" s="126"/>
      <c r="X502" s="126"/>
      <c r="Y502" s="126"/>
      <c r="Z502" s="126"/>
      <c r="AA502" s="126"/>
      <c r="AB502" s="126"/>
      <c r="AC502" s="126"/>
      <c r="AD502" s="126"/>
      <c r="AE502" s="126"/>
      <c r="AF502" s="126"/>
      <c r="AG502" s="126"/>
      <c r="AH502" s="126"/>
      <c r="AI502" s="126"/>
      <c r="AJ502" s="126"/>
      <c r="AK502" s="126"/>
      <c r="AL502" s="126"/>
      <c r="AM502" s="126"/>
      <c r="AN502" s="126"/>
      <c r="AO502" s="126"/>
      <c r="AP502" s="126"/>
    </row>
    <row r="503" customHeight="1" spans="12:42">
      <c r="L503" s="126"/>
      <c r="M503" s="126"/>
      <c r="N503" s="126"/>
      <c r="O503" s="126"/>
      <c r="P503" s="126"/>
      <c r="Q503" s="126"/>
      <c r="R503" s="126"/>
      <c r="S503" s="126"/>
      <c r="T503" s="126"/>
      <c r="U503" s="126"/>
      <c r="V503" s="126"/>
      <c r="W503" s="126"/>
      <c r="X503" s="126"/>
      <c r="Y503" s="126"/>
      <c r="Z503" s="126"/>
      <c r="AA503" s="126"/>
      <c r="AB503" s="126"/>
      <c r="AC503" s="126"/>
      <c r="AD503" s="126"/>
      <c r="AE503" s="126"/>
      <c r="AF503" s="126"/>
      <c r="AG503" s="126"/>
      <c r="AH503" s="126"/>
      <c r="AI503" s="126"/>
      <c r="AJ503" s="126"/>
      <c r="AK503" s="126"/>
      <c r="AL503" s="126"/>
      <c r="AM503" s="126"/>
      <c r="AN503" s="126"/>
      <c r="AO503" s="126"/>
      <c r="AP503" s="126"/>
    </row>
    <row r="504" customHeight="1" spans="12:42">
      <c r="L504" s="126"/>
      <c r="M504" s="126"/>
      <c r="N504" s="126"/>
      <c r="O504" s="126"/>
      <c r="P504" s="126"/>
      <c r="Q504" s="126"/>
      <c r="R504" s="126"/>
      <c r="S504" s="126"/>
      <c r="T504" s="126"/>
      <c r="U504" s="126"/>
      <c r="V504" s="126"/>
      <c r="W504" s="126"/>
      <c r="X504" s="126"/>
      <c r="Y504" s="126"/>
      <c r="Z504" s="126"/>
      <c r="AA504" s="126"/>
      <c r="AB504" s="126"/>
      <c r="AC504" s="126"/>
      <c r="AD504" s="126"/>
      <c r="AE504" s="126"/>
      <c r="AF504" s="126"/>
      <c r="AG504" s="126"/>
      <c r="AH504" s="126"/>
      <c r="AI504" s="126"/>
      <c r="AJ504" s="126"/>
      <c r="AK504" s="126"/>
      <c r="AL504" s="126"/>
      <c r="AM504" s="126"/>
      <c r="AN504" s="126"/>
      <c r="AO504" s="126"/>
      <c r="AP504" s="126"/>
    </row>
    <row r="505" customHeight="1" spans="12:42">
      <c r="L505" s="126"/>
      <c r="M505" s="126"/>
      <c r="N505" s="126"/>
      <c r="O505" s="126"/>
      <c r="P505" s="126"/>
      <c r="Q505" s="126"/>
      <c r="R505" s="126"/>
      <c r="S505" s="126"/>
      <c r="T505" s="126"/>
      <c r="U505" s="126"/>
      <c r="V505" s="126"/>
      <c r="W505" s="126"/>
      <c r="X505" s="126"/>
      <c r="Y505" s="126"/>
      <c r="Z505" s="126"/>
      <c r="AA505" s="126"/>
      <c r="AB505" s="126"/>
      <c r="AC505" s="126"/>
      <c r="AD505" s="126"/>
      <c r="AE505" s="126"/>
      <c r="AF505" s="126"/>
      <c r="AG505" s="126"/>
      <c r="AH505" s="126"/>
      <c r="AI505" s="126"/>
      <c r="AJ505" s="126"/>
      <c r="AK505" s="126"/>
      <c r="AL505" s="126"/>
      <c r="AM505" s="126"/>
      <c r="AN505" s="126"/>
      <c r="AO505" s="126"/>
      <c r="AP505" s="126"/>
    </row>
    <row r="506" customHeight="1" spans="12:42">
      <c r="L506" s="126"/>
      <c r="M506" s="126"/>
      <c r="N506" s="126"/>
      <c r="O506" s="126"/>
      <c r="P506" s="126"/>
      <c r="Q506" s="126"/>
      <c r="R506" s="126"/>
      <c r="S506" s="126"/>
      <c r="T506" s="126"/>
      <c r="U506" s="126"/>
      <c r="V506" s="126"/>
      <c r="W506" s="126"/>
      <c r="X506" s="126"/>
      <c r="Y506" s="126"/>
      <c r="Z506" s="126"/>
      <c r="AA506" s="126"/>
      <c r="AB506" s="126"/>
      <c r="AC506" s="126"/>
      <c r="AD506" s="126"/>
      <c r="AE506" s="126"/>
      <c r="AF506" s="126"/>
      <c r="AG506" s="126"/>
      <c r="AH506" s="126"/>
      <c r="AI506" s="126"/>
      <c r="AJ506" s="126"/>
      <c r="AK506" s="126"/>
      <c r="AL506" s="126"/>
      <c r="AM506" s="126"/>
      <c r="AN506" s="126"/>
      <c r="AO506" s="126"/>
      <c r="AP506" s="126"/>
    </row>
    <row r="507" customHeight="1" spans="12:42">
      <c r="L507" s="126"/>
      <c r="M507" s="126"/>
      <c r="N507" s="126"/>
      <c r="O507" s="126"/>
      <c r="P507" s="126"/>
      <c r="Q507" s="126"/>
      <c r="R507" s="126"/>
      <c r="S507" s="126"/>
      <c r="T507" s="126"/>
      <c r="U507" s="126"/>
      <c r="V507" s="126"/>
      <c r="W507" s="126"/>
      <c r="X507" s="126"/>
      <c r="Y507" s="126"/>
      <c r="Z507" s="126"/>
      <c r="AA507" s="126"/>
      <c r="AB507" s="126"/>
      <c r="AC507" s="126"/>
      <c r="AD507" s="126"/>
      <c r="AE507" s="126"/>
      <c r="AF507" s="126"/>
      <c r="AG507" s="126"/>
      <c r="AH507" s="126"/>
      <c r="AI507" s="126"/>
      <c r="AJ507" s="126"/>
      <c r="AK507" s="126"/>
      <c r="AL507" s="126"/>
      <c r="AM507" s="126"/>
      <c r="AN507" s="126"/>
      <c r="AO507" s="126"/>
      <c r="AP507" s="126"/>
    </row>
    <row r="508" customHeight="1" spans="12:42">
      <c r="L508" s="126"/>
      <c r="M508" s="126"/>
      <c r="N508" s="126"/>
      <c r="O508" s="126"/>
      <c r="P508" s="126"/>
      <c r="Q508" s="126"/>
      <c r="R508" s="126"/>
      <c r="S508" s="126"/>
      <c r="T508" s="126"/>
      <c r="U508" s="126"/>
      <c r="V508" s="126"/>
      <c r="W508" s="126"/>
      <c r="X508" s="126"/>
      <c r="Y508" s="126"/>
      <c r="Z508" s="126"/>
      <c r="AA508" s="126"/>
      <c r="AB508" s="126"/>
      <c r="AC508" s="126"/>
      <c r="AD508" s="126"/>
      <c r="AE508" s="126"/>
      <c r="AF508" s="126"/>
      <c r="AG508" s="126"/>
      <c r="AH508" s="126"/>
      <c r="AI508" s="126"/>
      <c r="AJ508" s="126"/>
      <c r="AK508" s="126"/>
      <c r="AL508" s="126"/>
      <c r="AM508" s="126"/>
      <c r="AN508" s="126"/>
      <c r="AO508" s="126"/>
      <c r="AP508" s="126"/>
    </row>
    <row r="509" customHeight="1" spans="12:42">
      <c r="L509" s="126"/>
      <c r="M509" s="126"/>
      <c r="N509" s="126"/>
      <c r="O509" s="126"/>
      <c r="P509" s="126"/>
      <c r="Q509" s="126"/>
      <c r="R509" s="126"/>
      <c r="S509" s="126"/>
      <c r="T509" s="126"/>
      <c r="U509" s="126"/>
      <c r="V509" s="126"/>
      <c r="W509" s="126"/>
      <c r="X509" s="126"/>
      <c r="Y509" s="126"/>
      <c r="Z509" s="126"/>
      <c r="AA509" s="126"/>
      <c r="AB509" s="126"/>
      <c r="AC509" s="126"/>
      <c r="AD509" s="126"/>
      <c r="AE509" s="126"/>
      <c r="AF509" s="126"/>
      <c r="AG509" s="126"/>
      <c r="AH509" s="126"/>
      <c r="AI509" s="126"/>
      <c r="AJ509" s="126"/>
      <c r="AK509" s="126"/>
      <c r="AL509" s="126"/>
      <c r="AM509" s="126"/>
      <c r="AN509" s="126"/>
      <c r="AO509" s="126"/>
      <c r="AP509" s="126"/>
    </row>
    <row r="510" customHeight="1" spans="12:42">
      <c r="L510" s="126"/>
      <c r="M510" s="126"/>
      <c r="N510" s="126"/>
      <c r="O510" s="126"/>
      <c r="P510" s="126"/>
      <c r="Q510" s="126"/>
      <c r="R510" s="126"/>
      <c r="S510" s="126"/>
      <c r="T510" s="126"/>
      <c r="U510" s="126"/>
      <c r="V510" s="126"/>
      <c r="W510" s="126"/>
      <c r="X510" s="126"/>
      <c r="Y510" s="126"/>
      <c r="Z510" s="126"/>
      <c r="AA510" s="126"/>
      <c r="AB510" s="126"/>
      <c r="AC510" s="126"/>
      <c r="AD510" s="126"/>
      <c r="AE510" s="126"/>
      <c r="AF510" s="126"/>
      <c r="AG510" s="126"/>
      <c r="AH510" s="126"/>
      <c r="AI510" s="126"/>
      <c r="AJ510" s="126"/>
      <c r="AK510" s="126"/>
      <c r="AL510" s="126"/>
      <c r="AM510" s="126"/>
      <c r="AN510" s="126"/>
      <c r="AO510" s="126"/>
      <c r="AP510" s="126"/>
    </row>
    <row r="511" customHeight="1" spans="12:42">
      <c r="L511" s="126"/>
      <c r="M511" s="126"/>
      <c r="N511" s="126"/>
      <c r="O511" s="126"/>
      <c r="P511" s="126"/>
      <c r="Q511" s="126"/>
      <c r="R511" s="126"/>
      <c r="S511" s="126"/>
      <c r="T511" s="126"/>
      <c r="U511" s="126"/>
      <c r="V511" s="126"/>
      <c r="W511" s="126"/>
      <c r="X511" s="126"/>
      <c r="Y511" s="126"/>
      <c r="Z511" s="126"/>
      <c r="AA511" s="126"/>
      <c r="AB511" s="126"/>
      <c r="AC511" s="126"/>
      <c r="AD511" s="126"/>
      <c r="AE511" s="126"/>
      <c r="AF511" s="126"/>
      <c r="AG511" s="126"/>
      <c r="AH511" s="126"/>
      <c r="AI511" s="126"/>
      <c r="AJ511" s="126"/>
      <c r="AK511" s="126"/>
      <c r="AL511" s="126"/>
      <c r="AM511" s="126"/>
      <c r="AN511" s="126"/>
      <c r="AO511" s="126"/>
      <c r="AP511" s="126"/>
    </row>
    <row r="512" customHeight="1" spans="12:42">
      <c r="L512" s="126"/>
      <c r="M512" s="126"/>
      <c r="N512" s="126"/>
      <c r="O512" s="126"/>
      <c r="P512" s="126"/>
      <c r="Q512" s="126"/>
      <c r="R512" s="126"/>
      <c r="S512" s="126"/>
      <c r="T512" s="126"/>
      <c r="U512" s="126"/>
      <c r="V512" s="126"/>
      <c r="W512" s="126"/>
      <c r="X512" s="126"/>
      <c r="Y512" s="126"/>
      <c r="Z512" s="126"/>
      <c r="AA512" s="126"/>
      <c r="AB512" s="126"/>
      <c r="AC512" s="126"/>
      <c r="AD512" s="126"/>
      <c r="AE512" s="126"/>
      <c r="AF512" s="126"/>
      <c r="AG512" s="126"/>
      <c r="AH512" s="126"/>
      <c r="AI512" s="126"/>
      <c r="AJ512" s="126"/>
      <c r="AK512" s="126"/>
      <c r="AL512" s="126"/>
      <c r="AM512" s="126"/>
      <c r="AN512" s="126"/>
      <c r="AO512" s="126"/>
      <c r="AP512" s="126"/>
    </row>
    <row r="513" customHeight="1" spans="12:42">
      <c r="L513" s="126"/>
      <c r="M513" s="126"/>
      <c r="N513" s="126"/>
      <c r="O513" s="126"/>
      <c r="P513" s="126"/>
      <c r="Q513" s="126"/>
      <c r="R513" s="126"/>
      <c r="S513" s="126"/>
      <c r="T513" s="126"/>
      <c r="U513" s="126"/>
      <c r="V513" s="126"/>
      <c r="W513" s="126"/>
      <c r="X513" s="126"/>
      <c r="Y513" s="126"/>
      <c r="Z513" s="126"/>
      <c r="AA513" s="126"/>
      <c r="AB513" s="126"/>
      <c r="AC513" s="126"/>
      <c r="AD513" s="126"/>
      <c r="AE513" s="126"/>
      <c r="AF513" s="126"/>
      <c r="AG513" s="126"/>
      <c r="AH513" s="126"/>
      <c r="AI513" s="126"/>
      <c r="AJ513" s="126"/>
      <c r="AK513" s="126"/>
      <c r="AL513" s="126"/>
      <c r="AM513" s="126"/>
      <c r="AN513" s="126"/>
      <c r="AO513" s="126"/>
      <c r="AP513" s="126"/>
    </row>
    <row r="514" customHeight="1" spans="12:42">
      <c r="L514" s="126"/>
      <c r="M514" s="126"/>
      <c r="N514" s="126"/>
      <c r="O514" s="126"/>
      <c r="P514" s="126"/>
      <c r="Q514" s="126"/>
      <c r="R514" s="126"/>
      <c r="S514" s="126"/>
      <c r="T514" s="126"/>
      <c r="U514" s="126"/>
      <c r="V514" s="126"/>
      <c r="W514" s="126"/>
      <c r="X514" s="126"/>
      <c r="Y514" s="126"/>
      <c r="Z514" s="126"/>
      <c r="AA514" s="126"/>
      <c r="AB514" s="126"/>
      <c r="AC514" s="126"/>
      <c r="AD514" s="126"/>
      <c r="AE514" s="126"/>
      <c r="AF514" s="126"/>
      <c r="AG514" s="126"/>
      <c r="AH514" s="126"/>
      <c r="AI514" s="126"/>
      <c r="AJ514" s="126"/>
      <c r="AK514" s="126"/>
      <c r="AL514" s="126"/>
      <c r="AM514" s="126"/>
      <c r="AN514" s="126"/>
      <c r="AO514" s="126"/>
      <c r="AP514" s="126"/>
    </row>
    <row r="515" customHeight="1" spans="12:42">
      <c r="L515" s="126"/>
      <c r="M515" s="126"/>
      <c r="N515" s="126"/>
      <c r="O515" s="126"/>
      <c r="P515" s="126"/>
      <c r="Q515" s="126"/>
      <c r="R515" s="126"/>
      <c r="S515" s="126"/>
      <c r="T515" s="126"/>
      <c r="U515" s="126"/>
      <c r="V515" s="126"/>
      <c r="W515" s="126"/>
      <c r="X515" s="126"/>
      <c r="Y515" s="126"/>
      <c r="Z515" s="126"/>
      <c r="AA515" s="126"/>
      <c r="AB515" s="126"/>
      <c r="AC515" s="126"/>
      <c r="AD515" s="126"/>
      <c r="AE515" s="126"/>
      <c r="AF515" s="126"/>
      <c r="AG515" s="126"/>
      <c r="AH515" s="126"/>
      <c r="AI515" s="126"/>
      <c r="AJ515" s="126"/>
      <c r="AK515" s="126"/>
      <c r="AL515" s="126"/>
      <c r="AM515" s="126"/>
      <c r="AN515" s="126"/>
      <c r="AO515" s="126"/>
      <c r="AP515" s="126"/>
    </row>
    <row r="516" customHeight="1" spans="12:42">
      <c r="L516" s="126"/>
      <c r="M516" s="126"/>
      <c r="N516" s="126"/>
      <c r="O516" s="126"/>
      <c r="P516" s="126"/>
      <c r="Q516" s="126"/>
      <c r="R516" s="126"/>
      <c r="S516" s="126"/>
      <c r="T516" s="126"/>
      <c r="U516" s="126"/>
      <c r="V516" s="126"/>
      <c r="W516" s="126"/>
      <c r="X516" s="126"/>
      <c r="Y516" s="126"/>
      <c r="Z516" s="126"/>
      <c r="AA516" s="126"/>
      <c r="AB516" s="126"/>
      <c r="AC516" s="126"/>
      <c r="AD516" s="126"/>
      <c r="AE516" s="126"/>
      <c r="AF516" s="126"/>
      <c r="AG516" s="126"/>
      <c r="AH516" s="126"/>
      <c r="AI516" s="126"/>
      <c r="AJ516" s="126"/>
      <c r="AK516" s="126"/>
      <c r="AL516" s="126"/>
      <c r="AM516" s="126"/>
      <c r="AN516" s="126"/>
      <c r="AO516" s="126"/>
      <c r="AP516" s="126"/>
    </row>
    <row r="517" customHeight="1" spans="12:42">
      <c r="L517" s="126"/>
      <c r="M517" s="126"/>
      <c r="N517" s="126"/>
      <c r="O517" s="126"/>
      <c r="P517" s="126"/>
      <c r="Q517" s="126"/>
      <c r="R517" s="126"/>
      <c r="S517" s="126"/>
      <c r="T517" s="126"/>
      <c r="U517" s="126"/>
      <c r="V517" s="126"/>
      <c r="W517" s="126"/>
      <c r="X517" s="126"/>
      <c r="Y517" s="126"/>
      <c r="Z517" s="126"/>
      <c r="AA517" s="126"/>
      <c r="AB517" s="126"/>
      <c r="AC517" s="126"/>
      <c r="AD517" s="126"/>
      <c r="AE517" s="126"/>
      <c r="AF517" s="126"/>
      <c r="AG517" s="126"/>
      <c r="AH517" s="126"/>
      <c r="AI517" s="126"/>
      <c r="AJ517" s="126"/>
      <c r="AK517" s="126"/>
      <c r="AL517" s="126"/>
      <c r="AM517" s="126"/>
      <c r="AN517" s="126"/>
      <c r="AO517" s="126"/>
      <c r="AP517" s="126"/>
    </row>
    <row r="518" customHeight="1" spans="12:42">
      <c r="L518" s="126"/>
      <c r="M518" s="126"/>
      <c r="N518" s="126"/>
      <c r="O518" s="126"/>
      <c r="P518" s="126"/>
      <c r="Q518" s="126"/>
      <c r="R518" s="126"/>
      <c r="S518" s="126"/>
      <c r="T518" s="126"/>
      <c r="U518" s="126"/>
      <c r="V518" s="126"/>
      <c r="W518" s="126"/>
      <c r="X518" s="126"/>
      <c r="Y518" s="126"/>
      <c r="Z518" s="126"/>
      <c r="AA518" s="126"/>
      <c r="AB518" s="126"/>
      <c r="AC518" s="126"/>
      <c r="AD518" s="126"/>
      <c r="AE518" s="126"/>
      <c r="AF518" s="126"/>
      <c r="AG518" s="126"/>
      <c r="AH518" s="126"/>
      <c r="AI518" s="126"/>
      <c r="AJ518" s="126"/>
      <c r="AK518" s="126"/>
      <c r="AL518" s="126"/>
      <c r="AM518" s="126"/>
      <c r="AN518" s="126"/>
      <c r="AO518" s="126"/>
      <c r="AP518" s="126"/>
    </row>
    <row r="519" customHeight="1" spans="12:42">
      <c r="L519" s="126"/>
      <c r="M519" s="126"/>
      <c r="N519" s="126"/>
      <c r="O519" s="126"/>
      <c r="P519" s="126"/>
      <c r="Q519" s="126"/>
      <c r="R519" s="126"/>
      <c r="S519" s="126"/>
      <c r="T519" s="126"/>
      <c r="U519" s="126"/>
      <c r="V519" s="126"/>
      <c r="W519" s="126"/>
      <c r="X519" s="126"/>
      <c r="Y519" s="126"/>
      <c r="Z519" s="126"/>
      <c r="AA519" s="126"/>
      <c r="AB519" s="126"/>
      <c r="AC519" s="126"/>
      <c r="AD519" s="126"/>
      <c r="AE519" s="126"/>
      <c r="AF519" s="126"/>
      <c r="AG519" s="126"/>
      <c r="AH519" s="126"/>
      <c r="AI519" s="126"/>
      <c r="AJ519" s="126"/>
      <c r="AK519" s="126"/>
      <c r="AL519" s="126"/>
      <c r="AM519" s="126"/>
      <c r="AN519" s="126"/>
      <c r="AO519" s="126"/>
      <c r="AP519" s="126"/>
    </row>
    <row r="520" customHeight="1" spans="12:42">
      <c r="L520" s="126"/>
      <c r="M520" s="126"/>
      <c r="N520" s="126"/>
      <c r="O520" s="126"/>
      <c r="P520" s="126"/>
      <c r="Q520" s="126"/>
      <c r="R520" s="126"/>
      <c r="S520" s="126"/>
      <c r="T520" s="126"/>
      <c r="U520" s="126"/>
      <c r="V520" s="126"/>
      <c r="W520" s="126"/>
      <c r="X520" s="126"/>
      <c r="Y520" s="126"/>
      <c r="Z520" s="126"/>
      <c r="AA520" s="126"/>
      <c r="AB520" s="126"/>
      <c r="AC520" s="126"/>
      <c r="AD520" s="126"/>
      <c r="AE520" s="126"/>
      <c r="AF520" s="126"/>
      <c r="AG520" s="126"/>
      <c r="AH520" s="126"/>
      <c r="AI520" s="126"/>
      <c r="AJ520" s="126"/>
      <c r="AK520" s="126"/>
      <c r="AL520" s="126"/>
      <c r="AM520" s="126"/>
      <c r="AN520" s="126"/>
      <c r="AO520" s="126"/>
      <c r="AP520" s="126"/>
    </row>
    <row r="521" customHeight="1" spans="12:42">
      <c r="L521" s="126"/>
      <c r="M521" s="126"/>
      <c r="N521" s="126"/>
      <c r="O521" s="126"/>
      <c r="P521" s="126"/>
      <c r="Q521" s="126"/>
      <c r="R521" s="126"/>
      <c r="S521" s="126"/>
      <c r="T521" s="126"/>
      <c r="U521" s="126"/>
      <c r="V521" s="126"/>
      <c r="W521" s="126"/>
      <c r="X521" s="126"/>
      <c r="Y521" s="126"/>
      <c r="Z521" s="126"/>
      <c r="AA521" s="126"/>
      <c r="AB521" s="126"/>
      <c r="AC521" s="126"/>
      <c r="AD521" s="126"/>
      <c r="AE521" s="126"/>
      <c r="AF521" s="126"/>
      <c r="AG521" s="126"/>
      <c r="AH521" s="126"/>
      <c r="AI521" s="126"/>
      <c r="AJ521" s="126"/>
      <c r="AK521" s="126"/>
      <c r="AL521" s="126"/>
      <c r="AM521" s="126"/>
      <c r="AN521" s="126"/>
      <c r="AO521" s="126"/>
      <c r="AP521" s="126"/>
    </row>
    <row r="522" customHeight="1" spans="12:42">
      <c r="L522" s="126"/>
      <c r="M522" s="126"/>
      <c r="N522" s="126"/>
      <c r="O522" s="126"/>
      <c r="P522" s="126"/>
      <c r="Q522" s="126"/>
      <c r="R522" s="126"/>
      <c r="S522" s="126"/>
      <c r="T522" s="126"/>
      <c r="U522" s="126"/>
      <c r="V522" s="126"/>
      <c r="W522" s="126"/>
      <c r="X522" s="126"/>
      <c r="Y522" s="126"/>
      <c r="Z522" s="126"/>
      <c r="AA522" s="126"/>
      <c r="AB522" s="126"/>
      <c r="AC522" s="126"/>
      <c r="AD522" s="126"/>
      <c r="AE522" s="126"/>
      <c r="AF522" s="126"/>
      <c r="AG522" s="126"/>
      <c r="AH522" s="126"/>
      <c r="AI522" s="126"/>
      <c r="AJ522" s="126"/>
      <c r="AK522" s="126"/>
      <c r="AL522" s="126"/>
      <c r="AM522" s="126"/>
      <c r="AN522" s="126"/>
      <c r="AO522" s="126"/>
      <c r="AP522" s="126"/>
    </row>
    <row r="523" customHeight="1" spans="12:42">
      <c r="L523" s="126"/>
      <c r="M523" s="126"/>
      <c r="N523" s="126"/>
      <c r="O523" s="126"/>
      <c r="P523" s="126"/>
      <c r="Q523" s="126"/>
      <c r="R523" s="126"/>
      <c r="S523" s="126"/>
      <c r="T523" s="126"/>
      <c r="U523" s="126"/>
      <c r="V523" s="126"/>
      <c r="W523" s="126"/>
      <c r="X523" s="126"/>
      <c r="Y523" s="126"/>
      <c r="Z523" s="126"/>
      <c r="AA523" s="126"/>
      <c r="AB523" s="126"/>
      <c r="AC523" s="126"/>
      <c r="AD523" s="126"/>
      <c r="AE523" s="126"/>
      <c r="AF523" s="126"/>
      <c r="AG523" s="126"/>
      <c r="AH523" s="126"/>
      <c r="AI523" s="126"/>
      <c r="AJ523" s="126"/>
      <c r="AK523" s="126"/>
      <c r="AL523" s="126"/>
      <c r="AM523" s="126"/>
      <c r="AN523" s="126"/>
      <c r="AO523" s="126"/>
      <c r="AP523" s="126"/>
    </row>
    <row r="524" customHeight="1" spans="12:42">
      <c r="L524" s="126"/>
      <c r="M524" s="126"/>
      <c r="N524" s="126"/>
      <c r="O524" s="126"/>
      <c r="P524" s="126"/>
      <c r="Q524" s="126"/>
      <c r="R524" s="126"/>
      <c r="S524" s="126"/>
      <c r="T524" s="126"/>
      <c r="U524" s="126"/>
      <c r="V524" s="126"/>
      <c r="W524" s="126"/>
      <c r="X524" s="126"/>
      <c r="Y524" s="126"/>
      <c r="Z524" s="126"/>
      <c r="AA524" s="126"/>
      <c r="AB524" s="126"/>
      <c r="AC524" s="126"/>
      <c r="AD524" s="126"/>
      <c r="AE524" s="126"/>
      <c r="AF524" s="126"/>
      <c r="AG524" s="126"/>
      <c r="AH524" s="126"/>
      <c r="AI524" s="126"/>
      <c r="AJ524" s="126"/>
      <c r="AK524" s="126"/>
      <c r="AL524" s="126"/>
      <c r="AM524" s="126"/>
      <c r="AN524" s="126"/>
      <c r="AO524" s="126"/>
      <c r="AP524" s="126"/>
    </row>
    <row r="525" customHeight="1" spans="12:42">
      <c r="L525" s="126"/>
      <c r="M525" s="126"/>
      <c r="N525" s="126"/>
      <c r="O525" s="126"/>
      <c r="P525" s="126"/>
      <c r="Q525" s="126"/>
      <c r="R525" s="126"/>
      <c r="S525" s="126"/>
      <c r="T525" s="126"/>
      <c r="U525" s="126"/>
      <c r="V525" s="126"/>
      <c r="W525" s="126"/>
      <c r="X525" s="126"/>
      <c r="Y525" s="126"/>
      <c r="Z525" s="126"/>
      <c r="AA525" s="126"/>
      <c r="AB525" s="126"/>
      <c r="AC525" s="126"/>
      <c r="AD525" s="126"/>
      <c r="AE525" s="126"/>
      <c r="AF525" s="126"/>
      <c r="AG525" s="126"/>
      <c r="AH525" s="126"/>
      <c r="AI525" s="126"/>
      <c r="AJ525" s="126"/>
      <c r="AK525" s="126"/>
      <c r="AL525" s="126"/>
      <c r="AM525" s="126"/>
      <c r="AN525" s="126"/>
      <c r="AO525" s="126"/>
      <c r="AP525" s="126"/>
    </row>
    <row r="526" customHeight="1" spans="12:42">
      <c r="L526" s="126"/>
      <c r="M526" s="126"/>
      <c r="N526" s="126"/>
      <c r="O526" s="126"/>
      <c r="P526" s="126"/>
      <c r="Q526" s="126"/>
      <c r="R526" s="126"/>
      <c r="S526" s="126"/>
      <c r="T526" s="126"/>
      <c r="U526" s="126"/>
      <c r="V526" s="126"/>
      <c r="W526" s="126"/>
      <c r="X526" s="126"/>
      <c r="Y526" s="126"/>
      <c r="Z526" s="126"/>
      <c r="AA526" s="126"/>
      <c r="AB526" s="126"/>
      <c r="AC526" s="126"/>
      <c r="AD526" s="126"/>
      <c r="AE526" s="126"/>
      <c r="AF526" s="126"/>
      <c r="AG526" s="126"/>
      <c r="AH526" s="126"/>
      <c r="AI526" s="126"/>
      <c r="AJ526" s="126"/>
      <c r="AK526" s="126"/>
      <c r="AL526" s="126"/>
      <c r="AM526" s="126"/>
      <c r="AN526" s="126"/>
      <c r="AO526" s="126"/>
      <c r="AP526" s="126"/>
    </row>
    <row r="527" customHeight="1" spans="12:42">
      <c r="L527" s="126"/>
      <c r="M527" s="126"/>
      <c r="N527" s="126"/>
      <c r="O527" s="126"/>
      <c r="P527" s="126"/>
      <c r="Q527" s="126"/>
      <c r="R527" s="126"/>
      <c r="S527" s="126"/>
      <c r="T527" s="126"/>
      <c r="U527" s="126"/>
      <c r="V527" s="126"/>
      <c r="W527" s="126"/>
      <c r="X527" s="126"/>
      <c r="Y527" s="126"/>
      <c r="Z527" s="126"/>
      <c r="AA527" s="126"/>
      <c r="AB527" s="126"/>
      <c r="AC527" s="126"/>
      <c r="AD527" s="126"/>
      <c r="AE527" s="126"/>
      <c r="AF527" s="126"/>
      <c r="AG527" s="126"/>
      <c r="AH527" s="126"/>
      <c r="AI527" s="126"/>
      <c r="AJ527" s="126"/>
      <c r="AK527" s="126"/>
      <c r="AL527" s="126"/>
      <c r="AM527" s="126"/>
      <c r="AN527" s="126"/>
      <c r="AO527" s="126"/>
      <c r="AP527" s="126"/>
    </row>
    <row r="528" customHeight="1" spans="12:42">
      <c r="L528" s="126"/>
      <c r="M528" s="126"/>
      <c r="N528" s="126"/>
      <c r="O528" s="126"/>
      <c r="P528" s="126"/>
      <c r="Q528" s="126"/>
      <c r="R528" s="126"/>
      <c r="S528" s="126"/>
      <c r="T528" s="126"/>
      <c r="U528" s="126"/>
      <c r="V528" s="126"/>
      <c r="W528" s="126"/>
      <c r="X528" s="126"/>
      <c r="Y528" s="126"/>
      <c r="Z528" s="126"/>
      <c r="AA528" s="126"/>
      <c r="AB528" s="126"/>
      <c r="AC528" s="126"/>
      <c r="AD528" s="126"/>
      <c r="AE528" s="126"/>
      <c r="AF528" s="126"/>
      <c r="AG528" s="126"/>
      <c r="AH528" s="126"/>
      <c r="AI528" s="126"/>
      <c r="AJ528" s="126"/>
      <c r="AK528" s="126"/>
      <c r="AL528" s="126"/>
      <c r="AM528" s="126"/>
      <c r="AN528" s="126"/>
      <c r="AO528" s="126"/>
      <c r="AP528" s="126"/>
    </row>
    <row r="529" customHeight="1" spans="12:42">
      <c r="L529" s="126"/>
      <c r="M529" s="126"/>
      <c r="N529" s="126"/>
      <c r="O529" s="126"/>
      <c r="P529" s="126"/>
      <c r="Q529" s="126"/>
      <c r="R529" s="126"/>
      <c r="S529" s="126"/>
      <c r="T529" s="126"/>
      <c r="U529" s="126"/>
      <c r="V529" s="126"/>
      <c r="W529" s="126"/>
      <c r="X529" s="126"/>
      <c r="Y529" s="126"/>
      <c r="Z529" s="126"/>
      <c r="AA529" s="126"/>
      <c r="AB529" s="126"/>
      <c r="AC529" s="126"/>
      <c r="AD529" s="126"/>
      <c r="AE529" s="126"/>
      <c r="AF529" s="126"/>
      <c r="AG529" s="126"/>
      <c r="AH529" s="126"/>
      <c r="AI529" s="126"/>
      <c r="AJ529" s="126"/>
      <c r="AK529" s="126"/>
      <c r="AL529" s="126"/>
      <c r="AM529" s="126"/>
      <c r="AN529" s="126"/>
      <c r="AO529" s="126"/>
      <c r="AP529" s="126"/>
    </row>
    <row r="530" customHeight="1" spans="12:42">
      <c r="L530" s="126"/>
      <c r="M530" s="126"/>
      <c r="N530" s="126"/>
      <c r="O530" s="126"/>
      <c r="P530" s="126"/>
      <c r="Q530" s="126"/>
      <c r="R530" s="126"/>
      <c r="S530" s="126"/>
      <c r="T530" s="126"/>
      <c r="U530" s="126"/>
      <c r="V530" s="126"/>
      <c r="W530" s="126"/>
      <c r="X530" s="126"/>
      <c r="Y530" s="126"/>
      <c r="Z530" s="126"/>
      <c r="AA530" s="126"/>
      <c r="AB530" s="126"/>
      <c r="AC530" s="126"/>
      <c r="AD530" s="126"/>
      <c r="AE530" s="126"/>
      <c r="AF530" s="126"/>
      <c r="AG530" s="126"/>
      <c r="AH530" s="126"/>
      <c r="AI530" s="126"/>
      <c r="AJ530" s="126"/>
      <c r="AK530" s="126"/>
      <c r="AL530" s="126"/>
      <c r="AM530" s="126"/>
      <c r="AN530" s="126"/>
      <c r="AO530" s="126"/>
      <c r="AP530" s="126"/>
    </row>
    <row r="531" customHeight="1" spans="12:42">
      <c r="L531" s="126"/>
      <c r="M531" s="126"/>
      <c r="N531" s="126"/>
      <c r="O531" s="126"/>
      <c r="P531" s="126"/>
      <c r="Q531" s="126"/>
      <c r="R531" s="126"/>
      <c r="S531" s="126"/>
      <c r="T531" s="126"/>
      <c r="U531" s="126"/>
      <c r="V531" s="126"/>
      <c r="W531" s="126"/>
      <c r="X531" s="126"/>
      <c r="Y531" s="126"/>
      <c r="Z531" s="126"/>
      <c r="AA531" s="126"/>
      <c r="AB531" s="126"/>
      <c r="AC531" s="126"/>
      <c r="AD531" s="126"/>
      <c r="AE531" s="126"/>
      <c r="AF531" s="126"/>
      <c r="AG531" s="126"/>
      <c r="AH531" s="126"/>
      <c r="AI531" s="126"/>
      <c r="AJ531" s="126"/>
      <c r="AK531" s="126"/>
      <c r="AL531" s="126"/>
      <c r="AM531" s="126"/>
      <c r="AN531" s="126"/>
      <c r="AO531" s="126"/>
      <c r="AP531" s="126"/>
    </row>
    <row r="532" customHeight="1" spans="12:42">
      <c r="L532" s="126"/>
      <c r="M532" s="126"/>
      <c r="N532" s="126"/>
      <c r="O532" s="126"/>
      <c r="P532" s="126"/>
      <c r="Q532" s="126"/>
      <c r="R532" s="126"/>
      <c r="S532" s="126"/>
      <c r="T532" s="126"/>
      <c r="U532" s="126"/>
      <c r="V532" s="126"/>
      <c r="W532" s="126"/>
      <c r="X532" s="126"/>
      <c r="Y532" s="126"/>
      <c r="Z532" s="126"/>
      <c r="AA532" s="126"/>
      <c r="AB532" s="126"/>
      <c r="AC532" s="126"/>
      <c r="AD532" s="126"/>
      <c r="AE532" s="126"/>
      <c r="AF532" s="126"/>
      <c r="AG532" s="126"/>
      <c r="AH532" s="126"/>
      <c r="AI532" s="126"/>
      <c r="AJ532" s="126"/>
      <c r="AK532" s="126"/>
      <c r="AL532" s="126"/>
      <c r="AM532" s="126"/>
      <c r="AN532" s="126"/>
      <c r="AO532" s="126"/>
      <c r="AP532" s="126"/>
    </row>
    <row r="533" customHeight="1" spans="12:42">
      <c r="L533" s="126"/>
      <c r="M533" s="126"/>
      <c r="N533" s="126"/>
      <c r="O533" s="126"/>
      <c r="P533" s="126"/>
      <c r="Q533" s="126"/>
      <c r="R533" s="126"/>
      <c r="S533" s="126"/>
      <c r="T533" s="126"/>
      <c r="U533" s="126"/>
      <c r="V533" s="126"/>
      <c r="W533" s="126"/>
      <c r="X533" s="126"/>
      <c r="Y533" s="126"/>
      <c r="Z533" s="126"/>
      <c r="AA533" s="126"/>
      <c r="AB533" s="126"/>
      <c r="AC533" s="126"/>
      <c r="AD533" s="126"/>
      <c r="AE533" s="126"/>
      <c r="AF533" s="126"/>
      <c r="AG533" s="126"/>
      <c r="AH533" s="126"/>
      <c r="AI533" s="126"/>
      <c r="AJ533" s="126"/>
      <c r="AK533" s="126"/>
      <c r="AL533" s="126"/>
      <c r="AM533" s="126"/>
      <c r="AN533" s="126"/>
      <c r="AO533" s="126"/>
      <c r="AP533" s="126"/>
    </row>
    <row r="534" customHeight="1" spans="12:42">
      <c r="L534" s="126"/>
      <c r="M534" s="126"/>
      <c r="N534" s="126"/>
      <c r="O534" s="126"/>
      <c r="P534" s="126"/>
      <c r="Q534" s="126"/>
      <c r="R534" s="126"/>
      <c r="S534" s="126"/>
      <c r="T534" s="126"/>
      <c r="U534" s="126"/>
      <c r="V534" s="126"/>
      <c r="W534" s="126"/>
      <c r="X534" s="126"/>
      <c r="Y534" s="126"/>
      <c r="Z534" s="126"/>
      <c r="AA534" s="126"/>
      <c r="AB534" s="126"/>
      <c r="AC534" s="126"/>
      <c r="AD534" s="126"/>
      <c r="AE534" s="126"/>
      <c r="AF534" s="126"/>
      <c r="AG534" s="126"/>
      <c r="AH534" s="126"/>
      <c r="AI534" s="126"/>
      <c r="AJ534" s="126"/>
      <c r="AK534" s="126"/>
      <c r="AL534" s="126"/>
      <c r="AM534" s="126"/>
      <c r="AN534" s="126"/>
      <c r="AO534" s="126"/>
      <c r="AP534" s="126"/>
    </row>
    <row r="535" customHeight="1" spans="12:42">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row>
    <row r="536" customHeight="1" spans="12:42">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row>
    <row r="537" customHeight="1" spans="12:42">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row>
    <row r="538" customHeight="1" spans="12:42">
      <c r="L538" s="126"/>
      <c r="M538" s="126"/>
      <c r="N538" s="126"/>
      <c r="O538" s="126"/>
      <c r="P538" s="126"/>
      <c r="Q538" s="126"/>
      <c r="R538" s="126"/>
      <c r="S538" s="126"/>
      <c r="T538" s="126"/>
      <c r="U538" s="126"/>
      <c r="V538" s="126"/>
      <c r="W538" s="126"/>
      <c r="X538" s="126"/>
      <c r="Y538" s="126"/>
      <c r="Z538" s="126"/>
      <c r="AA538" s="126"/>
      <c r="AB538" s="126"/>
      <c r="AC538" s="126"/>
      <c r="AD538" s="126"/>
      <c r="AE538" s="126"/>
      <c r="AF538" s="126"/>
      <c r="AG538" s="126"/>
      <c r="AH538" s="126"/>
      <c r="AI538" s="126"/>
      <c r="AJ538" s="126"/>
      <c r="AK538" s="126"/>
      <c r="AL538" s="126"/>
      <c r="AM538" s="126"/>
      <c r="AN538" s="126"/>
      <c r="AO538" s="126"/>
      <c r="AP538" s="126"/>
    </row>
    <row r="539" customHeight="1" spans="12:42">
      <c r="L539" s="126"/>
      <c r="M539" s="126"/>
      <c r="N539" s="126"/>
      <c r="O539" s="126"/>
      <c r="P539" s="126"/>
      <c r="Q539" s="126"/>
      <c r="R539" s="126"/>
      <c r="S539" s="126"/>
      <c r="T539" s="126"/>
      <c r="U539" s="126"/>
      <c r="V539" s="126"/>
      <c r="W539" s="126"/>
      <c r="X539" s="126"/>
      <c r="Y539" s="126"/>
      <c r="Z539" s="126"/>
      <c r="AA539" s="126"/>
      <c r="AB539" s="126"/>
      <c r="AC539" s="126"/>
      <c r="AD539" s="126"/>
      <c r="AE539" s="126"/>
      <c r="AF539" s="126"/>
      <c r="AG539" s="126"/>
      <c r="AH539" s="126"/>
      <c r="AI539" s="126"/>
      <c r="AJ539" s="126"/>
      <c r="AK539" s="126"/>
      <c r="AL539" s="126"/>
      <c r="AM539" s="126"/>
      <c r="AN539" s="126"/>
      <c r="AO539" s="126"/>
      <c r="AP539" s="126"/>
    </row>
    <row r="540" customHeight="1" spans="12:42">
      <c r="L540" s="126"/>
      <c r="M540" s="126"/>
      <c r="N540" s="126"/>
      <c r="O540" s="126"/>
      <c r="P540" s="126"/>
      <c r="Q540" s="126"/>
      <c r="R540" s="126"/>
      <c r="S540" s="126"/>
      <c r="T540" s="126"/>
      <c r="U540" s="126"/>
      <c r="V540" s="126"/>
      <c r="W540" s="126"/>
      <c r="X540" s="126"/>
      <c r="Y540" s="126"/>
      <c r="Z540" s="126"/>
      <c r="AA540" s="126"/>
      <c r="AB540" s="126"/>
      <c r="AC540" s="126"/>
      <c r="AD540" s="126"/>
      <c r="AE540" s="126"/>
      <c r="AF540" s="126"/>
      <c r="AG540" s="126"/>
      <c r="AH540" s="126"/>
      <c r="AI540" s="126"/>
      <c r="AJ540" s="126"/>
      <c r="AK540" s="126"/>
      <c r="AL540" s="126"/>
      <c r="AM540" s="126"/>
      <c r="AN540" s="126"/>
      <c r="AO540" s="126"/>
      <c r="AP540" s="126"/>
    </row>
    <row r="541" customHeight="1" spans="12:42">
      <c r="L541" s="126"/>
      <c r="M541" s="126"/>
      <c r="N541" s="126"/>
      <c r="O541" s="126"/>
      <c r="P541" s="126"/>
      <c r="Q541" s="126"/>
      <c r="R541" s="126"/>
      <c r="S541" s="126"/>
      <c r="T541" s="126"/>
      <c r="U541" s="126"/>
      <c r="V541" s="126"/>
      <c r="W541" s="126"/>
      <c r="X541" s="126"/>
      <c r="Y541" s="126"/>
      <c r="Z541" s="126"/>
      <c r="AA541" s="126"/>
      <c r="AB541" s="126"/>
      <c r="AC541" s="126"/>
      <c r="AD541" s="126"/>
      <c r="AE541" s="126"/>
      <c r="AF541" s="126"/>
      <c r="AG541" s="126"/>
      <c r="AH541" s="126"/>
      <c r="AI541" s="126"/>
      <c r="AJ541" s="126"/>
      <c r="AK541" s="126"/>
      <c r="AL541" s="126"/>
      <c r="AM541" s="126"/>
      <c r="AN541" s="126"/>
      <c r="AO541" s="126"/>
      <c r="AP541" s="126"/>
    </row>
    <row r="542" customHeight="1" spans="12:42">
      <c r="L542" s="126"/>
      <c r="M542" s="126"/>
      <c r="N542" s="126"/>
      <c r="O542" s="126"/>
      <c r="P542" s="126"/>
      <c r="Q542" s="126"/>
      <c r="R542" s="126"/>
      <c r="S542" s="126"/>
      <c r="T542" s="126"/>
      <c r="U542" s="126"/>
      <c r="V542" s="126"/>
      <c r="W542" s="126"/>
      <c r="X542" s="126"/>
      <c r="Y542" s="126"/>
      <c r="Z542" s="126"/>
      <c r="AA542" s="126"/>
      <c r="AB542" s="126"/>
      <c r="AC542" s="126"/>
      <c r="AD542" s="126"/>
      <c r="AE542" s="126"/>
      <c r="AF542" s="126"/>
      <c r="AG542" s="126"/>
      <c r="AH542" s="126"/>
      <c r="AI542" s="126"/>
      <c r="AJ542" s="126"/>
      <c r="AK542" s="126"/>
      <c r="AL542" s="126"/>
      <c r="AM542" s="126"/>
      <c r="AN542" s="126"/>
      <c r="AO542" s="126"/>
      <c r="AP542" s="126"/>
    </row>
    <row r="543" customHeight="1" spans="12:42">
      <c r="L543" s="126"/>
      <c r="M543" s="126"/>
      <c r="N543" s="126"/>
      <c r="O543" s="126"/>
      <c r="P543" s="126"/>
      <c r="Q543" s="126"/>
      <c r="R543" s="126"/>
      <c r="S543" s="126"/>
      <c r="T543" s="126"/>
      <c r="U543" s="126"/>
      <c r="V543" s="126"/>
      <c r="W543" s="126"/>
      <c r="X543" s="126"/>
      <c r="Y543" s="126"/>
      <c r="Z543" s="126"/>
      <c r="AA543" s="126"/>
      <c r="AB543" s="126"/>
      <c r="AC543" s="126"/>
      <c r="AD543" s="126"/>
      <c r="AE543" s="126"/>
      <c r="AF543" s="126"/>
      <c r="AG543" s="126"/>
      <c r="AH543" s="126"/>
      <c r="AI543" s="126"/>
      <c r="AJ543" s="126"/>
      <c r="AK543" s="126"/>
      <c r="AL543" s="126"/>
      <c r="AM543" s="126"/>
      <c r="AN543" s="126"/>
      <c r="AO543" s="126"/>
      <c r="AP543" s="126"/>
    </row>
    <row r="544" customHeight="1" spans="12:42">
      <c r="L544" s="126"/>
      <c r="M544" s="126"/>
      <c r="N544" s="126"/>
      <c r="O544" s="126"/>
      <c r="P544" s="126"/>
      <c r="Q544" s="126"/>
      <c r="R544" s="126"/>
      <c r="S544" s="126"/>
      <c r="T544" s="126"/>
      <c r="U544" s="126"/>
      <c r="V544" s="126"/>
      <c r="W544" s="126"/>
      <c r="X544" s="126"/>
      <c r="Y544" s="126"/>
      <c r="Z544" s="126"/>
      <c r="AA544" s="126"/>
      <c r="AB544" s="126"/>
      <c r="AC544" s="126"/>
      <c r="AD544" s="126"/>
      <c r="AE544" s="126"/>
      <c r="AF544" s="126"/>
      <c r="AG544" s="126"/>
      <c r="AH544" s="126"/>
      <c r="AI544" s="126"/>
      <c r="AJ544" s="126"/>
      <c r="AK544" s="126"/>
      <c r="AL544" s="126"/>
      <c r="AM544" s="126"/>
      <c r="AN544" s="126"/>
      <c r="AO544" s="126"/>
      <c r="AP544" s="126"/>
    </row>
    <row r="545" customHeight="1" spans="12:42">
      <c r="L545" s="126"/>
      <c r="M545" s="126"/>
      <c r="N545" s="126"/>
      <c r="O545" s="126"/>
      <c r="P545" s="126"/>
      <c r="Q545" s="126"/>
      <c r="R545" s="126"/>
      <c r="S545" s="126"/>
      <c r="T545" s="126"/>
      <c r="U545" s="126"/>
      <c r="V545" s="126"/>
      <c r="W545" s="126"/>
      <c r="X545" s="126"/>
      <c r="Y545" s="126"/>
      <c r="Z545" s="126"/>
      <c r="AA545" s="126"/>
      <c r="AB545" s="126"/>
      <c r="AC545" s="126"/>
      <c r="AD545" s="126"/>
      <c r="AE545" s="126"/>
      <c r="AF545" s="126"/>
      <c r="AG545" s="126"/>
      <c r="AH545" s="126"/>
      <c r="AI545" s="126"/>
      <c r="AJ545" s="126"/>
      <c r="AK545" s="126"/>
      <c r="AL545" s="126"/>
      <c r="AM545" s="126"/>
      <c r="AN545" s="126"/>
      <c r="AO545" s="126"/>
      <c r="AP545" s="126"/>
    </row>
    <row r="546" customHeight="1" spans="12:42">
      <c r="L546" s="126"/>
      <c r="M546" s="126"/>
      <c r="N546" s="126"/>
      <c r="O546" s="126"/>
      <c r="P546" s="126"/>
      <c r="Q546" s="126"/>
      <c r="R546" s="126"/>
      <c r="S546" s="126"/>
      <c r="T546" s="126"/>
      <c r="U546" s="126"/>
      <c r="V546" s="126"/>
      <c r="W546" s="126"/>
      <c r="X546" s="126"/>
      <c r="Y546" s="126"/>
      <c r="Z546" s="126"/>
      <c r="AA546" s="126"/>
      <c r="AB546" s="126"/>
      <c r="AC546" s="126"/>
      <c r="AD546" s="126"/>
      <c r="AE546" s="126"/>
      <c r="AF546" s="126"/>
      <c r="AG546" s="126"/>
      <c r="AH546" s="126"/>
      <c r="AI546" s="126"/>
      <c r="AJ546" s="126"/>
      <c r="AK546" s="126"/>
      <c r="AL546" s="126"/>
      <c r="AM546" s="126"/>
      <c r="AN546" s="126"/>
      <c r="AO546" s="126"/>
      <c r="AP546" s="126"/>
    </row>
    <row r="547" customHeight="1" spans="12:42">
      <c r="L547" s="126"/>
      <c r="M547" s="126"/>
      <c r="N547" s="126"/>
      <c r="O547" s="126"/>
      <c r="P547" s="126"/>
      <c r="Q547" s="126"/>
      <c r="R547" s="126"/>
      <c r="S547" s="126"/>
      <c r="T547" s="126"/>
      <c r="U547" s="126"/>
      <c r="V547" s="126"/>
      <c r="W547" s="126"/>
      <c r="X547" s="126"/>
      <c r="Y547" s="126"/>
      <c r="Z547" s="126"/>
      <c r="AA547" s="126"/>
      <c r="AB547" s="126"/>
      <c r="AC547" s="126"/>
      <c r="AD547" s="126"/>
      <c r="AE547" s="126"/>
      <c r="AF547" s="126"/>
      <c r="AG547" s="126"/>
      <c r="AH547" s="126"/>
      <c r="AI547" s="126"/>
      <c r="AJ547" s="126"/>
      <c r="AK547" s="126"/>
      <c r="AL547" s="126"/>
      <c r="AM547" s="126"/>
      <c r="AN547" s="126"/>
      <c r="AO547" s="126"/>
      <c r="AP547" s="126"/>
    </row>
    <row r="548" customHeight="1" spans="12:42">
      <c r="L548" s="126"/>
      <c r="M548" s="126"/>
      <c r="N548" s="126"/>
      <c r="O548" s="126"/>
      <c r="P548" s="126"/>
      <c r="Q548" s="126"/>
      <c r="R548" s="126"/>
      <c r="S548" s="126"/>
      <c r="T548" s="126"/>
      <c r="U548" s="126"/>
      <c r="V548" s="126"/>
      <c r="W548" s="126"/>
      <c r="X548" s="126"/>
      <c r="Y548" s="126"/>
      <c r="Z548" s="126"/>
      <c r="AA548" s="126"/>
      <c r="AB548" s="126"/>
      <c r="AC548" s="126"/>
      <c r="AD548" s="126"/>
      <c r="AE548" s="126"/>
      <c r="AF548" s="126"/>
      <c r="AG548" s="126"/>
      <c r="AH548" s="126"/>
      <c r="AI548" s="126"/>
      <c r="AJ548" s="126"/>
      <c r="AK548" s="126"/>
      <c r="AL548" s="126"/>
      <c r="AM548" s="126"/>
      <c r="AN548" s="126"/>
      <c r="AO548" s="126"/>
      <c r="AP548" s="126"/>
    </row>
    <row r="549" customHeight="1" spans="12:42">
      <c r="L549" s="126"/>
      <c r="M549" s="126"/>
      <c r="N549" s="126"/>
      <c r="O549" s="126"/>
      <c r="P549" s="126"/>
      <c r="Q549" s="126"/>
      <c r="R549" s="126"/>
      <c r="S549" s="126"/>
      <c r="T549" s="126"/>
      <c r="U549" s="126"/>
      <c r="V549" s="126"/>
      <c r="W549" s="126"/>
      <c r="X549" s="126"/>
      <c r="Y549" s="126"/>
      <c r="Z549" s="126"/>
      <c r="AA549" s="126"/>
      <c r="AB549" s="126"/>
      <c r="AC549" s="126"/>
      <c r="AD549" s="126"/>
      <c r="AE549" s="126"/>
      <c r="AF549" s="126"/>
      <c r="AG549" s="126"/>
      <c r="AH549" s="126"/>
      <c r="AI549" s="126"/>
      <c r="AJ549" s="126"/>
      <c r="AK549" s="126"/>
      <c r="AL549" s="126"/>
      <c r="AM549" s="126"/>
      <c r="AN549" s="126"/>
      <c r="AO549" s="126"/>
      <c r="AP549" s="126"/>
    </row>
    <row r="550" customHeight="1" spans="12:42">
      <c r="L550" s="126"/>
      <c r="M550" s="126"/>
      <c r="N550" s="126"/>
      <c r="O550" s="126"/>
      <c r="P550" s="126"/>
      <c r="Q550" s="126"/>
      <c r="R550" s="126"/>
      <c r="S550" s="126"/>
      <c r="T550" s="126"/>
      <c r="U550" s="126"/>
      <c r="V550" s="126"/>
      <c r="W550" s="126"/>
      <c r="X550" s="126"/>
      <c r="Y550" s="126"/>
      <c r="Z550" s="126"/>
      <c r="AA550" s="126"/>
      <c r="AB550" s="126"/>
      <c r="AC550" s="126"/>
      <c r="AD550" s="126"/>
      <c r="AE550" s="126"/>
      <c r="AF550" s="126"/>
      <c r="AG550" s="126"/>
      <c r="AH550" s="126"/>
      <c r="AI550" s="126"/>
      <c r="AJ550" s="126"/>
      <c r="AK550" s="126"/>
      <c r="AL550" s="126"/>
      <c r="AM550" s="126"/>
      <c r="AN550" s="126"/>
      <c r="AO550" s="126"/>
      <c r="AP550" s="126"/>
    </row>
    <row r="551" customHeight="1" spans="12:42">
      <c r="L551" s="126"/>
      <c r="M551" s="126"/>
      <c r="N551" s="126"/>
      <c r="O551" s="126"/>
      <c r="P551" s="126"/>
      <c r="Q551" s="126"/>
      <c r="R551" s="126"/>
      <c r="S551" s="126"/>
      <c r="T551" s="126"/>
      <c r="U551" s="126"/>
      <c r="V551" s="126"/>
      <c r="W551" s="126"/>
      <c r="X551" s="126"/>
      <c r="Y551" s="126"/>
      <c r="Z551" s="126"/>
      <c r="AA551" s="126"/>
      <c r="AB551" s="126"/>
      <c r="AC551" s="126"/>
      <c r="AD551" s="126"/>
      <c r="AE551" s="126"/>
      <c r="AF551" s="126"/>
      <c r="AG551" s="126"/>
      <c r="AH551" s="126"/>
      <c r="AI551" s="126"/>
      <c r="AJ551" s="126"/>
      <c r="AK551" s="126"/>
      <c r="AL551" s="126"/>
      <c r="AM551" s="126"/>
      <c r="AN551" s="126"/>
      <c r="AO551" s="126"/>
      <c r="AP551" s="126"/>
    </row>
    <row r="552" customHeight="1" spans="12:42">
      <c r="L552" s="126"/>
      <c r="M552" s="126"/>
      <c r="N552" s="126"/>
      <c r="O552" s="126"/>
      <c r="P552" s="126"/>
      <c r="Q552" s="126"/>
      <c r="R552" s="126"/>
      <c r="S552" s="126"/>
      <c r="T552" s="126"/>
      <c r="U552" s="126"/>
      <c r="V552" s="126"/>
      <c r="W552" s="126"/>
      <c r="X552" s="126"/>
      <c r="Y552" s="126"/>
      <c r="Z552" s="126"/>
      <c r="AA552" s="126"/>
      <c r="AB552" s="126"/>
      <c r="AC552" s="126"/>
      <c r="AD552" s="126"/>
      <c r="AE552" s="126"/>
      <c r="AF552" s="126"/>
      <c r="AG552" s="126"/>
      <c r="AH552" s="126"/>
      <c r="AI552" s="126"/>
      <c r="AJ552" s="126"/>
      <c r="AK552" s="126"/>
      <c r="AL552" s="126"/>
      <c r="AM552" s="126"/>
      <c r="AN552" s="126"/>
      <c r="AO552" s="126"/>
      <c r="AP552" s="126"/>
    </row>
    <row r="553" customHeight="1" spans="12:42">
      <c r="L553" s="126"/>
      <c r="M553" s="126"/>
      <c r="N553" s="126"/>
      <c r="O553" s="126"/>
      <c r="P553" s="126"/>
      <c r="Q553" s="126"/>
      <c r="R553" s="126"/>
      <c r="S553" s="126"/>
      <c r="T553" s="126"/>
      <c r="U553" s="126"/>
      <c r="V553" s="126"/>
      <c r="W553" s="126"/>
      <c r="X553" s="126"/>
      <c r="Y553" s="126"/>
      <c r="Z553" s="126"/>
      <c r="AA553" s="126"/>
      <c r="AB553" s="126"/>
      <c r="AC553" s="126"/>
      <c r="AD553" s="126"/>
      <c r="AE553" s="126"/>
      <c r="AF553" s="126"/>
      <c r="AG553" s="126"/>
      <c r="AH553" s="126"/>
      <c r="AI553" s="126"/>
      <c r="AJ553" s="126"/>
      <c r="AK553" s="126"/>
      <c r="AL553" s="126"/>
      <c r="AM553" s="126"/>
      <c r="AN553" s="126"/>
      <c r="AO553" s="126"/>
      <c r="AP553" s="126"/>
    </row>
    <row r="554" customHeight="1" spans="12:42">
      <c r="L554" s="126"/>
      <c r="M554" s="126"/>
      <c r="N554" s="126"/>
      <c r="O554" s="126"/>
      <c r="P554" s="126"/>
      <c r="Q554" s="126"/>
      <c r="R554" s="126"/>
      <c r="S554" s="126"/>
      <c r="T554" s="126"/>
      <c r="U554" s="126"/>
      <c r="V554" s="126"/>
      <c r="W554" s="126"/>
      <c r="X554" s="126"/>
      <c r="Y554" s="126"/>
      <c r="Z554" s="126"/>
      <c r="AA554" s="126"/>
      <c r="AB554" s="126"/>
      <c r="AC554" s="126"/>
      <c r="AD554" s="126"/>
      <c r="AE554" s="126"/>
      <c r="AF554" s="126"/>
      <c r="AG554" s="126"/>
      <c r="AH554" s="126"/>
      <c r="AI554" s="126"/>
      <c r="AJ554" s="126"/>
      <c r="AK554" s="126"/>
      <c r="AL554" s="126"/>
      <c r="AM554" s="126"/>
      <c r="AN554" s="126"/>
      <c r="AO554" s="126"/>
      <c r="AP554" s="126"/>
    </row>
    <row r="555" customHeight="1" spans="12:42">
      <c r="L555" s="126"/>
      <c r="M555" s="126"/>
      <c r="N555" s="126"/>
      <c r="O555" s="126"/>
      <c r="P555" s="126"/>
      <c r="Q555" s="126"/>
      <c r="R555" s="126"/>
      <c r="S555" s="126"/>
      <c r="T555" s="126"/>
      <c r="U555" s="126"/>
      <c r="V555" s="126"/>
      <c r="W555" s="126"/>
      <c r="X555" s="126"/>
      <c r="Y555" s="126"/>
      <c r="Z555" s="126"/>
      <c r="AA555" s="126"/>
      <c r="AB555" s="126"/>
      <c r="AC555" s="126"/>
      <c r="AD555" s="126"/>
      <c r="AE555" s="126"/>
      <c r="AF555" s="126"/>
      <c r="AG555" s="126"/>
      <c r="AH555" s="126"/>
      <c r="AI555" s="126"/>
      <c r="AJ555" s="126"/>
      <c r="AK555" s="126"/>
      <c r="AL555" s="126"/>
      <c r="AM555" s="126"/>
      <c r="AN555" s="126"/>
      <c r="AO555" s="126"/>
      <c r="AP555" s="126"/>
    </row>
    <row r="556" customHeight="1" spans="12:42">
      <c r="L556" s="126"/>
      <c r="M556" s="126"/>
      <c r="N556" s="126"/>
      <c r="O556" s="126"/>
      <c r="P556" s="126"/>
      <c r="Q556" s="126"/>
      <c r="R556" s="126"/>
      <c r="S556" s="126"/>
      <c r="T556" s="126"/>
      <c r="U556" s="126"/>
      <c r="V556" s="126"/>
      <c r="W556" s="126"/>
      <c r="X556" s="126"/>
      <c r="Y556" s="126"/>
      <c r="Z556" s="126"/>
      <c r="AA556" s="126"/>
      <c r="AB556" s="126"/>
      <c r="AC556" s="126"/>
      <c r="AD556" s="126"/>
      <c r="AE556" s="126"/>
      <c r="AF556" s="126"/>
      <c r="AG556" s="126"/>
      <c r="AH556" s="126"/>
      <c r="AI556" s="126"/>
      <c r="AJ556" s="126"/>
      <c r="AK556" s="126"/>
      <c r="AL556" s="126"/>
      <c r="AM556" s="126"/>
      <c r="AN556" s="126"/>
      <c r="AO556" s="126"/>
      <c r="AP556" s="126"/>
    </row>
    <row r="557" customHeight="1" spans="12:42">
      <c r="L557" s="126"/>
      <c r="M557" s="126"/>
      <c r="N557" s="126"/>
      <c r="O557" s="126"/>
      <c r="P557" s="126"/>
      <c r="Q557" s="126"/>
      <c r="R557" s="126"/>
      <c r="S557" s="126"/>
      <c r="T557" s="126"/>
      <c r="U557" s="126"/>
      <c r="V557" s="126"/>
      <c r="W557" s="126"/>
      <c r="X557" s="126"/>
      <c r="Y557" s="126"/>
      <c r="Z557" s="126"/>
      <c r="AA557" s="126"/>
      <c r="AB557" s="126"/>
      <c r="AC557" s="126"/>
      <c r="AD557" s="126"/>
      <c r="AE557" s="126"/>
      <c r="AF557" s="126"/>
      <c r="AG557" s="126"/>
      <c r="AH557" s="126"/>
      <c r="AI557" s="126"/>
      <c r="AJ557" s="126"/>
      <c r="AK557" s="126"/>
      <c r="AL557" s="126"/>
      <c r="AM557" s="126"/>
      <c r="AN557" s="126"/>
      <c r="AO557" s="126"/>
      <c r="AP557" s="126"/>
    </row>
    <row r="558" customHeight="1" spans="12:42">
      <c r="L558" s="126"/>
      <c r="M558" s="126"/>
      <c r="N558" s="126"/>
      <c r="O558" s="126"/>
      <c r="P558" s="126"/>
      <c r="Q558" s="126"/>
      <c r="R558" s="126"/>
      <c r="S558" s="126"/>
      <c r="T558" s="126"/>
      <c r="U558" s="126"/>
      <c r="V558" s="126"/>
      <c r="W558" s="126"/>
      <c r="X558" s="126"/>
      <c r="Y558" s="126"/>
      <c r="Z558" s="126"/>
      <c r="AA558" s="126"/>
      <c r="AB558" s="126"/>
      <c r="AC558" s="126"/>
      <c r="AD558" s="126"/>
      <c r="AE558" s="126"/>
      <c r="AF558" s="126"/>
      <c r="AG558" s="126"/>
      <c r="AH558" s="126"/>
      <c r="AI558" s="126"/>
      <c r="AJ558" s="126"/>
      <c r="AK558" s="126"/>
      <c r="AL558" s="126"/>
      <c r="AM558" s="126"/>
      <c r="AN558" s="126"/>
      <c r="AO558" s="126"/>
      <c r="AP558" s="126"/>
    </row>
    <row r="559" customHeight="1" spans="12:42">
      <c r="L559" s="126"/>
      <c r="M559" s="126"/>
      <c r="N559" s="126"/>
      <c r="O559" s="126"/>
      <c r="P559" s="126"/>
      <c r="Q559" s="126"/>
      <c r="R559" s="126"/>
      <c r="S559" s="126"/>
      <c r="T559" s="126"/>
      <c r="U559" s="126"/>
      <c r="V559" s="126"/>
      <c r="W559" s="126"/>
      <c r="X559" s="126"/>
      <c r="Y559" s="126"/>
      <c r="Z559" s="126"/>
      <c r="AA559" s="126"/>
      <c r="AB559" s="126"/>
      <c r="AC559" s="126"/>
      <c r="AD559" s="126"/>
      <c r="AE559" s="126"/>
      <c r="AF559" s="126"/>
      <c r="AG559" s="126"/>
      <c r="AH559" s="126"/>
      <c r="AI559" s="126"/>
      <c r="AJ559" s="126"/>
      <c r="AK559" s="126"/>
      <c r="AL559" s="126"/>
      <c r="AM559" s="126"/>
      <c r="AN559" s="126"/>
      <c r="AO559" s="126"/>
      <c r="AP559" s="126"/>
    </row>
    <row r="560" customHeight="1" spans="12:42">
      <c r="L560" s="126"/>
      <c r="M560" s="126"/>
      <c r="N560" s="126"/>
      <c r="O560" s="126"/>
      <c r="P560" s="126"/>
      <c r="Q560" s="126"/>
      <c r="R560" s="126"/>
      <c r="S560" s="126"/>
      <c r="T560" s="126"/>
      <c r="U560" s="126"/>
      <c r="V560" s="126"/>
      <c r="W560" s="126"/>
      <c r="X560" s="126"/>
      <c r="Y560" s="126"/>
      <c r="Z560" s="126"/>
      <c r="AA560" s="126"/>
      <c r="AB560" s="126"/>
      <c r="AC560" s="126"/>
      <c r="AD560" s="126"/>
      <c r="AE560" s="126"/>
      <c r="AF560" s="126"/>
      <c r="AG560" s="126"/>
      <c r="AH560" s="126"/>
      <c r="AI560" s="126"/>
      <c r="AJ560" s="126"/>
      <c r="AK560" s="126"/>
      <c r="AL560" s="126"/>
      <c r="AM560" s="126"/>
      <c r="AN560" s="126"/>
      <c r="AO560" s="126"/>
      <c r="AP560" s="126"/>
    </row>
    <row r="561" customHeight="1" spans="12:42">
      <c r="L561" s="126"/>
      <c r="M561" s="126"/>
      <c r="N561" s="126"/>
      <c r="O561" s="126"/>
      <c r="P561" s="126"/>
      <c r="Q561" s="126"/>
      <c r="R561" s="126"/>
      <c r="S561" s="126"/>
      <c r="T561" s="126"/>
      <c r="U561" s="126"/>
      <c r="V561" s="126"/>
      <c r="W561" s="126"/>
      <c r="X561" s="126"/>
      <c r="Y561" s="126"/>
      <c r="Z561" s="126"/>
      <c r="AA561" s="126"/>
      <c r="AB561" s="126"/>
      <c r="AC561" s="126"/>
      <c r="AD561" s="126"/>
      <c r="AE561" s="126"/>
      <c r="AF561" s="126"/>
      <c r="AG561" s="126"/>
      <c r="AH561" s="126"/>
      <c r="AI561" s="126"/>
      <c r="AJ561" s="126"/>
      <c r="AK561" s="126"/>
      <c r="AL561" s="126"/>
      <c r="AM561" s="126"/>
      <c r="AN561" s="126"/>
      <c r="AO561" s="126"/>
      <c r="AP561" s="126"/>
    </row>
    <row r="562" customHeight="1" spans="12:42">
      <c r="L562" s="126"/>
      <c r="M562" s="126"/>
      <c r="N562" s="126"/>
      <c r="O562" s="126"/>
      <c r="P562" s="126"/>
      <c r="Q562" s="126"/>
      <c r="R562" s="126"/>
      <c r="S562" s="126"/>
      <c r="T562" s="126"/>
      <c r="U562" s="126"/>
      <c r="V562" s="126"/>
      <c r="W562" s="126"/>
      <c r="X562" s="126"/>
      <c r="Y562" s="126"/>
      <c r="Z562" s="126"/>
      <c r="AA562" s="126"/>
      <c r="AB562" s="126"/>
      <c r="AC562" s="126"/>
      <c r="AD562" s="126"/>
      <c r="AE562" s="126"/>
      <c r="AF562" s="126"/>
      <c r="AG562" s="126"/>
      <c r="AH562" s="126"/>
      <c r="AI562" s="126"/>
      <c r="AJ562" s="126"/>
      <c r="AK562" s="126"/>
      <c r="AL562" s="126"/>
      <c r="AM562" s="126"/>
      <c r="AN562" s="126"/>
      <c r="AO562" s="126"/>
      <c r="AP562" s="126"/>
    </row>
    <row r="563" customHeight="1" spans="12:42">
      <c r="L563" s="126"/>
      <c r="M563" s="126"/>
      <c r="N563" s="126"/>
      <c r="O563" s="126"/>
      <c r="P563" s="126"/>
      <c r="Q563" s="126"/>
      <c r="R563" s="126"/>
      <c r="S563" s="126"/>
      <c r="T563" s="126"/>
      <c r="U563" s="126"/>
      <c r="V563" s="126"/>
      <c r="W563" s="126"/>
      <c r="X563" s="126"/>
      <c r="Y563" s="126"/>
      <c r="Z563" s="126"/>
      <c r="AA563" s="126"/>
      <c r="AB563" s="126"/>
      <c r="AC563" s="126"/>
      <c r="AD563" s="126"/>
      <c r="AE563" s="126"/>
      <c r="AF563" s="126"/>
      <c r="AG563" s="126"/>
      <c r="AH563" s="126"/>
      <c r="AI563" s="126"/>
      <c r="AJ563" s="126"/>
      <c r="AK563" s="126"/>
      <c r="AL563" s="126"/>
      <c r="AM563" s="126"/>
      <c r="AN563" s="126"/>
      <c r="AO563" s="126"/>
      <c r="AP563" s="126"/>
    </row>
    <row r="564" customHeight="1" spans="12:42">
      <c r="L564" s="126"/>
      <c r="M564" s="126"/>
      <c r="N564" s="126"/>
      <c r="O564" s="126"/>
      <c r="P564" s="126"/>
      <c r="Q564" s="126"/>
      <c r="R564" s="126"/>
      <c r="S564" s="126"/>
      <c r="T564" s="126"/>
      <c r="U564" s="126"/>
      <c r="V564" s="126"/>
      <c r="W564" s="126"/>
      <c r="X564" s="126"/>
      <c r="Y564" s="126"/>
      <c r="Z564" s="126"/>
      <c r="AA564" s="126"/>
      <c r="AB564" s="126"/>
      <c r="AC564" s="126"/>
      <c r="AD564" s="126"/>
      <c r="AE564" s="126"/>
      <c r="AF564" s="126"/>
      <c r="AG564" s="126"/>
      <c r="AH564" s="126"/>
      <c r="AI564" s="126"/>
      <c r="AJ564" s="126"/>
      <c r="AK564" s="126"/>
      <c r="AL564" s="126"/>
      <c r="AM564" s="126"/>
      <c r="AN564" s="126"/>
      <c r="AO564" s="126"/>
      <c r="AP564" s="126"/>
    </row>
    <row r="565" customHeight="1" spans="12:42">
      <c r="L565" s="126"/>
      <c r="M565" s="126"/>
      <c r="N565" s="126"/>
      <c r="O565" s="126"/>
      <c r="P565" s="126"/>
      <c r="Q565" s="126"/>
      <c r="R565" s="126"/>
      <c r="S565" s="126"/>
      <c r="T565" s="126"/>
      <c r="U565" s="126"/>
      <c r="V565" s="126"/>
      <c r="W565" s="126"/>
      <c r="X565" s="126"/>
      <c r="Y565" s="126"/>
      <c r="Z565" s="126"/>
      <c r="AA565" s="126"/>
      <c r="AB565" s="126"/>
      <c r="AC565" s="126"/>
      <c r="AD565" s="126"/>
      <c r="AE565" s="126"/>
      <c r="AF565" s="126"/>
      <c r="AG565" s="126"/>
      <c r="AH565" s="126"/>
      <c r="AI565" s="126"/>
      <c r="AJ565" s="126"/>
      <c r="AK565" s="126"/>
      <c r="AL565" s="126"/>
      <c r="AM565" s="126"/>
      <c r="AN565" s="126"/>
      <c r="AO565" s="126"/>
      <c r="AP565" s="126"/>
    </row>
    <row r="566" customHeight="1" spans="12:42">
      <c r="L566" s="126"/>
      <c r="M566" s="126"/>
      <c r="N566" s="126"/>
      <c r="O566" s="126"/>
      <c r="P566" s="126"/>
      <c r="Q566" s="126"/>
      <c r="R566" s="126"/>
      <c r="S566" s="126"/>
      <c r="T566" s="126"/>
      <c r="U566" s="126"/>
      <c r="V566" s="126"/>
      <c r="W566" s="126"/>
      <c r="X566" s="126"/>
      <c r="Y566" s="126"/>
      <c r="Z566" s="126"/>
      <c r="AA566" s="126"/>
      <c r="AB566" s="126"/>
      <c r="AC566" s="126"/>
      <c r="AD566" s="126"/>
      <c r="AE566" s="126"/>
      <c r="AF566" s="126"/>
      <c r="AG566" s="126"/>
      <c r="AH566" s="126"/>
      <c r="AI566" s="126"/>
      <c r="AJ566" s="126"/>
      <c r="AK566" s="126"/>
      <c r="AL566" s="126"/>
      <c r="AM566" s="126"/>
      <c r="AN566" s="126"/>
      <c r="AO566" s="126"/>
      <c r="AP566" s="126"/>
    </row>
    <row r="567" customHeight="1" spans="12:42">
      <c r="L567" s="126"/>
      <c r="M567" s="126"/>
      <c r="N567" s="126"/>
      <c r="O567" s="126"/>
      <c r="P567" s="126"/>
      <c r="Q567" s="126"/>
      <c r="R567" s="126"/>
      <c r="S567" s="126"/>
      <c r="T567" s="126"/>
      <c r="U567" s="126"/>
      <c r="V567" s="126"/>
      <c r="W567" s="126"/>
      <c r="X567" s="126"/>
      <c r="Y567" s="126"/>
      <c r="Z567" s="126"/>
      <c r="AA567" s="126"/>
      <c r="AB567" s="126"/>
      <c r="AC567" s="126"/>
      <c r="AD567" s="126"/>
      <c r="AE567" s="126"/>
      <c r="AF567" s="126"/>
      <c r="AG567" s="126"/>
      <c r="AH567" s="126"/>
      <c r="AI567" s="126"/>
      <c r="AJ567" s="126"/>
      <c r="AK567" s="126"/>
      <c r="AL567" s="126"/>
      <c r="AM567" s="126"/>
      <c r="AN567" s="126"/>
      <c r="AO567" s="126"/>
      <c r="AP567" s="126"/>
    </row>
    <row r="568" customHeight="1" spans="12:42">
      <c r="L568" s="126"/>
      <c r="M568" s="126"/>
      <c r="N568" s="126"/>
      <c r="O568" s="126"/>
      <c r="P568" s="126"/>
      <c r="Q568" s="126"/>
      <c r="R568" s="126"/>
      <c r="S568" s="126"/>
      <c r="T568" s="126"/>
      <c r="U568" s="126"/>
      <c r="V568" s="126"/>
      <c r="W568" s="126"/>
      <c r="X568" s="126"/>
      <c r="Y568" s="126"/>
      <c r="Z568" s="126"/>
      <c r="AA568" s="126"/>
      <c r="AB568" s="126"/>
      <c r="AC568" s="126"/>
      <c r="AD568" s="126"/>
      <c r="AE568" s="126"/>
      <c r="AF568" s="126"/>
      <c r="AG568" s="126"/>
      <c r="AH568" s="126"/>
      <c r="AI568" s="126"/>
      <c r="AJ568" s="126"/>
      <c r="AK568" s="126"/>
      <c r="AL568" s="126"/>
      <c r="AM568" s="126"/>
      <c r="AN568" s="126"/>
      <c r="AO568" s="126"/>
      <c r="AP568" s="126"/>
    </row>
    <row r="569" customHeight="1" spans="12:42">
      <c r="L569" s="126"/>
      <c r="M569" s="126"/>
      <c r="N569" s="126"/>
      <c r="O569" s="126"/>
      <c r="P569" s="126"/>
      <c r="Q569" s="126"/>
      <c r="R569" s="126"/>
      <c r="S569" s="126"/>
      <c r="T569" s="126"/>
      <c r="U569" s="126"/>
      <c r="V569" s="126"/>
      <c r="W569" s="126"/>
      <c r="X569" s="126"/>
      <c r="Y569" s="126"/>
      <c r="Z569" s="126"/>
      <c r="AA569" s="126"/>
      <c r="AB569" s="126"/>
      <c r="AC569" s="126"/>
      <c r="AD569" s="126"/>
      <c r="AE569" s="126"/>
      <c r="AF569" s="126"/>
      <c r="AG569" s="126"/>
      <c r="AH569" s="126"/>
      <c r="AI569" s="126"/>
      <c r="AJ569" s="126"/>
      <c r="AK569" s="126"/>
      <c r="AL569" s="126"/>
      <c r="AM569" s="126"/>
      <c r="AN569" s="126"/>
      <c r="AO569" s="126"/>
      <c r="AP569" s="126"/>
    </row>
    <row r="570" customHeight="1" spans="12:42">
      <c r="L570" s="126"/>
      <c r="M570" s="126"/>
      <c r="N570" s="126"/>
      <c r="O570" s="126"/>
      <c r="P570" s="126"/>
      <c r="Q570" s="126"/>
      <c r="R570" s="126"/>
      <c r="S570" s="126"/>
      <c r="T570" s="126"/>
      <c r="U570" s="126"/>
      <c r="V570" s="126"/>
      <c r="W570" s="126"/>
      <c r="X570" s="126"/>
      <c r="Y570" s="126"/>
      <c r="Z570" s="126"/>
      <c r="AA570" s="126"/>
      <c r="AB570" s="126"/>
      <c r="AC570" s="126"/>
      <c r="AD570" s="126"/>
      <c r="AE570" s="126"/>
      <c r="AF570" s="126"/>
      <c r="AG570" s="126"/>
      <c r="AH570" s="126"/>
      <c r="AI570" s="126"/>
      <c r="AJ570" s="126"/>
      <c r="AK570" s="126"/>
      <c r="AL570" s="126"/>
      <c r="AM570" s="126"/>
      <c r="AN570" s="126"/>
      <c r="AO570" s="126"/>
      <c r="AP570" s="126"/>
    </row>
    <row r="571" customHeight="1" spans="12:42">
      <c r="L571" s="126"/>
      <c r="M571" s="126"/>
      <c r="N571" s="126"/>
      <c r="O571" s="126"/>
      <c r="P571" s="126"/>
      <c r="Q571" s="126"/>
      <c r="R571" s="126"/>
      <c r="S571" s="126"/>
      <c r="T571" s="126"/>
      <c r="U571" s="126"/>
      <c r="V571" s="126"/>
      <c r="W571" s="126"/>
      <c r="X571" s="126"/>
      <c r="Y571" s="126"/>
      <c r="Z571" s="126"/>
      <c r="AA571" s="126"/>
      <c r="AB571" s="126"/>
      <c r="AC571" s="126"/>
      <c r="AD571" s="126"/>
      <c r="AE571" s="126"/>
      <c r="AF571" s="126"/>
      <c r="AG571" s="126"/>
      <c r="AH571" s="126"/>
      <c r="AI571" s="126"/>
      <c r="AJ571" s="126"/>
      <c r="AK571" s="126"/>
      <c r="AL571" s="126"/>
      <c r="AM571" s="126"/>
      <c r="AN571" s="126"/>
      <c r="AO571" s="126"/>
      <c r="AP571" s="126"/>
    </row>
    <row r="572" customHeight="1" spans="12:42">
      <c r="L572" s="126"/>
      <c r="M572" s="126"/>
      <c r="N572" s="126"/>
      <c r="O572" s="126"/>
      <c r="P572" s="126"/>
      <c r="Q572" s="126"/>
      <c r="R572" s="126"/>
      <c r="S572" s="126"/>
      <c r="T572" s="126"/>
      <c r="U572" s="126"/>
      <c r="V572" s="126"/>
      <c r="W572" s="126"/>
      <c r="X572" s="126"/>
      <c r="Y572" s="126"/>
      <c r="Z572" s="126"/>
      <c r="AA572" s="126"/>
      <c r="AB572" s="126"/>
      <c r="AC572" s="126"/>
      <c r="AD572" s="126"/>
      <c r="AE572" s="126"/>
      <c r="AF572" s="126"/>
      <c r="AG572" s="126"/>
      <c r="AH572" s="126"/>
      <c r="AI572" s="126"/>
      <c r="AJ572" s="126"/>
      <c r="AK572" s="126"/>
      <c r="AL572" s="126"/>
      <c r="AM572" s="126"/>
      <c r="AN572" s="126"/>
      <c r="AO572" s="126"/>
      <c r="AP572" s="126"/>
    </row>
    <row r="573" customHeight="1" spans="12:42">
      <c r="L573" s="126"/>
      <c r="M573" s="126"/>
      <c r="N573" s="126"/>
      <c r="O573" s="126"/>
      <c r="P573" s="126"/>
      <c r="Q573" s="126"/>
      <c r="R573" s="126"/>
      <c r="S573" s="126"/>
      <c r="T573" s="126"/>
      <c r="U573" s="126"/>
      <c r="V573" s="126"/>
      <c r="W573" s="126"/>
      <c r="X573" s="126"/>
      <c r="Y573" s="126"/>
      <c r="Z573" s="126"/>
      <c r="AA573" s="126"/>
      <c r="AB573" s="126"/>
      <c r="AC573" s="126"/>
      <c r="AD573" s="126"/>
      <c r="AE573" s="126"/>
      <c r="AF573" s="126"/>
      <c r="AG573" s="126"/>
      <c r="AH573" s="126"/>
      <c r="AI573" s="126"/>
      <c r="AJ573" s="126"/>
      <c r="AK573" s="126"/>
      <c r="AL573" s="126"/>
      <c r="AM573" s="126"/>
      <c r="AN573" s="126"/>
      <c r="AO573" s="126"/>
      <c r="AP573" s="126"/>
    </row>
    <row r="574" customHeight="1" spans="12:42">
      <c r="L574" s="126"/>
      <c r="M574" s="126"/>
      <c r="N574" s="126"/>
      <c r="O574" s="126"/>
      <c r="P574" s="126"/>
      <c r="Q574" s="126"/>
      <c r="R574" s="126"/>
      <c r="S574" s="126"/>
      <c r="T574" s="126"/>
      <c r="U574" s="126"/>
      <c r="V574" s="126"/>
      <c r="W574" s="126"/>
      <c r="X574" s="126"/>
      <c r="Y574" s="126"/>
      <c r="Z574" s="126"/>
      <c r="AA574" s="126"/>
      <c r="AB574" s="126"/>
      <c r="AC574" s="126"/>
      <c r="AD574" s="126"/>
      <c r="AE574" s="126"/>
      <c r="AF574" s="126"/>
      <c r="AG574" s="126"/>
      <c r="AH574" s="126"/>
      <c r="AI574" s="126"/>
      <c r="AJ574" s="126"/>
      <c r="AK574" s="126"/>
      <c r="AL574" s="126"/>
      <c r="AM574" s="126"/>
      <c r="AN574" s="126"/>
      <c r="AO574" s="126"/>
      <c r="AP574" s="126"/>
    </row>
    <row r="575" customHeight="1" spans="12:42">
      <c r="L575" s="126"/>
      <c r="M575" s="126"/>
      <c r="N575" s="126"/>
      <c r="O575" s="126"/>
      <c r="P575" s="126"/>
      <c r="Q575" s="126"/>
      <c r="R575" s="126"/>
      <c r="S575" s="126"/>
      <c r="T575" s="126"/>
      <c r="U575" s="126"/>
      <c r="V575" s="126"/>
      <c r="W575" s="126"/>
      <c r="X575" s="126"/>
      <c r="Y575" s="126"/>
      <c r="Z575" s="126"/>
      <c r="AA575" s="126"/>
      <c r="AB575" s="126"/>
      <c r="AC575" s="126"/>
      <c r="AD575" s="126"/>
      <c r="AE575" s="126"/>
      <c r="AF575" s="126"/>
      <c r="AG575" s="126"/>
      <c r="AH575" s="126"/>
      <c r="AI575" s="126"/>
      <c r="AJ575" s="126"/>
      <c r="AK575" s="126"/>
      <c r="AL575" s="126"/>
      <c r="AM575" s="126"/>
      <c r="AN575" s="126"/>
      <c r="AO575" s="126"/>
      <c r="AP575" s="126"/>
    </row>
    <row r="576" customHeight="1" spans="12:42">
      <c r="L576" s="126"/>
      <c r="M576" s="126"/>
      <c r="N576" s="126"/>
      <c r="O576" s="126"/>
      <c r="P576" s="126"/>
      <c r="Q576" s="126"/>
      <c r="R576" s="126"/>
      <c r="S576" s="126"/>
      <c r="T576" s="126"/>
      <c r="U576" s="126"/>
      <c r="V576" s="126"/>
      <c r="W576" s="126"/>
      <c r="X576" s="126"/>
      <c r="Y576" s="126"/>
      <c r="Z576" s="126"/>
      <c r="AA576" s="126"/>
      <c r="AB576" s="126"/>
      <c r="AC576" s="126"/>
      <c r="AD576" s="126"/>
      <c r="AE576" s="126"/>
      <c r="AF576" s="126"/>
      <c r="AG576" s="126"/>
      <c r="AH576" s="126"/>
      <c r="AI576" s="126"/>
      <c r="AJ576" s="126"/>
      <c r="AK576" s="126"/>
      <c r="AL576" s="126"/>
      <c r="AM576" s="126"/>
      <c r="AN576" s="126"/>
      <c r="AO576" s="126"/>
      <c r="AP576" s="126"/>
    </row>
    <row r="577" customHeight="1" spans="12:42">
      <c r="L577" s="126"/>
      <c r="M577" s="126"/>
      <c r="N577" s="126"/>
      <c r="O577" s="126"/>
      <c r="P577" s="126"/>
      <c r="Q577" s="126"/>
      <c r="R577" s="126"/>
      <c r="S577" s="126"/>
      <c r="T577" s="126"/>
      <c r="U577" s="126"/>
      <c r="V577" s="126"/>
      <c r="W577" s="126"/>
      <c r="X577" s="126"/>
      <c r="Y577" s="126"/>
      <c r="Z577" s="126"/>
      <c r="AA577" s="126"/>
      <c r="AB577" s="126"/>
      <c r="AC577" s="126"/>
      <c r="AD577" s="126"/>
      <c r="AE577" s="126"/>
      <c r="AF577" s="126"/>
      <c r="AG577" s="126"/>
      <c r="AH577" s="126"/>
      <c r="AI577" s="126"/>
      <c r="AJ577" s="126"/>
      <c r="AK577" s="126"/>
      <c r="AL577" s="126"/>
      <c r="AM577" s="126"/>
      <c r="AN577" s="126"/>
      <c r="AO577" s="126"/>
      <c r="AP577" s="126"/>
    </row>
    <row r="578" customHeight="1" spans="12:42">
      <c r="L578" s="126"/>
      <c r="M578" s="126"/>
      <c r="N578" s="126"/>
      <c r="O578" s="126"/>
      <c r="P578" s="126"/>
      <c r="Q578" s="126"/>
      <c r="R578" s="126"/>
      <c r="S578" s="126"/>
      <c r="T578" s="126"/>
      <c r="U578" s="126"/>
      <c r="V578" s="126"/>
      <c r="W578" s="126"/>
      <c r="X578" s="126"/>
      <c r="Y578" s="126"/>
      <c r="Z578" s="126"/>
      <c r="AA578" s="126"/>
      <c r="AB578" s="126"/>
      <c r="AC578" s="126"/>
      <c r="AD578" s="126"/>
      <c r="AE578" s="126"/>
      <c r="AF578" s="126"/>
      <c r="AG578" s="126"/>
      <c r="AH578" s="126"/>
      <c r="AI578" s="126"/>
      <c r="AJ578" s="126"/>
      <c r="AK578" s="126"/>
      <c r="AL578" s="126"/>
      <c r="AM578" s="126"/>
      <c r="AN578" s="126"/>
      <c r="AO578" s="126"/>
      <c r="AP578" s="126"/>
    </row>
    <row r="579" customHeight="1" spans="12:42">
      <c r="L579" s="126"/>
      <c r="M579" s="126"/>
      <c r="N579" s="126"/>
      <c r="O579" s="126"/>
      <c r="P579" s="126"/>
      <c r="Q579" s="126"/>
      <c r="R579" s="126"/>
      <c r="S579" s="126"/>
      <c r="T579" s="126"/>
      <c r="U579" s="126"/>
      <c r="V579" s="126"/>
      <c r="W579" s="126"/>
      <c r="X579" s="126"/>
      <c r="Y579" s="126"/>
      <c r="Z579" s="126"/>
      <c r="AA579" s="126"/>
      <c r="AB579" s="126"/>
      <c r="AC579" s="126"/>
      <c r="AD579" s="126"/>
      <c r="AE579" s="126"/>
      <c r="AF579" s="126"/>
      <c r="AG579" s="126"/>
      <c r="AH579" s="126"/>
      <c r="AI579" s="126"/>
      <c r="AJ579" s="126"/>
      <c r="AK579" s="126"/>
      <c r="AL579" s="126"/>
      <c r="AM579" s="126"/>
      <c r="AN579" s="126"/>
      <c r="AO579" s="126"/>
      <c r="AP579" s="126"/>
    </row>
    <row r="580" customHeight="1" spans="12:42">
      <c r="L580" s="126"/>
      <c r="M580" s="126"/>
      <c r="N580" s="126"/>
      <c r="O580" s="126"/>
      <c r="P580" s="126"/>
      <c r="Q580" s="126"/>
      <c r="R580" s="126"/>
      <c r="S580" s="126"/>
      <c r="T580" s="126"/>
      <c r="U580" s="126"/>
      <c r="V580" s="126"/>
      <c r="W580" s="126"/>
      <c r="X580" s="126"/>
      <c r="Y580" s="126"/>
      <c r="Z580" s="126"/>
      <c r="AA580" s="126"/>
      <c r="AB580" s="126"/>
      <c r="AC580" s="126"/>
      <c r="AD580" s="126"/>
      <c r="AE580" s="126"/>
      <c r="AF580" s="126"/>
      <c r="AG580" s="126"/>
      <c r="AH580" s="126"/>
      <c r="AI580" s="126"/>
      <c r="AJ580" s="126"/>
      <c r="AK580" s="126"/>
      <c r="AL580" s="126"/>
      <c r="AM580" s="126"/>
      <c r="AN580" s="126"/>
      <c r="AO580" s="126"/>
      <c r="AP580" s="126"/>
    </row>
    <row r="581" customHeight="1" spans="12:42">
      <c r="L581" s="126"/>
      <c r="M581" s="126"/>
      <c r="N581" s="126"/>
      <c r="O581" s="126"/>
      <c r="P581" s="126"/>
      <c r="Q581" s="126"/>
      <c r="R581" s="126"/>
      <c r="S581" s="126"/>
      <c r="T581" s="126"/>
      <c r="U581" s="126"/>
      <c r="V581" s="126"/>
      <c r="W581" s="126"/>
      <c r="X581" s="126"/>
      <c r="Y581" s="126"/>
      <c r="Z581" s="126"/>
      <c r="AA581" s="126"/>
      <c r="AB581" s="126"/>
      <c r="AC581" s="126"/>
      <c r="AD581" s="126"/>
      <c r="AE581" s="126"/>
      <c r="AF581" s="126"/>
      <c r="AG581" s="126"/>
      <c r="AH581" s="126"/>
      <c r="AI581" s="126"/>
      <c r="AJ581" s="126"/>
      <c r="AK581" s="126"/>
      <c r="AL581" s="126"/>
      <c r="AM581" s="126"/>
      <c r="AN581" s="126"/>
      <c r="AO581" s="126"/>
      <c r="AP581" s="126"/>
    </row>
    <row r="582" customHeight="1" spans="12:42">
      <c r="L582" s="126"/>
      <c r="M582" s="126"/>
      <c r="N582" s="126"/>
      <c r="O582" s="126"/>
      <c r="P582" s="126"/>
      <c r="Q582" s="126"/>
      <c r="R582" s="126"/>
      <c r="S582" s="126"/>
      <c r="T582" s="126"/>
      <c r="U582" s="126"/>
      <c r="V582" s="126"/>
      <c r="W582" s="126"/>
      <c r="X582" s="126"/>
      <c r="Y582" s="126"/>
      <c r="Z582" s="126"/>
      <c r="AA582" s="126"/>
      <c r="AB582" s="126"/>
      <c r="AC582" s="126"/>
      <c r="AD582" s="126"/>
      <c r="AE582" s="126"/>
      <c r="AF582" s="126"/>
      <c r="AG582" s="126"/>
      <c r="AH582" s="126"/>
      <c r="AI582" s="126"/>
      <c r="AJ582" s="126"/>
      <c r="AK582" s="126"/>
      <c r="AL582" s="126"/>
      <c r="AM582" s="126"/>
      <c r="AN582" s="126"/>
      <c r="AO582" s="126"/>
      <c r="AP582" s="126"/>
    </row>
    <row r="583" customHeight="1" spans="12:42">
      <c r="L583" s="126"/>
      <c r="M583" s="126"/>
      <c r="N583" s="126"/>
      <c r="O583" s="126"/>
      <c r="P583" s="126"/>
      <c r="Q583" s="126"/>
      <c r="R583" s="126"/>
      <c r="S583" s="126"/>
      <c r="T583" s="126"/>
      <c r="U583" s="126"/>
      <c r="V583" s="126"/>
      <c r="W583" s="126"/>
      <c r="X583" s="126"/>
      <c r="Y583" s="126"/>
      <c r="Z583" s="126"/>
      <c r="AA583" s="126"/>
      <c r="AB583" s="126"/>
      <c r="AC583" s="126"/>
      <c r="AD583" s="126"/>
      <c r="AE583" s="126"/>
      <c r="AF583" s="126"/>
      <c r="AG583" s="126"/>
      <c r="AH583" s="126"/>
      <c r="AI583" s="126"/>
      <c r="AJ583" s="126"/>
      <c r="AK583" s="126"/>
      <c r="AL583" s="126"/>
      <c r="AM583" s="126"/>
      <c r="AN583" s="126"/>
      <c r="AO583" s="126"/>
      <c r="AP583" s="126"/>
    </row>
    <row r="584" customHeight="1" spans="12:42">
      <c r="L584" s="126"/>
      <c r="M584" s="126"/>
      <c r="N584" s="126"/>
      <c r="O584" s="126"/>
      <c r="P584" s="126"/>
      <c r="Q584" s="126"/>
      <c r="R584" s="126"/>
      <c r="S584" s="126"/>
      <c r="T584" s="126"/>
      <c r="U584" s="126"/>
      <c r="V584" s="126"/>
      <c r="W584" s="126"/>
      <c r="X584" s="126"/>
      <c r="Y584" s="126"/>
      <c r="Z584" s="126"/>
      <c r="AA584" s="126"/>
      <c r="AB584" s="126"/>
      <c r="AC584" s="126"/>
      <c r="AD584" s="126"/>
      <c r="AE584" s="126"/>
      <c r="AF584" s="126"/>
      <c r="AG584" s="126"/>
      <c r="AH584" s="126"/>
      <c r="AI584" s="126"/>
      <c r="AJ584" s="126"/>
      <c r="AK584" s="126"/>
      <c r="AL584" s="126"/>
      <c r="AM584" s="126"/>
      <c r="AN584" s="126"/>
      <c r="AO584" s="126"/>
      <c r="AP584" s="126"/>
    </row>
    <row r="585" customHeight="1" spans="12:42">
      <c r="L585" s="126"/>
      <c r="M585" s="126"/>
      <c r="N585" s="126"/>
      <c r="O585" s="126"/>
      <c r="P585" s="126"/>
      <c r="Q585" s="126"/>
      <c r="R585" s="126"/>
      <c r="S585" s="126"/>
      <c r="T585" s="126"/>
      <c r="U585" s="126"/>
      <c r="V585" s="126"/>
      <c r="W585" s="126"/>
      <c r="X585" s="126"/>
      <c r="Y585" s="126"/>
      <c r="Z585" s="126"/>
      <c r="AA585" s="126"/>
      <c r="AB585" s="126"/>
      <c r="AC585" s="126"/>
      <c r="AD585" s="126"/>
      <c r="AE585" s="126"/>
      <c r="AF585" s="126"/>
      <c r="AG585" s="126"/>
      <c r="AH585" s="126"/>
      <c r="AI585" s="126"/>
      <c r="AJ585" s="126"/>
      <c r="AK585" s="126"/>
      <c r="AL585" s="126"/>
      <c r="AM585" s="126"/>
      <c r="AN585" s="126"/>
      <c r="AO585" s="126"/>
      <c r="AP585" s="126"/>
    </row>
    <row r="586" customHeight="1" spans="12:42">
      <c r="L586" s="126"/>
      <c r="M586" s="126"/>
      <c r="N586" s="126"/>
      <c r="O586" s="126"/>
      <c r="P586" s="126"/>
      <c r="Q586" s="126"/>
      <c r="R586" s="126"/>
      <c r="S586" s="126"/>
      <c r="T586" s="126"/>
      <c r="U586" s="126"/>
      <c r="V586" s="126"/>
      <c r="W586" s="126"/>
      <c r="X586" s="126"/>
      <c r="Y586" s="126"/>
      <c r="Z586" s="126"/>
      <c r="AA586" s="126"/>
      <c r="AB586" s="126"/>
      <c r="AC586" s="126"/>
      <c r="AD586" s="126"/>
      <c r="AE586" s="126"/>
      <c r="AF586" s="126"/>
      <c r="AG586" s="126"/>
      <c r="AH586" s="126"/>
      <c r="AI586" s="126"/>
      <c r="AJ586" s="126"/>
      <c r="AK586" s="126"/>
      <c r="AL586" s="126"/>
      <c r="AM586" s="126"/>
      <c r="AN586" s="126"/>
      <c r="AO586" s="126"/>
      <c r="AP586" s="126"/>
    </row>
    <row r="587" customHeight="1" spans="12:42">
      <c r="L587" s="126"/>
      <c r="M587" s="126"/>
      <c r="N587" s="126"/>
      <c r="O587" s="126"/>
      <c r="P587" s="126"/>
      <c r="Q587" s="126"/>
      <c r="R587" s="126"/>
      <c r="S587" s="126"/>
      <c r="T587" s="126"/>
      <c r="U587" s="126"/>
      <c r="V587" s="126"/>
      <c r="W587" s="126"/>
      <c r="X587" s="126"/>
      <c r="Y587" s="126"/>
      <c r="Z587" s="126"/>
      <c r="AA587" s="126"/>
      <c r="AB587" s="126"/>
      <c r="AC587" s="126"/>
      <c r="AD587" s="126"/>
      <c r="AE587" s="126"/>
      <c r="AF587" s="126"/>
      <c r="AG587" s="126"/>
      <c r="AH587" s="126"/>
      <c r="AI587" s="126"/>
      <c r="AJ587" s="126"/>
      <c r="AK587" s="126"/>
      <c r="AL587" s="126"/>
      <c r="AM587" s="126"/>
      <c r="AN587" s="126"/>
      <c r="AO587" s="126"/>
      <c r="AP587" s="126"/>
    </row>
    <row r="588" customHeight="1" spans="12:42">
      <c r="L588" s="126"/>
      <c r="M588" s="126"/>
      <c r="N588" s="126"/>
      <c r="O588" s="126"/>
      <c r="P588" s="126"/>
      <c r="Q588" s="126"/>
      <c r="R588" s="126"/>
      <c r="S588" s="126"/>
      <c r="T588" s="126"/>
      <c r="U588" s="126"/>
      <c r="V588" s="126"/>
      <c r="W588" s="126"/>
      <c r="X588" s="126"/>
      <c r="Y588" s="126"/>
      <c r="Z588" s="126"/>
      <c r="AA588" s="126"/>
      <c r="AB588" s="126"/>
      <c r="AC588" s="126"/>
      <c r="AD588" s="126"/>
      <c r="AE588" s="126"/>
      <c r="AF588" s="126"/>
      <c r="AG588" s="126"/>
      <c r="AH588" s="126"/>
      <c r="AI588" s="126"/>
      <c r="AJ588" s="126"/>
      <c r="AK588" s="126"/>
      <c r="AL588" s="126"/>
      <c r="AM588" s="126"/>
      <c r="AN588" s="126"/>
      <c r="AO588" s="126"/>
      <c r="AP588" s="126"/>
    </row>
    <row r="589" customHeight="1" spans="12:42">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row>
    <row r="590" customHeight="1" spans="12:42">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row>
    <row r="591" customHeight="1" spans="12:42">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row>
    <row r="592" customHeight="1" spans="12:42">
      <c r="L592" s="126"/>
      <c r="M592" s="126"/>
      <c r="N592" s="126"/>
      <c r="O592" s="126"/>
      <c r="P592" s="126"/>
      <c r="Q592" s="126"/>
      <c r="R592" s="126"/>
      <c r="S592" s="126"/>
      <c r="T592" s="126"/>
      <c r="U592" s="126"/>
      <c r="V592" s="126"/>
      <c r="W592" s="126"/>
      <c r="X592" s="126"/>
      <c r="Y592" s="126"/>
      <c r="Z592" s="126"/>
      <c r="AA592" s="126"/>
      <c r="AB592" s="126"/>
      <c r="AC592" s="126"/>
      <c r="AD592" s="126"/>
      <c r="AE592" s="126"/>
      <c r="AF592" s="126"/>
      <c r="AG592" s="126"/>
      <c r="AH592" s="126"/>
      <c r="AI592" s="126"/>
      <c r="AJ592" s="126"/>
      <c r="AK592" s="126"/>
      <c r="AL592" s="126"/>
      <c r="AM592" s="126"/>
      <c r="AN592" s="126"/>
      <c r="AO592" s="126"/>
      <c r="AP592" s="126"/>
    </row>
    <row r="593" customHeight="1" spans="12:42">
      <c r="L593" s="126"/>
      <c r="M593" s="126"/>
      <c r="N593" s="126"/>
      <c r="O593" s="126"/>
      <c r="P593" s="126"/>
      <c r="Q593" s="126"/>
      <c r="R593" s="126"/>
      <c r="S593" s="126"/>
      <c r="T593" s="126"/>
      <c r="U593" s="126"/>
      <c r="V593" s="126"/>
      <c r="W593" s="126"/>
      <c r="X593" s="126"/>
      <c r="Y593" s="126"/>
      <c r="Z593" s="126"/>
      <c r="AA593" s="126"/>
      <c r="AB593" s="126"/>
      <c r="AC593" s="126"/>
      <c r="AD593" s="126"/>
      <c r="AE593" s="126"/>
      <c r="AF593" s="126"/>
      <c r="AG593" s="126"/>
      <c r="AH593" s="126"/>
      <c r="AI593" s="126"/>
      <c r="AJ593" s="126"/>
      <c r="AK593" s="126"/>
      <c r="AL593" s="126"/>
      <c r="AM593" s="126"/>
      <c r="AN593" s="126"/>
      <c r="AO593" s="126"/>
      <c r="AP593" s="126"/>
    </row>
    <row r="594" customHeight="1" spans="12:42">
      <c r="L594" s="126"/>
      <c r="M594" s="126"/>
      <c r="N594" s="126"/>
      <c r="O594" s="126"/>
      <c r="P594" s="126"/>
      <c r="Q594" s="126"/>
      <c r="R594" s="126"/>
      <c r="S594" s="126"/>
      <c r="T594" s="126"/>
      <c r="U594" s="126"/>
      <c r="V594" s="126"/>
      <c r="W594" s="126"/>
      <c r="X594" s="126"/>
      <c r="Y594" s="126"/>
      <c r="Z594" s="126"/>
      <c r="AA594" s="126"/>
      <c r="AB594" s="126"/>
      <c r="AC594" s="126"/>
      <c r="AD594" s="126"/>
      <c r="AE594" s="126"/>
      <c r="AF594" s="126"/>
      <c r="AG594" s="126"/>
      <c r="AH594" s="126"/>
      <c r="AI594" s="126"/>
      <c r="AJ594" s="126"/>
      <c r="AK594" s="126"/>
      <c r="AL594" s="126"/>
      <c r="AM594" s="126"/>
      <c r="AN594" s="126"/>
      <c r="AO594" s="126"/>
      <c r="AP594" s="126"/>
    </row>
    <row r="595" customHeight="1" spans="12:42">
      <c r="L595" s="126"/>
      <c r="M595" s="126"/>
      <c r="N595" s="126"/>
      <c r="O595" s="126"/>
      <c r="P595" s="126"/>
      <c r="Q595" s="126"/>
      <c r="R595" s="126"/>
      <c r="S595" s="126"/>
      <c r="T595" s="126"/>
      <c r="U595" s="126"/>
      <c r="V595" s="126"/>
      <c r="W595" s="126"/>
      <c r="X595" s="126"/>
      <c r="Y595" s="126"/>
      <c r="Z595" s="126"/>
      <c r="AA595" s="126"/>
      <c r="AB595" s="126"/>
      <c r="AC595" s="126"/>
      <c r="AD595" s="126"/>
      <c r="AE595" s="126"/>
      <c r="AF595" s="126"/>
      <c r="AG595" s="126"/>
      <c r="AH595" s="126"/>
      <c r="AI595" s="126"/>
      <c r="AJ595" s="126"/>
      <c r="AK595" s="126"/>
      <c r="AL595" s="126"/>
      <c r="AM595" s="126"/>
      <c r="AN595" s="126"/>
      <c r="AO595" s="126"/>
      <c r="AP595" s="126"/>
    </row>
    <row r="596" customHeight="1" spans="12:42">
      <c r="L596" s="126"/>
      <c r="M596" s="126"/>
      <c r="N596" s="126"/>
      <c r="O596" s="126"/>
      <c r="P596" s="126"/>
      <c r="Q596" s="126"/>
      <c r="R596" s="126"/>
      <c r="S596" s="126"/>
      <c r="T596" s="126"/>
      <c r="U596" s="126"/>
      <c r="V596" s="126"/>
      <c r="W596" s="126"/>
      <c r="X596" s="126"/>
      <c r="Y596" s="126"/>
      <c r="Z596" s="126"/>
      <c r="AA596" s="126"/>
      <c r="AB596" s="126"/>
      <c r="AC596" s="126"/>
      <c r="AD596" s="126"/>
      <c r="AE596" s="126"/>
      <c r="AF596" s="126"/>
      <c r="AG596" s="126"/>
      <c r="AH596" s="126"/>
      <c r="AI596" s="126"/>
      <c r="AJ596" s="126"/>
      <c r="AK596" s="126"/>
      <c r="AL596" s="126"/>
      <c r="AM596" s="126"/>
      <c r="AN596" s="126"/>
      <c r="AO596" s="126"/>
      <c r="AP596" s="126"/>
    </row>
    <row r="597" customHeight="1" spans="12:42">
      <c r="L597" s="126"/>
      <c r="M597" s="126"/>
      <c r="N597" s="126"/>
      <c r="O597" s="126"/>
      <c r="P597" s="126"/>
      <c r="Q597" s="126"/>
      <c r="R597" s="126"/>
      <c r="S597" s="126"/>
      <c r="T597" s="126"/>
      <c r="U597" s="126"/>
      <c r="V597" s="126"/>
      <c r="W597" s="126"/>
      <c r="X597" s="126"/>
      <c r="Y597" s="126"/>
      <c r="Z597" s="126"/>
      <c r="AA597" s="126"/>
      <c r="AB597" s="126"/>
      <c r="AC597" s="126"/>
      <c r="AD597" s="126"/>
      <c r="AE597" s="126"/>
      <c r="AF597" s="126"/>
      <c r="AG597" s="126"/>
      <c r="AH597" s="126"/>
      <c r="AI597" s="126"/>
      <c r="AJ597" s="126"/>
      <c r="AK597" s="126"/>
      <c r="AL597" s="126"/>
      <c r="AM597" s="126"/>
      <c r="AN597" s="126"/>
      <c r="AO597" s="126"/>
      <c r="AP597" s="126"/>
    </row>
    <row r="598" customHeight="1" spans="12:42">
      <c r="L598" s="126"/>
      <c r="M598" s="126"/>
      <c r="N598" s="126"/>
      <c r="O598" s="126"/>
      <c r="P598" s="126"/>
      <c r="Q598" s="126"/>
      <c r="R598" s="126"/>
      <c r="S598" s="126"/>
      <c r="T598" s="126"/>
      <c r="U598" s="126"/>
      <c r="V598" s="126"/>
      <c r="W598" s="126"/>
      <c r="X598" s="126"/>
      <c r="Y598" s="126"/>
      <c r="Z598" s="126"/>
      <c r="AA598" s="126"/>
      <c r="AB598" s="126"/>
      <c r="AC598" s="126"/>
      <c r="AD598" s="126"/>
      <c r="AE598" s="126"/>
      <c r="AF598" s="126"/>
      <c r="AG598" s="126"/>
      <c r="AH598" s="126"/>
      <c r="AI598" s="126"/>
      <c r="AJ598" s="126"/>
      <c r="AK598" s="126"/>
      <c r="AL598" s="126"/>
      <c r="AM598" s="126"/>
      <c r="AN598" s="126"/>
      <c r="AO598" s="126"/>
      <c r="AP598" s="126"/>
    </row>
    <row r="599" customHeight="1" spans="12:42">
      <c r="L599" s="126"/>
      <c r="M599" s="126"/>
      <c r="N599" s="126"/>
      <c r="O599" s="126"/>
      <c r="P599" s="126"/>
      <c r="Q599" s="126"/>
      <c r="R599" s="126"/>
      <c r="S599" s="126"/>
      <c r="T599" s="126"/>
      <c r="U599" s="126"/>
      <c r="V599" s="126"/>
      <c r="W599" s="126"/>
      <c r="X599" s="126"/>
      <c r="Y599" s="126"/>
      <c r="Z599" s="126"/>
      <c r="AA599" s="126"/>
      <c r="AB599" s="126"/>
      <c r="AC599" s="126"/>
      <c r="AD599" s="126"/>
      <c r="AE599" s="126"/>
      <c r="AF599" s="126"/>
      <c r="AG599" s="126"/>
      <c r="AH599" s="126"/>
      <c r="AI599" s="126"/>
      <c r="AJ599" s="126"/>
      <c r="AK599" s="126"/>
      <c r="AL599" s="126"/>
      <c r="AM599" s="126"/>
      <c r="AN599" s="126"/>
      <c r="AO599" s="126"/>
      <c r="AP599" s="126"/>
    </row>
    <row r="600" customHeight="1" spans="12:42">
      <c r="L600" s="126"/>
      <c r="M600" s="126"/>
      <c r="N600" s="126"/>
      <c r="O600" s="126"/>
      <c r="P600" s="126"/>
      <c r="Q600" s="126"/>
      <c r="R600" s="126"/>
      <c r="S600" s="126"/>
      <c r="T600" s="126"/>
      <c r="U600" s="126"/>
      <c r="V600" s="126"/>
      <c r="W600" s="126"/>
      <c r="X600" s="126"/>
      <c r="Y600" s="126"/>
      <c r="Z600" s="126"/>
      <c r="AA600" s="126"/>
      <c r="AB600" s="126"/>
      <c r="AC600" s="126"/>
      <c r="AD600" s="126"/>
      <c r="AE600" s="126"/>
      <c r="AF600" s="126"/>
      <c r="AG600" s="126"/>
      <c r="AH600" s="126"/>
      <c r="AI600" s="126"/>
      <c r="AJ600" s="126"/>
      <c r="AK600" s="126"/>
      <c r="AL600" s="126"/>
      <c r="AM600" s="126"/>
      <c r="AN600" s="126"/>
      <c r="AO600" s="126"/>
      <c r="AP600" s="126"/>
    </row>
    <row r="601" customHeight="1" spans="12:42">
      <c r="L601" s="126"/>
      <c r="M601" s="126"/>
      <c r="N601" s="126"/>
      <c r="O601" s="126"/>
      <c r="P601" s="126"/>
      <c r="Q601" s="126"/>
      <c r="R601" s="126"/>
      <c r="S601" s="126"/>
      <c r="T601" s="126"/>
      <c r="U601" s="126"/>
      <c r="V601" s="126"/>
      <c r="W601" s="126"/>
      <c r="X601" s="126"/>
      <c r="Y601" s="126"/>
      <c r="Z601" s="126"/>
      <c r="AA601" s="126"/>
      <c r="AB601" s="126"/>
      <c r="AC601" s="126"/>
      <c r="AD601" s="126"/>
      <c r="AE601" s="126"/>
      <c r="AF601" s="126"/>
      <c r="AG601" s="126"/>
      <c r="AH601" s="126"/>
      <c r="AI601" s="126"/>
      <c r="AJ601" s="126"/>
      <c r="AK601" s="126"/>
      <c r="AL601" s="126"/>
      <c r="AM601" s="126"/>
      <c r="AN601" s="126"/>
      <c r="AO601" s="126"/>
      <c r="AP601" s="126"/>
    </row>
    <row r="602" customHeight="1" spans="12:42">
      <c r="L602" s="126"/>
      <c r="M602" s="126"/>
      <c r="N602" s="126"/>
      <c r="O602" s="126"/>
      <c r="P602" s="126"/>
      <c r="Q602" s="126"/>
      <c r="R602" s="126"/>
      <c r="S602" s="126"/>
      <c r="T602" s="126"/>
      <c r="U602" s="126"/>
      <c r="V602" s="126"/>
      <c r="W602" s="126"/>
      <c r="X602" s="126"/>
      <c r="Y602" s="126"/>
      <c r="Z602" s="126"/>
      <c r="AA602" s="126"/>
      <c r="AB602" s="126"/>
      <c r="AC602" s="126"/>
      <c r="AD602" s="126"/>
      <c r="AE602" s="126"/>
      <c r="AF602" s="126"/>
      <c r="AG602" s="126"/>
      <c r="AH602" s="126"/>
      <c r="AI602" s="126"/>
      <c r="AJ602" s="126"/>
      <c r="AK602" s="126"/>
      <c r="AL602" s="126"/>
      <c r="AM602" s="126"/>
      <c r="AN602" s="126"/>
      <c r="AO602" s="126"/>
      <c r="AP602" s="126"/>
    </row>
    <row r="603" customHeight="1" spans="12:42">
      <c r="L603" s="126"/>
      <c r="M603" s="126"/>
      <c r="N603" s="126"/>
      <c r="O603" s="126"/>
      <c r="P603" s="126"/>
      <c r="Q603" s="126"/>
      <c r="R603" s="126"/>
      <c r="S603" s="126"/>
      <c r="T603" s="126"/>
      <c r="U603" s="126"/>
      <c r="V603" s="126"/>
      <c r="W603" s="126"/>
      <c r="X603" s="126"/>
      <c r="Y603" s="126"/>
      <c r="Z603" s="126"/>
      <c r="AA603" s="126"/>
      <c r="AB603" s="126"/>
      <c r="AC603" s="126"/>
      <c r="AD603" s="126"/>
      <c r="AE603" s="126"/>
      <c r="AF603" s="126"/>
      <c r="AG603" s="126"/>
      <c r="AH603" s="126"/>
      <c r="AI603" s="126"/>
      <c r="AJ603" s="126"/>
      <c r="AK603" s="126"/>
      <c r="AL603" s="126"/>
      <c r="AM603" s="126"/>
      <c r="AN603" s="126"/>
      <c r="AO603" s="126"/>
      <c r="AP603" s="126"/>
    </row>
    <row r="604" customHeight="1" spans="12:42">
      <c r="L604" s="126"/>
      <c r="M604" s="126"/>
      <c r="N604" s="126"/>
      <c r="O604" s="126"/>
      <c r="P604" s="126"/>
      <c r="Q604" s="126"/>
      <c r="R604" s="126"/>
      <c r="S604" s="126"/>
      <c r="T604" s="126"/>
      <c r="U604" s="126"/>
      <c r="V604" s="126"/>
      <c r="W604" s="126"/>
      <c r="X604" s="126"/>
      <c r="Y604" s="126"/>
      <c r="Z604" s="126"/>
      <c r="AA604" s="126"/>
      <c r="AB604" s="126"/>
      <c r="AC604" s="126"/>
      <c r="AD604" s="126"/>
      <c r="AE604" s="126"/>
      <c r="AF604" s="126"/>
      <c r="AG604" s="126"/>
      <c r="AH604" s="126"/>
      <c r="AI604" s="126"/>
      <c r="AJ604" s="126"/>
      <c r="AK604" s="126"/>
      <c r="AL604" s="126"/>
      <c r="AM604" s="126"/>
      <c r="AN604" s="126"/>
      <c r="AO604" s="126"/>
      <c r="AP604" s="126"/>
    </row>
    <row r="605" customHeight="1" spans="12:42">
      <c r="L605" s="126"/>
      <c r="M605" s="126"/>
      <c r="N605" s="126"/>
      <c r="O605" s="126"/>
      <c r="P605" s="126"/>
      <c r="Q605" s="126"/>
      <c r="R605" s="126"/>
      <c r="S605" s="126"/>
      <c r="T605" s="126"/>
      <c r="U605" s="126"/>
      <c r="V605" s="126"/>
      <c r="W605" s="126"/>
      <c r="X605" s="126"/>
      <c r="Y605" s="126"/>
      <c r="Z605" s="126"/>
      <c r="AA605" s="126"/>
      <c r="AB605" s="126"/>
      <c r="AC605" s="126"/>
      <c r="AD605" s="126"/>
      <c r="AE605" s="126"/>
      <c r="AF605" s="126"/>
      <c r="AG605" s="126"/>
      <c r="AH605" s="126"/>
      <c r="AI605" s="126"/>
      <c r="AJ605" s="126"/>
      <c r="AK605" s="126"/>
      <c r="AL605" s="126"/>
      <c r="AM605" s="126"/>
      <c r="AN605" s="126"/>
      <c r="AO605" s="126"/>
      <c r="AP605" s="126"/>
    </row>
    <row r="606" customHeight="1" spans="12:42">
      <c r="L606" s="126"/>
      <c r="M606" s="126"/>
      <c r="N606" s="126"/>
      <c r="O606" s="126"/>
      <c r="P606" s="126"/>
      <c r="Q606" s="126"/>
      <c r="R606" s="126"/>
      <c r="S606" s="126"/>
      <c r="T606" s="126"/>
      <c r="U606" s="126"/>
      <c r="V606" s="126"/>
      <c r="W606" s="126"/>
      <c r="X606" s="126"/>
      <c r="Y606" s="126"/>
      <c r="Z606" s="126"/>
      <c r="AA606" s="126"/>
      <c r="AB606" s="126"/>
      <c r="AC606" s="126"/>
      <c r="AD606" s="126"/>
      <c r="AE606" s="126"/>
      <c r="AF606" s="126"/>
      <c r="AG606" s="126"/>
      <c r="AH606" s="126"/>
      <c r="AI606" s="126"/>
      <c r="AJ606" s="126"/>
      <c r="AK606" s="126"/>
      <c r="AL606" s="126"/>
      <c r="AM606" s="126"/>
      <c r="AN606" s="126"/>
      <c r="AO606" s="126"/>
      <c r="AP606" s="126"/>
    </row>
    <row r="607" customHeight="1" spans="12:42">
      <c r="L607" s="126"/>
      <c r="M607" s="126"/>
      <c r="N607" s="126"/>
      <c r="O607" s="126"/>
      <c r="P607" s="126"/>
      <c r="Q607" s="126"/>
      <c r="R607" s="126"/>
      <c r="S607" s="126"/>
      <c r="T607" s="126"/>
      <c r="U607" s="126"/>
      <c r="V607" s="126"/>
      <c r="W607" s="126"/>
      <c r="X607" s="126"/>
      <c r="Y607" s="126"/>
      <c r="Z607" s="126"/>
      <c r="AA607" s="126"/>
      <c r="AB607" s="126"/>
      <c r="AC607" s="126"/>
      <c r="AD607" s="126"/>
      <c r="AE607" s="126"/>
      <c r="AF607" s="126"/>
      <c r="AG607" s="126"/>
      <c r="AH607" s="126"/>
      <c r="AI607" s="126"/>
      <c r="AJ607" s="126"/>
      <c r="AK607" s="126"/>
      <c r="AL607" s="126"/>
      <c r="AM607" s="126"/>
      <c r="AN607" s="126"/>
      <c r="AO607" s="126"/>
      <c r="AP607" s="126"/>
    </row>
    <row r="608" customHeight="1" spans="12:42">
      <c r="L608" s="126"/>
      <c r="M608" s="126"/>
      <c r="N608" s="126"/>
      <c r="O608" s="126"/>
      <c r="P608" s="126"/>
      <c r="Q608" s="126"/>
      <c r="R608" s="126"/>
      <c r="S608" s="126"/>
      <c r="T608" s="126"/>
      <c r="U608" s="126"/>
      <c r="V608" s="126"/>
      <c r="W608" s="126"/>
      <c r="X608" s="126"/>
      <c r="Y608" s="126"/>
      <c r="Z608" s="126"/>
      <c r="AA608" s="126"/>
      <c r="AB608" s="126"/>
      <c r="AC608" s="126"/>
      <c r="AD608" s="126"/>
      <c r="AE608" s="126"/>
      <c r="AF608" s="126"/>
      <c r="AG608" s="126"/>
      <c r="AH608" s="126"/>
      <c r="AI608" s="126"/>
      <c r="AJ608" s="126"/>
      <c r="AK608" s="126"/>
      <c r="AL608" s="126"/>
      <c r="AM608" s="126"/>
      <c r="AN608" s="126"/>
      <c r="AO608" s="126"/>
      <c r="AP608" s="126"/>
    </row>
    <row r="609" customHeight="1" spans="12:42">
      <c r="L609" s="126"/>
      <c r="M609" s="126"/>
      <c r="N609" s="126"/>
      <c r="O609" s="126"/>
      <c r="P609" s="126"/>
      <c r="Q609" s="126"/>
      <c r="R609" s="126"/>
      <c r="S609" s="126"/>
      <c r="T609" s="126"/>
      <c r="U609" s="126"/>
      <c r="V609" s="126"/>
      <c r="W609" s="126"/>
      <c r="X609" s="126"/>
      <c r="Y609" s="126"/>
      <c r="Z609" s="126"/>
      <c r="AA609" s="126"/>
      <c r="AB609" s="126"/>
      <c r="AC609" s="126"/>
      <c r="AD609" s="126"/>
      <c r="AE609" s="126"/>
      <c r="AF609" s="126"/>
      <c r="AG609" s="126"/>
      <c r="AH609" s="126"/>
      <c r="AI609" s="126"/>
      <c r="AJ609" s="126"/>
      <c r="AK609" s="126"/>
      <c r="AL609" s="126"/>
      <c r="AM609" s="126"/>
      <c r="AN609" s="126"/>
      <c r="AO609" s="126"/>
      <c r="AP609" s="126"/>
    </row>
    <row r="610" customHeight="1" spans="12:42">
      <c r="L610" s="126"/>
      <c r="M610" s="126"/>
      <c r="N610" s="126"/>
      <c r="O610" s="126"/>
      <c r="P610" s="126"/>
      <c r="Q610" s="126"/>
      <c r="R610" s="126"/>
      <c r="S610" s="126"/>
      <c r="T610" s="126"/>
      <c r="U610" s="126"/>
      <c r="V610" s="126"/>
      <c r="W610" s="126"/>
      <c r="X610" s="126"/>
      <c r="Y610" s="126"/>
      <c r="Z610" s="126"/>
      <c r="AA610" s="126"/>
      <c r="AB610" s="126"/>
      <c r="AC610" s="126"/>
      <c r="AD610" s="126"/>
      <c r="AE610" s="126"/>
      <c r="AF610" s="126"/>
      <c r="AG610" s="126"/>
      <c r="AH610" s="126"/>
      <c r="AI610" s="126"/>
      <c r="AJ610" s="126"/>
      <c r="AK610" s="126"/>
      <c r="AL610" s="126"/>
      <c r="AM610" s="126"/>
      <c r="AN610" s="126"/>
      <c r="AO610" s="126"/>
      <c r="AP610" s="126"/>
    </row>
    <row r="611" customHeight="1" spans="12:42">
      <c r="L611" s="126"/>
      <c r="M611" s="126"/>
      <c r="N611" s="126"/>
      <c r="O611" s="126"/>
      <c r="P611" s="126"/>
      <c r="Q611" s="126"/>
      <c r="R611" s="126"/>
      <c r="S611" s="126"/>
      <c r="T611" s="126"/>
      <c r="U611" s="126"/>
      <c r="V611" s="126"/>
      <c r="W611" s="126"/>
      <c r="X611" s="126"/>
      <c r="Y611" s="126"/>
      <c r="Z611" s="126"/>
      <c r="AA611" s="126"/>
      <c r="AB611" s="126"/>
      <c r="AC611" s="126"/>
      <c r="AD611" s="126"/>
      <c r="AE611" s="126"/>
      <c r="AF611" s="126"/>
      <c r="AG611" s="126"/>
      <c r="AH611" s="126"/>
      <c r="AI611" s="126"/>
      <c r="AJ611" s="126"/>
      <c r="AK611" s="126"/>
      <c r="AL611" s="126"/>
      <c r="AM611" s="126"/>
      <c r="AN611" s="126"/>
      <c r="AO611" s="126"/>
      <c r="AP611" s="126"/>
    </row>
    <row r="612" customHeight="1" spans="12:42">
      <c r="L612" s="126"/>
      <c r="M612" s="126"/>
      <c r="N612" s="126"/>
      <c r="O612" s="126"/>
      <c r="P612" s="126"/>
      <c r="Q612" s="126"/>
      <c r="R612" s="126"/>
      <c r="S612" s="126"/>
      <c r="T612" s="126"/>
      <c r="U612" s="126"/>
      <c r="V612" s="126"/>
      <c r="W612" s="126"/>
      <c r="X612" s="126"/>
      <c r="Y612" s="126"/>
      <c r="Z612" s="126"/>
      <c r="AA612" s="126"/>
      <c r="AB612" s="126"/>
      <c r="AC612" s="126"/>
      <c r="AD612" s="126"/>
      <c r="AE612" s="126"/>
      <c r="AF612" s="126"/>
      <c r="AG612" s="126"/>
      <c r="AH612" s="126"/>
      <c r="AI612" s="126"/>
      <c r="AJ612" s="126"/>
      <c r="AK612" s="126"/>
      <c r="AL612" s="126"/>
      <c r="AM612" s="126"/>
      <c r="AN612" s="126"/>
      <c r="AO612" s="126"/>
      <c r="AP612" s="126"/>
    </row>
    <row r="613" customHeight="1" spans="12:42">
      <c r="L613" s="126"/>
      <c r="M613" s="126"/>
      <c r="N613" s="126"/>
      <c r="O613" s="126"/>
      <c r="P613" s="126"/>
      <c r="Q613" s="126"/>
      <c r="R613" s="126"/>
      <c r="S613" s="126"/>
      <c r="T613" s="126"/>
      <c r="U613" s="126"/>
      <c r="V613" s="126"/>
      <c r="W613" s="126"/>
      <c r="X613" s="126"/>
      <c r="Y613" s="126"/>
      <c r="Z613" s="126"/>
      <c r="AA613" s="126"/>
      <c r="AB613" s="126"/>
      <c r="AC613" s="126"/>
      <c r="AD613" s="126"/>
      <c r="AE613" s="126"/>
      <c r="AF613" s="126"/>
      <c r="AG613" s="126"/>
      <c r="AH613" s="126"/>
      <c r="AI613" s="126"/>
      <c r="AJ613" s="126"/>
      <c r="AK613" s="126"/>
      <c r="AL613" s="126"/>
      <c r="AM613" s="126"/>
      <c r="AN613" s="126"/>
      <c r="AO613" s="126"/>
      <c r="AP613" s="126"/>
    </row>
    <row r="614" customHeight="1" spans="12:42">
      <c r="L614" s="126"/>
      <c r="M614" s="126"/>
      <c r="N614" s="126"/>
      <c r="O614" s="126"/>
      <c r="P614" s="126"/>
      <c r="Q614" s="126"/>
      <c r="R614" s="126"/>
      <c r="S614" s="126"/>
      <c r="T614" s="126"/>
      <c r="U614" s="126"/>
      <c r="V614" s="126"/>
      <c r="W614" s="126"/>
      <c r="X614" s="126"/>
      <c r="Y614" s="126"/>
      <c r="Z614" s="126"/>
      <c r="AA614" s="126"/>
      <c r="AB614" s="126"/>
      <c r="AC614" s="126"/>
      <c r="AD614" s="126"/>
      <c r="AE614" s="126"/>
      <c r="AF614" s="126"/>
      <c r="AG614" s="126"/>
      <c r="AH614" s="126"/>
      <c r="AI614" s="126"/>
      <c r="AJ614" s="126"/>
      <c r="AK614" s="126"/>
      <c r="AL614" s="126"/>
      <c r="AM614" s="126"/>
      <c r="AN614" s="126"/>
      <c r="AO614" s="126"/>
      <c r="AP614" s="126"/>
    </row>
    <row r="615" customHeight="1" spans="12:42">
      <c r="L615" s="126"/>
      <c r="M615" s="126"/>
      <c r="N615" s="126"/>
      <c r="O615" s="126"/>
      <c r="P615" s="126"/>
      <c r="Q615" s="126"/>
      <c r="R615" s="126"/>
      <c r="S615" s="126"/>
      <c r="T615" s="126"/>
      <c r="U615" s="126"/>
      <c r="V615" s="126"/>
      <c r="W615" s="126"/>
      <c r="X615" s="126"/>
      <c r="Y615" s="126"/>
      <c r="Z615" s="126"/>
      <c r="AA615" s="126"/>
      <c r="AB615" s="126"/>
      <c r="AC615" s="126"/>
      <c r="AD615" s="126"/>
      <c r="AE615" s="126"/>
      <c r="AF615" s="126"/>
      <c r="AG615" s="126"/>
      <c r="AH615" s="126"/>
      <c r="AI615" s="126"/>
      <c r="AJ615" s="126"/>
      <c r="AK615" s="126"/>
      <c r="AL615" s="126"/>
      <c r="AM615" s="126"/>
      <c r="AN615" s="126"/>
      <c r="AO615" s="126"/>
      <c r="AP615" s="126"/>
    </row>
    <row r="616" customHeight="1" spans="12:42">
      <c r="L616" s="126"/>
      <c r="M616" s="126"/>
      <c r="N616" s="126"/>
      <c r="O616" s="126"/>
      <c r="P616" s="126"/>
      <c r="Q616" s="126"/>
      <c r="R616" s="126"/>
      <c r="S616" s="126"/>
      <c r="T616" s="126"/>
      <c r="U616" s="126"/>
      <c r="V616" s="126"/>
      <c r="W616" s="126"/>
      <c r="X616" s="126"/>
      <c r="Y616" s="126"/>
      <c r="Z616" s="126"/>
      <c r="AA616" s="126"/>
      <c r="AB616" s="126"/>
      <c r="AC616" s="126"/>
      <c r="AD616" s="126"/>
      <c r="AE616" s="126"/>
      <c r="AF616" s="126"/>
      <c r="AG616" s="126"/>
      <c r="AH616" s="126"/>
      <c r="AI616" s="126"/>
      <c r="AJ616" s="126"/>
      <c r="AK616" s="126"/>
      <c r="AL616" s="126"/>
      <c r="AM616" s="126"/>
      <c r="AN616" s="126"/>
      <c r="AO616" s="126"/>
      <c r="AP616" s="126"/>
    </row>
    <row r="617" customHeight="1" spans="12:42">
      <c r="L617" s="126"/>
      <c r="M617" s="126"/>
      <c r="N617" s="126"/>
      <c r="O617" s="126"/>
      <c r="P617" s="126"/>
      <c r="Q617" s="126"/>
      <c r="R617" s="126"/>
      <c r="S617" s="126"/>
      <c r="T617" s="126"/>
      <c r="U617" s="126"/>
      <c r="V617" s="126"/>
      <c r="W617" s="126"/>
      <c r="X617" s="126"/>
      <c r="Y617" s="126"/>
      <c r="Z617" s="126"/>
      <c r="AA617" s="126"/>
      <c r="AB617" s="126"/>
      <c r="AC617" s="126"/>
      <c r="AD617" s="126"/>
      <c r="AE617" s="126"/>
      <c r="AF617" s="126"/>
      <c r="AG617" s="126"/>
      <c r="AH617" s="126"/>
      <c r="AI617" s="126"/>
      <c r="AJ617" s="126"/>
      <c r="AK617" s="126"/>
      <c r="AL617" s="126"/>
      <c r="AM617" s="126"/>
      <c r="AN617" s="126"/>
      <c r="AO617" s="126"/>
      <c r="AP617" s="126"/>
    </row>
    <row r="618" customHeight="1" spans="12:42">
      <c r="L618" s="126"/>
      <c r="M618" s="126"/>
      <c r="N618" s="126"/>
      <c r="O618" s="126"/>
      <c r="P618" s="126"/>
      <c r="Q618" s="126"/>
      <c r="R618" s="126"/>
      <c r="S618" s="126"/>
      <c r="T618" s="126"/>
      <c r="U618" s="126"/>
      <c r="V618" s="126"/>
      <c r="W618" s="126"/>
      <c r="X618" s="126"/>
      <c r="Y618" s="126"/>
      <c r="Z618" s="126"/>
      <c r="AA618" s="126"/>
      <c r="AB618" s="126"/>
      <c r="AC618" s="126"/>
      <c r="AD618" s="126"/>
      <c r="AE618" s="126"/>
      <c r="AF618" s="126"/>
      <c r="AG618" s="126"/>
      <c r="AH618" s="126"/>
      <c r="AI618" s="126"/>
      <c r="AJ618" s="126"/>
      <c r="AK618" s="126"/>
      <c r="AL618" s="126"/>
      <c r="AM618" s="126"/>
      <c r="AN618" s="126"/>
      <c r="AO618" s="126"/>
      <c r="AP618" s="126"/>
    </row>
    <row r="619" customHeight="1" spans="12:42">
      <c r="L619" s="126"/>
      <c r="M619" s="126"/>
      <c r="N619" s="126"/>
      <c r="O619" s="126"/>
      <c r="P619" s="126"/>
      <c r="Q619" s="126"/>
      <c r="R619" s="126"/>
      <c r="S619" s="126"/>
      <c r="T619" s="126"/>
      <c r="U619" s="126"/>
      <c r="V619" s="126"/>
      <c r="W619" s="126"/>
      <c r="X619" s="126"/>
      <c r="Y619" s="126"/>
      <c r="Z619" s="126"/>
      <c r="AA619" s="126"/>
      <c r="AB619" s="126"/>
      <c r="AC619" s="126"/>
      <c r="AD619" s="126"/>
      <c r="AE619" s="126"/>
      <c r="AF619" s="126"/>
      <c r="AG619" s="126"/>
      <c r="AH619" s="126"/>
      <c r="AI619" s="126"/>
      <c r="AJ619" s="126"/>
      <c r="AK619" s="126"/>
      <c r="AL619" s="126"/>
      <c r="AM619" s="126"/>
      <c r="AN619" s="126"/>
      <c r="AO619" s="126"/>
      <c r="AP619" s="126"/>
    </row>
    <row r="620" customHeight="1" spans="12:42">
      <c r="L620" s="126"/>
      <c r="M620" s="126"/>
      <c r="N620" s="126"/>
      <c r="O620" s="126"/>
      <c r="P620" s="126"/>
      <c r="Q620" s="126"/>
      <c r="R620" s="126"/>
      <c r="S620" s="126"/>
      <c r="T620" s="126"/>
      <c r="U620" s="126"/>
      <c r="V620" s="126"/>
      <c r="W620" s="126"/>
      <c r="X620" s="126"/>
      <c r="Y620" s="126"/>
      <c r="Z620" s="126"/>
      <c r="AA620" s="126"/>
      <c r="AB620" s="126"/>
      <c r="AC620" s="126"/>
      <c r="AD620" s="126"/>
      <c r="AE620" s="126"/>
      <c r="AF620" s="126"/>
      <c r="AG620" s="126"/>
      <c r="AH620" s="126"/>
      <c r="AI620" s="126"/>
      <c r="AJ620" s="126"/>
      <c r="AK620" s="126"/>
      <c r="AL620" s="126"/>
      <c r="AM620" s="126"/>
      <c r="AN620" s="126"/>
      <c r="AO620" s="126"/>
      <c r="AP620" s="126"/>
    </row>
    <row r="621" customHeight="1" spans="12:42">
      <c r="L621" s="126"/>
      <c r="M621" s="126"/>
      <c r="N621" s="126"/>
      <c r="O621" s="126"/>
      <c r="P621" s="126"/>
      <c r="Q621" s="126"/>
      <c r="R621" s="126"/>
      <c r="S621" s="126"/>
      <c r="T621" s="126"/>
      <c r="U621" s="126"/>
      <c r="V621" s="126"/>
      <c r="W621" s="126"/>
      <c r="X621" s="126"/>
      <c r="Y621" s="126"/>
      <c r="Z621" s="126"/>
      <c r="AA621" s="126"/>
      <c r="AB621" s="126"/>
      <c r="AC621" s="126"/>
      <c r="AD621" s="126"/>
      <c r="AE621" s="126"/>
      <c r="AF621" s="126"/>
      <c r="AG621" s="126"/>
      <c r="AH621" s="126"/>
      <c r="AI621" s="126"/>
      <c r="AJ621" s="126"/>
      <c r="AK621" s="126"/>
      <c r="AL621" s="126"/>
      <c r="AM621" s="126"/>
      <c r="AN621" s="126"/>
      <c r="AO621" s="126"/>
      <c r="AP621" s="126"/>
    </row>
    <row r="622" customHeight="1" spans="12:42">
      <c r="L622" s="126"/>
      <c r="M622" s="126"/>
      <c r="N622" s="126"/>
      <c r="O622" s="126"/>
      <c r="P622" s="126"/>
      <c r="Q622" s="126"/>
      <c r="R622" s="126"/>
      <c r="S622" s="126"/>
      <c r="T622" s="126"/>
      <c r="U622" s="126"/>
      <c r="V622" s="126"/>
      <c r="W622" s="126"/>
      <c r="X622" s="126"/>
      <c r="Y622" s="126"/>
      <c r="Z622" s="126"/>
      <c r="AA622" s="126"/>
      <c r="AB622" s="126"/>
      <c r="AC622" s="126"/>
      <c r="AD622" s="126"/>
      <c r="AE622" s="126"/>
      <c r="AF622" s="126"/>
      <c r="AG622" s="126"/>
      <c r="AH622" s="126"/>
      <c r="AI622" s="126"/>
      <c r="AJ622" s="126"/>
      <c r="AK622" s="126"/>
      <c r="AL622" s="126"/>
      <c r="AM622" s="126"/>
      <c r="AN622" s="126"/>
      <c r="AO622" s="126"/>
      <c r="AP622" s="126"/>
    </row>
    <row r="623" customHeight="1" spans="12:42">
      <c r="L623" s="126"/>
      <c r="M623" s="126"/>
      <c r="N623" s="126"/>
      <c r="O623" s="126"/>
      <c r="P623" s="126"/>
      <c r="Q623" s="126"/>
      <c r="R623" s="126"/>
      <c r="S623" s="126"/>
      <c r="T623" s="126"/>
      <c r="U623" s="126"/>
      <c r="V623" s="126"/>
      <c r="W623" s="126"/>
      <c r="X623" s="126"/>
      <c r="Y623" s="126"/>
      <c r="Z623" s="126"/>
      <c r="AA623" s="126"/>
      <c r="AB623" s="126"/>
      <c r="AC623" s="126"/>
      <c r="AD623" s="126"/>
      <c r="AE623" s="126"/>
      <c r="AF623" s="126"/>
      <c r="AG623" s="126"/>
      <c r="AH623" s="126"/>
      <c r="AI623" s="126"/>
      <c r="AJ623" s="126"/>
      <c r="AK623" s="126"/>
      <c r="AL623" s="126"/>
      <c r="AM623" s="126"/>
      <c r="AN623" s="126"/>
      <c r="AO623" s="126"/>
      <c r="AP623" s="126"/>
    </row>
    <row r="624" customHeight="1" spans="12:42">
      <c r="L624" s="126"/>
      <c r="M624" s="126"/>
      <c r="N624" s="126"/>
      <c r="O624" s="126"/>
      <c r="P624" s="126"/>
      <c r="Q624" s="126"/>
      <c r="R624" s="126"/>
      <c r="S624" s="126"/>
      <c r="T624" s="126"/>
      <c r="U624" s="126"/>
      <c r="V624" s="126"/>
      <c r="W624" s="126"/>
      <c r="X624" s="126"/>
      <c r="Y624" s="126"/>
      <c r="Z624" s="126"/>
      <c r="AA624" s="126"/>
      <c r="AB624" s="126"/>
      <c r="AC624" s="126"/>
      <c r="AD624" s="126"/>
      <c r="AE624" s="126"/>
      <c r="AF624" s="126"/>
      <c r="AG624" s="126"/>
      <c r="AH624" s="126"/>
      <c r="AI624" s="126"/>
      <c r="AJ624" s="126"/>
      <c r="AK624" s="126"/>
      <c r="AL624" s="126"/>
      <c r="AM624" s="126"/>
      <c r="AN624" s="126"/>
      <c r="AO624" s="126"/>
      <c r="AP624" s="126"/>
    </row>
    <row r="625" customHeight="1" spans="12:42">
      <c r="L625" s="126"/>
      <c r="M625" s="126"/>
      <c r="N625" s="126"/>
      <c r="O625" s="126"/>
      <c r="P625" s="126"/>
      <c r="Q625" s="126"/>
      <c r="R625" s="126"/>
      <c r="S625" s="126"/>
      <c r="T625" s="126"/>
      <c r="U625" s="126"/>
      <c r="V625" s="126"/>
      <c r="W625" s="126"/>
      <c r="X625" s="126"/>
      <c r="Y625" s="126"/>
      <c r="Z625" s="126"/>
      <c r="AA625" s="126"/>
      <c r="AB625" s="126"/>
      <c r="AC625" s="126"/>
      <c r="AD625" s="126"/>
      <c r="AE625" s="126"/>
      <c r="AF625" s="126"/>
      <c r="AG625" s="126"/>
      <c r="AH625" s="126"/>
      <c r="AI625" s="126"/>
      <c r="AJ625" s="126"/>
      <c r="AK625" s="126"/>
      <c r="AL625" s="126"/>
      <c r="AM625" s="126"/>
      <c r="AN625" s="126"/>
      <c r="AO625" s="126"/>
      <c r="AP625" s="126"/>
    </row>
    <row r="626" customHeight="1" spans="12:42">
      <c r="L626" s="126"/>
      <c r="M626" s="126"/>
      <c r="N626" s="126"/>
      <c r="O626" s="126"/>
      <c r="P626" s="126"/>
      <c r="Q626" s="126"/>
      <c r="R626" s="126"/>
      <c r="S626" s="126"/>
      <c r="T626" s="126"/>
      <c r="U626" s="126"/>
      <c r="V626" s="126"/>
      <c r="W626" s="126"/>
      <c r="X626" s="126"/>
      <c r="Y626" s="126"/>
      <c r="Z626" s="126"/>
      <c r="AA626" s="126"/>
      <c r="AB626" s="126"/>
      <c r="AC626" s="126"/>
      <c r="AD626" s="126"/>
      <c r="AE626" s="126"/>
      <c r="AF626" s="126"/>
      <c r="AG626" s="126"/>
      <c r="AH626" s="126"/>
      <c r="AI626" s="126"/>
      <c r="AJ626" s="126"/>
      <c r="AK626" s="126"/>
      <c r="AL626" s="126"/>
      <c r="AM626" s="126"/>
      <c r="AN626" s="126"/>
      <c r="AO626" s="126"/>
      <c r="AP626" s="126"/>
    </row>
    <row r="627" customHeight="1" spans="12:42">
      <c r="L627" s="126"/>
      <c r="M627" s="126"/>
      <c r="N627" s="126"/>
      <c r="O627" s="126"/>
      <c r="P627" s="126"/>
      <c r="Q627" s="126"/>
      <c r="R627" s="126"/>
      <c r="S627" s="126"/>
      <c r="T627" s="126"/>
      <c r="U627" s="126"/>
      <c r="V627" s="126"/>
      <c r="W627" s="126"/>
      <c r="X627" s="126"/>
      <c r="Y627" s="126"/>
      <c r="Z627" s="126"/>
      <c r="AA627" s="126"/>
      <c r="AB627" s="126"/>
      <c r="AC627" s="126"/>
      <c r="AD627" s="126"/>
      <c r="AE627" s="126"/>
      <c r="AF627" s="126"/>
      <c r="AG627" s="126"/>
      <c r="AH627" s="126"/>
      <c r="AI627" s="126"/>
      <c r="AJ627" s="126"/>
      <c r="AK627" s="126"/>
      <c r="AL627" s="126"/>
      <c r="AM627" s="126"/>
      <c r="AN627" s="126"/>
      <c r="AO627" s="126"/>
      <c r="AP627" s="126"/>
    </row>
    <row r="628" customHeight="1" spans="12:42">
      <c r="L628" s="126"/>
      <c r="M628" s="126"/>
      <c r="N628" s="126"/>
      <c r="O628" s="126"/>
      <c r="P628" s="126"/>
      <c r="Q628" s="126"/>
      <c r="R628" s="126"/>
      <c r="S628" s="126"/>
      <c r="T628" s="126"/>
      <c r="U628" s="126"/>
      <c r="V628" s="126"/>
      <c r="W628" s="126"/>
      <c r="X628" s="126"/>
      <c r="Y628" s="126"/>
      <c r="Z628" s="126"/>
      <c r="AA628" s="126"/>
      <c r="AB628" s="126"/>
      <c r="AC628" s="126"/>
      <c r="AD628" s="126"/>
      <c r="AE628" s="126"/>
      <c r="AF628" s="126"/>
      <c r="AG628" s="126"/>
      <c r="AH628" s="126"/>
      <c r="AI628" s="126"/>
      <c r="AJ628" s="126"/>
      <c r="AK628" s="126"/>
      <c r="AL628" s="126"/>
      <c r="AM628" s="126"/>
      <c r="AN628" s="126"/>
      <c r="AO628" s="126"/>
      <c r="AP628" s="126"/>
    </row>
    <row r="629" customHeight="1" spans="12:42">
      <c r="L629" s="126"/>
      <c r="M629" s="126"/>
      <c r="N629" s="126"/>
      <c r="O629" s="126"/>
      <c r="P629" s="126"/>
      <c r="Q629" s="126"/>
      <c r="R629" s="126"/>
      <c r="S629" s="126"/>
      <c r="T629" s="126"/>
      <c r="U629" s="126"/>
      <c r="V629" s="126"/>
      <c r="W629" s="126"/>
      <c r="X629" s="126"/>
      <c r="Y629" s="126"/>
      <c r="Z629" s="126"/>
      <c r="AA629" s="126"/>
      <c r="AB629" s="126"/>
      <c r="AC629" s="126"/>
      <c r="AD629" s="126"/>
      <c r="AE629" s="126"/>
      <c r="AF629" s="126"/>
      <c r="AG629" s="126"/>
      <c r="AH629" s="126"/>
      <c r="AI629" s="126"/>
      <c r="AJ629" s="126"/>
      <c r="AK629" s="126"/>
      <c r="AL629" s="126"/>
      <c r="AM629" s="126"/>
      <c r="AN629" s="126"/>
      <c r="AO629" s="126"/>
      <c r="AP629" s="126"/>
    </row>
    <row r="630" customHeight="1" spans="12:42">
      <c r="L630" s="126"/>
      <c r="M630" s="126"/>
      <c r="N630" s="126"/>
      <c r="O630" s="126"/>
      <c r="P630" s="126"/>
      <c r="Q630" s="126"/>
      <c r="R630" s="126"/>
      <c r="S630" s="126"/>
      <c r="T630" s="126"/>
      <c r="U630" s="126"/>
      <c r="V630" s="126"/>
      <c r="W630" s="126"/>
      <c r="X630" s="126"/>
      <c r="Y630" s="126"/>
      <c r="Z630" s="126"/>
      <c r="AA630" s="126"/>
      <c r="AB630" s="126"/>
      <c r="AC630" s="126"/>
      <c r="AD630" s="126"/>
      <c r="AE630" s="126"/>
      <c r="AF630" s="126"/>
      <c r="AG630" s="126"/>
      <c r="AH630" s="126"/>
      <c r="AI630" s="126"/>
      <c r="AJ630" s="126"/>
      <c r="AK630" s="126"/>
      <c r="AL630" s="126"/>
      <c r="AM630" s="126"/>
      <c r="AN630" s="126"/>
      <c r="AO630" s="126"/>
      <c r="AP630" s="126"/>
    </row>
    <row r="631" customHeight="1" spans="12:42">
      <c r="L631" s="126"/>
      <c r="M631" s="126"/>
      <c r="N631" s="126"/>
      <c r="O631" s="126"/>
      <c r="P631" s="126"/>
      <c r="Q631" s="126"/>
      <c r="R631" s="126"/>
      <c r="S631" s="126"/>
      <c r="T631" s="126"/>
      <c r="U631" s="126"/>
      <c r="V631" s="126"/>
      <c r="W631" s="126"/>
      <c r="X631" s="126"/>
      <c r="Y631" s="126"/>
      <c r="Z631" s="126"/>
      <c r="AA631" s="126"/>
      <c r="AB631" s="126"/>
      <c r="AC631" s="126"/>
      <c r="AD631" s="126"/>
      <c r="AE631" s="126"/>
      <c r="AF631" s="126"/>
      <c r="AG631" s="126"/>
      <c r="AH631" s="126"/>
      <c r="AI631" s="126"/>
      <c r="AJ631" s="126"/>
      <c r="AK631" s="126"/>
      <c r="AL631" s="126"/>
      <c r="AM631" s="126"/>
      <c r="AN631" s="126"/>
      <c r="AO631" s="126"/>
      <c r="AP631" s="126"/>
    </row>
    <row r="632" customHeight="1" spans="12:42">
      <c r="L632" s="126"/>
      <c r="M632" s="126"/>
      <c r="N632" s="126"/>
      <c r="O632" s="126"/>
      <c r="P632" s="126"/>
      <c r="Q632" s="126"/>
      <c r="R632" s="126"/>
      <c r="S632" s="126"/>
      <c r="T632" s="126"/>
      <c r="U632" s="126"/>
      <c r="V632" s="126"/>
      <c r="W632" s="126"/>
      <c r="X632" s="126"/>
      <c r="Y632" s="126"/>
      <c r="Z632" s="126"/>
      <c r="AA632" s="126"/>
      <c r="AB632" s="126"/>
      <c r="AC632" s="126"/>
      <c r="AD632" s="126"/>
      <c r="AE632" s="126"/>
      <c r="AF632" s="126"/>
      <c r="AG632" s="126"/>
      <c r="AH632" s="126"/>
      <c r="AI632" s="126"/>
      <c r="AJ632" s="126"/>
      <c r="AK632" s="126"/>
      <c r="AL632" s="126"/>
      <c r="AM632" s="126"/>
      <c r="AN632" s="126"/>
      <c r="AO632" s="126"/>
      <c r="AP632" s="126"/>
    </row>
    <row r="633" customHeight="1" spans="12:42">
      <c r="L633" s="126"/>
      <c r="M633" s="126"/>
      <c r="N633" s="126"/>
      <c r="O633" s="126"/>
      <c r="P633" s="126"/>
      <c r="Q633" s="126"/>
      <c r="R633" s="126"/>
      <c r="S633" s="126"/>
      <c r="T633" s="126"/>
      <c r="U633" s="126"/>
      <c r="V633" s="126"/>
      <c r="W633" s="126"/>
      <c r="X633" s="126"/>
      <c r="Y633" s="126"/>
      <c r="Z633" s="126"/>
      <c r="AA633" s="126"/>
      <c r="AB633" s="126"/>
      <c r="AC633" s="126"/>
      <c r="AD633" s="126"/>
      <c r="AE633" s="126"/>
      <c r="AF633" s="126"/>
      <c r="AG633" s="126"/>
      <c r="AH633" s="126"/>
      <c r="AI633" s="126"/>
      <c r="AJ633" s="126"/>
      <c r="AK633" s="126"/>
      <c r="AL633" s="126"/>
      <c r="AM633" s="126"/>
      <c r="AN633" s="126"/>
      <c r="AO633" s="126"/>
      <c r="AP633" s="126"/>
    </row>
    <row r="634" customHeight="1" spans="12:42">
      <c r="L634" s="126"/>
      <c r="M634" s="126"/>
      <c r="N634" s="126"/>
      <c r="O634" s="126"/>
      <c r="P634" s="126"/>
      <c r="Q634" s="126"/>
      <c r="R634" s="126"/>
      <c r="S634" s="126"/>
      <c r="T634" s="126"/>
      <c r="U634" s="126"/>
      <c r="V634" s="126"/>
      <c r="W634" s="126"/>
      <c r="X634" s="126"/>
      <c r="Y634" s="126"/>
      <c r="Z634" s="126"/>
      <c r="AA634" s="126"/>
      <c r="AB634" s="126"/>
      <c r="AC634" s="126"/>
      <c r="AD634" s="126"/>
      <c r="AE634" s="126"/>
      <c r="AF634" s="126"/>
      <c r="AG634" s="126"/>
      <c r="AH634" s="126"/>
      <c r="AI634" s="126"/>
      <c r="AJ634" s="126"/>
      <c r="AK634" s="126"/>
      <c r="AL634" s="126"/>
      <c r="AM634" s="126"/>
      <c r="AN634" s="126"/>
      <c r="AO634" s="126"/>
      <c r="AP634" s="126"/>
    </row>
    <row r="635" customHeight="1" spans="12:42">
      <c r="L635" s="126"/>
      <c r="M635" s="126"/>
      <c r="N635" s="126"/>
      <c r="O635" s="126"/>
      <c r="P635" s="126"/>
      <c r="Q635" s="126"/>
      <c r="R635" s="126"/>
      <c r="S635" s="126"/>
      <c r="T635" s="126"/>
      <c r="U635" s="126"/>
      <c r="V635" s="126"/>
      <c r="W635" s="126"/>
      <c r="X635" s="126"/>
      <c r="Y635" s="126"/>
      <c r="Z635" s="126"/>
      <c r="AA635" s="126"/>
      <c r="AB635" s="126"/>
      <c r="AC635" s="126"/>
      <c r="AD635" s="126"/>
      <c r="AE635" s="126"/>
      <c r="AF635" s="126"/>
      <c r="AG635" s="126"/>
      <c r="AH635" s="126"/>
      <c r="AI635" s="126"/>
      <c r="AJ635" s="126"/>
      <c r="AK635" s="126"/>
      <c r="AL635" s="126"/>
      <c r="AM635" s="126"/>
      <c r="AN635" s="126"/>
      <c r="AO635" s="126"/>
      <c r="AP635" s="126"/>
    </row>
    <row r="636" customHeight="1" spans="12:42">
      <c r="L636" s="126"/>
      <c r="M636" s="126"/>
      <c r="N636" s="126"/>
      <c r="O636" s="126"/>
      <c r="P636" s="126"/>
      <c r="Q636" s="126"/>
      <c r="R636" s="126"/>
      <c r="S636" s="126"/>
      <c r="T636" s="126"/>
      <c r="U636" s="126"/>
      <c r="V636" s="126"/>
      <c r="W636" s="126"/>
      <c r="X636" s="126"/>
      <c r="Y636" s="126"/>
      <c r="Z636" s="126"/>
      <c r="AA636" s="126"/>
      <c r="AB636" s="126"/>
      <c r="AC636" s="126"/>
      <c r="AD636" s="126"/>
      <c r="AE636" s="126"/>
      <c r="AF636" s="126"/>
      <c r="AG636" s="126"/>
      <c r="AH636" s="126"/>
      <c r="AI636" s="126"/>
      <c r="AJ636" s="126"/>
      <c r="AK636" s="126"/>
      <c r="AL636" s="126"/>
      <c r="AM636" s="126"/>
      <c r="AN636" s="126"/>
      <c r="AO636" s="126"/>
      <c r="AP636" s="126"/>
    </row>
    <row r="637" customHeight="1" spans="12:42">
      <c r="L637" s="126"/>
      <c r="M637" s="126"/>
      <c r="N637" s="126"/>
      <c r="O637" s="126"/>
      <c r="P637" s="126"/>
      <c r="Q637" s="126"/>
      <c r="R637" s="126"/>
      <c r="S637" s="126"/>
      <c r="T637" s="126"/>
      <c r="U637" s="126"/>
      <c r="V637" s="126"/>
      <c r="W637" s="126"/>
      <c r="X637" s="126"/>
      <c r="Y637" s="126"/>
      <c r="Z637" s="126"/>
      <c r="AA637" s="126"/>
      <c r="AB637" s="126"/>
      <c r="AC637" s="126"/>
      <c r="AD637" s="126"/>
      <c r="AE637" s="126"/>
      <c r="AF637" s="126"/>
      <c r="AG637" s="126"/>
      <c r="AH637" s="126"/>
      <c r="AI637" s="126"/>
      <c r="AJ637" s="126"/>
      <c r="AK637" s="126"/>
      <c r="AL637" s="126"/>
      <c r="AM637" s="126"/>
      <c r="AN637" s="126"/>
      <c r="AO637" s="126"/>
      <c r="AP637" s="126"/>
    </row>
    <row r="638" customHeight="1" spans="12:42">
      <c r="L638" s="126"/>
      <c r="M638" s="126"/>
      <c r="N638" s="126"/>
      <c r="O638" s="126"/>
      <c r="P638" s="126"/>
      <c r="Q638" s="126"/>
      <c r="R638" s="126"/>
      <c r="S638" s="126"/>
      <c r="T638" s="126"/>
      <c r="U638" s="126"/>
      <c r="V638" s="126"/>
      <c r="W638" s="126"/>
      <c r="X638" s="126"/>
      <c r="Y638" s="126"/>
      <c r="Z638" s="126"/>
      <c r="AA638" s="126"/>
      <c r="AB638" s="126"/>
      <c r="AC638" s="126"/>
      <c r="AD638" s="126"/>
      <c r="AE638" s="126"/>
      <c r="AF638" s="126"/>
      <c r="AG638" s="126"/>
      <c r="AH638" s="126"/>
      <c r="AI638" s="126"/>
      <c r="AJ638" s="126"/>
      <c r="AK638" s="126"/>
      <c r="AL638" s="126"/>
      <c r="AM638" s="126"/>
      <c r="AN638" s="126"/>
      <c r="AO638" s="126"/>
      <c r="AP638" s="126"/>
    </row>
    <row r="639" customHeight="1" spans="12:42">
      <c r="L639" s="126"/>
      <c r="M639" s="126"/>
      <c r="N639" s="126"/>
      <c r="O639" s="126"/>
      <c r="P639" s="126"/>
      <c r="Q639" s="126"/>
      <c r="R639" s="126"/>
      <c r="S639" s="126"/>
      <c r="T639" s="126"/>
      <c r="U639" s="126"/>
      <c r="V639" s="126"/>
      <c r="W639" s="126"/>
      <c r="X639" s="126"/>
      <c r="Y639" s="126"/>
      <c r="Z639" s="126"/>
      <c r="AA639" s="126"/>
      <c r="AB639" s="126"/>
      <c r="AC639" s="126"/>
      <c r="AD639" s="126"/>
      <c r="AE639" s="126"/>
      <c r="AF639" s="126"/>
      <c r="AG639" s="126"/>
      <c r="AH639" s="126"/>
      <c r="AI639" s="126"/>
      <c r="AJ639" s="126"/>
      <c r="AK639" s="126"/>
      <c r="AL639" s="126"/>
      <c r="AM639" s="126"/>
      <c r="AN639" s="126"/>
      <c r="AO639" s="126"/>
      <c r="AP639" s="126"/>
    </row>
    <row r="640" customHeight="1" spans="12:42">
      <c r="L640" s="126"/>
      <c r="M640" s="126"/>
      <c r="N640" s="126"/>
      <c r="O640" s="126"/>
      <c r="P640" s="126"/>
      <c r="Q640" s="126"/>
      <c r="R640" s="126"/>
      <c r="S640" s="126"/>
      <c r="T640" s="126"/>
      <c r="U640" s="126"/>
      <c r="V640" s="126"/>
      <c r="W640" s="126"/>
      <c r="X640" s="126"/>
      <c r="Y640" s="126"/>
      <c r="Z640" s="126"/>
      <c r="AA640" s="126"/>
      <c r="AB640" s="126"/>
      <c r="AC640" s="126"/>
      <c r="AD640" s="126"/>
      <c r="AE640" s="126"/>
      <c r="AF640" s="126"/>
      <c r="AG640" s="126"/>
      <c r="AH640" s="126"/>
      <c r="AI640" s="126"/>
      <c r="AJ640" s="126"/>
      <c r="AK640" s="126"/>
      <c r="AL640" s="126"/>
      <c r="AM640" s="126"/>
      <c r="AN640" s="126"/>
      <c r="AO640" s="126"/>
      <c r="AP640" s="126"/>
    </row>
    <row r="641" customHeight="1" spans="12:42">
      <c r="L641" s="126"/>
      <c r="M641" s="126"/>
      <c r="N641" s="126"/>
      <c r="O641" s="126"/>
      <c r="P641" s="126"/>
      <c r="Q641" s="126"/>
      <c r="R641" s="126"/>
      <c r="S641" s="126"/>
      <c r="T641" s="126"/>
      <c r="U641" s="126"/>
      <c r="V641" s="126"/>
      <c r="W641" s="126"/>
      <c r="X641" s="126"/>
      <c r="Y641" s="126"/>
      <c r="Z641" s="126"/>
      <c r="AA641" s="126"/>
      <c r="AB641" s="126"/>
      <c r="AC641" s="126"/>
      <c r="AD641" s="126"/>
      <c r="AE641" s="126"/>
      <c r="AF641" s="126"/>
      <c r="AG641" s="126"/>
      <c r="AH641" s="126"/>
      <c r="AI641" s="126"/>
      <c r="AJ641" s="126"/>
      <c r="AK641" s="126"/>
      <c r="AL641" s="126"/>
      <c r="AM641" s="126"/>
      <c r="AN641" s="126"/>
      <c r="AO641" s="126"/>
      <c r="AP641" s="126"/>
    </row>
    <row r="642" customHeight="1" spans="12:42">
      <c r="L642" s="126"/>
      <c r="M642" s="126"/>
      <c r="N642" s="126"/>
      <c r="O642" s="126"/>
      <c r="P642" s="126"/>
      <c r="Q642" s="126"/>
      <c r="R642" s="126"/>
      <c r="S642" s="126"/>
      <c r="T642" s="126"/>
      <c r="U642" s="126"/>
      <c r="V642" s="126"/>
      <c r="W642" s="126"/>
      <c r="X642" s="126"/>
      <c r="Y642" s="126"/>
      <c r="Z642" s="126"/>
      <c r="AA642" s="126"/>
      <c r="AB642" s="126"/>
      <c r="AC642" s="126"/>
      <c r="AD642" s="126"/>
      <c r="AE642" s="126"/>
      <c r="AF642" s="126"/>
      <c r="AG642" s="126"/>
      <c r="AH642" s="126"/>
      <c r="AI642" s="126"/>
      <c r="AJ642" s="126"/>
      <c r="AK642" s="126"/>
      <c r="AL642" s="126"/>
      <c r="AM642" s="126"/>
      <c r="AN642" s="126"/>
      <c r="AO642" s="126"/>
      <c r="AP642" s="126"/>
    </row>
    <row r="643" customHeight="1" spans="12:42">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row>
    <row r="644" customHeight="1" spans="12:42">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row>
    <row r="645" customHeight="1" spans="12:42">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row>
    <row r="646" customHeight="1" spans="12:42">
      <c r="L646" s="126"/>
      <c r="M646" s="126"/>
      <c r="N646" s="126"/>
      <c r="O646" s="126"/>
      <c r="P646" s="126"/>
      <c r="Q646" s="126"/>
      <c r="R646" s="126"/>
      <c r="S646" s="126"/>
      <c r="T646" s="126"/>
      <c r="U646" s="126"/>
      <c r="V646" s="126"/>
      <c r="W646" s="126"/>
      <c r="X646" s="126"/>
      <c r="Y646" s="126"/>
      <c r="Z646" s="126"/>
      <c r="AA646" s="126"/>
      <c r="AB646" s="126"/>
      <c r="AC646" s="126"/>
      <c r="AD646" s="126"/>
      <c r="AE646" s="126"/>
      <c r="AF646" s="126"/>
      <c r="AG646" s="126"/>
      <c r="AH646" s="126"/>
      <c r="AI646" s="126"/>
      <c r="AJ646" s="126"/>
      <c r="AK646" s="126"/>
      <c r="AL646" s="126"/>
      <c r="AM646" s="126"/>
      <c r="AN646" s="126"/>
      <c r="AO646" s="126"/>
      <c r="AP646" s="126"/>
    </row>
    <row r="647" customHeight="1" spans="12:42">
      <c r="L647" s="126"/>
      <c r="M647" s="126"/>
      <c r="N647" s="126"/>
      <c r="O647" s="126"/>
      <c r="P647" s="126"/>
      <c r="Q647" s="126"/>
      <c r="R647" s="126"/>
      <c r="S647" s="126"/>
      <c r="T647" s="126"/>
      <c r="U647" s="126"/>
      <c r="V647" s="126"/>
      <c r="W647" s="126"/>
      <c r="X647" s="126"/>
      <c r="Y647" s="126"/>
      <c r="Z647" s="126"/>
      <c r="AA647" s="126"/>
      <c r="AB647" s="126"/>
      <c r="AC647" s="126"/>
      <c r="AD647" s="126"/>
      <c r="AE647" s="126"/>
      <c r="AF647" s="126"/>
      <c r="AG647" s="126"/>
      <c r="AH647" s="126"/>
      <c r="AI647" s="126"/>
      <c r="AJ647" s="126"/>
      <c r="AK647" s="126"/>
      <c r="AL647" s="126"/>
      <c r="AM647" s="126"/>
      <c r="AN647" s="126"/>
      <c r="AO647" s="126"/>
      <c r="AP647" s="126"/>
    </row>
    <row r="648" customHeight="1" spans="12:42">
      <c r="L648" s="126"/>
      <c r="M648" s="126"/>
      <c r="N648" s="126"/>
      <c r="O648" s="126"/>
      <c r="P648" s="126"/>
      <c r="Q648" s="126"/>
      <c r="R648" s="126"/>
      <c r="S648" s="126"/>
      <c r="T648" s="126"/>
      <c r="U648" s="126"/>
      <c r="V648" s="126"/>
      <c r="W648" s="126"/>
      <c r="X648" s="126"/>
      <c r="Y648" s="126"/>
      <c r="Z648" s="126"/>
      <c r="AA648" s="126"/>
      <c r="AB648" s="126"/>
      <c r="AC648" s="126"/>
      <c r="AD648" s="126"/>
      <c r="AE648" s="126"/>
      <c r="AF648" s="126"/>
      <c r="AG648" s="126"/>
      <c r="AH648" s="126"/>
      <c r="AI648" s="126"/>
      <c r="AJ648" s="126"/>
      <c r="AK648" s="126"/>
      <c r="AL648" s="126"/>
      <c r="AM648" s="126"/>
      <c r="AN648" s="126"/>
      <c r="AO648" s="126"/>
      <c r="AP648" s="126"/>
    </row>
    <row r="649" customHeight="1" spans="12:42">
      <c r="L649" s="126"/>
      <c r="M649" s="126"/>
      <c r="N649" s="126"/>
      <c r="O649" s="126"/>
      <c r="P649" s="126"/>
      <c r="Q649" s="126"/>
      <c r="R649" s="126"/>
      <c r="S649" s="126"/>
      <c r="T649" s="126"/>
      <c r="U649" s="126"/>
      <c r="V649" s="126"/>
      <c r="W649" s="126"/>
      <c r="X649" s="126"/>
      <c r="Y649" s="126"/>
      <c r="Z649" s="126"/>
      <c r="AA649" s="126"/>
      <c r="AB649" s="126"/>
      <c r="AC649" s="126"/>
      <c r="AD649" s="126"/>
      <c r="AE649" s="126"/>
      <c r="AF649" s="126"/>
      <c r="AG649" s="126"/>
      <c r="AH649" s="126"/>
      <c r="AI649" s="126"/>
      <c r="AJ649" s="126"/>
      <c r="AK649" s="126"/>
      <c r="AL649" s="126"/>
      <c r="AM649" s="126"/>
      <c r="AN649" s="126"/>
      <c r="AO649" s="126"/>
      <c r="AP649" s="126"/>
    </row>
    <row r="650" customHeight="1" spans="12:42">
      <c r="L650" s="126"/>
      <c r="M650" s="126"/>
      <c r="N650" s="126"/>
      <c r="O650" s="126"/>
      <c r="P650" s="126"/>
      <c r="Q650" s="126"/>
      <c r="R650" s="126"/>
      <c r="S650" s="126"/>
      <c r="T650" s="126"/>
      <c r="U650" s="126"/>
      <c r="V650" s="126"/>
      <c r="W650" s="126"/>
      <c r="X650" s="126"/>
      <c r="Y650" s="126"/>
      <c r="Z650" s="126"/>
      <c r="AA650" s="126"/>
      <c r="AB650" s="126"/>
      <c r="AC650" s="126"/>
      <c r="AD650" s="126"/>
      <c r="AE650" s="126"/>
      <c r="AF650" s="126"/>
      <c r="AG650" s="126"/>
      <c r="AH650" s="126"/>
      <c r="AI650" s="126"/>
      <c r="AJ650" s="126"/>
      <c r="AK650" s="126"/>
      <c r="AL650" s="126"/>
      <c r="AM650" s="126"/>
      <c r="AN650" s="126"/>
      <c r="AO650" s="126"/>
      <c r="AP650" s="126"/>
    </row>
    <row r="651" customHeight="1" spans="12:42">
      <c r="L651" s="126"/>
      <c r="M651" s="126"/>
      <c r="N651" s="126"/>
      <c r="O651" s="126"/>
      <c r="P651" s="126"/>
      <c r="Q651" s="126"/>
      <c r="R651" s="126"/>
      <c r="S651" s="126"/>
      <c r="T651" s="126"/>
      <c r="U651" s="126"/>
      <c r="V651" s="126"/>
      <c r="W651" s="126"/>
      <c r="X651" s="126"/>
      <c r="Y651" s="126"/>
      <c r="Z651" s="126"/>
      <c r="AA651" s="126"/>
      <c r="AB651" s="126"/>
      <c r="AC651" s="126"/>
      <c r="AD651" s="126"/>
      <c r="AE651" s="126"/>
      <c r="AF651" s="126"/>
      <c r="AG651" s="126"/>
      <c r="AH651" s="126"/>
      <c r="AI651" s="126"/>
      <c r="AJ651" s="126"/>
      <c r="AK651" s="126"/>
      <c r="AL651" s="126"/>
      <c r="AM651" s="126"/>
      <c r="AN651" s="126"/>
      <c r="AO651" s="126"/>
      <c r="AP651" s="126"/>
    </row>
    <row r="652" customHeight="1" spans="12:42">
      <c r="L652" s="126"/>
      <c r="M652" s="126"/>
      <c r="N652" s="126"/>
      <c r="O652" s="126"/>
      <c r="P652" s="126"/>
      <c r="Q652" s="126"/>
      <c r="R652" s="126"/>
      <c r="S652" s="126"/>
      <c r="T652" s="126"/>
      <c r="U652" s="126"/>
      <c r="V652" s="126"/>
      <c r="W652" s="126"/>
      <c r="X652" s="126"/>
      <c r="Y652" s="126"/>
      <c r="Z652" s="126"/>
      <c r="AA652" s="126"/>
      <c r="AB652" s="126"/>
      <c r="AC652" s="126"/>
      <c r="AD652" s="126"/>
      <c r="AE652" s="126"/>
      <c r="AF652" s="126"/>
      <c r="AG652" s="126"/>
      <c r="AH652" s="126"/>
      <c r="AI652" s="126"/>
      <c r="AJ652" s="126"/>
      <c r="AK652" s="126"/>
      <c r="AL652" s="126"/>
      <c r="AM652" s="126"/>
      <c r="AN652" s="126"/>
      <c r="AO652" s="126"/>
      <c r="AP652" s="126"/>
    </row>
    <row r="653" customHeight="1" spans="12:42">
      <c r="L653" s="126"/>
      <c r="M653" s="126"/>
      <c r="N653" s="126"/>
      <c r="O653" s="126"/>
      <c r="P653" s="126"/>
      <c r="Q653" s="126"/>
      <c r="R653" s="126"/>
      <c r="S653" s="126"/>
      <c r="T653" s="126"/>
      <c r="U653" s="126"/>
      <c r="V653" s="126"/>
      <c r="W653" s="126"/>
      <c r="X653" s="126"/>
      <c r="Y653" s="126"/>
      <c r="Z653" s="126"/>
      <c r="AA653" s="126"/>
      <c r="AB653" s="126"/>
      <c r="AC653" s="126"/>
      <c r="AD653" s="126"/>
      <c r="AE653" s="126"/>
      <c r="AF653" s="126"/>
      <c r="AG653" s="126"/>
      <c r="AH653" s="126"/>
      <c r="AI653" s="126"/>
      <c r="AJ653" s="126"/>
      <c r="AK653" s="126"/>
      <c r="AL653" s="126"/>
      <c r="AM653" s="126"/>
      <c r="AN653" s="126"/>
      <c r="AO653" s="126"/>
      <c r="AP653" s="126"/>
    </row>
    <row r="654" customHeight="1" spans="12:42">
      <c r="L654" s="126"/>
      <c r="M654" s="126"/>
      <c r="N654" s="126"/>
      <c r="O654" s="126"/>
      <c r="P654" s="126"/>
      <c r="Q654" s="126"/>
      <c r="R654" s="126"/>
      <c r="S654" s="126"/>
      <c r="T654" s="126"/>
      <c r="U654" s="126"/>
      <c r="V654" s="126"/>
      <c r="W654" s="126"/>
      <c r="X654" s="126"/>
      <c r="Y654" s="126"/>
      <c r="Z654" s="126"/>
      <c r="AA654" s="126"/>
      <c r="AB654" s="126"/>
      <c r="AC654" s="126"/>
      <c r="AD654" s="126"/>
      <c r="AE654" s="126"/>
      <c r="AF654" s="126"/>
      <c r="AG654" s="126"/>
      <c r="AH654" s="126"/>
      <c r="AI654" s="126"/>
      <c r="AJ654" s="126"/>
      <c r="AK654" s="126"/>
      <c r="AL654" s="126"/>
      <c r="AM654" s="126"/>
      <c r="AN654" s="126"/>
      <c r="AO654" s="126"/>
      <c r="AP654" s="126"/>
    </row>
    <row r="655" customHeight="1" spans="12:42">
      <c r="L655" s="126"/>
      <c r="M655" s="126"/>
      <c r="N655" s="126"/>
      <c r="O655" s="126"/>
      <c r="P655" s="126"/>
      <c r="Q655" s="126"/>
      <c r="R655" s="126"/>
      <c r="S655" s="126"/>
      <c r="T655" s="126"/>
      <c r="U655" s="126"/>
      <c r="V655" s="126"/>
      <c r="W655" s="126"/>
      <c r="X655" s="126"/>
      <c r="Y655" s="126"/>
      <c r="Z655" s="126"/>
      <c r="AA655" s="126"/>
      <c r="AB655" s="126"/>
      <c r="AC655" s="126"/>
      <c r="AD655" s="126"/>
      <c r="AE655" s="126"/>
      <c r="AF655" s="126"/>
      <c r="AG655" s="126"/>
      <c r="AH655" s="126"/>
      <c r="AI655" s="126"/>
      <c r="AJ655" s="126"/>
      <c r="AK655" s="126"/>
      <c r="AL655" s="126"/>
      <c r="AM655" s="126"/>
      <c r="AN655" s="126"/>
      <c r="AO655" s="126"/>
      <c r="AP655" s="126"/>
    </row>
    <row r="656" customHeight="1" spans="12:42">
      <c r="L656" s="126"/>
      <c r="M656" s="126"/>
      <c r="N656" s="126"/>
      <c r="O656" s="126"/>
      <c r="P656" s="126"/>
      <c r="Q656" s="126"/>
      <c r="R656" s="126"/>
      <c r="S656" s="126"/>
      <c r="T656" s="126"/>
      <c r="U656" s="126"/>
      <c r="V656" s="126"/>
      <c r="W656" s="126"/>
      <c r="X656" s="126"/>
      <c r="Y656" s="126"/>
      <c r="Z656" s="126"/>
      <c r="AA656" s="126"/>
      <c r="AB656" s="126"/>
      <c r="AC656" s="126"/>
      <c r="AD656" s="126"/>
      <c r="AE656" s="126"/>
      <c r="AF656" s="126"/>
      <c r="AG656" s="126"/>
      <c r="AH656" s="126"/>
      <c r="AI656" s="126"/>
      <c r="AJ656" s="126"/>
      <c r="AK656" s="126"/>
      <c r="AL656" s="126"/>
      <c r="AM656" s="126"/>
      <c r="AN656" s="126"/>
      <c r="AO656" s="126"/>
      <c r="AP656" s="126"/>
    </row>
    <row r="657" customHeight="1" spans="12:42">
      <c r="L657" s="126"/>
      <c r="M657" s="126"/>
      <c r="N657" s="126"/>
      <c r="O657" s="126"/>
      <c r="P657" s="126"/>
      <c r="Q657" s="126"/>
      <c r="R657" s="126"/>
      <c r="S657" s="126"/>
      <c r="T657" s="126"/>
      <c r="U657" s="126"/>
      <c r="V657" s="126"/>
      <c r="W657" s="126"/>
      <c r="X657" s="126"/>
      <c r="Y657" s="126"/>
      <c r="Z657" s="126"/>
      <c r="AA657" s="126"/>
      <c r="AB657" s="126"/>
      <c r="AC657" s="126"/>
      <c r="AD657" s="126"/>
      <c r="AE657" s="126"/>
      <c r="AF657" s="126"/>
      <c r="AG657" s="126"/>
      <c r="AH657" s="126"/>
      <c r="AI657" s="126"/>
      <c r="AJ657" s="126"/>
      <c r="AK657" s="126"/>
      <c r="AL657" s="126"/>
      <c r="AM657" s="126"/>
      <c r="AN657" s="126"/>
      <c r="AO657" s="126"/>
      <c r="AP657" s="126"/>
    </row>
    <row r="658" customHeight="1" spans="12:42">
      <c r="L658" s="126"/>
      <c r="M658" s="126"/>
      <c r="N658" s="126"/>
      <c r="O658" s="126"/>
      <c r="P658" s="126"/>
      <c r="Q658" s="126"/>
      <c r="R658" s="126"/>
      <c r="S658" s="126"/>
      <c r="T658" s="126"/>
      <c r="U658" s="126"/>
      <c r="V658" s="126"/>
      <c r="W658" s="126"/>
      <c r="X658" s="126"/>
      <c r="Y658" s="126"/>
      <c r="Z658" s="126"/>
      <c r="AA658" s="126"/>
      <c r="AB658" s="126"/>
      <c r="AC658" s="126"/>
      <c r="AD658" s="126"/>
      <c r="AE658" s="126"/>
      <c r="AF658" s="126"/>
      <c r="AG658" s="126"/>
      <c r="AH658" s="126"/>
      <c r="AI658" s="126"/>
      <c r="AJ658" s="126"/>
      <c r="AK658" s="126"/>
      <c r="AL658" s="126"/>
      <c r="AM658" s="126"/>
      <c r="AN658" s="126"/>
      <c r="AO658" s="126"/>
      <c r="AP658" s="126"/>
    </row>
    <row r="659" customHeight="1" spans="12:42">
      <c r="L659" s="126"/>
      <c r="M659" s="126"/>
      <c r="N659" s="126"/>
      <c r="O659" s="126"/>
      <c r="P659" s="126"/>
      <c r="Q659" s="126"/>
      <c r="R659" s="126"/>
      <c r="S659" s="126"/>
      <c r="T659" s="126"/>
      <c r="U659" s="126"/>
      <c r="V659" s="126"/>
      <c r="W659" s="126"/>
      <c r="X659" s="126"/>
      <c r="Y659" s="126"/>
      <c r="Z659" s="126"/>
      <c r="AA659" s="126"/>
      <c r="AB659" s="126"/>
      <c r="AC659" s="126"/>
      <c r="AD659" s="126"/>
      <c r="AE659" s="126"/>
      <c r="AF659" s="126"/>
      <c r="AG659" s="126"/>
      <c r="AH659" s="126"/>
      <c r="AI659" s="126"/>
      <c r="AJ659" s="126"/>
      <c r="AK659" s="126"/>
      <c r="AL659" s="126"/>
      <c r="AM659" s="126"/>
      <c r="AN659" s="126"/>
      <c r="AO659" s="126"/>
      <c r="AP659" s="126"/>
    </row>
    <row r="660" customHeight="1" spans="12:42">
      <c r="L660" s="126"/>
      <c r="M660" s="126"/>
      <c r="N660" s="126"/>
      <c r="O660" s="126"/>
      <c r="P660" s="126"/>
      <c r="Q660" s="126"/>
      <c r="R660" s="126"/>
      <c r="S660" s="126"/>
      <c r="T660" s="126"/>
      <c r="U660" s="126"/>
      <c r="V660" s="126"/>
      <c r="W660" s="126"/>
      <c r="X660" s="126"/>
      <c r="Y660" s="126"/>
      <c r="Z660" s="126"/>
      <c r="AA660" s="126"/>
      <c r="AB660" s="126"/>
      <c r="AC660" s="126"/>
      <c r="AD660" s="126"/>
      <c r="AE660" s="126"/>
      <c r="AF660" s="126"/>
      <c r="AG660" s="126"/>
      <c r="AH660" s="126"/>
      <c r="AI660" s="126"/>
      <c r="AJ660" s="126"/>
      <c r="AK660" s="126"/>
      <c r="AL660" s="126"/>
      <c r="AM660" s="126"/>
      <c r="AN660" s="126"/>
      <c r="AO660" s="126"/>
      <c r="AP660" s="126"/>
    </row>
    <row r="661" customHeight="1" spans="12:42">
      <c r="L661" s="126"/>
      <c r="M661" s="126"/>
      <c r="N661" s="126"/>
      <c r="O661" s="126"/>
      <c r="P661" s="126"/>
      <c r="Q661" s="126"/>
      <c r="R661" s="126"/>
      <c r="S661" s="126"/>
      <c r="T661" s="126"/>
      <c r="U661" s="126"/>
      <c r="V661" s="126"/>
      <c r="W661" s="126"/>
      <c r="X661" s="126"/>
      <c r="Y661" s="126"/>
      <c r="Z661" s="126"/>
      <c r="AA661" s="126"/>
      <c r="AB661" s="126"/>
      <c r="AC661" s="126"/>
      <c r="AD661" s="126"/>
      <c r="AE661" s="126"/>
      <c r="AF661" s="126"/>
      <c r="AG661" s="126"/>
      <c r="AH661" s="126"/>
      <c r="AI661" s="126"/>
      <c r="AJ661" s="126"/>
      <c r="AK661" s="126"/>
      <c r="AL661" s="126"/>
      <c r="AM661" s="126"/>
      <c r="AN661" s="126"/>
      <c r="AO661" s="126"/>
      <c r="AP661" s="126"/>
    </row>
    <row r="662" customHeight="1" spans="12:42">
      <c r="L662" s="126"/>
      <c r="M662" s="126"/>
      <c r="N662" s="126"/>
      <c r="O662" s="126"/>
      <c r="P662" s="126"/>
      <c r="Q662" s="126"/>
      <c r="R662" s="126"/>
      <c r="S662" s="126"/>
      <c r="T662" s="126"/>
      <c r="U662" s="126"/>
      <c r="V662" s="126"/>
      <c r="W662" s="126"/>
      <c r="X662" s="126"/>
      <c r="Y662" s="126"/>
      <c r="Z662" s="126"/>
      <c r="AA662" s="126"/>
      <c r="AB662" s="126"/>
      <c r="AC662" s="126"/>
      <c r="AD662" s="126"/>
      <c r="AE662" s="126"/>
      <c r="AF662" s="126"/>
      <c r="AG662" s="126"/>
      <c r="AH662" s="126"/>
      <c r="AI662" s="126"/>
      <c r="AJ662" s="126"/>
      <c r="AK662" s="126"/>
      <c r="AL662" s="126"/>
      <c r="AM662" s="126"/>
      <c r="AN662" s="126"/>
      <c r="AO662" s="126"/>
      <c r="AP662" s="126"/>
    </row>
    <row r="663" customHeight="1" spans="12:42">
      <c r="L663" s="126"/>
      <c r="M663" s="126"/>
      <c r="N663" s="126"/>
      <c r="O663" s="126"/>
      <c r="P663" s="126"/>
      <c r="Q663" s="126"/>
      <c r="R663" s="126"/>
      <c r="S663" s="126"/>
      <c r="T663" s="126"/>
      <c r="U663" s="126"/>
      <c r="V663" s="126"/>
      <c r="W663" s="126"/>
      <c r="X663" s="126"/>
      <c r="Y663" s="126"/>
      <c r="Z663" s="126"/>
      <c r="AA663" s="126"/>
      <c r="AB663" s="126"/>
      <c r="AC663" s="126"/>
      <c r="AD663" s="126"/>
      <c r="AE663" s="126"/>
      <c r="AF663" s="126"/>
      <c r="AG663" s="126"/>
      <c r="AH663" s="126"/>
      <c r="AI663" s="126"/>
      <c r="AJ663" s="126"/>
      <c r="AK663" s="126"/>
      <c r="AL663" s="126"/>
      <c r="AM663" s="126"/>
      <c r="AN663" s="126"/>
      <c r="AO663" s="126"/>
      <c r="AP663" s="126"/>
    </row>
    <row r="664" customHeight="1" spans="12:42">
      <c r="L664" s="126"/>
      <c r="M664" s="126"/>
      <c r="N664" s="126"/>
      <c r="O664" s="126"/>
      <c r="P664" s="126"/>
      <c r="Q664" s="126"/>
      <c r="R664" s="126"/>
      <c r="S664" s="126"/>
      <c r="T664" s="126"/>
      <c r="U664" s="126"/>
      <c r="V664" s="126"/>
      <c r="W664" s="126"/>
      <c r="X664" s="126"/>
      <c r="Y664" s="126"/>
      <c r="Z664" s="126"/>
      <c r="AA664" s="126"/>
      <c r="AB664" s="126"/>
      <c r="AC664" s="126"/>
      <c r="AD664" s="126"/>
      <c r="AE664" s="126"/>
      <c r="AF664" s="126"/>
      <c r="AG664" s="126"/>
      <c r="AH664" s="126"/>
      <c r="AI664" s="126"/>
      <c r="AJ664" s="126"/>
      <c r="AK664" s="126"/>
      <c r="AL664" s="126"/>
      <c r="AM664" s="126"/>
      <c r="AN664" s="126"/>
      <c r="AO664" s="126"/>
      <c r="AP664" s="126"/>
    </row>
    <row r="665" customHeight="1" spans="12:42">
      <c r="L665" s="126"/>
      <c r="M665" s="126"/>
      <c r="N665" s="126"/>
      <c r="O665" s="126"/>
      <c r="P665" s="126"/>
      <c r="Q665" s="126"/>
      <c r="R665" s="126"/>
      <c r="S665" s="126"/>
      <c r="T665" s="126"/>
      <c r="U665" s="126"/>
      <c r="V665" s="126"/>
      <c r="W665" s="126"/>
      <c r="X665" s="126"/>
      <c r="Y665" s="126"/>
      <c r="Z665" s="126"/>
      <c r="AA665" s="126"/>
      <c r="AB665" s="126"/>
      <c r="AC665" s="126"/>
      <c r="AD665" s="126"/>
      <c r="AE665" s="126"/>
      <c r="AF665" s="126"/>
      <c r="AG665" s="126"/>
      <c r="AH665" s="126"/>
      <c r="AI665" s="126"/>
      <c r="AJ665" s="126"/>
      <c r="AK665" s="126"/>
      <c r="AL665" s="126"/>
      <c r="AM665" s="126"/>
      <c r="AN665" s="126"/>
      <c r="AO665" s="126"/>
      <c r="AP665" s="126"/>
    </row>
    <row r="666" customHeight="1" spans="12:42">
      <c r="L666" s="126"/>
      <c r="M666" s="126"/>
      <c r="N666" s="126"/>
      <c r="O666" s="126"/>
      <c r="P666" s="126"/>
      <c r="Q666" s="126"/>
      <c r="R666" s="126"/>
      <c r="S666" s="126"/>
      <c r="T666" s="126"/>
      <c r="U666" s="126"/>
      <c r="V666" s="126"/>
      <c r="W666" s="126"/>
      <c r="X666" s="126"/>
      <c r="Y666" s="126"/>
      <c r="Z666" s="126"/>
      <c r="AA666" s="126"/>
      <c r="AB666" s="126"/>
      <c r="AC666" s="126"/>
      <c r="AD666" s="126"/>
      <c r="AE666" s="126"/>
      <c r="AF666" s="126"/>
      <c r="AG666" s="126"/>
      <c r="AH666" s="126"/>
      <c r="AI666" s="126"/>
      <c r="AJ666" s="126"/>
      <c r="AK666" s="126"/>
      <c r="AL666" s="126"/>
      <c r="AM666" s="126"/>
      <c r="AN666" s="126"/>
      <c r="AO666" s="126"/>
      <c r="AP666" s="126"/>
    </row>
    <row r="667" customHeight="1" spans="12:42">
      <c r="L667" s="126"/>
      <c r="M667" s="126"/>
      <c r="N667" s="126"/>
      <c r="O667" s="126"/>
      <c r="P667" s="126"/>
      <c r="Q667" s="126"/>
      <c r="R667" s="126"/>
      <c r="S667" s="126"/>
      <c r="T667" s="126"/>
      <c r="U667" s="126"/>
      <c r="V667" s="126"/>
      <c r="W667" s="126"/>
      <c r="X667" s="126"/>
      <c r="Y667" s="126"/>
      <c r="Z667" s="126"/>
      <c r="AA667" s="126"/>
      <c r="AB667" s="126"/>
      <c r="AC667" s="126"/>
      <c r="AD667" s="126"/>
      <c r="AE667" s="126"/>
      <c r="AF667" s="126"/>
      <c r="AG667" s="126"/>
      <c r="AH667" s="126"/>
      <c r="AI667" s="126"/>
      <c r="AJ667" s="126"/>
      <c r="AK667" s="126"/>
      <c r="AL667" s="126"/>
      <c r="AM667" s="126"/>
      <c r="AN667" s="126"/>
      <c r="AO667" s="126"/>
      <c r="AP667" s="126"/>
    </row>
    <row r="668" customHeight="1" spans="12:42">
      <c r="L668" s="126"/>
      <c r="M668" s="126"/>
      <c r="N668" s="126"/>
      <c r="O668" s="126"/>
      <c r="P668" s="126"/>
      <c r="Q668" s="126"/>
      <c r="R668" s="126"/>
      <c r="S668" s="126"/>
      <c r="T668" s="126"/>
      <c r="U668" s="126"/>
      <c r="V668" s="126"/>
      <c r="W668" s="126"/>
      <c r="X668" s="126"/>
      <c r="Y668" s="126"/>
      <c r="Z668" s="126"/>
      <c r="AA668" s="126"/>
      <c r="AB668" s="126"/>
      <c r="AC668" s="126"/>
      <c r="AD668" s="126"/>
      <c r="AE668" s="126"/>
      <c r="AF668" s="126"/>
      <c r="AG668" s="126"/>
      <c r="AH668" s="126"/>
      <c r="AI668" s="126"/>
      <c r="AJ668" s="126"/>
      <c r="AK668" s="126"/>
      <c r="AL668" s="126"/>
      <c r="AM668" s="126"/>
      <c r="AN668" s="126"/>
      <c r="AO668" s="126"/>
      <c r="AP668" s="126"/>
    </row>
    <row r="669" customHeight="1" spans="12:42">
      <c r="L669" s="126"/>
      <c r="M669" s="126"/>
      <c r="N669" s="126"/>
      <c r="O669" s="126"/>
      <c r="P669" s="126"/>
      <c r="Q669" s="126"/>
      <c r="R669" s="126"/>
      <c r="S669" s="126"/>
      <c r="T669" s="126"/>
      <c r="U669" s="126"/>
      <c r="V669" s="126"/>
      <c r="W669" s="126"/>
      <c r="X669" s="126"/>
      <c r="Y669" s="126"/>
      <c r="Z669" s="126"/>
      <c r="AA669" s="126"/>
      <c r="AB669" s="126"/>
      <c r="AC669" s="126"/>
      <c r="AD669" s="126"/>
      <c r="AE669" s="126"/>
      <c r="AF669" s="126"/>
      <c r="AG669" s="126"/>
      <c r="AH669" s="126"/>
      <c r="AI669" s="126"/>
      <c r="AJ669" s="126"/>
      <c r="AK669" s="126"/>
      <c r="AL669" s="126"/>
      <c r="AM669" s="126"/>
      <c r="AN669" s="126"/>
      <c r="AO669" s="126"/>
      <c r="AP669" s="126"/>
    </row>
    <row r="670" customHeight="1" spans="12:42">
      <c r="L670" s="126"/>
      <c r="M670" s="126"/>
      <c r="N670" s="126"/>
      <c r="O670" s="126"/>
      <c r="P670" s="126"/>
      <c r="Q670" s="126"/>
      <c r="R670" s="126"/>
      <c r="S670" s="126"/>
      <c r="T670" s="126"/>
      <c r="U670" s="126"/>
      <c r="V670" s="126"/>
      <c r="W670" s="126"/>
      <c r="X670" s="126"/>
      <c r="Y670" s="126"/>
      <c r="Z670" s="126"/>
      <c r="AA670" s="126"/>
      <c r="AB670" s="126"/>
      <c r="AC670" s="126"/>
      <c r="AD670" s="126"/>
      <c r="AE670" s="126"/>
      <c r="AF670" s="126"/>
      <c r="AG670" s="126"/>
      <c r="AH670" s="126"/>
      <c r="AI670" s="126"/>
      <c r="AJ670" s="126"/>
      <c r="AK670" s="126"/>
      <c r="AL670" s="126"/>
      <c r="AM670" s="126"/>
      <c r="AN670" s="126"/>
      <c r="AO670" s="126"/>
      <c r="AP670" s="126"/>
    </row>
    <row r="671" customHeight="1" spans="12:42">
      <c r="L671" s="126"/>
      <c r="M671" s="126"/>
      <c r="N671" s="126"/>
      <c r="O671" s="126"/>
      <c r="P671" s="126"/>
      <c r="Q671" s="126"/>
      <c r="R671" s="126"/>
      <c r="S671" s="126"/>
      <c r="T671" s="126"/>
      <c r="U671" s="126"/>
      <c r="V671" s="126"/>
      <c r="W671" s="126"/>
      <c r="X671" s="126"/>
      <c r="Y671" s="126"/>
      <c r="Z671" s="126"/>
      <c r="AA671" s="126"/>
      <c r="AB671" s="126"/>
      <c r="AC671" s="126"/>
      <c r="AD671" s="126"/>
      <c r="AE671" s="126"/>
      <c r="AF671" s="126"/>
      <c r="AG671" s="126"/>
      <c r="AH671" s="126"/>
      <c r="AI671" s="126"/>
      <c r="AJ671" s="126"/>
      <c r="AK671" s="126"/>
      <c r="AL671" s="126"/>
      <c r="AM671" s="126"/>
      <c r="AN671" s="126"/>
      <c r="AO671" s="126"/>
      <c r="AP671" s="126"/>
    </row>
    <row r="672" customHeight="1" spans="12:42">
      <c r="L672" s="126"/>
      <c r="M672" s="126"/>
      <c r="N672" s="126"/>
      <c r="O672" s="126"/>
      <c r="P672" s="126"/>
      <c r="Q672" s="126"/>
      <c r="R672" s="126"/>
      <c r="S672" s="126"/>
      <c r="T672" s="126"/>
      <c r="U672" s="126"/>
      <c r="V672" s="126"/>
      <c r="W672" s="126"/>
      <c r="X672" s="126"/>
      <c r="Y672" s="126"/>
      <c r="Z672" s="126"/>
      <c r="AA672" s="126"/>
      <c r="AB672" s="126"/>
      <c r="AC672" s="126"/>
      <c r="AD672" s="126"/>
      <c r="AE672" s="126"/>
      <c r="AF672" s="126"/>
      <c r="AG672" s="126"/>
      <c r="AH672" s="126"/>
      <c r="AI672" s="126"/>
      <c r="AJ672" s="126"/>
      <c r="AK672" s="126"/>
      <c r="AL672" s="126"/>
      <c r="AM672" s="126"/>
      <c r="AN672" s="126"/>
      <c r="AO672" s="126"/>
      <c r="AP672" s="126"/>
    </row>
    <row r="673" customHeight="1" spans="12:42">
      <c r="L673" s="126"/>
      <c r="M673" s="126"/>
      <c r="N673" s="126"/>
      <c r="O673" s="126"/>
      <c r="P673" s="126"/>
      <c r="Q673" s="126"/>
      <c r="R673" s="126"/>
      <c r="S673" s="126"/>
      <c r="T673" s="126"/>
      <c r="U673" s="126"/>
      <c r="V673" s="126"/>
      <c r="W673" s="126"/>
      <c r="X673" s="126"/>
      <c r="Y673" s="126"/>
      <c r="Z673" s="126"/>
      <c r="AA673" s="126"/>
      <c r="AB673" s="126"/>
      <c r="AC673" s="126"/>
      <c r="AD673" s="126"/>
      <c r="AE673" s="126"/>
      <c r="AF673" s="126"/>
      <c r="AG673" s="126"/>
      <c r="AH673" s="126"/>
      <c r="AI673" s="126"/>
      <c r="AJ673" s="126"/>
      <c r="AK673" s="126"/>
      <c r="AL673" s="126"/>
      <c r="AM673" s="126"/>
      <c r="AN673" s="126"/>
      <c r="AO673" s="126"/>
      <c r="AP673" s="126"/>
    </row>
    <row r="674" customHeight="1" spans="12:42">
      <c r="L674" s="126"/>
      <c r="M674" s="126"/>
      <c r="N674" s="126"/>
      <c r="O674" s="126"/>
      <c r="P674" s="126"/>
      <c r="Q674" s="126"/>
      <c r="R674" s="126"/>
      <c r="S674" s="126"/>
      <c r="T674" s="126"/>
      <c r="U674" s="126"/>
      <c r="V674" s="126"/>
      <c r="W674" s="126"/>
      <c r="X674" s="126"/>
      <c r="Y674" s="126"/>
      <c r="Z674" s="126"/>
      <c r="AA674" s="126"/>
      <c r="AB674" s="126"/>
      <c r="AC674" s="126"/>
      <c r="AD674" s="126"/>
      <c r="AE674" s="126"/>
      <c r="AF674" s="126"/>
      <c r="AG674" s="126"/>
      <c r="AH674" s="126"/>
      <c r="AI674" s="126"/>
      <c r="AJ674" s="126"/>
      <c r="AK674" s="126"/>
      <c r="AL674" s="126"/>
      <c r="AM674" s="126"/>
      <c r="AN674" s="126"/>
      <c r="AO674" s="126"/>
      <c r="AP674" s="126"/>
    </row>
    <row r="675" customHeight="1" spans="12:42">
      <c r="L675" s="126"/>
      <c r="M675" s="126"/>
      <c r="N675" s="126"/>
      <c r="O675" s="126"/>
      <c r="P675" s="126"/>
      <c r="Q675" s="126"/>
      <c r="R675" s="126"/>
      <c r="S675" s="126"/>
      <c r="T675" s="126"/>
      <c r="U675" s="126"/>
      <c r="V675" s="126"/>
      <c r="W675" s="126"/>
      <c r="X675" s="126"/>
      <c r="Y675" s="126"/>
      <c r="Z675" s="126"/>
      <c r="AA675" s="126"/>
      <c r="AB675" s="126"/>
      <c r="AC675" s="126"/>
      <c r="AD675" s="126"/>
      <c r="AE675" s="126"/>
      <c r="AF675" s="126"/>
      <c r="AG675" s="126"/>
      <c r="AH675" s="126"/>
      <c r="AI675" s="126"/>
      <c r="AJ675" s="126"/>
      <c r="AK675" s="126"/>
      <c r="AL675" s="126"/>
      <c r="AM675" s="126"/>
      <c r="AN675" s="126"/>
      <c r="AO675" s="126"/>
      <c r="AP675" s="126"/>
    </row>
    <row r="676" customHeight="1" spans="12:42">
      <c r="L676" s="126"/>
      <c r="M676" s="126"/>
      <c r="N676" s="126"/>
      <c r="O676" s="126"/>
      <c r="P676" s="126"/>
      <c r="Q676" s="126"/>
      <c r="R676" s="126"/>
      <c r="S676" s="126"/>
      <c r="T676" s="126"/>
      <c r="U676" s="126"/>
      <c r="V676" s="126"/>
      <c r="W676" s="126"/>
      <c r="X676" s="126"/>
      <c r="Y676" s="126"/>
      <c r="Z676" s="126"/>
      <c r="AA676" s="126"/>
      <c r="AB676" s="126"/>
      <c r="AC676" s="126"/>
      <c r="AD676" s="126"/>
      <c r="AE676" s="126"/>
      <c r="AF676" s="126"/>
      <c r="AG676" s="126"/>
      <c r="AH676" s="126"/>
      <c r="AI676" s="126"/>
      <c r="AJ676" s="126"/>
      <c r="AK676" s="126"/>
      <c r="AL676" s="126"/>
      <c r="AM676" s="126"/>
      <c r="AN676" s="126"/>
      <c r="AO676" s="126"/>
      <c r="AP676" s="126"/>
    </row>
    <row r="677" customHeight="1" spans="12:42">
      <c r="L677" s="126"/>
      <c r="M677" s="126"/>
      <c r="N677" s="126"/>
      <c r="O677" s="126"/>
      <c r="P677" s="126"/>
      <c r="Q677" s="126"/>
      <c r="R677" s="126"/>
      <c r="S677" s="126"/>
      <c r="T677" s="126"/>
      <c r="U677" s="126"/>
      <c r="V677" s="126"/>
      <c r="W677" s="126"/>
      <c r="X677" s="126"/>
      <c r="Y677" s="126"/>
      <c r="Z677" s="126"/>
      <c r="AA677" s="126"/>
      <c r="AB677" s="126"/>
      <c r="AC677" s="126"/>
      <c r="AD677" s="126"/>
      <c r="AE677" s="126"/>
      <c r="AF677" s="126"/>
      <c r="AG677" s="126"/>
      <c r="AH677" s="126"/>
      <c r="AI677" s="126"/>
      <c r="AJ677" s="126"/>
      <c r="AK677" s="126"/>
      <c r="AL677" s="126"/>
      <c r="AM677" s="126"/>
      <c r="AN677" s="126"/>
      <c r="AO677" s="126"/>
      <c r="AP677" s="126"/>
    </row>
    <row r="678" customHeight="1" spans="12:42">
      <c r="L678" s="126"/>
      <c r="M678" s="126"/>
      <c r="N678" s="126"/>
      <c r="O678" s="126"/>
      <c r="P678" s="126"/>
      <c r="Q678" s="126"/>
      <c r="R678" s="126"/>
      <c r="S678" s="126"/>
      <c r="T678" s="126"/>
      <c r="U678" s="126"/>
      <c r="V678" s="126"/>
      <c r="W678" s="126"/>
      <c r="X678" s="126"/>
      <c r="Y678" s="126"/>
      <c r="Z678" s="126"/>
      <c r="AA678" s="126"/>
      <c r="AB678" s="126"/>
      <c r="AC678" s="126"/>
      <c r="AD678" s="126"/>
      <c r="AE678" s="126"/>
      <c r="AF678" s="126"/>
      <c r="AG678" s="126"/>
      <c r="AH678" s="126"/>
      <c r="AI678" s="126"/>
      <c r="AJ678" s="126"/>
      <c r="AK678" s="126"/>
      <c r="AL678" s="126"/>
      <c r="AM678" s="126"/>
      <c r="AN678" s="126"/>
      <c r="AO678" s="126"/>
      <c r="AP678" s="126"/>
    </row>
    <row r="679" customHeight="1" spans="12:42">
      <c r="L679" s="126"/>
      <c r="M679" s="126"/>
      <c r="N679" s="126"/>
      <c r="O679" s="126"/>
      <c r="P679" s="126"/>
      <c r="Q679" s="126"/>
      <c r="R679" s="126"/>
      <c r="S679" s="126"/>
      <c r="T679" s="126"/>
      <c r="U679" s="126"/>
      <c r="V679" s="126"/>
      <c r="W679" s="126"/>
      <c r="X679" s="126"/>
      <c r="Y679" s="126"/>
      <c r="Z679" s="126"/>
      <c r="AA679" s="126"/>
      <c r="AB679" s="126"/>
      <c r="AC679" s="126"/>
      <c r="AD679" s="126"/>
      <c r="AE679" s="126"/>
      <c r="AF679" s="126"/>
      <c r="AG679" s="126"/>
      <c r="AH679" s="126"/>
      <c r="AI679" s="126"/>
      <c r="AJ679" s="126"/>
      <c r="AK679" s="126"/>
      <c r="AL679" s="126"/>
      <c r="AM679" s="126"/>
      <c r="AN679" s="126"/>
      <c r="AO679" s="126"/>
      <c r="AP679" s="126"/>
    </row>
    <row r="680" customHeight="1" spans="12:42">
      <c r="L680" s="126"/>
      <c r="M680" s="126"/>
      <c r="N680" s="126"/>
      <c r="O680" s="126"/>
      <c r="P680" s="126"/>
      <c r="Q680" s="126"/>
      <c r="R680" s="126"/>
      <c r="S680" s="126"/>
      <c r="T680" s="126"/>
      <c r="U680" s="126"/>
      <c r="V680" s="126"/>
      <c r="W680" s="126"/>
      <c r="X680" s="126"/>
      <c r="Y680" s="126"/>
      <c r="Z680" s="126"/>
      <c r="AA680" s="126"/>
      <c r="AB680" s="126"/>
      <c r="AC680" s="126"/>
      <c r="AD680" s="126"/>
      <c r="AE680" s="126"/>
      <c r="AF680" s="126"/>
      <c r="AG680" s="126"/>
      <c r="AH680" s="126"/>
      <c r="AI680" s="126"/>
      <c r="AJ680" s="126"/>
      <c r="AK680" s="126"/>
      <c r="AL680" s="126"/>
      <c r="AM680" s="126"/>
      <c r="AN680" s="126"/>
      <c r="AO680" s="126"/>
      <c r="AP680" s="126"/>
    </row>
    <row r="681" customHeight="1" spans="12:42">
      <c r="L681" s="126"/>
      <c r="M681" s="126"/>
      <c r="N681" s="126"/>
      <c r="O681" s="126"/>
      <c r="P681" s="126"/>
      <c r="Q681" s="126"/>
      <c r="R681" s="126"/>
      <c r="S681" s="126"/>
      <c r="T681" s="126"/>
      <c r="U681" s="126"/>
      <c r="V681" s="126"/>
      <c r="W681" s="126"/>
      <c r="X681" s="126"/>
      <c r="Y681" s="126"/>
      <c r="Z681" s="126"/>
      <c r="AA681" s="126"/>
      <c r="AB681" s="126"/>
      <c r="AC681" s="126"/>
      <c r="AD681" s="126"/>
      <c r="AE681" s="126"/>
      <c r="AF681" s="126"/>
      <c r="AG681" s="126"/>
      <c r="AH681" s="126"/>
      <c r="AI681" s="126"/>
      <c r="AJ681" s="126"/>
      <c r="AK681" s="126"/>
      <c r="AL681" s="126"/>
      <c r="AM681" s="126"/>
      <c r="AN681" s="126"/>
      <c r="AO681" s="126"/>
      <c r="AP681" s="126"/>
    </row>
    <row r="682" customHeight="1" spans="12:42">
      <c r="L682" s="126"/>
      <c r="M682" s="126"/>
      <c r="N682" s="126"/>
      <c r="O682" s="126"/>
      <c r="P682" s="126"/>
      <c r="Q682" s="126"/>
      <c r="R682" s="126"/>
      <c r="S682" s="126"/>
      <c r="T682" s="126"/>
      <c r="U682" s="126"/>
      <c r="V682" s="126"/>
      <c r="W682" s="126"/>
      <c r="X682" s="126"/>
      <c r="Y682" s="126"/>
      <c r="Z682" s="126"/>
      <c r="AA682" s="126"/>
      <c r="AB682" s="126"/>
      <c r="AC682" s="126"/>
      <c r="AD682" s="126"/>
      <c r="AE682" s="126"/>
      <c r="AF682" s="126"/>
      <c r="AG682" s="126"/>
      <c r="AH682" s="126"/>
      <c r="AI682" s="126"/>
      <c r="AJ682" s="126"/>
      <c r="AK682" s="126"/>
      <c r="AL682" s="126"/>
      <c r="AM682" s="126"/>
      <c r="AN682" s="126"/>
      <c r="AO682" s="126"/>
      <c r="AP682" s="126"/>
    </row>
    <row r="683" customHeight="1" spans="12:42">
      <c r="L683" s="126"/>
      <c r="M683" s="126"/>
      <c r="N683" s="126"/>
      <c r="O683" s="126"/>
      <c r="P683" s="126"/>
      <c r="Q683" s="126"/>
      <c r="R683" s="126"/>
      <c r="S683" s="126"/>
      <c r="T683" s="126"/>
      <c r="U683" s="126"/>
      <c r="V683" s="126"/>
      <c r="W683" s="126"/>
      <c r="X683" s="126"/>
      <c r="Y683" s="126"/>
      <c r="Z683" s="126"/>
      <c r="AA683" s="126"/>
      <c r="AB683" s="126"/>
      <c r="AC683" s="126"/>
      <c r="AD683" s="126"/>
      <c r="AE683" s="126"/>
      <c r="AF683" s="126"/>
      <c r="AG683" s="126"/>
      <c r="AH683" s="126"/>
      <c r="AI683" s="126"/>
      <c r="AJ683" s="126"/>
      <c r="AK683" s="126"/>
      <c r="AL683" s="126"/>
      <c r="AM683" s="126"/>
      <c r="AN683" s="126"/>
      <c r="AO683" s="126"/>
      <c r="AP683" s="126"/>
    </row>
    <row r="684" customHeight="1" spans="12:42">
      <c r="L684" s="126"/>
      <c r="M684" s="126"/>
      <c r="N684" s="126"/>
      <c r="O684" s="126"/>
      <c r="P684" s="126"/>
      <c r="Q684" s="126"/>
      <c r="R684" s="126"/>
      <c r="S684" s="126"/>
      <c r="T684" s="126"/>
      <c r="U684" s="126"/>
      <c r="V684" s="126"/>
      <c r="W684" s="126"/>
      <c r="X684" s="126"/>
      <c r="Y684" s="126"/>
      <c r="Z684" s="126"/>
      <c r="AA684" s="126"/>
      <c r="AB684" s="126"/>
      <c r="AC684" s="126"/>
      <c r="AD684" s="126"/>
      <c r="AE684" s="126"/>
      <c r="AF684" s="126"/>
      <c r="AG684" s="126"/>
      <c r="AH684" s="126"/>
      <c r="AI684" s="126"/>
      <c r="AJ684" s="126"/>
      <c r="AK684" s="126"/>
      <c r="AL684" s="126"/>
      <c r="AM684" s="126"/>
      <c r="AN684" s="126"/>
      <c r="AO684" s="126"/>
      <c r="AP684" s="126"/>
    </row>
    <row r="685" customHeight="1" spans="12:42">
      <c r="L685" s="126"/>
      <c r="M685" s="126"/>
      <c r="N685" s="126"/>
      <c r="O685" s="126"/>
      <c r="P685" s="126"/>
      <c r="Q685" s="126"/>
      <c r="R685" s="126"/>
      <c r="S685" s="126"/>
      <c r="T685" s="126"/>
      <c r="U685" s="126"/>
      <c r="V685" s="126"/>
      <c r="W685" s="126"/>
      <c r="X685" s="126"/>
      <c r="Y685" s="126"/>
      <c r="Z685" s="126"/>
      <c r="AA685" s="126"/>
      <c r="AB685" s="126"/>
      <c r="AC685" s="126"/>
      <c r="AD685" s="126"/>
      <c r="AE685" s="126"/>
      <c r="AF685" s="126"/>
      <c r="AG685" s="126"/>
      <c r="AH685" s="126"/>
      <c r="AI685" s="126"/>
      <c r="AJ685" s="126"/>
      <c r="AK685" s="126"/>
      <c r="AL685" s="126"/>
      <c r="AM685" s="126"/>
      <c r="AN685" s="126"/>
      <c r="AO685" s="126"/>
      <c r="AP685" s="126"/>
    </row>
    <row r="686" customHeight="1" spans="12:42">
      <c r="L686" s="126"/>
      <c r="M686" s="126"/>
      <c r="N686" s="126"/>
      <c r="O686" s="126"/>
      <c r="P686" s="126"/>
      <c r="Q686" s="126"/>
      <c r="R686" s="126"/>
      <c r="S686" s="126"/>
      <c r="T686" s="126"/>
      <c r="U686" s="126"/>
      <c r="V686" s="126"/>
      <c r="W686" s="126"/>
      <c r="X686" s="126"/>
      <c r="Y686" s="126"/>
      <c r="Z686" s="126"/>
      <c r="AA686" s="126"/>
      <c r="AB686" s="126"/>
      <c r="AC686" s="126"/>
      <c r="AD686" s="126"/>
      <c r="AE686" s="126"/>
      <c r="AF686" s="126"/>
      <c r="AG686" s="126"/>
      <c r="AH686" s="126"/>
      <c r="AI686" s="126"/>
      <c r="AJ686" s="126"/>
      <c r="AK686" s="126"/>
      <c r="AL686" s="126"/>
      <c r="AM686" s="126"/>
      <c r="AN686" s="126"/>
      <c r="AO686" s="126"/>
      <c r="AP686" s="126"/>
    </row>
    <row r="687" customHeight="1" spans="12:42">
      <c r="L687" s="126"/>
      <c r="M687" s="126"/>
      <c r="N687" s="126"/>
      <c r="O687" s="126"/>
      <c r="P687" s="126"/>
      <c r="Q687" s="126"/>
      <c r="R687" s="126"/>
      <c r="S687" s="126"/>
      <c r="T687" s="126"/>
      <c r="U687" s="126"/>
      <c r="V687" s="126"/>
      <c r="W687" s="126"/>
      <c r="X687" s="126"/>
      <c r="Y687" s="126"/>
      <c r="Z687" s="126"/>
      <c r="AA687" s="126"/>
      <c r="AB687" s="126"/>
      <c r="AC687" s="126"/>
      <c r="AD687" s="126"/>
      <c r="AE687" s="126"/>
      <c r="AF687" s="126"/>
      <c r="AG687" s="126"/>
      <c r="AH687" s="126"/>
      <c r="AI687" s="126"/>
      <c r="AJ687" s="126"/>
      <c r="AK687" s="126"/>
      <c r="AL687" s="126"/>
      <c r="AM687" s="126"/>
      <c r="AN687" s="126"/>
      <c r="AO687" s="126"/>
      <c r="AP687" s="126"/>
    </row>
    <row r="688" customHeight="1" spans="12:42">
      <c r="L688" s="126"/>
      <c r="M688" s="126"/>
      <c r="N688" s="126"/>
      <c r="O688" s="126"/>
      <c r="P688" s="126"/>
      <c r="Q688" s="126"/>
      <c r="R688" s="126"/>
      <c r="S688" s="126"/>
      <c r="T688" s="126"/>
      <c r="U688" s="126"/>
      <c r="V688" s="126"/>
      <c r="W688" s="126"/>
      <c r="X688" s="126"/>
      <c r="Y688" s="126"/>
      <c r="Z688" s="126"/>
      <c r="AA688" s="126"/>
      <c r="AB688" s="126"/>
      <c r="AC688" s="126"/>
      <c r="AD688" s="126"/>
      <c r="AE688" s="126"/>
      <c r="AF688" s="126"/>
      <c r="AG688" s="126"/>
      <c r="AH688" s="126"/>
      <c r="AI688" s="126"/>
      <c r="AJ688" s="126"/>
      <c r="AK688" s="126"/>
      <c r="AL688" s="126"/>
      <c r="AM688" s="126"/>
      <c r="AN688" s="126"/>
      <c r="AO688" s="126"/>
      <c r="AP688" s="126"/>
    </row>
    <row r="689" customHeight="1" spans="12:42">
      <c r="L689" s="126"/>
      <c r="M689" s="126"/>
      <c r="N689" s="126"/>
      <c r="O689" s="126"/>
      <c r="P689" s="126"/>
      <c r="Q689" s="126"/>
      <c r="R689" s="126"/>
      <c r="S689" s="126"/>
      <c r="T689" s="126"/>
      <c r="U689" s="126"/>
      <c r="V689" s="126"/>
      <c r="W689" s="126"/>
      <c r="X689" s="126"/>
      <c r="Y689" s="126"/>
      <c r="Z689" s="126"/>
      <c r="AA689" s="126"/>
      <c r="AB689" s="126"/>
      <c r="AC689" s="126"/>
      <c r="AD689" s="126"/>
      <c r="AE689" s="126"/>
      <c r="AF689" s="126"/>
      <c r="AG689" s="126"/>
      <c r="AH689" s="126"/>
      <c r="AI689" s="126"/>
      <c r="AJ689" s="126"/>
      <c r="AK689" s="126"/>
      <c r="AL689" s="126"/>
      <c r="AM689" s="126"/>
      <c r="AN689" s="126"/>
      <c r="AO689" s="126"/>
      <c r="AP689" s="126"/>
    </row>
    <row r="690" customHeight="1" spans="12:42">
      <c r="L690" s="126"/>
      <c r="M690" s="126"/>
      <c r="N690" s="126"/>
      <c r="O690" s="126"/>
      <c r="P690" s="126"/>
      <c r="Q690" s="126"/>
      <c r="R690" s="126"/>
      <c r="S690" s="126"/>
      <c r="T690" s="126"/>
      <c r="U690" s="126"/>
      <c r="V690" s="126"/>
      <c r="W690" s="126"/>
      <c r="X690" s="126"/>
      <c r="Y690" s="126"/>
      <c r="Z690" s="126"/>
      <c r="AA690" s="126"/>
      <c r="AB690" s="126"/>
      <c r="AC690" s="126"/>
      <c r="AD690" s="126"/>
      <c r="AE690" s="126"/>
      <c r="AF690" s="126"/>
      <c r="AG690" s="126"/>
      <c r="AH690" s="126"/>
      <c r="AI690" s="126"/>
      <c r="AJ690" s="126"/>
      <c r="AK690" s="126"/>
      <c r="AL690" s="126"/>
      <c r="AM690" s="126"/>
      <c r="AN690" s="126"/>
      <c r="AO690" s="126"/>
      <c r="AP690" s="126"/>
    </row>
    <row r="691" customHeight="1" spans="12:42">
      <c r="L691" s="126"/>
      <c r="M691" s="126"/>
      <c r="N691" s="126"/>
      <c r="O691" s="126"/>
      <c r="P691" s="126"/>
      <c r="Q691" s="126"/>
      <c r="R691" s="126"/>
      <c r="S691" s="126"/>
      <c r="T691" s="126"/>
      <c r="U691" s="126"/>
      <c r="V691" s="126"/>
      <c r="W691" s="126"/>
      <c r="X691" s="126"/>
      <c r="Y691" s="126"/>
      <c r="Z691" s="126"/>
      <c r="AA691" s="126"/>
      <c r="AB691" s="126"/>
      <c r="AC691" s="126"/>
      <c r="AD691" s="126"/>
      <c r="AE691" s="126"/>
      <c r="AF691" s="126"/>
      <c r="AG691" s="126"/>
      <c r="AH691" s="126"/>
      <c r="AI691" s="126"/>
      <c r="AJ691" s="126"/>
      <c r="AK691" s="126"/>
      <c r="AL691" s="126"/>
      <c r="AM691" s="126"/>
      <c r="AN691" s="126"/>
      <c r="AO691" s="126"/>
      <c r="AP691" s="126"/>
    </row>
    <row r="692" customHeight="1" spans="12:42">
      <c r="L692" s="126"/>
      <c r="M692" s="126"/>
      <c r="N692" s="126"/>
      <c r="O692" s="126"/>
      <c r="P692" s="126"/>
      <c r="Q692" s="126"/>
      <c r="R692" s="126"/>
      <c r="S692" s="126"/>
      <c r="T692" s="126"/>
      <c r="U692" s="126"/>
      <c r="V692" s="126"/>
      <c r="W692" s="126"/>
      <c r="X692" s="126"/>
      <c r="Y692" s="126"/>
      <c r="Z692" s="126"/>
      <c r="AA692" s="126"/>
      <c r="AB692" s="126"/>
      <c r="AC692" s="126"/>
      <c r="AD692" s="126"/>
      <c r="AE692" s="126"/>
      <c r="AF692" s="126"/>
      <c r="AG692" s="126"/>
      <c r="AH692" s="126"/>
      <c r="AI692" s="126"/>
      <c r="AJ692" s="126"/>
      <c r="AK692" s="126"/>
      <c r="AL692" s="126"/>
      <c r="AM692" s="126"/>
      <c r="AN692" s="126"/>
      <c r="AO692" s="126"/>
      <c r="AP692" s="126"/>
    </row>
    <row r="693" customHeight="1" spans="12:42">
      <c r="L693" s="126"/>
      <c r="M693" s="126"/>
      <c r="N693" s="126"/>
      <c r="O693" s="126"/>
      <c r="P693" s="126"/>
      <c r="Q693" s="126"/>
      <c r="R693" s="126"/>
      <c r="S693" s="126"/>
      <c r="T693" s="126"/>
      <c r="U693" s="126"/>
      <c r="V693" s="126"/>
      <c r="W693" s="126"/>
      <c r="X693" s="126"/>
      <c r="Y693" s="126"/>
      <c r="Z693" s="126"/>
      <c r="AA693" s="126"/>
      <c r="AB693" s="126"/>
      <c r="AC693" s="126"/>
      <c r="AD693" s="126"/>
      <c r="AE693" s="126"/>
      <c r="AF693" s="126"/>
      <c r="AG693" s="126"/>
      <c r="AH693" s="126"/>
      <c r="AI693" s="126"/>
      <c r="AJ693" s="126"/>
      <c r="AK693" s="126"/>
      <c r="AL693" s="126"/>
      <c r="AM693" s="126"/>
      <c r="AN693" s="126"/>
      <c r="AO693" s="126"/>
      <c r="AP693" s="126"/>
    </row>
    <row r="694" customHeight="1" spans="12:42">
      <c r="L694" s="126"/>
      <c r="M694" s="126"/>
      <c r="N694" s="126"/>
      <c r="O694" s="126"/>
      <c r="P694" s="126"/>
      <c r="Q694" s="126"/>
      <c r="R694" s="126"/>
      <c r="S694" s="126"/>
      <c r="T694" s="126"/>
      <c r="U694" s="126"/>
      <c r="V694" s="126"/>
      <c r="W694" s="126"/>
      <c r="X694" s="126"/>
      <c r="Y694" s="126"/>
      <c r="Z694" s="126"/>
      <c r="AA694" s="126"/>
      <c r="AB694" s="126"/>
      <c r="AC694" s="126"/>
      <c r="AD694" s="126"/>
      <c r="AE694" s="126"/>
      <c r="AF694" s="126"/>
      <c r="AG694" s="126"/>
      <c r="AH694" s="126"/>
      <c r="AI694" s="126"/>
      <c r="AJ694" s="126"/>
      <c r="AK694" s="126"/>
      <c r="AL694" s="126"/>
      <c r="AM694" s="126"/>
      <c r="AN694" s="126"/>
      <c r="AO694" s="126"/>
      <c r="AP694" s="126"/>
    </row>
    <row r="695" customHeight="1" spans="12:42">
      <c r="L695" s="126"/>
      <c r="M695" s="126"/>
      <c r="N695" s="126"/>
      <c r="O695" s="126"/>
      <c r="P695" s="126"/>
      <c r="Q695" s="126"/>
      <c r="R695" s="126"/>
      <c r="S695" s="126"/>
      <c r="T695" s="126"/>
      <c r="U695" s="126"/>
      <c r="V695" s="126"/>
      <c r="W695" s="126"/>
      <c r="X695" s="126"/>
      <c r="Y695" s="126"/>
      <c r="Z695" s="126"/>
      <c r="AA695" s="126"/>
      <c r="AB695" s="126"/>
      <c r="AC695" s="126"/>
      <c r="AD695" s="126"/>
      <c r="AE695" s="126"/>
      <c r="AF695" s="126"/>
      <c r="AG695" s="126"/>
      <c r="AH695" s="126"/>
      <c r="AI695" s="126"/>
      <c r="AJ695" s="126"/>
      <c r="AK695" s="126"/>
      <c r="AL695" s="126"/>
      <c r="AM695" s="126"/>
      <c r="AN695" s="126"/>
      <c r="AO695" s="126"/>
      <c r="AP695" s="126"/>
    </row>
    <row r="696" customHeight="1" spans="12:42">
      <c r="L696" s="126"/>
      <c r="M696" s="126"/>
      <c r="N696" s="126"/>
      <c r="O696" s="126"/>
      <c r="P696" s="126"/>
      <c r="Q696" s="126"/>
      <c r="R696" s="126"/>
      <c r="S696" s="126"/>
      <c r="T696" s="126"/>
      <c r="U696" s="126"/>
      <c r="V696" s="126"/>
      <c r="W696" s="126"/>
      <c r="X696" s="126"/>
      <c r="Y696" s="126"/>
      <c r="Z696" s="126"/>
      <c r="AA696" s="126"/>
      <c r="AB696" s="126"/>
      <c r="AC696" s="126"/>
      <c r="AD696" s="126"/>
      <c r="AE696" s="126"/>
      <c r="AF696" s="126"/>
      <c r="AG696" s="126"/>
      <c r="AH696" s="126"/>
      <c r="AI696" s="126"/>
      <c r="AJ696" s="126"/>
      <c r="AK696" s="126"/>
      <c r="AL696" s="126"/>
      <c r="AM696" s="126"/>
      <c r="AN696" s="126"/>
      <c r="AO696" s="126"/>
      <c r="AP696" s="126"/>
    </row>
    <row r="697" customHeight="1" spans="12:42">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row>
    <row r="698" customHeight="1" spans="12:42">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row>
    <row r="699" customHeight="1" spans="12:42">
      <c r="L699" s="126"/>
      <c r="M699" s="126"/>
      <c r="N699" s="126"/>
      <c r="O699" s="126"/>
      <c r="P699" s="126"/>
      <c r="Q699" s="126"/>
      <c r="R699" s="126"/>
      <c r="S699" s="126"/>
      <c r="T699" s="126"/>
      <c r="U699" s="126"/>
      <c r="V699" s="126"/>
      <c r="W699" s="126"/>
      <c r="X699" s="126"/>
      <c r="Y699" s="126"/>
      <c r="Z699" s="126"/>
      <c r="AA699" s="126"/>
      <c r="AB699" s="126"/>
      <c r="AC699" s="126"/>
      <c r="AD699" s="126"/>
      <c r="AE699" s="126"/>
      <c r="AF699" s="126"/>
      <c r="AG699" s="126"/>
      <c r="AH699" s="126"/>
      <c r="AI699" s="126"/>
      <c r="AJ699" s="126"/>
      <c r="AK699" s="126"/>
      <c r="AL699" s="126"/>
      <c r="AM699" s="126"/>
      <c r="AN699" s="126"/>
      <c r="AO699" s="126"/>
      <c r="AP699" s="126"/>
    </row>
    <row r="700" customHeight="1" spans="12:42">
      <c r="L700" s="126"/>
      <c r="M700" s="126"/>
      <c r="N700" s="126"/>
      <c r="O700" s="126"/>
      <c r="P700" s="126"/>
      <c r="Q700" s="126"/>
      <c r="R700" s="126"/>
      <c r="S700" s="126"/>
      <c r="T700" s="126"/>
      <c r="U700" s="126"/>
      <c r="V700" s="126"/>
      <c r="W700" s="126"/>
      <c r="X700" s="126"/>
      <c r="Y700" s="126"/>
      <c r="Z700" s="126"/>
      <c r="AA700" s="126"/>
      <c r="AB700" s="126"/>
      <c r="AC700" s="126"/>
      <c r="AD700" s="126"/>
      <c r="AE700" s="126"/>
      <c r="AF700" s="126"/>
      <c r="AG700" s="126"/>
      <c r="AH700" s="126"/>
      <c r="AI700" s="126"/>
      <c r="AJ700" s="126"/>
      <c r="AK700" s="126"/>
      <c r="AL700" s="126"/>
      <c r="AM700" s="126"/>
      <c r="AN700" s="126"/>
      <c r="AO700" s="126"/>
      <c r="AP700" s="126"/>
    </row>
    <row r="701" customHeight="1" spans="12:42">
      <c r="L701" s="126"/>
      <c r="M701" s="126"/>
      <c r="N701" s="126"/>
      <c r="O701" s="126"/>
      <c r="P701" s="126"/>
      <c r="Q701" s="126"/>
      <c r="R701" s="126"/>
      <c r="S701" s="126"/>
      <c r="T701" s="126"/>
      <c r="U701" s="126"/>
      <c r="V701" s="126"/>
      <c r="W701" s="126"/>
      <c r="X701" s="126"/>
      <c r="Y701" s="126"/>
      <c r="Z701" s="126"/>
      <c r="AA701" s="126"/>
      <c r="AB701" s="126"/>
      <c r="AC701" s="126"/>
      <c r="AD701" s="126"/>
      <c r="AE701" s="126"/>
      <c r="AF701" s="126"/>
      <c r="AG701" s="126"/>
      <c r="AH701" s="126"/>
      <c r="AI701" s="126"/>
      <c r="AJ701" s="126"/>
      <c r="AK701" s="126"/>
      <c r="AL701" s="126"/>
      <c r="AM701" s="126"/>
      <c r="AN701" s="126"/>
      <c r="AO701" s="126"/>
      <c r="AP701" s="126"/>
    </row>
    <row r="702" customHeight="1" spans="12:42">
      <c r="L702" s="126"/>
      <c r="M702" s="126"/>
      <c r="N702" s="126"/>
      <c r="O702" s="126"/>
      <c r="P702" s="126"/>
      <c r="Q702" s="126"/>
      <c r="R702" s="126"/>
      <c r="S702" s="126"/>
      <c r="T702" s="126"/>
      <c r="U702" s="126"/>
      <c r="V702" s="126"/>
      <c r="W702" s="126"/>
      <c r="X702" s="126"/>
      <c r="Y702" s="126"/>
      <c r="Z702" s="126"/>
      <c r="AA702" s="126"/>
      <c r="AB702" s="126"/>
      <c r="AC702" s="126"/>
      <c r="AD702" s="126"/>
      <c r="AE702" s="126"/>
      <c r="AF702" s="126"/>
      <c r="AG702" s="126"/>
      <c r="AH702" s="126"/>
      <c r="AI702" s="126"/>
      <c r="AJ702" s="126"/>
      <c r="AK702" s="126"/>
      <c r="AL702" s="126"/>
      <c r="AM702" s="126"/>
      <c r="AN702" s="126"/>
      <c r="AO702" s="126"/>
      <c r="AP702" s="126"/>
    </row>
    <row r="703" customHeight="1" spans="12:42">
      <c r="L703" s="126"/>
      <c r="M703" s="126"/>
      <c r="N703" s="126"/>
      <c r="O703" s="126"/>
      <c r="P703" s="126"/>
      <c r="Q703" s="126"/>
      <c r="R703" s="126"/>
      <c r="S703" s="126"/>
      <c r="T703" s="126"/>
      <c r="U703" s="126"/>
      <c r="V703" s="126"/>
      <c r="W703" s="126"/>
      <c r="X703" s="126"/>
      <c r="Y703" s="126"/>
      <c r="Z703" s="126"/>
      <c r="AA703" s="126"/>
      <c r="AB703" s="126"/>
      <c r="AC703" s="126"/>
      <c r="AD703" s="126"/>
      <c r="AE703" s="126"/>
      <c r="AF703" s="126"/>
      <c r="AG703" s="126"/>
      <c r="AH703" s="126"/>
      <c r="AI703" s="126"/>
      <c r="AJ703" s="126"/>
      <c r="AK703" s="126"/>
      <c r="AL703" s="126"/>
      <c r="AM703" s="126"/>
      <c r="AN703" s="126"/>
      <c r="AO703" s="126"/>
      <c r="AP703" s="126"/>
    </row>
    <row r="704" customHeight="1" spans="12:42">
      <c r="L704" s="126"/>
      <c r="M704" s="126"/>
      <c r="N704" s="126"/>
      <c r="O704" s="126"/>
      <c r="P704" s="126"/>
      <c r="Q704" s="126"/>
      <c r="R704" s="126"/>
      <c r="S704" s="126"/>
      <c r="T704" s="126"/>
      <c r="U704" s="126"/>
      <c r="V704" s="126"/>
      <c r="W704" s="126"/>
      <c r="X704" s="126"/>
      <c r="Y704" s="126"/>
      <c r="Z704" s="126"/>
      <c r="AA704" s="126"/>
      <c r="AB704" s="126"/>
      <c r="AC704" s="126"/>
      <c r="AD704" s="126"/>
      <c r="AE704" s="126"/>
      <c r="AF704" s="126"/>
      <c r="AG704" s="126"/>
      <c r="AH704" s="126"/>
      <c r="AI704" s="126"/>
      <c r="AJ704" s="126"/>
      <c r="AK704" s="126"/>
      <c r="AL704" s="126"/>
      <c r="AM704" s="126"/>
      <c r="AN704" s="126"/>
      <c r="AO704" s="126"/>
      <c r="AP704" s="126"/>
    </row>
    <row r="705" customHeight="1" spans="12:42">
      <c r="L705" s="126"/>
      <c r="M705" s="126"/>
      <c r="N705" s="126"/>
      <c r="O705" s="126"/>
      <c r="P705" s="126"/>
      <c r="Q705" s="126"/>
      <c r="R705" s="126"/>
      <c r="S705" s="126"/>
      <c r="T705" s="126"/>
      <c r="U705" s="126"/>
      <c r="V705" s="126"/>
      <c r="W705" s="126"/>
      <c r="X705" s="126"/>
      <c r="Y705" s="126"/>
      <c r="Z705" s="126"/>
      <c r="AA705" s="126"/>
      <c r="AB705" s="126"/>
      <c r="AC705" s="126"/>
      <c r="AD705" s="126"/>
      <c r="AE705" s="126"/>
      <c r="AF705" s="126"/>
      <c r="AG705" s="126"/>
      <c r="AH705" s="126"/>
      <c r="AI705" s="126"/>
      <c r="AJ705" s="126"/>
      <c r="AK705" s="126"/>
      <c r="AL705" s="126"/>
      <c r="AM705" s="126"/>
      <c r="AN705" s="126"/>
      <c r="AO705" s="126"/>
      <c r="AP705" s="126"/>
    </row>
    <row r="706" customHeight="1" spans="12:42">
      <c r="L706" s="126"/>
      <c r="M706" s="126"/>
      <c r="N706" s="126"/>
      <c r="O706" s="126"/>
      <c r="P706" s="126"/>
      <c r="Q706" s="126"/>
      <c r="R706" s="126"/>
      <c r="S706" s="126"/>
      <c r="T706" s="126"/>
      <c r="U706" s="126"/>
      <c r="V706" s="126"/>
      <c r="W706" s="126"/>
      <c r="X706" s="126"/>
      <c r="Y706" s="126"/>
      <c r="Z706" s="126"/>
      <c r="AA706" s="126"/>
      <c r="AB706" s="126"/>
      <c r="AC706" s="126"/>
      <c r="AD706" s="126"/>
      <c r="AE706" s="126"/>
      <c r="AF706" s="126"/>
      <c r="AG706" s="126"/>
      <c r="AH706" s="126"/>
      <c r="AI706" s="126"/>
      <c r="AJ706" s="126"/>
      <c r="AK706" s="126"/>
      <c r="AL706" s="126"/>
      <c r="AM706" s="126"/>
      <c r="AN706" s="126"/>
      <c r="AO706" s="126"/>
      <c r="AP706" s="126"/>
    </row>
    <row r="707" customHeight="1" spans="12:42">
      <c r="L707" s="126"/>
      <c r="M707" s="126"/>
      <c r="N707" s="126"/>
      <c r="O707" s="126"/>
      <c r="P707" s="126"/>
      <c r="Q707" s="126"/>
      <c r="R707" s="126"/>
      <c r="S707" s="126"/>
      <c r="T707" s="126"/>
      <c r="U707" s="126"/>
      <c r="V707" s="126"/>
      <c r="W707" s="126"/>
      <c r="X707" s="126"/>
      <c r="Y707" s="126"/>
      <c r="Z707" s="126"/>
      <c r="AA707" s="126"/>
      <c r="AB707" s="126"/>
      <c r="AC707" s="126"/>
      <c r="AD707" s="126"/>
      <c r="AE707" s="126"/>
      <c r="AF707" s="126"/>
      <c r="AG707" s="126"/>
      <c r="AH707" s="126"/>
      <c r="AI707" s="126"/>
      <c r="AJ707" s="126"/>
      <c r="AK707" s="126"/>
      <c r="AL707" s="126"/>
      <c r="AM707" s="126"/>
      <c r="AN707" s="126"/>
      <c r="AO707" s="126"/>
      <c r="AP707" s="126"/>
    </row>
    <row r="708" customHeight="1" spans="12:42">
      <c r="L708" s="126"/>
      <c r="M708" s="126"/>
      <c r="N708" s="126"/>
      <c r="O708" s="126"/>
      <c r="P708" s="126"/>
      <c r="Q708" s="126"/>
      <c r="R708" s="126"/>
      <c r="S708" s="126"/>
      <c r="T708" s="126"/>
      <c r="U708" s="126"/>
      <c r="V708" s="126"/>
      <c r="W708" s="126"/>
      <c r="X708" s="126"/>
      <c r="Y708" s="126"/>
      <c r="Z708" s="126"/>
      <c r="AA708" s="126"/>
      <c r="AB708" s="126"/>
      <c r="AC708" s="126"/>
      <c r="AD708" s="126"/>
      <c r="AE708" s="126"/>
      <c r="AF708" s="126"/>
      <c r="AG708" s="126"/>
      <c r="AH708" s="126"/>
      <c r="AI708" s="126"/>
      <c r="AJ708" s="126"/>
      <c r="AK708" s="126"/>
      <c r="AL708" s="126"/>
      <c r="AM708" s="126"/>
      <c r="AN708" s="126"/>
      <c r="AO708" s="126"/>
      <c r="AP708" s="126"/>
    </row>
    <row r="709" customHeight="1" spans="12:42">
      <c r="L709" s="126"/>
      <c r="M709" s="126"/>
      <c r="N709" s="126"/>
      <c r="O709" s="126"/>
      <c r="P709" s="126"/>
      <c r="Q709" s="126"/>
      <c r="R709" s="126"/>
      <c r="S709" s="126"/>
      <c r="T709" s="126"/>
      <c r="U709" s="126"/>
      <c r="V709" s="126"/>
      <c r="W709" s="126"/>
      <c r="X709" s="126"/>
      <c r="Y709" s="126"/>
      <c r="Z709" s="126"/>
      <c r="AA709" s="126"/>
      <c r="AB709" s="126"/>
      <c r="AC709" s="126"/>
      <c r="AD709" s="126"/>
      <c r="AE709" s="126"/>
      <c r="AF709" s="126"/>
      <c r="AG709" s="126"/>
      <c r="AH709" s="126"/>
      <c r="AI709" s="126"/>
      <c r="AJ709" s="126"/>
      <c r="AK709" s="126"/>
      <c r="AL709" s="126"/>
      <c r="AM709" s="126"/>
      <c r="AN709" s="126"/>
      <c r="AO709" s="126"/>
      <c r="AP709" s="126"/>
    </row>
    <row r="710" customHeight="1" spans="12:42">
      <c r="L710" s="126"/>
      <c r="M710" s="126"/>
      <c r="N710" s="126"/>
      <c r="O710" s="126"/>
      <c r="P710" s="126"/>
      <c r="Q710" s="126"/>
      <c r="R710" s="126"/>
      <c r="S710" s="126"/>
      <c r="T710" s="126"/>
      <c r="U710" s="126"/>
      <c r="V710" s="126"/>
      <c r="W710" s="126"/>
      <c r="X710" s="126"/>
      <c r="Y710" s="126"/>
      <c r="Z710" s="126"/>
      <c r="AA710" s="126"/>
      <c r="AB710" s="126"/>
      <c r="AC710" s="126"/>
      <c r="AD710" s="126"/>
      <c r="AE710" s="126"/>
      <c r="AF710" s="126"/>
      <c r="AG710" s="126"/>
      <c r="AH710" s="126"/>
      <c r="AI710" s="126"/>
      <c r="AJ710" s="126"/>
      <c r="AK710" s="126"/>
      <c r="AL710" s="126"/>
      <c r="AM710" s="126"/>
      <c r="AN710" s="126"/>
      <c r="AO710" s="126"/>
      <c r="AP710" s="126"/>
    </row>
    <row r="711" customHeight="1" spans="12:42">
      <c r="L711" s="126"/>
      <c r="M711" s="126"/>
      <c r="N711" s="126"/>
      <c r="O711" s="126"/>
      <c r="P711" s="126"/>
      <c r="Q711" s="126"/>
      <c r="R711" s="126"/>
      <c r="S711" s="126"/>
      <c r="T711" s="126"/>
      <c r="U711" s="126"/>
      <c r="V711" s="126"/>
      <c r="W711" s="126"/>
      <c r="X711" s="126"/>
      <c r="Y711" s="126"/>
      <c r="Z711" s="126"/>
      <c r="AA711" s="126"/>
      <c r="AB711" s="126"/>
      <c r="AC711" s="126"/>
      <c r="AD711" s="126"/>
      <c r="AE711" s="126"/>
      <c r="AF711" s="126"/>
      <c r="AG711" s="126"/>
      <c r="AH711" s="126"/>
      <c r="AI711" s="126"/>
      <c r="AJ711" s="126"/>
      <c r="AK711" s="126"/>
      <c r="AL711" s="126"/>
      <c r="AM711" s="126"/>
      <c r="AN711" s="126"/>
      <c r="AO711" s="126"/>
      <c r="AP711" s="126"/>
    </row>
    <row r="712" customHeight="1" spans="12:42">
      <c r="L712" s="126"/>
      <c r="M712" s="126"/>
      <c r="N712" s="126"/>
      <c r="O712" s="126"/>
      <c r="P712" s="126"/>
      <c r="Q712" s="126"/>
      <c r="R712" s="126"/>
      <c r="S712" s="126"/>
      <c r="T712" s="126"/>
      <c r="U712" s="126"/>
      <c r="V712" s="126"/>
      <c r="W712" s="126"/>
      <c r="X712" s="126"/>
      <c r="Y712" s="126"/>
      <c r="Z712" s="126"/>
      <c r="AA712" s="126"/>
      <c r="AB712" s="126"/>
      <c r="AC712" s="126"/>
      <c r="AD712" s="126"/>
      <c r="AE712" s="126"/>
      <c r="AF712" s="126"/>
      <c r="AG712" s="126"/>
      <c r="AH712" s="126"/>
      <c r="AI712" s="126"/>
      <c r="AJ712" s="126"/>
      <c r="AK712" s="126"/>
      <c r="AL712" s="126"/>
      <c r="AM712" s="126"/>
      <c r="AN712" s="126"/>
      <c r="AO712" s="126"/>
      <c r="AP712" s="126"/>
    </row>
    <row r="713" customHeight="1" spans="12:42">
      <c r="L713" s="126"/>
      <c r="M713" s="126"/>
      <c r="N713" s="126"/>
      <c r="O713" s="126"/>
      <c r="P713" s="126"/>
      <c r="Q713" s="126"/>
      <c r="R713" s="126"/>
      <c r="S713" s="126"/>
      <c r="T713" s="126"/>
      <c r="U713" s="126"/>
      <c r="V713" s="126"/>
      <c r="W713" s="126"/>
      <c r="X713" s="126"/>
      <c r="Y713" s="126"/>
      <c r="Z713" s="126"/>
      <c r="AA713" s="126"/>
      <c r="AB713" s="126"/>
      <c r="AC713" s="126"/>
      <c r="AD713" s="126"/>
      <c r="AE713" s="126"/>
      <c r="AF713" s="126"/>
      <c r="AG713" s="126"/>
      <c r="AH713" s="126"/>
      <c r="AI713" s="126"/>
      <c r="AJ713" s="126"/>
      <c r="AK713" s="126"/>
      <c r="AL713" s="126"/>
      <c r="AM713" s="126"/>
      <c r="AN713" s="126"/>
      <c r="AO713" s="126"/>
      <c r="AP713" s="126"/>
    </row>
    <row r="714" customHeight="1" spans="12:42">
      <c r="L714" s="126"/>
      <c r="M714" s="126"/>
      <c r="N714" s="126"/>
      <c r="O714" s="126"/>
      <c r="P714" s="126"/>
      <c r="Q714" s="126"/>
      <c r="R714" s="126"/>
      <c r="S714" s="126"/>
      <c r="T714" s="126"/>
      <c r="U714" s="126"/>
      <c r="V714" s="126"/>
      <c r="W714" s="126"/>
      <c r="X714" s="126"/>
      <c r="Y714" s="126"/>
      <c r="Z714" s="126"/>
      <c r="AA714" s="126"/>
      <c r="AB714" s="126"/>
      <c r="AC714" s="126"/>
      <c r="AD714" s="126"/>
      <c r="AE714" s="126"/>
      <c r="AF714" s="126"/>
      <c r="AG714" s="126"/>
      <c r="AH714" s="126"/>
      <c r="AI714" s="126"/>
      <c r="AJ714" s="126"/>
      <c r="AK714" s="126"/>
      <c r="AL714" s="126"/>
      <c r="AM714" s="126"/>
      <c r="AN714" s="126"/>
      <c r="AO714" s="126"/>
      <c r="AP714" s="126"/>
    </row>
    <row r="715" customHeight="1" spans="12:42">
      <c r="L715" s="126"/>
      <c r="M715" s="126"/>
      <c r="N715" s="126"/>
      <c r="O715" s="126"/>
      <c r="P715" s="126"/>
      <c r="Q715" s="126"/>
      <c r="R715" s="126"/>
      <c r="S715" s="126"/>
      <c r="T715" s="126"/>
      <c r="U715" s="126"/>
      <c r="V715" s="126"/>
      <c r="W715" s="126"/>
      <c r="X715" s="126"/>
      <c r="Y715" s="126"/>
      <c r="Z715" s="126"/>
      <c r="AA715" s="126"/>
      <c r="AB715" s="126"/>
      <c r="AC715" s="126"/>
      <c r="AD715" s="126"/>
      <c r="AE715" s="126"/>
      <c r="AF715" s="126"/>
      <c r="AG715" s="126"/>
      <c r="AH715" s="126"/>
      <c r="AI715" s="126"/>
      <c r="AJ715" s="126"/>
      <c r="AK715" s="126"/>
      <c r="AL715" s="126"/>
      <c r="AM715" s="126"/>
      <c r="AN715" s="126"/>
      <c r="AO715" s="126"/>
      <c r="AP715" s="126"/>
    </row>
    <row r="716" customHeight="1" spans="12:42">
      <c r="L716" s="126"/>
      <c r="M716" s="126"/>
      <c r="N716" s="126"/>
      <c r="O716" s="126"/>
      <c r="P716" s="126"/>
      <c r="Q716" s="126"/>
      <c r="R716" s="126"/>
      <c r="S716" s="126"/>
      <c r="T716" s="126"/>
      <c r="U716" s="126"/>
      <c r="V716" s="126"/>
      <c r="W716" s="126"/>
      <c r="X716" s="126"/>
      <c r="Y716" s="126"/>
      <c r="Z716" s="126"/>
      <c r="AA716" s="126"/>
      <c r="AB716" s="126"/>
      <c r="AC716" s="126"/>
      <c r="AD716" s="126"/>
      <c r="AE716" s="126"/>
      <c r="AF716" s="126"/>
      <c r="AG716" s="126"/>
      <c r="AH716" s="126"/>
      <c r="AI716" s="126"/>
      <c r="AJ716" s="126"/>
      <c r="AK716" s="126"/>
      <c r="AL716" s="126"/>
      <c r="AM716" s="126"/>
      <c r="AN716" s="126"/>
      <c r="AO716" s="126"/>
      <c r="AP716" s="126"/>
    </row>
    <row r="717" customHeight="1" spans="12:42">
      <c r="L717" s="126"/>
      <c r="M717" s="126"/>
      <c r="N717" s="126"/>
      <c r="O717" s="126"/>
      <c r="P717" s="126"/>
      <c r="Q717" s="126"/>
      <c r="R717" s="126"/>
      <c r="S717" s="126"/>
      <c r="T717" s="126"/>
      <c r="U717" s="126"/>
      <c r="V717" s="126"/>
      <c r="W717" s="126"/>
      <c r="X717" s="126"/>
      <c r="Y717" s="126"/>
      <c r="Z717" s="126"/>
      <c r="AA717" s="126"/>
      <c r="AB717" s="126"/>
      <c r="AC717" s="126"/>
      <c r="AD717" s="126"/>
      <c r="AE717" s="126"/>
      <c r="AF717" s="126"/>
      <c r="AG717" s="126"/>
      <c r="AH717" s="126"/>
      <c r="AI717" s="126"/>
      <c r="AJ717" s="126"/>
      <c r="AK717" s="126"/>
      <c r="AL717" s="126"/>
      <c r="AM717" s="126"/>
      <c r="AN717" s="126"/>
      <c r="AO717" s="126"/>
      <c r="AP717" s="126"/>
    </row>
    <row r="718" customHeight="1" spans="12:42">
      <c r="L718" s="126"/>
      <c r="M718" s="126"/>
      <c r="N718" s="126"/>
      <c r="O718" s="126"/>
      <c r="P718" s="126"/>
      <c r="Q718" s="126"/>
      <c r="R718" s="126"/>
      <c r="S718" s="126"/>
      <c r="T718" s="126"/>
      <c r="U718" s="126"/>
      <c r="V718" s="126"/>
      <c r="W718" s="126"/>
      <c r="X718" s="126"/>
      <c r="Y718" s="126"/>
      <c r="Z718" s="126"/>
      <c r="AA718" s="126"/>
      <c r="AB718" s="126"/>
      <c r="AC718" s="126"/>
      <c r="AD718" s="126"/>
      <c r="AE718" s="126"/>
      <c r="AF718" s="126"/>
      <c r="AG718" s="126"/>
      <c r="AH718" s="126"/>
      <c r="AI718" s="126"/>
      <c r="AJ718" s="126"/>
      <c r="AK718" s="126"/>
      <c r="AL718" s="126"/>
      <c r="AM718" s="126"/>
      <c r="AN718" s="126"/>
      <c r="AO718" s="126"/>
      <c r="AP718" s="126"/>
    </row>
    <row r="719" customHeight="1" spans="12:42">
      <c r="L719" s="126"/>
      <c r="M719" s="126"/>
      <c r="N719" s="126"/>
      <c r="O719" s="126"/>
      <c r="P719" s="126"/>
      <c r="Q719" s="126"/>
      <c r="R719" s="126"/>
      <c r="S719" s="126"/>
      <c r="T719" s="126"/>
      <c r="U719" s="126"/>
      <c r="V719" s="126"/>
      <c r="W719" s="126"/>
      <c r="X719" s="126"/>
      <c r="Y719" s="126"/>
      <c r="Z719" s="126"/>
      <c r="AA719" s="126"/>
      <c r="AB719" s="126"/>
      <c r="AC719" s="126"/>
      <c r="AD719" s="126"/>
      <c r="AE719" s="126"/>
      <c r="AF719" s="126"/>
      <c r="AG719" s="126"/>
      <c r="AH719" s="126"/>
      <c r="AI719" s="126"/>
      <c r="AJ719" s="126"/>
      <c r="AK719" s="126"/>
      <c r="AL719" s="126"/>
      <c r="AM719" s="126"/>
      <c r="AN719" s="126"/>
      <c r="AO719" s="126"/>
      <c r="AP719" s="126"/>
    </row>
    <row r="720" customHeight="1" spans="12:42">
      <c r="L720" s="126"/>
      <c r="M720" s="126"/>
      <c r="N720" s="126"/>
      <c r="O720" s="126"/>
      <c r="P720" s="126"/>
      <c r="Q720" s="126"/>
      <c r="R720" s="126"/>
      <c r="S720" s="126"/>
      <c r="T720" s="126"/>
      <c r="U720" s="126"/>
      <c r="V720" s="126"/>
      <c r="W720" s="126"/>
      <c r="X720" s="126"/>
      <c r="Y720" s="126"/>
      <c r="Z720" s="126"/>
      <c r="AA720" s="126"/>
      <c r="AB720" s="126"/>
      <c r="AC720" s="126"/>
      <c r="AD720" s="126"/>
      <c r="AE720" s="126"/>
      <c r="AF720" s="126"/>
      <c r="AG720" s="126"/>
      <c r="AH720" s="126"/>
      <c r="AI720" s="126"/>
      <c r="AJ720" s="126"/>
      <c r="AK720" s="126"/>
      <c r="AL720" s="126"/>
      <c r="AM720" s="126"/>
      <c r="AN720" s="126"/>
      <c r="AO720" s="126"/>
      <c r="AP720" s="126"/>
    </row>
    <row r="721" customHeight="1" spans="12:42">
      <c r="L721" s="126"/>
      <c r="M721" s="126"/>
      <c r="N721" s="126"/>
      <c r="O721" s="126"/>
      <c r="P721" s="126"/>
      <c r="Q721" s="126"/>
      <c r="R721" s="126"/>
      <c r="S721" s="126"/>
      <c r="T721" s="126"/>
      <c r="U721" s="126"/>
      <c r="V721" s="126"/>
      <c r="W721" s="126"/>
      <c r="X721" s="126"/>
      <c r="Y721" s="126"/>
      <c r="Z721" s="126"/>
      <c r="AA721" s="126"/>
      <c r="AB721" s="126"/>
      <c r="AC721" s="126"/>
      <c r="AD721" s="126"/>
      <c r="AE721" s="126"/>
      <c r="AF721" s="126"/>
      <c r="AG721" s="126"/>
      <c r="AH721" s="126"/>
      <c r="AI721" s="126"/>
      <c r="AJ721" s="126"/>
      <c r="AK721" s="126"/>
      <c r="AL721" s="126"/>
      <c r="AM721" s="126"/>
      <c r="AN721" s="126"/>
      <c r="AO721" s="126"/>
      <c r="AP721" s="126"/>
    </row>
    <row r="722" customHeight="1" spans="12:42">
      <c r="L722" s="126"/>
      <c r="M722" s="126"/>
      <c r="N722" s="126"/>
      <c r="O722" s="126"/>
      <c r="P722" s="126"/>
      <c r="Q722" s="126"/>
      <c r="R722" s="126"/>
      <c r="S722" s="126"/>
      <c r="T722" s="126"/>
      <c r="U722" s="126"/>
      <c r="V722" s="126"/>
      <c r="W722" s="126"/>
      <c r="X722" s="126"/>
      <c r="Y722" s="126"/>
      <c r="Z722" s="126"/>
      <c r="AA722" s="126"/>
      <c r="AB722" s="126"/>
      <c r="AC722" s="126"/>
      <c r="AD722" s="126"/>
      <c r="AE722" s="126"/>
      <c r="AF722" s="126"/>
      <c r="AG722" s="126"/>
      <c r="AH722" s="126"/>
      <c r="AI722" s="126"/>
      <c r="AJ722" s="126"/>
      <c r="AK722" s="126"/>
      <c r="AL722" s="126"/>
      <c r="AM722" s="126"/>
      <c r="AN722" s="126"/>
      <c r="AO722" s="126"/>
      <c r="AP722" s="126"/>
    </row>
    <row r="723" customHeight="1" spans="12:42">
      <c r="L723" s="126"/>
      <c r="M723" s="126"/>
      <c r="N723" s="126"/>
      <c r="O723" s="126"/>
      <c r="P723" s="126"/>
      <c r="Q723" s="126"/>
      <c r="R723" s="126"/>
      <c r="S723" s="126"/>
      <c r="T723" s="126"/>
      <c r="U723" s="126"/>
      <c r="V723" s="126"/>
      <c r="W723" s="126"/>
      <c r="X723" s="126"/>
      <c r="Y723" s="126"/>
      <c r="Z723" s="126"/>
      <c r="AA723" s="126"/>
      <c r="AB723" s="126"/>
      <c r="AC723" s="126"/>
      <c r="AD723" s="126"/>
      <c r="AE723" s="126"/>
      <c r="AF723" s="126"/>
      <c r="AG723" s="126"/>
      <c r="AH723" s="126"/>
      <c r="AI723" s="126"/>
      <c r="AJ723" s="126"/>
      <c r="AK723" s="126"/>
      <c r="AL723" s="126"/>
      <c r="AM723" s="126"/>
      <c r="AN723" s="126"/>
      <c r="AO723" s="126"/>
      <c r="AP723" s="126"/>
    </row>
    <row r="724" customHeight="1" spans="12:42">
      <c r="L724" s="126"/>
      <c r="M724" s="126"/>
      <c r="N724" s="126"/>
      <c r="O724" s="126"/>
      <c r="P724" s="126"/>
      <c r="Q724" s="126"/>
      <c r="R724" s="126"/>
      <c r="S724" s="126"/>
      <c r="T724" s="126"/>
      <c r="U724" s="126"/>
      <c r="V724" s="126"/>
      <c r="W724" s="126"/>
      <c r="X724" s="126"/>
      <c r="Y724" s="126"/>
      <c r="Z724" s="126"/>
      <c r="AA724" s="126"/>
      <c r="AB724" s="126"/>
      <c r="AC724" s="126"/>
      <c r="AD724" s="126"/>
      <c r="AE724" s="126"/>
      <c r="AF724" s="126"/>
      <c r="AG724" s="126"/>
      <c r="AH724" s="126"/>
      <c r="AI724" s="126"/>
      <c r="AJ724" s="126"/>
      <c r="AK724" s="126"/>
      <c r="AL724" s="126"/>
      <c r="AM724" s="126"/>
      <c r="AN724" s="126"/>
      <c r="AO724" s="126"/>
      <c r="AP724" s="126"/>
    </row>
    <row r="725" customHeight="1" spans="12:42">
      <c r="L725" s="126"/>
      <c r="M725" s="126"/>
      <c r="N725" s="126"/>
      <c r="O725" s="126"/>
      <c r="P725" s="126"/>
      <c r="Q725" s="126"/>
      <c r="R725" s="126"/>
      <c r="S725" s="126"/>
      <c r="T725" s="126"/>
      <c r="U725" s="126"/>
      <c r="V725" s="126"/>
      <c r="W725" s="126"/>
      <c r="X725" s="126"/>
      <c r="Y725" s="126"/>
      <c r="Z725" s="126"/>
      <c r="AA725" s="126"/>
      <c r="AB725" s="126"/>
      <c r="AC725" s="126"/>
      <c r="AD725" s="126"/>
      <c r="AE725" s="126"/>
      <c r="AF725" s="126"/>
      <c r="AG725" s="126"/>
      <c r="AH725" s="126"/>
      <c r="AI725" s="126"/>
      <c r="AJ725" s="126"/>
      <c r="AK725" s="126"/>
      <c r="AL725" s="126"/>
      <c r="AM725" s="126"/>
      <c r="AN725" s="126"/>
      <c r="AO725" s="126"/>
      <c r="AP725" s="126"/>
    </row>
    <row r="726" customHeight="1" spans="12:42">
      <c r="L726" s="126"/>
      <c r="M726" s="126"/>
      <c r="N726" s="126"/>
      <c r="O726" s="126"/>
      <c r="P726" s="126"/>
      <c r="Q726" s="126"/>
      <c r="R726" s="126"/>
      <c r="S726" s="126"/>
      <c r="T726" s="126"/>
      <c r="U726" s="126"/>
      <c r="V726" s="126"/>
      <c r="W726" s="126"/>
      <c r="X726" s="126"/>
      <c r="Y726" s="126"/>
      <c r="Z726" s="126"/>
      <c r="AA726" s="126"/>
      <c r="AB726" s="126"/>
      <c r="AC726" s="126"/>
      <c r="AD726" s="126"/>
      <c r="AE726" s="126"/>
      <c r="AF726" s="126"/>
      <c r="AG726" s="126"/>
      <c r="AH726" s="126"/>
      <c r="AI726" s="126"/>
      <c r="AJ726" s="126"/>
      <c r="AK726" s="126"/>
      <c r="AL726" s="126"/>
      <c r="AM726" s="126"/>
      <c r="AN726" s="126"/>
      <c r="AO726" s="126"/>
      <c r="AP726" s="126"/>
    </row>
    <row r="727" customHeight="1" spans="12:42">
      <c r="L727" s="126"/>
      <c r="M727" s="126"/>
      <c r="N727" s="126"/>
      <c r="O727" s="126"/>
      <c r="P727" s="126"/>
      <c r="Q727" s="126"/>
      <c r="R727" s="126"/>
      <c r="S727" s="126"/>
      <c r="T727" s="126"/>
      <c r="U727" s="126"/>
      <c r="V727" s="126"/>
      <c r="W727" s="126"/>
      <c r="X727" s="126"/>
      <c r="Y727" s="126"/>
      <c r="Z727" s="126"/>
      <c r="AA727" s="126"/>
      <c r="AB727" s="126"/>
      <c r="AC727" s="126"/>
      <c r="AD727" s="126"/>
      <c r="AE727" s="126"/>
      <c r="AF727" s="126"/>
      <c r="AG727" s="126"/>
      <c r="AH727" s="126"/>
      <c r="AI727" s="126"/>
      <c r="AJ727" s="126"/>
      <c r="AK727" s="126"/>
      <c r="AL727" s="126"/>
      <c r="AM727" s="126"/>
      <c r="AN727" s="126"/>
      <c r="AO727" s="126"/>
      <c r="AP727" s="126"/>
    </row>
    <row r="728" customHeight="1" spans="12:42">
      <c r="L728" s="126"/>
      <c r="M728" s="126"/>
      <c r="N728" s="126"/>
      <c r="O728" s="126"/>
      <c r="P728" s="126"/>
      <c r="Q728" s="126"/>
      <c r="R728" s="126"/>
      <c r="S728" s="126"/>
      <c r="T728" s="126"/>
      <c r="U728" s="126"/>
      <c r="V728" s="126"/>
      <c r="W728" s="126"/>
      <c r="X728" s="126"/>
      <c r="Y728" s="126"/>
      <c r="Z728" s="126"/>
      <c r="AA728" s="126"/>
      <c r="AB728" s="126"/>
      <c r="AC728" s="126"/>
      <c r="AD728" s="126"/>
      <c r="AE728" s="126"/>
      <c r="AF728" s="126"/>
      <c r="AG728" s="126"/>
      <c r="AH728" s="126"/>
      <c r="AI728" s="126"/>
      <c r="AJ728" s="126"/>
      <c r="AK728" s="126"/>
      <c r="AL728" s="126"/>
      <c r="AM728" s="126"/>
      <c r="AN728" s="126"/>
      <c r="AO728" s="126"/>
      <c r="AP728" s="126"/>
    </row>
    <row r="729" customHeight="1" spans="12:42">
      <c r="L729" s="126"/>
      <c r="M729" s="126"/>
      <c r="N729" s="126"/>
      <c r="O729" s="126"/>
      <c r="P729" s="126"/>
      <c r="Q729" s="126"/>
      <c r="R729" s="126"/>
      <c r="S729" s="126"/>
      <c r="T729" s="126"/>
      <c r="U729" s="126"/>
      <c r="V729" s="126"/>
      <c r="W729" s="126"/>
      <c r="X729" s="126"/>
      <c r="Y729" s="126"/>
      <c r="Z729" s="126"/>
      <c r="AA729" s="126"/>
      <c r="AB729" s="126"/>
      <c r="AC729" s="126"/>
      <c r="AD729" s="126"/>
      <c r="AE729" s="126"/>
      <c r="AF729" s="126"/>
      <c r="AG729" s="126"/>
      <c r="AH729" s="126"/>
      <c r="AI729" s="126"/>
      <c r="AJ729" s="126"/>
      <c r="AK729" s="126"/>
      <c r="AL729" s="126"/>
      <c r="AM729" s="126"/>
      <c r="AN729" s="126"/>
      <c r="AO729" s="126"/>
      <c r="AP729" s="126"/>
    </row>
    <row r="730" customHeight="1" spans="12:42">
      <c r="L730" s="126"/>
      <c r="M730" s="126"/>
      <c r="N730" s="126"/>
      <c r="O730" s="126"/>
      <c r="P730" s="126"/>
      <c r="Q730" s="126"/>
      <c r="R730" s="126"/>
      <c r="S730" s="126"/>
      <c r="T730" s="126"/>
      <c r="U730" s="126"/>
      <c r="V730" s="126"/>
      <c r="W730" s="126"/>
      <c r="X730" s="126"/>
      <c r="Y730" s="126"/>
      <c r="Z730" s="126"/>
      <c r="AA730" s="126"/>
      <c r="AB730" s="126"/>
      <c r="AC730" s="126"/>
      <c r="AD730" s="126"/>
      <c r="AE730" s="126"/>
      <c r="AF730" s="126"/>
      <c r="AG730" s="126"/>
      <c r="AH730" s="126"/>
      <c r="AI730" s="126"/>
      <c r="AJ730" s="126"/>
      <c r="AK730" s="126"/>
      <c r="AL730" s="126"/>
      <c r="AM730" s="126"/>
      <c r="AN730" s="126"/>
      <c r="AO730" s="126"/>
      <c r="AP730" s="126"/>
    </row>
    <row r="731" customHeight="1" spans="12:42">
      <c r="L731" s="126"/>
      <c r="M731" s="126"/>
      <c r="N731" s="126"/>
      <c r="O731" s="126"/>
      <c r="P731" s="126"/>
      <c r="Q731" s="126"/>
      <c r="R731" s="126"/>
      <c r="S731" s="126"/>
      <c r="T731" s="126"/>
      <c r="U731" s="126"/>
      <c r="V731" s="126"/>
      <c r="W731" s="126"/>
      <c r="X731" s="126"/>
      <c r="Y731" s="126"/>
      <c r="Z731" s="126"/>
      <c r="AA731" s="126"/>
      <c r="AB731" s="126"/>
      <c r="AC731" s="126"/>
      <c r="AD731" s="126"/>
      <c r="AE731" s="126"/>
      <c r="AF731" s="126"/>
      <c r="AG731" s="126"/>
      <c r="AH731" s="126"/>
      <c r="AI731" s="126"/>
      <c r="AJ731" s="126"/>
      <c r="AK731" s="126"/>
      <c r="AL731" s="126"/>
      <c r="AM731" s="126"/>
      <c r="AN731" s="126"/>
      <c r="AO731" s="126"/>
      <c r="AP731" s="126"/>
    </row>
    <row r="732" customHeight="1" spans="12:42">
      <c r="L732" s="126"/>
      <c r="M732" s="126"/>
      <c r="N732" s="126"/>
      <c r="O732" s="126"/>
      <c r="P732" s="126"/>
      <c r="Q732" s="126"/>
      <c r="R732" s="126"/>
      <c r="S732" s="126"/>
      <c r="T732" s="126"/>
      <c r="U732" s="126"/>
      <c r="V732" s="126"/>
      <c r="W732" s="126"/>
      <c r="X732" s="126"/>
      <c r="Y732" s="126"/>
      <c r="Z732" s="126"/>
      <c r="AA732" s="126"/>
      <c r="AB732" s="126"/>
      <c r="AC732" s="126"/>
      <c r="AD732" s="126"/>
      <c r="AE732" s="126"/>
      <c r="AF732" s="126"/>
      <c r="AG732" s="126"/>
      <c r="AH732" s="126"/>
      <c r="AI732" s="126"/>
      <c r="AJ732" s="126"/>
      <c r="AK732" s="126"/>
      <c r="AL732" s="126"/>
      <c r="AM732" s="126"/>
      <c r="AN732" s="126"/>
      <c r="AO732" s="126"/>
      <c r="AP732" s="126"/>
    </row>
    <row r="733" customHeight="1" spans="12:42">
      <c r="L733" s="126"/>
      <c r="M733" s="126"/>
      <c r="N733" s="126"/>
      <c r="O733" s="126"/>
      <c r="P733" s="126"/>
      <c r="Q733" s="126"/>
      <c r="R733" s="126"/>
      <c r="S733" s="126"/>
      <c r="T733" s="126"/>
      <c r="U733" s="126"/>
      <c r="V733" s="126"/>
      <c r="W733" s="126"/>
      <c r="X733" s="126"/>
      <c r="Y733" s="126"/>
      <c r="Z733" s="126"/>
      <c r="AA733" s="126"/>
      <c r="AB733" s="126"/>
      <c r="AC733" s="126"/>
      <c r="AD733" s="126"/>
      <c r="AE733" s="126"/>
      <c r="AF733" s="126"/>
      <c r="AG733" s="126"/>
      <c r="AH733" s="126"/>
      <c r="AI733" s="126"/>
      <c r="AJ733" s="126"/>
      <c r="AK733" s="126"/>
      <c r="AL733" s="126"/>
      <c r="AM733" s="126"/>
      <c r="AN733" s="126"/>
      <c r="AO733" s="126"/>
      <c r="AP733" s="126"/>
    </row>
    <row r="734" customHeight="1" spans="12:42">
      <c r="L734" s="126"/>
      <c r="M734" s="126"/>
      <c r="N734" s="126"/>
      <c r="O734" s="126"/>
      <c r="P734" s="126"/>
      <c r="Q734" s="126"/>
      <c r="R734" s="126"/>
      <c r="S734" s="126"/>
      <c r="T734" s="126"/>
      <c r="U734" s="126"/>
      <c r="V734" s="126"/>
      <c r="W734" s="126"/>
      <c r="X734" s="126"/>
      <c r="Y734" s="126"/>
      <c r="Z734" s="126"/>
      <c r="AA734" s="126"/>
      <c r="AB734" s="126"/>
      <c r="AC734" s="126"/>
      <c r="AD734" s="126"/>
      <c r="AE734" s="126"/>
      <c r="AF734" s="126"/>
      <c r="AG734" s="126"/>
      <c r="AH734" s="126"/>
      <c r="AI734" s="126"/>
      <c r="AJ734" s="126"/>
      <c r="AK734" s="126"/>
      <c r="AL734" s="126"/>
      <c r="AM734" s="126"/>
      <c r="AN734" s="126"/>
      <c r="AO734" s="126"/>
      <c r="AP734" s="126"/>
    </row>
    <row r="735" customHeight="1" spans="12:42">
      <c r="L735" s="126"/>
      <c r="M735" s="126"/>
      <c r="N735" s="126"/>
      <c r="O735" s="126"/>
      <c r="P735" s="126"/>
      <c r="Q735" s="126"/>
      <c r="R735" s="126"/>
      <c r="S735" s="126"/>
      <c r="T735" s="126"/>
      <c r="U735" s="126"/>
      <c r="V735" s="126"/>
      <c r="W735" s="126"/>
      <c r="X735" s="126"/>
      <c r="Y735" s="126"/>
      <c r="Z735" s="126"/>
      <c r="AA735" s="126"/>
      <c r="AB735" s="126"/>
      <c r="AC735" s="126"/>
      <c r="AD735" s="126"/>
      <c r="AE735" s="126"/>
      <c r="AF735" s="126"/>
      <c r="AG735" s="126"/>
      <c r="AH735" s="126"/>
      <c r="AI735" s="126"/>
      <c r="AJ735" s="126"/>
      <c r="AK735" s="126"/>
      <c r="AL735" s="126"/>
      <c r="AM735" s="126"/>
      <c r="AN735" s="126"/>
      <c r="AO735" s="126"/>
      <c r="AP735" s="126"/>
    </row>
    <row r="736" customHeight="1" spans="12:42">
      <c r="L736" s="126"/>
      <c r="M736" s="126"/>
      <c r="N736" s="126"/>
      <c r="O736" s="126"/>
      <c r="P736" s="126"/>
      <c r="Q736" s="126"/>
      <c r="R736" s="126"/>
      <c r="S736" s="126"/>
      <c r="T736" s="126"/>
      <c r="U736" s="126"/>
      <c r="V736" s="126"/>
      <c r="W736" s="126"/>
      <c r="X736" s="126"/>
      <c r="Y736" s="126"/>
      <c r="Z736" s="126"/>
      <c r="AA736" s="126"/>
      <c r="AB736" s="126"/>
      <c r="AC736" s="126"/>
      <c r="AD736" s="126"/>
      <c r="AE736" s="126"/>
      <c r="AF736" s="126"/>
      <c r="AG736" s="126"/>
      <c r="AH736" s="126"/>
      <c r="AI736" s="126"/>
      <c r="AJ736" s="126"/>
      <c r="AK736" s="126"/>
      <c r="AL736" s="126"/>
      <c r="AM736" s="126"/>
      <c r="AN736" s="126"/>
      <c r="AO736" s="126"/>
      <c r="AP736" s="126"/>
    </row>
    <row r="737" customHeight="1" spans="12:42">
      <c r="L737" s="126"/>
      <c r="M737" s="126"/>
      <c r="N737" s="126"/>
      <c r="O737" s="126"/>
      <c r="P737" s="126"/>
      <c r="Q737" s="126"/>
      <c r="R737" s="126"/>
      <c r="S737" s="126"/>
      <c r="T737" s="126"/>
      <c r="U737" s="126"/>
      <c r="V737" s="126"/>
      <c r="W737" s="126"/>
      <c r="X737" s="126"/>
      <c r="Y737" s="126"/>
      <c r="Z737" s="126"/>
      <c r="AA737" s="126"/>
      <c r="AB737" s="126"/>
      <c r="AC737" s="126"/>
      <c r="AD737" s="126"/>
      <c r="AE737" s="126"/>
      <c r="AF737" s="126"/>
      <c r="AG737" s="126"/>
      <c r="AH737" s="126"/>
      <c r="AI737" s="126"/>
      <c r="AJ737" s="126"/>
      <c r="AK737" s="126"/>
      <c r="AL737" s="126"/>
      <c r="AM737" s="126"/>
      <c r="AN737" s="126"/>
      <c r="AO737" s="126"/>
      <c r="AP737" s="126"/>
    </row>
    <row r="738" customHeight="1" spans="12:42">
      <c r="L738" s="126"/>
      <c r="M738" s="126"/>
      <c r="N738" s="126"/>
      <c r="O738" s="126"/>
      <c r="P738" s="126"/>
      <c r="Q738" s="126"/>
      <c r="R738" s="126"/>
      <c r="S738" s="126"/>
      <c r="T738" s="126"/>
      <c r="U738" s="126"/>
      <c r="V738" s="126"/>
      <c r="W738" s="126"/>
      <c r="X738" s="126"/>
      <c r="Y738" s="126"/>
      <c r="Z738" s="126"/>
      <c r="AA738" s="126"/>
      <c r="AB738" s="126"/>
      <c r="AC738" s="126"/>
      <c r="AD738" s="126"/>
      <c r="AE738" s="126"/>
      <c r="AF738" s="126"/>
      <c r="AG738" s="126"/>
      <c r="AH738" s="126"/>
      <c r="AI738" s="126"/>
      <c r="AJ738" s="126"/>
      <c r="AK738" s="126"/>
      <c r="AL738" s="126"/>
      <c r="AM738" s="126"/>
      <c r="AN738" s="126"/>
      <c r="AO738" s="126"/>
      <c r="AP738" s="126"/>
    </row>
    <row r="739" customHeight="1" spans="12:42">
      <c r="L739" s="126"/>
      <c r="M739" s="126"/>
      <c r="N739" s="126"/>
      <c r="O739" s="126"/>
      <c r="P739" s="126"/>
      <c r="Q739" s="126"/>
      <c r="R739" s="126"/>
      <c r="S739" s="126"/>
      <c r="T739" s="126"/>
      <c r="U739" s="126"/>
      <c r="V739" s="126"/>
      <c r="W739" s="126"/>
      <c r="X739" s="126"/>
      <c r="Y739" s="126"/>
      <c r="Z739" s="126"/>
      <c r="AA739" s="126"/>
      <c r="AB739" s="126"/>
      <c r="AC739" s="126"/>
      <c r="AD739" s="126"/>
      <c r="AE739" s="126"/>
      <c r="AF739" s="126"/>
      <c r="AG739" s="126"/>
      <c r="AH739" s="126"/>
      <c r="AI739" s="126"/>
      <c r="AJ739" s="126"/>
      <c r="AK739" s="126"/>
      <c r="AL739" s="126"/>
      <c r="AM739" s="126"/>
      <c r="AN739" s="126"/>
      <c r="AO739" s="126"/>
      <c r="AP739" s="126"/>
    </row>
    <row r="740" customHeight="1" spans="12:42">
      <c r="L740" s="126"/>
      <c r="M740" s="126"/>
      <c r="N740" s="126"/>
      <c r="O740" s="126"/>
      <c r="P740" s="126"/>
      <c r="Q740" s="126"/>
      <c r="R740" s="126"/>
      <c r="S740" s="126"/>
      <c r="T740" s="126"/>
      <c r="U740" s="126"/>
      <c r="V740" s="126"/>
      <c r="W740" s="126"/>
      <c r="X740" s="126"/>
      <c r="Y740" s="126"/>
      <c r="Z740" s="126"/>
      <c r="AA740" s="126"/>
      <c r="AB740" s="126"/>
      <c r="AC740" s="126"/>
      <c r="AD740" s="126"/>
      <c r="AE740" s="126"/>
      <c r="AF740" s="126"/>
      <c r="AG740" s="126"/>
      <c r="AH740" s="126"/>
      <c r="AI740" s="126"/>
      <c r="AJ740" s="126"/>
      <c r="AK740" s="126"/>
      <c r="AL740" s="126"/>
      <c r="AM740" s="126"/>
      <c r="AN740" s="126"/>
      <c r="AO740" s="126"/>
      <c r="AP740" s="126"/>
    </row>
    <row r="741" customHeight="1" spans="12:42">
      <c r="L741" s="126"/>
      <c r="M741" s="126"/>
      <c r="N741" s="126"/>
      <c r="O741" s="126"/>
      <c r="P741" s="126"/>
      <c r="Q741" s="126"/>
      <c r="R741" s="126"/>
      <c r="S741" s="126"/>
      <c r="T741" s="126"/>
      <c r="U741" s="126"/>
      <c r="V741" s="126"/>
      <c r="W741" s="126"/>
      <c r="X741" s="126"/>
      <c r="Y741" s="126"/>
      <c r="Z741" s="126"/>
      <c r="AA741" s="126"/>
      <c r="AB741" s="126"/>
      <c r="AC741" s="126"/>
      <c r="AD741" s="126"/>
      <c r="AE741" s="126"/>
      <c r="AF741" s="126"/>
      <c r="AG741" s="126"/>
      <c r="AH741" s="126"/>
      <c r="AI741" s="126"/>
      <c r="AJ741" s="126"/>
      <c r="AK741" s="126"/>
      <c r="AL741" s="126"/>
      <c r="AM741" s="126"/>
      <c r="AN741" s="126"/>
      <c r="AO741" s="126"/>
      <c r="AP741" s="126"/>
    </row>
    <row r="742" customHeight="1" spans="12:42">
      <c r="L742" s="126"/>
      <c r="M742" s="126"/>
      <c r="N742" s="126"/>
      <c r="O742" s="126"/>
      <c r="P742" s="126"/>
      <c r="Q742" s="126"/>
      <c r="R742" s="126"/>
      <c r="S742" s="126"/>
      <c r="T742" s="126"/>
      <c r="U742" s="126"/>
      <c r="V742" s="126"/>
      <c r="W742" s="126"/>
      <c r="X742" s="126"/>
      <c r="Y742" s="126"/>
      <c r="Z742" s="126"/>
      <c r="AA742" s="126"/>
      <c r="AB742" s="126"/>
      <c r="AC742" s="126"/>
      <c r="AD742" s="126"/>
      <c r="AE742" s="126"/>
      <c r="AF742" s="126"/>
      <c r="AG742" s="126"/>
      <c r="AH742" s="126"/>
      <c r="AI742" s="126"/>
      <c r="AJ742" s="126"/>
      <c r="AK742" s="126"/>
      <c r="AL742" s="126"/>
      <c r="AM742" s="126"/>
      <c r="AN742" s="126"/>
      <c r="AO742" s="126"/>
      <c r="AP742" s="126"/>
    </row>
    <row r="743" customHeight="1" spans="12:42">
      <c r="L743" s="126"/>
      <c r="M743" s="126"/>
      <c r="N743" s="126"/>
      <c r="O743" s="126"/>
      <c r="P743" s="126"/>
      <c r="Q743" s="126"/>
      <c r="R743" s="126"/>
      <c r="S743" s="126"/>
      <c r="T743" s="126"/>
      <c r="U743" s="126"/>
      <c r="V743" s="126"/>
      <c r="W743" s="126"/>
      <c r="X743" s="126"/>
      <c r="Y743" s="126"/>
      <c r="Z743" s="126"/>
      <c r="AA743" s="126"/>
      <c r="AB743" s="126"/>
      <c r="AC743" s="126"/>
      <c r="AD743" s="126"/>
      <c r="AE743" s="126"/>
      <c r="AF743" s="126"/>
      <c r="AG743" s="126"/>
      <c r="AH743" s="126"/>
      <c r="AI743" s="126"/>
      <c r="AJ743" s="126"/>
      <c r="AK743" s="126"/>
      <c r="AL743" s="126"/>
      <c r="AM743" s="126"/>
      <c r="AN743" s="126"/>
      <c r="AO743" s="126"/>
      <c r="AP743" s="126"/>
    </row>
    <row r="744" customHeight="1" spans="12:42">
      <c r="L744" s="126"/>
      <c r="M744" s="126"/>
      <c r="N744" s="126"/>
      <c r="O744" s="126"/>
      <c r="P744" s="126"/>
      <c r="Q744" s="126"/>
      <c r="R744" s="126"/>
      <c r="S744" s="126"/>
      <c r="T744" s="126"/>
      <c r="U744" s="126"/>
      <c r="V744" s="126"/>
      <c r="W744" s="126"/>
      <c r="X744" s="126"/>
      <c r="Y744" s="126"/>
      <c r="Z744" s="126"/>
      <c r="AA744" s="126"/>
      <c r="AB744" s="126"/>
      <c r="AC744" s="126"/>
      <c r="AD744" s="126"/>
      <c r="AE744" s="126"/>
      <c r="AF744" s="126"/>
      <c r="AG744" s="126"/>
      <c r="AH744" s="126"/>
      <c r="AI744" s="126"/>
      <c r="AJ744" s="126"/>
      <c r="AK744" s="126"/>
      <c r="AL744" s="126"/>
      <c r="AM744" s="126"/>
      <c r="AN744" s="126"/>
      <c r="AO744" s="126"/>
      <c r="AP744" s="126"/>
    </row>
    <row r="745" customHeight="1" spans="12:42">
      <c r="L745" s="126"/>
      <c r="M745" s="126"/>
      <c r="N745" s="126"/>
      <c r="O745" s="126"/>
      <c r="P745" s="126"/>
      <c r="Q745" s="126"/>
      <c r="R745" s="126"/>
      <c r="S745" s="126"/>
      <c r="T745" s="126"/>
      <c r="U745" s="126"/>
      <c r="V745" s="126"/>
      <c r="W745" s="126"/>
      <c r="X745" s="126"/>
      <c r="Y745" s="126"/>
      <c r="Z745" s="126"/>
      <c r="AA745" s="126"/>
      <c r="AB745" s="126"/>
      <c r="AC745" s="126"/>
      <c r="AD745" s="126"/>
      <c r="AE745" s="126"/>
      <c r="AF745" s="126"/>
      <c r="AG745" s="126"/>
      <c r="AH745" s="126"/>
      <c r="AI745" s="126"/>
      <c r="AJ745" s="126"/>
      <c r="AK745" s="126"/>
      <c r="AL745" s="126"/>
      <c r="AM745" s="126"/>
      <c r="AN745" s="126"/>
      <c r="AO745" s="126"/>
      <c r="AP745" s="126"/>
    </row>
    <row r="746" customHeight="1" spans="12:42">
      <c r="L746" s="126"/>
      <c r="M746" s="126"/>
      <c r="N746" s="126"/>
      <c r="O746" s="126"/>
      <c r="P746" s="126"/>
      <c r="Q746" s="126"/>
      <c r="R746" s="126"/>
      <c r="S746" s="126"/>
      <c r="T746" s="126"/>
      <c r="U746" s="126"/>
      <c r="V746" s="126"/>
      <c r="W746" s="126"/>
      <c r="X746" s="126"/>
      <c r="Y746" s="126"/>
      <c r="Z746" s="126"/>
      <c r="AA746" s="126"/>
      <c r="AB746" s="126"/>
      <c r="AC746" s="126"/>
      <c r="AD746" s="126"/>
      <c r="AE746" s="126"/>
      <c r="AF746" s="126"/>
      <c r="AG746" s="126"/>
      <c r="AH746" s="126"/>
      <c r="AI746" s="126"/>
      <c r="AJ746" s="126"/>
      <c r="AK746" s="126"/>
      <c r="AL746" s="126"/>
      <c r="AM746" s="126"/>
      <c r="AN746" s="126"/>
      <c r="AO746" s="126"/>
      <c r="AP746" s="126"/>
    </row>
    <row r="747" customHeight="1" spans="12:42">
      <c r="L747" s="126"/>
      <c r="M747" s="126"/>
      <c r="N747" s="126"/>
      <c r="O747" s="126"/>
      <c r="P747" s="126"/>
      <c r="Q747" s="126"/>
      <c r="R747" s="126"/>
      <c r="S747" s="126"/>
      <c r="T747" s="126"/>
      <c r="U747" s="126"/>
      <c r="V747" s="126"/>
      <c r="W747" s="126"/>
      <c r="X747" s="126"/>
      <c r="Y747" s="126"/>
      <c r="Z747" s="126"/>
      <c r="AA747" s="126"/>
      <c r="AB747" s="126"/>
      <c r="AC747" s="126"/>
      <c r="AD747" s="126"/>
      <c r="AE747" s="126"/>
      <c r="AF747" s="126"/>
      <c r="AG747" s="126"/>
      <c r="AH747" s="126"/>
      <c r="AI747" s="126"/>
      <c r="AJ747" s="126"/>
      <c r="AK747" s="126"/>
      <c r="AL747" s="126"/>
      <c r="AM747" s="126"/>
      <c r="AN747" s="126"/>
      <c r="AO747" s="126"/>
      <c r="AP747" s="126"/>
    </row>
    <row r="748" customHeight="1" spans="12:42">
      <c r="L748" s="126"/>
      <c r="M748" s="126"/>
      <c r="N748" s="126"/>
      <c r="O748" s="126"/>
      <c r="P748" s="126"/>
      <c r="Q748" s="126"/>
      <c r="R748" s="126"/>
      <c r="S748" s="126"/>
      <c r="T748" s="126"/>
      <c r="U748" s="126"/>
      <c r="V748" s="126"/>
      <c r="W748" s="126"/>
      <c r="X748" s="126"/>
      <c r="Y748" s="126"/>
      <c r="Z748" s="126"/>
      <c r="AA748" s="126"/>
      <c r="AB748" s="126"/>
      <c r="AC748" s="126"/>
      <c r="AD748" s="126"/>
      <c r="AE748" s="126"/>
      <c r="AF748" s="126"/>
      <c r="AG748" s="126"/>
      <c r="AH748" s="126"/>
      <c r="AI748" s="126"/>
      <c r="AJ748" s="126"/>
      <c r="AK748" s="126"/>
      <c r="AL748" s="126"/>
      <c r="AM748" s="126"/>
      <c r="AN748" s="126"/>
      <c r="AO748" s="126"/>
      <c r="AP748" s="126"/>
    </row>
    <row r="749" customHeight="1" spans="12:42">
      <c r="L749" s="126"/>
      <c r="M749" s="126"/>
      <c r="N749" s="126"/>
      <c r="O749" s="126"/>
      <c r="P749" s="126"/>
      <c r="Q749" s="126"/>
      <c r="R749" s="126"/>
      <c r="S749" s="126"/>
      <c r="T749" s="126"/>
      <c r="U749" s="126"/>
      <c r="V749" s="126"/>
      <c r="W749" s="126"/>
      <c r="X749" s="126"/>
      <c r="Y749" s="126"/>
      <c r="Z749" s="126"/>
      <c r="AA749" s="126"/>
      <c r="AB749" s="126"/>
      <c r="AC749" s="126"/>
      <c r="AD749" s="126"/>
      <c r="AE749" s="126"/>
      <c r="AF749" s="126"/>
      <c r="AG749" s="126"/>
      <c r="AH749" s="126"/>
      <c r="AI749" s="126"/>
      <c r="AJ749" s="126"/>
      <c r="AK749" s="126"/>
      <c r="AL749" s="126"/>
      <c r="AM749" s="126"/>
      <c r="AN749" s="126"/>
      <c r="AO749" s="126"/>
      <c r="AP749" s="126"/>
    </row>
    <row r="750" customHeight="1" spans="12:42">
      <c r="L750" s="126"/>
      <c r="M750" s="126"/>
      <c r="N750" s="126"/>
      <c r="O750" s="126"/>
      <c r="P750" s="126"/>
      <c r="Q750" s="126"/>
      <c r="R750" s="126"/>
      <c r="S750" s="126"/>
      <c r="T750" s="126"/>
      <c r="U750" s="126"/>
      <c r="V750" s="126"/>
      <c r="W750" s="126"/>
      <c r="X750" s="126"/>
      <c r="Y750" s="126"/>
      <c r="Z750" s="126"/>
      <c r="AA750" s="126"/>
      <c r="AB750" s="126"/>
      <c r="AC750" s="126"/>
      <c r="AD750" s="126"/>
      <c r="AE750" s="126"/>
      <c r="AF750" s="126"/>
      <c r="AG750" s="126"/>
      <c r="AH750" s="126"/>
      <c r="AI750" s="126"/>
      <c r="AJ750" s="126"/>
      <c r="AK750" s="126"/>
      <c r="AL750" s="126"/>
      <c r="AM750" s="126"/>
      <c r="AN750" s="126"/>
      <c r="AO750" s="126"/>
      <c r="AP750" s="126"/>
    </row>
    <row r="751" customHeight="1" spans="12:42">
      <c r="L751" s="126"/>
      <c r="M751" s="126"/>
      <c r="N751" s="126"/>
      <c r="O751" s="126"/>
      <c r="P751" s="126"/>
      <c r="Q751" s="126"/>
      <c r="R751" s="126"/>
      <c r="S751" s="126"/>
      <c r="T751" s="126"/>
      <c r="U751" s="126"/>
      <c r="V751" s="126"/>
      <c r="W751" s="126"/>
      <c r="X751" s="126"/>
      <c r="Y751" s="126"/>
      <c r="Z751" s="126"/>
      <c r="AA751" s="126"/>
      <c r="AB751" s="126"/>
      <c r="AC751" s="126"/>
      <c r="AD751" s="126"/>
      <c r="AE751" s="126"/>
      <c r="AF751" s="126"/>
      <c r="AG751" s="126"/>
      <c r="AH751" s="126"/>
      <c r="AI751" s="126"/>
      <c r="AJ751" s="126"/>
      <c r="AK751" s="126"/>
      <c r="AL751" s="126"/>
      <c r="AM751" s="126"/>
      <c r="AN751" s="126"/>
      <c r="AO751" s="126"/>
      <c r="AP751" s="126"/>
    </row>
    <row r="752" customHeight="1" spans="12:42">
      <c r="L752" s="126"/>
      <c r="M752" s="126"/>
      <c r="N752" s="126"/>
      <c r="O752" s="126"/>
      <c r="P752" s="126"/>
      <c r="Q752" s="126"/>
      <c r="R752" s="126"/>
      <c r="S752" s="126"/>
      <c r="T752" s="126"/>
      <c r="U752" s="126"/>
      <c r="V752" s="126"/>
      <c r="W752" s="126"/>
      <c r="X752" s="126"/>
      <c r="Y752" s="126"/>
      <c r="Z752" s="126"/>
      <c r="AA752" s="126"/>
      <c r="AB752" s="126"/>
      <c r="AC752" s="126"/>
      <c r="AD752" s="126"/>
      <c r="AE752" s="126"/>
      <c r="AF752" s="126"/>
      <c r="AG752" s="126"/>
      <c r="AH752" s="126"/>
      <c r="AI752" s="126"/>
      <c r="AJ752" s="126"/>
      <c r="AK752" s="126"/>
      <c r="AL752" s="126"/>
      <c r="AM752" s="126"/>
      <c r="AN752" s="126"/>
      <c r="AO752" s="126"/>
      <c r="AP752" s="126"/>
    </row>
    <row r="753" customHeight="1" spans="12:42">
      <c r="L753" s="126"/>
      <c r="M753" s="126"/>
      <c r="N753" s="126"/>
      <c r="O753" s="126"/>
      <c r="P753" s="126"/>
      <c r="Q753" s="126"/>
      <c r="R753" s="126"/>
      <c r="S753" s="126"/>
      <c r="T753" s="126"/>
      <c r="U753" s="126"/>
      <c r="V753" s="126"/>
      <c r="W753" s="126"/>
      <c r="X753" s="126"/>
      <c r="Y753" s="126"/>
      <c r="Z753" s="126"/>
      <c r="AA753" s="126"/>
      <c r="AB753" s="126"/>
      <c r="AC753" s="126"/>
      <c r="AD753" s="126"/>
      <c r="AE753" s="126"/>
      <c r="AF753" s="126"/>
      <c r="AG753" s="126"/>
      <c r="AH753" s="126"/>
      <c r="AI753" s="126"/>
      <c r="AJ753" s="126"/>
      <c r="AK753" s="126"/>
      <c r="AL753" s="126"/>
      <c r="AM753" s="126"/>
      <c r="AN753" s="126"/>
      <c r="AO753" s="126"/>
      <c r="AP753" s="126"/>
    </row>
    <row r="754" customHeight="1" spans="12:42">
      <c r="L754" s="126"/>
      <c r="M754" s="126"/>
      <c r="N754" s="126"/>
      <c r="O754" s="126"/>
      <c r="P754" s="126"/>
      <c r="Q754" s="126"/>
      <c r="R754" s="126"/>
      <c r="S754" s="126"/>
      <c r="T754" s="126"/>
      <c r="U754" s="126"/>
      <c r="V754" s="126"/>
      <c r="W754" s="126"/>
      <c r="X754" s="126"/>
      <c r="Y754" s="126"/>
      <c r="Z754" s="126"/>
      <c r="AA754" s="126"/>
      <c r="AB754" s="126"/>
      <c r="AC754" s="126"/>
      <c r="AD754" s="126"/>
      <c r="AE754" s="126"/>
      <c r="AF754" s="126"/>
      <c r="AG754" s="126"/>
      <c r="AH754" s="126"/>
      <c r="AI754" s="126"/>
      <c r="AJ754" s="126"/>
      <c r="AK754" s="126"/>
      <c r="AL754" s="126"/>
      <c r="AM754" s="126"/>
      <c r="AN754" s="126"/>
      <c r="AO754" s="126"/>
      <c r="AP754" s="126"/>
    </row>
    <row r="755" customHeight="1" spans="12:42">
      <c r="L755" s="126"/>
      <c r="M755" s="126"/>
      <c r="N755" s="126"/>
      <c r="O755" s="126"/>
      <c r="P755" s="126"/>
      <c r="Q755" s="126"/>
      <c r="R755" s="126"/>
      <c r="S755" s="126"/>
      <c r="T755" s="126"/>
      <c r="U755" s="126"/>
      <c r="V755" s="126"/>
      <c r="W755" s="126"/>
      <c r="X755" s="126"/>
      <c r="Y755" s="126"/>
      <c r="Z755" s="126"/>
      <c r="AA755" s="126"/>
      <c r="AB755" s="126"/>
      <c r="AC755" s="126"/>
      <c r="AD755" s="126"/>
      <c r="AE755" s="126"/>
      <c r="AF755" s="126"/>
      <c r="AG755" s="126"/>
      <c r="AH755" s="126"/>
      <c r="AI755" s="126"/>
      <c r="AJ755" s="126"/>
      <c r="AK755" s="126"/>
      <c r="AL755" s="126"/>
      <c r="AM755" s="126"/>
      <c r="AN755" s="126"/>
      <c r="AO755" s="126"/>
      <c r="AP755" s="126"/>
    </row>
    <row r="756" customHeight="1" spans="12:42">
      <c r="L756" s="126"/>
      <c r="M756" s="126"/>
      <c r="N756" s="126"/>
      <c r="O756" s="126"/>
      <c r="P756" s="126"/>
      <c r="Q756" s="126"/>
      <c r="R756" s="126"/>
      <c r="S756" s="126"/>
      <c r="T756" s="126"/>
      <c r="U756" s="126"/>
      <c r="V756" s="126"/>
      <c r="W756" s="126"/>
      <c r="X756" s="126"/>
      <c r="Y756" s="126"/>
      <c r="Z756" s="126"/>
      <c r="AA756" s="126"/>
      <c r="AB756" s="126"/>
      <c r="AC756" s="126"/>
      <c r="AD756" s="126"/>
      <c r="AE756" s="126"/>
      <c r="AF756" s="126"/>
      <c r="AG756" s="126"/>
      <c r="AH756" s="126"/>
      <c r="AI756" s="126"/>
      <c r="AJ756" s="126"/>
      <c r="AK756" s="126"/>
      <c r="AL756" s="126"/>
      <c r="AM756" s="126"/>
      <c r="AN756" s="126"/>
      <c r="AO756" s="126"/>
      <c r="AP756" s="126"/>
    </row>
    <row r="757" customHeight="1" spans="12:42">
      <c r="L757" s="126"/>
      <c r="M757" s="126"/>
      <c r="N757" s="126"/>
      <c r="O757" s="126"/>
      <c r="P757" s="126"/>
      <c r="Q757" s="126"/>
      <c r="R757" s="126"/>
      <c r="S757" s="126"/>
      <c r="T757" s="126"/>
      <c r="U757" s="126"/>
      <c r="V757" s="126"/>
      <c r="W757" s="126"/>
      <c r="X757" s="126"/>
      <c r="Y757" s="126"/>
      <c r="Z757" s="126"/>
      <c r="AA757" s="126"/>
      <c r="AB757" s="126"/>
      <c r="AC757" s="126"/>
      <c r="AD757" s="126"/>
      <c r="AE757" s="126"/>
      <c r="AF757" s="126"/>
      <c r="AG757" s="126"/>
      <c r="AH757" s="126"/>
      <c r="AI757" s="126"/>
      <c r="AJ757" s="126"/>
      <c r="AK757" s="126"/>
      <c r="AL757" s="126"/>
      <c r="AM757" s="126"/>
      <c r="AN757" s="126"/>
      <c r="AO757" s="126"/>
      <c r="AP757" s="126"/>
    </row>
    <row r="758" customHeight="1" spans="12:42">
      <c r="L758" s="126"/>
      <c r="M758" s="126"/>
      <c r="N758" s="126"/>
      <c r="O758" s="126"/>
      <c r="P758" s="126"/>
      <c r="Q758" s="126"/>
      <c r="R758" s="126"/>
      <c r="S758" s="126"/>
      <c r="T758" s="126"/>
      <c r="U758" s="126"/>
      <c r="V758" s="126"/>
      <c r="W758" s="126"/>
      <c r="X758" s="126"/>
      <c r="Y758" s="126"/>
      <c r="Z758" s="126"/>
      <c r="AA758" s="126"/>
      <c r="AB758" s="126"/>
      <c r="AC758" s="126"/>
      <c r="AD758" s="126"/>
      <c r="AE758" s="126"/>
      <c r="AF758" s="126"/>
      <c r="AG758" s="126"/>
      <c r="AH758" s="126"/>
      <c r="AI758" s="126"/>
      <c r="AJ758" s="126"/>
      <c r="AK758" s="126"/>
      <c r="AL758" s="126"/>
      <c r="AM758" s="126"/>
      <c r="AN758" s="126"/>
      <c r="AO758" s="126"/>
      <c r="AP758" s="126"/>
    </row>
    <row r="759" customHeight="1" spans="12:42">
      <c r="L759" s="126"/>
      <c r="M759" s="126"/>
      <c r="N759" s="126"/>
      <c r="O759" s="126"/>
      <c r="P759" s="126"/>
      <c r="Q759" s="126"/>
      <c r="R759" s="126"/>
      <c r="S759" s="126"/>
      <c r="T759" s="126"/>
      <c r="U759" s="126"/>
      <c r="V759" s="126"/>
      <c r="W759" s="126"/>
      <c r="X759" s="126"/>
      <c r="Y759" s="126"/>
      <c r="Z759" s="126"/>
      <c r="AA759" s="126"/>
      <c r="AB759" s="126"/>
      <c r="AC759" s="126"/>
      <c r="AD759" s="126"/>
      <c r="AE759" s="126"/>
      <c r="AF759" s="126"/>
      <c r="AG759" s="126"/>
      <c r="AH759" s="126"/>
      <c r="AI759" s="126"/>
      <c r="AJ759" s="126"/>
      <c r="AK759" s="126"/>
      <c r="AL759" s="126"/>
      <c r="AM759" s="126"/>
      <c r="AN759" s="126"/>
      <c r="AO759" s="126"/>
      <c r="AP759" s="126"/>
    </row>
    <row r="760" customHeight="1" spans="12:42">
      <c r="L760" s="126"/>
      <c r="M760" s="126"/>
      <c r="N760" s="126"/>
      <c r="O760" s="126"/>
      <c r="P760" s="126"/>
      <c r="Q760" s="126"/>
      <c r="R760" s="126"/>
      <c r="S760" s="126"/>
      <c r="T760" s="126"/>
      <c r="U760" s="126"/>
      <c r="V760" s="126"/>
      <c r="W760" s="126"/>
      <c r="X760" s="126"/>
      <c r="Y760" s="126"/>
      <c r="Z760" s="126"/>
      <c r="AA760" s="126"/>
      <c r="AB760" s="126"/>
      <c r="AC760" s="126"/>
      <c r="AD760" s="126"/>
      <c r="AE760" s="126"/>
      <c r="AF760" s="126"/>
      <c r="AG760" s="126"/>
      <c r="AH760" s="126"/>
      <c r="AI760" s="126"/>
      <c r="AJ760" s="126"/>
      <c r="AK760" s="126"/>
      <c r="AL760" s="126"/>
      <c r="AM760" s="126"/>
      <c r="AN760" s="126"/>
      <c r="AO760" s="126"/>
      <c r="AP760" s="126"/>
    </row>
    <row r="761" customHeight="1" spans="12:42">
      <c r="L761" s="126"/>
      <c r="M761" s="126"/>
      <c r="N761" s="126"/>
      <c r="O761" s="126"/>
      <c r="P761" s="126"/>
      <c r="Q761" s="126"/>
      <c r="R761" s="126"/>
      <c r="S761" s="126"/>
      <c r="T761" s="126"/>
      <c r="U761" s="126"/>
      <c r="V761" s="126"/>
      <c r="W761" s="126"/>
      <c r="X761" s="126"/>
      <c r="Y761" s="126"/>
      <c r="Z761" s="126"/>
      <c r="AA761" s="126"/>
      <c r="AB761" s="126"/>
      <c r="AC761" s="126"/>
      <c r="AD761" s="126"/>
      <c r="AE761" s="126"/>
      <c r="AF761" s="126"/>
      <c r="AG761" s="126"/>
      <c r="AH761" s="126"/>
      <c r="AI761" s="126"/>
      <c r="AJ761" s="126"/>
      <c r="AK761" s="126"/>
      <c r="AL761" s="126"/>
      <c r="AM761" s="126"/>
      <c r="AN761" s="126"/>
      <c r="AO761" s="126"/>
      <c r="AP761" s="126"/>
    </row>
    <row r="762" customHeight="1" spans="12:42">
      <c r="L762" s="126"/>
      <c r="M762" s="126"/>
      <c r="N762" s="126"/>
      <c r="O762" s="126"/>
      <c r="P762" s="126"/>
      <c r="Q762" s="126"/>
      <c r="R762" s="126"/>
      <c r="S762" s="126"/>
      <c r="T762" s="126"/>
      <c r="U762" s="126"/>
      <c r="V762" s="126"/>
      <c r="W762" s="126"/>
      <c r="X762" s="126"/>
      <c r="Y762" s="126"/>
      <c r="Z762" s="126"/>
      <c r="AA762" s="126"/>
      <c r="AB762" s="126"/>
      <c r="AC762" s="126"/>
      <c r="AD762" s="126"/>
      <c r="AE762" s="126"/>
      <c r="AF762" s="126"/>
      <c r="AG762" s="126"/>
      <c r="AH762" s="126"/>
      <c r="AI762" s="126"/>
      <c r="AJ762" s="126"/>
      <c r="AK762" s="126"/>
      <c r="AL762" s="126"/>
      <c r="AM762" s="126"/>
      <c r="AN762" s="126"/>
      <c r="AO762" s="126"/>
      <c r="AP762" s="126"/>
    </row>
    <row r="763" customHeight="1" spans="12:42">
      <c r="L763" s="126"/>
      <c r="M763" s="126"/>
      <c r="N763" s="126"/>
      <c r="O763" s="126"/>
      <c r="P763" s="126"/>
      <c r="Q763" s="126"/>
      <c r="R763" s="126"/>
      <c r="S763" s="126"/>
      <c r="T763" s="126"/>
      <c r="U763" s="126"/>
      <c r="V763" s="126"/>
      <c r="W763" s="126"/>
      <c r="X763" s="126"/>
      <c r="Y763" s="126"/>
      <c r="Z763" s="126"/>
      <c r="AA763" s="126"/>
      <c r="AB763" s="126"/>
      <c r="AC763" s="126"/>
      <c r="AD763" s="126"/>
      <c r="AE763" s="126"/>
      <c r="AF763" s="126"/>
      <c r="AG763" s="126"/>
      <c r="AH763" s="126"/>
      <c r="AI763" s="126"/>
      <c r="AJ763" s="126"/>
      <c r="AK763" s="126"/>
      <c r="AL763" s="126"/>
      <c r="AM763" s="126"/>
      <c r="AN763" s="126"/>
      <c r="AO763" s="126"/>
      <c r="AP763" s="126"/>
    </row>
    <row r="764" customHeight="1" spans="12:42">
      <c r="L764" s="126"/>
      <c r="M764" s="126"/>
      <c r="N764" s="126"/>
      <c r="O764" s="126"/>
      <c r="P764" s="126"/>
      <c r="Q764" s="126"/>
      <c r="R764" s="126"/>
      <c r="S764" s="126"/>
      <c r="T764" s="126"/>
      <c r="U764" s="126"/>
      <c r="V764" s="126"/>
      <c r="W764" s="126"/>
      <c r="X764" s="126"/>
      <c r="Y764" s="126"/>
      <c r="Z764" s="126"/>
      <c r="AA764" s="126"/>
      <c r="AB764" s="126"/>
      <c r="AC764" s="126"/>
      <c r="AD764" s="126"/>
      <c r="AE764" s="126"/>
      <c r="AF764" s="126"/>
      <c r="AG764" s="126"/>
      <c r="AH764" s="126"/>
      <c r="AI764" s="126"/>
      <c r="AJ764" s="126"/>
      <c r="AK764" s="126"/>
      <c r="AL764" s="126"/>
      <c r="AM764" s="126"/>
      <c r="AN764" s="126"/>
      <c r="AO764" s="126"/>
      <c r="AP764" s="126"/>
    </row>
    <row r="765" customHeight="1" spans="12:42">
      <c r="L765" s="126"/>
      <c r="M765" s="126"/>
      <c r="N765" s="126"/>
      <c r="O765" s="126"/>
      <c r="P765" s="126"/>
      <c r="Q765" s="126"/>
      <c r="R765" s="126"/>
      <c r="S765" s="126"/>
      <c r="T765" s="126"/>
      <c r="U765" s="126"/>
      <c r="V765" s="126"/>
      <c r="W765" s="126"/>
      <c r="X765" s="126"/>
      <c r="Y765" s="126"/>
      <c r="Z765" s="126"/>
      <c r="AA765" s="126"/>
      <c r="AB765" s="126"/>
      <c r="AC765" s="126"/>
      <c r="AD765" s="126"/>
      <c r="AE765" s="126"/>
      <c r="AF765" s="126"/>
      <c r="AG765" s="126"/>
      <c r="AH765" s="126"/>
      <c r="AI765" s="126"/>
      <c r="AJ765" s="126"/>
      <c r="AK765" s="126"/>
      <c r="AL765" s="126"/>
      <c r="AM765" s="126"/>
      <c r="AN765" s="126"/>
      <c r="AO765" s="126"/>
      <c r="AP765" s="126"/>
    </row>
    <row r="766" customHeight="1" spans="12:42">
      <c r="L766" s="126"/>
      <c r="M766" s="126"/>
      <c r="N766" s="126"/>
      <c r="O766" s="126"/>
      <c r="P766" s="126"/>
      <c r="Q766" s="126"/>
      <c r="R766" s="126"/>
      <c r="S766" s="126"/>
      <c r="T766" s="126"/>
      <c r="U766" s="126"/>
      <c r="V766" s="126"/>
      <c r="W766" s="126"/>
      <c r="X766" s="126"/>
      <c r="Y766" s="126"/>
      <c r="Z766" s="126"/>
      <c r="AA766" s="126"/>
      <c r="AB766" s="126"/>
      <c r="AC766" s="126"/>
      <c r="AD766" s="126"/>
      <c r="AE766" s="126"/>
      <c r="AF766" s="126"/>
      <c r="AG766" s="126"/>
      <c r="AH766" s="126"/>
      <c r="AI766" s="126"/>
      <c r="AJ766" s="126"/>
      <c r="AK766" s="126"/>
      <c r="AL766" s="126"/>
      <c r="AM766" s="126"/>
      <c r="AN766" s="126"/>
      <c r="AO766" s="126"/>
      <c r="AP766" s="126"/>
    </row>
    <row r="767" customHeight="1" spans="12:42">
      <c r="L767" s="126"/>
      <c r="M767" s="126"/>
      <c r="N767" s="126"/>
      <c r="O767" s="126"/>
      <c r="P767" s="126"/>
      <c r="Q767" s="126"/>
      <c r="R767" s="126"/>
      <c r="S767" s="126"/>
      <c r="T767" s="126"/>
      <c r="U767" s="126"/>
      <c r="V767" s="126"/>
      <c r="W767" s="126"/>
      <c r="X767" s="126"/>
      <c r="Y767" s="126"/>
      <c r="Z767" s="126"/>
      <c r="AA767" s="126"/>
      <c r="AB767" s="126"/>
      <c r="AC767" s="126"/>
      <c r="AD767" s="126"/>
      <c r="AE767" s="126"/>
      <c r="AF767" s="126"/>
      <c r="AG767" s="126"/>
      <c r="AH767" s="126"/>
      <c r="AI767" s="126"/>
      <c r="AJ767" s="126"/>
      <c r="AK767" s="126"/>
      <c r="AL767" s="126"/>
      <c r="AM767" s="126"/>
      <c r="AN767" s="126"/>
      <c r="AO767" s="126"/>
      <c r="AP767" s="126"/>
    </row>
    <row r="768" customHeight="1" spans="12:42">
      <c r="L768" s="126"/>
      <c r="M768" s="126"/>
      <c r="N768" s="126"/>
      <c r="O768" s="126"/>
      <c r="P768" s="126"/>
      <c r="Q768" s="126"/>
      <c r="R768" s="126"/>
      <c r="S768" s="126"/>
      <c r="T768" s="126"/>
      <c r="U768" s="126"/>
      <c r="V768" s="126"/>
      <c r="W768" s="126"/>
      <c r="X768" s="126"/>
      <c r="Y768" s="126"/>
      <c r="Z768" s="126"/>
      <c r="AA768" s="126"/>
      <c r="AB768" s="126"/>
      <c r="AC768" s="126"/>
      <c r="AD768" s="126"/>
      <c r="AE768" s="126"/>
      <c r="AF768" s="126"/>
      <c r="AG768" s="126"/>
      <c r="AH768" s="126"/>
      <c r="AI768" s="126"/>
      <c r="AJ768" s="126"/>
      <c r="AK768" s="126"/>
      <c r="AL768" s="126"/>
      <c r="AM768" s="126"/>
      <c r="AN768" s="126"/>
      <c r="AO768" s="126"/>
      <c r="AP768" s="126"/>
    </row>
    <row r="769" customHeight="1" spans="12:42">
      <c r="L769" s="126"/>
      <c r="M769" s="126"/>
      <c r="N769" s="126"/>
      <c r="O769" s="126"/>
      <c r="P769" s="126"/>
      <c r="Q769" s="126"/>
      <c r="R769" s="126"/>
      <c r="S769" s="126"/>
      <c r="T769" s="126"/>
      <c r="U769" s="126"/>
      <c r="V769" s="126"/>
      <c r="W769" s="126"/>
      <c r="X769" s="126"/>
      <c r="Y769" s="126"/>
      <c r="Z769" s="126"/>
      <c r="AA769" s="126"/>
      <c r="AB769" s="126"/>
      <c r="AC769" s="126"/>
      <c r="AD769" s="126"/>
      <c r="AE769" s="126"/>
      <c r="AF769" s="126"/>
      <c r="AG769" s="126"/>
      <c r="AH769" s="126"/>
      <c r="AI769" s="126"/>
      <c r="AJ769" s="126"/>
      <c r="AK769" s="126"/>
      <c r="AL769" s="126"/>
      <c r="AM769" s="126"/>
      <c r="AN769" s="126"/>
      <c r="AO769" s="126"/>
      <c r="AP769" s="126"/>
    </row>
    <row r="770" customHeight="1" spans="12:42">
      <c r="L770" s="126"/>
      <c r="M770" s="126"/>
      <c r="N770" s="126"/>
      <c r="O770" s="126"/>
      <c r="P770" s="126"/>
      <c r="Q770" s="126"/>
      <c r="R770" s="126"/>
      <c r="S770" s="126"/>
      <c r="T770" s="126"/>
      <c r="U770" s="126"/>
      <c r="V770" s="126"/>
      <c r="W770" s="126"/>
      <c r="X770" s="126"/>
      <c r="Y770" s="126"/>
      <c r="Z770" s="126"/>
      <c r="AA770" s="126"/>
      <c r="AB770" s="126"/>
      <c r="AC770" s="126"/>
      <c r="AD770" s="126"/>
      <c r="AE770" s="126"/>
      <c r="AF770" s="126"/>
      <c r="AG770" s="126"/>
      <c r="AH770" s="126"/>
      <c r="AI770" s="126"/>
      <c r="AJ770" s="126"/>
      <c r="AK770" s="126"/>
      <c r="AL770" s="126"/>
      <c r="AM770" s="126"/>
      <c r="AN770" s="126"/>
      <c r="AO770" s="126"/>
      <c r="AP770" s="126"/>
    </row>
    <row r="771" customHeight="1" spans="12:42">
      <c r="L771" s="126"/>
      <c r="M771" s="126"/>
      <c r="N771" s="126"/>
      <c r="O771" s="126"/>
      <c r="P771" s="126"/>
      <c r="Q771" s="126"/>
      <c r="R771" s="126"/>
      <c r="S771" s="126"/>
      <c r="T771" s="126"/>
      <c r="U771" s="126"/>
      <c r="V771" s="126"/>
      <c r="W771" s="126"/>
      <c r="X771" s="126"/>
      <c r="Y771" s="126"/>
      <c r="Z771" s="126"/>
      <c r="AA771" s="126"/>
      <c r="AB771" s="126"/>
      <c r="AC771" s="126"/>
      <c r="AD771" s="126"/>
      <c r="AE771" s="126"/>
      <c r="AF771" s="126"/>
      <c r="AG771" s="126"/>
      <c r="AH771" s="126"/>
      <c r="AI771" s="126"/>
      <c r="AJ771" s="126"/>
      <c r="AK771" s="126"/>
      <c r="AL771" s="126"/>
      <c r="AM771" s="126"/>
      <c r="AN771" s="126"/>
      <c r="AO771" s="126"/>
      <c r="AP771" s="126"/>
    </row>
    <row r="772" customHeight="1" spans="12:42">
      <c r="L772" s="126"/>
      <c r="M772" s="126"/>
      <c r="N772" s="126"/>
      <c r="O772" s="126"/>
      <c r="P772" s="126"/>
      <c r="Q772" s="126"/>
      <c r="R772" s="126"/>
      <c r="S772" s="126"/>
      <c r="T772" s="126"/>
      <c r="U772" s="126"/>
      <c r="V772" s="126"/>
      <c r="W772" s="126"/>
      <c r="X772" s="126"/>
      <c r="Y772" s="126"/>
      <c r="Z772" s="126"/>
      <c r="AA772" s="126"/>
      <c r="AB772" s="126"/>
      <c r="AC772" s="126"/>
      <c r="AD772" s="126"/>
      <c r="AE772" s="126"/>
      <c r="AF772" s="126"/>
      <c r="AG772" s="126"/>
      <c r="AH772" s="126"/>
      <c r="AI772" s="126"/>
      <c r="AJ772" s="126"/>
      <c r="AK772" s="126"/>
      <c r="AL772" s="126"/>
      <c r="AM772" s="126"/>
      <c r="AN772" s="126"/>
      <c r="AO772" s="126"/>
      <c r="AP772" s="126"/>
    </row>
    <row r="773" customHeight="1" spans="12:42">
      <c r="L773" s="126"/>
      <c r="M773" s="126"/>
      <c r="N773" s="126"/>
      <c r="O773" s="126"/>
      <c r="P773" s="126"/>
      <c r="Q773" s="126"/>
      <c r="R773" s="126"/>
      <c r="S773" s="126"/>
      <c r="T773" s="126"/>
      <c r="U773" s="126"/>
      <c r="V773" s="126"/>
      <c r="W773" s="126"/>
      <c r="X773" s="126"/>
      <c r="Y773" s="126"/>
      <c r="Z773" s="126"/>
      <c r="AA773" s="126"/>
      <c r="AB773" s="126"/>
      <c r="AC773" s="126"/>
      <c r="AD773" s="126"/>
      <c r="AE773" s="126"/>
      <c r="AF773" s="126"/>
      <c r="AG773" s="126"/>
      <c r="AH773" s="126"/>
      <c r="AI773" s="126"/>
      <c r="AJ773" s="126"/>
      <c r="AK773" s="126"/>
      <c r="AL773" s="126"/>
      <c r="AM773" s="126"/>
      <c r="AN773" s="126"/>
      <c r="AO773" s="126"/>
      <c r="AP773" s="126"/>
    </row>
    <row r="774" customHeight="1" spans="12:42">
      <c r="L774" s="126"/>
      <c r="M774" s="126"/>
      <c r="N774" s="126"/>
      <c r="O774" s="126"/>
      <c r="P774" s="126"/>
      <c r="Q774" s="126"/>
      <c r="R774" s="126"/>
      <c r="S774" s="126"/>
      <c r="T774" s="126"/>
      <c r="U774" s="126"/>
      <c r="V774" s="126"/>
      <c r="W774" s="126"/>
      <c r="X774" s="126"/>
      <c r="Y774" s="126"/>
      <c r="Z774" s="126"/>
      <c r="AA774" s="126"/>
      <c r="AB774" s="126"/>
      <c r="AC774" s="126"/>
      <c r="AD774" s="126"/>
      <c r="AE774" s="126"/>
      <c r="AF774" s="126"/>
      <c r="AG774" s="126"/>
      <c r="AH774" s="126"/>
      <c r="AI774" s="126"/>
      <c r="AJ774" s="126"/>
      <c r="AK774" s="126"/>
      <c r="AL774" s="126"/>
      <c r="AM774" s="126"/>
      <c r="AN774" s="126"/>
      <c r="AO774" s="126"/>
      <c r="AP774" s="126"/>
    </row>
    <row r="775" customHeight="1" spans="12:42">
      <c r="L775" s="126"/>
      <c r="M775" s="126"/>
      <c r="N775" s="126"/>
      <c r="O775" s="126"/>
      <c r="P775" s="126"/>
      <c r="Q775" s="126"/>
      <c r="R775" s="126"/>
      <c r="S775" s="126"/>
      <c r="T775" s="126"/>
      <c r="U775" s="126"/>
      <c r="V775" s="126"/>
      <c r="W775" s="126"/>
      <c r="X775" s="126"/>
      <c r="Y775" s="126"/>
      <c r="Z775" s="126"/>
      <c r="AA775" s="126"/>
      <c r="AB775" s="126"/>
      <c r="AC775" s="126"/>
      <c r="AD775" s="126"/>
      <c r="AE775" s="126"/>
      <c r="AF775" s="126"/>
      <c r="AG775" s="126"/>
      <c r="AH775" s="126"/>
      <c r="AI775" s="126"/>
      <c r="AJ775" s="126"/>
      <c r="AK775" s="126"/>
      <c r="AL775" s="126"/>
      <c r="AM775" s="126"/>
      <c r="AN775" s="126"/>
      <c r="AO775" s="126"/>
      <c r="AP775" s="126"/>
    </row>
    <row r="776" customHeight="1" spans="12:42">
      <c r="L776" s="126"/>
      <c r="M776" s="126"/>
      <c r="N776" s="126"/>
      <c r="O776" s="126"/>
      <c r="P776" s="126"/>
      <c r="Q776" s="126"/>
      <c r="R776" s="126"/>
      <c r="S776" s="126"/>
      <c r="T776" s="126"/>
      <c r="U776" s="126"/>
      <c r="V776" s="126"/>
      <c r="W776" s="126"/>
      <c r="X776" s="126"/>
      <c r="Y776" s="126"/>
      <c r="Z776" s="126"/>
      <c r="AA776" s="126"/>
      <c r="AB776" s="126"/>
      <c r="AC776" s="126"/>
      <c r="AD776" s="126"/>
      <c r="AE776" s="126"/>
      <c r="AF776" s="126"/>
      <c r="AG776" s="126"/>
      <c r="AH776" s="126"/>
      <c r="AI776" s="126"/>
      <c r="AJ776" s="126"/>
      <c r="AK776" s="126"/>
      <c r="AL776" s="126"/>
      <c r="AM776" s="126"/>
      <c r="AN776" s="126"/>
      <c r="AO776" s="126"/>
      <c r="AP776" s="126"/>
    </row>
    <row r="777" customHeight="1" spans="12:42">
      <c r="L777" s="126"/>
      <c r="M777" s="126"/>
      <c r="N777" s="126"/>
      <c r="O777" s="126"/>
      <c r="P777" s="126"/>
      <c r="Q777" s="126"/>
      <c r="R777" s="126"/>
      <c r="S777" s="126"/>
      <c r="T777" s="126"/>
      <c r="U777" s="126"/>
      <c r="V777" s="126"/>
      <c r="W777" s="126"/>
      <c r="X777" s="126"/>
      <c r="Y777" s="126"/>
      <c r="Z777" s="126"/>
      <c r="AA777" s="126"/>
      <c r="AB777" s="126"/>
      <c r="AC777" s="126"/>
      <c r="AD777" s="126"/>
      <c r="AE777" s="126"/>
      <c r="AF777" s="126"/>
      <c r="AG777" s="126"/>
      <c r="AH777" s="126"/>
      <c r="AI777" s="126"/>
      <c r="AJ777" s="126"/>
      <c r="AK777" s="126"/>
      <c r="AL777" s="126"/>
      <c r="AM777" s="126"/>
      <c r="AN777" s="126"/>
      <c r="AO777" s="126"/>
      <c r="AP777" s="126"/>
    </row>
    <row r="778" customHeight="1" spans="12:42">
      <c r="L778" s="126"/>
      <c r="M778" s="126"/>
      <c r="N778" s="126"/>
      <c r="O778" s="126"/>
      <c r="P778" s="126"/>
      <c r="Q778" s="126"/>
      <c r="R778" s="126"/>
      <c r="S778" s="126"/>
      <c r="T778" s="126"/>
      <c r="U778" s="126"/>
      <c r="V778" s="126"/>
      <c r="W778" s="126"/>
      <c r="X778" s="126"/>
      <c r="Y778" s="126"/>
      <c r="Z778" s="126"/>
      <c r="AA778" s="126"/>
      <c r="AB778" s="126"/>
      <c r="AC778" s="126"/>
      <c r="AD778" s="126"/>
      <c r="AE778" s="126"/>
      <c r="AF778" s="126"/>
      <c r="AG778" s="126"/>
      <c r="AH778" s="126"/>
      <c r="AI778" s="126"/>
      <c r="AJ778" s="126"/>
      <c r="AK778" s="126"/>
      <c r="AL778" s="126"/>
      <c r="AM778" s="126"/>
      <c r="AN778" s="126"/>
      <c r="AO778" s="126"/>
      <c r="AP778" s="126"/>
    </row>
    <row r="779" customHeight="1" spans="12:42">
      <c r="L779" s="126"/>
      <c r="M779" s="126"/>
      <c r="N779" s="126"/>
      <c r="O779" s="126"/>
      <c r="P779" s="126"/>
      <c r="Q779" s="126"/>
      <c r="R779" s="126"/>
      <c r="S779" s="126"/>
      <c r="T779" s="126"/>
      <c r="U779" s="126"/>
      <c r="V779" s="126"/>
      <c r="W779" s="126"/>
      <c r="X779" s="126"/>
      <c r="Y779" s="126"/>
      <c r="Z779" s="126"/>
      <c r="AA779" s="126"/>
      <c r="AB779" s="126"/>
      <c r="AC779" s="126"/>
      <c r="AD779" s="126"/>
      <c r="AE779" s="126"/>
      <c r="AF779" s="126"/>
      <c r="AG779" s="126"/>
      <c r="AH779" s="126"/>
      <c r="AI779" s="126"/>
      <c r="AJ779" s="126"/>
      <c r="AK779" s="126"/>
      <c r="AL779" s="126"/>
      <c r="AM779" s="126"/>
      <c r="AN779" s="126"/>
      <c r="AO779" s="126"/>
      <c r="AP779" s="126"/>
    </row>
    <row r="780" customHeight="1" spans="12:42">
      <c r="L780" s="126"/>
      <c r="M780" s="126"/>
      <c r="N780" s="126"/>
      <c r="O780" s="126"/>
      <c r="P780" s="126"/>
      <c r="Q780" s="126"/>
      <c r="R780" s="126"/>
      <c r="S780" s="126"/>
      <c r="T780" s="126"/>
      <c r="U780" s="126"/>
      <c r="V780" s="126"/>
      <c r="W780" s="126"/>
      <c r="X780" s="126"/>
      <c r="Y780" s="126"/>
      <c r="Z780" s="126"/>
      <c r="AA780" s="126"/>
      <c r="AB780" s="126"/>
      <c r="AC780" s="126"/>
      <c r="AD780" s="126"/>
      <c r="AE780" s="126"/>
      <c r="AF780" s="126"/>
      <c r="AG780" s="126"/>
      <c r="AH780" s="126"/>
      <c r="AI780" s="126"/>
      <c r="AJ780" s="126"/>
      <c r="AK780" s="126"/>
      <c r="AL780" s="126"/>
      <c r="AM780" s="126"/>
      <c r="AN780" s="126"/>
      <c r="AO780" s="126"/>
      <c r="AP780" s="126"/>
    </row>
    <row r="781" customHeight="1" spans="12:42">
      <c r="L781" s="126"/>
      <c r="M781" s="126"/>
      <c r="N781" s="126"/>
      <c r="O781" s="126"/>
      <c r="P781" s="126"/>
      <c r="Q781" s="126"/>
      <c r="R781" s="126"/>
      <c r="S781" s="126"/>
      <c r="T781" s="126"/>
      <c r="U781" s="126"/>
      <c r="V781" s="126"/>
      <c r="W781" s="126"/>
      <c r="X781" s="126"/>
      <c r="Y781" s="126"/>
      <c r="Z781" s="126"/>
      <c r="AA781" s="126"/>
      <c r="AB781" s="126"/>
      <c r="AC781" s="126"/>
      <c r="AD781" s="126"/>
      <c r="AE781" s="126"/>
      <c r="AF781" s="126"/>
      <c r="AG781" s="126"/>
      <c r="AH781" s="126"/>
      <c r="AI781" s="126"/>
      <c r="AJ781" s="126"/>
      <c r="AK781" s="126"/>
      <c r="AL781" s="126"/>
      <c r="AM781" s="126"/>
      <c r="AN781" s="126"/>
      <c r="AO781" s="126"/>
      <c r="AP781" s="126"/>
    </row>
    <row r="782" customHeight="1" spans="12:42">
      <c r="L782" s="126"/>
      <c r="M782" s="126"/>
      <c r="N782" s="126"/>
      <c r="O782" s="126"/>
      <c r="P782" s="126"/>
      <c r="Q782" s="126"/>
      <c r="R782" s="126"/>
      <c r="S782" s="126"/>
      <c r="T782" s="126"/>
      <c r="U782" s="126"/>
      <c r="V782" s="126"/>
      <c r="W782" s="126"/>
      <c r="X782" s="126"/>
      <c r="Y782" s="126"/>
      <c r="Z782" s="126"/>
      <c r="AA782" s="126"/>
      <c r="AB782" s="126"/>
      <c r="AC782" s="126"/>
      <c r="AD782" s="126"/>
      <c r="AE782" s="126"/>
      <c r="AF782" s="126"/>
      <c r="AG782" s="126"/>
      <c r="AH782" s="126"/>
      <c r="AI782" s="126"/>
      <c r="AJ782" s="126"/>
      <c r="AK782" s="126"/>
      <c r="AL782" s="126"/>
      <c r="AM782" s="126"/>
      <c r="AN782" s="126"/>
      <c r="AO782" s="126"/>
      <c r="AP782" s="126"/>
    </row>
    <row r="783" customHeight="1" spans="12:42">
      <c r="L783" s="126"/>
      <c r="M783" s="126"/>
      <c r="N783" s="126"/>
      <c r="O783" s="126"/>
      <c r="P783" s="126"/>
      <c r="Q783" s="126"/>
      <c r="R783" s="126"/>
      <c r="S783" s="126"/>
      <c r="T783" s="126"/>
      <c r="U783" s="126"/>
      <c r="V783" s="126"/>
      <c r="W783" s="126"/>
      <c r="X783" s="126"/>
      <c r="Y783" s="126"/>
      <c r="Z783" s="126"/>
      <c r="AA783" s="126"/>
      <c r="AB783" s="126"/>
      <c r="AC783" s="126"/>
      <c r="AD783" s="126"/>
      <c r="AE783" s="126"/>
      <c r="AF783" s="126"/>
      <c r="AG783" s="126"/>
      <c r="AH783" s="126"/>
      <c r="AI783" s="126"/>
      <c r="AJ783" s="126"/>
      <c r="AK783" s="126"/>
      <c r="AL783" s="126"/>
      <c r="AM783" s="126"/>
      <c r="AN783" s="126"/>
      <c r="AO783" s="126"/>
      <c r="AP783" s="126"/>
    </row>
    <row r="784" customHeight="1" spans="12:42">
      <c r="L784" s="126"/>
      <c r="M784" s="126"/>
      <c r="N784" s="126"/>
      <c r="O784" s="126"/>
      <c r="P784" s="126"/>
      <c r="Q784" s="126"/>
      <c r="R784" s="126"/>
      <c r="S784" s="126"/>
      <c r="T784" s="126"/>
      <c r="U784" s="126"/>
      <c r="V784" s="126"/>
      <c r="W784" s="126"/>
      <c r="X784" s="126"/>
      <c r="Y784" s="126"/>
      <c r="Z784" s="126"/>
      <c r="AA784" s="126"/>
      <c r="AB784" s="126"/>
      <c r="AC784" s="126"/>
      <c r="AD784" s="126"/>
      <c r="AE784" s="126"/>
      <c r="AF784" s="126"/>
      <c r="AG784" s="126"/>
      <c r="AH784" s="126"/>
      <c r="AI784" s="126"/>
      <c r="AJ784" s="126"/>
      <c r="AK784" s="126"/>
      <c r="AL784" s="126"/>
      <c r="AM784" s="126"/>
      <c r="AN784" s="126"/>
      <c r="AO784" s="126"/>
      <c r="AP784" s="126"/>
    </row>
    <row r="785" customHeight="1" spans="12:42">
      <c r="L785" s="126"/>
      <c r="M785" s="126"/>
      <c r="N785" s="126"/>
      <c r="O785" s="126"/>
      <c r="P785" s="126"/>
      <c r="Q785" s="126"/>
      <c r="R785" s="126"/>
      <c r="S785" s="126"/>
      <c r="T785" s="126"/>
      <c r="U785" s="126"/>
      <c r="V785" s="126"/>
      <c r="W785" s="126"/>
      <c r="X785" s="126"/>
      <c r="Y785" s="126"/>
      <c r="Z785" s="126"/>
      <c r="AA785" s="126"/>
      <c r="AB785" s="126"/>
      <c r="AC785" s="126"/>
      <c r="AD785" s="126"/>
      <c r="AE785" s="126"/>
      <c r="AF785" s="126"/>
      <c r="AG785" s="126"/>
      <c r="AH785" s="126"/>
      <c r="AI785" s="126"/>
      <c r="AJ785" s="126"/>
      <c r="AK785" s="126"/>
      <c r="AL785" s="126"/>
      <c r="AM785" s="126"/>
      <c r="AN785" s="126"/>
      <c r="AO785" s="126"/>
      <c r="AP785" s="126"/>
    </row>
    <row r="786" customHeight="1" spans="12:42">
      <c r="L786" s="126"/>
      <c r="M786" s="126"/>
      <c r="N786" s="126"/>
      <c r="O786" s="126"/>
      <c r="P786" s="126"/>
      <c r="Q786" s="126"/>
      <c r="R786" s="126"/>
      <c r="S786" s="126"/>
      <c r="T786" s="126"/>
      <c r="U786" s="126"/>
      <c r="V786" s="126"/>
      <c r="W786" s="126"/>
      <c r="X786" s="126"/>
      <c r="Y786" s="126"/>
      <c r="Z786" s="126"/>
      <c r="AA786" s="126"/>
      <c r="AB786" s="126"/>
      <c r="AC786" s="126"/>
      <c r="AD786" s="126"/>
      <c r="AE786" s="126"/>
      <c r="AF786" s="126"/>
      <c r="AG786" s="126"/>
      <c r="AH786" s="126"/>
      <c r="AI786" s="126"/>
      <c r="AJ786" s="126"/>
      <c r="AK786" s="126"/>
      <c r="AL786" s="126"/>
      <c r="AM786" s="126"/>
      <c r="AN786" s="126"/>
      <c r="AO786" s="126"/>
      <c r="AP786" s="126"/>
    </row>
    <row r="787" customHeight="1" spans="12:42">
      <c r="L787" s="126"/>
      <c r="M787" s="126"/>
      <c r="N787" s="126"/>
      <c r="O787" s="126"/>
      <c r="P787" s="126"/>
      <c r="Q787" s="126"/>
      <c r="R787" s="126"/>
      <c r="S787" s="126"/>
      <c r="T787" s="126"/>
      <c r="U787" s="126"/>
      <c r="V787" s="126"/>
      <c r="W787" s="126"/>
      <c r="X787" s="126"/>
      <c r="Y787" s="126"/>
      <c r="Z787" s="126"/>
      <c r="AA787" s="126"/>
      <c r="AB787" s="126"/>
      <c r="AC787" s="126"/>
      <c r="AD787" s="126"/>
      <c r="AE787" s="126"/>
      <c r="AF787" s="126"/>
      <c r="AG787" s="126"/>
      <c r="AH787" s="126"/>
      <c r="AI787" s="126"/>
      <c r="AJ787" s="126"/>
      <c r="AK787" s="126"/>
      <c r="AL787" s="126"/>
      <c r="AM787" s="126"/>
      <c r="AN787" s="126"/>
      <c r="AO787" s="126"/>
      <c r="AP787" s="126"/>
    </row>
    <row r="788" customHeight="1" spans="12:42">
      <c r="L788" s="126"/>
      <c r="M788" s="126"/>
      <c r="N788" s="126"/>
      <c r="O788" s="126"/>
      <c r="P788" s="126"/>
      <c r="Q788" s="126"/>
      <c r="R788" s="126"/>
      <c r="S788" s="126"/>
      <c r="T788" s="126"/>
      <c r="U788" s="126"/>
      <c r="V788" s="126"/>
      <c r="W788" s="126"/>
      <c r="X788" s="126"/>
      <c r="Y788" s="126"/>
      <c r="Z788" s="126"/>
      <c r="AA788" s="126"/>
      <c r="AB788" s="126"/>
      <c r="AC788" s="126"/>
      <c r="AD788" s="126"/>
      <c r="AE788" s="126"/>
      <c r="AF788" s="126"/>
      <c r="AG788" s="126"/>
      <c r="AH788" s="126"/>
      <c r="AI788" s="126"/>
      <c r="AJ788" s="126"/>
      <c r="AK788" s="126"/>
      <c r="AL788" s="126"/>
      <c r="AM788" s="126"/>
      <c r="AN788" s="126"/>
      <c r="AO788" s="126"/>
      <c r="AP788" s="126"/>
    </row>
    <row r="789" customHeight="1" spans="12:42">
      <c r="L789" s="126"/>
      <c r="M789" s="126"/>
      <c r="N789" s="126"/>
      <c r="O789" s="126"/>
      <c r="P789" s="126"/>
      <c r="Q789" s="126"/>
      <c r="R789" s="126"/>
      <c r="S789" s="126"/>
      <c r="T789" s="126"/>
      <c r="U789" s="126"/>
      <c r="V789" s="126"/>
      <c r="W789" s="126"/>
      <c r="X789" s="126"/>
      <c r="Y789" s="126"/>
      <c r="Z789" s="126"/>
      <c r="AA789" s="126"/>
      <c r="AB789" s="126"/>
      <c r="AC789" s="126"/>
      <c r="AD789" s="126"/>
      <c r="AE789" s="126"/>
      <c r="AF789" s="126"/>
      <c r="AG789" s="126"/>
      <c r="AH789" s="126"/>
      <c r="AI789" s="126"/>
      <c r="AJ789" s="126"/>
      <c r="AK789" s="126"/>
      <c r="AL789" s="126"/>
      <c r="AM789" s="126"/>
      <c r="AN789" s="126"/>
      <c r="AO789" s="126"/>
      <c r="AP789" s="126"/>
    </row>
    <row r="790" customHeight="1" spans="12:42">
      <c r="L790" s="126"/>
      <c r="M790" s="126"/>
      <c r="N790" s="126"/>
      <c r="O790" s="126"/>
      <c r="P790" s="126"/>
      <c r="Q790" s="126"/>
      <c r="R790" s="126"/>
      <c r="S790" s="126"/>
      <c r="T790" s="126"/>
      <c r="U790" s="126"/>
      <c r="V790" s="126"/>
      <c r="W790" s="126"/>
      <c r="X790" s="126"/>
      <c r="Y790" s="126"/>
      <c r="Z790" s="126"/>
      <c r="AA790" s="126"/>
      <c r="AB790" s="126"/>
      <c r="AC790" s="126"/>
      <c r="AD790" s="126"/>
      <c r="AE790" s="126"/>
      <c r="AF790" s="126"/>
      <c r="AG790" s="126"/>
      <c r="AH790" s="126"/>
      <c r="AI790" s="126"/>
      <c r="AJ790" s="126"/>
      <c r="AK790" s="126"/>
      <c r="AL790" s="126"/>
      <c r="AM790" s="126"/>
      <c r="AN790" s="126"/>
      <c r="AO790" s="126"/>
      <c r="AP790" s="126"/>
    </row>
    <row r="791" customHeight="1" spans="12:42">
      <c r="L791" s="126"/>
      <c r="M791" s="126"/>
      <c r="N791" s="126"/>
      <c r="O791" s="126"/>
      <c r="P791" s="126"/>
      <c r="Q791" s="126"/>
      <c r="R791" s="126"/>
      <c r="S791" s="126"/>
      <c r="T791" s="126"/>
      <c r="U791" s="126"/>
      <c r="V791" s="126"/>
      <c r="W791" s="126"/>
      <c r="X791" s="126"/>
      <c r="Y791" s="126"/>
      <c r="Z791" s="126"/>
      <c r="AA791" s="126"/>
      <c r="AB791" s="126"/>
      <c r="AC791" s="126"/>
      <c r="AD791" s="126"/>
      <c r="AE791" s="126"/>
      <c r="AF791" s="126"/>
      <c r="AG791" s="126"/>
      <c r="AH791" s="126"/>
      <c r="AI791" s="126"/>
      <c r="AJ791" s="126"/>
      <c r="AK791" s="126"/>
      <c r="AL791" s="126"/>
      <c r="AM791" s="126"/>
      <c r="AN791" s="126"/>
      <c r="AO791" s="126"/>
      <c r="AP791" s="126"/>
    </row>
    <row r="792" customHeight="1" spans="12:42">
      <c r="L792" s="126"/>
      <c r="M792" s="126"/>
      <c r="N792" s="126"/>
      <c r="O792" s="126"/>
      <c r="P792" s="126"/>
      <c r="Q792" s="126"/>
      <c r="R792" s="126"/>
      <c r="S792" s="126"/>
      <c r="T792" s="126"/>
      <c r="U792" s="126"/>
      <c r="V792" s="126"/>
      <c r="W792" s="126"/>
      <c r="X792" s="126"/>
      <c r="Y792" s="126"/>
      <c r="Z792" s="126"/>
      <c r="AA792" s="126"/>
      <c r="AB792" s="126"/>
      <c r="AC792" s="126"/>
      <c r="AD792" s="126"/>
      <c r="AE792" s="126"/>
      <c r="AF792" s="126"/>
      <c r="AG792" s="126"/>
      <c r="AH792" s="126"/>
      <c r="AI792" s="126"/>
      <c r="AJ792" s="126"/>
      <c r="AK792" s="126"/>
      <c r="AL792" s="126"/>
      <c r="AM792" s="126"/>
      <c r="AN792" s="126"/>
      <c r="AO792" s="126"/>
      <c r="AP792" s="126"/>
    </row>
    <row r="793" customHeight="1" spans="12:42">
      <c r="L793" s="126"/>
      <c r="M793" s="126"/>
      <c r="N793" s="126"/>
      <c r="O793" s="126"/>
      <c r="P793" s="126"/>
      <c r="Q793" s="126"/>
      <c r="R793" s="126"/>
      <c r="S793" s="126"/>
      <c r="T793" s="126"/>
      <c r="U793" s="126"/>
      <c r="V793" s="126"/>
      <c r="W793" s="126"/>
      <c r="X793" s="126"/>
      <c r="Y793" s="126"/>
      <c r="Z793" s="126"/>
      <c r="AA793" s="126"/>
      <c r="AB793" s="126"/>
      <c r="AC793" s="126"/>
      <c r="AD793" s="126"/>
      <c r="AE793" s="126"/>
      <c r="AF793" s="126"/>
      <c r="AG793" s="126"/>
      <c r="AH793" s="126"/>
      <c r="AI793" s="126"/>
      <c r="AJ793" s="126"/>
      <c r="AK793" s="126"/>
      <c r="AL793" s="126"/>
      <c r="AM793" s="126"/>
      <c r="AN793" s="126"/>
      <c r="AO793" s="126"/>
      <c r="AP793" s="126"/>
    </row>
    <row r="794" customHeight="1" spans="12:42">
      <c r="L794" s="126"/>
      <c r="M794" s="126"/>
      <c r="N794" s="126"/>
      <c r="O794" s="126"/>
      <c r="P794" s="126"/>
      <c r="Q794" s="126"/>
      <c r="R794" s="126"/>
      <c r="S794" s="126"/>
      <c r="T794" s="126"/>
      <c r="U794" s="126"/>
      <c r="V794" s="126"/>
      <c r="W794" s="126"/>
      <c r="X794" s="126"/>
      <c r="Y794" s="126"/>
      <c r="Z794" s="126"/>
      <c r="AA794" s="126"/>
      <c r="AB794" s="126"/>
      <c r="AC794" s="126"/>
      <c r="AD794" s="126"/>
      <c r="AE794" s="126"/>
      <c r="AF794" s="126"/>
      <c r="AG794" s="126"/>
      <c r="AH794" s="126"/>
      <c r="AI794" s="126"/>
      <c r="AJ794" s="126"/>
      <c r="AK794" s="126"/>
      <c r="AL794" s="126"/>
      <c r="AM794" s="126"/>
      <c r="AN794" s="126"/>
      <c r="AO794" s="126"/>
      <c r="AP794" s="126"/>
    </row>
    <row r="795" customHeight="1" spans="12:42">
      <c r="L795" s="126"/>
      <c r="M795" s="126"/>
      <c r="N795" s="126"/>
      <c r="O795" s="126"/>
      <c r="P795" s="126"/>
      <c r="Q795" s="126"/>
      <c r="R795" s="126"/>
      <c r="S795" s="126"/>
      <c r="T795" s="126"/>
      <c r="U795" s="126"/>
      <c r="V795" s="126"/>
      <c r="W795" s="126"/>
      <c r="X795" s="126"/>
      <c r="Y795" s="126"/>
      <c r="Z795" s="126"/>
      <c r="AA795" s="126"/>
      <c r="AB795" s="126"/>
      <c r="AC795" s="126"/>
      <c r="AD795" s="126"/>
      <c r="AE795" s="126"/>
      <c r="AF795" s="126"/>
      <c r="AG795" s="126"/>
      <c r="AH795" s="126"/>
      <c r="AI795" s="126"/>
      <c r="AJ795" s="126"/>
      <c r="AK795" s="126"/>
      <c r="AL795" s="126"/>
      <c r="AM795" s="126"/>
      <c r="AN795" s="126"/>
      <c r="AO795" s="126"/>
      <c r="AP795" s="126"/>
    </row>
    <row r="796" customHeight="1" spans="12:42">
      <c r="L796" s="126"/>
      <c r="M796" s="126"/>
      <c r="N796" s="126"/>
      <c r="O796" s="126"/>
      <c r="P796" s="126"/>
      <c r="Q796" s="126"/>
      <c r="R796" s="126"/>
      <c r="S796" s="126"/>
      <c r="T796" s="126"/>
      <c r="U796" s="126"/>
      <c r="V796" s="126"/>
      <c r="W796" s="126"/>
      <c r="X796" s="126"/>
      <c r="Y796" s="126"/>
      <c r="Z796" s="126"/>
      <c r="AA796" s="126"/>
      <c r="AB796" s="126"/>
      <c r="AC796" s="126"/>
      <c r="AD796" s="126"/>
      <c r="AE796" s="126"/>
      <c r="AF796" s="126"/>
      <c r="AG796" s="126"/>
      <c r="AH796" s="126"/>
      <c r="AI796" s="126"/>
      <c r="AJ796" s="126"/>
      <c r="AK796" s="126"/>
      <c r="AL796" s="126"/>
      <c r="AM796" s="126"/>
      <c r="AN796" s="126"/>
      <c r="AO796" s="126"/>
      <c r="AP796" s="126"/>
    </row>
    <row r="797" customHeight="1" spans="12:42">
      <c r="L797" s="126"/>
      <c r="M797" s="126"/>
      <c r="N797" s="126"/>
      <c r="O797" s="126"/>
      <c r="P797" s="126"/>
      <c r="Q797" s="126"/>
      <c r="R797" s="126"/>
      <c r="S797" s="126"/>
      <c r="T797" s="126"/>
      <c r="U797" s="126"/>
      <c r="V797" s="126"/>
      <c r="W797" s="126"/>
      <c r="X797" s="126"/>
      <c r="Y797" s="126"/>
      <c r="Z797" s="126"/>
      <c r="AA797" s="126"/>
      <c r="AB797" s="126"/>
      <c r="AC797" s="126"/>
      <c r="AD797" s="126"/>
      <c r="AE797" s="126"/>
      <c r="AF797" s="126"/>
      <c r="AG797" s="126"/>
      <c r="AH797" s="126"/>
      <c r="AI797" s="126"/>
      <c r="AJ797" s="126"/>
      <c r="AK797" s="126"/>
      <c r="AL797" s="126"/>
      <c r="AM797" s="126"/>
      <c r="AN797" s="126"/>
      <c r="AO797" s="126"/>
      <c r="AP797" s="126"/>
    </row>
    <row r="798" customHeight="1" spans="12:42">
      <c r="L798" s="126"/>
      <c r="M798" s="126"/>
      <c r="N798" s="126"/>
      <c r="O798" s="126"/>
      <c r="P798" s="126"/>
      <c r="Q798" s="126"/>
      <c r="R798" s="126"/>
      <c r="S798" s="126"/>
      <c r="T798" s="126"/>
      <c r="U798" s="126"/>
      <c r="V798" s="126"/>
      <c r="W798" s="126"/>
      <c r="X798" s="126"/>
      <c r="Y798" s="126"/>
      <c r="Z798" s="126"/>
      <c r="AA798" s="126"/>
      <c r="AB798" s="126"/>
      <c r="AC798" s="126"/>
      <c r="AD798" s="126"/>
      <c r="AE798" s="126"/>
      <c r="AF798" s="126"/>
      <c r="AG798" s="126"/>
      <c r="AH798" s="126"/>
      <c r="AI798" s="126"/>
      <c r="AJ798" s="126"/>
      <c r="AK798" s="126"/>
      <c r="AL798" s="126"/>
      <c r="AM798" s="126"/>
      <c r="AN798" s="126"/>
      <c r="AO798" s="126"/>
      <c r="AP798" s="126"/>
    </row>
    <row r="799" customHeight="1" spans="12:42">
      <c r="L799" s="126"/>
      <c r="M799" s="126"/>
      <c r="N799" s="126"/>
      <c r="O799" s="126"/>
      <c r="P799" s="126"/>
      <c r="Q799" s="126"/>
      <c r="R799" s="126"/>
      <c r="S799" s="126"/>
      <c r="T799" s="126"/>
      <c r="U799" s="126"/>
      <c r="V799" s="126"/>
      <c r="W799" s="126"/>
      <c r="X799" s="126"/>
      <c r="Y799" s="126"/>
      <c r="Z799" s="126"/>
      <c r="AA799" s="126"/>
      <c r="AB799" s="126"/>
      <c r="AC799" s="126"/>
      <c r="AD799" s="126"/>
      <c r="AE799" s="126"/>
      <c r="AF799" s="126"/>
      <c r="AG799" s="126"/>
      <c r="AH799" s="126"/>
      <c r="AI799" s="126"/>
      <c r="AJ799" s="126"/>
      <c r="AK799" s="126"/>
      <c r="AL799" s="126"/>
      <c r="AM799" s="126"/>
      <c r="AN799" s="126"/>
      <c r="AO799" s="126"/>
      <c r="AP799" s="126"/>
    </row>
    <row r="800" customHeight="1" spans="12:42">
      <c r="L800" s="126"/>
      <c r="M800" s="126"/>
      <c r="N800" s="126"/>
      <c r="O800" s="126"/>
      <c r="P800" s="126"/>
      <c r="Q800" s="126"/>
      <c r="R800" s="126"/>
      <c r="S800" s="126"/>
      <c r="T800" s="126"/>
      <c r="U800" s="126"/>
      <c r="V800" s="126"/>
      <c r="W800" s="126"/>
      <c r="X800" s="126"/>
      <c r="Y800" s="126"/>
      <c r="Z800" s="126"/>
      <c r="AA800" s="126"/>
      <c r="AB800" s="126"/>
      <c r="AC800" s="126"/>
      <c r="AD800" s="126"/>
      <c r="AE800" s="126"/>
      <c r="AF800" s="126"/>
      <c r="AG800" s="126"/>
      <c r="AH800" s="126"/>
      <c r="AI800" s="126"/>
      <c r="AJ800" s="126"/>
      <c r="AK800" s="126"/>
      <c r="AL800" s="126"/>
      <c r="AM800" s="126"/>
      <c r="AN800" s="126"/>
      <c r="AO800" s="126"/>
      <c r="AP800" s="126"/>
    </row>
    <row r="801" customHeight="1" spans="12:42">
      <c r="L801" s="126"/>
      <c r="M801" s="126"/>
      <c r="N801" s="126"/>
      <c r="O801" s="126"/>
      <c r="P801" s="126"/>
      <c r="Q801" s="126"/>
      <c r="R801" s="126"/>
      <c r="S801" s="126"/>
      <c r="T801" s="126"/>
      <c r="U801" s="126"/>
      <c r="V801" s="126"/>
      <c r="W801" s="126"/>
      <c r="X801" s="126"/>
      <c r="Y801" s="126"/>
      <c r="Z801" s="126"/>
      <c r="AA801" s="126"/>
      <c r="AB801" s="126"/>
      <c r="AC801" s="126"/>
      <c r="AD801" s="126"/>
      <c r="AE801" s="126"/>
      <c r="AF801" s="126"/>
      <c r="AG801" s="126"/>
      <c r="AH801" s="126"/>
      <c r="AI801" s="126"/>
      <c r="AJ801" s="126"/>
      <c r="AK801" s="126"/>
      <c r="AL801" s="126"/>
      <c r="AM801" s="126"/>
      <c r="AN801" s="126"/>
      <c r="AO801" s="126"/>
      <c r="AP801" s="126"/>
    </row>
    <row r="802" customHeight="1" spans="12:42">
      <c r="L802" s="126"/>
      <c r="M802" s="126"/>
      <c r="N802" s="126"/>
      <c r="O802" s="126"/>
      <c r="P802" s="126"/>
      <c r="Q802" s="126"/>
      <c r="R802" s="126"/>
      <c r="S802" s="126"/>
      <c r="T802" s="126"/>
      <c r="U802" s="126"/>
      <c r="V802" s="126"/>
      <c r="W802" s="126"/>
      <c r="X802" s="126"/>
      <c r="Y802" s="126"/>
      <c r="Z802" s="126"/>
      <c r="AA802" s="126"/>
      <c r="AB802" s="126"/>
      <c r="AC802" s="126"/>
      <c r="AD802" s="126"/>
      <c r="AE802" s="126"/>
      <c r="AF802" s="126"/>
      <c r="AG802" s="126"/>
      <c r="AH802" s="126"/>
      <c r="AI802" s="126"/>
      <c r="AJ802" s="126"/>
      <c r="AK802" s="126"/>
      <c r="AL802" s="126"/>
      <c r="AM802" s="126"/>
      <c r="AN802" s="126"/>
      <c r="AO802" s="126"/>
      <c r="AP802" s="126"/>
    </row>
    <row r="803" customHeight="1" spans="12:42">
      <c r="L803" s="126"/>
      <c r="M803" s="126"/>
      <c r="N803" s="126"/>
      <c r="O803" s="126"/>
      <c r="P803" s="126"/>
      <c r="Q803" s="126"/>
      <c r="R803" s="126"/>
      <c r="S803" s="126"/>
      <c r="T803" s="126"/>
      <c r="U803" s="126"/>
      <c r="V803" s="126"/>
      <c r="W803" s="126"/>
      <c r="X803" s="126"/>
      <c r="Y803" s="126"/>
      <c r="Z803" s="126"/>
      <c r="AA803" s="126"/>
      <c r="AB803" s="126"/>
      <c r="AC803" s="126"/>
      <c r="AD803" s="126"/>
      <c r="AE803" s="126"/>
      <c r="AF803" s="126"/>
      <c r="AG803" s="126"/>
      <c r="AH803" s="126"/>
      <c r="AI803" s="126"/>
      <c r="AJ803" s="126"/>
      <c r="AK803" s="126"/>
      <c r="AL803" s="126"/>
      <c r="AM803" s="126"/>
      <c r="AN803" s="126"/>
      <c r="AO803" s="126"/>
      <c r="AP803" s="126"/>
    </row>
    <row r="804" customHeight="1" spans="12:42">
      <c r="L804" s="126"/>
      <c r="M804" s="126"/>
      <c r="N804" s="126"/>
      <c r="O804" s="126"/>
      <c r="P804" s="126"/>
      <c r="Q804" s="126"/>
      <c r="R804" s="126"/>
      <c r="S804" s="126"/>
      <c r="T804" s="126"/>
      <c r="U804" s="126"/>
      <c r="V804" s="126"/>
      <c r="W804" s="126"/>
      <c r="X804" s="126"/>
      <c r="Y804" s="126"/>
      <c r="Z804" s="126"/>
      <c r="AA804" s="126"/>
      <c r="AB804" s="126"/>
      <c r="AC804" s="126"/>
      <c r="AD804" s="126"/>
      <c r="AE804" s="126"/>
      <c r="AF804" s="126"/>
      <c r="AG804" s="126"/>
      <c r="AH804" s="126"/>
      <c r="AI804" s="126"/>
      <c r="AJ804" s="126"/>
      <c r="AK804" s="126"/>
      <c r="AL804" s="126"/>
      <c r="AM804" s="126"/>
      <c r="AN804" s="126"/>
      <c r="AO804" s="126"/>
      <c r="AP804" s="126"/>
    </row>
    <row r="805" customHeight="1" spans="12:42">
      <c r="L805" s="126"/>
      <c r="M805" s="126"/>
      <c r="N805" s="126"/>
      <c r="O805" s="126"/>
      <c r="P805" s="126"/>
      <c r="Q805" s="126"/>
      <c r="R805" s="126"/>
      <c r="S805" s="126"/>
      <c r="T805" s="126"/>
      <c r="U805" s="126"/>
      <c r="V805" s="126"/>
      <c r="W805" s="126"/>
      <c r="X805" s="126"/>
      <c r="Y805" s="126"/>
      <c r="Z805" s="126"/>
      <c r="AA805" s="126"/>
      <c r="AB805" s="126"/>
      <c r="AC805" s="126"/>
      <c r="AD805" s="126"/>
      <c r="AE805" s="126"/>
      <c r="AF805" s="126"/>
      <c r="AG805" s="126"/>
      <c r="AH805" s="126"/>
      <c r="AI805" s="126"/>
      <c r="AJ805" s="126"/>
      <c r="AK805" s="126"/>
      <c r="AL805" s="126"/>
      <c r="AM805" s="126"/>
      <c r="AN805" s="126"/>
      <c r="AO805" s="126"/>
      <c r="AP805" s="126"/>
    </row>
    <row r="806" customHeight="1" spans="12:42">
      <c r="L806" s="126"/>
      <c r="M806" s="126"/>
      <c r="N806" s="126"/>
      <c r="O806" s="126"/>
      <c r="P806" s="126"/>
      <c r="Q806" s="126"/>
      <c r="R806" s="126"/>
      <c r="S806" s="126"/>
      <c r="T806" s="126"/>
      <c r="U806" s="126"/>
      <c r="V806" s="126"/>
      <c r="W806" s="126"/>
      <c r="X806" s="126"/>
      <c r="Y806" s="126"/>
      <c r="Z806" s="126"/>
      <c r="AA806" s="126"/>
      <c r="AB806" s="126"/>
      <c r="AC806" s="126"/>
      <c r="AD806" s="126"/>
      <c r="AE806" s="126"/>
      <c r="AF806" s="126"/>
      <c r="AG806" s="126"/>
      <c r="AH806" s="126"/>
      <c r="AI806" s="126"/>
      <c r="AJ806" s="126"/>
      <c r="AK806" s="126"/>
      <c r="AL806" s="126"/>
      <c r="AM806" s="126"/>
      <c r="AN806" s="126"/>
      <c r="AO806" s="126"/>
      <c r="AP806" s="126"/>
    </row>
    <row r="807" customHeight="1" spans="12:42">
      <c r="L807" s="126"/>
      <c r="M807" s="126"/>
      <c r="N807" s="126"/>
      <c r="O807" s="126"/>
      <c r="P807" s="126"/>
      <c r="Q807" s="126"/>
      <c r="R807" s="126"/>
      <c r="S807" s="126"/>
      <c r="T807" s="126"/>
      <c r="U807" s="126"/>
      <c r="V807" s="126"/>
      <c r="W807" s="126"/>
      <c r="X807" s="126"/>
      <c r="Y807" s="126"/>
      <c r="Z807" s="126"/>
      <c r="AA807" s="126"/>
      <c r="AB807" s="126"/>
      <c r="AC807" s="126"/>
      <c r="AD807" s="126"/>
      <c r="AE807" s="126"/>
      <c r="AF807" s="126"/>
      <c r="AG807" s="126"/>
      <c r="AH807" s="126"/>
      <c r="AI807" s="126"/>
      <c r="AJ807" s="126"/>
      <c r="AK807" s="126"/>
      <c r="AL807" s="126"/>
      <c r="AM807" s="126"/>
      <c r="AN807" s="126"/>
      <c r="AO807" s="126"/>
      <c r="AP807" s="126"/>
    </row>
    <row r="808" customHeight="1" spans="12:42">
      <c r="L808" s="126"/>
      <c r="M808" s="126"/>
      <c r="N808" s="126"/>
      <c r="O808" s="126"/>
      <c r="P808" s="126"/>
      <c r="Q808" s="126"/>
      <c r="R808" s="126"/>
      <c r="S808" s="126"/>
      <c r="T808" s="126"/>
      <c r="U808" s="126"/>
      <c r="V808" s="126"/>
      <c r="W808" s="126"/>
      <c r="X808" s="126"/>
      <c r="Y808" s="126"/>
      <c r="Z808" s="126"/>
      <c r="AA808" s="126"/>
      <c r="AB808" s="126"/>
      <c r="AC808" s="126"/>
      <c r="AD808" s="126"/>
      <c r="AE808" s="126"/>
      <c r="AF808" s="126"/>
      <c r="AG808" s="126"/>
      <c r="AH808" s="126"/>
      <c r="AI808" s="126"/>
      <c r="AJ808" s="126"/>
      <c r="AK808" s="126"/>
      <c r="AL808" s="126"/>
      <c r="AM808" s="126"/>
      <c r="AN808" s="126"/>
      <c r="AO808" s="126"/>
      <c r="AP808" s="126"/>
    </row>
    <row r="809" customHeight="1" spans="12:42">
      <c r="L809" s="126"/>
      <c r="M809" s="126"/>
      <c r="N809" s="126"/>
      <c r="O809" s="126"/>
      <c r="P809" s="126"/>
      <c r="Q809" s="126"/>
      <c r="R809" s="126"/>
      <c r="S809" s="126"/>
      <c r="T809" s="126"/>
      <c r="U809" s="126"/>
      <c r="V809" s="126"/>
      <c r="W809" s="126"/>
      <c r="X809" s="126"/>
      <c r="Y809" s="126"/>
      <c r="Z809" s="126"/>
      <c r="AA809" s="126"/>
      <c r="AB809" s="126"/>
      <c r="AC809" s="126"/>
      <c r="AD809" s="126"/>
      <c r="AE809" s="126"/>
      <c r="AF809" s="126"/>
      <c r="AG809" s="126"/>
      <c r="AH809" s="126"/>
      <c r="AI809" s="126"/>
      <c r="AJ809" s="126"/>
      <c r="AK809" s="126"/>
      <c r="AL809" s="126"/>
      <c r="AM809" s="126"/>
      <c r="AN809" s="126"/>
      <c r="AO809" s="126"/>
      <c r="AP809" s="126"/>
    </row>
    <row r="810" customHeight="1" spans="12:42">
      <c r="L810" s="126"/>
      <c r="M810" s="126"/>
      <c r="N810" s="126"/>
      <c r="O810" s="126"/>
      <c r="P810" s="126"/>
      <c r="Q810" s="126"/>
      <c r="R810" s="126"/>
      <c r="S810" s="126"/>
      <c r="T810" s="126"/>
      <c r="U810" s="126"/>
      <c r="V810" s="126"/>
      <c r="W810" s="126"/>
      <c r="X810" s="126"/>
      <c r="Y810" s="126"/>
      <c r="Z810" s="126"/>
      <c r="AA810" s="126"/>
      <c r="AB810" s="126"/>
      <c r="AC810" s="126"/>
      <c r="AD810" s="126"/>
      <c r="AE810" s="126"/>
      <c r="AF810" s="126"/>
      <c r="AG810" s="126"/>
      <c r="AH810" s="126"/>
      <c r="AI810" s="126"/>
      <c r="AJ810" s="126"/>
      <c r="AK810" s="126"/>
      <c r="AL810" s="126"/>
      <c r="AM810" s="126"/>
      <c r="AN810" s="126"/>
      <c r="AO810" s="126"/>
      <c r="AP810" s="126"/>
    </row>
    <row r="811" customHeight="1" spans="12:42">
      <c r="L811" s="126"/>
      <c r="M811" s="126"/>
      <c r="N811" s="126"/>
      <c r="O811" s="126"/>
      <c r="P811" s="126"/>
      <c r="Q811" s="126"/>
      <c r="R811" s="126"/>
      <c r="S811" s="126"/>
      <c r="T811" s="126"/>
      <c r="U811" s="126"/>
      <c r="V811" s="126"/>
      <c r="W811" s="126"/>
      <c r="X811" s="126"/>
      <c r="Y811" s="126"/>
      <c r="Z811" s="126"/>
      <c r="AA811" s="126"/>
      <c r="AB811" s="126"/>
      <c r="AC811" s="126"/>
      <c r="AD811" s="126"/>
      <c r="AE811" s="126"/>
      <c r="AF811" s="126"/>
      <c r="AG811" s="126"/>
      <c r="AH811" s="126"/>
      <c r="AI811" s="126"/>
      <c r="AJ811" s="126"/>
      <c r="AK811" s="126"/>
      <c r="AL811" s="126"/>
      <c r="AM811" s="126"/>
      <c r="AN811" s="126"/>
      <c r="AO811" s="126"/>
      <c r="AP811" s="126"/>
    </row>
    <row r="812" customHeight="1" spans="12:42">
      <c r="L812" s="126"/>
      <c r="M812" s="126"/>
      <c r="N812" s="126"/>
      <c r="O812" s="126"/>
      <c r="P812" s="126"/>
      <c r="Q812" s="126"/>
      <c r="R812" s="126"/>
      <c r="S812" s="126"/>
      <c r="T812" s="126"/>
      <c r="U812" s="126"/>
      <c r="V812" s="126"/>
      <c r="W812" s="126"/>
      <c r="X812" s="126"/>
      <c r="Y812" s="126"/>
      <c r="Z812" s="126"/>
      <c r="AA812" s="126"/>
      <c r="AB812" s="126"/>
      <c r="AC812" s="126"/>
      <c r="AD812" s="126"/>
      <c r="AE812" s="126"/>
      <c r="AF812" s="126"/>
      <c r="AG812" s="126"/>
      <c r="AH812" s="126"/>
      <c r="AI812" s="126"/>
      <c r="AJ812" s="126"/>
      <c r="AK812" s="126"/>
      <c r="AL812" s="126"/>
      <c r="AM812" s="126"/>
      <c r="AN812" s="126"/>
      <c r="AO812" s="126"/>
      <c r="AP812" s="126"/>
    </row>
    <row r="813" customHeight="1" spans="12:42">
      <c r="L813" s="126"/>
      <c r="M813" s="126"/>
      <c r="N813" s="126"/>
      <c r="O813" s="126"/>
      <c r="P813" s="126"/>
      <c r="Q813" s="126"/>
      <c r="R813" s="126"/>
      <c r="S813" s="126"/>
      <c r="T813" s="126"/>
      <c r="U813" s="126"/>
      <c r="V813" s="126"/>
      <c r="W813" s="126"/>
      <c r="X813" s="126"/>
      <c r="Y813" s="126"/>
      <c r="Z813" s="126"/>
      <c r="AA813" s="126"/>
      <c r="AB813" s="126"/>
      <c r="AC813" s="126"/>
      <c r="AD813" s="126"/>
      <c r="AE813" s="126"/>
      <c r="AF813" s="126"/>
      <c r="AG813" s="126"/>
      <c r="AH813" s="126"/>
      <c r="AI813" s="126"/>
      <c r="AJ813" s="126"/>
      <c r="AK813" s="126"/>
      <c r="AL813" s="126"/>
      <c r="AM813" s="126"/>
      <c r="AN813" s="126"/>
      <c r="AO813" s="126"/>
      <c r="AP813" s="126"/>
    </row>
    <row r="814" customHeight="1" spans="12:42">
      <c r="L814" s="126"/>
      <c r="M814" s="126"/>
      <c r="N814" s="126"/>
      <c r="O814" s="126"/>
      <c r="P814" s="126"/>
      <c r="Q814" s="126"/>
      <c r="R814" s="126"/>
      <c r="S814" s="126"/>
      <c r="T814" s="126"/>
      <c r="U814" s="126"/>
      <c r="V814" s="126"/>
      <c r="W814" s="126"/>
      <c r="X814" s="126"/>
      <c r="Y814" s="126"/>
      <c r="Z814" s="126"/>
      <c r="AA814" s="126"/>
      <c r="AB814" s="126"/>
      <c r="AC814" s="126"/>
      <c r="AD814" s="126"/>
      <c r="AE814" s="126"/>
      <c r="AF814" s="126"/>
      <c r="AG814" s="126"/>
      <c r="AH814" s="126"/>
      <c r="AI814" s="126"/>
      <c r="AJ814" s="126"/>
      <c r="AK814" s="126"/>
      <c r="AL814" s="126"/>
      <c r="AM814" s="126"/>
      <c r="AN814" s="126"/>
      <c r="AO814" s="126"/>
      <c r="AP814" s="126"/>
    </row>
    <row r="815" customHeight="1" spans="12:42">
      <c r="L815" s="126"/>
      <c r="M815" s="126"/>
      <c r="N815" s="126"/>
      <c r="O815" s="126"/>
      <c r="P815" s="126"/>
      <c r="Q815" s="126"/>
      <c r="R815" s="126"/>
      <c r="S815" s="126"/>
      <c r="T815" s="126"/>
      <c r="U815" s="126"/>
      <c r="V815" s="126"/>
      <c r="W815" s="126"/>
      <c r="X815" s="126"/>
      <c r="Y815" s="126"/>
      <c r="Z815" s="126"/>
      <c r="AA815" s="126"/>
      <c r="AB815" s="126"/>
      <c r="AC815" s="126"/>
      <c r="AD815" s="126"/>
      <c r="AE815" s="126"/>
      <c r="AF815" s="126"/>
      <c r="AG815" s="126"/>
      <c r="AH815" s="126"/>
      <c r="AI815" s="126"/>
      <c r="AJ815" s="126"/>
      <c r="AK815" s="126"/>
      <c r="AL815" s="126"/>
      <c r="AM815" s="126"/>
      <c r="AN815" s="126"/>
      <c r="AO815" s="126"/>
      <c r="AP815" s="126"/>
    </row>
    <row r="816" customHeight="1" spans="12:42">
      <c r="L816" s="126"/>
      <c r="M816" s="126"/>
      <c r="N816" s="126"/>
      <c r="O816" s="126"/>
      <c r="P816" s="126"/>
      <c r="Q816" s="126"/>
      <c r="R816" s="126"/>
      <c r="S816" s="126"/>
      <c r="T816" s="126"/>
      <c r="U816" s="126"/>
      <c r="V816" s="126"/>
      <c r="W816" s="126"/>
      <c r="X816" s="126"/>
      <c r="Y816" s="126"/>
      <c r="Z816" s="126"/>
      <c r="AA816" s="126"/>
      <c r="AB816" s="126"/>
      <c r="AC816" s="126"/>
      <c r="AD816" s="126"/>
      <c r="AE816" s="126"/>
      <c r="AF816" s="126"/>
      <c r="AG816" s="126"/>
      <c r="AH816" s="126"/>
      <c r="AI816" s="126"/>
      <c r="AJ816" s="126"/>
      <c r="AK816" s="126"/>
      <c r="AL816" s="126"/>
      <c r="AM816" s="126"/>
      <c r="AN816" s="126"/>
      <c r="AO816" s="126"/>
      <c r="AP816" s="126"/>
    </row>
    <row r="817" customHeight="1" spans="12:42">
      <c r="L817" s="126"/>
      <c r="M817" s="126"/>
      <c r="N817" s="126"/>
      <c r="O817" s="126"/>
      <c r="P817" s="126"/>
      <c r="Q817" s="126"/>
      <c r="R817" s="126"/>
      <c r="S817" s="126"/>
      <c r="T817" s="126"/>
      <c r="U817" s="126"/>
      <c r="V817" s="126"/>
      <c r="W817" s="126"/>
      <c r="X817" s="126"/>
      <c r="Y817" s="126"/>
      <c r="Z817" s="126"/>
      <c r="AA817" s="126"/>
      <c r="AB817" s="126"/>
      <c r="AC817" s="126"/>
      <c r="AD817" s="126"/>
      <c r="AE817" s="126"/>
      <c r="AF817" s="126"/>
      <c r="AG817" s="126"/>
      <c r="AH817" s="126"/>
      <c r="AI817" s="126"/>
      <c r="AJ817" s="126"/>
      <c r="AK817" s="126"/>
      <c r="AL817" s="126"/>
      <c r="AM817" s="126"/>
      <c r="AN817" s="126"/>
      <c r="AO817" s="126"/>
      <c r="AP817" s="126"/>
    </row>
    <row r="818" customHeight="1" spans="12:42">
      <c r="L818" s="126"/>
      <c r="M818" s="126"/>
      <c r="N818" s="126"/>
      <c r="O818" s="126"/>
      <c r="P818" s="126"/>
      <c r="Q818" s="126"/>
      <c r="R818" s="126"/>
      <c r="S818" s="126"/>
      <c r="T818" s="126"/>
      <c r="U818" s="126"/>
      <c r="V818" s="126"/>
      <c r="W818" s="126"/>
      <c r="X818" s="126"/>
      <c r="Y818" s="126"/>
      <c r="Z818" s="126"/>
      <c r="AA818" s="126"/>
      <c r="AB818" s="126"/>
      <c r="AC818" s="126"/>
      <c r="AD818" s="126"/>
      <c r="AE818" s="126"/>
      <c r="AF818" s="126"/>
      <c r="AG818" s="126"/>
      <c r="AH818" s="126"/>
      <c r="AI818" s="126"/>
      <c r="AJ818" s="126"/>
      <c r="AK818" s="126"/>
      <c r="AL818" s="126"/>
      <c r="AM818" s="126"/>
      <c r="AN818" s="126"/>
      <c r="AO818" s="126"/>
      <c r="AP818" s="126"/>
    </row>
    <row r="819" customHeight="1" spans="12:42">
      <c r="L819" s="126"/>
      <c r="M819" s="126"/>
      <c r="N819" s="126"/>
      <c r="O819" s="126"/>
      <c r="P819" s="126"/>
      <c r="Q819" s="126"/>
      <c r="R819" s="126"/>
      <c r="S819" s="126"/>
      <c r="T819" s="126"/>
      <c r="U819" s="126"/>
      <c r="V819" s="126"/>
      <c r="W819" s="126"/>
      <c r="X819" s="126"/>
      <c r="Y819" s="126"/>
      <c r="Z819" s="126"/>
      <c r="AA819" s="126"/>
      <c r="AB819" s="126"/>
      <c r="AC819" s="126"/>
      <c r="AD819" s="126"/>
      <c r="AE819" s="126"/>
      <c r="AF819" s="126"/>
      <c r="AG819" s="126"/>
      <c r="AH819" s="126"/>
      <c r="AI819" s="126"/>
      <c r="AJ819" s="126"/>
      <c r="AK819" s="126"/>
      <c r="AL819" s="126"/>
      <c r="AM819" s="126"/>
      <c r="AN819" s="126"/>
      <c r="AO819" s="126"/>
      <c r="AP819" s="126"/>
    </row>
    <row r="820" customHeight="1" spans="12:42">
      <c r="L820" s="126"/>
      <c r="M820" s="126"/>
      <c r="N820" s="126"/>
      <c r="O820" s="126"/>
      <c r="P820" s="126"/>
      <c r="Q820" s="126"/>
      <c r="R820" s="126"/>
      <c r="S820" s="126"/>
      <c r="T820" s="126"/>
      <c r="U820" s="126"/>
      <c r="V820" s="126"/>
      <c r="W820" s="126"/>
      <c r="X820" s="126"/>
      <c r="Y820" s="126"/>
      <c r="Z820" s="126"/>
      <c r="AA820" s="126"/>
      <c r="AB820" s="126"/>
      <c r="AC820" s="126"/>
      <c r="AD820" s="126"/>
      <c r="AE820" s="126"/>
      <c r="AF820" s="126"/>
      <c r="AG820" s="126"/>
      <c r="AH820" s="126"/>
      <c r="AI820" s="126"/>
      <c r="AJ820" s="126"/>
      <c r="AK820" s="126"/>
      <c r="AL820" s="126"/>
      <c r="AM820" s="126"/>
      <c r="AN820" s="126"/>
      <c r="AO820" s="126"/>
      <c r="AP820" s="126"/>
    </row>
    <row r="821" customHeight="1" spans="12:42">
      <c r="L821" s="126"/>
      <c r="M821" s="126"/>
      <c r="N821" s="126"/>
      <c r="O821" s="126"/>
      <c r="P821" s="126"/>
      <c r="Q821" s="126"/>
      <c r="R821" s="126"/>
      <c r="S821" s="126"/>
      <c r="T821" s="126"/>
      <c r="U821" s="126"/>
      <c r="V821" s="126"/>
      <c r="W821" s="126"/>
      <c r="X821" s="126"/>
      <c r="Y821" s="126"/>
      <c r="Z821" s="126"/>
      <c r="AA821" s="126"/>
      <c r="AB821" s="126"/>
      <c r="AC821" s="126"/>
      <c r="AD821" s="126"/>
      <c r="AE821" s="126"/>
      <c r="AF821" s="126"/>
      <c r="AG821" s="126"/>
      <c r="AH821" s="126"/>
      <c r="AI821" s="126"/>
      <c r="AJ821" s="126"/>
      <c r="AK821" s="126"/>
      <c r="AL821" s="126"/>
      <c r="AM821" s="126"/>
      <c r="AN821" s="126"/>
      <c r="AO821" s="126"/>
      <c r="AP821" s="126"/>
    </row>
    <row r="822" customHeight="1" spans="12:42">
      <c r="L822" s="126"/>
      <c r="M822" s="126"/>
      <c r="N822" s="126"/>
      <c r="O822" s="126"/>
      <c r="P822" s="126"/>
      <c r="Q822" s="126"/>
      <c r="R822" s="126"/>
      <c r="S822" s="126"/>
      <c r="T822" s="126"/>
      <c r="U822" s="126"/>
      <c r="V822" s="126"/>
      <c r="W822" s="126"/>
      <c r="X822" s="126"/>
      <c r="Y822" s="126"/>
      <c r="Z822" s="126"/>
      <c r="AA822" s="126"/>
      <c r="AB822" s="126"/>
      <c r="AC822" s="126"/>
      <c r="AD822" s="126"/>
      <c r="AE822" s="126"/>
      <c r="AF822" s="126"/>
      <c r="AG822" s="126"/>
      <c r="AH822" s="126"/>
      <c r="AI822" s="126"/>
      <c r="AJ822" s="126"/>
      <c r="AK822" s="126"/>
      <c r="AL822" s="126"/>
      <c r="AM822" s="126"/>
      <c r="AN822" s="126"/>
      <c r="AO822" s="126"/>
      <c r="AP822" s="126"/>
    </row>
    <row r="823" customHeight="1" spans="12:42">
      <c r="L823" s="126"/>
      <c r="M823" s="126"/>
      <c r="N823" s="126"/>
      <c r="O823" s="126"/>
      <c r="P823" s="126"/>
      <c r="Q823" s="126"/>
      <c r="R823" s="126"/>
      <c r="S823" s="126"/>
      <c r="T823" s="126"/>
      <c r="U823" s="126"/>
      <c r="V823" s="126"/>
      <c r="W823" s="126"/>
      <c r="X823" s="126"/>
      <c r="Y823" s="126"/>
      <c r="Z823" s="126"/>
      <c r="AA823" s="126"/>
      <c r="AB823" s="126"/>
      <c r="AC823" s="126"/>
      <c r="AD823" s="126"/>
      <c r="AE823" s="126"/>
      <c r="AF823" s="126"/>
      <c r="AG823" s="126"/>
      <c r="AH823" s="126"/>
      <c r="AI823" s="126"/>
      <c r="AJ823" s="126"/>
      <c r="AK823" s="126"/>
      <c r="AL823" s="126"/>
      <c r="AM823" s="126"/>
      <c r="AN823" s="126"/>
      <c r="AO823" s="126"/>
      <c r="AP823" s="126"/>
    </row>
    <row r="824" customHeight="1" spans="12:42">
      <c r="L824" s="126"/>
      <c r="M824" s="126"/>
      <c r="N824" s="126"/>
      <c r="O824" s="126"/>
      <c r="P824" s="126"/>
      <c r="Q824" s="126"/>
      <c r="R824" s="126"/>
      <c r="S824" s="126"/>
      <c r="T824" s="126"/>
      <c r="U824" s="126"/>
      <c r="V824" s="126"/>
      <c r="W824" s="126"/>
      <c r="X824" s="126"/>
      <c r="Y824" s="126"/>
      <c r="Z824" s="126"/>
      <c r="AA824" s="126"/>
      <c r="AB824" s="126"/>
      <c r="AC824" s="126"/>
      <c r="AD824" s="126"/>
      <c r="AE824" s="126"/>
      <c r="AF824" s="126"/>
      <c r="AG824" s="126"/>
      <c r="AH824" s="126"/>
      <c r="AI824" s="126"/>
      <c r="AJ824" s="126"/>
      <c r="AK824" s="126"/>
      <c r="AL824" s="126"/>
      <c r="AM824" s="126"/>
      <c r="AN824" s="126"/>
      <c r="AO824" s="126"/>
      <c r="AP824" s="126"/>
    </row>
    <row r="825" customHeight="1" spans="12:42">
      <c r="L825" s="126"/>
      <c r="M825" s="126"/>
      <c r="N825" s="126"/>
      <c r="O825" s="126"/>
      <c r="P825" s="126"/>
      <c r="Q825" s="126"/>
      <c r="R825" s="126"/>
      <c r="S825" s="126"/>
      <c r="T825" s="126"/>
      <c r="U825" s="126"/>
      <c r="V825" s="126"/>
      <c r="W825" s="126"/>
      <c r="X825" s="126"/>
      <c r="Y825" s="126"/>
      <c r="Z825" s="126"/>
      <c r="AA825" s="126"/>
      <c r="AB825" s="126"/>
      <c r="AC825" s="126"/>
      <c r="AD825" s="126"/>
      <c r="AE825" s="126"/>
      <c r="AF825" s="126"/>
      <c r="AG825" s="126"/>
      <c r="AH825" s="126"/>
      <c r="AI825" s="126"/>
      <c r="AJ825" s="126"/>
      <c r="AK825" s="126"/>
      <c r="AL825" s="126"/>
      <c r="AM825" s="126"/>
      <c r="AN825" s="126"/>
      <c r="AO825" s="126"/>
      <c r="AP825" s="126"/>
    </row>
    <row r="826" customHeight="1" spans="12:42">
      <c r="L826" s="126"/>
      <c r="M826" s="126"/>
      <c r="N826" s="126"/>
      <c r="O826" s="126"/>
      <c r="P826" s="126"/>
      <c r="Q826" s="126"/>
      <c r="R826" s="126"/>
      <c r="S826" s="126"/>
      <c r="T826" s="126"/>
      <c r="U826" s="126"/>
      <c r="V826" s="126"/>
      <c r="W826" s="126"/>
      <c r="X826" s="126"/>
      <c r="Y826" s="126"/>
      <c r="Z826" s="126"/>
      <c r="AA826" s="126"/>
      <c r="AB826" s="126"/>
      <c r="AC826" s="126"/>
      <c r="AD826" s="126"/>
      <c r="AE826" s="126"/>
      <c r="AF826" s="126"/>
      <c r="AG826" s="126"/>
      <c r="AH826" s="126"/>
      <c r="AI826" s="126"/>
      <c r="AJ826" s="126"/>
      <c r="AK826" s="126"/>
      <c r="AL826" s="126"/>
      <c r="AM826" s="126"/>
      <c r="AN826" s="126"/>
      <c r="AO826" s="126"/>
      <c r="AP826" s="126"/>
    </row>
    <row r="827" customHeight="1" spans="12:42">
      <c r="L827" s="126"/>
      <c r="M827" s="126"/>
      <c r="N827" s="126"/>
      <c r="O827" s="126"/>
      <c r="P827" s="126"/>
      <c r="Q827" s="126"/>
      <c r="R827" s="126"/>
      <c r="S827" s="126"/>
      <c r="T827" s="126"/>
      <c r="U827" s="126"/>
      <c r="V827" s="126"/>
      <c r="W827" s="126"/>
      <c r="X827" s="126"/>
      <c r="Y827" s="126"/>
      <c r="Z827" s="126"/>
      <c r="AA827" s="126"/>
      <c r="AB827" s="126"/>
      <c r="AC827" s="126"/>
      <c r="AD827" s="126"/>
      <c r="AE827" s="126"/>
      <c r="AF827" s="126"/>
      <c r="AG827" s="126"/>
      <c r="AH827" s="126"/>
      <c r="AI827" s="126"/>
      <c r="AJ827" s="126"/>
      <c r="AK827" s="126"/>
      <c r="AL827" s="126"/>
      <c r="AM827" s="126"/>
      <c r="AN827" s="126"/>
      <c r="AO827" s="126"/>
      <c r="AP827" s="126"/>
    </row>
    <row r="828" customHeight="1" spans="12:42">
      <c r="L828" s="126"/>
      <c r="M828" s="126"/>
      <c r="N828" s="126"/>
      <c r="O828" s="126"/>
      <c r="P828" s="126"/>
      <c r="Q828" s="126"/>
      <c r="R828" s="126"/>
      <c r="S828" s="126"/>
      <c r="T828" s="126"/>
      <c r="U828" s="126"/>
      <c r="V828" s="126"/>
      <c r="W828" s="126"/>
      <c r="X828" s="126"/>
      <c r="Y828" s="126"/>
      <c r="Z828" s="126"/>
      <c r="AA828" s="126"/>
      <c r="AB828" s="126"/>
      <c r="AC828" s="126"/>
      <c r="AD828" s="126"/>
      <c r="AE828" s="126"/>
      <c r="AF828" s="126"/>
      <c r="AG828" s="126"/>
      <c r="AH828" s="126"/>
      <c r="AI828" s="126"/>
      <c r="AJ828" s="126"/>
      <c r="AK828" s="126"/>
      <c r="AL828" s="126"/>
      <c r="AM828" s="126"/>
      <c r="AN828" s="126"/>
      <c r="AO828" s="126"/>
      <c r="AP828" s="126"/>
    </row>
    <row r="829" customHeight="1" spans="12:42">
      <c r="L829" s="126"/>
      <c r="M829" s="126"/>
      <c r="N829" s="126"/>
      <c r="O829" s="126"/>
      <c r="P829" s="126"/>
      <c r="Q829" s="126"/>
      <c r="R829" s="126"/>
      <c r="S829" s="126"/>
      <c r="T829" s="126"/>
      <c r="U829" s="126"/>
      <c r="V829" s="126"/>
      <c r="W829" s="126"/>
      <c r="X829" s="126"/>
      <c r="Y829" s="126"/>
      <c r="Z829" s="126"/>
      <c r="AA829" s="126"/>
      <c r="AB829" s="126"/>
      <c r="AC829" s="126"/>
      <c r="AD829" s="126"/>
      <c r="AE829" s="126"/>
      <c r="AF829" s="126"/>
      <c r="AG829" s="126"/>
      <c r="AH829" s="126"/>
      <c r="AI829" s="126"/>
      <c r="AJ829" s="126"/>
      <c r="AK829" s="126"/>
      <c r="AL829" s="126"/>
      <c r="AM829" s="126"/>
      <c r="AN829" s="126"/>
      <c r="AO829" s="126"/>
      <c r="AP829" s="126"/>
    </row>
    <row r="830" customHeight="1" spans="12:42">
      <c r="L830" s="126"/>
      <c r="M830" s="126"/>
      <c r="N830" s="126"/>
      <c r="O830" s="126"/>
      <c r="P830" s="126"/>
      <c r="Q830" s="126"/>
      <c r="R830" s="126"/>
      <c r="S830" s="126"/>
      <c r="T830" s="126"/>
      <c r="U830" s="126"/>
      <c r="V830" s="126"/>
      <c r="W830" s="126"/>
      <c r="X830" s="126"/>
      <c r="Y830" s="126"/>
      <c r="Z830" s="126"/>
      <c r="AA830" s="126"/>
      <c r="AB830" s="126"/>
      <c r="AC830" s="126"/>
      <c r="AD830" s="126"/>
      <c r="AE830" s="126"/>
      <c r="AF830" s="126"/>
      <c r="AG830" s="126"/>
      <c r="AH830" s="126"/>
      <c r="AI830" s="126"/>
      <c r="AJ830" s="126"/>
      <c r="AK830" s="126"/>
      <c r="AL830" s="126"/>
      <c r="AM830" s="126"/>
      <c r="AN830" s="126"/>
      <c r="AO830" s="126"/>
      <c r="AP830" s="126"/>
    </row>
    <row r="831" customHeight="1" spans="12:42">
      <c r="L831" s="126"/>
      <c r="M831" s="126"/>
      <c r="N831" s="126"/>
      <c r="O831" s="126"/>
      <c r="P831" s="126"/>
      <c r="Q831" s="126"/>
      <c r="R831" s="126"/>
      <c r="S831" s="126"/>
      <c r="T831" s="126"/>
      <c r="U831" s="126"/>
      <c r="V831" s="126"/>
      <c r="W831" s="126"/>
      <c r="X831" s="126"/>
      <c r="Y831" s="126"/>
      <c r="Z831" s="126"/>
      <c r="AA831" s="126"/>
      <c r="AB831" s="126"/>
      <c r="AC831" s="126"/>
      <c r="AD831" s="126"/>
      <c r="AE831" s="126"/>
      <c r="AF831" s="126"/>
      <c r="AG831" s="126"/>
      <c r="AH831" s="126"/>
      <c r="AI831" s="126"/>
      <c r="AJ831" s="126"/>
      <c r="AK831" s="126"/>
      <c r="AL831" s="126"/>
      <c r="AM831" s="126"/>
      <c r="AN831" s="126"/>
      <c r="AO831" s="126"/>
      <c r="AP831" s="126"/>
    </row>
    <row r="832" customHeight="1" spans="12:42">
      <c r="L832" s="126"/>
      <c r="M832" s="126"/>
      <c r="N832" s="126"/>
      <c r="O832" s="126"/>
      <c r="P832" s="126"/>
      <c r="Q832" s="126"/>
      <c r="R832" s="126"/>
      <c r="S832" s="126"/>
      <c r="T832" s="126"/>
      <c r="U832" s="126"/>
      <c r="V832" s="126"/>
      <c r="W832" s="126"/>
      <c r="X832" s="126"/>
      <c r="Y832" s="126"/>
      <c r="Z832" s="126"/>
      <c r="AA832" s="126"/>
      <c r="AB832" s="126"/>
      <c r="AC832" s="126"/>
      <c r="AD832" s="126"/>
      <c r="AE832" s="126"/>
      <c r="AF832" s="126"/>
      <c r="AG832" s="126"/>
      <c r="AH832" s="126"/>
      <c r="AI832" s="126"/>
      <c r="AJ832" s="126"/>
      <c r="AK832" s="126"/>
      <c r="AL832" s="126"/>
      <c r="AM832" s="126"/>
      <c r="AN832" s="126"/>
      <c r="AO832" s="126"/>
      <c r="AP832" s="126"/>
    </row>
    <row r="833" customHeight="1" spans="12:42">
      <c r="L833" s="126"/>
      <c r="M833" s="126"/>
      <c r="N833" s="126"/>
      <c r="O833" s="126"/>
      <c r="P833" s="126"/>
      <c r="Q833" s="126"/>
      <c r="R833" s="126"/>
      <c r="S833" s="126"/>
      <c r="T833" s="126"/>
      <c r="U833" s="126"/>
      <c r="V833" s="126"/>
      <c r="W833" s="126"/>
      <c r="X833" s="126"/>
      <c r="Y833" s="126"/>
      <c r="Z833" s="126"/>
      <c r="AA833" s="126"/>
      <c r="AB833" s="126"/>
      <c r="AC833" s="126"/>
      <c r="AD833" s="126"/>
      <c r="AE833" s="126"/>
      <c r="AF833" s="126"/>
      <c r="AG833" s="126"/>
      <c r="AH833" s="126"/>
      <c r="AI833" s="126"/>
      <c r="AJ833" s="126"/>
      <c r="AK833" s="126"/>
      <c r="AL833" s="126"/>
      <c r="AM833" s="126"/>
      <c r="AN833" s="126"/>
      <c r="AO833" s="126"/>
      <c r="AP833" s="126"/>
    </row>
    <row r="834" customHeight="1" spans="12:42">
      <c r="L834" s="126"/>
      <c r="M834" s="126"/>
      <c r="N834" s="126"/>
      <c r="O834" s="126"/>
      <c r="P834" s="126"/>
      <c r="Q834" s="126"/>
      <c r="R834" s="126"/>
      <c r="S834" s="126"/>
      <c r="T834" s="126"/>
      <c r="U834" s="126"/>
      <c r="V834" s="126"/>
      <c r="W834" s="126"/>
      <c r="X834" s="126"/>
      <c r="Y834" s="126"/>
      <c r="Z834" s="126"/>
      <c r="AA834" s="126"/>
      <c r="AB834" s="126"/>
      <c r="AC834" s="126"/>
      <c r="AD834" s="126"/>
      <c r="AE834" s="126"/>
      <c r="AF834" s="126"/>
      <c r="AG834" s="126"/>
      <c r="AH834" s="126"/>
      <c r="AI834" s="126"/>
      <c r="AJ834" s="126"/>
      <c r="AK834" s="126"/>
      <c r="AL834" s="126"/>
      <c r="AM834" s="126"/>
      <c r="AN834" s="126"/>
      <c r="AO834" s="126"/>
      <c r="AP834" s="126"/>
    </row>
    <row r="835" customHeight="1" spans="12:42">
      <c r="L835" s="126"/>
      <c r="M835" s="126"/>
      <c r="N835" s="126"/>
      <c r="O835" s="126"/>
      <c r="P835" s="126"/>
      <c r="Q835" s="126"/>
      <c r="R835" s="126"/>
      <c r="S835" s="126"/>
      <c r="T835" s="126"/>
      <c r="U835" s="126"/>
      <c r="V835" s="126"/>
      <c r="W835" s="126"/>
      <c r="X835" s="126"/>
      <c r="Y835" s="126"/>
      <c r="Z835" s="126"/>
      <c r="AA835" s="126"/>
      <c r="AB835" s="126"/>
      <c r="AC835" s="126"/>
      <c r="AD835" s="126"/>
      <c r="AE835" s="126"/>
      <c r="AF835" s="126"/>
      <c r="AG835" s="126"/>
      <c r="AH835" s="126"/>
      <c r="AI835" s="126"/>
      <c r="AJ835" s="126"/>
      <c r="AK835" s="126"/>
      <c r="AL835" s="126"/>
      <c r="AM835" s="126"/>
      <c r="AN835" s="126"/>
      <c r="AO835" s="126"/>
      <c r="AP835" s="126"/>
    </row>
    <row r="836" customHeight="1" spans="12:42">
      <c r="L836" s="126"/>
      <c r="M836" s="126"/>
      <c r="N836" s="126"/>
      <c r="O836" s="126"/>
      <c r="P836" s="126"/>
      <c r="Q836" s="126"/>
      <c r="R836" s="126"/>
      <c r="S836" s="126"/>
      <c r="T836" s="126"/>
      <c r="U836" s="126"/>
      <c r="V836" s="126"/>
      <c r="W836" s="126"/>
      <c r="X836" s="126"/>
      <c r="Y836" s="126"/>
      <c r="Z836" s="126"/>
      <c r="AA836" s="126"/>
      <c r="AB836" s="126"/>
      <c r="AC836" s="126"/>
      <c r="AD836" s="126"/>
      <c r="AE836" s="126"/>
      <c r="AF836" s="126"/>
      <c r="AG836" s="126"/>
      <c r="AH836" s="126"/>
      <c r="AI836" s="126"/>
      <c r="AJ836" s="126"/>
      <c r="AK836" s="126"/>
      <c r="AL836" s="126"/>
      <c r="AM836" s="126"/>
      <c r="AN836" s="126"/>
      <c r="AO836" s="126"/>
      <c r="AP836" s="126"/>
    </row>
    <row r="837" customHeight="1" spans="12:42">
      <c r="L837" s="126"/>
      <c r="M837" s="126"/>
      <c r="N837" s="126"/>
      <c r="O837" s="126"/>
      <c r="P837" s="126"/>
      <c r="Q837" s="126"/>
      <c r="R837" s="126"/>
      <c r="S837" s="126"/>
      <c r="T837" s="126"/>
      <c r="U837" s="126"/>
      <c r="V837" s="126"/>
      <c r="W837" s="126"/>
      <c r="X837" s="126"/>
      <c r="Y837" s="126"/>
      <c r="Z837" s="126"/>
      <c r="AA837" s="126"/>
      <c r="AB837" s="126"/>
      <c r="AC837" s="126"/>
      <c r="AD837" s="126"/>
      <c r="AE837" s="126"/>
      <c r="AF837" s="126"/>
      <c r="AG837" s="126"/>
      <c r="AH837" s="126"/>
      <c r="AI837" s="126"/>
      <c r="AJ837" s="126"/>
      <c r="AK837" s="126"/>
      <c r="AL837" s="126"/>
      <c r="AM837" s="126"/>
      <c r="AN837" s="126"/>
      <c r="AO837" s="126"/>
      <c r="AP837" s="126"/>
    </row>
    <row r="838" customHeight="1" spans="12:42">
      <c r="L838" s="126"/>
      <c r="M838" s="126"/>
      <c r="N838" s="126"/>
      <c r="O838" s="126"/>
      <c r="P838" s="126"/>
      <c r="Q838" s="126"/>
      <c r="R838" s="126"/>
      <c r="S838" s="126"/>
      <c r="T838" s="126"/>
      <c r="U838" s="126"/>
      <c r="V838" s="126"/>
      <c r="W838" s="126"/>
      <c r="X838" s="126"/>
      <c r="Y838" s="126"/>
      <c r="Z838" s="126"/>
      <c r="AA838" s="126"/>
      <c r="AB838" s="126"/>
      <c r="AC838" s="126"/>
      <c r="AD838" s="126"/>
      <c r="AE838" s="126"/>
      <c r="AF838" s="126"/>
      <c r="AG838" s="126"/>
      <c r="AH838" s="126"/>
      <c r="AI838" s="126"/>
      <c r="AJ838" s="126"/>
      <c r="AK838" s="126"/>
      <c r="AL838" s="126"/>
      <c r="AM838" s="126"/>
      <c r="AN838" s="126"/>
      <c r="AO838" s="126"/>
      <c r="AP838" s="126"/>
    </row>
    <row r="839" customHeight="1" spans="12:42">
      <c r="L839" s="126"/>
      <c r="M839" s="126"/>
      <c r="N839" s="126"/>
      <c r="O839" s="126"/>
      <c r="P839" s="126"/>
      <c r="Q839" s="126"/>
      <c r="R839" s="126"/>
      <c r="S839" s="126"/>
      <c r="T839" s="126"/>
      <c r="U839" s="126"/>
      <c r="V839" s="126"/>
      <c r="W839" s="126"/>
      <c r="X839" s="126"/>
      <c r="Y839" s="126"/>
      <c r="Z839" s="126"/>
      <c r="AA839" s="126"/>
      <c r="AB839" s="126"/>
      <c r="AC839" s="126"/>
      <c r="AD839" s="126"/>
      <c r="AE839" s="126"/>
      <c r="AF839" s="126"/>
      <c r="AG839" s="126"/>
      <c r="AH839" s="126"/>
      <c r="AI839" s="126"/>
      <c r="AJ839" s="126"/>
      <c r="AK839" s="126"/>
      <c r="AL839" s="126"/>
      <c r="AM839" s="126"/>
      <c r="AN839" s="126"/>
      <c r="AO839" s="126"/>
      <c r="AP839" s="126"/>
    </row>
    <row r="840" customHeight="1" spans="12:42">
      <c r="L840" s="126"/>
      <c r="M840" s="126"/>
      <c r="N840" s="126"/>
      <c r="O840" s="126"/>
      <c r="P840" s="126"/>
      <c r="Q840" s="126"/>
      <c r="R840" s="126"/>
      <c r="S840" s="126"/>
      <c r="T840" s="126"/>
      <c r="U840" s="126"/>
      <c r="V840" s="126"/>
      <c r="W840" s="126"/>
      <c r="X840" s="126"/>
      <c r="Y840" s="126"/>
      <c r="Z840" s="126"/>
      <c r="AA840" s="126"/>
      <c r="AB840" s="126"/>
      <c r="AC840" s="126"/>
      <c r="AD840" s="126"/>
      <c r="AE840" s="126"/>
      <c r="AF840" s="126"/>
      <c r="AG840" s="126"/>
      <c r="AH840" s="126"/>
      <c r="AI840" s="126"/>
      <c r="AJ840" s="126"/>
      <c r="AK840" s="126"/>
      <c r="AL840" s="126"/>
      <c r="AM840" s="126"/>
      <c r="AN840" s="126"/>
      <c r="AO840" s="126"/>
      <c r="AP840" s="126"/>
    </row>
    <row r="841" customHeight="1" spans="12:42">
      <c r="L841" s="126"/>
      <c r="M841" s="126"/>
      <c r="N841" s="126"/>
      <c r="O841" s="126"/>
      <c r="P841" s="126"/>
      <c r="Q841" s="126"/>
      <c r="R841" s="126"/>
      <c r="S841" s="126"/>
      <c r="T841" s="126"/>
      <c r="U841" s="126"/>
      <c r="V841" s="126"/>
      <c r="W841" s="126"/>
      <c r="X841" s="126"/>
      <c r="Y841" s="126"/>
      <c r="Z841" s="126"/>
      <c r="AA841" s="126"/>
      <c r="AB841" s="126"/>
      <c r="AC841" s="126"/>
      <c r="AD841" s="126"/>
      <c r="AE841" s="126"/>
      <c r="AF841" s="126"/>
      <c r="AG841" s="126"/>
      <c r="AH841" s="126"/>
      <c r="AI841" s="126"/>
      <c r="AJ841" s="126"/>
      <c r="AK841" s="126"/>
      <c r="AL841" s="126"/>
      <c r="AM841" s="126"/>
      <c r="AN841" s="126"/>
      <c r="AO841" s="126"/>
      <c r="AP841" s="126"/>
    </row>
    <row r="842" customHeight="1" spans="12:42">
      <c r="L842" s="126"/>
      <c r="M842" s="126"/>
      <c r="N842" s="126"/>
      <c r="O842" s="126"/>
      <c r="P842" s="126"/>
      <c r="Q842" s="126"/>
      <c r="R842" s="126"/>
      <c r="S842" s="126"/>
      <c r="T842" s="126"/>
      <c r="U842" s="126"/>
      <c r="V842" s="126"/>
      <c r="W842" s="126"/>
      <c r="X842" s="126"/>
      <c r="Y842" s="126"/>
      <c r="Z842" s="126"/>
      <c r="AA842" s="126"/>
      <c r="AB842" s="126"/>
      <c r="AC842" s="126"/>
      <c r="AD842" s="126"/>
      <c r="AE842" s="126"/>
      <c r="AF842" s="126"/>
      <c r="AG842" s="126"/>
      <c r="AH842" s="126"/>
      <c r="AI842" s="126"/>
      <c r="AJ842" s="126"/>
      <c r="AK842" s="126"/>
      <c r="AL842" s="126"/>
      <c r="AM842" s="126"/>
      <c r="AN842" s="126"/>
      <c r="AO842" s="126"/>
      <c r="AP842" s="126"/>
    </row>
  </sheetData>
  <mergeCells count="44">
    <mergeCell ref="A2:AZ2"/>
    <mergeCell ref="A3:AZ3"/>
    <mergeCell ref="C5:K5"/>
    <mergeCell ref="AO5:AQ5"/>
    <mergeCell ref="AR5:AS5"/>
    <mergeCell ref="AU5:AW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T5:AT6"/>
    <mergeCell ref="AX5:AX6"/>
    <mergeCell ref="AY5:AY6"/>
    <mergeCell ref="AZ5:AZ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09722222222222" footer="0.511805555555556"/>
  <pageSetup paperSize="9" scale="31" fitToHeight="0" orientation="landscape"/>
  <headerFooter alignWithMargins="0">
    <oddHeader>&amp;R&amp;"宋体,常规"&amp;10表&amp;"Times New Roman,常规"4-5-1
&amp;"宋体,常规"共&amp;"Times New Roman,常规"&amp;N&amp;"宋体,常规"页第&amp;"Times New Roman,常规"&amp;P&amp;"宋体,常规"页</oddHeader>
  </headerFooter>
  <legacyDrawing r:id="rId2"/>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842"/>
  <sheetViews>
    <sheetView workbookViewId="0">
      <selection activeCell="H13" sqref="H13"/>
    </sheetView>
  </sheetViews>
  <sheetFormatPr defaultColWidth="9" defaultRowHeight="15.75"/>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9" width="7.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8" width="11" customWidth="1"/>
    <col min="49" max="50" width="7.6" customWidth="1"/>
    <col min="51" max="51" width="7.5" customWidth="1"/>
  </cols>
  <sheetData>
    <row r="1" spans="1:51">
      <c r="A1" s="1" t="s">
        <v>421</v>
      </c>
      <c r="B1" s="89" t="s">
        <v>1017</v>
      </c>
      <c r="C1" s="2"/>
      <c r="D1" s="2"/>
      <c r="E1" s="2"/>
      <c r="F1" s="2"/>
      <c r="G1" s="2"/>
      <c r="H1" s="2"/>
      <c r="I1" s="2"/>
      <c r="J1" s="2"/>
      <c r="K1" s="2"/>
      <c r="L1" s="151"/>
      <c r="M1" s="151"/>
      <c r="N1" s="151"/>
      <c r="O1" s="151"/>
      <c r="P1" s="151"/>
      <c r="Q1" s="151"/>
      <c r="R1" s="151"/>
      <c r="S1" s="151"/>
      <c r="T1" s="125"/>
      <c r="U1" s="125"/>
      <c r="V1" s="125"/>
      <c r="W1" s="125"/>
      <c r="X1" s="125"/>
      <c r="Y1" s="125"/>
      <c r="Z1" s="125"/>
      <c r="AA1" s="125"/>
      <c r="AB1" s="125"/>
      <c r="AC1" s="125"/>
      <c r="AD1" s="125"/>
      <c r="AE1" s="125"/>
      <c r="AF1" s="125"/>
      <c r="AG1" s="125"/>
      <c r="AH1" s="125"/>
      <c r="AI1" s="125"/>
      <c r="AJ1" s="125"/>
      <c r="AK1" s="125"/>
      <c r="AL1" s="125"/>
      <c r="AM1" s="125"/>
      <c r="AN1" s="125"/>
      <c r="AO1" s="125"/>
      <c r="AP1" s="125"/>
      <c r="AQ1" s="3"/>
      <c r="AR1" s="3"/>
      <c r="AS1" s="3"/>
      <c r="AT1" s="3"/>
      <c r="AU1" s="3"/>
      <c r="AV1" s="3"/>
      <c r="AW1" s="3"/>
      <c r="AX1" s="3"/>
      <c r="AY1" s="3"/>
    </row>
    <row r="2" ht="33.75" customHeight="1" spans="1:51">
      <c r="A2" s="4" t="s">
        <v>1087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row>
    <row r="3" ht="14.1" customHeight="1" spans="1:51">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row>
    <row r="4" customHeight="1" spans="1:51">
      <c r="A4" s="6" t="e">
        <f>#REF!&amp;#REF!</f>
        <v>#REF!</v>
      </c>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Y4" s="19" t="s">
        <v>464</v>
      </c>
    </row>
    <row r="5" ht="18" customHeight="1" spans="1:51">
      <c r="A5" s="55" t="s">
        <v>465</v>
      </c>
      <c r="B5" s="576" t="s">
        <v>572</v>
      </c>
      <c r="C5" s="55" t="s">
        <v>848</v>
      </c>
      <c r="D5" s="55"/>
      <c r="E5" s="55"/>
      <c r="F5" s="55"/>
      <c r="G5" s="55"/>
      <c r="H5" s="55"/>
      <c r="I5" s="55"/>
      <c r="J5" s="55"/>
      <c r="K5" s="55"/>
      <c r="L5" s="196" t="s">
        <v>1051</v>
      </c>
      <c r="M5" s="196" t="s">
        <v>1052</v>
      </c>
      <c r="N5" s="196" t="s">
        <v>1053</v>
      </c>
      <c r="O5" s="196" t="s">
        <v>1054</v>
      </c>
      <c r="P5" s="196" t="s">
        <v>1055</v>
      </c>
      <c r="Q5" s="196" t="s">
        <v>1056</v>
      </c>
      <c r="R5" s="196" t="s">
        <v>1057</v>
      </c>
      <c r="S5" s="196" t="s">
        <v>714</v>
      </c>
      <c r="T5" s="196" t="s">
        <v>1058</v>
      </c>
      <c r="U5" s="196" t="s">
        <v>1059</v>
      </c>
      <c r="V5" s="196" t="s">
        <v>1060</v>
      </c>
      <c r="W5" s="196" t="s">
        <v>1061</v>
      </c>
      <c r="X5" s="196" t="s">
        <v>1062</v>
      </c>
      <c r="Y5" s="196" t="s">
        <v>1063</v>
      </c>
      <c r="Z5" s="196" t="s">
        <v>1064</v>
      </c>
      <c r="AA5" s="196" t="s">
        <v>1065</v>
      </c>
      <c r="AB5" s="196" t="s">
        <v>1066</v>
      </c>
      <c r="AC5" s="196" t="s">
        <v>1067</v>
      </c>
      <c r="AD5" s="196" t="s">
        <v>1068</v>
      </c>
      <c r="AE5" s="196" t="s">
        <v>1069</v>
      </c>
      <c r="AF5" s="196" t="s">
        <v>1070</v>
      </c>
      <c r="AG5" s="196" t="s">
        <v>1071</v>
      </c>
      <c r="AH5" s="196" t="s">
        <v>1072</v>
      </c>
      <c r="AI5" s="196" t="s">
        <v>1073</v>
      </c>
      <c r="AJ5" s="196" t="s">
        <v>1074</v>
      </c>
      <c r="AK5" s="196" t="s">
        <v>1075</v>
      </c>
      <c r="AL5" s="196" t="s">
        <v>1076</v>
      </c>
      <c r="AM5" s="579" t="s">
        <v>1077</v>
      </c>
      <c r="AN5" s="579" t="s">
        <v>1078</v>
      </c>
      <c r="AO5" s="50" t="s">
        <v>467</v>
      </c>
      <c r="AP5" s="234"/>
      <c r="AQ5" s="235"/>
      <c r="AR5" s="53" t="s">
        <v>1088</v>
      </c>
      <c r="AS5" s="53" t="s">
        <v>426</v>
      </c>
      <c r="AT5" s="53" t="s">
        <v>600</v>
      </c>
      <c r="AU5" s="53" t="s">
        <v>427</v>
      </c>
      <c r="AV5" s="53" t="s">
        <v>428</v>
      </c>
      <c r="AW5" s="53" t="s">
        <v>469</v>
      </c>
      <c r="AX5" s="65" t="s">
        <v>1079</v>
      </c>
      <c r="AY5" s="53" t="s">
        <v>577</v>
      </c>
    </row>
    <row r="6" ht="21" customHeight="1" spans="1:51">
      <c r="A6" s="55"/>
      <c r="B6" s="576"/>
      <c r="C6" s="55" t="s">
        <v>1080</v>
      </c>
      <c r="D6" s="55" t="s">
        <v>858</v>
      </c>
      <c r="E6" s="55" t="s">
        <v>859</v>
      </c>
      <c r="F6" s="55" t="s">
        <v>860</v>
      </c>
      <c r="G6" s="55" t="s">
        <v>861</v>
      </c>
      <c r="H6" s="566" t="s">
        <v>862</v>
      </c>
      <c r="I6" s="55" t="s">
        <v>1081</v>
      </c>
      <c r="J6" s="55" t="s">
        <v>1082</v>
      </c>
      <c r="K6" s="55" t="s">
        <v>1083</v>
      </c>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580"/>
      <c r="AN6" s="580"/>
      <c r="AO6" s="214" t="s">
        <v>1084</v>
      </c>
      <c r="AP6" s="212" t="s">
        <v>1085</v>
      </c>
      <c r="AQ6" s="8" t="s">
        <v>600</v>
      </c>
      <c r="AR6" s="7"/>
      <c r="AS6" s="7"/>
      <c r="AT6" s="7"/>
      <c r="AU6" s="7"/>
      <c r="AV6" s="7"/>
      <c r="AW6" s="7"/>
      <c r="AX6" s="66"/>
      <c r="AY6" s="7"/>
    </row>
    <row r="7" customHeight="1" spans="1:51">
      <c r="A7" s="10">
        <v>1</v>
      </c>
      <c r="B7" s="11"/>
      <c r="C7" s="11"/>
      <c r="D7" s="11"/>
      <c r="E7" s="11"/>
      <c r="F7" s="11"/>
      <c r="G7" s="11"/>
      <c r="H7" s="11"/>
      <c r="I7" s="11"/>
      <c r="J7" s="11"/>
      <c r="K7" s="11"/>
      <c r="L7" s="145"/>
      <c r="M7" s="145"/>
      <c r="N7" s="145"/>
      <c r="O7" s="145"/>
      <c r="P7" s="145"/>
      <c r="Q7" s="145"/>
      <c r="R7" s="145"/>
      <c r="S7" s="145"/>
      <c r="T7" s="145"/>
      <c r="U7" s="145"/>
      <c r="V7" s="145"/>
      <c r="W7" s="136"/>
      <c r="X7" s="136"/>
      <c r="Y7" s="136"/>
      <c r="Z7" s="136"/>
      <c r="AA7" s="136"/>
      <c r="AB7" s="136"/>
      <c r="AC7" s="136"/>
      <c r="AD7" s="145"/>
      <c r="AE7" s="136"/>
      <c r="AF7" s="136"/>
      <c r="AG7" s="136"/>
      <c r="AH7" s="136"/>
      <c r="AI7" s="136"/>
      <c r="AJ7" s="136"/>
      <c r="AK7" s="167"/>
      <c r="AL7" s="167"/>
      <c r="AM7" s="167"/>
      <c r="AN7" s="167"/>
      <c r="AO7" s="131"/>
      <c r="AP7" s="168"/>
      <c r="AQ7" s="13"/>
      <c r="AR7" s="15"/>
      <c r="AS7" s="14"/>
      <c r="AT7" s="14"/>
      <c r="AU7" s="14">
        <f t="shared" ref="AU7:AU23" si="0">ROUND(T7*AX7,-1)</f>
        <v>0</v>
      </c>
      <c r="AV7" s="14">
        <f>AU7-AS7</f>
        <v>0</v>
      </c>
      <c r="AW7" s="14" t="str">
        <f>IF(AS7=0,"",(AV7)/AS7*100)</f>
        <v/>
      </c>
      <c r="AX7" s="14"/>
      <c r="AY7" s="11"/>
    </row>
    <row r="8" customHeight="1" spans="1:51">
      <c r="A8" s="10">
        <v>2</v>
      </c>
      <c r="B8" s="11"/>
      <c r="C8" s="11"/>
      <c r="D8" s="11"/>
      <c r="E8" s="11"/>
      <c r="F8" s="11"/>
      <c r="G8" s="11"/>
      <c r="H8" s="11"/>
      <c r="I8" s="11"/>
      <c r="J8" s="11"/>
      <c r="K8" s="11"/>
      <c r="L8" s="145"/>
      <c r="M8" s="145"/>
      <c r="N8" s="145"/>
      <c r="O8" s="145"/>
      <c r="P8" s="145"/>
      <c r="Q8" s="145"/>
      <c r="R8" s="145"/>
      <c r="S8" s="145"/>
      <c r="T8" s="145"/>
      <c r="U8" s="145"/>
      <c r="V8" s="145"/>
      <c r="W8" s="136"/>
      <c r="X8" s="136"/>
      <c r="Y8" s="136"/>
      <c r="Z8" s="136"/>
      <c r="AA8" s="136"/>
      <c r="AB8" s="136"/>
      <c r="AC8" s="136"/>
      <c r="AD8" s="145"/>
      <c r="AE8" s="136"/>
      <c r="AF8" s="136"/>
      <c r="AG8" s="136"/>
      <c r="AH8" s="136"/>
      <c r="AI8" s="136"/>
      <c r="AJ8" s="136"/>
      <c r="AK8" s="167"/>
      <c r="AL8" s="167"/>
      <c r="AM8" s="167"/>
      <c r="AN8" s="167"/>
      <c r="AO8" s="131"/>
      <c r="AP8" s="168"/>
      <c r="AQ8" s="13"/>
      <c r="AR8" s="15"/>
      <c r="AS8" s="14"/>
      <c r="AT8" s="14"/>
      <c r="AU8" s="14">
        <f t="shared" si="0"/>
        <v>0</v>
      </c>
      <c r="AV8" s="14">
        <f t="shared" ref="AV8:AV27" si="1">AU8-AS8</f>
        <v>0</v>
      </c>
      <c r="AW8" s="14" t="str">
        <f t="shared" ref="AW8:AW27" si="2">IF(AS8=0,"",(AV8)/AS8*100)</f>
        <v/>
      </c>
      <c r="AX8" s="14"/>
      <c r="AY8" s="11"/>
    </row>
    <row r="9" customHeight="1" spans="1:51">
      <c r="A9" s="10">
        <v>3</v>
      </c>
      <c r="B9" s="11"/>
      <c r="C9" s="11"/>
      <c r="D9" s="11"/>
      <c r="E9" s="11"/>
      <c r="F9" s="11"/>
      <c r="G9" s="11"/>
      <c r="H9" s="11"/>
      <c r="I9" s="11"/>
      <c r="J9" s="11"/>
      <c r="K9" s="11"/>
      <c r="L9" s="145"/>
      <c r="M9" s="145"/>
      <c r="N9" s="145"/>
      <c r="O9" s="145"/>
      <c r="P9" s="145"/>
      <c r="Q9" s="145"/>
      <c r="R9" s="145"/>
      <c r="S9" s="145"/>
      <c r="T9" s="145"/>
      <c r="U9" s="145"/>
      <c r="V9" s="145"/>
      <c r="W9" s="136"/>
      <c r="X9" s="136"/>
      <c r="Y9" s="136"/>
      <c r="Z9" s="136"/>
      <c r="AA9" s="136"/>
      <c r="AB9" s="136"/>
      <c r="AC9" s="136"/>
      <c r="AD9" s="145"/>
      <c r="AE9" s="136"/>
      <c r="AF9" s="136"/>
      <c r="AG9" s="136"/>
      <c r="AH9" s="136"/>
      <c r="AI9" s="136"/>
      <c r="AJ9" s="136"/>
      <c r="AK9" s="167"/>
      <c r="AL9" s="167"/>
      <c r="AM9" s="167"/>
      <c r="AN9" s="167"/>
      <c r="AO9" s="131"/>
      <c r="AP9" s="168"/>
      <c r="AQ9" s="13"/>
      <c r="AR9" s="131"/>
      <c r="AS9" s="168"/>
      <c r="AT9" s="14"/>
      <c r="AU9" s="14">
        <f t="shared" si="0"/>
        <v>0</v>
      </c>
      <c r="AV9" s="14">
        <f t="shared" si="1"/>
        <v>0</v>
      </c>
      <c r="AW9" s="14" t="str">
        <f t="shared" si="2"/>
        <v/>
      </c>
      <c r="AX9" s="14"/>
      <c r="AY9" s="11"/>
    </row>
    <row r="10" customHeight="1" spans="1:51">
      <c r="A10" s="10">
        <v>4</v>
      </c>
      <c r="B10" s="11"/>
      <c r="C10" s="11"/>
      <c r="D10" s="11"/>
      <c r="E10" s="11"/>
      <c r="F10" s="11"/>
      <c r="G10" s="11"/>
      <c r="H10" s="11"/>
      <c r="I10" s="11"/>
      <c r="J10" s="11"/>
      <c r="K10" s="11"/>
      <c r="L10" s="145"/>
      <c r="M10" s="145"/>
      <c r="N10" s="145"/>
      <c r="O10" s="145"/>
      <c r="P10" s="145"/>
      <c r="Q10" s="145"/>
      <c r="R10" s="145"/>
      <c r="S10" s="145"/>
      <c r="T10" s="145"/>
      <c r="U10" s="145"/>
      <c r="V10" s="145"/>
      <c r="W10" s="136"/>
      <c r="X10" s="136"/>
      <c r="Y10" s="136"/>
      <c r="Z10" s="136"/>
      <c r="AA10" s="136"/>
      <c r="AB10" s="136"/>
      <c r="AC10" s="136"/>
      <c r="AD10" s="145"/>
      <c r="AE10" s="136"/>
      <c r="AF10" s="136"/>
      <c r="AG10" s="136"/>
      <c r="AH10" s="136"/>
      <c r="AI10" s="136"/>
      <c r="AJ10" s="136"/>
      <c r="AK10" s="167"/>
      <c r="AL10" s="167"/>
      <c r="AM10" s="167"/>
      <c r="AN10" s="167"/>
      <c r="AO10" s="131"/>
      <c r="AP10" s="168"/>
      <c r="AQ10" s="13"/>
      <c r="AR10" s="15"/>
      <c r="AS10" s="14"/>
      <c r="AT10" s="14"/>
      <c r="AU10" s="14">
        <f t="shared" si="0"/>
        <v>0</v>
      </c>
      <c r="AV10" s="14">
        <f t="shared" si="1"/>
        <v>0</v>
      </c>
      <c r="AW10" s="14" t="str">
        <f t="shared" si="2"/>
        <v/>
      </c>
      <c r="AX10" s="14"/>
      <c r="AY10" s="11"/>
    </row>
    <row r="11" customHeight="1" spans="1:51">
      <c r="A11" s="10">
        <v>5</v>
      </c>
      <c r="B11" s="11"/>
      <c r="C11" s="11"/>
      <c r="D11" s="11"/>
      <c r="E11" s="11"/>
      <c r="F11" s="11"/>
      <c r="G11" s="11"/>
      <c r="H11" s="11"/>
      <c r="I11" s="11"/>
      <c r="J11" s="11"/>
      <c r="K11" s="11"/>
      <c r="L11" s="145"/>
      <c r="M11" s="145"/>
      <c r="N11" s="145"/>
      <c r="O11" s="145"/>
      <c r="P11" s="145"/>
      <c r="Q11" s="145"/>
      <c r="R11" s="145"/>
      <c r="S11" s="145"/>
      <c r="T11" s="145"/>
      <c r="U11" s="145"/>
      <c r="V11" s="145"/>
      <c r="W11" s="136"/>
      <c r="X11" s="136"/>
      <c r="Y11" s="136"/>
      <c r="Z11" s="136"/>
      <c r="AA11" s="136"/>
      <c r="AB11" s="136"/>
      <c r="AC11" s="136"/>
      <c r="AD11" s="145"/>
      <c r="AE11" s="136"/>
      <c r="AF11" s="136"/>
      <c r="AG11" s="136"/>
      <c r="AH11" s="136"/>
      <c r="AI11" s="136"/>
      <c r="AJ11" s="136"/>
      <c r="AK11" s="167"/>
      <c r="AL11" s="167"/>
      <c r="AM11" s="167"/>
      <c r="AN11" s="167"/>
      <c r="AO11" s="131"/>
      <c r="AP11" s="168"/>
      <c r="AQ11" s="13"/>
      <c r="AR11" s="15"/>
      <c r="AS11" s="14"/>
      <c r="AT11" s="14"/>
      <c r="AU11" s="14">
        <f t="shared" si="0"/>
        <v>0</v>
      </c>
      <c r="AV11" s="14">
        <f t="shared" si="1"/>
        <v>0</v>
      </c>
      <c r="AW11" s="14" t="str">
        <f t="shared" si="2"/>
        <v/>
      </c>
      <c r="AX11" s="14"/>
      <c r="AY11" s="11"/>
    </row>
    <row r="12" customHeight="1" spans="1:51">
      <c r="A12" s="10">
        <v>6</v>
      </c>
      <c r="B12" s="11"/>
      <c r="C12" s="11"/>
      <c r="D12" s="11"/>
      <c r="E12" s="11"/>
      <c r="F12" s="11"/>
      <c r="G12" s="11"/>
      <c r="H12" s="11"/>
      <c r="I12" s="11"/>
      <c r="J12" s="11"/>
      <c r="K12" s="11"/>
      <c r="L12" s="145"/>
      <c r="M12" s="145"/>
      <c r="N12" s="145"/>
      <c r="O12" s="145"/>
      <c r="P12" s="145"/>
      <c r="Q12" s="145"/>
      <c r="R12" s="145"/>
      <c r="S12" s="145"/>
      <c r="T12" s="145"/>
      <c r="U12" s="145"/>
      <c r="V12" s="145"/>
      <c r="W12" s="136"/>
      <c r="X12" s="136"/>
      <c r="Y12" s="136"/>
      <c r="Z12" s="136"/>
      <c r="AA12" s="136"/>
      <c r="AB12" s="136"/>
      <c r="AC12" s="136"/>
      <c r="AD12" s="145"/>
      <c r="AE12" s="136"/>
      <c r="AF12" s="136"/>
      <c r="AG12" s="136"/>
      <c r="AH12" s="136"/>
      <c r="AI12" s="136"/>
      <c r="AJ12" s="136"/>
      <c r="AK12" s="167"/>
      <c r="AL12" s="167"/>
      <c r="AM12" s="167"/>
      <c r="AN12" s="167"/>
      <c r="AO12" s="131"/>
      <c r="AP12" s="168"/>
      <c r="AQ12" s="13"/>
      <c r="AR12" s="15"/>
      <c r="AS12" s="14"/>
      <c r="AT12" s="14"/>
      <c r="AU12" s="14">
        <f t="shared" si="0"/>
        <v>0</v>
      </c>
      <c r="AV12" s="14">
        <f t="shared" si="1"/>
        <v>0</v>
      </c>
      <c r="AW12" s="14" t="str">
        <f t="shared" si="2"/>
        <v/>
      </c>
      <c r="AX12" s="14"/>
      <c r="AY12" s="11"/>
    </row>
    <row r="13" customHeight="1" spans="1:51">
      <c r="A13" s="10">
        <v>7</v>
      </c>
      <c r="B13" s="11"/>
      <c r="C13" s="11"/>
      <c r="D13" s="11"/>
      <c r="E13" s="11"/>
      <c r="F13" s="11"/>
      <c r="G13" s="11"/>
      <c r="H13" s="11"/>
      <c r="I13" s="11"/>
      <c r="J13" s="11"/>
      <c r="K13" s="11"/>
      <c r="L13" s="145"/>
      <c r="M13" s="145"/>
      <c r="N13" s="145"/>
      <c r="O13" s="145"/>
      <c r="P13" s="145"/>
      <c r="Q13" s="145"/>
      <c r="R13" s="145"/>
      <c r="S13" s="145"/>
      <c r="T13" s="145"/>
      <c r="U13" s="145"/>
      <c r="V13" s="145"/>
      <c r="W13" s="136"/>
      <c r="X13" s="136"/>
      <c r="Y13" s="136"/>
      <c r="Z13" s="136"/>
      <c r="AA13" s="136"/>
      <c r="AB13" s="136"/>
      <c r="AC13" s="136"/>
      <c r="AD13" s="145"/>
      <c r="AE13" s="136"/>
      <c r="AF13" s="136"/>
      <c r="AG13" s="136"/>
      <c r="AH13" s="136"/>
      <c r="AI13" s="136"/>
      <c r="AJ13" s="136"/>
      <c r="AK13" s="167"/>
      <c r="AL13" s="167"/>
      <c r="AM13" s="167"/>
      <c r="AN13" s="167"/>
      <c r="AO13" s="131"/>
      <c r="AP13" s="168"/>
      <c r="AQ13" s="13"/>
      <c r="AR13" s="15"/>
      <c r="AS13" s="14"/>
      <c r="AT13" s="14"/>
      <c r="AU13" s="14">
        <f t="shared" si="0"/>
        <v>0</v>
      </c>
      <c r="AV13" s="14">
        <f t="shared" si="1"/>
        <v>0</v>
      </c>
      <c r="AW13" s="14" t="str">
        <f t="shared" si="2"/>
        <v/>
      </c>
      <c r="AX13" s="14"/>
      <c r="AY13" s="11"/>
    </row>
    <row r="14" customHeight="1" spans="1:51">
      <c r="A14" s="10">
        <v>8</v>
      </c>
      <c r="B14" s="11"/>
      <c r="C14" s="11"/>
      <c r="D14" s="11"/>
      <c r="E14" s="11"/>
      <c r="F14" s="11"/>
      <c r="G14" s="11"/>
      <c r="H14" s="11"/>
      <c r="I14" s="11"/>
      <c r="J14" s="11"/>
      <c r="K14" s="11"/>
      <c r="L14" s="145"/>
      <c r="M14" s="145"/>
      <c r="N14" s="145"/>
      <c r="O14" s="145"/>
      <c r="P14" s="145"/>
      <c r="Q14" s="145"/>
      <c r="R14" s="145"/>
      <c r="S14" s="145"/>
      <c r="T14" s="145"/>
      <c r="U14" s="145"/>
      <c r="V14" s="145"/>
      <c r="W14" s="136"/>
      <c r="X14" s="136"/>
      <c r="Y14" s="136"/>
      <c r="Z14" s="136"/>
      <c r="AA14" s="136"/>
      <c r="AB14" s="136"/>
      <c r="AC14" s="136"/>
      <c r="AD14" s="145"/>
      <c r="AE14" s="136"/>
      <c r="AF14" s="136"/>
      <c r="AG14" s="136"/>
      <c r="AH14" s="136"/>
      <c r="AI14" s="136"/>
      <c r="AJ14" s="136"/>
      <c r="AK14" s="167"/>
      <c r="AL14" s="167"/>
      <c r="AM14" s="167"/>
      <c r="AN14" s="167"/>
      <c r="AO14" s="131"/>
      <c r="AP14" s="168"/>
      <c r="AQ14" s="13"/>
      <c r="AR14" s="15"/>
      <c r="AS14" s="14"/>
      <c r="AT14" s="14"/>
      <c r="AU14" s="14">
        <f t="shared" si="0"/>
        <v>0</v>
      </c>
      <c r="AV14" s="14">
        <f t="shared" si="1"/>
        <v>0</v>
      </c>
      <c r="AW14" s="14" t="str">
        <f t="shared" si="2"/>
        <v/>
      </c>
      <c r="AX14" s="14"/>
      <c r="AY14" s="11"/>
    </row>
    <row r="15" customHeight="1" spans="1:51">
      <c r="A15" s="10">
        <v>9</v>
      </c>
      <c r="B15" s="11"/>
      <c r="C15" s="11"/>
      <c r="D15" s="11"/>
      <c r="E15" s="11"/>
      <c r="F15" s="11"/>
      <c r="G15" s="11"/>
      <c r="H15" s="11"/>
      <c r="I15" s="11"/>
      <c r="J15" s="11"/>
      <c r="K15" s="11"/>
      <c r="L15" s="145"/>
      <c r="M15" s="145"/>
      <c r="N15" s="145"/>
      <c r="O15" s="145"/>
      <c r="P15" s="145"/>
      <c r="Q15" s="145"/>
      <c r="R15" s="145"/>
      <c r="S15" s="145"/>
      <c r="T15" s="145"/>
      <c r="U15" s="145"/>
      <c r="V15" s="145"/>
      <c r="W15" s="136"/>
      <c r="X15" s="136"/>
      <c r="Y15" s="136"/>
      <c r="Z15" s="136"/>
      <c r="AA15" s="136"/>
      <c r="AB15" s="136"/>
      <c r="AC15" s="136"/>
      <c r="AD15" s="145"/>
      <c r="AE15" s="136"/>
      <c r="AF15" s="136"/>
      <c r="AG15" s="136"/>
      <c r="AH15" s="136"/>
      <c r="AI15" s="136"/>
      <c r="AJ15" s="136"/>
      <c r="AK15" s="167"/>
      <c r="AL15" s="167"/>
      <c r="AM15" s="167"/>
      <c r="AN15" s="167"/>
      <c r="AO15" s="131"/>
      <c r="AP15" s="168"/>
      <c r="AQ15" s="13"/>
      <c r="AR15" s="15"/>
      <c r="AS15" s="14"/>
      <c r="AT15" s="14"/>
      <c r="AU15" s="14">
        <f t="shared" si="0"/>
        <v>0</v>
      </c>
      <c r="AV15" s="14">
        <f t="shared" si="1"/>
        <v>0</v>
      </c>
      <c r="AW15" s="14" t="str">
        <f t="shared" si="2"/>
        <v/>
      </c>
      <c r="AX15" s="14"/>
      <c r="AY15" s="11"/>
    </row>
    <row r="16" customHeight="1" spans="1:51">
      <c r="A16" s="10">
        <v>10</v>
      </c>
      <c r="B16" s="11"/>
      <c r="C16" s="11"/>
      <c r="D16" s="11"/>
      <c r="E16" s="11"/>
      <c r="F16" s="11"/>
      <c r="G16" s="11"/>
      <c r="H16" s="11"/>
      <c r="I16" s="11"/>
      <c r="J16" s="11"/>
      <c r="K16" s="11"/>
      <c r="L16" s="145"/>
      <c r="M16" s="145"/>
      <c r="N16" s="145"/>
      <c r="O16" s="145"/>
      <c r="P16" s="145"/>
      <c r="Q16" s="145"/>
      <c r="R16" s="145"/>
      <c r="S16" s="145"/>
      <c r="T16" s="145"/>
      <c r="U16" s="145"/>
      <c r="V16" s="145"/>
      <c r="W16" s="136"/>
      <c r="X16" s="136"/>
      <c r="Y16" s="136"/>
      <c r="Z16" s="136"/>
      <c r="AA16" s="136"/>
      <c r="AB16" s="136"/>
      <c r="AC16" s="136"/>
      <c r="AD16" s="145"/>
      <c r="AE16" s="136"/>
      <c r="AF16" s="136"/>
      <c r="AG16" s="136"/>
      <c r="AH16" s="136"/>
      <c r="AI16" s="136"/>
      <c r="AJ16" s="136"/>
      <c r="AK16" s="167"/>
      <c r="AL16" s="167"/>
      <c r="AM16" s="167"/>
      <c r="AN16" s="167"/>
      <c r="AO16" s="131"/>
      <c r="AP16" s="168"/>
      <c r="AQ16" s="13"/>
      <c r="AR16" s="15"/>
      <c r="AS16" s="14"/>
      <c r="AT16" s="14"/>
      <c r="AU16" s="14">
        <f t="shared" si="0"/>
        <v>0</v>
      </c>
      <c r="AV16" s="14">
        <f t="shared" si="1"/>
        <v>0</v>
      </c>
      <c r="AW16" s="14" t="str">
        <f t="shared" si="2"/>
        <v/>
      </c>
      <c r="AX16" s="14"/>
      <c r="AY16" s="11"/>
    </row>
    <row r="17" customHeight="1" spans="1:51">
      <c r="A17" s="10">
        <v>11</v>
      </c>
      <c r="B17" s="11"/>
      <c r="C17" s="11"/>
      <c r="D17" s="11"/>
      <c r="E17" s="11"/>
      <c r="F17" s="11"/>
      <c r="G17" s="11"/>
      <c r="H17" s="11"/>
      <c r="I17" s="11"/>
      <c r="J17" s="11"/>
      <c r="K17" s="11"/>
      <c r="L17" s="145"/>
      <c r="M17" s="145"/>
      <c r="N17" s="145"/>
      <c r="O17" s="145"/>
      <c r="P17" s="145"/>
      <c r="Q17" s="145"/>
      <c r="R17" s="145"/>
      <c r="S17" s="145"/>
      <c r="T17" s="145"/>
      <c r="U17" s="145"/>
      <c r="V17" s="145"/>
      <c r="W17" s="136"/>
      <c r="X17" s="136"/>
      <c r="Y17" s="136"/>
      <c r="Z17" s="136"/>
      <c r="AA17" s="136"/>
      <c r="AB17" s="136"/>
      <c r="AC17" s="136"/>
      <c r="AD17" s="145"/>
      <c r="AE17" s="136"/>
      <c r="AF17" s="136"/>
      <c r="AG17" s="136"/>
      <c r="AH17" s="136"/>
      <c r="AI17" s="136"/>
      <c r="AJ17" s="136"/>
      <c r="AK17" s="167"/>
      <c r="AL17" s="167"/>
      <c r="AM17" s="167"/>
      <c r="AN17" s="167"/>
      <c r="AO17" s="131"/>
      <c r="AP17" s="168"/>
      <c r="AQ17" s="13"/>
      <c r="AR17" s="15"/>
      <c r="AS17" s="14"/>
      <c r="AT17" s="14"/>
      <c r="AU17" s="14">
        <f t="shared" si="0"/>
        <v>0</v>
      </c>
      <c r="AV17" s="14">
        <f t="shared" si="1"/>
        <v>0</v>
      </c>
      <c r="AW17" s="14" t="str">
        <f t="shared" si="2"/>
        <v/>
      </c>
      <c r="AX17" s="14"/>
      <c r="AY17" s="11"/>
    </row>
    <row r="18" customHeight="1" spans="1:51">
      <c r="A18" s="10">
        <v>12</v>
      </c>
      <c r="B18" s="11"/>
      <c r="C18" s="11"/>
      <c r="D18" s="11"/>
      <c r="E18" s="11"/>
      <c r="F18" s="11"/>
      <c r="G18" s="11"/>
      <c r="H18" s="11"/>
      <c r="I18" s="11"/>
      <c r="J18" s="11"/>
      <c r="K18" s="11"/>
      <c r="L18" s="145"/>
      <c r="M18" s="145"/>
      <c r="N18" s="145"/>
      <c r="O18" s="145"/>
      <c r="P18" s="145"/>
      <c r="Q18" s="145"/>
      <c r="R18" s="145"/>
      <c r="S18" s="145"/>
      <c r="T18" s="145"/>
      <c r="U18" s="145"/>
      <c r="V18" s="145"/>
      <c r="W18" s="136"/>
      <c r="X18" s="136"/>
      <c r="Y18" s="136"/>
      <c r="Z18" s="136"/>
      <c r="AA18" s="136"/>
      <c r="AB18" s="136"/>
      <c r="AC18" s="136"/>
      <c r="AD18" s="145"/>
      <c r="AE18" s="136"/>
      <c r="AF18" s="136"/>
      <c r="AG18" s="136"/>
      <c r="AH18" s="136"/>
      <c r="AI18" s="136"/>
      <c r="AJ18" s="136"/>
      <c r="AK18" s="167"/>
      <c r="AL18" s="167"/>
      <c r="AM18" s="167"/>
      <c r="AN18" s="167"/>
      <c r="AO18" s="131"/>
      <c r="AP18" s="168"/>
      <c r="AQ18" s="13"/>
      <c r="AR18" s="15"/>
      <c r="AS18" s="14"/>
      <c r="AT18" s="14"/>
      <c r="AU18" s="14">
        <f t="shared" si="0"/>
        <v>0</v>
      </c>
      <c r="AV18" s="14">
        <f t="shared" si="1"/>
        <v>0</v>
      </c>
      <c r="AW18" s="14" t="str">
        <f t="shared" si="2"/>
        <v/>
      </c>
      <c r="AX18" s="14"/>
      <c r="AY18" s="11"/>
    </row>
    <row r="19" customHeight="1" spans="1:51">
      <c r="A19" s="10">
        <v>13</v>
      </c>
      <c r="B19" s="11"/>
      <c r="C19" s="11"/>
      <c r="D19" s="11"/>
      <c r="E19" s="11"/>
      <c r="F19" s="11"/>
      <c r="G19" s="11"/>
      <c r="H19" s="11"/>
      <c r="I19" s="11"/>
      <c r="J19" s="11"/>
      <c r="K19" s="11"/>
      <c r="L19" s="145"/>
      <c r="M19" s="145"/>
      <c r="N19" s="145"/>
      <c r="O19" s="145"/>
      <c r="P19" s="145"/>
      <c r="Q19" s="145"/>
      <c r="R19" s="145"/>
      <c r="S19" s="145"/>
      <c r="T19" s="145"/>
      <c r="U19" s="145"/>
      <c r="V19" s="145"/>
      <c r="W19" s="136"/>
      <c r="X19" s="136"/>
      <c r="Y19" s="136"/>
      <c r="Z19" s="136"/>
      <c r="AA19" s="136"/>
      <c r="AB19" s="136"/>
      <c r="AC19" s="136"/>
      <c r="AD19" s="145"/>
      <c r="AE19" s="136"/>
      <c r="AF19" s="136"/>
      <c r="AG19" s="136"/>
      <c r="AH19" s="136"/>
      <c r="AI19" s="136"/>
      <c r="AJ19" s="136"/>
      <c r="AK19" s="167"/>
      <c r="AL19" s="167"/>
      <c r="AM19" s="167"/>
      <c r="AN19" s="167"/>
      <c r="AO19" s="131"/>
      <c r="AP19" s="168"/>
      <c r="AQ19" s="13"/>
      <c r="AR19" s="15"/>
      <c r="AS19" s="14"/>
      <c r="AT19" s="14"/>
      <c r="AU19" s="14">
        <f t="shared" si="0"/>
        <v>0</v>
      </c>
      <c r="AV19" s="14">
        <f t="shared" si="1"/>
        <v>0</v>
      </c>
      <c r="AW19" s="14" t="str">
        <f t="shared" si="2"/>
        <v/>
      </c>
      <c r="AX19" s="14"/>
      <c r="AY19" s="11"/>
    </row>
    <row r="20" customHeight="1" spans="1:51">
      <c r="A20" s="10">
        <v>14</v>
      </c>
      <c r="B20" s="11"/>
      <c r="C20" s="11"/>
      <c r="D20" s="11"/>
      <c r="E20" s="11"/>
      <c r="F20" s="11"/>
      <c r="G20" s="11"/>
      <c r="H20" s="11"/>
      <c r="I20" s="11"/>
      <c r="J20" s="11"/>
      <c r="K20" s="11"/>
      <c r="L20" s="145"/>
      <c r="M20" s="145"/>
      <c r="N20" s="145"/>
      <c r="O20" s="145"/>
      <c r="P20" s="145"/>
      <c r="Q20" s="145"/>
      <c r="R20" s="145"/>
      <c r="S20" s="145"/>
      <c r="T20" s="145"/>
      <c r="U20" s="145"/>
      <c r="V20" s="145"/>
      <c r="W20" s="136"/>
      <c r="X20" s="136"/>
      <c r="Y20" s="136"/>
      <c r="Z20" s="136"/>
      <c r="AA20" s="136"/>
      <c r="AB20" s="136"/>
      <c r="AC20" s="136"/>
      <c r="AD20" s="145"/>
      <c r="AE20" s="136"/>
      <c r="AF20" s="136"/>
      <c r="AG20" s="136"/>
      <c r="AH20" s="136"/>
      <c r="AI20" s="136"/>
      <c r="AJ20" s="136"/>
      <c r="AK20" s="167"/>
      <c r="AL20" s="167"/>
      <c r="AM20" s="167"/>
      <c r="AN20" s="167"/>
      <c r="AO20" s="131"/>
      <c r="AP20" s="168"/>
      <c r="AQ20" s="13"/>
      <c r="AR20" s="15"/>
      <c r="AS20" s="14"/>
      <c r="AT20" s="14"/>
      <c r="AU20" s="14">
        <f t="shared" si="0"/>
        <v>0</v>
      </c>
      <c r="AV20" s="14">
        <f t="shared" si="1"/>
        <v>0</v>
      </c>
      <c r="AW20" s="14" t="str">
        <f t="shared" si="2"/>
        <v/>
      </c>
      <c r="AX20" s="14"/>
      <c r="AY20" s="11"/>
    </row>
    <row r="21" customHeight="1" spans="1:51">
      <c r="A21" s="10">
        <v>15</v>
      </c>
      <c r="B21" s="11"/>
      <c r="C21" s="11"/>
      <c r="D21" s="11"/>
      <c r="E21" s="11"/>
      <c r="F21" s="11"/>
      <c r="G21" s="11"/>
      <c r="H21" s="11"/>
      <c r="I21" s="11"/>
      <c r="J21" s="11"/>
      <c r="K21" s="11"/>
      <c r="L21" s="145"/>
      <c r="M21" s="145"/>
      <c r="N21" s="145"/>
      <c r="O21" s="145"/>
      <c r="P21" s="145"/>
      <c r="Q21" s="145"/>
      <c r="R21" s="145"/>
      <c r="S21" s="145"/>
      <c r="T21" s="145"/>
      <c r="U21" s="145"/>
      <c r="V21" s="145"/>
      <c r="W21" s="136"/>
      <c r="X21" s="136"/>
      <c r="Y21" s="136"/>
      <c r="Z21" s="136"/>
      <c r="AA21" s="136"/>
      <c r="AB21" s="136"/>
      <c r="AC21" s="136"/>
      <c r="AD21" s="145"/>
      <c r="AE21" s="136"/>
      <c r="AF21" s="136"/>
      <c r="AG21" s="136"/>
      <c r="AH21" s="136"/>
      <c r="AI21" s="136"/>
      <c r="AJ21" s="136"/>
      <c r="AK21" s="167"/>
      <c r="AL21" s="167"/>
      <c r="AM21" s="167"/>
      <c r="AN21" s="167"/>
      <c r="AO21" s="131"/>
      <c r="AP21" s="168"/>
      <c r="AQ21" s="13"/>
      <c r="AR21" s="15"/>
      <c r="AS21" s="14"/>
      <c r="AT21" s="14"/>
      <c r="AU21" s="14">
        <f t="shared" si="0"/>
        <v>0</v>
      </c>
      <c r="AV21" s="14">
        <f t="shared" si="1"/>
        <v>0</v>
      </c>
      <c r="AW21" s="14" t="str">
        <f t="shared" si="2"/>
        <v/>
      </c>
      <c r="AX21" s="14"/>
      <c r="AY21" s="11"/>
    </row>
    <row r="22" customHeight="1" spans="1:51">
      <c r="A22" s="10">
        <v>16</v>
      </c>
      <c r="B22" s="11"/>
      <c r="C22" s="11"/>
      <c r="D22" s="11"/>
      <c r="E22" s="11"/>
      <c r="F22" s="11"/>
      <c r="G22" s="11"/>
      <c r="H22" s="11"/>
      <c r="I22" s="11"/>
      <c r="J22" s="11"/>
      <c r="K22" s="11"/>
      <c r="L22" s="145"/>
      <c r="M22" s="145"/>
      <c r="N22" s="145"/>
      <c r="O22" s="145"/>
      <c r="P22" s="145"/>
      <c r="Q22" s="145"/>
      <c r="R22" s="145"/>
      <c r="S22" s="145"/>
      <c r="T22" s="145"/>
      <c r="U22" s="145"/>
      <c r="V22" s="145"/>
      <c r="W22" s="136"/>
      <c r="X22" s="136"/>
      <c r="Y22" s="136"/>
      <c r="Z22" s="136"/>
      <c r="AA22" s="136"/>
      <c r="AB22" s="136"/>
      <c r="AC22" s="136"/>
      <c r="AD22" s="145"/>
      <c r="AE22" s="136"/>
      <c r="AF22" s="136"/>
      <c r="AG22" s="136"/>
      <c r="AH22" s="136"/>
      <c r="AI22" s="136"/>
      <c r="AJ22" s="136"/>
      <c r="AK22" s="167"/>
      <c r="AL22" s="167"/>
      <c r="AM22" s="167"/>
      <c r="AN22" s="167"/>
      <c r="AO22" s="131"/>
      <c r="AP22" s="168"/>
      <c r="AQ22" s="13"/>
      <c r="AR22" s="15"/>
      <c r="AS22" s="14"/>
      <c r="AT22" s="14"/>
      <c r="AU22" s="14">
        <f t="shared" si="0"/>
        <v>0</v>
      </c>
      <c r="AV22" s="14">
        <f t="shared" si="1"/>
        <v>0</v>
      </c>
      <c r="AW22" s="14" t="str">
        <f t="shared" si="2"/>
        <v/>
      </c>
      <c r="AX22" s="14"/>
      <c r="AY22" s="11"/>
    </row>
    <row r="23" customHeight="1" spans="1:51">
      <c r="A23" s="10">
        <v>17</v>
      </c>
      <c r="B23" s="11"/>
      <c r="C23" s="11"/>
      <c r="D23" s="11"/>
      <c r="E23" s="11"/>
      <c r="F23" s="11"/>
      <c r="G23" s="11"/>
      <c r="H23" s="11"/>
      <c r="I23" s="11"/>
      <c r="J23" s="11"/>
      <c r="K23" s="11"/>
      <c r="L23" s="145"/>
      <c r="M23" s="145"/>
      <c r="N23" s="145"/>
      <c r="O23" s="145"/>
      <c r="P23" s="145"/>
      <c r="Q23" s="145"/>
      <c r="R23" s="145"/>
      <c r="S23" s="145"/>
      <c r="T23" s="145"/>
      <c r="U23" s="145"/>
      <c r="V23" s="145"/>
      <c r="W23" s="136"/>
      <c r="X23" s="136"/>
      <c r="Y23" s="136"/>
      <c r="Z23" s="136"/>
      <c r="AA23" s="136"/>
      <c r="AB23" s="136"/>
      <c r="AC23" s="136"/>
      <c r="AD23" s="145"/>
      <c r="AE23" s="136"/>
      <c r="AF23" s="136"/>
      <c r="AG23" s="136"/>
      <c r="AH23" s="136"/>
      <c r="AI23" s="136"/>
      <c r="AJ23" s="136"/>
      <c r="AK23" s="167"/>
      <c r="AL23" s="167"/>
      <c r="AM23" s="167"/>
      <c r="AN23" s="167"/>
      <c r="AO23" s="131"/>
      <c r="AP23" s="168"/>
      <c r="AQ23" s="13"/>
      <c r="AR23" s="15"/>
      <c r="AS23" s="14"/>
      <c r="AT23" s="14"/>
      <c r="AU23" s="14">
        <f t="shared" si="0"/>
        <v>0</v>
      </c>
      <c r="AV23" s="14">
        <f t="shared" si="1"/>
        <v>0</v>
      </c>
      <c r="AW23" s="14" t="str">
        <f t="shared" si="2"/>
        <v/>
      </c>
      <c r="AX23" s="14"/>
      <c r="AY23" s="11"/>
    </row>
    <row r="24" customHeight="1" spans="1:51">
      <c r="A24" s="10">
        <v>18</v>
      </c>
      <c r="B24" s="11"/>
      <c r="C24" s="11"/>
      <c r="D24" s="11"/>
      <c r="E24" s="11"/>
      <c r="F24" s="11"/>
      <c r="G24" s="11"/>
      <c r="H24" s="11"/>
      <c r="I24" s="11"/>
      <c r="J24" s="11"/>
      <c r="K24" s="11"/>
      <c r="L24" s="145"/>
      <c r="M24" s="145"/>
      <c r="N24" s="145"/>
      <c r="O24" s="145"/>
      <c r="P24" s="145"/>
      <c r="Q24" s="145"/>
      <c r="R24" s="145"/>
      <c r="S24" s="145"/>
      <c r="T24" s="145"/>
      <c r="U24" s="145"/>
      <c r="V24" s="145"/>
      <c r="W24" s="136"/>
      <c r="X24" s="136"/>
      <c r="Y24" s="136"/>
      <c r="Z24" s="136"/>
      <c r="AA24" s="136"/>
      <c r="AB24" s="136"/>
      <c r="AC24" s="136"/>
      <c r="AD24" s="145"/>
      <c r="AE24" s="136"/>
      <c r="AF24" s="136"/>
      <c r="AG24" s="136"/>
      <c r="AH24" s="136"/>
      <c r="AI24" s="136"/>
      <c r="AJ24" s="136"/>
      <c r="AK24" s="167"/>
      <c r="AL24" s="167"/>
      <c r="AM24" s="167"/>
      <c r="AN24" s="167"/>
      <c r="AO24" s="131"/>
      <c r="AP24" s="168"/>
      <c r="AQ24" s="13"/>
      <c r="AR24" s="15"/>
      <c r="AS24" s="14"/>
      <c r="AT24" s="14"/>
      <c r="AU24" s="14"/>
      <c r="AV24" s="14">
        <f t="shared" si="1"/>
        <v>0</v>
      </c>
      <c r="AW24" s="14" t="str">
        <f t="shared" si="2"/>
        <v/>
      </c>
      <c r="AX24" s="14"/>
      <c r="AY24" s="11"/>
    </row>
    <row r="25" customHeight="1" spans="1:51">
      <c r="A25" s="51" t="s">
        <v>621</v>
      </c>
      <c r="B25" s="577"/>
      <c r="C25" s="577"/>
      <c r="D25" s="577"/>
      <c r="E25" s="577"/>
      <c r="F25" s="577"/>
      <c r="G25" s="577"/>
      <c r="H25" s="577"/>
      <c r="I25" s="577"/>
      <c r="J25" s="577"/>
      <c r="K25" s="577"/>
      <c r="L25" s="577"/>
      <c r="M25" s="577"/>
      <c r="N25" s="577"/>
      <c r="O25" s="577"/>
      <c r="P25" s="577"/>
      <c r="Q25" s="577"/>
      <c r="R25" s="577"/>
      <c r="S25" s="577"/>
      <c r="T25" s="578"/>
      <c r="U25" s="145"/>
      <c r="V25" s="145"/>
      <c r="W25" s="136"/>
      <c r="X25" s="136"/>
      <c r="Y25" s="136"/>
      <c r="Z25" s="136"/>
      <c r="AA25" s="136"/>
      <c r="AB25" s="136"/>
      <c r="AC25" s="136"/>
      <c r="AD25" s="145"/>
      <c r="AE25" s="136"/>
      <c r="AF25" s="136"/>
      <c r="AG25" s="136"/>
      <c r="AH25" s="136"/>
      <c r="AI25" s="136"/>
      <c r="AJ25" s="136"/>
      <c r="AK25" s="167"/>
      <c r="AL25" s="167"/>
      <c r="AM25" s="167"/>
      <c r="AN25" s="167"/>
      <c r="AO25" s="131">
        <f>SUM(AO7:AO24)</f>
        <v>0</v>
      </c>
      <c r="AP25" s="168">
        <f>SUM(AP7:AP24)</f>
        <v>0</v>
      </c>
      <c r="AQ25" s="13"/>
      <c r="AR25" s="15">
        <f>SUM(AR7:AR24)</f>
        <v>0</v>
      </c>
      <c r="AS25" s="14">
        <f>SUM(AS7:AS24)</f>
        <v>0</v>
      </c>
      <c r="AT25" s="14"/>
      <c r="AU25" s="14">
        <f>SUM(AU7:AU24)</f>
        <v>0</v>
      </c>
      <c r="AV25" s="14">
        <f t="shared" si="1"/>
        <v>0</v>
      </c>
      <c r="AW25" s="14" t="str">
        <f t="shared" si="2"/>
        <v/>
      </c>
      <c r="AX25" s="14"/>
      <c r="AY25" s="11"/>
    </row>
    <row r="26" customHeight="1" spans="1:51">
      <c r="A26" s="51" t="s">
        <v>1086</v>
      </c>
      <c r="B26" s="84"/>
      <c r="C26" s="84"/>
      <c r="D26" s="84"/>
      <c r="E26" s="84"/>
      <c r="F26" s="84"/>
      <c r="G26" s="84"/>
      <c r="H26" s="84"/>
      <c r="I26" s="84"/>
      <c r="J26" s="84"/>
      <c r="K26" s="84"/>
      <c r="L26" s="84"/>
      <c r="M26" s="84"/>
      <c r="N26" s="84"/>
      <c r="O26" s="84"/>
      <c r="P26" s="84"/>
      <c r="Q26" s="84"/>
      <c r="R26" s="84"/>
      <c r="S26" s="84"/>
      <c r="T26" s="29"/>
      <c r="U26" s="145"/>
      <c r="V26" s="145"/>
      <c r="W26" s="136"/>
      <c r="X26" s="136"/>
      <c r="Y26" s="136"/>
      <c r="Z26" s="136"/>
      <c r="AA26" s="136"/>
      <c r="AB26" s="136"/>
      <c r="AC26" s="136"/>
      <c r="AD26" s="145"/>
      <c r="AE26" s="136"/>
      <c r="AF26" s="136"/>
      <c r="AG26" s="136"/>
      <c r="AH26" s="136"/>
      <c r="AI26" s="136"/>
      <c r="AJ26" s="136"/>
      <c r="AK26" s="167"/>
      <c r="AL26" s="167"/>
      <c r="AM26" s="167"/>
      <c r="AN26" s="167"/>
      <c r="AO26" s="131"/>
      <c r="AP26" s="168">
        <f>SUM(AQ7:AQ24)</f>
        <v>0</v>
      </c>
      <c r="AQ26" s="13"/>
      <c r="AR26" s="15"/>
      <c r="AS26" s="14">
        <f>SUM(AT7:AT24)</f>
        <v>0</v>
      </c>
      <c r="AT26" s="14"/>
      <c r="AU26" s="14"/>
      <c r="AV26" s="14">
        <f t="shared" si="1"/>
        <v>0</v>
      </c>
      <c r="AW26" s="14" t="str">
        <f t="shared" si="2"/>
        <v/>
      </c>
      <c r="AX26" s="14"/>
      <c r="AY26" s="11"/>
    </row>
    <row r="27" customHeight="1" spans="1:51">
      <c r="A27" s="51" t="s">
        <v>641</v>
      </c>
      <c r="B27" s="84"/>
      <c r="C27" s="84"/>
      <c r="D27" s="84"/>
      <c r="E27" s="84"/>
      <c r="F27" s="84"/>
      <c r="G27" s="84"/>
      <c r="H27" s="84"/>
      <c r="I27" s="84"/>
      <c r="J27" s="84"/>
      <c r="K27" s="84"/>
      <c r="L27" s="84"/>
      <c r="M27" s="84"/>
      <c r="N27" s="84"/>
      <c r="O27" s="84"/>
      <c r="P27" s="84"/>
      <c r="Q27" s="84"/>
      <c r="R27" s="84"/>
      <c r="S27" s="84"/>
      <c r="T27" s="29"/>
      <c r="U27" s="174"/>
      <c r="V27" s="174"/>
      <c r="W27" s="136"/>
      <c r="X27" s="136"/>
      <c r="Y27" s="136"/>
      <c r="Z27" s="136"/>
      <c r="AA27" s="136"/>
      <c r="AB27" s="136"/>
      <c r="AC27" s="136"/>
      <c r="AD27" s="136"/>
      <c r="AE27" s="136"/>
      <c r="AF27" s="136"/>
      <c r="AG27" s="136"/>
      <c r="AH27" s="136"/>
      <c r="AI27" s="136"/>
      <c r="AJ27" s="136"/>
      <c r="AK27" s="167"/>
      <c r="AL27" s="167"/>
      <c r="AM27" s="167"/>
      <c r="AN27" s="167"/>
      <c r="AO27" s="131">
        <f>AO25-AO26</f>
        <v>0</v>
      </c>
      <c r="AP27" s="168">
        <f>AP25-AP26</f>
        <v>0</v>
      </c>
      <c r="AQ27" s="13"/>
      <c r="AR27" s="15">
        <f>AR25-AR26</f>
        <v>0</v>
      </c>
      <c r="AS27" s="14">
        <f>AS25-AS26</f>
        <v>0</v>
      </c>
      <c r="AT27" s="14"/>
      <c r="AU27" s="14">
        <f>AU25-AU26</f>
        <v>0</v>
      </c>
      <c r="AV27" s="14">
        <f t="shared" si="1"/>
        <v>0</v>
      </c>
      <c r="AW27" s="14" t="str">
        <f t="shared" si="2"/>
        <v/>
      </c>
      <c r="AX27" s="14"/>
      <c r="AY27" s="11"/>
    </row>
    <row r="28" customHeight="1" spans="1:47">
      <c r="A28" s="17" t="e">
        <f>#REF!&amp;#REF!</f>
        <v>#REF!</v>
      </c>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U28" s="27" t="e">
        <f>"评估人员："&amp;#REF!</f>
        <v>#REF!</v>
      </c>
    </row>
    <row r="29" customHeight="1" spans="1:42">
      <c r="A29" s="17" t="e">
        <f>CONCATENATE(#REF!,#REF!,#REF!,#REF!,#REF!,#REF!,#REF!)</f>
        <v>#REF!</v>
      </c>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row>
    <row r="30" customHeight="1" spans="12:42">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row>
    <row r="31" customHeight="1" spans="12:42">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row>
    <row r="32" customHeight="1" spans="12:42">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c r="AP32" s="126"/>
    </row>
    <row r="33" customHeight="1" spans="12:42">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row>
    <row r="34" customHeight="1" spans="12:42">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row>
    <row r="35" customHeight="1" spans="12:42">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row>
    <row r="36" customHeight="1" spans="12:42">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26"/>
      <c r="AO36" s="126"/>
      <c r="AP36" s="126"/>
    </row>
    <row r="37" customHeight="1" spans="12:42">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row>
    <row r="38" customHeight="1" spans="12:42">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row>
    <row r="39" customHeight="1" spans="12:42">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row>
    <row r="40" customHeight="1" spans="12:42">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row>
    <row r="41" customHeight="1" spans="12:42">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row>
    <row r="42" customHeight="1" spans="12:42">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row>
    <row r="43" customHeight="1" spans="12:42">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row>
    <row r="44" customHeight="1" spans="12:42">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row>
    <row r="45" customHeight="1" spans="12:42">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26"/>
      <c r="AJ45" s="126"/>
      <c r="AK45" s="126"/>
      <c r="AL45" s="126"/>
      <c r="AM45" s="126"/>
      <c r="AN45" s="126"/>
      <c r="AO45" s="126"/>
      <c r="AP45" s="126"/>
    </row>
    <row r="46" customHeight="1" spans="12:42">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row>
    <row r="47" customHeight="1" spans="12:42">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row>
    <row r="48" customHeight="1" spans="12:42">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row>
    <row r="49" customHeight="1" spans="12:42">
      <c r="L49" s="126"/>
      <c r="M49" s="126"/>
      <c r="N49" s="126"/>
      <c r="O49" s="126"/>
      <c r="P49" s="126"/>
      <c r="Q49" s="126"/>
      <c r="R49" s="126"/>
      <c r="S49" s="126"/>
      <c r="T49" s="126"/>
      <c r="U49" s="126"/>
      <c r="V49" s="126"/>
      <c r="W49" s="126"/>
      <c r="X49" s="126"/>
      <c r="Y49" s="126"/>
      <c r="Z49" s="126"/>
      <c r="AA49" s="126"/>
      <c r="AB49" s="126"/>
      <c r="AC49" s="126"/>
      <c r="AD49" s="126"/>
      <c r="AE49" s="126"/>
      <c r="AF49" s="126"/>
      <c r="AG49" s="126"/>
      <c r="AH49" s="126"/>
      <c r="AI49" s="126"/>
      <c r="AJ49" s="126"/>
      <c r="AK49" s="126"/>
      <c r="AL49" s="126"/>
      <c r="AM49" s="126"/>
      <c r="AN49" s="126"/>
      <c r="AO49" s="126"/>
      <c r="AP49" s="126"/>
    </row>
    <row r="50" customHeight="1" spans="12:42">
      <c r="L50" s="126"/>
      <c r="M50" s="126"/>
      <c r="N50" s="126"/>
      <c r="O50" s="126"/>
      <c r="P50" s="126"/>
      <c r="Q50" s="126"/>
      <c r="R50" s="126"/>
      <c r="S50" s="126"/>
      <c r="T50" s="126"/>
      <c r="U50" s="126"/>
      <c r="V50" s="126"/>
      <c r="W50" s="126"/>
      <c r="X50" s="126"/>
      <c r="Y50" s="126"/>
      <c r="Z50" s="126"/>
      <c r="AA50" s="126"/>
      <c r="AB50" s="126"/>
      <c r="AC50" s="126"/>
      <c r="AD50" s="126"/>
      <c r="AE50" s="126"/>
      <c r="AF50" s="126"/>
      <c r="AG50" s="126"/>
      <c r="AH50" s="126"/>
      <c r="AI50" s="126"/>
      <c r="AJ50" s="126"/>
      <c r="AK50" s="126"/>
      <c r="AL50" s="126"/>
      <c r="AM50" s="126"/>
      <c r="AN50" s="126"/>
      <c r="AO50" s="126"/>
      <c r="AP50" s="126"/>
    </row>
    <row r="51" customHeight="1" spans="12:42">
      <c r="L51" s="126"/>
      <c r="M51" s="126"/>
      <c r="N51" s="126"/>
      <c r="O51" s="126"/>
      <c r="P51" s="126"/>
      <c r="Q51" s="126"/>
      <c r="R51" s="126"/>
      <c r="S51" s="126"/>
      <c r="T51" s="126"/>
      <c r="U51" s="126"/>
      <c r="V51" s="126"/>
      <c r="W51" s="126"/>
      <c r="X51" s="126"/>
      <c r="Y51" s="126"/>
      <c r="Z51" s="126"/>
      <c r="AA51" s="126"/>
      <c r="AB51" s="126"/>
      <c r="AC51" s="126"/>
      <c r="AD51" s="126"/>
      <c r="AE51" s="126"/>
      <c r="AF51" s="126"/>
      <c r="AG51" s="126"/>
      <c r="AH51" s="126"/>
      <c r="AI51" s="126"/>
      <c r="AJ51" s="126"/>
      <c r="AK51" s="126"/>
      <c r="AL51" s="126"/>
      <c r="AM51" s="126"/>
      <c r="AN51" s="126"/>
      <c r="AO51" s="126"/>
      <c r="AP51" s="126"/>
    </row>
    <row r="52" customHeight="1" spans="12:42">
      <c r="L52" s="126"/>
      <c r="M52" s="126"/>
      <c r="N52" s="126"/>
      <c r="O52" s="126"/>
      <c r="P52" s="126"/>
      <c r="Q52" s="126"/>
      <c r="R52" s="126"/>
      <c r="S52" s="126"/>
      <c r="T52" s="126"/>
      <c r="U52" s="126"/>
      <c r="V52" s="126"/>
      <c r="W52" s="126"/>
      <c r="X52" s="126"/>
      <c r="Y52" s="126"/>
      <c r="Z52" s="126"/>
      <c r="AA52" s="126"/>
      <c r="AB52" s="126"/>
      <c r="AC52" s="126"/>
      <c r="AD52" s="126"/>
      <c r="AE52" s="126"/>
      <c r="AF52" s="126"/>
      <c r="AG52" s="126"/>
      <c r="AH52" s="126"/>
      <c r="AI52" s="126"/>
      <c r="AJ52" s="126"/>
      <c r="AK52" s="126"/>
      <c r="AL52" s="126"/>
      <c r="AM52" s="126"/>
      <c r="AN52" s="126"/>
      <c r="AO52" s="126"/>
      <c r="AP52" s="126"/>
    </row>
    <row r="53" customHeight="1" spans="12:42">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c r="AJ53" s="126"/>
      <c r="AK53" s="126"/>
      <c r="AL53" s="126"/>
      <c r="AM53" s="126"/>
      <c r="AN53" s="126"/>
      <c r="AO53" s="126"/>
      <c r="AP53" s="126"/>
    </row>
    <row r="54" customHeight="1" spans="12:42">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row>
    <row r="55" customHeight="1" spans="12:42">
      <c r="L55" s="126"/>
      <c r="M55" s="126"/>
      <c r="N55" s="126"/>
      <c r="O55" s="126"/>
      <c r="P55" s="126"/>
      <c r="Q55" s="126"/>
      <c r="R55" s="126"/>
      <c r="S55" s="126"/>
      <c r="T55" s="126"/>
      <c r="U55" s="126"/>
      <c r="V55" s="126"/>
      <c r="W55" s="126"/>
      <c r="X55" s="126"/>
      <c r="Y55" s="126"/>
      <c r="Z55" s="126"/>
      <c r="AA55" s="126"/>
      <c r="AB55" s="126"/>
      <c r="AC55" s="126"/>
      <c r="AD55" s="126"/>
      <c r="AE55" s="126"/>
      <c r="AF55" s="126"/>
      <c r="AG55" s="126"/>
      <c r="AH55" s="126"/>
      <c r="AI55" s="126"/>
      <c r="AJ55" s="126"/>
      <c r="AK55" s="126"/>
      <c r="AL55" s="126"/>
      <c r="AM55" s="126"/>
      <c r="AN55" s="126"/>
      <c r="AO55" s="126"/>
      <c r="AP55" s="126"/>
    </row>
    <row r="56" customHeight="1" spans="12:42">
      <c r="L56" s="126"/>
      <c r="M56" s="126"/>
      <c r="N56" s="126"/>
      <c r="O56" s="126"/>
      <c r="P56" s="126"/>
      <c r="Q56" s="126"/>
      <c r="R56" s="126"/>
      <c r="S56" s="126"/>
      <c r="T56" s="126"/>
      <c r="U56" s="126"/>
      <c r="V56" s="126"/>
      <c r="W56" s="126"/>
      <c r="X56" s="126"/>
      <c r="Y56" s="126"/>
      <c r="Z56" s="126"/>
      <c r="AA56" s="126"/>
      <c r="AB56" s="126"/>
      <c r="AC56" s="126"/>
      <c r="AD56" s="126"/>
      <c r="AE56" s="126"/>
      <c r="AF56" s="126"/>
      <c r="AG56" s="126"/>
      <c r="AH56" s="126"/>
      <c r="AI56" s="126"/>
      <c r="AJ56" s="126"/>
      <c r="AK56" s="126"/>
      <c r="AL56" s="126"/>
      <c r="AM56" s="126"/>
      <c r="AN56" s="126"/>
      <c r="AO56" s="126"/>
      <c r="AP56" s="126"/>
    </row>
    <row r="57" customHeight="1" spans="12:42">
      <c r="L57" s="126"/>
      <c r="M57" s="126"/>
      <c r="N57" s="126"/>
      <c r="O57" s="126"/>
      <c r="P57" s="126"/>
      <c r="Q57" s="126"/>
      <c r="R57" s="126"/>
      <c r="S57" s="126"/>
      <c r="T57" s="126"/>
      <c r="U57" s="126"/>
      <c r="V57" s="126"/>
      <c r="W57" s="126"/>
      <c r="X57" s="126"/>
      <c r="Y57" s="126"/>
      <c r="Z57" s="126"/>
      <c r="AA57" s="126"/>
      <c r="AB57" s="126"/>
      <c r="AC57" s="126"/>
      <c r="AD57" s="126"/>
      <c r="AE57" s="126"/>
      <c r="AF57" s="126"/>
      <c r="AG57" s="126"/>
      <c r="AH57" s="126"/>
      <c r="AI57" s="126"/>
      <c r="AJ57" s="126"/>
      <c r="AK57" s="126"/>
      <c r="AL57" s="126"/>
      <c r="AM57" s="126"/>
      <c r="AN57" s="126"/>
      <c r="AO57" s="126"/>
      <c r="AP57" s="126"/>
    </row>
    <row r="58" customHeight="1" spans="12:42">
      <c r="L58" s="126"/>
      <c r="M58" s="126"/>
      <c r="N58" s="126"/>
      <c r="O58" s="126"/>
      <c r="P58" s="126"/>
      <c r="Q58" s="126"/>
      <c r="R58" s="126"/>
      <c r="S58" s="126"/>
      <c r="T58" s="126"/>
      <c r="U58" s="126"/>
      <c r="V58" s="126"/>
      <c r="W58" s="126"/>
      <c r="X58" s="126"/>
      <c r="Y58" s="126"/>
      <c r="Z58" s="126"/>
      <c r="AA58" s="126"/>
      <c r="AB58" s="126"/>
      <c r="AC58" s="126"/>
      <c r="AD58" s="126"/>
      <c r="AE58" s="126"/>
      <c r="AF58" s="126"/>
      <c r="AG58" s="126"/>
      <c r="AH58" s="126"/>
      <c r="AI58" s="126"/>
      <c r="AJ58" s="126"/>
      <c r="AK58" s="126"/>
      <c r="AL58" s="126"/>
      <c r="AM58" s="126"/>
      <c r="AN58" s="126"/>
      <c r="AO58" s="126"/>
      <c r="AP58" s="126"/>
    </row>
    <row r="59" customHeight="1" spans="12:42">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row>
    <row r="60" customHeight="1" spans="12:42">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row>
    <row r="61" customHeight="1" spans="12:42">
      <c r="L61" s="126"/>
      <c r="M61" s="126"/>
      <c r="N61" s="126"/>
      <c r="O61" s="126"/>
      <c r="P61" s="126"/>
      <c r="Q61" s="126"/>
      <c r="R61" s="126"/>
      <c r="S61" s="126"/>
      <c r="T61" s="126"/>
      <c r="U61" s="126"/>
      <c r="V61" s="126"/>
      <c r="W61" s="126"/>
      <c r="X61" s="126"/>
      <c r="Y61" s="126"/>
      <c r="Z61" s="126"/>
      <c r="AA61" s="126"/>
      <c r="AB61" s="126"/>
      <c r="AC61" s="126"/>
      <c r="AD61" s="126"/>
      <c r="AE61" s="126"/>
      <c r="AF61" s="126"/>
      <c r="AG61" s="126"/>
      <c r="AH61" s="126"/>
      <c r="AI61" s="126"/>
      <c r="AJ61" s="126"/>
      <c r="AK61" s="126"/>
      <c r="AL61" s="126"/>
      <c r="AM61" s="126"/>
      <c r="AN61" s="126"/>
      <c r="AO61" s="126"/>
      <c r="AP61" s="126"/>
    </row>
    <row r="62" customHeight="1" spans="12:42">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row>
    <row r="63" customHeight="1" spans="12:42">
      <c r="L63" s="126"/>
      <c r="M63" s="126"/>
      <c r="N63" s="126"/>
      <c r="O63" s="126"/>
      <c r="P63" s="126"/>
      <c r="Q63" s="126"/>
      <c r="R63" s="126"/>
      <c r="S63" s="126"/>
      <c r="T63" s="126"/>
      <c r="U63" s="126"/>
      <c r="V63" s="126"/>
      <c r="W63" s="126"/>
      <c r="X63" s="126"/>
      <c r="Y63" s="126"/>
      <c r="Z63" s="126"/>
      <c r="AA63" s="126"/>
      <c r="AB63" s="126"/>
      <c r="AC63" s="126"/>
      <c r="AD63" s="126"/>
      <c r="AE63" s="126"/>
      <c r="AF63" s="126"/>
      <c r="AG63" s="126"/>
      <c r="AH63" s="126"/>
      <c r="AI63" s="126"/>
      <c r="AJ63" s="126"/>
      <c r="AK63" s="126"/>
      <c r="AL63" s="126"/>
      <c r="AM63" s="126"/>
      <c r="AN63" s="126"/>
      <c r="AO63" s="126"/>
      <c r="AP63" s="126"/>
    </row>
    <row r="64" customHeight="1" spans="12:42">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row>
    <row r="65" customHeight="1" spans="12:42">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row>
    <row r="66" customHeight="1" spans="12:42">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row>
    <row r="67" customHeight="1" spans="12:42">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row>
    <row r="68" customHeight="1" spans="12:42">
      <c r="L68" s="126"/>
      <c r="M68" s="126"/>
      <c r="N68" s="126"/>
      <c r="O68" s="126"/>
      <c r="P68" s="126"/>
      <c r="Q68" s="126"/>
      <c r="R68" s="126"/>
      <c r="S68" s="126"/>
      <c r="T68" s="126"/>
      <c r="U68" s="126"/>
      <c r="V68" s="126"/>
      <c r="W68" s="126"/>
      <c r="X68" s="126"/>
      <c r="Y68" s="126"/>
      <c r="Z68" s="126"/>
      <c r="AA68" s="126"/>
      <c r="AB68" s="126"/>
      <c r="AC68" s="126"/>
      <c r="AD68" s="126"/>
      <c r="AE68" s="126"/>
      <c r="AF68" s="126"/>
      <c r="AG68" s="126"/>
      <c r="AH68" s="126"/>
      <c r="AI68" s="126"/>
      <c r="AJ68" s="126"/>
      <c r="AK68" s="126"/>
      <c r="AL68" s="126"/>
      <c r="AM68" s="126"/>
      <c r="AN68" s="126"/>
      <c r="AO68" s="126"/>
      <c r="AP68" s="126"/>
    </row>
    <row r="69" customHeight="1" spans="12:42">
      <c r="L69" s="126"/>
      <c r="M69" s="126"/>
      <c r="N69" s="126"/>
      <c r="O69" s="126"/>
      <c r="P69" s="126"/>
      <c r="Q69" s="126"/>
      <c r="R69" s="126"/>
      <c r="S69" s="126"/>
      <c r="T69" s="126"/>
      <c r="U69" s="126"/>
      <c r="V69" s="126"/>
      <c r="W69" s="126"/>
      <c r="X69" s="126"/>
      <c r="Y69" s="126"/>
      <c r="Z69" s="126"/>
      <c r="AA69" s="126"/>
      <c r="AB69" s="126"/>
      <c r="AC69" s="126"/>
      <c r="AD69" s="126"/>
      <c r="AE69" s="126"/>
      <c r="AF69" s="126"/>
      <c r="AG69" s="126"/>
      <c r="AH69" s="126"/>
      <c r="AI69" s="126"/>
      <c r="AJ69" s="126"/>
      <c r="AK69" s="126"/>
      <c r="AL69" s="126"/>
      <c r="AM69" s="126"/>
      <c r="AN69" s="126"/>
      <c r="AO69" s="126"/>
      <c r="AP69" s="126"/>
    </row>
    <row r="70" customHeight="1" spans="12:42">
      <c r="L70" s="126"/>
      <c r="M70" s="126"/>
      <c r="N70" s="126"/>
      <c r="O70" s="126"/>
      <c r="P70" s="126"/>
      <c r="Q70" s="126"/>
      <c r="R70" s="126"/>
      <c r="S70" s="126"/>
      <c r="T70" s="126"/>
      <c r="U70" s="126"/>
      <c r="V70" s="126"/>
      <c r="W70" s="126"/>
      <c r="X70" s="126"/>
      <c r="Y70" s="126"/>
      <c r="Z70" s="126"/>
      <c r="AA70" s="126"/>
      <c r="AB70" s="126"/>
      <c r="AC70" s="126"/>
      <c r="AD70" s="126"/>
      <c r="AE70" s="126"/>
      <c r="AF70" s="126"/>
      <c r="AG70" s="126"/>
      <c r="AH70" s="126"/>
      <c r="AI70" s="126"/>
      <c r="AJ70" s="126"/>
      <c r="AK70" s="126"/>
      <c r="AL70" s="126"/>
      <c r="AM70" s="126"/>
      <c r="AN70" s="126"/>
      <c r="AO70" s="126"/>
      <c r="AP70" s="126"/>
    </row>
    <row r="71" customHeight="1" spans="12:42">
      <c r="L71" s="126"/>
      <c r="M71" s="126"/>
      <c r="N71" s="126"/>
      <c r="O71" s="126"/>
      <c r="P71" s="126"/>
      <c r="Q71" s="126"/>
      <c r="R71" s="126"/>
      <c r="S71" s="126"/>
      <c r="T71" s="126"/>
      <c r="U71" s="126"/>
      <c r="V71" s="126"/>
      <c r="W71" s="126"/>
      <c r="X71" s="126"/>
      <c r="Y71" s="126"/>
      <c r="Z71" s="126"/>
      <c r="AA71" s="126"/>
      <c r="AB71" s="126"/>
      <c r="AC71" s="126"/>
      <c r="AD71" s="126"/>
      <c r="AE71" s="126"/>
      <c r="AF71" s="126"/>
      <c r="AG71" s="126"/>
      <c r="AH71" s="126"/>
      <c r="AI71" s="126"/>
      <c r="AJ71" s="126"/>
      <c r="AK71" s="126"/>
      <c r="AL71" s="126"/>
      <c r="AM71" s="126"/>
      <c r="AN71" s="126"/>
      <c r="AO71" s="126"/>
      <c r="AP71" s="126"/>
    </row>
    <row r="72" customHeight="1" spans="12:42">
      <c r="L72" s="126"/>
      <c r="M72" s="126"/>
      <c r="N72" s="126"/>
      <c r="O72" s="126"/>
      <c r="P72" s="126"/>
      <c r="Q72" s="126"/>
      <c r="R72" s="126"/>
      <c r="S72" s="126"/>
      <c r="T72" s="126"/>
      <c r="U72" s="126"/>
      <c r="V72" s="126"/>
      <c r="W72" s="126"/>
      <c r="X72" s="126"/>
      <c r="Y72" s="126"/>
      <c r="Z72" s="126"/>
      <c r="AA72" s="126"/>
      <c r="AB72" s="126"/>
      <c r="AC72" s="126"/>
      <c r="AD72" s="126"/>
      <c r="AE72" s="126"/>
      <c r="AF72" s="126"/>
      <c r="AG72" s="126"/>
      <c r="AH72" s="126"/>
      <c r="AI72" s="126"/>
      <c r="AJ72" s="126"/>
      <c r="AK72" s="126"/>
      <c r="AL72" s="126"/>
      <c r="AM72" s="126"/>
      <c r="AN72" s="126"/>
      <c r="AO72" s="126"/>
      <c r="AP72" s="126"/>
    </row>
    <row r="73" customHeight="1" spans="12:42">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row>
    <row r="74" customHeight="1" spans="12:42">
      <c r="L74" s="126"/>
      <c r="M74" s="126"/>
      <c r="N74" s="126"/>
      <c r="O74" s="126"/>
      <c r="P74" s="126"/>
      <c r="Q74" s="126"/>
      <c r="R74" s="126"/>
      <c r="S74" s="126"/>
      <c r="T74" s="126"/>
      <c r="U74" s="126"/>
      <c r="V74" s="126"/>
      <c r="W74" s="126"/>
      <c r="X74" s="126"/>
      <c r="Y74" s="126"/>
      <c r="Z74" s="126"/>
      <c r="AA74" s="126"/>
      <c r="AB74" s="126"/>
      <c r="AC74" s="126"/>
      <c r="AD74" s="126"/>
      <c r="AE74" s="126"/>
      <c r="AF74" s="126"/>
      <c r="AG74" s="126"/>
      <c r="AH74" s="126"/>
      <c r="AI74" s="126"/>
      <c r="AJ74" s="126"/>
      <c r="AK74" s="126"/>
      <c r="AL74" s="126"/>
      <c r="AM74" s="126"/>
      <c r="AN74" s="126"/>
      <c r="AO74" s="126"/>
      <c r="AP74" s="126"/>
    </row>
    <row r="75" customHeight="1" spans="12:42">
      <c r="L75" s="126"/>
      <c r="M75" s="126"/>
      <c r="N75" s="126"/>
      <c r="O75" s="126"/>
      <c r="P75" s="126"/>
      <c r="Q75" s="126"/>
      <c r="R75" s="126"/>
      <c r="S75" s="126"/>
      <c r="T75" s="126"/>
      <c r="U75" s="126"/>
      <c r="V75" s="126"/>
      <c r="W75" s="126"/>
      <c r="X75" s="126"/>
      <c r="Y75" s="126"/>
      <c r="Z75" s="126"/>
      <c r="AA75" s="126"/>
      <c r="AB75" s="126"/>
      <c r="AC75" s="126"/>
      <c r="AD75" s="126"/>
      <c r="AE75" s="126"/>
      <c r="AF75" s="126"/>
      <c r="AG75" s="126"/>
      <c r="AH75" s="126"/>
      <c r="AI75" s="126"/>
      <c r="AJ75" s="126"/>
      <c r="AK75" s="126"/>
      <c r="AL75" s="126"/>
      <c r="AM75" s="126"/>
      <c r="AN75" s="126"/>
      <c r="AO75" s="126"/>
      <c r="AP75" s="126"/>
    </row>
    <row r="76" customHeight="1" spans="12:42">
      <c r="L76" s="126"/>
      <c r="M76" s="126"/>
      <c r="N76" s="126"/>
      <c r="O76" s="126"/>
      <c r="P76" s="126"/>
      <c r="Q76" s="126"/>
      <c r="R76" s="126"/>
      <c r="S76" s="126"/>
      <c r="T76" s="126"/>
      <c r="U76" s="126"/>
      <c r="V76" s="126"/>
      <c r="W76" s="126"/>
      <c r="X76" s="126"/>
      <c r="Y76" s="126"/>
      <c r="Z76" s="126"/>
      <c r="AA76" s="126"/>
      <c r="AB76" s="126"/>
      <c r="AC76" s="126"/>
      <c r="AD76" s="126"/>
      <c r="AE76" s="126"/>
      <c r="AF76" s="126"/>
      <c r="AG76" s="126"/>
      <c r="AH76" s="126"/>
      <c r="AI76" s="126"/>
      <c r="AJ76" s="126"/>
      <c r="AK76" s="126"/>
      <c r="AL76" s="126"/>
      <c r="AM76" s="126"/>
      <c r="AN76" s="126"/>
      <c r="AO76" s="126"/>
      <c r="AP76" s="126"/>
    </row>
    <row r="77" customHeight="1" spans="12:42">
      <c r="L77" s="126"/>
      <c r="M77" s="126"/>
      <c r="N77" s="126"/>
      <c r="O77" s="126"/>
      <c r="P77" s="126"/>
      <c r="Q77" s="126"/>
      <c r="R77" s="126"/>
      <c r="S77" s="126"/>
      <c r="T77" s="126"/>
      <c r="U77" s="126"/>
      <c r="V77" s="126"/>
      <c r="W77" s="126"/>
      <c r="X77" s="126"/>
      <c r="Y77" s="126"/>
      <c r="Z77" s="126"/>
      <c r="AA77" s="126"/>
      <c r="AB77" s="126"/>
      <c r="AC77" s="126"/>
      <c r="AD77" s="126"/>
      <c r="AE77" s="126"/>
      <c r="AF77" s="126"/>
      <c r="AG77" s="126"/>
      <c r="AH77" s="126"/>
      <c r="AI77" s="126"/>
      <c r="AJ77" s="126"/>
      <c r="AK77" s="126"/>
      <c r="AL77" s="126"/>
      <c r="AM77" s="126"/>
      <c r="AN77" s="126"/>
      <c r="AO77" s="126"/>
      <c r="AP77" s="126"/>
    </row>
    <row r="78" customHeight="1" spans="12:42">
      <c r="L78" s="126"/>
      <c r="M78" s="126"/>
      <c r="N78" s="126"/>
      <c r="O78" s="126"/>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row>
    <row r="79" customHeight="1" spans="12:42">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row>
    <row r="80" customHeight="1" spans="12:42">
      <c r="L80" s="126"/>
      <c r="M80" s="126"/>
      <c r="N80" s="126"/>
      <c r="O80" s="126"/>
      <c r="P80" s="126"/>
      <c r="Q80" s="126"/>
      <c r="R80" s="126"/>
      <c r="S80" s="126"/>
      <c r="T80" s="126"/>
      <c r="U80" s="126"/>
      <c r="V80" s="126"/>
      <c r="W80" s="126"/>
      <c r="X80" s="126"/>
      <c r="Y80" s="126"/>
      <c r="Z80" s="126"/>
      <c r="AA80" s="126"/>
      <c r="AB80" s="126"/>
      <c r="AC80" s="126"/>
      <c r="AD80" s="126"/>
      <c r="AE80" s="126"/>
      <c r="AF80" s="126"/>
      <c r="AG80" s="126"/>
      <c r="AH80" s="126"/>
      <c r="AI80" s="126"/>
      <c r="AJ80" s="126"/>
      <c r="AK80" s="126"/>
      <c r="AL80" s="126"/>
      <c r="AM80" s="126"/>
      <c r="AN80" s="126"/>
      <c r="AO80" s="126"/>
      <c r="AP80" s="126"/>
    </row>
    <row r="81" customHeight="1" spans="12:42">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row>
    <row r="82" customHeight="1" spans="12:42">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row>
    <row r="83" customHeight="1" spans="12:42">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row>
    <row r="84" customHeight="1" spans="12:42">
      <c r="L84" s="126"/>
      <c r="M84" s="126"/>
      <c r="N84" s="126"/>
      <c r="O84" s="126"/>
      <c r="P84" s="126"/>
      <c r="Q84" s="126"/>
      <c r="R84" s="126"/>
      <c r="S84" s="126"/>
      <c r="T84" s="126"/>
      <c r="U84" s="126"/>
      <c r="V84" s="126"/>
      <c r="W84" s="126"/>
      <c r="X84" s="126"/>
      <c r="Y84" s="126"/>
      <c r="Z84" s="126"/>
      <c r="AA84" s="126"/>
      <c r="AB84" s="126"/>
      <c r="AC84" s="126"/>
      <c r="AD84" s="126"/>
      <c r="AE84" s="126"/>
      <c r="AF84" s="126"/>
      <c r="AG84" s="126"/>
      <c r="AH84" s="126"/>
      <c r="AI84" s="126"/>
      <c r="AJ84" s="126"/>
      <c r="AK84" s="126"/>
      <c r="AL84" s="126"/>
      <c r="AM84" s="126"/>
      <c r="AN84" s="126"/>
      <c r="AO84" s="126"/>
      <c r="AP84" s="126"/>
    </row>
    <row r="85" customHeight="1" spans="12:42">
      <c r="L85" s="126"/>
      <c r="M85" s="126"/>
      <c r="N85" s="126"/>
      <c r="O85" s="126"/>
      <c r="P85" s="126"/>
      <c r="Q85" s="126"/>
      <c r="R85" s="126"/>
      <c r="S85" s="126"/>
      <c r="T85" s="126"/>
      <c r="U85" s="126"/>
      <c r="V85" s="126"/>
      <c r="W85" s="126"/>
      <c r="X85" s="126"/>
      <c r="Y85" s="126"/>
      <c r="Z85" s="126"/>
      <c r="AA85" s="126"/>
      <c r="AB85" s="126"/>
      <c r="AC85" s="126"/>
      <c r="AD85" s="126"/>
      <c r="AE85" s="126"/>
      <c r="AF85" s="126"/>
      <c r="AG85" s="126"/>
      <c r="AH85" s="126"/>
      <c r="AI85" s="126"/>
      <c r="AJ85" s="126"/>
      <c r="AK85" s="126"/>
      <c r="AL85" s="126"/>
      <c r="AM85" s="126"/>
      <c r="AN85" s="126"/>
      <c r="AO85" s="126"/>
      <c r="AP85" s="126"/>
    </row>
    <row r="86" customHeight="1" spans="12:42">
      <c r="L86" s="126"/>
      <c r="M86" s="126"/>
      <c r="N86" s="126"/>
      <c r="O86" s="126"/>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6"/>
      <c r="AN86" s="126"/>
      <c r="AO86" s="126"/>
      <c r="AP86" s="126"/>
    </row>
    <row r="87" customHeight="1" spans="12:42">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row>
    <row r="88" customHeight="1" spans="12:42">
      <c r="L88" s="126"/>
      <c r="M88" s="126"/>
      <c r="N88" s="126"/>
      <c r="O88" s="126"/>
      <c r="P88" s="126"/>
      <c r="Q88" s="126"/>
      <c r="R88" s="126"/>
      <c r="S88" s="126"/>
      <c r="T88" s="126"/>
      <c r="U88" s="126"/>
      <c r="V88" s="126"/>
      <c r="W88" s="126"/>
      <c r="X88" s="126"/>
      <c r="Y88" s="126"/>
      <c r="Z88" s="126"/>
      <c r="AA88" s="126"/>
      <c r="AB88" s="126"/>
      <c r="AC88" s="126"/>
      <c r="AD88" s="126"/>
      <c r="AE88" s="126"/>
      <c r="AF88" s="126"/>
      <c r="AG88" s="126"/>
      <c r="AH88" s="126"/>
      <c r="AI88" s="126"/>
      <c r="AJ88" s="126"/>
      <c r="AK88" s="126"/>
      <c r="AL88" s="126"/>
      <c r="AM88" s="126"/>
      <c r="AN88" s="126"/>
      <c r="AO88" s="126"/>
      <c r="AP88" s="126"/>
    </row>
    <row r="89" customHeight="1" spans="12:42">
      <c r="L89" s="126"/>
      <c r="M89" s="126"/>
      <c r="N89" s="126"/>
      <c r="O89" s="126"/>
      <c r="P89" s="126"/>
      <c r="Q89" s="126"/>
      <c r="R89" s="126"/>
      <c r="S89" s="126"/>
      <c r="T89" s="126"/>
      <c r="U89" s="126"/>
      <c r="V89" s="126"/>
      <c r="W89" s="126"/>
      <c r="X89" s="126"/>
      <c r="Y89" s="126"/>
      <c r="Z89" s="126"/>
      <c r="AA89" s="126"/>
      <c r="AB89" s="126"/>
      <c r="AC89" s="126"/>
      <c r="AD89" s="126"/>
      <c r="AE89" s="126"/>
      <c r="AF89" s="126"/>
      <c r="AG89" s="126"/>
      <c r="AH89" s="126"/>
      <c r="AI89" s="126"/>
      <c r="AJ89" s="126"/>
      <c r="AK89" s="126"/>
      <c r="AL89" s="126"/>
      <c r="AM89" s="126"/>
      <c r="AN89" s="126"/>
      <c r="AO89" s="126"/>
      <c r="AP89" s="126"/>
    </row>
    <row r="90" customHeight="1" spans="12:42">
      <c r="L90" s="126"/>
      <c r="M90" s="126"/>
      <c r="N90" s="126"/>
      <c r="O90" s="126"/>
      <c r="P90" s="126"/>
      <c r="Q90" s="126"/>
      <c r="R90" s="126"/>
      <c r="S90" s="126"/>
      <c r="T90" s="126"/>
      <c r="U90" s="126"/>
      <c r="V90" s="126"/>
      <c r="W90" s="126"/>
      <c r="X90" s="126"/>
      <c r="Y90" s="126"/>
      <c r="Z90" s="126"/>
      <c r="AA90" s="126"/>
      <c r="AB90" s="126"/>
      <c r="AC90" s="126"/>
      <c r="AD90" s="126"/>
      <c r="AE90" s="126"/>
      <c r="AF90" s="126"/>
      <c r="AG90" s="126"/>
      <c r="AH90" s="126"/>
      <c r="AI90" s="126"/>
      <c r="AJ90" s="126"/>
      <c r="AK90" s="126"/>
      <c r="AL90" s="126"/>
      <c r="AM90" s="126"/>
      <c r="AN90" s="126"/>
      <c r="AO90" s="126"/>
      <c r="AP90" s="126"/>
    </row>
    <row r="91" customHeight="1" spans="12:42">
      <c r="L91" s="126"/>
      <c r="M91" s="126"/>
      <c r="N91" s="126"/>
      <c r="O91" s="126"/>
      <c r="P91" s="126"/>
      <c r="Q91" s="126"/>
      <c r="R91" s="126"/>
      <c r="S91" s="126"/>
      <c r="T91" s="126"/>
      <c r="U91" s="126"/>
      <c r="V91" s="126"/>
      <c r="W91" s="126"/>
      <c r="X91" s="126"/>
      <c r="Y91" s="126"/>
      <c r="Z91" s="126"/>
      <c r="AA91" s="126"/>
      <c r="AB91" s="126"/>
      <c r="AC91" s="126"/>
      <c r="AD91" s="126"/>
      <c r="AE91" s="126"/>
      <c r="AF91" s="126"/>
      <c r="AG91" s="126"/>
      <c r="AH91" s="126"/>
      <c r="AI91" s="126"/>
      <c r="AJ91" s="126"/>
      <c r="AK91" s="126"/>
      <c r="AL91" s="126"/>
      <c r="AM91" s="126"/>
      <c r="AN91" s="126"/>
      <c r="AO91" s="126"/>
      <c r="AP91" s="126"/>
    </row>
    <row r="92" customHeight="1" spans="12:42">
      <c r="L92" s="126"/>
      <c r="M92" s="126"/>
      <c r="N92" s="126"/>
      <c r="O92" s="126"/>
      <c r="P92" s="126"/>
      <c r="Q92" s="126"/>
      <c r="R92" s="126"/>
      <c r="S92" s="126"/>
      <c r="T92" s="126"/>
      <c r="U92" s="126"/>
      <c r="V92" s="126"/>
      <c r="W92" s="126"/>
      <c r="X92" s="126"/>
      <c r="Y92" s="126"/>
      <c r="Z92" s="126"/>
      <c r="AA92" s="126"/>
      <c r="AB92" s="126"/>
      <c r="AC92" s="126"/>
      <c r="AD92" s="126"/>
      <c r="AE92" s="126"/>
      <c r="AF92" s="126"/>
      <c r="AG92" s="126"/>
      <c r="AH92" s="126"/>
      <c r="AI92" s="126"/>
      <c r="AJ92" s="126"/>
      <c r="AK92" s="126"/>
      <c r="AL92" s="126"/>
      <c r="AM92" s="126"/>
      <c r="AN92" s="126"/>
      <c r="AO92" s="126"/>
      <c r="AP92" s="126"/>
    </row>
    <row r="93" customHeight="1" spans="12:42">
      <c r="L93" s="126"/>
      <c r="M93" s="126"/>
      <c r="N93" s="126"/>
      <c r="O93" s="126"/>
      <c r="P93" s="126"/>
      <c r="Q93" s="126"/>
      <c r="R93" s="126"/>
      <c r="S93" s="126"/>
      <c r="T93" s="126"/>
      <c r="U93" s="126"/>
      <c r="V93" s="126"/>
      <c r="W93" s="126"/>
      <c r="X93" s="126"/>
      <c r="Y93" s="126"/>
      <c r="Z93" s="126"/>
      <c r="AA93" s="126"/>
      <c r="AB93" s="126"/>
      <c r="AC93" s="126"/>
      <c r="AD93" s="126"/>
      <c r="AE93" s="126"/>
      <c r="AF93" s="126"/>
      <c r="AG93" s="126"/>
      <c r="AH93" s="126"/>
      <c r="AI93" s="126"/>
      <c r="AJ93" s="126"/>
      <c r="AK93" s="126"/>
      <c r="AL93" s="126"/>
      <c r="AM93" s="126"/>
      <c r="AN93" s="126"/>
      <c r="AO93" s="126"/>
      <c r="AP93" s="126"/>
    </row>
    <row r="94" customHeight="1" spans="12:42">
      <c r="L94" s="126"/>
      <c r="M94" s="126"/>
      <c r="N94" s="126"/>
      <c r="O94" s="126"/>
      <c r="P94" s="126"/>
      <c r="Q94" s="126"/>
      <c r="R94" s="126"/>
      <c r="S94" s="126"/>
      <c r="T94" s="126"/>
      <c r="U94" s="126"/>
      <c r="V94" s="126"/>
      <c r="W94" s="126"/>
      <c r="X94" s="126"/>
      <c r="Y94" s="126"/>
      <c r="Z94" s="126"/>
      <c r="AA94" s="126"/>
      <c r="AB94" s="126"/>
      <c r="AC94" s="126"/>
      <c r="AD94" s="126"/>
      <c r="AE94" s="126"/>
      <c r="AF94" s="126"/>
      <c r="AG94" s="126"/>
      <c r="AH94" s="126"/>
      <c r="AI94" s="126"/>
      <c r="AJ94" s="126"/>
      <c r="AK94" s="126"/>
      <c r="AL94" s="126"/>
      <c r="AM94" s="126"/>
      <c r="AN94" s="126"/>
      <c r="AO94" s="126"/>
      <c r="AP94" s="126"/>
    </row>
    <row r="95" customHeight="1" spans="12:42">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6"/>
      <c r="AP95" s="126"/>
    </row>
    <row r="96" customHeight="1" spans="12:42">
      <c r="L96" s="126"/>
      <c r="M96" s="126"/>
      <c r="N96" s="126"/>
      <c r="O96" s="126"/>
      <c r="P96" s="126"/>
      <c r="Q96" s="126"/>
      <c r="R96" s="126"/>
      <c r="S96" s="126"/>
      <c r="T96" s="126"/>
      <c r="U96" s="126"/>
      <c r="V96" s="126"/>
      <c r="W96" s="126"/>
      <c r="X96" s="126"/>
      <c r="Y96" s="126"/>
      <c r="Z96" s="126"/>
      <c r="AA96" s="126"/>
      <c r="AB96" s="126"/>
      <c r="AC96" s="126"/>
      <c r="AD96" s="126"/>
      <c r="AE96" s="126"/>
      <c r="AF96" s="126"/>
      <c r="AG96" s="126"/>
      <c r="AH96" s="126"/>
      <c r="AI96" s="126"/>
      <c r="AJ96" s="126"/>
      <c r="AK96" s="126"/>
      <c r="AL96" s="126"/>
      <c r="AM96" s="126"/>
      <c r="AN96" s="126"/>
      <c r="AO96" s="126"/>
      <c r="AP96" s="126"/>
    </row>
    <row r="97" customHeight="1" spans="12:42">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row>
    <row r="98" customHeight="1" spans="12:42">
      <c r="L98" s="126"/>
      <c r="M98" s="126"/>
      <c r="N98" s="126"/>
      <c r="O98" s="126"/>
      <c r="P98" s="126"/>
      <c r="Q98" s="126"/>
      <c r="R98" s="126"/>
      <c r="S98" s="126"/>
      <c r="T98" s="126"/>
      <c r="U98" s="126"/>
      <c r="V98" s="126"/>
      <c r="W98" s="126"/>
      <c r="X98" s="126"/>
      <c r="Y98" s="126"/>
      <c r="Z98" s="126"/>
      <c r="AA98" s="126"/>
      <c r="AB98" s="126"/>
      <c r="AC98" s="126"/>
      <c r="AD98" s="126"/>
      <c r="AE98" s="126"/>
      <c r="AF98" s="126"/>
      <c r="AG98" s="126"/>
      <c r="AH98" s="126"/>
      <c r="AI98" s="126"/>
      <c r="AJ98" s="126"/>
      <c r="AK98" s="126"/>
      <c r="AL98" s="126"/>
      <c r="AM98" s="126"/>
      <c r="AN98" s="126"/>
      <c r="AO98" s="126"/>
      <c r="AP98" s="126"/>
    </row>
    <row r="99" customHeight="1" spans="12:42">
      <c r="L99" s="126"/>
      <c r="M99" s="126"/>
      <c r="N99" s="126"/>
      <c r="O99" s="126"/>
      <c r="P99" s="126"/>
      <c r="Q99" s="126"/>
      <c r="R99" s="126"/>
      <c r="S99" s="126"/>
      <c r="T99" s="126"/>
      <c r="U99" s="126"/>
      <c r="V99" s="126"/>
      <c r="W99" s="126"/>
      <c r="X99" s="126"/>
      <c r="Y99" s="126"/>
      <c r="Z99" s="126"/>
      <c r="AA99" s="126"/>
      <c r="AB99" s="126"/>
      <c r="AC99" s="126"/>
      <c r="AD99" s="126"/>
      <c r="AE99" s="126"/>
      <c r="AF99" s="126"/>
      <c r="AG99" s="126"/>
      <c r="AH99" s="126"/>
      <c r="AI99" s="126"/>
      <c r="AJ99" s="126"/>
      <c r="AK99" s="126"/>
      <c r="AL99" s="126"/>
      <c r="AM99" s="126"/>
      <c r="AN99" s="126"/>
      <c r="AO99" s="126"/>
      <c r="AP99" s="126"/>
    </row>
    <row r="100" customHeight="1" spans="12:42">
      <c r="L100" s="126"/>
      <c r="M100" s="126"/>
      <c r="N100" s="126"/>
      <c r="O100" s="126"/>
      <c r="P100" s="126"/>
      <c r="Q100" s="126"/>
      <c r="R100" s="126"/>
      <c r="S100" s="126"/>
      <c r="T100" s="126"/>
      <c r="U100" s="126"/>
      <c r="V100" s="126"/>
      <c r="W100" s="126"/>
      <c r="X100" s="126"/>
      <c r="Y100" s="126"/>
      <c r="Z100" s="126"/>
      <c r="AA100" s="126"/>
      <c r="AB100" s="126"/>
      <c r="AC100" s="126"/>
      <c r="AD100" s="126"/>
      <c r="AE100" s="126"/>
      <c r="AF100" s="126"/>
      <c r="AG100" s="126"/>
      <c r="AH100" s="126"/>
      <c r="AI100" s="126"/>
      <c r="AJ100" s="126"/>
      <c r="AK100" s="126"/>
      <c r="AL100" s="126"/>
      <c r="AM100" s="126"/>
      <c r="AN100" s="126"/>
      <c r="AO100" s="126"/>
      <c r="AP100" s="126"/>
    </row>
    <row r="101" customHeight="1" spans="12:42">
      <c r="L101" s="126"/>
      <c r="M101" s="126"/>
      <c r="N101" s="126"/>
      <c r="O101" s="126"/>
      <c r="P101" s="126"/>
      <c r="Q101" s="126"/>
      <c r="R101" s="126"/>
      <c r="S101" s="126"/>
      <c r="T101" s="126"/>
      <c r="U101" s="126"/>
      <c r="V101" s="126"/>
      <c r="W101" s="126"/>
      <c r="X101" s="126"/>
      <c r="Y101" s="126"/>
      <c r="Z101" s="126"/>
      <c r="AA101" s="126"/>
      <c r="AB101" s="126"/>
      <c r="AC101" s="126"/>
      <c r="AD101" s="126"/>
      <c r="AE101" s="126"/>
      <c r="AF101" s="126"/>
      <c r="AG101" s="126"/>
      <c r="AH101" s="126"/>
      <c r="AI101" s="126"/>
      <c r="AJ101" s="126"/>
      <c r="AK101" s="126"/>
      <c r="AL101" s="126"/>
      <c r="AM101" s="126"/>
      <c r="AN101" s="126"/>
      <c r="AO101" s="126"/>
      <c r="AP101" s="126"/>
    </row>
    <row r="102" customHeight="1" spans="12:42">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row>
    <row r="103" customHeight="1" spans="12:42">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row>
    <row r="104" customHeight="1" spans="12:42">
      <c r="L104" s="126"/>
      <c r="M104" s="126"/>
      <c r="N104" s="126"/>
      <c r="O104" s="126"/>
      <c r="P104" s="126"/>
      <c r="Q104" s="126"/>
      <c r="R104" s="126"/>
      <c r="S104" s="126"/>
      <c r="T104" s="126"/>
      <c r="U104" s="126"/>
      <c r="V104" s="126"/>
      <c r="W104" s="126"/>
      <c r="X104" s="126"/>
      <c r="Y104" s="126"/>
      <c r="Z104" s="126"/>
      <c r="AA104" s="126"/>
      <c r="AB104" s="126"/>
      <c r="AC104" s="126"/>
      <c r="AD104" s="126"/>
      <c r="AE104" s="126"/>
      <c r="AF104" s="126"/>
      <c r="AG104" s="126"/>
      <c r="AH104" s="126"/>
      <c r="AI104" s="126"/>
      <c r="AJ104" s="126"/>
      <c r="AK104" s="126"/>
      <c r="AL104" s="126"/>
      <c r="AM104" s="126"/>
      <c r="AN104" s="126"/>
      <c r="AO104" s="126"/>
      <c r="AP104" s="126"/>
    </row>
    <row r="105" customHeight="1" spans="12:42">
      <c r="L105" s="126"/>
      <c r="M105" s="126"/>
      <c r="N105" s="126"/>
      <c r="O105" s="126"/>
      <c r="P105" s="126"/>
      <c r="Q105" s="126"/>
      <c r="R105" s="126"/>
      <c r="S105" s="126"/>
      <c r="T105" s="126"/>
      <c r="U105" s="126"/>
      <c r="V105" s="126"/>
      <c r="W105" s="126"/>
      <c r="X105" s="126"/>
      <c r="Y105" s="126"/>
      <c r="Z105" s="126"/>
      <c r="AA105" s="126"/>
      <c r="AB105" s="126"/>
      <c r="AC105" s="126"/>
      <c r="AD105" s="126"/>
      <c r="AE105" s="126"/>
      <c r="AF105" s="126"/>
      <c r="AG105" s="126"/>
      <c r="AH105" s="126"/>
      <c r="AI105" s="126"/>
      <c r="AJ105" s="126"/>
      <c r="AK105" s="126"/>
      <c r="AL105" s="126"/>
      <c r="AM105" s="126"/>
      <c r="AN105" s="126"/>
      <c r="AO105" s="126"/>
      <c r="AP105" s="126"/>
    </row>
    <row r="106" customHeight="1" spans="12:42">
      <c r="L106" s="126"/>
      <c r="M106" s="126"/>
      <c r="N106" s="126"/>
      <c r="O106" s="126"/>
      <c r="P106" s="126"/>
      <c r="Q106" s="126"/>
      <c r="R106" s="126"/>
      <c r="S106" s="126"/>
      <c r="T106" s="126"/>
      <c r="U106" s="126"/>
      <c r="V106" s="126"/>
      <c r="W106" s="126"/>
      <c r="X106" s="126"/>
      <c r="Y106" s="126"/>
      <c r="Z106" s="126"/>
      <c r="AA106" s="126"/>
      <c r="AB106" s="126"/>
      <c r="AC106" s="126"/>
      <c r="AD106" s="126"/>
      <c r="AE106" s="126"/>
      <c r="AF106" s="126"/>
      <c r="AG106" s="126"/>
      <c r="AH106" s="126"/>
      <c r="AI106" s="126"/>
      <c r="AJ106" s="126"/>
      <c r="AK106" s="126"/>
      <c r="AL106" s="126"/>
      <c r="AM106" s="126"/>
      <c r="AN106" s="126"/>
      <c r="AO106" s="126"/>
      <c r="AP106" s="126"/>
    </row>
    <row r="107" customHeight="1" spans="12:42">
      <c r="L107" s="126"/>
      <c r="M107" s="126"/>
      <c r="N107" s="126"/>
      <c r="O107" s="126"/>
      <c r="P107" s="126"/>
      <c r="Q107" s="126"/>
      <c r="R107" s="126"/>
      <c r="S107" s="126"/>
      <c r="T107" s="126"/>
      <c r="U107" s="126"/>
      <c r="V107" s="126"/>
      <c r="W107" s="126"/>
      <c r="X107" s="126"/>
      <c r="Y107" s="126"/>
      <c r="Z107" s="126"/>
      <c r="AA107" s="126"/>
      <c r="AB107" s="126"/>
      <c r="AC107" s="126"/>
      <c r="AD107" s="126"/>
      <c r="AE107" s="126"/>
      <c r="AF107" s="126"/>
      <c r="AG107" s="126"/>
      <c r="AH107" s="126"/>
      <c r="AI107" s="126"/>
      <c r="AJ107" s="126"/>
      <c r="AK107" s="126"/>
      <c r="AL107" s="126"/>
      <c r="AM107" s="126"/>
      <c r="AN107" s="126"/>
      <c r="AO107" s="126"/>
      <c r="AP107" s="126"/>
    </row>
    <row r="108" customHeight="1" spans="12:42">
      <c r="L108" s="126"/>
      <c r="M108" s="126"/>
      <c r="N108" s="126"/>
      <c r="O108" s="126"/>
      <c r="P108" s="126"/>
      <c r="Q108" s="126"/>
      <c r="R108" s="126"/>
      <c r="S108" s="126"/>
      <c r="T108" s="126"/>
      <c r="U108" s="126"/>
      <c r="V108" s="126"/>
      <c r="W108" s="126"/>
      <c r="X108" s="126"/>
      <c r="Y108" s="126"/>
      <c r="Z108" s="126"/>
      <c r="AA108" s="126"/>
      <c r="AB108" s="126"/>
      <c r="AC108" s="126"/>
      <c r="AD108" s="126"/>
      <c r="AE108" s="126"/>
      <c r="AF108" s="126"/>
      <c r="AG108" s="126"/>
      <c r="AH108" s="126"/>
      <c r="AI108" s="126"/>
      <c r="AJ108" s="126"/>
      <c r="AK108" s="126"/>
      <c r="AL108" s="126"/>
      <c r="AM108" s="126"/>
      <c r="AN108" s="126"/>
      <c r="AO108" s="126"/>
      <c r="AP108" s="126"/>
    </row>
    <row r="109" customHeight="1" spans="12:42">
      <c r="L109" s="126"/>
      <c r="M109" s="126"/>
      <c r="N109" s="126"/>
      <c r="O109" s="126"/>
      <c r="P109" s="126"/>
      <c r="Q109" s="126"/>
      <c r="R109" s="126"/>
      <c r="S109" s="126"/>
      <c r="T109" s="126"/>
      <c r="U109" s="126"/>
      <c r="V109" s="126"/>
      <c r="W109" s="126"/>
      <c r="X109" s="126"/>
      <c r="Y109" s="126"/>
      <c r="Z109" s="126"/>
      <c r="AA109" s="126"/>
      <c r="AB109" s="126"/>
      <c r="AC109" s="126"/>
      <c r="AD109" s="126"/>
      <c r="AE109" s="126"/>
      <c r="AF109" s="126"/>
      <c r="AG109" s="126"/>
      <c r="AH109" s="126"/>
      <c r="AI109" s="126"/>
      <c r="AJ109" s="126"/>
      <c r="AK109" s="126"/>
      <c r="AL109" s="126"/>
      <c r="AM109" s="126"/>
      <c r="AN109" s="126"/>
      <c r="AO109" s="126"/>
      <c r="AP109" s="126"/>
    </row>
    <row r="110" customHeight="1" spans="12:42">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row>
    <row r="111" customHeight="1" spans="12:42">
      <c r="L111" s="126"/>
      <c r="M111" s="126"/>
      <c r="N111" s="126"/>
      <c r="O111" s="126"/>
      <c r="P111" s="126"/>
      <c r="Q111" s="126"/>
      <c r="R111" s="126"/>
      <c r="S111" s="126"/>
      <c r="T111" s="126"/>
      <c r="U111" s="126"/>
      <c r="V111" s="126"/>
      <c r="W111" s="126"/>
      <c r="X111" s="126"/>
      <c r="Y111" s="126"/>
      <c r="Z111" s="126"/>
      <c r="AA111" s="126"/>
      <c r="AB111" s="126"/>
      <c r="AC111" s="126"/>
      <c r="AD111" s="126"/>
      <c r="AE111" s="126"/>
      <c r="AF111" s="126"/>
      <c r="AG111" s="126"/>
      <c r="AH111" s="126"/>
      <c r="AI111" s="126"/>
      <c r="AJ111" s="126"/>
      <c r="AK111" s="126"/>
      <c r="AL111" s="126"/>
      <c r="AM111" s="126"/>
      <c r="AN111" s="126"/>
      <c r="AO111" s="126"/>
      <c r="AP111" s="126"/>
    </row>
    <row r="112" customHeight="1" spans="12:42">
      <c r="L112" s="126"/>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row>
    <row r="113" customHeight="1" spans="12:42">
      <c r="L113" s="126"/>
      <c r="M113" s="126"/>
      <c r="N113" s="126"/>
      <c r="O113" s="126"/>
      <c r="P113" s="126"/>
      <c r="Q113" s="126"/>
      <c r="R113" s="126"/>
      <c r="S113" s="126"/>
      <c r="T113" s="126"/>
      <c r="U113" s="126"/>
      <c r="V113" s="126"/>
      <c r="W113" s="126"/>
      <c r="X113" s="126"/>
      <c r="Y113" s="126"/>
      <c r="Z113" s="126"/>
      <c r="AA113" s="126"/>
      <c r="AB113" s="126"/>
      <c r="AC113" s="126"/>
      <c r="AD113" s="126"/>
      <c r="AE113" s="126"/>
      <c r="AF113" s="126"/>
      <c r="AG113" s="126"/>
      <c r="AH113" s="126"/>
      <c r="AI113" s="126"/>
      <c r="AJ113" s="126"/>
      <c r="AK113" s="126"/>
      <c r="AL113" s="126"/>
      <c r="AM113" s="126"/>
      <c r="AN113" s="126"/>
      <c r="AO113" s="126"/>
      <c r="AP113" s="126"/>
    </row>
    <row r="114" customHeight="1" spans="12:42">
      <c r="L114" s="126"/>
      <c r="M114" s="126"/>
      <c r="N114" s="126"/>
      <c r="O114" s="126"/>
      <c r="P114" s="126"/>
      <c r="Q114" s="126"/>
      <c r="R114" s="126"/>
      <c r="S114" s="126"/>
      <c r="T114" s="126"/>
      <c r="U114" s="126"/>
      <c r="V114" s="126"/>
      <c r="W114" s="126"/>
      <c r="X114" s="126"/>
      <c r="Y114" s="126"/>
      <c r="Z114" s="126"/>
      <c r="AA114" s="126"/>
      <c r="AB114" s="126"/>
      <c r="AC114" s="126"/>
      <c r="AD114" s="126"/>
      <c r="AE114" s="126"/>
      <c r="AF114" s="126"/>
      <c r="AG114" s="126"/>
      <c r="AH114" s="126"/>
      <c r="AI114" s="126"/>
      <c r="AJ114" s="126"/>
      <c r="AK114" s="126"/>
      <c r="AL114" s="126"/>
      <c r="AM114" s="126"/>
      <c r="AN114" s="126"/>
      <c r="AO114" s="126"/>
      <c r="AP114" s="126"/>
    </row>
    <row r="115" customHeight="1" spans="12:42">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row>
    <row r="116" customHeight="1" spans="12:42">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row>
    <row r="117" customHeight="1" spans="12:42">
      <c r="L117" s="126"/>
      <c r="M117" s="126"/>
      <c r="N117" s="126"/>
      <c r="O117" s="126"/>
      <c r="P117" s="126"/>
      <c r="Q117" s="126"/>
      <c r="R117" s="126"/>
      <c r="S117" s="126"/>
      <c r="T117" s="126"/>
      <c r="U117" s="126"/>
      <c r="V117" s="126"/>
      <c r="W117" s="126"/>
      <c r="X117" s="126"/>
      <c r="Y117" s="126"/>
      <c r="Z117" s="126"/>
      <c r="AA117" s="126"/>
      <c r="AB117" s="126"/>
      <c r="AC117" s="126"/>
      <c r="AD117" s="126"/>
      <c r="AE117" s="126"/>
      <c r="AF117" s="126"/>
      <c r="AG117" s="126"/>
      <c r="AH117" s="126"/>
      <c r="AI117" s="126"/>
      <c r="AJ117" s="126"/>
      <c r="AK117" s="126"/>
      <c r="AL117" s="126"/>
      <c r="AM117" s="126"/>
      <c r="AN117" s="126"/>
      <c r="AO117" s="126"/>
      <c r="AP117" s="126"/>
    </row>
    <row r="118" customHeight="1" spans="12:42">
      <c r="L118" s="126"/>
      <c r="M118" s="126"/>
      <c r="N118" s="126"/>
      <c r="O118" s="126"/>
      <c r="P118" s="126"/>
      <c r="Q118" s="126"/>
      <c r="R118" s="126"/>
      <c r="S118" s="126"/>
      <c r="T118" s="126"/>
      <c r="U118" s="126"/>
      <c r="V118" s="126"/>
      <c r="W118" s="126"/>
      <c r="X118" s="126"/>
      <c r="Y118" s="126"/>
      <c r="Z118" s="126"/>
      <c r="AA118" s="126"/>
      <c r="AB118" s="126"/>
      <c r="AC118" s="126"/>
      <c r="AD118" s="126"/>
      <c r="AE118" s="126"/>
      <c r="AF118" s="126"/>
      <c r="AG118" s="126"/>
      <c r="AH118" s="126"/>
      <c r="AI118" s="126"/>
      <c r="AJ118" s="126"/>
      <c r="AK118" s="126"/>
      <c r="AL118" s="126"/>
      <c r="AM118" s="126"/>
      <c r="AN118" s="126"/>
      <c r="AO118" s="126"/>
      <c r="AP118" s="126"/>
    </row>
    <row r="119" customHeight="1" spans="12:42">
      <c r="L119" s="126"/>
      <c r="M119" s="126"/>
      <c r="N119" s="126"/>
      <c r="O119" s="126"/>
      <c r="P119" s="126"/>
      <c r="Q119" s="126"/>
      <c r="R119" s="126"/>
      <c r="S119" s="126"/>
      <c r="T119" s="126"/>
      <c r="U119" s="126"/>
      <c r="V119" s="126"/>
      <c r="W119" s="126"/>
      <c r="X119" s="126"/>
      <c r="Y119" s="126"/>
      <c r="Z119" s="126"/>
      <c r="AA119" s="126"/>
      <c r="AB119" s="126"/>
      <c r="AC119" s="126"/>
      <c r="AD119" s="126"/>
      <c r="AE119" s="126"/>
      <c r="AF119" s="126"/>
      <c r="AG119" s="126"/>
      <c r="AH119" s="126"/>
      <c r="AI119" s="126"/>
      <c r="AJ119" s="126"/>
      <c r="AK119" s="126"/>
      <c r="AL119" s="126"/>
      <c r="AM119" s="126"/>
      <c r="AN119" s="126"/>
      <c r="AO119" s="126"/>
      <c r="AP119" s="126"/>
    </row>
    <row r="120" customHeight="1" spans="12:42">
      <c r="L120" s="126"/>
      <c r="M120" s="126"/>
      <c r="N120" s="126"/>
      <c r="O120" s="126"/>
      <c r="P120" s="126"/>
      <c r="Q120" s="126"/>
      <c r="R120" s="126"/>
      <c r="S120" s="126"/>
      <c r="T120" s="126"/>
      <c r="U120" s="126"/>
      <c r="V120" s="126"/>
      <c r="W120" s="126"/>
      <c r="X120" s="126"/>
      <c r="Y120" s="126"/>
      <c r="Z120" s="126"/>
      <c r="AA120" s="126"/>
      <c r="AB120" s="126"/>
      <c r="AC120" s="126"/>
      <c r="AD120" s="126"/>
      <c r="AE120" s="126"/>
      <c r="AF120" s="126"/>
      <c r="AG120" s="126"/>
      <c r="AH120" s="126"/>
      <c r="AI120" s="126"/>
      <c r="AJ120" s="126"/>
      <c r="AK120" s="126"/>
      <c r="AL120" s="126"/>
      <c r="AM120" s="126"/>
      <c r="AN120" s="126"/>
      <c r="AO120" s="126"/>
      <c r="AP120" s="126"/>
    </row>
    <row r="121" customHeight="1" spans="12:42">
      <c r="L121" s="126"/>
      <c r="M121" s="126"/>
      <c r="N121" s="126"/>
      <c r="O121" s="126"/>
      <c r="P121" s="126"/>
      <c r="Q121" s="126"/>
      <c r="R121" s="126"/>
      <c r="S121" s="126"/>
      <c r="T121" s="126"/>
      <c r="U121" s="126"/>
      <c r="V121" s="126"/>
      <c r="W121" s="126"/>
      <c r="X121" s="126"/>
      <c r="Y121" s="126"/>
      <c r="Z121" s="126"/>
      <c r="AA121" s="126"/>
      <c r="AB121" s="126"/>
      <c r="AC121" s="126"/>
      <c r="AD121" s="126"/>
      <c r="AE121" s="126"/>
      <c r="AF121" s="126"/>
      <c r="AG121" s="126"/>
      <c r="AH121" s="126"/>
      <c r="AI121" s="126"/>
      <c r="AJ121" s="126"/>
      <c r="AK121" s="126"/>
      <c r="AL121" s="126"/>
      <c r="AM121" s="126"/>
      <c r="AN121" s="126"/>
      <c r="AO121" s="126"/>
      <c r="AP121" s="126"/>
    </row>
    <row r="122" customHeight="1" spans="12:42">
      <c r="L122" s="126"/>
      <c r="M122" s="126"/>
      <c r="N122" s="126"/>
      <c r="O122" s="126"/>
      <c r="P122" s="126"/>
      <c r="Q122" s="126"/>
      <c r="R122" s="126"/>
      <c r="S122" s="126"/>
      <c r="T122" s="126"/>
      <c r="U122" s="126"/>
      <c r="V122" s="126"/>
      <c r="W122" s="126"/>
      <c r="X122" s="126"/>
      <c r="Y122" s="126"/>
      <c r="Z122" s="126"/>
      <c r="AA122" s="126"/>
      <c r="AB122" s="126"/>
      <c r="AC122" s="126"/>
      <c r="AD122" s="126"/>
      <c r="AE122" s="126"/>
      <c r="AF122" s="126"/>
      <c r="AG122" s="126"/>
      <c r="AH122" s="126"/>
      <c r="AI122" s="126"/>
      <c r="AJ122" s="126"/>
      <c r="AK122" s="126"/>
      <c r="AL122" s="126"/>
      <c r="AM122" s="126"/>
      <c r="AN122" s="126"/>
      <c r="AO122" s="126"/>
      <c r="AP122" s="126"/>
    </row>
    <row r="123" customHeight="1" spans="12:42">
      <c r="L123" s="126"/>
      <c r="M123" s="126"/>
      <c r="N123" s="126"/>
      <c r="O123" s="126"/>
      <c r="P123" s="126"/>
      <c r="Q123" s="126"/>
      <c r="R123" s="126"/>
      <c r="S123" s="126"/>
      <c r="T123" s="126"/>
      <c r="U123" s="126"/>
      <c r="V123" s="126"/>
      <c r="W123" s="126"/>
      <c r="X123" s="126"/>
      <c r="Y123" s="126"/>
      <c r="Z123" s="126"/>
      <c r="AA123" s="126"/>
      <c r="AB123" s="126"/>
      <c r="AC123" s="126"/>
      <c r="AD123" s="126"/>
      <c r="AE123" s="126"/>
      <c r="AF123" s="126"/>
      <c r="AG123" s="126"/>
      <c r="AH123" s="126"/>
      <c r="AI123" s="126"/>
      <c r="AJ123" s="126"/>
      <c r="AK123" s="126"/>
      <c r="AL123" s="126"/>
      <c r="AM123" s="126"/>
      <c r="AN123" s="126"/>
      <c r="AO123" s="126"/>
      <c r="AP123" s="126"/>
    </row>
    <row r="124" customHeight="1" spans="12:42">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row>
    <row r="125" customHeight="1" spans="12:42">
      <c r="L125" s="126"/>
      <c r="M125" s="126"/>
      <c r="N125" s="126"/>
      <c r="O125" s="126"/>
      <c r="P125" s="126"/>
      <c r="Q125" s="126"/>
      <c r="R125" s="126"/>
      <c r="S125" s="126"/>
      <c r="T125" s="126"/>
      <c r="U125" s="126"/>
      <c r="V125" s="126"/>
      <c r="W125" s="126"/>
      <c r="X125" s="126"/>
      <c r="Y125" s="126"/>
      <c r="Z125" s="126"/>
      <c r="AA125" s="126"/>
      <c r="AB125" s="126"/>
      <c r="AC125" s="126"/>
      <c r="AD125" s="126"/>
      <c r="AE125" s="126"/>
      <c r="AF125" s="126"/>
      <c r="AG125" s="126"/>
      <c r="AH125" s="126"/>
      <c r="AI125" s="126"/>
      <c r="AJ125" s="126"/>
      <c r="AK125" s="126"/>
      <c r="AL125" s="126"/>
      <c r="AM125" s="126"/>
      <c r="AN125" s="126"/>
      <c r="AO125" s="126"/>
      <c r="AP125" s="126"/>
    </row>
    <row r="126" customHeight="1" spans="12:42">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row>
    <row r="127" customHeight="1" spans="12:42">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row>
    <row r="128" customHeight="1" spans="12:42">
      <c r="L128" s="126"/>
      <c r="M128" s="126"/>
      <c r="N128" s="126"/>
      <c r="O128" s="126"/>
      <c r="P128" s="126"/>
      <c r="Q128" s="126"/>
      <c r="R128" s="126"/>
      <c r="S128" s="126"/>
      <c r="T128" s="126"/>
      <c r="U128" s="126"/>
      <c r="V128" s="126"/>
      <c r="W128" s="126"/>
      <c r="X128" s="126"/>
      <c r="Y128" s="126"/>
      <c r="Z128" s="126"/>
      <c r="AA128" s="126"/>
      <c r="AB128" s="126"/>
      <c r="AC128" s="126"/>
      <c r="AD128" s="126"/>
      <c r="AE128" s="126"/>
      <c r="AF128" s="126"/>
      <c r="AG128" s="126"/>
      <c r="AH128" s="126"/>
      <c r="AI128" s="126"/>
      <c r="AJ128" s="126"/>
      <c r="AK128" s="126"/>
      <c r="AL128" s="126"/>
      <c r="AM128" s="126"/>
      <c r="AN128" s="126"/>
      <c r="AO128" s="126"/>
      <c r="AP128" s="126"/>
    </row>
    <row r="129" customHeight="1" spans="12:42">
      <c r="L129" s="126"/>
      <c r="M129" s="126"/>
      <c r="N129" s="126"/>
      <c r="O129" s="126"/>
      <c r="P129" s="126"/>
      <c r="Q129" s="126"/>
      <c r="R129" s="126"/>
      <c r="S129" s="126"/>
      <c r="T129" s="126"/>
      <c r="U129" s="126"/>
      <c r="V129" s="126"/>
      <c r="W129" s="126"/>
      <c r="X129" s="126"/>
      <c r="Y129" s="126"/>
      <c r="Z129" s="126"/>
      <c r="AA129" s="126"/>
      <c r="AB129" s="126"/>
      <c r="AC129" s="126"/>
      <c r="AD129" s="126"/>
      <c r="AE129" s="126"/>
      <c r="AF129" s="126"/>
      <c r="AG129" s="126"/>
      <c r="AH129" s="126"/>
      <c r="AI129" s="126"/>
      <c r="AJ129" s="126"/>
      <c r="AK129" s="126"/>
      <c r="AL129" s="126"/>
      <c r="AM129" s="126"/>
      <c r="AN129" s="126"/>
      <c r="AO129" s="126"/>
      <c r="AP129" s="126"/>
    </row>
    <row r="130" customHeight="1" spans="12:42">
      <c r="L130" s="126"/>
      <c r="M130" s="126"/>
      <c r="N130" s="126"/>
      <c r="O130" s="126"/>
      <c r="P130" s="126"/>
      <c r="Q130" s="126"/>
      <c r="R130" s="126"/>
      <c r="S130" s="126"/>
      <c r="T130" s="126"/>
      <c r="U130" s="126"/>
      <c r="V130" s="126"/>
      <c r="W130" s="126"/>
      <c r="X130" s="126"/>
      <c r="Y130" s="126"/>
      <c r="Z130" s="126"/>
      <c r="AA130" s="126"/>
      <c r="AB130" s="126"/>
      <c r="AC130" s="126"/>
      <c r="AD130" s="126"/>
      <c r="AE130" s="126"/>
      <c r="AF130" s="126"/>
      <c r="AG130" s="126"/>
      <c r="AH130" s="126"/>
      <c r="AI130" s="126"/>
      <c r="AJ130" s="126"/>
      <c r="AK130" s="126"/>
      <c r="AL130" s="126"/>
      <c r="AM130" s="126"/>
      <c r="AN130" s="126"/>
      <c r="AO130" s="126"/>
      <c r="AP130" s="126"/>
    </row>
    <row r="131" customHeight="1" spans="12:42">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customHeight="1" spans="12:42">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customHeight="1" spans="12:42">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customHeight="1" spans="12:42">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customHeight="1" spans="12:42">
      <c r="L135" s="126"/>
      <c r="M135" s="126"/>
      <c r="N135" s="126"/>
      <c r="O135" s="126"/>
      <c r="P135" s="126"/>
      <c r="Q135" s="126"/>
      <c r="R135" s="126"/>
      <c r="S135" s="126"/>
      <c r="T135" s="126"/>
      <c r="U135" s="126"/>
      <c r="V135" s="126"/>
      <c r="W135" s="126"/>
      <c r="X135" s="126"/>
      <c r="Y135" s="126"/>
      <c r="Z135" s="126"/>
      <c r="AA135" s="126"/>
      <c r="AB135" s="126"/>
      <c r="AC135" s="126"/>
      <c r="AD135" s="126"/>
      <c r="AE135" s="126"/>
      <c r="AF135" s="126"/>
      <c r="AG135" s="126"/>
      <c r="AH135" s="126"/>
      <c r="AI135" s="126"/>
      <c r="AJ135" s="126"/>
      <c r="AK135" s="126"/>
      <c r="AL135" s="126"/>
      <c r="AM135" s="126"/>
      <c r="AN135" s="126"/>
      <c r="AO135" s="126"/>
      <c r="AP135" s="126"/>
    </row>
    <row r="136" customHeight="1" spans="12:42">
      <c r="L136" s="126"/>
      <c r="M136" s="126"/>
      <c r="N136" s="126"/>
      <c r="O136" s="126"/>
      <c r="P136" s="126"/>
      <c r="Q136" s="126"/>
      <c r="R136" s="126"/>
      <c r="S136" s="126"/>
      <c r="T136" s="126"/>
      <c r="U136" s="126"/>
      <c r="V136" s="126"/>
      <c r="W136" s="126"/>
      <c r="X136" s="126"/>
      <c r="Y136" s="126"/>
      <c r="Z136" s="126"/>
      <c r="AA136" s="126"/>
      <c r="AB136" s="126"/>
      <c r="AC136" s="126"/>
      <c r="AD136" s="126"/>
      <c r="AE136" s="126"/>
      <c r="AF136" s="126"/>
      <c r="AG136" s="126"/>
      <c r="AH136" s="126"/>
      <c r="AI136" s="126"/>
      <c r="AJ136" s="126"/>
      <c r="AK136" s="126"/>
      <c r="AL136" s="126"/>
      <c r="AM136" s="126"/>
      <c r="AN136" s="126"/>
      <c r="AO136" s="126"/>
      <c r="AP136" s="126"/>
    </row>
    <row r="137" customHeight="1" spans="12:42">
      <c r="L137" s="126"/>
      <c r="M137" s="126"/>
      <c r="N137" s="126"/>
      <c r="O137" s="126"/>
      <c r="P137" s="126"/>
      <c r="Q137" s="126"/>
      <c r="R137" s="126"/>
      <c r="S137" s="126"/>
      <c r="T137" s="126"/>
      <c r="U137" s="126"/>
      <c r="V137" s="126"/>
      <c r="W137" s="126"/>
      <c r="X137" s="126"/>
      <c r="Y137" s="126"/>
      <c r="Z137" s="126"/>
      <c r="AA137" s="126"/>
      <c r="AB137" s="126"/>
      <c r="AC137" s="126"/>
      <c r="AD137" s="126"/>
      <c r="AE137" s="126"/>
      <c r="AF137" s="126"/>
      <c r="AG137" s="126"/>
      <c r="AH137" s="126"/>
      <c r="AI137" s="126"/>
      <c r="AJ137" s="126"/>
      <c r="AK137" s="126"/>
      <c r="AL137" s="126"/>
      <c r="AM137" s="126"/>
      <c r="AN137" s="126"/>
      <c r="AO137" s="126"/>
      <c r="AP137" s="126"/>
    </row>
    <row r="138" customHeight="1" spans="12:42">
      <c r="L138" s="126"/>
      <c r="M138" s="126"/>
      <c r="N138" s="126"/>
      <c r="O138" s="126"/>
      <c r="P138" s="126"/>
      <c r="Q138" s="126"/>
      <c r="R138" s="126"/>
      <c r="S138" s="126"/>
      <c r="T138" s="126"/>
      <c r="U138" s="126"/>
      <c r="V138" s="126"/>
      <c r="W138" s="126"/>
      <c r="X138" s="126"/>
      <c r="Y138" s="126"/>
      <c r="Z138" s="126"/>
      <c r="AA138" s="126"/>
      <c r="AB138" s="126"/>
      <c r="AC138" s="126"/>
      <c r="AD138" s="126"/>
      <c r="AE138" s="126"/>
      <c r="AF138" s="126"/>
      <c r="AG138" s="126"/>
      <c r="AH138" s="126"/>
      <c r="AI138" s="126"/>
      <c r="AJ138" s="126"/>
      <c r="AK138" s="126"/>
      <c r="AL138" s="126"/>
      <c r="AM138" s="126"/>
      <c r="AN138" s="126"/>
      <c r="AO138" s="126"/>
      <c r="AP138" s="126"/>
    </row>
    <row r="139" customHeight="1" spans="12:42">
      <c r="L139" s="126"/>
      <c r="M139" s="126"/>
      <c r="N139" s="126"/>
      <c r="O139" s="126"/>
      <c r="P139" s="126"/>
      <c r="Q139" s="126"/>
      <c r="R139" s="126"/>
      <c r="S139" s="126"/>
      <c r="T139" s="126"/>
      <c r="U139" s="126"/>
      <c r="V139" s="126"/>
      <c r="W139" s="126"/>
      <c r="X139" s="126"/>
      <c r="Y139" s="126"/>
      <c r="Z139" s="126"/>
      <c r="AA139" s="126"/>
      <c r="AB139" s="126"/>
      <c r="AC139" s="126"/>
      <c r="AD139" s="126"/>
      <c r="AE139" s="126"/>
      <c r="AF139" s="126"/>
      <c r="AG139" s="126"/>
      <c r="AH139" s="126"/>
      <c r="AI139" s="126"/>
      <c r="AJ139" s="126"/>
      <c r="AK139" s="126"/>
      <c r="AL139" s="126"/>
      <c r="AM139" s="126"/>
      <c r="AN139" s="126"/>
      <c r="AO139" s="126"/>
      <c r="AP139" s="126"/>
    </row>
    <row r="140" customHeight="1" spans="12:42">
      <c r="L140" s="126"/>
      <c r="M140" s="126"/>
      <c r="N140" s="126"/>
      <c r="O140" s="126"/>
      <c r="P140" s="126"/>
      <c r="Q140" s="126"/>
      <c r="R140" s="126"/>
      <c r="S140" s="126"/>
      <c r="T140" s="126"/>
      <c r="U140" s="126"/>
      <c r="V140" s="126"/>
      <c r="W140" s="126"/>
      <c r="X140" s="126"/>
      <c r="Y140" s="126"/>
      <c r="Z140" s="126"/>
      <c r="AA140" s="126"/>
      <c r="AB140" s="126"/>
      <c r="AC140" s="126"/>
      <c r="AD140" s="126"/>
      <c r="AE140" s="126"/>
      <c r="AF140" s="126"/>
      <c r="AG140" s="126"/>
      <c r="AH140" s="126"/>
      <c r="AI140" s="126"/>
      <c r="AJ140" s="126"/>
      <c r="AK140" s="126"/>
      <c r="AL140" s="126"/>
      <c r="AM140" s="126"/>
      <c r="AN140" s="126"/>
      <c r="AO140" s="126"/>
      <c r="AP140" s="126"/>
    </row>
    <row r="141" customHeight="1" spans="12:42">
      <c r="L141" s="126"/>
      <c r="M141" s="126"/>
      <c r="N141" s="126"/>
      <c r="O141" s="126"/>
      <c r="P141" s="126"/>
      <c r="Q141" s="126"/>
      <c r="R141" s="126"/>
      <c r="S141" s="126"/>
      <c r="T141" s="126"/>
      <c r="U141" s="126"/>
      <c r="V141" s="126"/>
      <c r="W141" s="126"/>
      <c r="X141" s="126"/>
      <c r="Y141" s="126"/>
      <c r="Z141" s="126"/>
      <c r="AA141" s="126"/>
      <c r="AB141" s="126"/>
      <c r="AC141" s="126"/>
      <c r="AD141" s="126"/>
      <c r="AE141" s="126"/>
      <c r="AF141" s="126"/>
      <c r="AG141" s="126"/>
      <c r="AH141" s="126"/>
      <c r="AI141" s="126"/>
      <c r="AJ141" s="126"/>
      <c r="AK141" s="126"/>
      <c r="AL141" s="126"/>
      <c r="AM141" s="126"/>
      <c r="AN141" s="126"/>
      <c r="AO141" s="126"/>
      <c r="AP141" s="126"/>
    </row>
    <row r="142" customHeight="1" spans="12:42">
      <c r="L142" s="126"/>
      <c r="M142" s="126"/>
      <c r="N142" s="126"/>
      <c r="O142" s="126"/>
      <c r="P142" s="126"/>
      <c r="Q142" s="126"/>
      <c r="R142" s="126"/>
      <c r="S142" s="126"/>
      <c r="T142" s="126"/>
      <c r="U142" s="126"/>
      <c r="V142" s="126"/>
      <c r="W142" s="126"/>
      <c r="X142" s="126"/>
      <c r="Y142" s="126"/>
      <c r="Z142" s="126"/>
      <c r="AA142" s="126"/>
      <c r="AB142" s="126"/>
      <c r="AC142" s="126"/>
      <c r="AD142" s="126"/>
      <c r="AE142" s="126"/>
      <c r="AF142" s="126"/>
      <c r="AG142" s="126"/>
      <c r="AH142" s="126"/>
      <c r="AI142" s="126"/>
      <c r="AJ142" s="126"/>
      <c r="AK142" s="126"/>
      <c r="AL142" s="126"/>
      <c r="AM142" s="126"/>
      <c r="AN142" s="126"/>
      <c r="AO142" s="126"/>
      <c r="AP142" s="126"/>
    </row>
    <row r="143" customHeight="1" spans="12:42">
      <c r="L143" s="126"/>
      <c r="M143" s="126"/>
      <c r="N143" s="126"/>
      <c r="O143" s="126"/>
      <c r="P143" s="126"/>
      <c r="Q143" s="126"/>
      <c r="R143" s="126"/>
      <c r="S143" s="126"/>
      <c r="T143" s="126"/>
      <c r="U143" s="126"/>
      <c r="V143" s="126"/>
      <c r="W143" s="126"/>
      <c r="X143" s="126"/>
      <c r="Y143" s="126"/>
      <c r="Z143" s="126"/>
      <c r="AA143" s="126"/>
      <c r="AB143" s="126"/>
      <c r="AC143" s="126"/>
      <c r="AD143" s="126"/>
      <c r="AE143" s="126"/>
      <c r="AF143" s="126"/>
      <c r="AG143" s="126"/>
      <c r="AH143" s="126"/>
      <c r="AI143" s="126"/>
      <c r="AJ143" s="126"/>
      <c r="AK143" s="126"/>
      <c r="AL143" s="126"/>
      <c r="AM143" s="126"/>
      <c r="AN143" s="126"/>
      <c r="AO143" s="126"/>
      <c r="AP143" s="126"/>
    </row>
    <row r="144" customHeight="1" spans="12:42">
      <c r="L144" s="126"/>
      <c r="M144" s="126"/>
      <c r="N144" s="126"/>
      <c r="O144" s="126"/>
      <c r="P144" s="126"/>
      <c r="Q144" s="126"/>
      <c r="R144" s="126"/>
      <c r="S144" s="126"/>
      <c r="T144" s="126"/>
      <c r="U144" s="126"/>
      <c r="V144" s="126"/>
      <c r="W144" s="126"/>
      <c r="X144" s="126"/>
      <c r="Y144" s="126"/>
      <c r="Z144" s="126"/>
      <c r="AA144" s="126"/>
      <c r="AB144" s="126"/>
      <c r="AC144" s="126"/>
      <c r="AD144" s="126"/>
      <c r="AE144" s="126"/>
      <c r="AF144" s="126"/>
      <c r="AG144" s="126"/>
      <c r="AH144" s="126"/>
      <c r="AI144" s="126"/>
      <c r="AJ144" s="126"/>
      <c r="AK144" s="126"/>
      <c r="AL144" s="126"/>
      <c r="AM144" s="126"/>
      <c r="AN144" s="126"/>
      <c r="AO144" s="126"/>
      <c r="AP144" s="126"/>
    </row>
    <row r="145" customHeight="1" spans="12:42">
      <c r="L145" s="126"/>
      <c r="M145" s="126"/>
      <c r="N145" s="126"/>
      <c r="O145" s="126"/>
      <c r="P145" s="126"/>
      <c r="Q145" s="126"/>
      <c r="R145" s="126"/>
      <c r="S145" s="126"/>
      <c r="T145" s="126"/>
      <c r="U145" s="126"/>
      <c r="V145" s="126"/>
      <c r="W145" s="126"/>
      <c r="X145" s="126"/>
      <c r="Y145" s="126"/>
      <c r="Z145" s="126"/>
      <c r="AA145" s="126"/>
      <c r="AB145" s="126"/>
      <c r="AC145" s="126"/>
      <c r="AD145" s="126"/>
      <c r="AE145" s="126"/>
      <c r="AF145" s="126"/>
      <c r="AG145" s="126"/>
      <c r="AH145" s="126"/>
      <c r="AI145" s="126"/>
      <c r="AJ145" s="126"/>
      <c r="AK145" s="126"/>
      <c r="AL145" s="126"/>
      <c r="AM145" s="126"/>
      <c r="AN145" s="126"/>
      <c r="AO145" s="126"/>
      <c r="AP145" s="126"/>
    </row>
    <row r="146" customHeight="1" spans="12:42">
      <c r="L146" s="126"/>
      <c r="M146" s="126"/>
      <c r="N146" s="126"/>
      <c r="O146" s="126"/>
      <c r="P146" s="126"/>
      <c r="Q146" s="126"/>
      <c r="R146" s="126"/>
      <c r="S146" s="126"/>
      <c r="T146" s="126"/>
      <c r="U146" s="126"/>
      <c r="V146" s="126"/>
      <c r="W146" s="126"/>
      <c r="X146" s="126"/>
      <c r="Y146" s="126"/>
      <c r="Z146" s="126"/>
      <c r="AA146" s="126"/>
      <c r="AB146" s="126"/>
      <c r="AC146" s="126"/>
      <c r="AD146" s="126"/>
      <c r="AE146" s="126"/>
      <c r="AF146" s="126"/>
      <c r="AG146" s="126"/>
      <c r="AH146" s="126"/>
      <c r="AI146" s="126"/>
      <c r="AJ146" s="126"/>
      <c r="AK146" s="126"/>
      <c r="AL146" s="126"/>
      <c r="AM146" s="126"/>
      <c r="AN146" s="126"/>
      <c r="AO146" s="126"/>
      <c r="AP146" s="126"/>
    </row>
    <row r="147" customHeight="1" spans="12:42">
      <c r="L147" s="126"/>
      <c r="M147" s="126"/>
      <c r="N147" s="126"/>
      <c r="O147" s="126"/>
      <c r="P147" s="126"/>
      <c r="Q147" s="126"/>
      <c r="R147" s="126"/>
      <c r="S147" s="126"/>
      <c r="T147" s="126"/>
      <c r="U147" s="126"/>
      <c r="V147" s="126"/>
      <c r="W147" s="126"/>
      <c r="X147" s="126"/>
      <c r="Y147" s="126"/>
      <c r="Z147" s="126"/>
      <c r="AA147" s="126"/>
      <c r="AB147" s="126"/>
      <c r="AC147" s="126"/>
      <c r="AD147" s="126"/>
      <c r="AE147" s="126"/>
      <c r="AF147" s="126"/>
      <c r="AG147" s="126"/>
      <c r="AH147" s="126"/>
      <c r="AI147" s="126"/>
      <c r="AJ147" s="126"/>
      <c r="AK147" s="126"/>
      <c r="AL147" s="126"/>
      <c r="AM147" s="126"/>
      <c r="AN147" s="126"/>
      <c r="AO147" s="126"/>
      <c r="AP147" s="126"/>
    </row>
    <row r="148" customHeight="1" spans="12:42">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customHeight="1" spans="12:42">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customHeight="1" spans="12:42">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customHeight="1" spans="12:42">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customHeight="1" spans="12:42">
      <c r="L152" s="126"/>
      <c r="M152" s="126"/>
      <c r="N152" s="126"/>
      <c r="O152" s="126"/>
      <c r="P152" s="126"/>
      <c r="Q152" s="126"/>
      <c r="R152" s="126"/>
      <c r="S152" s="126"/>
      <c r="T152" s="126"/>
      <c r="U152" s="126"/>
      <c r="V152" s="126"/>
      <c r="W152" s="126"/>
      <c r="X152" s="126"/>
      <c r="Y152" s="126"/>
      <c r="Z152" s="126"/>
      <c r="AA152" s="126"/>
      <c r="AB152" s="126"/>
      <c r="AC152" s="126"/>
      <c r="AD152" s="126"/>
      <c r="AE152" s="126"/>
      <c r="AF152" s="126"/>
      <c r="AG152" s="126"/>
      <c r="AH152" s="126"/>
      <c r="AI152" s="126"/>
      <c r="AJ152" s="126"/>
      <c r="AK152" s="126"/>
      <c r="AL152" s="126"/>
      <c r="AM152" s="126"/>
      <c r="AN152" s="126"/>
      <c r="AO152" s="126"/>
      <c r="AP152" s="126"/>
    </row>
    <row r="153" customHeight="1" spans="12:42">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26"/>
      <c r="AJ153" s="126"/>
      <c r="AK153" s="126"/>
      <c r="AL153" s="126"/>
      <c r="AM153" s="126"/>
      <c r="AN153" s="126"/>
      <c r="AO153" s="126"/>
      <c r="AP153" s="126"/>
    </row>
    <row r="154" customHeight="1" spans="12:42">
      <c r="L154" s="126"/>
      <c r="M154" s="126"/>
      <c r="N154" s="126"/>
      <c r="O154" s="126"/>
      <c r="P154" s="126"/>
      <c r="Q154" s="126"/>
      <c r="R154" s="126"/>
      <c r="S154" s="126"/>
      <c r="T154" s="126"/>
      <c r="U154" s="126"/>
      <c r="V154" s="126"/>
      <c r="W154" s="126"/>
      <c r="X154" s="126"/>
      <c r="Y154" s="126"/>
      <c r="Z154" s="126"/>
      <c r="AA154" s="126"/>
      <c r="AB154" s="126"/>
      <c r="AC154" s="126"/>
      <c r="AD154" s="126"/>
      <c r="AE154" s="126"/>
      <c r="AF154" s="126"/>
      <c r="AG154" s="126"/>
      <c r="AH154" s="126"/>
      <c r="AI154" s="126"/>
      <c r="AJ154" s="126"/>
      <c r="AK154" s="126"/>
      <c r="AL154" s="126"/>
      <c r="AM154" s="126"/>
      <c r="AN154" s="126"/>
      <c r="AO154" s="126"/>
      <c r="AP154" s="126"/>
    </row>
    <row r="155" customHeight="1" spans="12:42">
      <c r="L155" s="126"/>
      <c r="M155" s="126"/>
      <c r="N155" s="126"/>
      <c r="O155" s="126"/>
      <c r="P155" s="126"/>
      <c r="Q155" s="126"/>
      <c r="R155" s="126"/>
      <c r="S155" s="126"/>
      <c r="T155" s="126"/>
      <c r="U155" s="126"/>
      <c r="V155" s="126"/>
      <c r="W155" s="126"/>
      <c r="X155" s="126"/>
      <c r="Y155" s="126"/>
      <c r="Z155" s="126"/>
      <c r="AA155" s="126"/>
      <c r="AB155" s="126"/>
      <c r="AC155" s="126"/>
      <c r="AD155" s="126"/>
      <c r="AE155" s="126"/>
      <c r="AF155" s="126"/>
      <c r="AG155" s="126"/>
      <c r="AH155" s="126"/>
      <c r="AI155" s="126"/>
      <c r="AJ155" s="126"/>
      <c r="AK155" s="126"/>
      <c r="AL155" s="126"/>
      <c r="AM155" s="126"/>
      <c r="AN155" s="126"/>
      <c r="AO155" s="126"/>
      <c r="AP155" s="126"/>
    </row>
    <row r="156" customHeight="1" spans="12:42">
      <c r="L156" s="126"/>
      <c r="M156" s="126"/>
      <c r="N156" s="126"/>
      <c r="O156" s="126"/>
      <c r="P156" s="126"/>
      <c r="Q156" s="126"/>
      <c r="R156" s="126"/>
      <c r="S156" s="126"/>
      <c r="T156" s="126"/>
      <c r="U156" s="126"/>
      <c r="V156" s="126"/>
      <c r="W156" s="126"/>
      <c r="X156" s="126"/>
      <c r="Y156" s="126"/>
      <c r="Z156" s="126"/>
      <c r="AA156" s="126"/>
      <c r="AB156" s="126"/>
      <c r="AC156" s="126"/>
      <c r="AD156" s="126"/>
      <c r="AE156" s="126"/>
      <c r="AF156" s="126"/>
      <c r="AG156" s="126"/>
      <c r="AH156" s="126"/>
      <c r="AI156" s="126"/>
      <c r="AJ156" s="126"/>
      <c r="AK156" s="126"/>
      <c r="AL156" s="126"/>
      <c r="AM156" s="126"/>
      <c r="AN156" s="126"/>
      <c r="AO156" s="126"/>
      <c r="AP156" s="126"/>
    </row>
    <row r="157" customHeight="1" spans="12:42">
      <c r="L157" s="126"/>
      <c r="M157" s="126"/>
      <c r="N157" s="126"/>
      <c r="O157" s="126"/>
      <c r="P157" s="126"/>
      <c r="Q157" s="126"/>
      <c r="R157" s="126"/>
      <c r="S157" s="126"/>
      <c r="T157" s="126"/>
      <c r="U157" s="126"/>
      <c r="V157" s="126"/>
      <c r="W157" s="126"/>
      <c r="X157" s="126"/>
      <c r="Y157" s="126"/>
      <c r="Z157" s="126"/>
      <c r="AA157" s="126"/>
      <c r="AB157" s="126"/>
      <c r="AC157" s="126"/>
      <c r="AD157" s="126"/>
      <c r="AE157" s="126"/>
      <c r="AF157" s="126"/>
      <c r="AG157" s="126"/>
      <c r="AH157" s="126"/>
      <c r="AI157" s="126"/>
      <c r="AJ157" s="126"/>
      <c r="AK157" s="126"/>
      <c r="AL157" s="126"/>
      <c r="AM157" s="126"/>
      <c r="AN157" s="126"/>
      <c r="AO157" s="126"/>
      <c r="AP157" s="126"/>
    </row>
    <row r="158" customHeight="1" spans="12:42">
      <c r="L158" s="126"/>
      <c r="M158" s="126"/>
      <c r="N158" s="126"/>
      <c r="O158" s="126"/>
      <c r="P158" s="126"/>
      <c r="Q158" s="126"/>
      <c r="R158" s="126"/>
      <c r="S158" s="126"/>
      <c r="T158" s="126"/>
      <c r="U158" s="126"/>
      <c r="V158" s="126"/>
      <c r="W158" s="126"/>
      <c r="X158" s="126"/>
      <c r="Y158" s="126"/>
      <c r="Z158" s="126"/>
      <c r="AA158" s="126"/>
      <c r="AB158" s="126"/>
      <c r="AC158" s="126"/>
      <c r="AD158" s="126"/>
      <c r="AE158" s="126"/>
      <c r="AF158" s="126"/>
      <c r="AG158" s="126"/>
      <c r="AH158" s="126"/>
      <c r="AI158" s="126"/>
      <c r="AJ158" s="126"/>
      <c r="AK158" s="126"/>
      <c r="AL158" s="126"/>
      <c r="AM158" s="126"/>
      <c r="AN158" s="126"/>
      <c r="AO158" s="126"/>
      <c r="AP158" s="126"/>
    </row>
    <row r="159" customHeight="1" spans="12:42">
      <c r="L159" s="126"/>
      <c r="M159" s="126"/>
      <c r="N159" s="126"/>
      <c r="O159" s="126"/>
      <c r="P159" s="126"/>
      <c r="Q159" s="126"/>
      <c r="R159" s="126"/>
      <c r="S159" s="126"/>
      <c r="T159" s="126"/>
      <c r="U159" s="126"/>
      <c r="V159" s="126"/>
      <c r="W159" s="126"/>
      <c r="X159" s="126"/>
      <c r="Y159" s="126"/>
      <c r="Z159" s="126"/>
      <c r="AA159" s="126"/>
      <c r="AB159" s="126"/>
      <c r="AC159" s="126"/>
      <c r="AD159" s="126"/>
      <c r="AE159" s="126"/>
      <c r="AF159" s="126"/>
      <c r="AG159" s="126"/>
      <c r="AH159" s="126"/>
      <c r="AI159" s="126"/>
      <c r="AJ159" s="126"/>
      <c r="AK159" s="126"/>
      <c r="AL159" s="126"/>
      <c r="AM159" s="126"/>
      <c r="AN159" s="126"/>
      <c r="AO159" s="126"/>
      <c r="AP159" s="126"/>
    </row>
    <row r="160" customHeight="1" spans="12:42">
      <c r="L160" s="126"/>
      <c r="M160" s="126"/>
      <c r="N160" s="126"/>
      <c r="O160" s="126"/>
      <c r="P160" s="126"/>
      <c r="Q160" s="126"/>
      <c r="R160" s="126"/>
      <c r="S160" s="126"/>
      <c r="T160" s="126"/>
      <c r="U160" s="126"/>
      <c r="V160" s="126"/>
      <c r="W160" s="126"/>
      <c r="X160" s="126"/>
      <c r="Y160" s="126"/>
      <c r="Z160" s="126"/>
      <c r="AA160" s="126"/>
      <c r="AB160" s="126"/>
      <c r="AC160" s="126"/>
      <c r="AD160" s="126"/>
      <c r="AE160" s="126"/>
      <c r="AF160" s="126"/>
      <c r="AG160" s="126"/>
      <c r="AH160" s="126"/>
      <c r="AI160" s="126"/>
      <c r="AJ160" s="126"/>
      <c r="AK160" s="126"/>
      <c r="AL160" s="126"/>
      <c r="AM160" s="126"/>
      <c r="AN160" s="126"/>
      <c r="AO160" s="126"/>
      <c r="AP160" s="126"/>
    </row>
    <row r="161" customHeight="1" spans="12:42">
      <c r="L161" s="126"/>
      <c r="M161" s="126"/>
      <c r="N161" s="126"/>
      <c r="O161" s="126"/>
      <c r="P161" s="126"/>
      <c r="Q161" s="126"/>
      <c r="R161" s="126"/>
      <c r="S161" s="126"/>
      <c r="T161" s="126"/>
      <c r="U161" s="126"/>
      <c r="V161" s="126"/>
      <c r="W161" s="126"/>
      <c r="X161" s="126"/>
      <c r="Y161" s="126"/>
      <c r="Z161" s="126"/>
      <c r="AA161" s="126"/>
      <c r="AB161" s="126"/>
      <c r="AC161" s="126"/>
      <c r="AD161" s="126"/>
      <c r="AE161" s="126"/>
      <c r="AF161" s="126"/>
      <c r="AG161" s="126"/>
      <c r="AH161" s="126"/>
      <c r="AI161" s="126"/>
      <c r="AJ161" s="126"/>
      <c r="AK161" s="126"/>
      <c r="AL161" s="126"/>
      <c r="AM161" s="126"/>
      <c r="AN161" s="126"/>
      <c r="AO161" s="126"/>
      <c r="AP161" s="126"/>
    </row>
    <row r="162" customHeight="1" spans="12:42">
      <c r="L162" s="126"/>
      <c r="M162" s="126"/>
      <c r="N162" s="126"/>
      <c r="O162" s="126"/>
      <c r="P162" s="126"/>
      <c r="Q162" s="126"/>
      <c r="R162" s="126"/>
      <c r="S162" s="126"/>
      <c r="T162" s="126"/>
      <c r="U162" s="126"/>
      <c r="V162" s="126"/>
      <c r="W162" s="126"/>
      <c r="X162" s="126"/>
      <c r="Y162" s="126"/>
      <c r="Z162" s="126"/>
      <c r="AA162" s="126"/>
      <c r="AB162" s="126"/>
      <c r="AC162" s="126"/>
      <c r="AD162" s="126"/>
      <c r="AE162" s="126"/>
      <c r="AF162" s="126"/>
      <c r="AG162" s="126"/>
      <c r="AH162" s="126"/>
      <c r="AI162" s="126"/>
      <c r="AJ162" s="126"/>
      <c r="AK162" s="126"/>
      <c r="AL162" s="126"/>
      <c r="AM162" s="126"/>
      <c r="AN162" s="126"/>
      <c r="AO162" s="126"/>
      <c r="AP162" s="126"/>
    </row>
    <row r="163" customHeight="1" spans="12:42">
      <c r="L163" s="126"/>
      <c r="M163" s="126"/>
      <c r="N163" s="126"/>
      <c r="O163" s="126"/>
      <c r="P163" s="126"/>
      <c r="Q163" s="126"/>
      <c r="R163" s="126"/>
      <c r="S163" s="126"/>
      <c r="T163" s="126"/>
      <c r="U163" s="126"/>
      <c r="V163" s="126"/>
      <c r="W163" s="126"/>
      <c r="X163" s="126"/>
      <c r="Y163" s="126"/>
      <c r="Z163" s="126"/>
      <c r="AA163" s="126"/>
      <c r="AB163" s="126"/>
      <c r="AC163" s="126"/>
      <c r="AD163" s="126"/>
      <c r="AE163" s="126"/>
      <c r="AF163" s="126"/>
      <c r="AG163" s="126"/>
      <c r="AH163" s="126"/>
      <c r="AI163" s="126"/>
      <c r="AJ163" s="126"/>
      <c r="AK163" s="126"/>
      <c r="AL163" s="126"/>
      <c r="AM163" s="126"/>
      <c r="AN163" s="126"/>
      <c r="AO163" s="126"/>
      <c r="AP163" s="126"/>
    </row>
    <row r="164" customHeight="1" spans="12:42">
      <c r="L164" s="126"/>
      <c r="M164" s="126"/>
      <c r="N164" s="126"/>
      <c r="O164" s="126"/>
      <c r="P164" s="126"/>
      <c r="Q164" s="126"/>
      <c r="R164" s="126"/>
      <c r="S164" s="126"/>
      <c r="T164" s="126"/>
      <c r="U164" s="126"/>
      <c r="V164" s="126"/>
      <c r="W164" s="126"/>
      <c r="X164" s="126"/>
      <c r="Y164" s="126"/>
      <c r="Z164" s="126"/>
      <c r="AA164" s="126"/>
      <c r="AB164" s="126"/>
      <c r="AC164" s="126"/>
      <c r="AD164" s="126"/>
      <c r="AE164" s="126"/>
      <c r="AF164" s="126"/>
      <c r="AG164" s="126"/>
      <c r="AH164" s="126"/>
      <c r="AI164" s="126"/>
      <c r="AJ164" s="126"/>
      <c r="AK164" s="126"/>
      <c r="AL164" s="126"/>
      <c r="AM164" s="126"/>
      <c r="AN164" s="126"/>
      <c r="AO164" s="126"/>
      <c r="AP164" s="126"/>
    </row>
    <row r="165" customHeight="1" spans="12:42">
      <c r="L165" s="126"/>
      <c r="M165" s="126"/>
      <c r="N165" s="126"/>
      <c r="O165" s="126"/>
      <c r="P165" s="126"/>
      <c r="Q165" s="126"/>
      <c r="R165" s="126"/>
      <c r="S165" s="126"/>
      <c r="T165" s="126"/>
      <c r="U165" s="126"/>
      <c r="V165" s="126"/>
      <c r="W165" s="126"/>
      <c r="X165" s="126"/>
      <c r="Y165" s="126"/>
      <c r="Z165" s="126"/>
      <c r="AA165" s="126"/>
      <c r="AB165" s="126"/>
      <c r="AC165" s="126"/>
      <c r="AD165" s="126"/>
      <c r="AE165" s="126"/>
      <c r="AF165" s="126"/>
      <c r="AG165" s="126"/>
      <c r="AH165" s="126"/>
      <c r="AI165" s="126"/>
      <c r="AJ165" s="126"/>
      <c r="AK165" s="126"/>
      <c r="AL165" s="126"/>
      <c r="AM165" s="126"/>
      <c r="AN165" s="126"/>
      <c r="AO165" s="126"/>
      <c r="AP165" s="126"/>
    </row>
    <row r="166" customHeight="1" spans="12:42">
      <c r="L166" s="126"/>
      <c r="M166" s="126"/>
      <c r="N166" s="126"/>
      <c r="O166" s="126"/>
      <c r="P166" s="126"/>
      <c r="Q166" s="126"/>
      <c r="R166" s="126"/>
      <c r="S166" s="126"/>
      <c r="T166" s="126"/>
      <c r="U166" s="126"/>
      <c r="V166" s="126"/>
      <c r="W166" s="126"/>
      <c r="X166" s="126"/>
      <c r="Y166" s="126"/>
      <c r="Z166" s="126"/>
      <c r="AA166" s="126"/>
      <c r="AB166" s="126"/>
      <c r="AC166" s="126"/>
      <c r="AD166" s="126"/>
      <c r="AE166" s="126"/>
      <c r="AF166" s="126"/>
      <c r="AG166" s="126"/>
      <c r="AH166" s="126"/>
      <c r="AI166" s="126"/>
      <c r="AJ166" s="126"/>
      <c r="AK166" s="126"/>
      <c r="AL166" s="126"/>
      <c r="AM166" s="126"/>
      <c r="AN166" s="126"/>
      <c r="AO166" s="126"/>
      <c r="AP166" s="126"/>
    </row>
    <row r="167" customHeight="1" spans="12:42">
      <c r="L167" s="126"/>
      <c r="M167" s="126"/>
      <c r="N167" s="126"/>
      <c r="O167" s="126"/>
      <c r="P167" s="126"/>
      <c r="Q167" s="126"/>
      <c r="R167" s="126"/>
      <c r="S167" s="126"/>
      <c r="T167" s="126"/>
      <c r="U167" s="126"/>
      <c r="V167" s="126"/>
      <c r="W167" s="126"/>
      <c r="X167" s="126"/>
      <c r="Y167" s="126"/>
      <c r="Z167" s="126"/>
      <c r="AA167" s="126"/>
      <c r="AB167" s="126"/>
      <c r="AC167" s="126"/>
      <c r="AD167" s="126"/>
      <c r="AE167" s="126"/>
      <c r="AF167" s="126"/>
      <c r="AG167" s="126"/>
      <c r="AH167" s="126"/>
      <c r="AI167" s="126"/>
      <c r="AJ167" s="126"/>
      <c r="AK167" s="126"/>
      <c r="AL167" s="126"/>
      <c r="AM167" s="126"/>
      <c r="AN167" s="126"/>
      <c r="AO167" s="126"/>
      <c r="AP167" s="126"/>
    </row>
    <row r="168" customHeight="1" spans="12:42">
      <c r="L168" s="126"/>
      <c r="M168" s="126"/>
      <c r="N168" s="126"/>
      <c r="O168" s="126"/>
      <c r="P168" s="126"/>
      <c r="Q168" s="126"/>
      <c r="R168" s="126"/>
      <c r="S168" s="126"/>
      <c r="T168" s="126"/>
      <c r="U168" s="126"/>
      <c r="V168" s="126"/>
      <c r="W168" s="126"/>
      <c r="X168" s="126"/>
      <c r="Y168" s="126"/>
      <c r="Z168" s="126"/>
      <c r="AA168" s="126"/>
      <c r="AB168" s="126"/>
      <c r="AC168" s="126"/>
      <c r="AD168" s="126"/>
      <c r="AE168" s="126"/>
      <c r="AF168" s="126"/>
      <c r="AG168" s="126"/>
      <c r="AH168" s="126"/>
      <c r="AI168" s="126"/>
      <c r="AJ168" s="126"/>
      <c r="AK168" s="126"/>
      <c r="AL168" s="126"/>
      <c r="AM168" s="126"/>
      <c r="AN168" s="126"/>
      <c r="AO168" s="126"/>
      <c r="AP168" s="126"/>
    </row>
    <row r="169" customHeight="1" spans="12:42">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126"/>
      <c r="AH169" s="126"/>
      <c r="AI169" s="126"/>
      <c r="AJ169" s="126"/>
      <c r="AK169" s="126"/>
      <c r="AL169" s="126"/>
      <c r="AM169" s="126"/>
      <c r="AN169" s="126"/>
      <c r="AO169" s="126"/>
      <c r="AP169" s="126"/>
    </row>
    <row r="170" customHeight="1" spans="12:42">
      <c r="L170" s="126"/>
      <c r="M170" s="126"/>
      <c r="N170" s="126"/>
      <c r="O170" s="126"/>
      <c r="P170" s="126"/>
      <c r="Q170" s="126"/>
      <c r="R170" s="126"/>
      <c r="S170" s="126"/>
      <c r="T170" s="126"/>
      <c r="U170" s="126"/>
      <c r="V170" s="126"/>
      <c r="W170" s="126"/>
      <c r="X170" s="126"/>
      <c r="Y170" s="126"/>
      <c r="Z170" s="126"/>
      <c r="AA170" s="126"/>
      <c r="AB170" s="126"/>
      <c r="AC170" s="126"/>
      <c r="AD170" s="126"/>
      <c r="AE170" s="126"/>
      <c r="AF170" s="126"/>
      <c r="AG170" s="126"/>
      <c r="AH170" s="126"/>
      <c r="AI170" s="126"/>
      <c r="AJ170" s="126"/>
      <c r="AK170" s="126"/>
      <c r="AL170" s="126"/>
      <c r="AM170" s="126"/>
      <c r="AN170" s="126"/>
      <c r="AO170" s="126"/>
      <c r="AP170" s="126"/>
    </row>
    <row r="171" customHeight="1" spans="12:42">
      <c r="L171" s="126"/>
      <c r="M171" s="126"/>
      <c r="N171" s="126"/>
      <c r="O171" s="126"/>
      <c r="P171" s="126"/>
      <c r="Q171" s="126"/>
      <c r="R171" s="126"/>
      <c r="S171" s="126"/>
      <c r="T171" s="126"/>
      <c r="U171" s="126"/>
      <c r="V171" s="126"/>
      <c r="W171" s="126"/>
      <c r="X171" s="126"/>
      <c r="Y171" s="126"/>
      <c r="Z171" s="126"/>
      <c r="AA171" s="126"/>
      <c r="AB171" s="126"/>
      <c r="AC171" s="126"/>
      <c r="AD171" s="126"/>
      <c r="AE171" s="126"/>
      <c r="AF171" s="126"/>
      <c r="AG171" s="126"/>
      <c r="AH171" s="126"/>
      <c r="AI171" s="126"/>
      <c r="AJ171" s="126"/>
      <c r="AK171" s="126"/>
      <c r="AL171" s="126"/>
      <c r="AM171" s="126"/>
      <c r="AN171" s="126"/>
      <c r="AO171" s="126"/>
      <c r="AP171" s="126"/>
    </row>
    <row r="172" customHeight="1" spans="12:42">
      <c r="L172" s="126"/>
      <c r="M172" s="126"/>
      <c r="N172" s="126"/>
      <c r="O172" s="126"/>
      <c r="P172" s="126"/>
      <c r="Q172" s="126"/>
      <c r="R172" s="126"/>
      <c r="S172" s="126"/>
      <c r="T172" s="126"/>
      <c r="U172" s="126"/>
      <c r="V172" s="126"/>
      <c r="W172" s="126"/>
      <c r="X172" s="126"/>
      <c r="Y172" s="126"/>
      <c r="Z172" s="126"/>
      <c r="AA172" s="126"/>
      <c r="AB172" s="126"/>
      <c r="AC172" s="126"/>
      <c r="AD172" s="126"/>
      <c r="AE172" s="126"/>
      <c r="AF172" s="126"/>
      <c r="AG172" s="126"/>
      <c r="AH172" s="126"/>
      <c r="AI172" s="126"/>
      <c r="AJ172" s="126"/>
      <c r="AK172" s="126"/>
      <c r="AL172" s="126"/>
      <c r="AM172" s="126"/>
      <c r="AN172" s="126"/>
      <c r="AO172" s="126"/>
      <c r="AP172" s="126"/>
    </row>
    <row r="173" customHeight="1" spans="12:42">
      <c r="L173" s="126"/>
      <c r="M173" s="126"/>
      <c r="N173" s="126"/>
      <c r="O173" s="126"/>
      <c r="P173" s="126"/>
      <c r="Q173" s="126"/>
      <c r="R173" s="126"/>
      <c r="S173" s="126"/>
      <c r="T173" s="126"/>
      <c r="U173" s="126"/>
      <c r="V173" s="126"/>
      <c r="W173" s="126"/>
      <c r="X173" s="126"/>
      <c r="Y173" s="126"/>
      <c r="Z173" s="126"/>
      <c r="AA173" s="126"/>
      <c r="AB173" s="126"/>
      <c r="AC173" s="126"/>
      <c r="AD173" s="126"/>
      <c r="AE173" s="126"/>
      <c r="AF173" s="126"/>
      <c r="AG173" s="126"/>
      <c r="AH173" s="126"/>
      <c r="AI173" s="126"/>
      <c r="AJ173" s="126"/>
      <c r="AK173" s="126"/>
      <c r="AL173" s="126"/>
      <c r="AM173" s="126"/>
      <c r="AN173" s="126"/>
      <c r="AO173" s="126"/>
      <c r="AP173" s="126"/>
    </row>
    <row r="174" customHeight="1" spans="12:42">
      <c r="L174" s="126"/>
      <c r="M174" s="126"/>
      <c r="N174" s="126"/>
      <c r="O174" s="126"/>
      <c r="P174" s="126"/>
      <c r="Q174" s="126"/>
      <c r="R174" s="126"/>
      <c r="S174" s="126"/>
      <c r="T174" s="126"/>
      <c r="U174" s="126"/>
      <c r="V174" s="126"/>
      <c r="W174" s="126"/>
      <c r="X174" s="126"/>
      <c r="Y174" s="126"/>
      <c r="Z174" s="126"/>
      <c r="AA174" s="126"/>
      <c r="AB174" s="126"/>
      <c r="AC174" s="126"/>
      <c r="AD174" s="126"/>
      <c r="AE174" s="126"/>
      <c r="AF174" s="126"/>
      <c r="AG174" s="126"/>
      <c r="AH174" s="126"/>
      <c r="AI174" s="126"/>
      <c r="AJ174" s="126"/>
      <c r="AK174" s="126"/>
      <c r="AL174" s="126"/>
      <c r="AM174" s="126"/>
      <c r="AN174" s="126"/>
      <c r="AO174" s="126"/>
      <c r="AP174" s="126"/>
    </row>
    <row r="175" customHeight="1" spans="12:42">
      <c r="L175" s="126"/>
      <c r="M175" s="126"/>
      <c r="N175" s="126"/>
      <c r="O175" s="126"/>
      <c r="P175" s="126"/>
      <c r="Q175" s="126"/>
      <c r="R175" s="126"/>
      <c r="S175" s="126"/>
      <c r="T175" s="126"/>
      <c r="U175" s="126"/>
      <c r="V175" s="126"/>
      <c r="W175" s="126"/>
      <c r="X175" s="126"/>
      <c r="Y175" s="126"/>
      <c r="Z175" s="126"/>
      <c r="AA175" s="126"/>
      <c r="AB175" s="126"/>
      <c r="AC175" s="126"/>
      <c r="AD175" s="126"/>
      <c r="AE175" s="126"/>
      <c r="AF175" s="126"/>
      <c r="AG175" s="126"/>
      <c r="AH175" s="126"/>
      <c r="AI175" s="126"/>
      <c r="AJ175" s="126"/>
      <c r="AK175" s="126"/>
      <c r="AL175" s="126"/>
      <c r="AM175" s="126"/>
      <c r="AN175" s="126"/>
      <c r="AO175" s="126"/>
      <c r="AP175" s="126"/>
    </row>
    <row r="176" customHeight="1" spans="12:42">
      <c r="L176" s="126"/>
      <c r="M176" s="126"/>
      <c r="N176" s="126"/>
      <c r="O176" s="126"/>
      <c r="P176" s="126"/>
      <c r="Q176" s="126"/>
      <c r="R176" s="126"/>
      <c r="S176" s="126"/>
      <c r="T176" s="126"/>
      <c r="U176" s="126"/>
      <c r="V176" s="126"/>
      <c r="W176" s="126"/>
      <c r="X176" s="126"/>
      <c r="Y176" s="126"/>
      <c r="Z176" s="126"/>
      <c r="AA176" s="126"/>
      <c r="AB176" s="126"/>
      <c r="AC176" s="126"/>
      <c r="AD176" s="126"/>
      <c r="AE176" s="126"/>
      <c r="AF176" s="126"/>
      <c r="AG176" s="126"/>
      <c r="AH176" s="126"/>
      <c r="AI176" s="126"/>
      <c r="AJ176" s="126"/>
      <c r="AK176" s="126"/>
      <c r="AL176" s="126"/>
      <c r="AM176" s="126"/>
      <c r="AN176" s="126"/>
      <c r="AO176" s="126"/>
      <c r="AP176" s="126"/>
    </row>
    <row r="177" customHeight="1" spans="12:42">
      <c r="L177" s="126"/>
      <c r="M177" s="126"/>
      <c r="N177" s="126"/>
      <c r="O177" s="126"/>
      <c r="P177" s="126"/>
      <c r="Q177" s="126"/>
      <c r="R177" s="126"/>
      <c r="S177" s="126"/>
      <c r="T177" s="126"/>
      <c r="U177" s="126"/>
      <c r="V177" s="126"/>
      <c r="W177" s="126"/>
      <c r="X177" s="126"/>
      <c r="Y177" s="126"/>
      <c r="Z177" s="126"/>
      <c r="AA177" s="126"/>
      <c r="AB177" s="126"/>
      <c r="AC177" s="126"/>
      <c r="AD177" s="126"/>
      <c r="AE177" s="126"/>
      <c r="AF177" s="126"/>
      <c r="AG177" s="126"/>
      <c r="AH177" s="126"/>
      <c r="AI177" s="126"/>
      <c r="AJ177" s="126"/>
      <c r="AK177" s="126"/>
      <c r="AL177" s="126"/>
      <c r="AM177" s="126"/>
      <c r="AN177" s="126"/>
      <c r="AO177" s="126"/>
      <c r="AP177" s="126"/>
    </row>
    <row r="178" customHeight="1" spans="12:42">
      <c r="L178" s="126"/>
      <c r="M178" s="126"/>
      <c r="N178" s="126"/>
      <c r="O178" s="126"/>
      <c r="P178" s="126"/>
      <c r="Q178" s="126"/>
      <c r="R178" s="126"/>
      <c r="S178" s="126"/>
      <c r="T178" s="126"/>
      <c r="U178" s="126"/>
      <c r="V178" s="126"/>
      <c r="W178" s="126"/>
      <c r="X178" s="126"/>
      <c r="Y178" s="126"/>
      <c r="Z178" s="126"/>
      <c r="AA178" s="126"/>
      <c r="AB178" s="126"/>
      <c r="AC178" s="126"/>
      <c r="AD178" s="126"/>
      <c r="AE178" s="126"/>
      <c r="AF178" s="126"/>
      <c r="AG178" s="126"/>
      <c r="AH178" s="126"/>
      <c r="AI178" s="126"/>
      <c r="AJ178" s="126"/>
      <c r="AK178" s="126"/>
      <c r="AL178" s="126"/>
      <c r="AM178" s="126"/>
      <c r="AN178" s="126"/>
      <c r="AO178" s="126"/>
      <c r="AP178" s="126"/>
    </row>
    <row r="179" customHeight="1" spans="12:42">
      <c r="L179" s="126"/>
      <c r="M179" s="126"/>
      <c r="N179" s="126"/>
      <c r="O179" s="126"/>
      <c r="P179" s="126"/>
      <c r="Q179" s="126"/>
      <c r="R179" s="126"/>
      <c r="S179" s="126"/>
      <c r="T179" s="126"/>
      <c r="U179" s="126"/>
      <c r="V179" s="126"/>
      <c r="W179" s="126"/>
      <c r="X179" s="126"/>
      <c r="Y179" s="126"/>
      <c r="Z179" s="126"/>
      <c r="AA179" s="126"/>
      <c r="AB179" s="126"/>
      <c r="AC179" s="126"/>
      <c r="AD179" s="126"/>
      <c r="AE179" s="126"/>
      <c r="AF179" s="126"/>
      <c r="AG179" s="126"/>
      <c r="AH179" s="126"/>
      <c r="AI179" s="126"/>
      <c r="AJ179" s="126"/>
      <c r="AK179" s="126"/>
      <c r="AL179" s="126"/>
      <c r="AM179" s="126"/>
      <c r="AN179" s="126"/>
      <c r="AO179" s="126"/>
      <c r="AP179" s="126"/>
    </row>
    <row r="180" customHeight="1" spans="12:42">
      <c r="L180" s="126"/>
      <c r="M180" s="126"/>
      <c r="N180" s="126"/>
      <c r="O180" s="126"/>
      <c r="P180" s="126"/>
      <c r="Q180" s="126"/>
      <c r="R180" s="126"/>
      <c r="S180" s="126"/>
      <c r="T180" s="126"/>
      <c r="U180" s="126"/>
      <c r="V180" s="126"/>
      <c r="W180" s="126"/>
      <c r="X180" s="126"/>
      <c r="Y180" s="126"/>
      <c r="Z180" s="126"/>
      <c r="AA180" s="126"/>
      <c r="AB180" s="126"/>
      <c r="AC180" s="126"/>
      <c r="AD180" s="126"/>
      <c r="AE180" s="126"/>
      <c r="AF180" s="126"/>
      <c r="AG180" s="126"/>
      <c r="AH180" s="126"/>
      <c r="AI180" s="126"/>
      <c r="AJ180" s="126"/>
      <c r="AK180" s="126"/>
      <c r="AL180" s="126"/>
      <c r="AM180" s="126"/>
      <c r="AN180" s="126"/>
      <c r="AO180" s="126"/>
      <c r="AP180" s="126"/>
    </row>
    <row r="181" customHeight="1" spans="12:42">
      <c r="L181" s="126"/>
      <c r="M181" s="126"/>
      <c r="N181" s="126"/>
      <c r="O181" s="126"/>
      <c r="P181" s="126"/>
      <c r="Q181" s="126"/>
      <c r="R181" s="126"/>
      <c r="S181" s="126"/>
      <c r="T181" s="126"/>
      <c r="U181" s="126"/>
      <c r="V181" s="126"/>
      <c r="W181" s="126"/>
      <c r="X181" s="126"/>
      <c r="Y181" s="126"/>
      <c r="Z181" s="126"/>
      <c r="AA181" s="126"/>
      <c r="AB181" s="126"/>
      <c r="AC181" s="126"/>
      <c r="AD181" s="126"/>
      <c r="AE181" s="126"/>
      <c r="AF181" s="126"/>
      <c r="AG181" s="126"/>
      <c r="AH181" s="126"/>
      <c r="AI181" s="126"/>
      <c r="AJ181" s="126"/>
      <c r="AK181" s="126"/>
      <c r="AL181" s="126"/>
      <c r="AM181" s="126"/>
      <c r="AN181" s="126"/>
      <c r="AO181" s="126"/>
      <c r="AP181" s="126"/>
    </row>
    <row r="182" customHeight="1" spans="12:42">
      <c r="L182" s="126"/>
      <c r="M182" s="126"/>
      <c r="N182" s="126"/>
      <c r="O182" s="126"/>
      <c r="P182" s="126"/>
      <c r="Q182" s="126"/>
      <c r="R182" s="126"/>
      <c r="S182" s="126"/>
      <c r="T182" s="126"/>
      <c r="U182" s="126"/>
      <c r="V182" s="126"/>
      <c r="W182" s="126"/>
      <c r="X182" s="126"/>
      <c r="Y182" s="126"/>
      <c r="Z182" s="126"/>
      <c r="AA182" s="126"/>
      <c r="AB182" s="126"/>
      <c r="AC182" s="126"/>
      <c r="AD182" s="126"/>
      <c r="AE182" s="126"/>
      <c r="AF182" s="126"/>
      <c r="AG182" s="126"/>
      <c r="AH182" s="126"/>
      <c r="AI182" s="126"/>
      <c r="AJ182" s="126"/>
      <c r="AK182" s="126"/>
      <c r="AL182" s="126"/>
      <c r="AM182" s="126"/>
      <c r="AN182" s="126"/>
      <c r="AO182" s="126"/>
      <c r="AP182" s="126"/>
    </row>
    <row r="183" customHeight="1" spans="12:42">
      <c r="L183" s="126"/>
      <c r="M183" s="126"/>
      <c r="N183" s="126"/>
      <c r="O183" s="126"/>
      <c r="P183" s="126"/>
      <c r="Q183" s="126"/>
      <c r="R183" s="126"/>
      <c r="S183" s="126"/>
      <c r="T183" s="126"/>
      <c r="U183" s="126"/>
      <c r="V183" s="126"/>
      <c r="W183" s="126"/>
      <c r="X183" s="126"/>
      <c r="Y183" s="126"/>
      <c r="Z183" s="126"/>
      <c r="AA183" s="126"/>
      <c r="AB183" s="126"/>
      <c r="AC183" s="126"/>
      <c r="AD183" s="126"/>
      <c r="AE183" s="126"/>
      <c r="AF183" s="126"/>
      <c r="AG183" s="126"/>
      <c r="AH183" s="126"/>
      <c r="AI183" s="126"/>
      <c r="AJ183" s="126"/>
      <c r="AK183" s="126"/>
      <c r="AL183" s="126"/>
      <c r="AM183" s="126"/>
      <c r="AN183" s="126"/>
      <c r="AO183" s="126"/>
      <c r="AP183" s="126"/>
    </row>
    <row r="184" customHeight="1" spans="12:42">
      <c r="L184" s="126"/>
      <c r="M184" s="126"/>
      <c r="N184" s="126"/>
      <c r="O184" s="126"/>
      <c r="P184" s="126"/>
      <c r="Q184" s="126"/>
      <c r="R184" s="126"/>
      <c r="S184" s="126"/>
      <c r="T184" s="126"/>
      <c r="U184" s="126"/>
      <c r="V184" s="126"/>
      <c r="W184" s="126"/>
      <c r="X184" s="126"/>
      <c r="Y184" s="126"/>
      <c r="Z184" s="126"/>
      <c r="AA184" s="126"/>
      <c r="AB184" s="126"/>
      <c r="AC184" s="126"/>
      <c r="AD184" s="126"/>
      <c r="AE184" s="126"/>
      <c r="AF184" s="126"/>
      <c r="AG184" s="126"/>
      <c r="AH184" s="126"/>
      <c r="AI184" s="126"/>
      <c r="AJ184" s="126"/>
      <c r="AK184" s="126"/>
      <c r="AL184" s="126"/>
      <c r="AM184" s="126"/>
      <c r="AN184" s="126"/>
      <c r="AO184" s="126"/>
      <c r="AP184" s="126"/>
    </row>
    <row r="185" customHeight="1" spans="12:42">
      <c r="L185" s="126"/>
      <c r="M185" s="126"/>
      <c r="N185" s="126"/>
      <c r="O185" s="126"/>
      <c r="P185" s="126"/>
      <c r="Q185" s="126"/>
      <c r="R185" s="126"/>
      <c r="S185" s="126"/>
      <c r="T185" s="126"/>
      <c r="U185" s="126"/>
      <c r="V185" s="126"/>
      <c r="W185" s="126"/>
      <c r="X185" s="126"/>
      <c r="Y185" s="126"/>
      <c r="Z185" s="126"/>
      <c r="AA185" s="126"/>
      <c r="AB185" s="126"/>
      <c r="AC185" s="126"/>
      <c r="AD185" s="126"/>
      <c r="AE185" s="126"/>
      <c r="AF185" s="126"/>
      <c r="AG185" s="126"/>
      <c r="AH185" s="126"/>
      <c r="AI185" s="126"/>
      <c r="AJ185" s="126"/>
      <c r="AK185" s="126"/>
      <c r="AL185" s="126"/>
      <c r="AM185" s="126"/>
      <c r="AN185" s="126"/>
      <c r="AO185" s="126"/>
      <c r="AP185" s="126"/>
    </row>
    <row r="186" customHeight="1" spans="12:42">
      <c r="L186" s="126"/>
      <c r="M186" s="126"/>
      <c r="N186" s="126"/>
      <c r="O186" s="126"/>
      <c r="P186" s="126"/>
      <c r="Q186" s="126"/>
      <c r="R186" s="126"/>
      <c r="S186" s="126"/>
      <c r="T186" s="126"/>
      <c r="U186" s="126"/>
      <c r="V186" s="126"/>
      <c r="W186" s="126"/>
      <c r="X186" s="126"/>
      <c r="Y186" s="126"/>
      <c r="Z186" s="126"/>
      <c r="AA186" s="126"/>
      <c r="AB186" s="126"/>
      <c r="AC186" s="126"/>
      <c r="AD186" s="126"/>
      <c r="AE186" s="126"/>
      <c r="AF186" s="126"/>
      <c r="AG186" s="126"/>
      <c r="AH186" s="126"/>
      <c r="AI186" s="126"/>
      <c r="AJ186" s="126"/>
      <c r="AK186" s="126"/>
      <c r="AL186" s="126"/>
      <c r="AM186" s="126"/>
      <c r="AN186" s="126"/>
      <c r="AO186" s="126"/>
      <c r="AP186" s="126"/>
    </row>
    <row r="187" customHeight="1" spans="12:42">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row>
    <row r="188" customHeight="1" spans="12:42">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row>
    <row r="189" customHeight="1" spans="12:42">
      <c r="L189" s="126"/>
      <c r="M189" s="126"/>
      <c r="N189" s="126"/>
      <c r="O189" s="126"/>
      <c r="P189" s="126"/>
      <c r="Q189" s="126"/>
      <c r="R189" s="126"/>
      <c r="S189" s="126"/>
      <c r="T189" s="126"/>
      <c r="U189" s="126"/>
      <c r="V189" s="126"/>
      <c r="W189" s="126"/>
      <c r="X189" s="126"/>
      <c r="Y189" s="126"/>
      <c r="Z189" s="126"/>
      <c r="AA189" s="126"/>
      <c r="AB189" s="126"/>
      <c r="AC189" s="126"/>
      <c r="AD189" s="126"/>
      <c r="AE189" s="126"/>
      <c r="AF189" s="126"/>
      <c r="AG189" s="126"/>
      <c r="AH189" s="126"/>
      <c r="AI189" s="126"/>
      <c r="AJ189" s="126"/>
      <c r="AK189" s="126"/>
      <c r="AL189" s="126"/>
      <c r="AM189" s="126"/>
      <c r="AN189" s="126"/>
      <c r="AO189" s="126"/>
      <c r="AP189" s="126"/>
    </row>
    <row r="190" customHeight="1" spans="12:42">
      <c r="L190" s="126"/>
      <c r="M190" s="126"/>
      <c r="N190" s="126"/>
      <c r="O190" s="126"/>
      <c r="P190" s="126"/>
      <c r="Q190" s="126"/>
      <c r="R190" s="126"/>
      <c r="S190" s="126"/>
      <c r="T190" s="126"/>
      <c r="U190" s="126"/>
      <c r="V190" s="126"/>
      <c r="W190" s="126"/>
      <c r="X190" s="126"/>
      <c r="Y190" s="126"/>
      <c r="Z190" s="126"/>
      <c r="AA190" s="126"/>
      <c r="AB190" s="126"/>
      <c r="AC190" s="126"/>
      <c r="AD190" s="126"/>
      <c r="AE190" s="126"/>
      <c r="AF190" s="126"/>
      <c r="AG190" s="126"/>
      <c r="AH190" s="126"/>
      <c r="AI190" s="126"/>
      <c r="AJ190" s="126"/>
      <c r="AK190" s="126"/>
      <c r="AL190" s="126"/>
      <c r="AM190" s="126"/>
      <c r="AN190" s="126"/>
      <c r="AO190" s="126"/>
      <c r="AP190" s="126"/>
    </row>
    <row r="191" customHeight="1" spans="12:42">
      <c r="L191" s="126"/>
      <c r="M191" s="126"/>
      <c r="N191" s="126"/>
      <c r="O191" s="126"/>
      <c r="P191" s="126"/>
      <c r="Q191" s="126"/>
      <c r="R191" s="126"/>
      <c r="S191" s="126"/>
      <c r="T191" s="126"/>
      <c r="U191" s="126"/>
      <c r="V191" s="126"/>
      <c r="W191" s="126"/>
      <c r="X191" s="126"/>
      <c r="Y191" s="126"/>
      <c r="Z191" s="126"/>
      <c r="AA191" s="126"/>
      <c r="AB191" s="126"/>
      <c r="AC191" s="126"/>
      <c r="AD191" s="126"/>
      <c r="AE191" s="126"/>
      <c r="AF191" s="126"/>
      <c r="AG191" s="126"/>
      <c r="AH191" s="126"/>
      <c r="AI191" s="126"/>
      <c r="AJ191" s="126"/>
      <c r="AK191" s="126"/>
      <c r="AL191" s="126"/>
      <c r="AM191" s="126"/>
      <c r="AN191" s="126"/>
      <c r="AO191" s="126"/>
      <c r="AP191" s="126"/>
    </row>
    <row r="192" customHeight="1" spans="12:42">
      <c r="L192" s="126"/>
      <c r="M192" s="126"/>
      <c r="N192" s="126"/>
      <c r="O192" s="126"/>
      <c r="P192" s="126"/>
      <c r="Q192" s="126"/>
      <c r="R192" s="126"/>
      <c r="S192" s="126"/>
      <c r="T192" s="126"/>
      <c r="U192" s="126"/>
      <c r="V192" s="126"/>
      <c r="W192" s="126"/>
      <c r="X192" s="126"/>
      <c r="Y192" s="126"/>
      <c r="Z192" s="126"/>
      <c r="AA192" s="126"/>
      <c r="AB192" s="126"/>
      <c r="AC192" s="126"/>
      <c r="AD192" s="126"/>
      <c r="AE192" s="126"/>
      <c r="AF192" s="126"/>
      <c r="AG192" s="126"/>
      <c r="AH192" s="126"/>
      <c r="AI192" s="126"/>
      <c r="AJ192" s="126"/>
      <c r="AK192" s="126"/>
      <c r="AL192" s="126"/>
      <c r="AM192" s="126"/>
      <c r="AN192" s="126"/>
      <c r="AO192" s="126"/>
      <c r="AP192" s="126"/>
    </row>
    <row r="193" customHeight="1" spans="12:42">
      <c r="L193" s="126"/>
      <c r="M193" s="126"/>
      <c r="N193" s="126"/>
      <c r="O193" s="126"/>
      <c r="P193" s="126"/>
      <c r="Q193" s="126"/>
      <c r="R193" s="126"/>
      <c r="S193" s="126"/>
      <c r="T193" s="126"/>
      <c r="U193" s="126"/>
      <c r="V193" s="126"/>
      <c r="W193" s="126"/>
      <c r="X193" s="126"/>
      <c r="Y193" s="126"/>
      <c r="Z193" s="126"/>
      <c r="AA193" s="126"/>
      <c r="AB193" s="126"/>
      <c r="AC193" s="126"/>
      <c r="AD193" s="126"/>
      <c r="AE193" s="126"/>
      <c r="AF193" s="126"/>
      <c r="AG193" s="126"/>
      <c r="AH193" s="126"/>
      <c r="AI193" s="126"/>
      <c r="AJ193" s="126"/>
      <c r="AK193" s="126"/>
      <c r="AL193" s="126"/>
      <c r="AM193" s="126"/>
      <c r="AN193" s="126"/>
      <c r="AO193" s="126"/>
      <c r="AP193" s="126"/>
    </row>
    <row r="194" customHeight="1" spans="12:42">
      <c r="L194" s="126"/>
      <c r="M194" s="126"/>
      <c r="N194" s="126"/>
      <c r="O194" s="126"/>
      <c r="P194" s="126"/>
      <c r="Q194" s="126"/>
      <c r="R194" s="126"/>
      <c r="S194" s="126"/>
      <c r="T194" s="126"/>
      <c r="U194" s="126"/>
      <c r="V194" s="126"/>
      <c r="W194" s="126"/>
      <c r="X194" s="126"/>
      <c r="Y194" s="126"/>
      <c r="Z194" s="126"/>
      <c r="AA194" s="126"/>
      <c r="AB194" s="126"/>
      <c r="AC194" s="126"/>
      <c r="AD194" s="126"/>
      <c r="AE194" s="126"/>
      <c r="AF194" s="126"/>
      <c r="AG194" s="126"/>
      <c r="AH194" s="126"/>
      <c r="AI194" s="126"/>
      <c r="AJ194" s="126"/>
      <c r="AK194" s="126"/>
      <c r="AL194" s="126"/>
      <c r="AM194" s="126"/>
      <c r="AN194" s="126"/>
      <c r="AO194" s="126"/>
      <c r="AP194" s="126"/>
    </row>
    <row r="195" customHeight="1" spans="12:42">
      <c r="L195" s="126"/>
      <c r="M195" s="126"/>
      <c r="N195" s="126"/>
      <c r="O195" s="126"/>
      <c r="P195" s="126"/>
      <c r="Q195" s="126"/>
      <c r="R195" s="126"/>
      <c r="S195" s="126"/>
      <c r="T195" s="126"/>
      <c r="U195" s="126"/>
      <c r="V195" s="126"/>
      <c r="W195" s="126"/>
      <c r="X195" s="126"/>
      <c r="Y195" s="126"/>
      <c r="Z195" s="126"/>
      <c r="AA195" s="126"/>
      <c r="AB195" s="126"/>
      <c r="AC195" s="126"/>
      <c r="AD195" s="126"/>
      <c r="AE195" s="126"/>
      <c r="AF195" s="126"/>
      <c r="AG195" s="126"/>
      <c r="AH195" s="126"/>
      <c r="AI195" s="126"/>
      <c r="AJ195" s="126"/>
      <c r="AK195" s="126"/>
      <c r="AL195" s="126"/>
      <c r="AM195" s="126"/>
      <c r="AN195" s="126"/>
      <c r="AO195" s="126"/>
      <c r="AP195" s="126"/>
    </row>
    <row r="196" customHeight="1" spans="12:42">
      <c r="L196" s="126"/>
      <c r="M196" s="126"/>
      <c r="N196" s="126"/>
      <c r="O196" s="126"/>
      <c r="P196" s="126"/>
      <c r="Q196" s="126"/>
      <c r="R196" s="126"/>
      <c r="S196" s="126"/>
      <c r="T196" s="126"/>
      <c r="U196" s="126"/>
      <c r="V196" s="126"/>
      <c r="W196" s="126"/>
      <c r="X196" s="126"/>
      <c r="Y196" s="126"/>
      <c r="Z196" s="126"/>
      <c r="AA196" s="126"/>
      <c r="AB196" s="126"/>
      <c r="AC196" s="126"/>
      <c r="AD196" s="126"/>
      <c r="AE196" s="126"/>
      <c r="AF196" s="126"/>
      <c r="AG196" s="126"/>
      <c r="AH196" s="126"/>
      <c r="AI196" s="126"/>
      <c r="AJ196" s="126"/>
      <c r="AK196" s="126"/>
      <c r="AL196" s="126"/>
      <c r="AM196" s="126"/>
      <c r="AN196" s="126"/>
      <c r="AO196" s="126"/>
      <c r="AP196" s="126"/>
    </row>
    <row r="197" customHeight="1" spans="12:42">
      <c r="L197" s="126"/>
      <c r="M197" s="126"/>
      <c r="N197" s="126"/>
      <c r="O197" s="126"/>
      <c r="P197" s="126"/>
      <c r="Q197" s="126"/>
      <c r="R197" s="126"/>
      <c r="S197" s="126"/>
      <c r="T197" s="126"/>
      <c r="U197" s="126"/>
      <c r="V197" s="126"/>
      <c r="W197" s="126"/>
      <c r="X197" s="126"/>
      <c r="Y197" s="126"/>
      <c r="Z197" s="126"/>
      <c r="AA197" s="126"/>
      <c r="AB197" s="126"/>
      <c r="AC197" s="126"/>
      <c r="AD197" s="126"/>
      <c r="AE197" s="126"/>
      <c r="AF197" s="126"/>
      <c r="AG197" s="126"/>
      <c r="AH197" s="126"/>
      <c r="AI197" s="126"/>
      <c r="AJ197" s="126"/>
      <c r="AK197" s="126"/>
      <c r="AL197" s="126"/>
      <c r="AM197" s="126"/>
      <c r="AN197" s="126"/>
      <c r="AO197" s="126"/>
      <c r="AP197" s="126"/>
    </row>
    <row r="198" customHeight="1" spans="12:42">
      <c r="L198" s="126"/>
      <c r="M198" s="126"/>
      <c r="N198" s="126"/>
      <c r="O198" s="126"/>
      <c r="P198" s="126"/>
      <c r="Q198" s="126"/>
      <c r="R198" s="126"/>
      <c r="S198" s="126"/>
      <c r="T198" s="126"/>
      <c r="U198" s="126"/>
      <c r="V198" s="126"/>
      <c r="W198" s="126"/>
      <c r="X198" s="126"/>
      <c r="Y198" s="126"/>
      <c r="Z198" s="126"/>
      <c r="AA198" s="126"/>
      <c r="AB198" s="126"/>
      <c r="AC198" s="126"/>
      <c r="AD198" s="126"/>
      <c r="AE198" s="126"/>
      <c r="AF198" s="126"/>
      <c r="AG198" s="126"/>
      <c r="AH198" s="126"/>
      <c r="AI198" s="126"/>
      <c r="AJ198" s="126"/>
      <c r="AK198" s="126"/>
      <c r="AL198" s="126"/>
      <c r="AM198" s="126"/>
      <c r="AN198" s="126"/>
      <c r="AO198" s="126"/>
      <c r="AP198" s="126"/>
    </row>
    <row r="199" customHeight="1" spans="12:42">
      <c r="L199" s="126"/>
      <c r="M199" s="126"/>
      <c r="N199" s="126"/>
      <c r="O199" s="126"/>
      <c r="P199" s="126"/>
      <c r="Q199" s="126"/>
      <c r="R199" s="126"/>
      <c r="S199" s="126"/>
      <c r="T199" s="126"/>
      <c r="U199" s="126"/>
      <c r="V199" s="126"/>
      <c r="W199" s="126"/>
      <c r="X199" s="126"/>
      <c r="Y199" s="126"/>
      <c r="Z199" s="126"/>
      <c r="AA199" s="126"/>
      <c r="AB199" s="126"/>
      <c r="AC199" s="126"/>
      <c r="AD199" s="126"/>
      <c r="AE199" s="126"/>
      <c r="AF199" s="126"/>
      <c r="AG199" s="126"/>
      <c r="AH199" s="126"/>
      <c r="AI199" s="126"/>
      <c r="AJ199" s="126"/>
      <c r="AK199" s="126"/>
      <c r="AL199" s="126"/>
      <c r="AM199" s="126"/>
      <c r="AN199" s="126"/>
      <c r="AO199" s="126"/>
      <c r="AP199" s="126"/>
    </row>
    <row r="200" customHeight="1" spans="12:42">
      <c r="L200" s="126"/>
      <c r="M200" s="126"/>
      <c r="N200" s="126"/>
      <c r="O200" s="126"/>
      <c r="P200" s="126"/>
      <c r="Q200" s="126"/>
      <c r="R200" s="126"/>
      <c r="S200" s="126"/>
      <c r="T200" s="126"/>
      <c r="U200" s="126"/>
      <c r="V200" s="126"/>
      <c r="W200" s="126"/>
      <c r="X200" s="126"/>
      <c r="Y200" s="126"/>
      <c r="Z200" s="126"/>
      <c r="AA200" s="126"/>
      <c r="AB200" s="126"/>
      <c r="AC200" s="126"/>
      <c r="AD200" s="126"/>
      <c r="AE200" s="126"/>
      <c r="AF200" s="126"/>
      <c r="AG200" s="126"/>
      <c r="AH200" s="126"/>
      <c r="AI200" s="126"/>
      <c r="AJ200" s="126"/>
      <c r="AK200" s="126"/>
      <c r="AL200" s="126"/>
      <c r="AM200" s="126"/>
      <c r="AN200" s="126"/>
      <c r="AO200" s="126"/>
      <c r="AP200" s="126"/>
    </row>
    <row r="201" customHeight="1" spans="12:42">
      <c r="L201" s="126"/>
      <c r="M201" s="126"/>
      <c r="N201" s="126"/>
      <c r="O201" s="126"/>
      <c r="P201" s="126"/>
      <c r="Q201" s="126"/>
      <c r="R201" s="126"/>
      <c r="S201" s="126"/>
      <c r="T201" s="126"/>
      <c r="U201" s="126"/>
      <c r="V201" s="126"/>
      <c r="W201" s="126"/>
      <c r="X201" s="126"/>
      <c r="Y201" s="126"/>
      <c r="Z201" s="126"/>
      <c r="AA201" s="126"/>
      <c r="AB201" s="126"/>
      <c r="AC201" s="126"/>
      <c r="AD201" s="126"/>
      <c r="AE201" s="126"/>
      <c r="AF201" s="126"/>
      <c r="AG201" s="126"/>
      <c r="AH201" s="126"/>
      <c r="AI201" s="126"/>
      <c r="AJ201" s="126"/>
      <c r="AK201" s="126"/>
      <c r="AL201" s="126"/>
      <c r="AM201" s="126"/>
      <c r="AN201" s="126"/>
      <c r="AO201" s="126"/>
      <c r="AP201" s="126"/>
    </row>
    <row r="202" customHeight="1" spans="12:42">
      <c r="L202" s="126"/>
      <c r="M202" s="126"/>
      <c r="N202" s="126"/>
      <c r="O202" s="126"/>
      <c r="P202" s="126"/>
      <c r="Q202" s="126"/>
      <c r="R202" s="126"/>
      <c r="S202" s="126"/>
      <c r="T202" s="126"/>
      <c r="U202" s="126"/>
      <c r="V202" s="126"/>
      <c r="W202" s="126"/>
      <c r="X202" s="126"/>
      <c r="Y202" s="126"/>
      <c r="Z202" s="126"/>
      <c r="AA202" s="126"/>
      <c r="AB202" s="126"/>
      <c r="AC202" s="126"/>
      <c r="AD202" s="126"/>
      <c r="AE202" s="126"/>
      <c r="AF202" s="126"/>
      <c r="AG202" s="126"/>
      <c r="AH202" s="126"/>
      <c r="AI202" s="126"/>
      <c r="AJ202" s="126"/>
      <c r="AK202" s="126"/>
      <c r="AL202" s="126"/>
      <c r="AM202" s="126"/>
      <c r="AN202" s="126"/>
      <c r="AO202" s="126"/>
      <c r="AP202" s="126"/>
    </row>
    <row r="203" customHeight="1" spans="12:42">
      <c r="L203" s="126"/>
      <c r="M203" s="126"/>
      <c r="N203" s="126"/>
      <c r="O203" s="126"/>
      <c r="P203" s="126"/>
      <c r="Q203" s="126"/>
      <c r="R203" s="126"/>
      <c r="S203" s="126"/>
      <c r="T203" s="126"/>
      <c r="U203" s="126"/>
      <c r="V203" s="126"/>
      <c r="W203" s="126"/>
      <c r="X203" s="126"/>
      <c r="Y203" s="126"/>
      <c r="Z203" s="126"/>
      <c r="AA203" s="126"/>
      <c r="AB203" s="126"/>
      <c r="AC203" s="126"/>
      <c r="AD203" s="126"/>
      <c r="AE203" s="126"/>
      <c r="AF203" s="126"/>
      <c r="AG203" s="126"/>
      <c r="AH203" s="126"/>
      <c r="AI203" s="126"/>
      <c r="AJ203" s="126"/>
      <c r="AK203" s="126"/>
      <c r="AL203" s="126"/>
      <c r="AM203" s="126"/>
      <c r="AN203" s="126"/>
      <c r="AO203" s="126"/>
      <c r="AP203" s="126"/>
    </row>
    <row r="204" customHeight="1" spans="12:42">
      <c r="L204" s="126"/>
      <c r="M204" s="126"/>
      <c r="N204" s="126"/>
      <c r="O204" s="126"/>
      <c r="P204" s="126"/>
      <c r="Q204" s="126"/>
      <c r="R204" s="126"/>
      <c r="S204" s="126"/>
      <c r="T204" s="126"/>
      <c r="U204" s="126"/>
      <c r="V204" s="126"/>
      <c r="W204" s="126"/>
      <c r="X204" s="126"/>
      <c r="Y204" s="126"/>
      <c r="Z204" s="126"/>
      <c r="AA204" s="126"/>
      <c r="AB204" s="126"/>
      <c r="AC204" s="126"/>
      <c r="AD204" s="126"/>
      <c r="AE204" s="126"/>
      <c r="AF204" s="126"/>
      <c r="AG204" s="126"/>
      <c r="AH204" s="126"/>
      <c r="AI204" s="126"/>
      <c r="AJ204" s="126"/>
      <c r="AK204" s="126"/>
      <c r="AL204" s="126"/>
      <c r="AM204" s="126"/>
      <c r="AN204" s="126"/>
      <c r="AO204" s="126"/>
      <c r="AP204" s="126"/>
    </row>
    <row r="205" customHeight="1" spans="12:42">
      <c r="L205" s="126"/>
      <c r="M205" s="126"/>
      <c r="N205" s="126"/>
      <c r="O205" s="126"/>
      <c r="P205" s="126"/>
      <c r="Q205" s="126"/>
      <c r="R205" s="126"/>
      <c r="S205" s="126"/>
      <c r="T205" s="126"/>
      <c r="U205" s="126"/>
      <c r="V205" s="126"/>
      <c r="W205" s="126"/>
      <c r="X205" s="126"/>
      <c r="Y205" s="126"/>
      <c r="Z205" s="126"/>
      <c r="AA205" s="126"/>
      <c r="AB205" s="126"/>
      <c r="AC205" s="126"/>
      <c r="AD205" s="126"/>
      <c r="AE205" s="126"/>
      <c r="AF205" s="126"/>
      <c r="AG205" s="126"/>
      <c r="AH205" s="126"/>
      <c r="AI205" s="126"/>
      <c r="AJ205" s="126"/>
      <c r="AK205" s="126"/>
      <c r="AL205" s="126"/>
      <c r="AM205" s="126"/>
      <c r="AN205" s="126"/>
      <c r="AO205" s="126"/>
      <c r="AP205" s="126"/>
    </row>
    <row r="206" customHeight="1" spans="12:42">
      <c r="L206" s="126"/>
      <c r="M206" s="126"/>
      <c r="N206" s="126"/>
      <c r="O206" s="126"/>
      <c r="P206" s="126"/>
      <c r="Q206" s="126"/>
      <c r="R206" s="126"/>
      <c r="S206" s="126"/>
      <c r="T206" s="126"/>
      <c r="U206" s="126"/>
      <c r="V206" s="126"/>
      <c r="W206" s="126"/>
      <c r="X206" s="126"/>
      <c r="Y206" s="126"/>
      <c r="Z206" s="126"/>
      <c r="AA206" s="126"/>
      <c r="AB206" s="126"/>
      <c r="AC206" s="126"/>
      <c r="AD206" s="126"/>
      <c r="AE206" s="126"/>
      <c r="AF206" s="126"/>
      <c r="AG206" s="126"/>
      <c r="AH206" s="126"/>
      <c r="AI206" s="126"/>
      <c r="AJ206" s="126"/>
      <c r="AK206" s="126"/>
      <c r="AL206" s="126"/>
      <c r="AM206" s="126"/>
      <c r="AN206" s="126"/>
      <c r="AO206" s="126"/>
      <c r="AP206" s="126"/>
    </row>
    <row r="207" customHeight="1" spans="12:42">
      <c r="L207" s="126"/>
      <c r="M207" s="126"/>
      <c r="N207" s="126"/>
      <c r="O207" s="126"/>
      <c r="P207" s="126"/>
      <c r="Q207" s="126"/>
      <c r="R207" s="126"/>
      <c r="S207" s="126"/>
      <c r="T207" s="126"/>
      <c r="U207" s="126"/>
      <c r="V207" s="126"/>
      <c r="W207" s="126"/>
      <c r="X207" s="126"/>
      <c r="Y207" s="126"/>
      <c r="Z207" s="126"/>
      <c r="AA207" s="126"/>
      <c r="AB207" s="126"/>
      <c r="AC207" s="126"/>
      <c r="AD207" s="126"/>
      <c r="AE207" s="126"/>
      <c r="AF207" s="126"/>
      <c r="AG207" s="126"/>
      <c r="AH207" s="126"/>
      <c r="AI207" s="126"/>
      <c r="AJ207" s="126"/>
      <c r="AK207" s="126"/>
      <c r="AL207" s="126"/>
      <c r="AM207" s="126"/>
      <c r="AN207" s="126"/>
      <c r="AO207" s="126"/>
      <c r="AP207" s="126"/>
    </row>
    <row r="208" customHeight="1" spans="12:42">
      <c r="L208" s="126"/>
      <c r="M208" s="126"/>
      <c r="N208" s="126"/>
      <c r="O208" s="126"/>
      <c r="P208" s="126"/>
      <c r="Q208" s="126"/>
      <c r="R208" s="126"/>
      <c r="S208" s="126"/>
      <c r="T208" s="126"/>
      <c r="U208" s="126"/>
      <c r="V208" s="126"/>
      <c r="W208" s="126"/>
      <c r="X208" s="126"/>
      <c r="Y208" s="126"/>
      <c r="Z208" s="126"/>
      <c r="AA208" s="126"/>
      <c r="AB208" s="126"/>
      <c r="AC208" s="126"/>
      <c r="AD208" s="126"/>
      <c r="AE208" s="126"/>
      <c r="AF208" s="126"/>
      <c r="AG208" s="126"/>
      <c r="AH208" s="126"/>
      <c r="AI208" s="126"/>
      <c r="AJ208" s="126"/>
      <c r="AK208" s="126"/>
      <c r="AL208" s="126"/>
      <c r="AM208" s="126"/>
      <c r="AN208" s="126"/>
      <c r="AO208" s="126"/>
      <c r="AP208" s="126"/>
    </row>
    <row r="209" customHeight="1" spans="12:42">
      <c r="L209" s="126"/>
      <c r="M209" s="126"/>
      <c r="N209" s="126"/>
      <c r="O209" s="126"/>
      <c r="P209" s="126"/>
      <c r="Q209" s="126"/>
      <c r="R209" s="126"/>
      <c r="S209" s="126"/>
      <c r="T209" s="126"/>
      <c r="U209" s="126"/>
      <c r="V209" s="126"/>
      <c r="W209" s="126"/>
      <c r="X209" s="126"/>
      <c r="Y209" s="126"/>
      <c r="Z209" s="126"/>
      <c r="AA209" s="126"/>
      <c r="AB209" s="126"/>
      <c r="AC209" s="126"/>
      <c r="AD209" s="126"/>
      <c r="AE209" s="126"/>
      <c r="AF209" s="126"/>
      <c r="AG209" s="126"/>
      <c r="AH209" s="126"/>
      <c r="AI209" s="126"/>
      <c r="AJ209" s="126"/>
      <c r="AK209" s="126"/>
      <c r="AL209" s="126"/>
      <c r="AM209" s="126"/>
      <c r="AN209" s="126"/>
      <c r="AO209" s="126"/>
      <c r="AP209" s="126"/>
    </row>
    <row r="210" customHeight="1" spans="12:42">
      <c r="L210" s="126"/>
      <c r="M210" s="126"/>
      <c r="N210" s="126"/>
      <c r="O210" s="126"/>
      <c r="P210" s="126"/>
      <c r="Q210" s="126"/>
      <c r="R210" s="126"/>
      <c r="S210" s="126"/>
      <c r="T210" s="126"/>
      <c r="U210" s="126"/>
      <c r="V210" s="126"/>
      <c r="W210" s="126"/>
      <c r="X210" s="126"/>
      <c r="Y210" s="126"/>
      <c r="Z210" s="126"/>
      <c r="AA210" s="126"/>
      <c r="AB210" s="126"/>
      <c r="AC210" s="126"/>
      <c r="AD210" s="126"/>
      <c r="AE210" s="126"/>
      <c r="AF210" s="126"/>
      <c r="AG210" s="126"/>
      <c r="AH210" s="126"/>
      <c r="AI210" s="126"/>
      <c r="AJ210" s="126"/>
      <c r="AK210" s="126"/>
      <c r="AL210" s="126"/>
      <c r="AM210" s="126"/>
      <c r="AN210" s="126"/>
      <c r="AO210" s="126"/>
      <c r="AP210" s="126"/>
    </row>
    <row r="211" customHeight="1" spans="12:42">
      <c r="L211" s="126"/>
      <c r="M211" s="126"/>
      <c r="N211" s="126"/>
      <c r="O211" s="126"/>
      <c r="P211" s="126"/>
      <c r="Q211" s="126"/>
      <c r="R211" s="126"/>
      <c r="S211" s="126"/>
      <c r="T211" s="126"/>
      <c r="U211" s="126"/>
      <c r="V211" s="126"/>
      <c r="W211" s="126"/>
      <c r="X211" s="126"/>
      <c r="Y211" s="126"/>
      <c r="Z211" s="126"/>
      <c r="AA211" s="126"/>
      <c r="AB211" s="126"/>
      <c r="AC211" s="126"/>
      <c r="AD211" s="126"/>
      <c r="AE211" s="126"/>
      <c r="AF211" s="126"/>
      <c r="AG211" s="126"/>
      <c r="AH211" s="126"/>
      <c r="AI211" s="126"/>
      <c r="AJ211" s="126"/>
      <c r="AK211" s="126"/>
      <c r="AL211" s="126"/>
      <c r="AM211" s="126"/>
      <c r="AN211" s="126"/>
      <c r="AO211" s="126"/>
      <c r="AP211" s="126"/>
    </row>
    <row r="212" customHeight="1" spans="12:42">
      <c r="L212" s="126"/>
      <c r="M212" s="126"/>
      <c r="N212" s="126"/>
      <c r="O212" s="126"/>
      <c r="P212" s="126"/>
      <c r="Q212" s="126"/>
      <c r="R212" s="126"/>
      <c r="S212" s="126"/>
      <c r="T212" s="126"/>
      <c r="U212" s="126"/>
      <c r="V212" s="126"/>
      <c r="W212" s="126"/>
      <c r="X212" s="126"/>
      <c r="Y212" s="126"/>
      <c r="Z212" s="126"/>
      <c r="AA212" s="126"/>
      <c r="AB212" s="126"/>
      <c r="AC212" s="126"/>
      <c r="AD212" s="126"/>
      <c r="AE212" s="126"/>
      <c r="AF212" s="126"/>
      <c r="AG212" s="126"/>
      <c r="AH212" s="126"/>
      <c r="AI212" s="126"/>
      <c r="AJ212" s="126"/>
      <c r="AK212" s="126"/>
      <c r="AL212" s="126"/>
      <c r="AM212" s="126"/>
      <c r="AN212" s="126"/>
      <c r="AO212" s="126"/>
      <c r="AP212" s="126"/>
    </row>
    <row r="213" customHeight="1" spans="12:42">
      <c r="L213" s="126"/>
      <c r="M213" s="126"/>
      <c r="N213" s="126"/>
      <c r="O213" s="126"/>
      <c r="P213" s="126"/>
      <c r="Q213" s="126"/>
      <c r="R213" s="126"/>
      <c r="S213" s="126"/>
      <c r="T213" s="126"/>
      <c r="U213" s="126"/>
      <c r="V213" s="126"/>
      <c r="W213" s="126"/>
      <c r="X213" s="126"/>
      <c r="Y213" s="126"/>
      <c r="Z213" s="126"/>
      <c r="AA213" s="126"/>
      <c r="AB213" s="126"/>
      <c r="AC213" s="126"/>
      <c r="AD213" s="126"/>
      <c r="AE213" s="126"/>
      <c r="AF213" s="126"/>
      <c r="AG213" s="126"/>
      <c r="AH213" s="126"/>
      <c r="AI213" s="126"/>
      <c r="AJ213" s="126"/>
      <c r="AK213" s="126"/>
      <c r="AL213" s="126"/>
      <c r="AM213" s="126"/>
      <c r="AN213" s="126"/>
      <c r="AO213" s="126"/>
      <c r="AP213" s="126"/>
    </row>
    <row r="214" customHeight="1" spans="12:42">
      <c r="L214" s="126"/>
      <c r="M214" s="126"/>
      <c r="N214" s="126"/>
      <c r="O214" s="126"/>
      <c r="P214" s="126"/>
      <c r="Q214" s="126"/>
      <c r="R214" s="126"/>
      <c r="S214" s="126"/>
      <c r="T214" s="126"/>
      <c r="U214" s="126"/>
      <c r="V214" s="126"/>
      <c r="W214" s="126"/>
      <c r="X214" s="126"/>
      <c r="Y214" s="126"/>
      <c r="Z214" s="126"/>
      <c r="AA214" s="126"/>
      <c r="AB214" s="126"/>
      <c r="AC214" s="126"/>
      <c r="AD214" s="126"/>
      <c r="AE214" s="126"/>
      <c r="AF214" s="126"/>
      <c r="AG214" s="126"/>
      <c r="AH214" s="126"/>
      <c r="AI214" s="126"/>
      <c r="AJ214" s="126"/>
      <c r="AK214" s="126"/>
      <c r="AL214" s="126"/>
      <c r="AM214" s="126"/>
      <c r="AN214" s="126"/>
      <c r="AO214" s="126"/>
      <c r="AP214" s="126"/>
    </row>
    <row r="215" customHeight="1" spans="12:42">
      <c r="L215" s="126"/>
      <c r="M215" s="126"/>
      <c r="N215" s="126"/>
      <c r="O215" s="126"/>
      <c r="P215" s="126"/>
      <c r="Q215" s="126"/>
      <c r="R215" s="126"/>
      <c r="S215" s="126"/>
      <c r="T215" s="126"/>
      <c r="U215" s="126"/>
      <c r="V215" s="126"/>
      <c r="W215" s="126"/>
      <c r="X215" s="126"/>
      <c r="Y215" s="126"/>
      <c r="Z215" s="126"/>
      <c r="AA215" s="126"/>
      <c r="AB215" s="126"/>
      <c r="AC215" s="126"/>
      <c r="AD215" s="126"/>
      <c r="AE215" s="126"/>
      <c r="AF215" s="126"/>
      <c r="AG215" s="126"/>
      <c r="AH215" s="126"/>
      <c r="AI215" s="126"/>
      <c r="AJ215" s="126"/>
      <c r="AK215" s="126"/>
      <c r="AL215" s="126"/>
      <c r="AM215" s="126"/>
      <c r="AN215" s="126"/>
      <c r="AO215" s="126"/>
      <c r="AP215" s="126"/>
    </row>
    <row r="216" customHeight="1" spans="12:42">
      <c r="L216" s="126"/>
      <c r="M216" s="126"/>
      <c r="N216" s="126"/>
      <c r="O216" s="126"/>
      <c r="P216" s="126"/>
      <c r="Q216" s="126"/>
      <c r="R216" s="126"/>
      <c r="S216" s="126"/>
      <c r="T216" s="126"/>
      <c r="U216" s="126"/>
      <c r="V216" s="126"/>
      <c r="W216" s="126"/>
      <c r="X216" s="126"/>
      <c r="Y216" s="126"/>
      <c r="Z216" s="126"/>
      <c r="AA216" s="126"/>
      <c r="AB216" s="126"/>
      <c r="AC216" s="126"/>
      <c r="AD216" s="126"/>
      <c r="AE216" s="126"/>
      <c r="AF216" s="126"/>
      <c r="AG216" s="126"/>
      <c r="AH216" s="126"/>
      <c r="AI216" s="126"/>
      <c r="AJ216" s="126"/>
      <c r="AK216" s="126"/>
      <c r="AL216" s="126"/>
      <c r="AM216" s="126"/>
      <c r="AN216" s="126"/>
      <c r="AO216" s="126"/>
      <c r="AP216" s="126"/>
    </row>
    <row r="217" customHeight="1" spans="12:42">
      <c r="L217" s="126"/>
      <c r="M217" s="126"/>
      <c r="N217" s="126"/>
      <c r="O217" s="126"/>
      <c r="P217" s="126"/>
      <c r="Q217" s="126"/>
      <c r="R217" s="126"/>
      <c r="S217" s="126"/>
      <c r="T217" s="126"/>
      <c r="U217" s="126"/>
      <c r="V217" s="126"/>
      <c r="W217" s="126"/>
      <c r="X217" s="126"/>
      <c r="Y217" s="126"/>
      <c r="Z217" s="126"/>
      <c r="AA217" s="126"/>
      <c r="AB217" s="126"/>
      <c r="AC217" s="126"/>
      <c r="AD217" s="126"/>
      <c r="AE217" s="126"/>
      <c r="AF217" s="126"/>
      <c r="AG217" s="126"/>
      <c r="AH217" s="126"/>
      <c r="AI217" s="126"/>
      <c r="AJ217" s="126"/>
      <c r="AK217" s="126"/>
      <c r="AL217" s="126"/>
      <c r="AM217" s="126"/>
      <c r="AN217" s="126"/>
      <c r="AO217" s="126"/>
      <c r="AP217" s="126"/>
    </row>
    <row r="218" customHeight="1" spans="12:42">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row>
    <row r="219" customHeight="1" spans="12:42">
      <c r="L219" s="126"/>
      <c r="M219" s="126"/>
      <c r="N219" s="126"/>
      <c r="O219" s="126"/>
      <c r="P219" s="126"/>
      <c r="Q219" s="126"/>
      <c r="R219" s="126"/>
      <c r="S219" s="126"/>
      <c r="T219" s="126"/>
      <c r="U219" s="126"/>
      <c r="V219" s="126"/>
      <c r="W219" s="126"/>
      <c r="X219" s="126"/>
      <c r="Y219" s="126"/>
      <c r="Z219" s="126"/>
      <c r="AA219" s="126"/>
      <c r="AB219" s="126"/>
      <c r="AC219" s="126"/>
      <c r="AD219" s="126"/>
      <c r="AE219" s="126"/>
      <c r="AF219" s="126"/>
      <c r="AG219" s="126"/>
      <c r="AH219" s="126"/>
      <c r="AI219" s="126"/>
      <c r="AJ219" s="126"/>
      <c r="AK219" s="126"/>
      <c r="AL219" s="126"/>
      <c r="AM219" s="126"/>
      <c r="AN219" s="126"/>
      <c r="AO219" s="126"/>
      <c r="AP219" s="126"/>
    </row>
    <row r="220" customHeight="1" spans="12:42">
      <c r="L220" s="126"/>
      <c r="M220" s="126"/>
      <c r="N220" s="126"/>
      <c r="O220" s="126"/>
      <c r="P220" s="126"/>
      <c r="Q220" s="126"/>
      <c r="R220" s="126"/>
      <c r="S220" s="126"/>
      <c r="T220" s="126"/>
      <c r="U220" s="126"/>
      <c r="V220" s="126"/>
      <c r="W220" s="126"/>
      <c r="X220" s="126"/>
      <c r="Y220" s="126"/>
      <c r="Z220" s="126"/>
      <c r="AA220" s="126"/>
      <c r="AB220" s="126"/>
      <c r="AC220" s="126"/>
      <c r="AD220" s="126"/>
      <c r="AE220" s="126"/>
      <c r="AF220" s="126"/>
      <c r="AG220" s="126"/>
      <c r="AH220" s="126"/>
      <c r="AI220" s="126"/>
      <c r="AJ220" s="126"/>
      <c r="AK220" s="126"/>
      <c r="AL220" s="126"/>
      <c r="AM220" s="126"/>
      <c r="AN220" s="126"/>
      <c r="AO220" s="126"/>
      <c r="AP220" s="126"/>
    </row>
    <row r="221" customHeight="1" spans="12:42">
      <c r="L221" s="126"/>
      <c r="M221" s="126"/>
      <c r="N221" s="126"/>
      <c r="O221" s="126"/>
      <c r="P221" s="126"/>
      <c r="Q221" s="126"/>
      <c r="R221" s="126"/>
      <c r="S221" s="126"/>
      <c r="T221" s="126"/>
      <c r="U221" s="126"/>
      <c r="V221" s="126"/>
      <c r="W221" s="126"/>
      <c r="X221" s="126"/>
      <c r="Y221" s="126"/>
      <c r="Z221" s="126"/>
      <c r="AA221" s="126"/>
      <c r="AB221" s="126"/>
      <c r="AC221" s="126"/>
      <c r="AD221" s="126"/>
      <c r="AE221" s="126"/>
      <c r="AF221" s="126"/>
      <c r="AG221" s="126"/>
      <c r="AH221" s="126"/>
      <c r="AI221" s="126"/>
      <c r="AJ221" s="126"/>
      <c r="AK221" s="126"/>
      <c r="AL221" s="126"/>
      <c r="AM221" s="126"/>
      <c r="AN221" s="126"/>
      <c r="AO221" s="126"/>
      <c r="AP221" s="126"/>
    </row>
    <row r="222" customHeight="1" spans="12:42">
      <c r="L222" s="126"/>
      <c r="M222" s="126"/>
      <c r="N222" s="126"/>
      <c r="O222" s="126"/>
      <c r="P222" s="126"/>
      <c r="Q222" s="126"/>
      <c r="R222" s="126"/>
      <c r="S222" s="126"/>
      <c r="T222" s="126"/>
      <c r="U222" s="126"/>
      <c r="V222" s="126"/>
      <c r="W222" s="126"/>
      <c r="X222" s="126"/>
      <c r="Y222" s="126"/>
      <c r="Z222" s="126"/>
      <c r="AA222" s="126"/>
      <c r="AB222" s="126"/>
      <c r="AC222" s="126"/>
      <c r="AD222" s="126"/>
      <c r="AE222" s="126"/>
      <c r="AF222" s="126"/>
      <c r="AG222" s="126"/>
      <c r="AH222" s="126"/>
      <c r="AI222" s="126"/>
      <c r="AJ222" s="126"/>
      <c r="AK222" s="126"/>
      <c r="AL222" s="126"/>
      <c r="AM222" s="126"/>
      <c r="AN222" s="126"/>
      <c r="AO222" s="126"/>
      <c r="AP222" s="126"/>
    </row>
    <row r="223" customHeight="1" spans="12:42">
      <c r="L223" s="126"/>
      <c r="M223" s="126"/>
      <c r="N223" s="126"/>
      <c r="O223" s="126"/>
      <c r="P223" s="126"/>
      <c r="Q223" s="126"/>
      <c r="R223" s="126"/>
      <c r="S223" s="126"/>
      <c r="T223" s="126"/>
      <c r="U223" s="126"/>
      <c r="V223" s="126"/>
      <c r="W223" s="126"/>
      <c r="X223" s="126"/>
      <c r="Y223" s="126"/>
      <c r="Z223" s="126"/>
      <c r="AA223" s="126"/>
      <c r="AB223" s="126"/>
      <c r="AC223" s="126"/>
      <c r="AD223" s="126"/>
      <c r="AE223" s="126"/>
      <c r="AF223" s="126"/>
      <c r="AG223" s="126"/>
      <c r="AH223" s="126"/>
      <c r="AI223" s="126"/>
      <c r="AJ223" s="126"/>
      <c r="AK223" s="126"/>
      <c r="AL223" s="126"/>
      <c r="AM223" s="126"/>
      <c r="AN223" s="126"/>
      <c r="AO223" s="126"/>
      <c r="AP223" s="126"/>
    </row>
    <row r="224" customHeight="1" spans="12:42">
      <c r="L224" s="126"/>
      <c r="M224" s="126"/>
      <c r="N224" s="126"/>
      <c r="O224" s="126"/>
      <c r="P224" s="126"/>
      <c r="Q224" s="126"/>
      <c r="R224" s="126"/>
      <c r="S224" s="126"/>
      <c r="T224" s="126"/>
      <c r="U224" s="126"/>
      <c r="V224" s="126"/>
      <c r="W224" s="126"/>
      <c r="X224" s="126"/>
      <c r="Y224" s="126"/>
      <c r="Z224" s="126"/>
      <c r="AA224" s="126"/>
      <c r="AB224" s="126"/>
      <c r="AC224" s="126"/>
      <c r="AD224" s="126"/>
      <c r="AE224" s="126"/>
      <c r="AF224" s="126"/>
      <c r="AG224" s="126"/>
      <c r="AH224" s="126"/>
      <c r="AI224" s="126"/>
      <c r="AJ224" s="126"/>
      <c r="AK224" s="126"/>
      <c r="AL224" s="126"/>
      <c r="AM224" s="126"/>
      <c r="AN224" s="126"/>
      <c r="AO224" s="126"/>
      <c r="AP224" s="126"/>
    </row>
    <row r="225" customHeight="1" spans="12:42">
      <c r="L225" s="126"/>
      <c r="M225" s="126"/>
      <c r="N225" s="126"/>
      <c r="O225" s="126"/>
      <c r="P225" s="126"/>
      <c r="Q225" s="126"/>
      <c r="R225" s="126"/>
      <c r="S225" s="126"/>
      <c r="T225" s="126"/>
      <c r="U225" s="126"/>
      <c r="V225" s="126"/>
      <c r="W225" s="126"/>
      <c r="X225" s="126"/>
      <c r="Y225" s="126"/>
      <c r="Z225" s="126"/>
      <c r="AA225" s="126"/>
      <c r="AB225" s="126"/>
      <c r="AC225" s="126"/>
      <c r="AD225" s="126"/>
      <c r="AE225" s="126"/>
      <c r="AF225" s="126"/>
      <c r="AG225" s="126"/>
      <c r="AH225" s="126"/>
      <c r="AI225" s="126"/>
      <c r="AJ225" s="126"/>
      <c r="AK225" s="126"/>
      <c r="AL225" s="126"/>
      <c r="AM225" s="126"/>
      <c r="AN225" s="126"/>
      <c r="AO225" s="126"/>
      <c r="AP225" s="126"/>
    </row>
    <row r="226" customHeight="1" spans="12:42">
      <c r="L226" s="126"/>
      <c r="M226" s="126"/>
      <c r="N226" s="126"/>
      <c r="O226" s="126"/>
      <c r="P226" s="126"/>
      <c r="Q226" s="126"/>
      <c r="R226" s="126"/>
      <c r="S226" s="126"/>
      <c r="T226" s="126"/>
      <c r="U226" s="126"/>
      <c r="V226" s="126"/>
      <c r="W226" s="126"/>
      <c r="X226" s="126"/>
      <c r="Y226" s="126"/>
      <c r="Z226" s="126"/>
      <c r="AA226" s="126"/>
      <c r="AB226" s="126"/>
      <c r="AC226" s="126"/>
      <c r="AD226" s="126"/>
      <c r="AE226" s="126"/>
      <c r="AF226" s="126"/>
      <c r="AG226" s="126"/>
      <c r="AH226" s="126"/>
      <c r="AI226" s="126"/>
      <c r="AJ226" s="126"/>
      <c r="AK226" s="126"/>
      <c r="AL226" s="126"/>
      <c r="AM226" s="126"/>
      <c r="AN226" s="126"/>
      <c r="AO226" s="126"/>
      <c r="AP226" s="126"/>
    </row>
    <row r="227" customHeight="1" spans="12:42">
      <c r="L227" s="126"/>
      <c r="M227" s="126"/>
      <c r="N227" s="126"/>
      <c r="O227" s="126"/>
      <c r="P227" s="126"/>
      <c r="Q227" s="126"/>
      <c r="R227" s="126"/>
      <c r="S227" s="126"/>
      <c r="T227" s="126"/>
      <c r="U227" s="126"/>
      <c r="V227" s="126"/>
      <c r="W227" s="126"/>
      <c r="X227" s="126"/>
      <c r="Y227" s="126"/>
      <c r="Z227" s="126"/>
      <c r="AA227" s="126"/>
      <c r="AB227" s="126"/>
      <c r="AC227" s="126"/>
      <c r="AD227" s="126"/>
      <c r="AE227" s="126"/>
      <c r="AF227" s="126"/>
      <c r="AG227" s="126"/>
      <c r="AH227" s="126"/>
      <c r="AI227" s="126"/>
      <c r="AJ227" s="126"/>
      <c r="AK227" s="126"/>
      <c r="AL227" s="126"/>
      <c r="AM227" s="126"/>
      <c r="AN227" s="126"/>
      <c r="AO227" s="126"/>
      <c r="AP227" s="126"/>
    </row>
    <row r="228" customHeight="1" spans="12:42">
      <c r="L228" s="126"/>
      <c r="M228" s="126"/>
      <c r="N228" s="126"/>
      <c r="O228" s="126"/>
      <c r="P228" s="126"/>
      <c r="Q228" s="126"/>
      <c r="R228" s="126"/>
      <c r="S228" s="126"/>
      <c r="T228" s="126"/>
      <c r="U228" s="126"/>
      <c r="V228" s="126"/>
      <c r="W228" s="126"/>
      <c r="X228" s="126"/>
      <c r="Y228" s="126"/>
      <c r="Z228" s="126"/>
      <c r="AA228" s="126"/>
      <c r="AB228" s="126"/>
      <c r="AC228" s="126"/>
      <c r="AD228" s="126"/>
      <c r="AE228" s="126"/>
      <c r="AF228" s="126"/>
      <c r="AG228" s="126"/>
      <c r="AH228" s="126"/>
      <c r="AI228" s="126"/>
      <c r="AJ228" s="126"/>
      <c r="AK228" s="126"/>
      <c r="AL228" s="126"/>
      <c r="AM228" s="126"/>
      <c r="AN228" s="126"/>
      <c r="AO228" s="126"/>
      <c r="AP228" s="126"/>
    </row>
    <row r="229" customHeight="1" spans="12:42">
      <c r="L229" s="126"/>
      <c r="M229" s="126"/>
      <c r="N229" s="126"/>
      <c r="O229" s="126"/>
      <c r="P229" s="126"/>
      <c r="Q229" s="126"/>
      <c r="R229" s="126"/>
      <c r="S229" s="126"/>
      <c r="T229" s="126"/>
      <c r="U229" s="126"/>
      <c r="V229" s="126"/>
      <c r="W229" s="126"/>
      <c r="X229" s="126"/>
      <c r="Y229" s="126"/>
      <c r="Z229" s="126"/>
      <c r="AA229" s="126"/>
      <c r="AB229" s="126"/>
      <c r="AC229" s="126"/>
      <c r="AD229" s="126"/>
      <c r="AE229" s="126"/>
      <c r="AF229" s="126"/>
      <c r="AG229" s="126"/>
      <c r="AH229" s="126"/>
      <c r="AI229" s="126"/>
      <c r="AJ229" s="126"/>
      <c r="AK229" s="126"/>
      <c r="AL229" s="126"/>
      <c r="AM229" s="126"/>
      <c r="AN229" s="126"/>
      <c r="AO229" s="126"/>
      <c r="AP229" s="126"/>
    </row>
    <row r="230" customHeight="1" spans="12:42">
      <c r="L230" s="126"/>
      <c r="M230" s="126"/>
      <c r="N230" s="126"/>
      <c r="O230" s="126"/>
      <c r="P230" s="126"/>
      <c r="Q230" s="126"/>
      <c r="R230" s="126"/>
      <c r="S230" s="126"/>
      <c r="T230" s="126"/>
      <c r="U230" s="126"/>
      <c r="V230" s="126"/>
      <c r="W230" s="126"/>
      <c r="X230" s="126"/>
      <c r="Y230" s="126"/>
      <c r="Z230" s="126"/>
      <c r="AA230" s="126"/>
      <c r="AB230" s="126"/>
      <c r="AC230" s="126"/>
      <c r="AD230" s="126"/>
      <c r="AE230" s="126"/>
      <c r="AF230" s="126"/>
      <c r="AG230" s="126"/>
      <c r="AH230" s="126"/>
      <c r="AI230" s="126"/>
      <c r="AJ230" s="126"/>
      <c r="AK230" s="126"/>
      <c r="AL230" s="126"/>
      <c r="AM230" s="126"/>
      <c r="AN230" s="126"/>
      <c r="AO230" s="126"/>
      <c r="AP230" s="126"/>
    </row>
    <row r="231" customHeight="1" spans="12:42">
      <c r="L231" s="126"/>
      <c r="M231" s="126"/>
      <c r="N231" s="126"/>
      <c r="O231" s="126"/>
      <c r="P231" s="126"/>
      <c r="Q231" s="126"/>
      <c r="R231" s="126"/>
      <c r="S231" s="126"/>
      <c r="T231" s="126"/>
      <c r="U231" s="126"/>
      <c r="V231" s="126"/>
      <c r="W231" s="126"/>
      <c r="X231" s="126"/>
      <c r="Y231" s="126"/>
      <c r="Z231" s="126"/>
      <c r="AA231" s="126"/>
      <c r="AB231" s="126"/>
      <c r="AC231" s="126"/>
      <c r="AD231" s="126"/>
      <c r="AE231" s="126"/>
      <c r="AF231" s="126"/>
      <c r="AG231" s="126"/>
      <c r="AH231" s="126"/>
      <c r="AI231" s="126"/>
      <c r="AJ231" s="126"/>
      <c r="AK231" s="126"/>
      <c r="AL231" s="126"/>
      <c r="AM231" s="126"/>
      <c r="AN231" s="126"/>
      <c r="AO231" s="126"/>
      <c r="AP231" s="126"/>
    </row>
    <row r="232" customHeight="1" spans="12:42">
      <c r="L232" s="126"/>
      <c r="M232" s="126"/>
      <c r="N232" s="126"/>
      <c r="O232" s="126"/>
      <c r="P232" s="126"/>
      <c r="Q232" s="126"/>
      <c r="R232" s="126"/>
      <c r="S232" s="126"/>
      <c r="T232" s="126"/>
      <c r="U232" s="126"/>
      <c r="V232" s="126"/>
      <c r="W232" s="126"/>
      <c r="X232" s="126"/>
      <c r="Y232" s="126"/>
      <c r="Z232" s="126"/>
      <c r="AA232" s="126"/>
      <c r="AB232" s="126"/>
      <c r="AC232" s="126"/>
      <c r="AD232" s="126"/>
      <c r="AE232" s="126"/>
      <c r="AF232" s="126"/>
      <c r="AG232" s="126"/>
      <c r="AH232" s="126"/>
      <c r="AI232" s="126"/>
      <c r="AJ232" s="126"/>
      <c r="AK232" s="126"/>
      <c r="AL232" s="126"/>
      <c r="AM232" s="126"/>
      <c r="AN232" s="126"/>
      <c r="AO232" s="126"/>
      <c r="AP232" s="126"/>
    </row>
    <row r="233" customHeight="1" spans="12:42">
      <c r="L233" s="126"/>
      <c r="M233" s="126"/>
      <c r="N233" s="126"/>
      <c r="O233" s="126"/>
      <c r="P233" s="126"/>
      <c r="Q233" s="126"/>
      <c r="R233" s="126"/>
      <c r="S233" s="126"/>
      <c r="T233" s="126"/>
      <c r="U233" s="126"/>
      <c r="V233" s="126"/>
      <c r="W233" s="126"/>
      <c r="X233" s="126"/>
      <c r="Y233" s="126"/>
      <c r="Z233" s="126"/>
      <c r="AA233" s="126"/>
      <c r="AB233" s="126"/>
      <c r="AC233" s="126"/>
      <c r="AD233" s="126"/>
      <c r="AE233" s="126"/>
      <c r="AF233" s="126"/>
      <c r="AG233" s="126"/>
      <c r="AH233" s="126"/>
      <c r="AI233" s="126"/>
      <c r="AJ233" s="126"/>
      <c r="AK233" s="126"/>
      <c r="AL233" s="126"/>
      <c r="AM233" s="126"/>
      <c r="AN233" s="126"/>
      <c r="AO233" s="126"/>
      <c r="AP233" s="126"/>
    </row>
    <row r="234" customHeight="1" spans="12:42">
      <c r="L234" s="126"/>
      <c r="M234" s="126"/>
      <c r="N234" s="126"/>
      <c r="O234" s="126"/>
      <c r="P234" s="126"/>
      <c r="Q234" s="126"/>
      <c r="R234" s="126"/>
      <c r="S234" s="126"/>
      <c r="T234" s="126"/>
      <c r="U234" s="126"/>
      <c r="V234" s="126"/>
      <c r="W234" s="126"/>
      <c r="X234" s="126"/>
      <c r="Y234" s="126"/>
      <c r="Z234" s="126"/>
      <c r="AA234" s="126"/>
      <c r="AB234" s="126"/>
      <c r="AC234" s="126"/>
      <c r="AD234" s="126"/>
      <c r="AE234" s="126"/>
      <c r="AF234" s="126"/>
      <c r="AG234" s="126"/>
      <c r="AH234" s="126"/>
      <c r="AI234" s="126"/>
      <c r="AJ234" s="126"/>
      <c r="AK234" s="126"/>
      <c r="AL234" s="126"/>
      <c r="AM234" s="126"/>
      <c r="AN234" s="126"/>
      <c r="AO234" s="126"/>
      <c r="AP234" s="126"/>
    </row>
    <row r="235" customHeight="1" spans="12:42">
      <c r="L235" s="126"/>
      <c r="M235" s="126"/>
      <c r="N235" s="126"/>
      <c r="O235" s="126"/>
      <c r="P235" s="126"/>
      <c r="Q235" s="126"/>
      <c r="R235" s="126"/>
      <c r="S235" s="126"/>
      <c r="T235" s="126"/>
      <c r="U235" s="126"/>
      <c r="V235" s="126"/>
      <c r="W235" s="126"/>
      <c r="X235" s="126"/>
      <c r="Y235" s="126"/>
      <c r="Z235" s="126"/>
      <c r="AA235" s="126"/>
      <c r="AB235" s="126"/>
      <c r="AC235" s="126"/>
      <c r="AD235" s="126"/>
      <c r="AE235" s="126"/>
      <c r="AF235" s="126"/>
      <c r="AG235" s="126"/>
      <c r="AH235" s="126"/>
      <c r="AI235" s="126"/>
      <c r="AJ235" s="126"/>
      <c r="AK235" s="126"/>
      <c r="AL235" s="126"/>
      <c r="AM235" s="126"/>
      <c r="AN235" s="126"/>
      <c r="AO235" s="126"/>
      <c r="AP235" s="126"/>
    </row>
    <row r="236" customHeight="1" spans="12:42">
      <c r="L236" s="126"/>
      <c r="M236" s="126"/>
      <c r="N236" s="126"/>
      <c r="O236" s="126"/>
      <c r="P236" s="126"/>
      <c r="Q236" s="126"/>
      <c r="R236" s="126"/>
      <c r="S236" s="126"/>
      <c r="T236" s="126"/>
      <c r="U236" s="126"/>
      <c r="V236" s="126"/>
      <c r="W236" s="126"/>
      <c r="X236" s="126"/>
      <c r="Y236" s="126"/>
      <c r="Z236" s="126"/>
      <c r="AA236" s="126"/>
      <c r="AB236" s="126"/>
      <c r="AC236" s="126"/>
      <c r="AD236" s="126"/>
      <c r="AE236" s="126"/>
      <c r="AF236" s="126"/>
      <c r="AG236" s="126"/>
      <c r="AH236" s="126"/>
      <c r="AI236" s="126"/>
      <c r="AJ236" s="126"/>
      <c r="AK236" s="126"/>
      <c r="AL236" s="126"/>
      <c r="AM236" s="126"/>
      <c r="AN236" s="126"/>
      <c r="AO236" s="126"/>
      <c r="AP236" s="126"/>
    </row>
    <row r="237" customHeight="1" spans="12:42">
      <c r="L237" s="126"/>
      <c r="M237" s="126"/>
      <c r="N237" s="126"/>
      <c r="O237" s="126"/>
      <c r="P237" s="126"/>
      <c r="Q237" s="126"/>
      <c r="R237" s="126"/>
      <c r="S237" s="126"/>
      <c r="T237" s="126"/>
      <c r="U237" s="126"/>
      <c r="V237" s="126"/>
      <c r="W237" s="126"/>
      <c r="X237" s="126"/>
      <c r="Y237" s="126"/>
      <c r="Z237" s="126"/>
      <c r="AA237" s="126"/>
      <c r="AB237" s="126"/>
      <c r="AC237" s="126"/>
      <c r="AD237" s="126"/>
      <c r="AE237" s="126"/>
      <c r="AF237" s="126"/>
      <c r="AG237" s="126"/>
      <c r="AH237" s="126"/>
      <c r="AI237" s="126"/>
      <c r="AJ237" s="126"/>
      <c r="AK237" s="126"/>
      <c r="AL237" s="126"/>
      <c r="AM237" s="126"/>
      <c r="AN237" s="126"/>
      <c r="AO237" s="126"/>
      <c r="AP237" s="126"/>
    </row>
    <row r="238" customHeight="1" spans="12:42">
      <c r="L238" s="126"/>
      <c r="M238" s="126"/>
      <c r="N238" s="126"/>
      <c r="O238" s="126"/>
      <c r="P238" s="126"/>
      <c r="Q238" s="126"/>
      <c r="R238" s="126"/>
      <c r="S238" s="126"/>
      <c r="T238" s="126"/>
      <c r="U238" s="126"/>
      <c r="V238" s="126"/>
      <c r="W238" s="126"/>
      <c r="X238" s="126"/>
      <c r="Y238" s="126"/>
      <c r="Z238" s="126"/>
      <c r="AA238" s="126"/>
      <c r="AB238" s="126"/>
      <c r="AC238" s="126"/>
      <c r="AD238" s="126"/>
      <c r="AE238" s="126"/>
      <c r="AF238" s="126"/>
      <c r="AG238" s="126"/>
      <c r="AH238" s="126"/>
      <c r="AI238" s="126"/>
      <c r="AJ238" s="126"/>
      <c r="AK238" s="126"/>
      <c r="AL238" s="126"/>
      <c r="AM238" s="126"/>
      <c r="AN238" s="126"/>
      <c r="AO238" s="126"/>
      <c r="AP238" s="126"/>
    </row>
    <row r="239" customHeight="1" spans="12:42">
      <c r="L239" s="126"/>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6"/>
      <c r="AP239" s="126"/>
    </row>
    <row r="240" customHeight="1" spans="12:42">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row>
    <row r="241" customHeight="1" spans="12:42">
      <c r="L241" s="126"/>
      <c r="M241" s="126"/>
      <c r="N241" s="126"/>
      <c r="O241" s="126"/>
      <c r="P241" s="126"/>
      <c r="Q241" s="126"/>
      <c r="R241" s="126"/>
      <c r="S241" s="126"/>
      <c r="T241" s="126"/>
      <c r="U241" s="126"/>
      <c r="V241" s="126"/>
      <c r="W241" s="126"/>
      <c r="X241" s="126"/>
      <c r="Y241" s="126"/>
      <c r="Z241" s="126"/>
      <c r="AA241" s="126"/>
      <c r="AB241" s="126"/>
      <c r="AC241" s="126"/>
      <c r="AD241" s="126"/>
      <c r="AE241" s="126"/>
      <c r="AF241" s="126"/>
      <c r="AG241" s="126"/>
      <c r="AH241" s="126"/>
      <c r="AI241" s="126"/>
      <c r="AJ241" s="126"/>
      <c r="AK241" s="126"/>
      <c r="AL241" s="126"/>
      <c r="AM241" s="126"/>
      <c r="AN241" s="126"/>
      <c r="AO241" s="126"/>
      <c r="AP241" s="126"/>
    </row>
    <row r="242" customHeight="1" spans="12:42">
      <c r="L242" s="126"/>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6"/>
      <c r="AP242" s="126"/>
    </row>
    <row r="243" customHeight="1" spans="12:42">
      <c r="L243" s="126"/>
      <c r="M243" s="126"/>
      <c r="N243" s="126"/>
      <c r="O243" s="126"/>
      <c r="P243" s="126"/>
      <c r="Q243" s="126"/>
      <c r="R243" s="126"/>
      <c r="S243" s="126"/>
      <c r="T243" s="126"/>
      <c r="U243" s="126"/>
      <c r="V243" s="126"/>
      <c r="W243" s="126"/>
      <c r="X243" s="126"/>
      <c r="Y243" s="126"/>
      <c r="Z243" s="126"/>
      <c r="AA243" s="126"/>
      <c r="AB243" s="126"/>
      <c r="AC243" s="126"/>
      <c r="AD243" s="126"/>
      <c r="AE243" s="126"/>
      <c r="AF243" s="126"/>
      <c r="AG243" s="126"/>
      <c r="AH243" s="126"/>
      <c r="AI243" s="126"/>
      <c r="AJ243" s="126"/>
      <c r="AK243" s="126"/>
      <c r="AL243" s="126"/>
      <c r="AM243" s="126"/>
      <c r="AN243" s="126"/>
      <c r="AO243" s="126"/>
      <c r="AP243" s="126"/>
    </row>
    <row r="244" customHeight="1" spans="12:42">
      <c r="L244" s="126"/>
      <c r="M244" s="126"/>
      <c r="N244" s="126"/>
      <c r="O244" s="126"/>
      <c r="P244" s="126"/>
      <c r="Q244" s="126"/>
      <c r="R244" s="126"/>
      <c r="S244" s="126"/>
      <c r="T244" s="126"/>
      <c r="U244" s="126"/>
      <c r="V244" s="126"/>
      <c r="W244" s="126"/>
      <c r="X244" s="126"/>
      <c r="Y244" s="126"/>
      <c r="Z244" s="126"/>
      <c r="AA244" s="126"/>
      <c r="AB244" s="126"/>
      <c r="AC244" s="126"/>
      <c r="AD244" s="126"/>
      <c r="AE244" s="126"/>
      <c r="AF244" s="126"/>
      <c r="AG244" s="126"/>
      <c r="AH244" s="126"/>
      <c r="AI244" s="126"/>
      <c r="AJ244" s="126"/>
      <c r="AK244" s="126"/>
      <c r="AL244" s="126"/>
      <c r="AM244" s="126"/>
      <c r="AN244" s="126"/>
      <c r="AO244" s="126"/>
      <c r="AP244" s="126"/>
    </row>
    <row r="245" customHeight="1" spans="12:42">
      <c r="L245" s="126"/>
      <c r="M245" s="126"/>
      <c r="N245" s="126"/>
      <c r="O245" s="126"/>
      <c r="P245" s="126"/>
      <c r="Q245" s="126"/>
      <c r="R245" s="126"/>
      <c r="S245" s="126"/>
      <c r="T245" s="126"/>
      <c r="U245" s="126"/>
      <c r="V245" s="126"/>
      <c r="W245" s="126"/>
      <c r="X245" s="126"/>
      <c r="Y245" s="126"/>
      <c r="Z245" s="126"/>
      <c r="AA245" s="126"/>
      <c r="AB245" s="126"/>
      <c r="AC245" s="126"/>
      <c r="AD245" s="126"/>
      <c r="AE245" s="126"/>
      <c r="AF245" s="126"/>
      <c r="AG245" s="126"/>
      <c r="AH245" s="126"/>
      <c r="AI245" s="126"/>
      <c r="AJ245" s="126"/>
      <c r="AK245" s="126"/>
      <c r="AL245" s="126"/>
      <c r="AM245" s="126"/>
      <c r="AN245" s="126"/>
      <c r="AO245" s="126"/>
      <c r="AP245" s="126"/>
    </row>
    <row r="246" customHeight="1" spans="12:42">
      <c r="L246" s="126"/>
      <c r="M246" s="126"/>
      <c r="N246" s="126"/>
      <c r="O246" s="126"/>
      <c r="P246" s="126"/>
      <c r="Q246" s="126"/>
      <c r="R246" s="126"/>
      <c r="S246" s="126"/>
      <c r="T246" s="126"/>
      <c r="U246" s="126"/>
      <c r="V246" s="126"/>
      <c r="W246" s="126"/>
      <c r="X246" s="126"/>
      <c r="Y246" s="126"/>
      <c r="Z246" s="126"/>
      <c r="AA246" s="126"/>
      <c r="AB246" s="126"/>
      <c r="AC246" s="126"/>
      <c r="AD246" s="126"/>
      <c r="AE246" s="126"/>
      <c r="AF246" s="126"/>
      <c r="AG246" s="126"/>
      <c r="AH246" s="126"/>
      <c r="AI246" s="126"/>
      <c r="AJ246" s="126"/>
      <c r="AK246" s="126"/>
      <c r="AL246" s="126"/>
      <c r="AM246" s="126"/>
      <c r="AN246" s="126"/>
      <c r="AO246" s="126"/>
      <c r="AP246" s="126"/>
    </row>
    <row r="247" customHeight="1" spans="12:42">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row>
    <row r="248" customHeight="1" spans="12:42">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row>
    <row r="249" customHeight="1" spans="12:42">
      <c r="L249" s="126"/>
      <c r="M249" s="126"/>
      <c r="N249" s="126"/>
      <c r="O249" s="126"/>
      <c r="P249" s="126"/>
      <c r="Q249" s="126"/>
      <c r="R249" s="126"/>
      <c r="S249" s="126"/>
      <c r="T249" s="126"/>
      <c r="U249" s="126"/>
      <c r="V249" s="126"/>
      <c r="W249" s="126"/>
      <c r="X249" s="126"/>
      <c r="Y249" s="126"/>
      <c r="Z249" s="126"/>
      <c r="AA249" s="126"/>
      <c r="AB249" s="126"/>
      <c r="AC249" s="126"/>
      <c r="AD249" s="126"/>
      <c r="AE249" s="126"/>
      <c r="AF249" s="126"/>
      <c r="AG249" s="126"/>
      <c r="AH249" s="126"/>
      <c r="AI249" s="126"/>
      <c r="AJ249" s="126"/>
      <c r="AK249" s="126"/>
      <c r="AL249" s="126"/>
      <c r="AM249" s="126"/>
      <c r="AN249" s="126"/>
      <c r="AO249" s="126"/>
      <c r="AP249" s="126"/>
    </row>
    <row r="250" customHeight="1" spans="12:42">
      <c r="L250" s="126"/>
      <c r="M250" s="126"/>
      <c r="N250" s="126"/>
      <c r="O250" s="126"/>
      <c r="P250" s="126"/>
      <c r="Q250" s="126"/>
      <c r="R250" s="126"/>
      <c r="S250" s="126"/>
      <c r="T250" s="126"/>
      <c r="U250" s="126"/>
      <c r="V250" s="126"/>
      <c r="W250" s="126"/>
      <c r="X250" s="126"/>
      <c r="Y250" s="126"/>
      <c r="Z250" s="126"/>
      <c r="AA250" s="126"/>
      <c r="AB250" s="126"/>
      <c r="AC250" s="126"/>
      <c r="AD250" s="126"/>
      <c r="AE250" s="126"/>
      <c r="AF250" s="126"/>
      <c r="AG250" s="126"/>
      <c r="AH250" s="126"/>
      <c r="AI250" s="126"/>
      <c r="AJ250" s="126"/>
      <c r="AK250" s="126"/>
      <c r="AL250" s="126"/>
      <c r="AM250" s="126"/>
      <c r="AN250" s="126"/>
      <c r="AO250" s="126"/>
      <c r="AP250" s="126"/>
    </row>
    <row r="251" customHeight="1" spans="12:42">
      <c r="L251" s="126"/>
      <c r="M251" s="126"/>
      <c r="N251" s="126"/>
      <c r="O251" s="126"/>
      <c r="P251" s="126"/>
      <c r="Q251" s="126"/>
      <c r="R251" s="126"/>
      <c r="S251" s="126"/>
      <c r="T251" s="126"/>
      <c r="U251" s="126"/>
      <c r="V251" s="126"/>
      <c r="W251" s="126"/>
      <c r="X251" s="126"/>
      <c r="Y251" s="126"/>
      <c r="Z251" s="126"/>
      <c r="AA251" s="126"/>
      <c r="AB251" s="126"/>
      <c r="AC251" s="126"/>
      <c r="AD251" s="126"/>
      <c r="AE251" s="126"/>
      <c r="AF251" s="126"/>
      <c r="AG251" s="126"/>
      <c r="AH251" s="126"/>
      <c r="AI251" s="126"/>
      <c r="AJ251" s="126"/>
      <c r="AK251" s="126"/>
      <c r="AL251" s="126"/>
      <c r="AM251" s="126"/>
      <c r="AN251" s="126"/>
      <c r="AO251" s="126"/>
      <c r="AP251" s="126"/>
    </row>
    <row r="252" customHeight="1" spans="12:42">
      <c r="L252" s="126"/>
      <c r="M252" s="126"/>
      <c r="N252" s="126"/>
      <c r="O252" s="126"/>
      <c r="P252" s="126"/>
      <c r="Q252" s="126"/>
      <c r="R252" s="126"/>
      <c r="S252" s="126"/>
      <c r="T252" s="126"/>
      <c r="U252" s="126"/>
      <c r="V252" s="126"/>
      <c r="W252" s="126"/>
      <c r="X252" s="126"/>
      <c r="Y252" s="126"/>
      <c r="Z252" s="126"/>
      <c r="AA252" s="126"/>
      <c r="AB252" s="126"/>
      <c r="AC252" s="126"/>
      <c r="AD252" s="126"/>
      <c r="AE252" s="126"/>
      <c r="AF252" s="126"/>
      <c r="AG252" s="126"/>
      <c r="AH252" s="126"/>
      <c r="AI252" s="126"/>
      <c r="AJ252" s="126"/>
      <c r="AK252" s="126"/>
      <c r="AL252" s="126"/>
      <c r="AM252" s="126"/>
      <c r="AN252" s="126"/>
      <c r="AO252" s="126"/>
      <c r="AP252" s="126"/>
    </row>
    <row r="253" customHeight="1" spans="12:42">
      <c r="L253" s="126"/>
      <c r="M253" s="126"/>
      <c r="N253" s="126"/>
      <c r="O253" s="126"/>
      <c r="P253" s="126"/>
      <c r="Q253" s="126"/>
      <c r="R253" s="126"/>
      <c r="S253" s="126"/>
      <c r="T253" s="126"/>
      <c r="U253" s="126"/>
      <c r="V253" s="126"/>
      <c r="W253" s="126"/>
      <c r="X253" s="126"/>
      <c r="Y253" s="126"/>
      <c r="Z253" s="126"/>
      <c r="AA253" s="126"/>
      <c r="AB253" s="126"/>
      <c r="AC253" s="126"/>
      <c r="AD253" s="126"/>
      <c r="AE253" s="126"/>
      <c r="AF253" s="126"/>
      <c r="AG253" s="126"/>
      <c r="AH253" s="126"/>
      <c r="AI253" s="126"/>
      <c r="AJ253" s="126"/>
      <c r="AK253" s="126"/>
      <c r="AL253" s="126"/>
      <c r="AM253" s="126"/>
      <c r="AN253" s="126"/>
      <c r="AO253" s="126"/>
      <c r="AP253" s="126"/>
    </row>
    <row r="254" customHeight="1" spans="12:42">
      <c r="L254" s="126"/>
      <c r="M254" s="126"/>
      <c r="N254" s="126"/>
      <c r="O254" s="126"/>
      <c r="P254" s="126"/>
      <c r="Q254" s="126"/>
      <c r="R254" s="126"/>
      <c r="S254" s="126"/>
      <c r="T254" s="126"/>
      <c r="U254" s="126"/>
      <c r="V254" s="126"/>
      <c r="W254" s="126"/>
      <c r="X254" s="126"/>
      <c r="Y254" s="126"/>
      <c r="Z254" s="126"/>
      <c r="AA254" s="126"/>
      <c r="AB254" s="126"/>
      <c r="AC254" s="126"/>
      <c r="AD254" s="126"/>
      <c r="AE254" s="126"/>
      <c r="AF254" s="126"/>
      <c r="AG254" s="126"/>
      <c r="AH254" s="126"/>
      <c r="AI254" s="126"/>
      <c r="AJ254" s="126"/>
      <c r="AK254" s="126"/>
      <c r="AL254" s="126"/>
      <c r="AM254" s="126"/>
      <c r="AN254" s="126"/>
      <c r="AO254" s="126"/>
      <c r="AP254" s="126"/>
    </row>
    <row r="255" customHeight="1" spans="12:42">
      <c r="L255" s="126"/>
      <c r="M255" s="126"/>
      <c r="N255" s="126"/>
      <c r="O255" s="126"/>
      <c r="P255" s="126"/>
      <c r="Q255" s="126"/>
      <c r="R255" s="126"/>
      <c r="S255" s="126"/>
      <c r="T255" s="126"/>
      <c r="U255" s="126"/>
      <c r="V255" s="126"/>
      <c r="W255" s="126"/>
      <c r="X255" s="126"/>
      <c r="Y255" s="126"/>
      <c r="Z255" s="126"/>
      <c r="AA255" s="126"/>
      <c r="AB255" s="126"/>
      <c r="AC255" s="126"/>
      <c r="AD255" s="126"/>
      <c r="AE255" s="126"/>
      <c r="AF255" s="126"/>
      <c r="AG255" s="126"/>
      <c r="AH255" s="126"/>
      <c r="AI255" s="126"/>
      <c r="AJ255" s="126"/>
      <c r="AK255" s="126"/>
      <c r="AL255" s="126"/>
      <c r="AM255" s="126"/>
      <c r="AN255" s="126"/>
      <c r="AO255" s="126"/>
      <c r="AP255" s="126"/>
    </row>
    <row r="256" customHeight="1" spans="12:42">
      <c r="L256" s="126"/>
      <c r="M256" s="126"/>
      <c r="N256" s="126"/>
      <c r="O256" s="126"/>
      <c r="P256" s="126"/>
      <c r="Q256" s="126"/>
      <c r="R256" s="126"/>
      <c r="S256" s="126"/>
      <c r="T256" s="126"/>
      <c r="U256" s="126"/>
      <c r="V256" s="126"/>
      <c r="W256" s="126"/>
      <c r="X256" s="126"/>
      <c r="Y256" s="126"/>
      <c r="Z256" s="126"/>
      <c r="AA256" s="126"/>
      <c r="AB256" s="126"/>
      <c r="AC256" s="126"/>
      <c r="AD256" s="126"/>
      <c r="AE256" s="126"/>
      <c r="AF256" s="126"/>
      <c r="AG256" s="126"/>
      <c r="AH256" s="126"/>
      <c r="AI256" s="126"/>
      <c r="AJ256" s="126"/>
      <c r="AK256" s="126"/>
      <c r="AL256" s="126"/>
      <c r="AM256" s="126"/>
      <c r="AN256" s="126"/>
      <c r="AO256" s="126"/>
      <c r="AP256" s="126"/>
    </row>
    <row r="257" customHeight="1" spans="12:42">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row>
    <row r="258" customHeight="1" spans="12:42">
      <c r="L258" s="126"/>
      <c r="M258" s="126"/>
      <c r="N258" s="126"/>
      <c r="O258" s="126"/>
      <c r="P258" s="126"/>
      <c r="Q258" s="126"/>
      <c r="R258" s="126"/>
      <c r="S258" s="126"/>
      <c r="T258" s="126"/>
      <c r="U258" s="126"/>
      <c r="V258" s="126"/>
      <c r="W258" s="126"/>
      <c r="X258" s="126"/>
      <c r="Y258" s="126"/>
      <c r="Z258" s="126"/>
      <c r="AA258" s="126"/>
      <c r="AB258" s="126"/>
      <c r="AC258" s="126"/>
      <c r="AD258" s="126"/>
      <c r="AE258" s="126"/>
      <c r="AF258" s="126"/>
      <c r="AG258" s="126"/>
      <c r="AH258" s="126"/>
      <c r="AI258" s="126"/>
      <c r="AJ258" s="126"/>
      <c r="AK258" s="126"/>
      <c r="AL258" s="126"/>
      <c r="AM258" s="126"/>
      <c r="AN258" s="126"/>
      <c r="AO258" s="126"/>
      <c r="AP258" s="126"/>
    </row>
    <row r="259" customHeight="1" spans="12:42">
      <c r="L259" s="126"/>
      <c r="M259" s="126"/>
      <c r="N259" s="126"/>
      <c r="O259" s="126"/>
      <c r="P259" s="126"/>
      <c r="Q259" s="126"/>
      <c r="R259" s="126"/>
      <c r="S259" s="126"/>
      <c r="T259" s="126"/>
      <c r="U259" s="126"/>
      <c r="V259" s="126"/>
      <c r="W259" s="126"/>
      <c r="X259" s="126"/>
      <c r="Y259" s="126"/>
      <c r="Z259" s="126"/>
      <c r="AA259" s="126"/>
      <c r="AB259" s="126"/>
      <c r="AC259" s="126"/>
      <c r="AD259" s="126"/>
      <c r="AE259" s="126"/>
      <c r="AF259" s="126"/>
      <c r="AG259" s="126"/>
      <c r="AH259" s="126"/>
      <c r="AI259" s="126"/>
      <c r="AJ259" s="126"/>
      <c r="AK259" s="126"/>
      <c r="AL259" s="126"/>
      <c r="AM259" s="126"/>
      <c r="AN259" s="126"/>
      <c r="AO259" s="126"/>
      <c r="AP259" s="126"/>
    </row>
    <row r="260" customHeight="1" spans="12:42">
      <c r="L260" s="126"/>
      <c r="M260" s="126"/>
      <c r="N260" s="126"/>
      <c r="O260" s="126"/>
      <c r="P260" s="126"/>
      <c r="Q260" s="126"/>
      <c r="R260" s="126"/>
      <c r="S260" s="126"/>
      <c r="T260" s="126"/>
      <c r="U260" s="126"/>
      <c r="V260" s="126"/>
      <c r="W260" s="126"/>
      <c r="X260" s="126"/>
      <c r="Y260" s="126"/>
      <c r="Z260" s="126"/>
      <c r="AA260" s="126"/>
      <c r="AB260" s="126"/>
      <c r="AC260" s="126"/>
      <c r="AD260" s="126"/>
      <c r="AE260" s="126"/>
      <c r="AF260" s="126"/>
      <c r="AG260" s="126"/>
      <c r="AH260" s="126"/>
      <c r="AI260" s="126"/>
      <c r="AJ260" s="126"/>
      <c r="AK260" s="126"/>
      <c r="AL260" s="126"/>
      <c r="AM260" s="126"/>
      <c r="AN260" s="126"/>
      <c r="AO260" s="126"/>
      <c r="AP260" s="126"/>
    </row>
    <row r="261" customHeight="1" spans="12:42">
      <c r="L261" s="126"/>
      <c r="M261" s="126"/>
      <c r="N261" s="126"/>
      <c r="O261" s="126"/>
      <c r="P261" s="126"/>
      <c r="Q261" s="126"/>
      <c r="R261" s="126"/>
      <c r="S261" s="126"/>
      <c r="T261" s="126"/>
      <c r="U261" s="126"/>
      <c r="V261" s="126"/>
      <c r="W261" s="126"/>
      <c r="X261" s="126"/>
      <c r="Y261" s="126"/>
      <c r="Z261" s="126"/>
      <c r="AA261" s="126"/>
      <c r="AB261" s="126"/>
      <c r="AC261" s="126"/>
      <c r="AD261" s="126"/>
      <c r="AE261" s="126"/>
      <c r="AF261" s="126"/>
      <c r="AG261" s="126"/>
      <c r="AH261" s="126"/>
      <c r="AI261" s="126"/>
      <c r="AJ261" s="126"/>
      <c r="AK261" s="126"/>
      <c r="AL261" s="126"/>
      <c r="AM261" s="126"/>
      <c r="AN261" s="126"/>
      <c r="AO261" s="126"/>
      <c r="AP261" s="126"/>
    </row>
    <row r="262" customHeight="1" spans="12:42">
      <c r="L262" s="126"/>
      <c r="M262" s="126"/>
      <c r="N262" s="126"/>
      <c r="O262" s="126"/>
      <c r="P262" s="126"/>
      <c r="Q262" s="126"/>
      <c r="R262" s="126"/>
      <c r="S262" s="126"/>
      <c r="T262" s="126"/>
      <c r="U262" s="126"/>
      <c r="V262" s="126"/>
      <c r="W262" s="126"/>
      <c r="X262" s="126"/>
      <c r="Y262" s="126"/>
      <c r="Z262" s="126"/>
      <c r="AA262" s="126"/>
      <c r="AB262" s="126"/>
      <c r="AC262" s="126"/>
      <c r="AD262" s="126"/>
      <c r="AE262" s="126"/>
      <c r="AF262" s="126"/>
      <c r="AG262" s="126"/>
      <c r="AH262" s="126"/>
      <c r="AI262" s="126"/>
      <c r="AJ262" s="126"/>
      <c r="AK262" s="126"/>
      <c r="AL262" s="126"/>
      <c r="AM262" s="126"/>
      <c r="AN262" s="126"/>
      <c r="AO262" s="126"/>
      <c r="AP262" s="126"/>
    </row>
    <row r="263" customHeight="1" spans="12:42">
      <c r="L263" s="126"/>
      <c r="M263" s="126"/>
      <c r="N263" s="126"/>
      <c r="O263" s="126"/>
      <c r="P263" s="126"/>
      <c r="Q263" s="126"/>
      <c r="R263" s="126"/>
      <c r="S263" s="126"/>
      <c r="T263" s="126"/>
      <c r="U263" s="126"/>
      <c r="V263" s="126"/>
      <c r="W263" s="126"/>
      <c r="X263" s="126"/>
      <c r="Y263" s="126"/>
      <c r="Z263" s="126"/>
      <c r="AA263" s="126"/>
      <c r="AB263" s="126"/>
      <c r="AC263" s="126"/>
      <c r="AD263" s="126"/>
      <c r="AE263" s="126"/>
      <c r="AF263" s="126"/>
      <c r="AG263" s="126"/>
      <c r="AH263" s="126"/>
      <c r="AI263" s="126"/>
      <c r="AJ263" s="126"/>
      <c r="AK263" s="126"/>
      <c r="AL263" s="126"/>
      <c r="AM263" s="126"/>
      <c r="AN263" s="126"/>
      <c r="AO263" s="126"/>
      <c r="AP263" s="126"/>
    </row>
    <row r="264" customHeight="1" spans="12:42">
      <c r="L264" s="126"/>
      <c r="M264" s="126"/>
      <c r="N264" s="126"/>
      <c r="O264" s="126"/>
      <c r="P264" s="126"/>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row>
    <row r="265" customHeight="1" spans="12:42">
      <c r="L265" s="126"/>
      <c r="M265" s="126"/>
      <c r="N265" s="126"/>
      <c r="O265" s="126"/>
      <c r="P265" s="126"/>
      <c r="Q265" s="126"/>
      <c r="R265" s="126"/>
      <c r="S265" s="126"/>
      <c r="T265" s="126"/>
      <c r="U265" s="126"/>
      <c r="V265" s="126"/>
      <c r="W265" s="126"/>
      <c r="X265" s="126"/>
      <c r="Y265" s="126"/>
      <c r="Z265" s="126"/>
      <c r="AA265" s="126"/>
      <c r="AB265" s="126"/>
      <c r="AC265" s="126"/>
      <c r="AD265" s="126"/>
      <c r="AE265" s="126"/>
      <c r="AF265" s="126"/>
      <c r="AG265" s="126"/>
      <c r="AH265" s="126"/>
      <c r="AI265" s="126"/>
      <c r="AJ265" s="126"/>
      <c r="AK265" s="126"/>
      <c r="AL265" s="126"/>
      <c r="AM265" s="126"/>
      <c r="AN265" s="126"/>
      <c r="AO265" s="126"/>
      <c r="AP265" s="126"/>
    </row>
    <row r="266" customHeight="1" spans="12:42">
      <c r="L266" s="126"/>
      <c r="M266" s="126"/>
      <c r="N266" s="126"/>
      <c r="O266" s="126"/>
      <c r="P266" s="126"/>
      <c r="Q266" s="126"/>
      <c r="R266" s="126"/>
      <c r="S266" s="126"/>
      <c r="T266" s="126"/>
      <c r="U266" s="126"/>
      <c r="V266" s="126"/>
      <c r="W266" s="126"/>
      <c r="X266" s="126"/>
      <c r="Y266" s="126"/>
      <c r="Z266" s="126"/>
      <c r="AA266" s="126"/>
      <c r="AB266" s="126"/>
      <c r="AC266" s="126"/>
      <c r="AD266" s="126"/>
      <c r="AE266" s="126"/>
      <c r="AF266" s="126"/>
      <c r="AG266" s="126"/>
      <c r="AH266" s="126"/>
      <c r="AI266" s="126"/>
      <c r="AJ266" s="126"/>
      <c r="AK266" s="126"/>
      <c r="AL266" s="126"/>
      <c r="AM266" s="126"/>
      <c r="AN266" s="126"/>
      <c r="AO266" s="126"/>
      <c r="AP266" s="126"/>
    </row>
    <row r="267" customHeight="1" spans="12:42">
      <c r="L267" s="126"/>
      <c r="M267" s="126"/>
      <c r="N267" s="126"/>
      <c r="O267" s="126"/>
      <c r="P267" s="126"/>
      <c r="Q267" s="126"/>
      <c r="R267" s="126"/>
      <c r="S267" s="126"/>
      <c r="T267" s="126"/>
      <c r="U267" s="126"/>
      <c r="V267" s="126"/>
      <c r="W267" s="126"/>
      <c r="X267" s="126"/>
      <c r="Y267" s="126"/>
      <c r="Z267" s="126"/>
      <c r="AA267" s="126"/>
      <c r="AB267" s="126"/>
      <c r="AC267" s="126"/>
      <c r="AD267" s="126"/>
      <c r="AE267" s="126"/>
      <c r="AF267" s="126"/>
      <c r="AG267" s="126"/>
      <c r="AH267" s="126"/>
      <c r="AI267" s="126"/>
      <c r="AJ267" s="126"/>
      <c r="AK267" s="126"/>
      <c r="AL267" s="126"/>
      <c r="AM267" s="126"/>
      <c r="AN267" s="126"/>
      <c r="AO267" s="126"/>
      <c r="AP267" s="126"/>
    </row>
    <row r="268" customHeight="1" spans="12:42">
      <c r="L268" s="126"/>
      <c r="M268" s="126"/>
      <c r="N268" s="126"/>
      <c r="O268" s="126"/>
      <c r="P268" s="126"/>
      <c r="Q268" s="126"/>
      <c r="R268" s="126"/>
      <c r="S268" s="126"/>
      <c r="T268" s="126"/>
      <c r="U268" s="126"/>
      <c r="V268" s="126"/>
      <c r="W268" s="126"/>
      <c r="X268" s="126"/>
      <c r="Y268" s="126"/>
      <c r="Z268" s="126"/>
      <c r="AA268" s="126"/>
      <c r="AB268" s="126"/>
      <c r="AC268" s="126"/>
      <c r="AD268" s="126"/>
      <c r="AE268" s="126"/>
      <c r="AF268" s="126"/>
      <c r="AG268" s="126"/>
      <c r="AH268" s="126"/>
      <c r="AI268" s="126"/>
      <c r="AJ268" s="126"/>
      <c r="AK268" s="126"/>
      <c r="AL268" s="126"/>
      <c r="AM268" s="126"/>
      <c r="AN268" s="126"/>
      <c r="AO268" s="126"/>
      <c r="AP268" s="126"/>
    </row>
    <row r="269" customHeight="1" spans="12:42">
      <c r="L269" s="126"/>
      <c r="M269" s="126"/>
      <c r="N269" s="126"/>
      <c r="O269" s="126"/>
      <c r="P269" s="126"/>
      <c r="Q269" s="126"/>
      <c r="R269" s="126"/>
      <c r="S269" s="126"/>
      <c r="T269" s="126"/>
      <c r="U269" s="126"/>
      <c r="V269" s="126"/>
      <c r="W269" s="126"/>
      <c r="X269" s="126"/>
      <c r="Y269" s="126"/>
      <c r="Z269" s="126"/>
      <c r="AA269" s="126"/>
      <c r="AB269" s="126"/>
      <c r="AC269" s="126"/>
      <c r="AD269" s="126"/>
      <c r="AE269" s="126"/>
      <c r="AF269" s="126"/>
      <c r="AG269" s="126"/>
      <c r="AH269" s="126"/>
      <c r="AI269" s="126"/>
      <c r="AJ269" s="126"/>
      <c r="AK269" s="126"/>
      <c r="AL269" s="126"/>
      <c r="AM269" s="126"/>
      <c r="AN269" s="126"/>
      <c r="AO269" s="126"/>
      <c r="AP269" s="126"/>
    </row>
    <row r="270" customHeight="1" spans="12:42">
      <c r="L270" s="126"/>
      <c r="M270" s="126"/>
      <c r="N270" s="126"/>
      <c r="O270" s="126"/>
      <c r="P270" s="126"/>
      <c r="Q270" s="126"/>
      <c r="R270" s="126"/>
      <c r="S270" s="126"/>
      <c r="T270" s="126"/>
      <c r="U270" s="126"/>
      <c r="V270" s="126"/>
      <c r="W270" s="126"/>
      <c r="X270" s="126"/>
      <c r="Y270" s="126"/>
      <c r="Z270" s="126"/>
      <c r="AA270" s="126"/>
      <c r="AB270" s="126"/>
      <c r="AC270" s="126"/>
      <c r="AD270" s="126"/>
      <c r="AE270" s="126"/>
      <c r="AF270" s="126"/>
      <c r="AG270" s="126"/>
      <c r="AH270" s="126"/>
      <c r="AI270" s="126"/>
      <c r="AJ270" s="126"/>
      <c r="AK270" s="126"/>
      <c r="AL270" s="126"/>
      <c r="AM270" s="126"/>
      <c r="AN270" s="126"/>
      <c r="AO270" s="126"/>
      <c r="AP270" s="126"/>
    </row>
    <row r="271" customHeight="1" spans="12:42">
      <c r="L271" s="126"/>
      <c r="M271" s="126"/>
      <c r="N271" s="126"/>
      <c r="O271" s="126"/>
      <c r="P271" s="126"/>
      <c r="Q271" s="126"/>
      <c r="R271" s="126"/>
      <c r="S271" s="126"/>
      <c r="T271" s="126"/>
      <c r="U271" s="126"/>
      <c r="V271" s="126"/>
      <c r="W271" s="126"/>
      <c r="X271" s="126"/>
      <c r="Y271" s="126"/>
      <c r="Z271" s="126"/>
      <c r="AA271" s="126"/>
      <c r="AB271" s="126"/>
      <c r="AC271" s="126"/>
      <c r="AD271" s="126"/>
      <c r="AE271" s="126"/>
      <c r="AF271" s="126"/>
      <c r="AG271" s="126"/>
      <c r="AH271" s="126"/>
      <c r="AI271" s="126"/>
      <c r="AJ271" s="126"/>
      <c r="AK271" s="126"/>
      <c r="AL271" s="126"/>
      <c r="AM271" s="126"/>
      <c r="AN271" s="126"/>
      <c r="AO271" s="126"/>
      <c r="AP271" s="126"/>
    </row>
    <row r="272" customHeight="1" spans="12:42">
      <c r="L272" s="126"/>
      <c r="M272" s="126"/>
      <c r="N272" s="126"/>
      <c r="O272" s="126"/>
      <c r="P272" s="126"/>
      <c r="Q272" s="126"/>
      <c r="R272" s="126"/>
      <c r="S272" s="126"/>
      <c r="T272" s="126"/>
      <c r="U272" s="126"/>
      <c r="V272" s="126"/>
      <c r="W272" s="126"/>
      <c r="X272" s="126"/>
      <c r="Y272" s="126"/>
      <c r="Z272" s="126"/>
      <c r="AA272" s="126"/>
      <c r="AB272" s="126"/>
      <c r="AC272" s="126"/>
      <c r="AD272" s="126"/>
      <c r="AE272" s="126"/>
      <c r="AF272" s="126"/>
      <c r="AG272" s="126"/>
      <c r="AH272" s="126"/>
      <c r="AI272" s="126"/>
      <c r="AJ272" s="126"/>
      <c r="AK272" s="126"/>
      <c r="AL272" s="126"/>
      <c r="AM272" s="126"/>
      <c r="AN272" s="126"/>
      <c r="AO272" s="126"/>
      <c r="AP272" s="126"/>
    </row>
    <row r="273" customHeight="1" spans="12:42">
      <c r="L273" s="126"/>
      <c r="M273" s="126"/>
      <c r="N273" s="126"/>
      <c r="O273" s="126"/>
      <c r="P273" s="126"/>
      <c r="Q273" s="126"/>
      <c r="R273" s="126"/>
      <c r="S273" s="126"/>
      <c r="T273" s="126"/>
      <c r="U273" s="126"/>
      <c r="V273" s="126"/>
      <c r="W273" s="126"/>
      <c r="X273" s="126"/>
      <c r="Y273" s="126"/>
      <c r="Z273" s="126"/>
      <c r="AA273" s="126"/>
      <c r="AB273" s="126"/>
      <c r="AC273" s="126"/>
      <c r="AD273" s="126"/>
      <c r="AE273" s="126"/>
      <c r="AF273" s="126"/>
      <c r="AG273" s="126"/>
      <c r="AH273" s="126"/>
      <c r="AI273" s="126"/>
      <c r="AJ273" s="126"/>
      <c r="AK273" s="126"/>
      <c r="AL273" s="126"/>
      <c r="AM273" s="126"/>
      <c r="AN273" s="126"/>
      <c r="AO273" s="126"/>
      <c r="AP273" s="126"/>
    </row>
    <row r="274" customHeight="1" spans="12:42">
      <c r="L274" s="126"/>
      <c r="M274" s="126"/>
      <c r="N274" s="126"/>
      <c r="O274" s="126"/>
      <c r="P274" s="126"/>
      <c r="Q274" s="126"/>
      <c r="R274" s="126"/>
      <c r="S274" s="126"/>
      <c r="T274" s="126"/>
      <c r="U274" s="126"/>
      <c r="V274" s="126"/>
      <c r="W274" s="126"/>
      <c r="X274" s="126"/>
      <c r="Y274" s="126"/>
      <c r="Z274" s="126"/>
      <c r="AA274" s="126"/>
      <c r="AB274" s="126"/>
      <c r="AC274" s="126"/>
      <c r="AD274" s="126"/>
      <c r="AE274" s="126"/>
      <c r="AF274" s="126"/>
      <c r="AG274" s="126"/>
      <c r="AH274" s="126"/>
      <c r="AI274" s="126"/>
      <c r="AJ274" s="126"/>
      <c r="AK274" s="126"/>
      <c r="AL274" s="126"/>
      <c r="AM274" s="126"/>
      <c r="AN274" s="126"/>
      <c r="AO274" s="126"/>
      <c r="AP274" s="126"/>
    </row>
    <row r="275" customHeight="1" spans="12:42">
      <c r="L275" s="126"/>
      <c r="M275" s="126"/>
      <c r="N275" s="126"/>
      <c r="O275" s="126"/>
      <c r="P275" s="126"/>
      <c r="Q275" s="126"/>
      <c r="R275" s="126"/>
      <c r="S275" s="126"/>
      <c r="T275" s="126"/>
      <c r="U275" s="126"/>
      <c r="V275" s="126"/>
      <c r="W275" s="126"/>
      <c r="X275" s="126"/>
      <c r="Y275" s="126"/>
      <c r="Z275" s="126"/>
      <c r="AA275" s="126"/>
      <c r="AB275" s="126"/>
      <c r="AC275" s="126"/>
      <c r="AD275" s="126"/>
      <c r="AE275" s="126"/>
      <c r="AF275" s="126"/>
      <c r="AG275" s="126"/>
      <c r="AH275" s="126"/>
      <c r="AI275" s="126"/>
      <c r="AJ275" s="126"/>
      <c r="AK275" s="126"/>
      <c r="AL275" s="126"/>
      <c r="AM275" s="126"/>
      <c r="AN275" s="126"/>
      <c r="AO275" s="126"/>
      <c r="AP275" s="126"/>
    </row>
    <row r="276" customHeight="1" spans="12:42">
      <c r="L276" s="126"/>
      <c r="M276" s="126"/>
      <c r="N276" s="126"/>
      <c r="O276" s="126"/>
      <c r="P276" s="126"/>
      <c r="Q276" s="126"/>
      <c r="R276" s="126"/>
      <c r="S276" s="126"/>
      <c r="T276" s="126"/>
      <c r="U276" s="126"/>
      <c r="V276" s="126"/>
      <c r="W276" s="126"/>
      <c r="X276" s="126"/>
      <c r="Y276" s="126"/>
      <c r="Z276" s="126"/>
      <c r="AA276" s="126"/>
      <c r="AB276" s="126"/>
      <c r="AC276" s="126"/>
      <c r="AD276" s="126"/>
      <c r="AE276" s="126"/>
      <c r="AF276" s="126"/>
      <c r="AG276" s="126"/>
      <c r="AH276" s="126"/>
      <c r="AI276" s="126"/>
      <c r="AJ276" s="126"/>
      <c r="AK276" s="126"/>
      <c r="AL276" s="126"/>
      <c r="AM276" s="126"/>
      <c r="AN276" s="126"/>
      <c r="AO276" s="126"/>
      <c r="AP276" s="126"/>
    </row>
    <row r="277" customHeight="1" spans="12:42">
      <c r="L277" s="126"/>
      <c r="M277" s="126"/>
      <c r="N277" s="126"/>
      <c r="O277" s="126"/>
      <c r="P277" s="126"/>
      <c r="Q277" s="126"/>
      <c r="R277" s="126"/>
      <c r="S277" s="126"/>
      <c r="T277" s="126"/>
      <c r="U277" s="126"/>
      <c r="V277" s="126"/>
      <c r="W277" s="126"/>
      <c r="X277" s="126"/>
      <c r="Y277" s="126"/>
      <c r="Z277" s="126"/>
      <c r="AA277" s="126"/>
      <c r="AB277" s="126"/>
      <c r="AC277" s="126"/>
      <c r="AD277" s="126"/>
      <c r="AE277" s="126"/>
      <c r="AF277" s="126"/>
      <c r="AG277" s="126"/>
      <c r="AH277" s="126"/>
      <c r="AI277" s="126"/>
      <c r="AJ277" s="126"/>
      <c r="AK277" s="126"/>
      <c r="AL277" s="126"/>
      <c r="AM277" s="126"/>
      <c r="AN277" s="126"/>
      <c r="AO277" s="126"/>
      <c r="AP277" s="126"/>
    </row>
    <row r="278" customHeight="1" spans="12:42">
      <c r="L278" s="126"/>
      <c r="M278" s="126"/>
      <c r="N278" s="126"/>
      <c r="O278" s="126"/>
      <c r="P278" s="126"/>
      <c r="Q278" s="126"/>
      <c r="R278" s="126"/>
      <c r="S278" s="126"/>
      <c r="T278" s="126"/>
      <c r="U278" s="126"/>
      <c r="V278" s="126"/>
      <c r="W278" s="126"/>
      <c r="X278" s="126"/>
      <c r="Y278" s="126"/>
      <c r="Z278" s="126"/>
      <c r="AA278" s="126"/>
      <c r="AB278" s="126"/>
      <c r="AC278" s="126"/>
      <c r="AD278" s="126"/>
      <c r="AE278" s="126"/>
      <c r="AF278" s="126"/>
      <c r="AG278" s="126"/>
      <c r="AH278" s="126"/>
      <c r="AI278" s="126"/>
      <c r="AJ278" s="126"/>
      <c r="AK278" s="126"/>
      <c r="AL278" s="126"/>
      <c r="AM278" s="126"/>
      <c r="AN278" s="126"/>
      <c r="AO278" s="126"/>
      <c r="AP278" s="126"/>
    </row>
    <row r="279" customHeight="1" spans="12:42">
      <c r="L279" s="126"/>
      <c r="M279" s="126"/>
      <c r="N279" s="126"/>
      <c r="O279" s="126"/>
      <c r="P279" s="126"/>
      <c r="Q279" s="126"/>
      <c r="R279" s="126"/>
      <c r="S279" s="126"/>
      <c r="T279" s="126"/>
      <c r="U279" s="126"/>
      <c r="V279" s="126"/>
      <c r="W279" s="126"/>
      <c r="X279" s="126"/>
      <c r="Y279" s="126"/>
      <c r="Z279" s="126"/>
      <c r="AA279" s="126"/>
      <c r="AB279" s="126"/>
      <c r="AC279" s="126"/>
      <c r="AD279" s="126"/>
      <c r="AE279" s="126"/>
      <c r="AF279" s="126"/>
      <c r="AG279" s="126"/>
      <c r="AH279" s="126"/>
      <c r="AI279" s="126"/>
      <c r="AJ279" s="126"/>
      <c r="AK279" s="126"/>
      <c r="AL279" s="126"/>
      <c r="AM279" s="126"/>
      <c r="AN279" s="126"/>
      <c r="AO279" s="126"/>
      <c r="AP279" s="126"/>
    </row>
    <row r="280" customHeight="1" spans="12:42">
      <c r="L280" s="126"/>
      <c r="M280" s="126"/>
      <c r="N280" s="126"/>
      <c r="O280" s="126"/>
      <c r="P280" s="126"/>
      <c r="Q280" s="126"/>
      <c r="R280" s="126"/>
      <c r="S280" s="126"/>
      <c r="T280" s="126"/>
      <c r="U280" s="126"/>
      <c r="V280" s="126"/>
      <c r="W280" s="126"/>
      <c r="X280" s="126"/>
      <c r="Y280" s="126"/>
      <c r="Z280" s="126"/>
      <c r="AA280" s="126"/>
      <c r="AB280" s="126"/>
      <c r="AC280" s="126"/>
      <c r="AD280" s="126"/>
      <c r="AE280" s="126"/>
      <c r="AF280" s="126"/>
      <c r="AG280" s="126"/>
      <c r="AH280" s="126"/>
      <c r="AI280" s="126"/>
      <c r="AJ280" s="126"/>
      <c r="AK280" s="126"/>
      <c r="AL280" s="126"/>
      <c r="AM280" s="126"/>
      <c r="AN280" s="126"/>
      <c r="AO280" s="126"/>
      <c r="AP280" s="126"/>
    </row>
    <row r="281" customHeight="1" spans="12:42">
      <c r="L281" s="126"/>
      <c r="M281" s="126"/>
      <c r="N281" s="126"/>
      <c r="O281" s="126"/>
      <c r="P281" s="126"/>
      <c r="Q281" s="126"/>
      <c r="R281" s="126"/>
      <c r="S281" s="126"/>
      <c r="T281" s="126"/>
      <c r="U281" s="126"/>
      <c r="V281" s="126"/>
      <c r="W281" s="126"/>
      <c r="X281" s="126"/>
      <c r="Y281" s="126"/>
      <c r="Z281" s="126"/>
      <c r="AA281" s="126"/>
      <c r="AB281" s="126"/>
      <c r="AC281" s="126"/>
      <c r="AD281" s="126"/>
      <c r="AE281" s="126"/>
      <c r="AF281" s="126"/>
      <c r="AG281" s="126"/>
      <c r="AH281" s="126"/>
      <c r="AI281" s="126"/>
      <c r="AJ281" s="126"/>
      <c r="AK281" s="126"/>
      <c r="AL281" s="126"/>
      <c r="AM281" s="126"/>
      <c r="AN281" s="126"/>
      <c r="AO281" s="126"/>
      <c r="AP281" s="126"/>
    </row>
    <row r="282" customHeight="1" spans="12:42">
      <c r="L282" s="126"/>
      <c r="M282" s="126"/>
      <c r="N282" s="126"/>
      <c r="O282" s="126"/>
      <c r="P282" s="126"/>
      <c r="Q282" s="126"/>
      <c r="R282" s="126"/>
      <c r="S282" s="126"/>
      <c r="T282" s="126"/>
      <c r="U282" s="126"/>
      <c r="V282" s="126"/>
      <c r="W282" s="126"/>
      <c r="X282" s="126"/>
      <c r="Y282" s="126"/>
      <c r="Z282" s="126"/>
      <c r="AA282" s="126"/>
      <c r="AB282" s="126"/>
      <c r="AC282" s="126"/>
      <c r="AD282" s="126"/>
      <c r="AE282" s="126"/>
      <c r="AF282" s="126"/>
      <c r="AG282" s="126"/>
      <c r="AH282" s="126"/>
      <c r="AI282" s="126"/>
      <c r="AJ282" s="126"/>
      <c r="AK282" s="126"/>
      <c r="AL282" s="126"/>
      <c r="AM282" s="126"/>
      <c r="AN282" s="126"/>
      <c r="AO282" s="126"/>
      <c r="AP282" s="126"/>
    </row>
    <row r="283" customHeight="1" spans="12:42">
      <c r="L283" s="126"/>
      <c r="M283" s="126"/>
      <c r="N283" s="126"/>
      <c r="O283" s="126"/>
      <c r="P283" s="126"/>
      <c r="Q283" s="126"/>
      <c r="R283" s="126"/>
      <c r="S283" s="126"/>
      <c r="T283" s="126"/>
      <c r="U283" s="126"/>
      <c r="V283" s="126"/>
      <c r="W283" s="126"/>
      <c r="X283" s="126"/>
      <c r="Y283" s="126"/>
      <c r="Z283" s="126"/>
      <c r="AA283" s="126"/>
      <c r="AB283" s="126"/>
      <c r="AC283" s="126"/>
      <c r="AD283" s="126"/>
      <c r="AE283" s="126"/>
      <c r="AF283" s="126"/>
      <c r="AG283" s="126"/>
      <c r="AH283" s="126"/>
      <c r="AI283" s="126"/>
      <c r="AJ283" s="126"/>
      <c r="AK283" s="126"/>
      <c r="AL283" s="126"/>
      <c r="AM283" s="126"/>
      <c r="AN283" s="126"/>
      <c r="AO283" s="126"/>
      <c r="AP283" s="126"/>
    </row>
    <row r="284" customHeight="1" spans="12:42">
      <c r="L284" s="126"/>
      <c r="M284" s="126"/>
      <c r="N284" s="126"/>
      <c r="O284" s="126"/>
      <c r="P284" s="126"/>
      <c r="Q284" s="126"/>
      <c r="R284" s="126"/>
      <c r="S284" s="126"/>
      <c r="T284" s="126"/>
      <c r="U284" s="126"/>
      <c r="V284" s="126"/>
      <c r="W284" s="126"/>
      <c r="X284" s="126"/>
      <c r="Y284" s="126"/>
      <c r="Z284" s="126"/>
      <c r="AA284" s="126"/>
      <c r="AB284" s="126"/>
      <c r="AC284" s="126"/>
      <c r="AD284" s="126"/>
      <c r="AE284" s="126"/>
      <c r="AF284" s="126"/>
      <c r="AG284" s="126"/>
      <c r="AH284" s="126"/>
      <c r="AI284" s="126"/>
      <c r="AJ284" s="126"/>
      <c r="AK284" s="126"/>
      <c r="AL284" s="126"/>
      <c r="AM284" s="126"/>
      <c r="AN284" s="126"/>
      <c r="AO284" s="126"/>
      <c r="AP284" s="126"/>
    </row>
    <row r="285" customHeight="1" spans="12:42">
      <c r="L285" s="126"/>
      <c r="M285" s="126"/>
      <c r="N285" s="126"/>
      <c r="O285" s="126"/>
      <c r="P285" s="126"/>
      <c r="Q285" s="126"/>
      <c r="R285" s="126"/>
      <c r="S285" s="126"/>
      <c r="T285" s="126"/>
      <c r="U285" s="126"/>
      <c r="V285" s="126"/>
      <c r="W285" s="126"/>
      <c r="X285" s="126"/>
      <c r="Y285" s="126"/>
      <c r="Z285" s="126"/>
      <c r="AA285" s="126"/>
      <c r="AB285" s="126"/>
      <c r="AC285" s="126"/>
      <c r="AD285" s="126"/>
      <c r="AE285" s="126"/>
      <c r="AF285" s="126"/>
      <c r="AG285" s="126"/>
      <c r="AH285" s="126"/>
      <c r="AI285" s="126"/>
      <c r="AJ285" s="126"/>
      <c r="AK285" s="126"/>
      <c r="AL285" s="126"/>
      <c r="AM285" s="126"/>
      <c r="AN285" s="126"/>
      <c r="AO285" s="126"/>
      <c r="AP285" s="126"/>
    </row>
    <row r="286" customHeight="1" spans="12:42">
      <c r="L286" s="126"/>
      <c r="M286" s="126"/>
      <c r="N286" s="126"/>
      <c r="O286" s="126"/>
      <c r="P286" s="126"/>
      <c r="Q286" s="126"/>
      <c r="R286" s="126"/>
      <c r="S286" s="126"/>
      <c r="T286" s="126"/>
      <c r="U286" s="126"/>
      <c r="V286" s="126"/>
      <c r="W286" s="126"/>
      <c r="X286" s="126"/>
      <c r="Y286" s="126"/>
      <c r="Z286" s="126"/>
      <c r="AA286" s="126"/>
      <c r="AB286" s="126"/>
      <c r="AC286" s="126"/>
      <c r="AD286" s="126"/>
      <c r="AE286" s="126"/>
      <c r="AF286" s="126"/>
      <c r="AG286" s="126"/>
      <c r="AH286" s="126"/>
      <c r="AI286" s="126"/>
      <c r="AJ286" s="126"/>
      <c r="AK286" s="126"/>
      <c r="AL286" s="126"/>
      <c r="AM286" s="126"/>
      <c r="AN286" s="126"/>
      <c r="AO286" s="126"/>
      <c r="AP286" s="126"/>
    </row>
    <row r="287" customHeight="1" spans="12:42">
      <c r="L287" s="126"/>
      <c r="M287" s="126"/>
      <c r="N287" s="126"/>
      <c r="O287" s="126"/>
      <c r="P287" s="126"/>
      <c r="Q287" s="126"/>
      <c r="R287" s="126"/>
      <c r="S287" s="126"/>
      <c r="T287" s="126"/>
      <c r="U287" s="126"/>
      <c r="V287" s="126"/>
      <c r="W287" s="126"/>
      <c r="X287" s="126"/>
      <c r="Y287" s="126"/>
      <c r="Z287" s="126"/>
      <c r="AA287" s="126"/>
      <c r="AB287" s="126"/>
      <c r="AC287" s="126"/>
      <c r="AD287" s="126"/>
      <c r="AE287" s="126"/>
      <c r="AF287" s="126"/>
      <c r="AG287" s="126"/>
      <c r="AH287" s="126"/>
      <c r="AI287" s="126"/>
      <c r="AJ287" s="126"/>
      <c r="AK287" s="126"/>
      <c r="AL287" s="126"/>
      <c r="AM287" s="126"/>
      <c r="AN287" s="126"/>
      <c r="AO287" s="126"/>
      <c r="AP287" s="126"/>
    </row>
    <row r="288" customHeight="1" spans="12:42">
      <c r="L288" s="126"/>
      <c r="M288" s="126"/>
      <c r="N288" s="126"/>
      <c r="O288" s="126"/>
      <c r="P288" s="126"/>
      <c r="Q288" s="126"/>
      <c r="R288" s="126"/>
      <c r="S288" s="126"/>
      <c r="T288" s="126"/>
      <c r="U288" s="126"/>
      <c r="V288" s="126"/>
      <c r="W288" s="126"/>
      <c r="X288" s="126"/>
      <c r="Y288" s="126"/>
      <c r="Z288" s="126"/>
      <c r="AA288" s="126"/>
      <c r="AB288" s="126"/>
      <c r="AC288" s="126"/>
      <c r="AD288" s="126"/>
      <c r="AE288" s="126"/>
      <c r="AF288" s="126"/>
      <c r="AG288" s="126"/>
      <c r="AH288" s="126"/>
      <c r="AI288" s="126"/>
      <c r="AJ288" s="126"/>
      <c r="AK288" s="126"/>
      <c r="AL288" s="126"/>
      <c r="AM288" s="126"/>
      <c r="AN288" s="126"/>
      <c r="AO288" s="126"/>
      <c r="AP288" s="126"/>
    </row>
    <row r="289" customHeight="1" spans="12:42">
      <c r="L289" s="126"/>
      <c r="M289" s="126"/>
      <c r="N289" s="126"/>
      <c r="O289" s="126"/>
      <c r="P289" s="126"/>
      <c r="Q289" s="126"/>
      <c r="R289" s="126"/>
      <c r="S289" s="126"/>
      <c r="T289" s="126"/>
      <c r="U289" s="126"/>
      <c r="V289" s="126"/>
      <c r="W289" s="126"/>
      <c r="X289" s="126"/>
      <c r="Y289" s="126"/>
      <c r="Z289" s="126"/>
      <c r="AA289" s="126"/>
      <c r="AB289" s="126"/>
      <c r="AC289" s="126"/>
      <c r="AD289" s="126"/>
      <c r="AE289" s="126"/>
      <c r="AF289" s="126"/>
      <c r="AG289" s="126"/>
      <c r="AH289" s="126"/>
      <c r="AI289" s="126"/>
      <c r="AJ289" s="126"/>
      <c r="AK289" s="126"/>
      <c r="AL289" s="126"/>
      <c r="AM289" s="126"/>
      <c r="AN289" s="126"/>
      <c r="AO289" s="126"/>
      <c r="AP289" s="126"/>
    </row>
    <row r="290" customHeight="1" spans="12:42">
      <c r="L290" s="126"/>
      <c r="M290" s="126"/>
      <c r="N290" s="126"/>
      <c r="O290" s="126"/>
      <c r="P290" s="126"/>
      <c r="Q290" s="126"/>
      <c r="R290" s="126"/>
      <c r="S290" s="126"/>
      <c r="T290" s="126"/>
      <c r="U290" s="126"/>
      <c r="V290" s="126"/>
      <c r="W290" s="126"/>
      <c r="X290" s="126"/>
      <c r="Y290" s="126"/>
      <c r="Z290" s="126"/>
      <c r="AA290" s="126"/>
      <c r="AB290" s="126"/>
      <c r="AC290" s="126"/>
      <c r="AD290" s="126"/>
      <c r="AE290" s="126"/>
      <c r="AF290" s="126"/>
      <c r="AG290" s="126"/>
      <c r="AH290" s="126"/>
      <c r="AI290" s="126"/>
      <c r="AJ290" s="126"/>
      <c r="AK290" s="126"/>
      <c r="AL290" s="126"/>
      <c r="AM290" s="126"/>
      <c r="AN290" s="126"/>
      <c r="AO290" s="126"/>
      <c r="AP290" s="126"/>
    </row>
    <row r="291" customHeight="1" spans="12:42">
      <c r="L291" s="126"/>
      <c r="M291" s="126"/>
      <c r="N291" s="126"/>
      <c r="O291" s="126"/>
      <c r="P291" s="126"/>
      <c r="Q291" s="126"/>
      <c r="R291" s="126"/>
      <c r="S291" s="126"/>
      <c r="T291" s="126"/>
      <c r="U291" s="126"/>
      <c r="V291" s="126"/>
      <c r="W291" s="126"/>
      <c r="X291" s="126"/>
      <c r="Y291" s="126"/>
      <c r="Z291" s="126"/>
      <c r="AA291" s="126"/>
      <c r="AB291" s="126"/>
      <c r="AC291" s="126"/>
      <c r="AD291" s="126"/>
      <c r="AE291" s="126"/>
      <c r="AF291" s="126"/>
      <c r="AG291" s="126"/>
      <c r="AH291" s="126"/>
      <c r="AI291" s="126"/>
      <c r="AJ291" s="126"/>
      <c r="AK291" s="126"/>
      <c r="AL291" s="126"/>
      <c r="AM291" s="126"/>
      <c r="AN291" s="126"/>
      <c r="AO291" s="126"/>
      <c r="AP291" s="126"/>
    </row>
    <row r="292" customHeight="1" spans="12:42">
      <c r="L292" s="126"/>
      <c r="M292" s="126"/>
      <c r="N292" s="126"/>
      <c r="O292" s="126"/>
      <c r="P292" s="126"/>
      <c r="Q292" s="126"/>
      <c r="R292" s="126"/>
      <c r="S292" s="126"/>
      <c r="T292" s="126"/>
      <c r="U292" s="126"/>
      <c r="V292" s="126"/>
      <c r="W292" s="126"/>
      <c r="X292" s="126"/>
      <c r="Y292" s="126"/>
      <c r="Z292" s="126"/>
      <c r="AA292" s="126"/>
      <c r="AB292" s="126"/>
      <c r="AC292" s="126"/>
      <c r="AD292" s="126"/>
      <c r="AE292" s="126"/>
      <c r="AF292" s="126"/>
      <c r="AG292" s="126"/>
      <c r="AH292" s="126"/>
      <c r="AI292" s="126"/>
      <c r="AJ292" s="126"/>
      <c r="AK292" s="126"/>
      <c r="AL292" s="126"/>
      <c r="AM292" s="126"/>
      <c r="AN292" s="126"/>
      <c r="AO292" s="126"/>
      <c r="AP292" s="126"/>
    </row>
    <row r="293" customHeight="1" spans="12:42">
      <c r="L293" s="126"/>
      <c r="M293" s="126"/>
      <c r="N293" s="126"/>
      <c r="O293" s="126"/>
      <c r="P293" s="126"/>
      <c r="Q293" s="126"/>
      <c r="R293" s="126"/>
      <c r="S293" s="126"/>
      <c r="T293" s="126"/>
      <c r="U293" s="126"/>
      <c r="V293" s="126"/>
      <c r="W293" s="126"/>
      <c r="X293" s="126"/>
      <c r="Y293" s="126"/>
      <c r="Z293" s="126"/>
      <c r="AA293" s="126"/>
      <c r="AB293" s="126"/>
      <c r="AC293" s="126"/>
      <c r="AD293" s="126"/>
      <c r="AE293" s="126"/>
      <c r="AF293" s="126"/>
      <c r="AG293" s="126"/>
      <c r="AH293" s="126"/>
      <c r="AI293" s="126"/>
      <c r="AJ293" s="126"/>
      <c r="AK293" s="126"/>
      <c r="AL293" s="126"/>
      <c r="AM293" s="126"/>
      <c r="AN293" s="126"/>
      <c r="AO293" s="126"/>
      <c r="AP293" s="126"/>
    </row>
    <row r="294" customHeight="1" spans="12:42">
      <c r="L294" s="126"/>
      <c r="M294" s="126"/>
      <c r="N294" s="126"/>
      <c r="O294" s="126"/>
      <c r="P294" s="126"/>
      <c r="Q294" s="126"/>
      <c r="R294" s="126"/>
      <c r="S294" s="126"/>
      <c r="T294" s="126"/>
      <c r="U294" s="126"/>
      <c r="V294" s="126"/>
      <c r="W294" s="126"/>
      <c r="X294" s="126"/>
      <c r="Y294" s="126"/>
      <c r="Z294" s="126"/>
      <c r="AA294" s="126"/>
      <c r="AB294" s="126"/>
      <c r="AC294" s="126"/>
      <c r="AD294" s="126"/>
      <c r="AE294" s="126"/>
      <c r="AF294" s="126"/>
      <c r="AG294" s="126"/>
      <c r="AH294" s="126"/>
      <c r="AI294" s="126"/>
      <c r="AJ294" s="126"/>
      <c r="AK294" s="126"/>
      <c r="AL294" s="126"/>
      <c r="AM294" s="126"/>
      <c r="AN294" s="126"/>
      <c r="AO294" s="126"/>
      <c r="AP294" s="126"/>
    </row>
    <row r="295" customHeight="1" spans="12:42">
      <c r="L295" s="126"/>
      <c r="M295" s="126"/>
      <c r="N295" s="126"/>
      <c r="O295" s="126"/>
      <c r="P295" s="126"/>
      <c r="Q295" s="126"/>
      <c r="R295" s="126"/>
      <c r="S295" s="126"/>
      <c r="T295" s="126"/>
      <c r="U295" s="126"/>
      <c r="V295" s="126"/>
      <c r="W295" s="126"/>
      <c r="X295" s="126"/>
      <c r="Y295" s="126"/>
      <c r="Z295" s="126"/>
      <c r="AA295" s="126"/>
      <c r="AB295" s="126"/>
      <c r="AC295" s="126"/>
      <c r="AD295" s="126"/>
      <c r="AE295" s="126"/>
      <c r="AF295" s="126"/>
      <c r="AG295" s="126"/>
      <c r="AH295" s="126"/>
      <c r="AI295" s="126"/>
      <c r="AJ295" s="126"/>
      <c r="AK295" s="126"/>
      <c r="AL295" s="126"/>
      <c r="AM295" s="126"/>
      <c r="AN295" s="126"/>
      <c r="AO295" s="126"/>
      <c r="AP295" s="126"/>
    </row>
    <row r="296" customHeight="1" spans="12:42">
      <c r="L296" s="126"/>
      <c r="M296" s="126"/>
      <c r="N296" s="126"/>
      <c r="O296" s="126"/>
      <c r="P296" s="126"/>
      <c r="Q296" s="126"/>
      <c r="R296" s="126"/>
      <c r="S296" s="126"/>
      <c r="T296" s="126"/>
      <c r="U296" s="126"/>
      <c r="V296" s="126"/>
      <c r="W296" s="126"/>
      <c r="X296" s="126"/>
      <c r="Y296" s="126"/>
      <c r="Z296" s="126"/>
      <c r="AA296" s="126"/>
      <c r="AB296" s="126"/>
      <c r="AC296" s="126"/>
      <c r="AD296" s="126"/>
      <c r="AE296" s="126"/>
      <c r="AF296" s="126"/>
      <c r="AG296" s="126"/>
      <c r="AH296" s="126"/>
      <c r="AI296" s="126"/>
      <c r="AJ296" s="126"/>
      <c r="AK296" s="126"/>
      <c r="AL296" s="126"/>
      <c r="AM296" s="126"/>
      <c r="AN296" s="126"/>
      <c r="AO296" s="126"/>
      <c r="AP296" s="126"/>
    </row>
    <row r="297" customHeight="1" spans="12:42">
      <c r="L297" s="126"/>
      <c r="M297" s="126"/>
      <c r="N297" s="126"/>
      <c r="O297" s="126"/>
      <c r="P297" s="126"/>
      <c r="Q297" s="126"/>
      <c r="R297" s="126"/>
      <c r="S297" s="126"/>
      <c r="T297" s="126"/>
      <c r="U297" s="126"/>
      <c r="V297" s="126"/>
      <c r="W297" s="126"/>
      <c r="X297" s="126"/>
      <c r="Y297" s="126"/>
      <c r="Z297" s="126"/>
      <c r="AA297" s="126"/>
      <c r="AB297" s="126"/>
      <c r="AC297" s="126"/>
      <c r="AD297" s="126"/>
      <c r="AE297" s="126"/>
      <c r="AF297" s="126"/>
      <c r="AG297" s="126"/>
      <c r="AH297" s="126"/>
      <c r="AI297" s="126"/>
      <c r="AJ297" s="126"/>
      <c r="AK297" s="126"/>
      <c r="AL297" s="126"/>
      <c r="AM297" s="126"/>
      <c r="AN297" s="126"/>
      <c r="AO297" s="126"/>
      <c r="AP297" s="126"/>
    </row>
    <row r="298" customHeight="1" spans="12:42">
      <c r="L298" s="126"/>
      <c r="M298" s="126"/>
      <c r="N298" s="126"/>
      <c r="O298" s="126"/>
      <c r="P298" s="126"/>
      <c r="Q298" s="126"/>
      <c r="R298" s="126"/>
      <c r="S298" s="126"/>
      <c r="T298" s="126"/>
      <c r="U298" s="126"/>
      <c r="V298" s="126"/>
      <c r="W298" s="126"/>
      <c r="X298" s="126"/>
      <c r="Y298" s="126"/>
      <c r="Z298" s="126"/>
      <c r="AA298" s="126"/>
      <c r="AB298" s="126"/>
      <c r="AC298" s="126"/>
      <c r="AD298" s="126"/>
      <c r="AE298" s="126"/>
      <c r="AF298" s="126"/>
      <c r="AG298" s="126"/>
      <c r="AH298" s="126"/>
      <c r="AI298" s="126"/>
      <c r="AJ298" s="126"/>
      <c r="AK298" s="126"/>
      <c r="AL298" s="126"/>
      <c r="AM298" s="126"/>
      <c r="AN298" s="126"/>
      <c r="AO298" s="126"/>
      <c r="AP298" s="126"/>
    </row>
    <row r="299" customHeight="1" spans="12:42">
      <c r="L299" s="126"/>
      <c r="M299" s="126"/>
      <c r="N299" s="126"/>
      <c r="O299" s="126"/>
      <c r="P299" s="126"/>
      <c r="Q299" s="126"/>
      <c r="R299" s="126"/>
      <c r="S299" s="126"/>
      <c r="T299" s="126"/>
      <c r="U299" s="126"/>
      <c r="V299" s="126"/>
      <c r="W299" s="126"/>
      <c r="X299" s="126"/>
      <c r="Y299" s="126"/>
      <c r="Z299" s="126"/>
      <c r="AA299" s="126"/>
      <c r="AB299" s="126"/>
      <c r="AC299" s="126"/>
      <c r="AD299" s="126"/>
      <c r="AE299" s="126"/>
      <c r="AF299" s="126"/>
      <c r="AG299" s="126"/>
      <c r="AH299" s="126"/>
      <c r="AI299" s="126"/>
      <c r="AJ299" s="126"/>
      <c r="AK299" s="126"/>
      <c r="AL299" s="126"/>
      <c r="AM299" s="126"/>
      <c r="AN299" s="126"/>
      <c r="AO299" s="126"/>
      <c r="AP299" s="126"/>
    </row>
    <row r="300" customHeight="1" spans="12:42">
      <c r="L300" s="126"/>
      <c r="M300" s="126"/>
      <c r="N300" s="126"/>
      <c r="O300" s="126"/>
      <c r="P300" s="126"/>
      <c r="Q300" s="126"/>
      <c r="R300" s="126"/>
      <c r="S300" s="126"/>
      <c r="T300" s="126"/>
      <c r="U300" s="126"/>
      <c r="V300" s="126"/>
      <c r="W300" s="126"/>
      <c r="X300" s="126"/>
      <c r="Y300" s="126"/>
      <c r="Z300" s="126"/>
      <c r="AA300" s="126"/>
      <c r="AB300" s="126"/>
      <c r="AC300" s="126"/>
      <c r="AD300" s="126"/>
      <c r="AE300" s="126"/>
      <c r="AF300" s="126"/>
      <c r="AG300" s="126"/>
      <c r="AH300" s="126"/>
      <c r="AI300" s="126"/>
      <c r="AJ300" s="126"/>
      <c r="AK300" s="126"/>
      <c r="AL300" s="126"/>
      <c r="AM300" s="126"/>
      <c r="AN300" s="126"/>
      <c r="AO300" s="126"/>
      <c r="AP300" s="126"/>
    </row>
    <row r="301" customHeight="1" spans="12:42">
      <c r="L301" s="126"/>
      <c r="M301" s="126"/>
      <c r="N301" s="126"/>
      <c r="O301" s="126"/>
      <c r="P301" s="126"/>
      <c r="Q301" s="126"/>
      <c r="R301" s="126"/>
      <c r="S301" s="126"/>
      <c r="T301" s="126"/>
      <c r="U301" s="126"/>
      <c r="V301" s="126"/>
      <c r="W301" s="126"/>
      <c r="X301" s="126"/>
      <c r="Y301" s="126"/>
      <c r="Z301" s="126"/>
      <c r="AA301" s="126"/>
      <c r="AB301" s="126"/>
      <c r="AC301" s="126"/>
      <c r="AD301" s="126"/>
      <c r="AE301" s="126"/>
      <c r="AF301" s="126"/>
      <c r="AG301" s="126"/>
      <c r="AH301" s="126"/>
      <c r="AI301" s="126"/>
      <c r="AJ301" s="126"/>
      <c r="AK301" s="126"/>
      <c r="AL301" s="126"/>
      <c r="AM301" s="126"/>
      <c r="AN301" s="126"/>
      <c r="AO301" s="126"/>
      <c r="AP301" s="126"/>
    </row>
    <row r="302" customHeight="1" spans="12:42">
      <c r="L302" s="126"/>
      <c r="M302" s="126"/>
      <c r="N302" s="126"/>
      <c r="O302" s="126"/>
      <c r="P302" s="126"/>
      <c r="Q302" s="126"/>
      <c r="R302" s="126"/>
      <c r="S302" s="126"/>
      <c r="T302" s="126"/>
      <c r="U302" s="126"/>
      <c r="V302" s="126"/>
      <c r="W302" s="126"/>
      <c r="X302" s="126"/>
      <c r="Y302" s="126"/>
      <c r="Z302" s="126"/>
      <c r="AA302" s="126"/>
      <c r="AB302" s="126"/>
      <c r="AC302" s="126"/>
      <c r="AD302" s="126"/>
      <c r="AE302" s="126"/>
      <c r="AF302" s="126"/>
      <c r="AG302" s="126"/>
      <c r="AH302" s="126"/>
      <c r="AI302" s="126"/>
      <c r="AJ302" s="126"/>
      <c r="AK302" s="126"/>
      <c r="AL302" s="126"/>
      <c r="AM302" s="126"/>
      <c r="AN302" s="126"/>
      <c r="AO302" s="126"/>
      <c r="AP302" s="126"/>
    </row>
    <row r="303" customHeight="1" spans="12:42">
      <c r="L303" s="126"/>
      <c r="M303" s="126"/>
      <c r="N303" s="126"/>
      <c r="O303" s="126"/>
      <c r="P303" s="126"/>
      <c r="Q303" s="126"/>
      <c r="R303" s="126"/>
      <c r="S303" s="126"/>
      <c r="T303" s="126"/>
      <c r="U303" s="126"/>
      <c r="V303" s="126"/>
      <c r="W303" s="126"/>
      <c r="X303" s="126"/>
      <c r="Y303" s="126"/>
      <c r="Z303" s="126"/>
      <c r="AA303" s="126"/>
      <c r="AB303" s="126"/>
      <c r="AC303" s="126"/>
      <c r="AD303" s="126"/>
      <c r="AE303" s="126"/>
      <c r="AF303" s="126"/>
      <c r="AG303" s="126"/>
      <c r="AH303" s="126"/>
      <c r="AI303" s="126"/>
      <c r="AJ303" s="126"/>
      <c r="AK303" s="126"/>
      <c r="AL303" s="126"/>
      <c r="AM303" s="126"/>
      <c r="AN303" s="126"/>
      <c r="AO303" s="126"/>
      <c r="AP303" s="126"/>
    </row>
    <row r="304" customHeight="1" spans="12:42">
      <c r="L304" s="126"/>
      <c r="M304" s="126"/>
      <c r="N304" s="126"/>
      <c r="O304" s="126"/>
      <c r="P304" s="126"/>
      <c r="Q304" s="126"/>
      <c r="R304" s="126"/>
      <c r="S304" s="126"/>
      <c r="T304" s="126"/>
      <c r="U304" s="126"/>
      <c r="V304" s="126"/>
      <c r="W304" s="126"/>
      <c r="X304" s="126"/>
      <c r="Y304" s="126"/>
      <c r="Z304" s="126"/>
      <c r="AA304" s="126"/>
      <c r="AB304" s="126"/>
      <c r="AC304" s="126"/>
      <c r="AD304" s="126"/>
      <c r="AE304" s="126"/>
      <c r="AF304" s="126"/>
      <c r="AG304" s="126"/>
      <c r="AH304" s="126"/>
      <c r="AI304" s="126"/>
      <c r="AJ304" s="126"/>
      <c r="AK304" s="126"/>
      <c r="AL304" s="126"/>
      <c r="AM304" s="126"/>
      <c r="AN304" s="126"/>
      <c r="AO304" s="126"/>
      <c r="AP304" s="126"/>
    </row>
    <row r="305" customHeight="1" spans="12:42">
      <c r="L305" s="126"/>
      <c r="M305" s="126"/>
      <c r="N305" s="126"/>
      <c r="O305" s="126"/>
      <c r="P305" s="126"/>
      <c r="Q305" s="126"/>
      <c r="R305" s="126"/>
      <c r="S305" s="126"/>
      <c r="T305" s="126"/>
      <c r="U305" s="126"/>
      <c r="V305" s="126"/>
      <c r="W305" s="126"/>
      <c r="X305" s="126"/>
      <c r="Y305" s="126"/>
      <c r="Z305" s="126"/>
      <c r="AA305" s="126"/>
      <c r="AB305" s="126"/>
      <c r="AC305" s="126"/>
      <c r="AD305" s="126"/>
      <c r="AE305" s="126"/>
      <c r="AF305" s="126"/>
      <c r="AG305" s="126"/>
      <c r="AH305" s="126"/>
      <c r="AI305" s="126"/>
      <c r="AJ305" s="126"/>
      <c r="AK305" s="126"/>
      <c r="AL305" s="126"/>
      <c r="AM305" s="126"/>
      <c r="AN305" s="126"/>
      <c r="AO305" s="126"/>
      <c r="AP305" s="126"/>
    </row>
    <row r="306" customHeight="1" spans="12:42">
      <c r="L306" s="126"/>
      <c r="M306" s="126"/>
      <c r="N306" s="126"/>
      <c r="O306" s="126"/>
      <c r="P306" s="126"/>
      <c r="Q306" s="126"/>
      <c r="R306" s="126"/>
      <c r="S306" s="126"/>
      <c r="T306" s="126"/>
      <c r="U306" s="126"/>
      <c r="V306" s="126"/>
      <c r="W306" s="126"/>
      <c r="X306" s="126"/>
      <c r="Y306" s="126"/>
      <c r="Z306" s="126"/>
      <c r="AA306" s="126"/>
      <c r="AB306" s="126"/>
      <c r="AC306" s="126"/>
      <c r="AD306" s="126"/>
      <c r="AE306" s="126"/>
      <c r="AF306" s="126"/>
      <c r="AG306" s="126"/>
      <c r="AH306" s="126"/>
      <c r="AI306" s="126"/>
      <c r="AJ306" s="126"/>
      <c r="AK306" s="126"/>
      <c r="AL306" s="126"/>
      <c r="AM306" s="126"/>
      <c r="AN306" s="126"/>
      <c r="AO306" s="126"/>
      <c r="AP306" s="126"/>
    </row>
    <row r="307" customHeight="1" spans="12:42">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row>
    <row r="308" customHeight="1" spans="12:42">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row>
    <row r="309" customHeight="1" spans="12:42">
      <c r="L309" s="126"/>
      <c r="M309" s="126"/>
      <c r="N309" s="126"/>
      <c r="O309" s="126"/>
      <c r="P309" s="126"/>
      <c r="Q309" s="126"/>
      <c r="R309" s="126"/>
      <c r="S309" s="126"/>
      <c r="T309" s="126"/>
      <c r="U309" s="126"/>
      <c r="V309" s="126"/>
      <c r="W309" s="126"/>
      <c r="X309" s="126"/>
      <c r="Y309" s="126"/>
      <c r="Z309" s="126"/>
      <c r="AA309" s="126"/>
      <c r="AB309" s="126"/>
      <c r="AC309" s="126"/>
      <c r="AD309" s="126"/>
      <c r="AE309" s="126"/>
      <c r="AF309" s="126"/>
      <c r="AG309" s="126"/>
      <c r="AH309" s="126"/>
      <c r="AI309" s="126"/>
      <c r="AJ309" s="126"/>
      <c r="AK309" s="126"/>
      <c r="AL309" s="126"/>
      <c r="AM309" s="126"/>
      <c r="AN309" s="126"/>
      <c r="AO309" s="126"/>
      <c r="AP309" s="126"/>
    </row>
    <row r="310" customHeight="1" spans="12:42">
      <c r="L310" s="126"/>
      <c r="M310" s="126"/>
      <c r="N310" s="126"/>
      <c r="O310" s="126"/>
      <c r="P310" s="126"/>
      <c r="Q310" s="126"/>
      <c r="R310" s="126"/>
      <c r="S310" s="126"/>
      <c r="T310" s="126"/>
      <c r="U310" s="126"/>
      <c r="V310" s="126"/>
      <c r="W310" s="126"/>
      <c r="X310" s="126"/>
      <c r="Y310" s="126"/>
      <c r="Z310" s="126"/>
      <c r="AA310" s="126"/>
      <c r="AB310" s="126"/>
      <c r="AC310" s="126"/>
      <c r="AD310" s="126"/>
      <c r="AE310" s="126"/>
      <c r="AF310" s="126"/>
      <c r="AG310" s="126"/>
      <c r="AH310" s="126"/>
      <c r="AI310" s="126"/>
      <c r="AJ310" s="126"/>
      <c r="AK310" s="126"/>
      <c r="AL310" s="126"/>
      <c r="AM310" s="126"/>
      <c r="AN310" s="126"/>
      <c r="AO310" s="126"/>
      <c r="AP310" s="126"/>
    </row>
    <row r="311" customHeight="1" spans="12:42">
      <c r="L311" s="126"/>
      <c r="M311" s="126"/>
      <c r="N311" s="126"/>
      <c r="O311" s="126"/>
      <c r="P311" s="126"/>
      <c r="Q311" s="126"/>
      <c r="R311" s="126"/>
      <c r="S311" s="126"/>
      <c r="T311" s="126"/>
      <c r="U311" s="126"/>
      <c r="V311" s="126"/>
      <c r="W311" s="126"/>
      <c r="X311" s="126"/>
      <c r="Y311" s="126"/>
      <c r="Z311" s="126"/>
      <c r="AA311" s="126"/>
      <c r="AB311" s="126"/>
      <c r="AC311" s="126"/>
      <c r="AD311" s="126"/>
      <c r="AE311" s="126"/>
      <c r="AF311" s="126"/>
      <c r="AG311" s="126"/>
      <c r="AH311" s="126"/>
      <c r="AI311" s="126"/>
      <c r="AJ311" s="126"/>
      <c r="AK311" s="126"/>
      <c r="AL311" s="126"/>
      <c r="AM311" s="126"/>
      <c r="AN311" s="126"/>
      <c r="AO311" s="126"/>
      <c r="AP311" s="126"/>
    </row>
    <row r="312" customHeight="1" spans="12:42">
      <c r="L312" s="126"/>
      <c r="M312" s="126"/>
      <c r="N312" s="126"/>
      <c r="O312" s="126"/>
      <c r="P312" s="126"/>
      <c r="Q312" s="126"/>
      <c r="R312" s="126"/>
      <c r="S312" s="126"/>
      <c r="T312" s="126"/>
      <c r="U312" s="126"/>
      <c r="V312" s="126"/>
      <c r="W312" s="126"/>
      <c r="X312" s="126"/>
      <c r="Y312" s="126"/>
      <c r="Z312" s="126"/>
      <c r="AA312" s="126"/>
      <c r="AB312" s="126"/>
      <c r="AC312" s="126"/>
      <c r="AD312" s="126"/>
      <c r="AE312" s="126"/>
      <c r="AF312" s="126"/>
      <c r="AG312" s="126"/>
      <c r="AH312" s="126"/>
      <c r="AI312" s="126"/>
      <c r="AJ312" s="126"/>
      <c r="AK312" s="126"/>
      <c r="AL312" s="126"/>
      <c r="AM312" s="126"/>
      <c r="AN312" s="126"/>
      <c r="AO312" s="126"/>
      <c r="AP312" s="126"/>
    </row>
    <row r="313" customHeight="1" spans="12:42">
      <c r="L313" s="126"/>
      <c r="M313" s="126"/>
      <c r="N313" s="126"/>
      <c r="O313" s="126"/>
      <c r="P313" s="126"/>
      <c r="Q313" s="126"/>
      <c r="R313" s="126"/>
      <c r="S313" s="126"/>
      <c r="T313" s="126"/>
      <c r="U313" s="126"/>
      <c r="V313" s="126"/>
      <c r="W313" s="126"/>
      <c r="X313" s="126"/>
      <c r="Y313" s="126"/>
      <c r="Z313" s="126"/>
      <c r="AA313" s="126"/>
      <c r="AB313" s="126"/>
      <c r="AC313" s="126"/>
      <c r="AD313" s="126"/>
      <c r="AE313" s="126"/>
      <c r="AF313" s="126"/>
      <c r="AG313" s="126"/>
      <c r="AH313" s="126"/>
      <c r="AI313" s="126"/>
      <c r="AJ313" s="126"/>
      <c r="AK313" s="126"/>
      <c r="AL313" s="126"/>
      <c r="AM313" s="126"/>
      <c r="AN313" s="126"/>
      <c r="AO313" s="126"/>
      <c r="AP313" s="126"/>
    </row>
    <row r="314" customHeight="1" spans="12:42">
      <c r="L314" s="126"/>
      <c r="M314" s="126"/>
      <c r="N314" s="126"/>
      <c r="O314" s="126"/>
      <c r="P314" s="126"/>
      <c r="Q314" s="126"/>
      <c r="R314" s="126"/>
      <c r="S314" s="126"/>
      <c r="T314" s="126"/>
      <c r="U314" s="126"/>
      <c r="V314" s="126"/>
      <c r="W314" s="126"/>
      <c r="X314" s="126"/>
      <c r="Y314" s="126"/>
      <c r="Z314" s="126"/>
      <c r="AA314" s="126"/>
      <c r="AB314" s="126"/>
      <c r="AC314" s="126"/>
      <c r="AD314" s="126"/>
      <c r="AE314" s="126"/>
      <c r="AF314" s="126"/>
      <c r="AG314" s="126"/>
      <c r="AH314" s="126"/>
      <c r="AI314" s="126"/>
      <c r="AJ314" s="126"/>
      <c r="AK314" s="126"/>
      <c r="AL314" s="126"/>
      <c r="AM314" s="126"/>
      <c r="AN314" s="126"/>
      <c r="AO314" s="126"/>
      <c r="AP314" s="126"/>
    </row>
    <row r="315" customHeight="1" spans="12:42">
      <c r="L315" s="126"/>
      <c r="M315" s="126"/>
      <c r="N315" s="126"/>
      <c r="O315" s="126"/>
      <c r="P315" s="126"/>
      <c r="Q315" s="126"/>
      <c r="R315" s="126"/>
      <c r="S315" s="126"/>
      <c r="T315" s="126"/>
      <c r="U315" s="126"/>
      <c r="V315" s="126"/>
      <c r="W315" s="126"/>
      <c r="X315" s="126"/>
      <c r="Y315" s="126"/>
      <c r="Z315" s="126"/>
      <c r="AA315" s="126"/>
      <c r="AB315" s="126"/>
      <c r="AC315" s="126"/>
      <c r="AD315" s="126"/>
      <c r="AE315" s="126"/>
      <c r="AF315" s="126"/>
      <c r="AG315" s="126"/>
      <c r="AH315" s="126"/>
      <c r="AI315" s="126"/>
      <c r="AJ315" s="126"/>
      <c r="AK315" s="126"/>
      <c r="AL315" s="126"/>
      <c r="AM315" s="126"/>
      <c r="AN315" s="126"/>
      <c r="AO315" s="126"/>
      <c r="AP315" s="126"/>
    </row>
    <row r="316" customHeight="1" spans="12:42">
      <c r="L316" s="126"/>
      <c r="M316" s="126"/>
      <c r="N316" s="126"/>
      <c r="O316" s="126"/>
      <c r="P316" s="126"/>
      <c r="Q316" s="126"/>
      <c r="R316" s="126"/>
      <c r="S316" s="126"/>
      <c r="T316" s="126"/>
      <c r="U316" s="126"/>
      <c r="V316" s="126"/>
      <c r="W316" s="126"/>
      <c r="X316" s="126"/>
      <c r="Y316" s="126"/>
      <c r="Z316" s="126"/>
      <c r="AA316" s="126"/>
      <c r="AB316" s="126"/>
      <c r="AC316" s="126"/>
      <c r="AD316" s="126"/>
      <c r="AE316" s="126"/>
      <c r="AF316" s="126"/>
      <c r="AG316" s="126"/>
      <c r="AH316" s="126"/>
      <c r="AI316" s="126"/>
      <c r="AJ316" s="126"/>
      <c r="AK316" s="126"/>
      <c r="AL316" s="126"/>
      <c r="AM316" s="126"/>
      <c r="AN316" s="126"/>
      <c r="AO316" s="126"/>
      <c r="AP316" s="126"/>
    </row>
    <row r="317" customHeight="1" spans="12:42">
      <c r="L317" s="126"/>
      <c r="M317" s="126"/>
      <c r="N317" s="126"/>
      <c r="O317" s="126"/>
      <c r="P317" s="126"/>
      <c r="Q317" s="126"/>
      <c r="R317" s="126"/>
      <c r="S317" s="126"/>
      <c r="T317" s="126"/>
      <c r="U317" s="126"/>
      <c r="V317" s="126"/>
      <c r="W317" s="126"/>
      <c r="X317" s="126"/>
      <c r="Y317" s="126"/>
      <c r="Z317" s="126"/>
      <c r="AA317" s="126"/>
      <c r="AB317" s="126"/>
      <c r="AC317" s="126"/>
      <c r="AD317" s="126"/>
      <c r="AE317" s="126"/>
      <c r="AF317" s="126"/>
      <c r="AG317" s="126"/>
      <c r="AH317" s="126"/>
      <c r="AI317" s="126"/>
      <c r="AJ317" s="126"/>
      <c r="AK317" s="126"/>
      <c r="AL317" s="126"/>
      <c r="AM317" s="126"/>
      <c r="AN317" s="126"/>
      <c r="AO317" s="126"/>
      <c r="AP317" s="126"/>
    </row>
    <row r="318" customHeight="1" spans="12:42">
      <c r="L318" s="126"/>
      <c r="M318" s="126"/>
      <c r="N318" s="126"/>
      <c r="O318" s="126"/>
      <c r="P318" s="126"/>
      <c r="Q318" s="126"/>
      <c r="R318" s="126"/>
      <c r="S318" s="126"/>
      <c r="T318" s="126"/>
      <c r="U318" s="126"/>
      <c r="V318" s="126"/>
      <c r="W318" s="126"/>
      <c r="X318" s="126"/>
      <c r="Y318" s="126"/>
      <c r="Z318" s="126"/>
      <c r="AA318" s="126"/>
      <c r="AB318" s="126"/>
      <c r="AC318" s="126"/>
      <c r="AD318" s="126"/>
      <c r="AE318" s="126"/>
      <c r="AF318" s="126"/>
      <c r="AG318" s="126"/>
      <c r="AH318" s="126"/>
      <c r="AI318" s="126"/>
      <c r="AJ318" s="126"/>
      <c r="AK318" s="126"/>
      <c r="AL318" s="126"/>
      <c r="AM318" s="126"/>
      <c r="AN318" s="126"/>
      <c r="AO318" s="126"/>
      <c r="AP318" s="126"/>
    </row>
    <row r="319" customHeight="1" spans="12:42">
      <c r="L319" s="126"/>
      <c r="M319" s="126"/>
      <c r="N319" s="126"/>
      <c r="O319" s="126"/>
      <c r="P319" s="126"/>
      <c r="Q319" s="126"/>
      <c r="R319" s="126"/>
      <c r="S319" s="126"/>
      <c r="T319" s="126"/>
      <c r="U319" s="126"/>
      <c r="V319" s="126"/>
      <c r="W319" s="126"/>
      <c r="X319" s="126"/>
      <c r="Y319" s="126"/>
      <c r="Z319" s="126"/>
      <c r="AA319" s="126"/>
      <c r="AB319" s="126"/>
      <c r="AC319" s="126"/>
      <c r="AD319" s="126"/>
      <c r="AE319" s="126"/>
      <c r="AF319" s="126"/>
      <c r="AG319" s="126"/>
      <c r="AH319" s="126"/>
      <c r="AI319" s="126"/>
      <c r="AJ319" s="126"/>
      <c r="AK319" s="126"/>
      <c r="AL319" s="126"/>
      <c r="AM319" s="126"/>
      <c r="AN319" s="126"/>
      <c r="AO319" s="126"/>
      <c r="AP319" s="126"/>
    </row>
    <row r="320" customHeight="1" spans="12:42">
      <c r="L320" s="126"/>
      <c r="M320" s="126"/>
      <c r="N320" s="126"/>
      <c r="O320" s="126"/>
      <c r="P320" s="126"/>
      <c r="Q320" s="126"/>
      <c r="R320" s="126"/>
      <c r="S320" s="126"/>
      <c r="T320" s="126"/>
      <c r="U320" s="126"/>
      <c r="V320" s="126"/>
      <c r="W320" s="126"/>
      <c r="X320" s="126"/>
      <c r="Y320" s="126"/>
      <c r="Z320" s="126"/>
      <c r="AA320" s="126"/>
      <c r="AB320" s="126"/>
      <c r="AC320" s="126"/>
      <c r="AD320" s="126"/>
      <c r="AE320" s="126"/>
      <c r="AF320" s="126"/>
      <c r="AG320" s="126"/>
      <c r="AH320" s="126"/>
      <c r="AI320" s="126"/>
      <c r="AJ320" s="126"/>
      <c r="AK320" s="126"/>
      <c r="AL320" s="126"/>
      <c r="AM320" s="126"/>
      <c r="AN320" s="126"/>
      <c r="AO320" s="126"/>
      <c r="AP320" s="126"/>
    </row>
    <row r="321" customHeight="1" spans="12:42">
      <c r="L321" s="126"/>
      <c r="M321" s="126"/>
      <c r="N321" s="126"/>
      <c r="O321" s="126"/>
      <c r="P321" s="126"/>
      <c r="Q321" s="126"/>
      <c r="R321" s="126"/>
      <c r="S321" s="126"/>
      <c r="T321" s="126"/>
      <c r="U321" s="126"/>
      <c r="V321" s="126"/>
      <c r="W321" s="126"/>
      <c r="X321" s="126"/>
      <c r="Y321" s="126"/>
      <c r="Z321" s="126"/>
      <c r="AA321" s="126"/>
      <c r="AB321" s="126"/>
      <c r="AC321" s="126"/>
      <c r="AD321" s="126"/>
      <c r="AE321" s="126"/>
      <c r="AF321" s="126"/>
      <c r="AG321" s="126"/>
      <c r="AH321" s="126"/>
      <c r="AI321" s="126"/>
      <c r="AJ321" s="126"/>
      <c r="AK321" s="126"/>
      <c r="AL321" s="126"/>
      <c r="AM321" s="126"/>
      <c r="AN321" s="126"/>
      <c r="AO321" s="126"/>
      <c r="AP321" s="126"/>
    </row>
    <row r="322" customHeight="1" spans="12:42">
      <c r="L322" s="126"/>
      <c r="M322" s="126"/>
      <c r="N322" s="126"/>
      <c r="O322" s="126"/>
      <c r="P322" s="126"/>
      <c r="Q322" s="126"/>
      <c r="R322" s="126"/>
      <c r="S322" s="126"/>
      <c r="T322" s="126"/>
      <c r="U322" s="126"/>
      <c r="V322" s="126"/>
      <c r="W322" s="126"/>
      <c r="X322" s="126"/>
      <c r="Y322" s="126"/>
      <c r="Z322" s="126"/>
      <c r="AA322" s="126"/>
      <c r="AB322" s="126"/>
      <c r="AC322" s="126"/>
      <c r="AD322" s="126"/>
      <c r="AE322" s="126"/>
      <c r="AF322" s="126"/>
      <c r="AG322" s="126"/>
      <c r="AH322" s="126"/>
      <c r="AI322" s="126"/>
      <c r="AJ322" s="126"/>
      <c r="AK322" s="126"/>
      <c r="AL322" s="126"/>
      <c r="AM322" s="126"/>
      <c r="AN322" s="126"/>
      <c r="AO322" s="126"/>
      <c r="AP322" s="126"/>
    </row>
    <row r="323" customHeight="1" spans="12:42">
      <c r="L323" s="126"/>
      <c r="M323" s="126"/>
      <c r="N323" s="126"/>
      <c r="O323" s="126"/>
      <c r="P323" s="126"/>
      <c r="Q323" s="126"/>
      <c r="R323" s="126"/>
      <c r="S323" s="126"/>
      <c r="T323" s="126"/>
      <c r="U323" s="126"/>
      <c r="V323" s="126"/>
      <c r="W323" s="126"/>
      <c r="X323" s="126"/>
      <c r="Y323" s="126"/>
      <c r="Z323" s="126"/>
      <c r="AA323" s="126"/>
      <c r="AB323" s="126"/>
      <c r="AC323" s="126"/>
      <c r="AD323" s="126"/>
      <c r="AE323" s="126"/>
      <c r="AF323" s="126"/>
      <c r="AG323" s="126"/>
      <c r="AH323" s="126"/>
      <c r="AI323" s="126"/>
      <c r="AJ323" s="126"/>
      <c r="AK323" s="126"/>
      <c r="AL323" s="126"/>
      <c r="AM323" s="126"/>
      <c r="AN323" s="126"/>
      <c r="AO323" s="126"/>
      <c r="AP323" s="126"/>
    </row>
    <row r="324" customHeight="1" spans="12:42">
      <c r="L324" s="126"/>
      <c r="M324" s="126"/>
      <c r="N324" s="126"/>
      <c r="O324" s="126"/>
      <c r="P324" s="126"/>
      <c r="Q324" s="126"/>
      <c r="R324" s="126"/>
      <c r="S324" s="126"/>
      <c r="T324" s="126"/>
      <c r="U324" s="126"/>
      <c r="V324" s="126"/>
      <c r="W324" s="126"/>
      <c r="X324" s="126"/>
      <c r="Y324" s="126"/>
      <c r="Z324" s="126"/>
      <c r="AA324" s="126"/>
      <c r="AB324" s="126"/>
      <c r="AC324" s="126"/>
      <c r="AD324" s="126"/>
      <c r="AE324" s="126"/>
      <c r="AF324" s="126"/>
      <c r="AG324" s="126"/>
      <c r="AH324" s="126"/>
      <c r="AI324" s="126"/>
      <c r="AJ324" s="126"/>
      <c r="AK324" s="126"/>
      <c r="AL324" s="126"/>
      <c r="AM324" s="126"/>
      <c r="AN324" s="126"/>
      <c r="AO324" s="126"/>
      <c r="AP324" s="126"/>
    </row>
    <row r="325" customHeight="1" spans="12:42">
      <c r="L325" s="126"/>
      <c r="M325" s="126"/>
      <c r="N325" s="126"/>
      <c r="O325" s="126"/>
      <c r="P325" s="126"/>
      <c r="Q325" s="126"/>
      <c r="R325" s="126"/>
      <c r="S325" s="126"/>
      <c r="T325" s="126"/>
      <c r="U325" s="126"/>
      <c r="V325" s="126"/>
      <c r="W325" s="126"/>
      <c r="X325" s="126"/>
      <c r="Y325" s="126"/>
      <c r="Z325" s="126"/>
      <c r="AA325" s="126"/>
      <c r="AB325" s="126"/>
      <c r="AC325" s="126"/>
      <c r="AD325" s="126"/>
      <c r="AE325" s="126"/>
      <c r="AF325" s="126"/>
      <c r="AG325" s="126"/>
      <c r="AH325" s="126"/>
      <c r="AI325" s="126"/>
      <c r="AJ325" s="126"/>
      <c r="AK325" s="126"/>
      <c r="AL325" s="126"/>
      <c r="AM325" s="126"/>
      <c r="AN325" s="126"/>
      <c r="AO325" s="126"/>
      <c r="AP325" s="126"/>
    </row>
    <row r="326" customHeight="1" spans="12:42">
      <c r="L326" s="126"/>
      <c r="M326" s="126"/>
      <c r="N326" s="126"/>
      <c r="O326" s="126"/>
      <c r="P326" s="126"/>
      <c r="Q326" s="126"/>
      <c r="R326" s="126"/>
      <c r="S326" s="126"/>
      <c r="T326" s="126"/>
      <c r="U326" s="126"/>
      <c r="V326" s="126"/>
      <c r="W326" s="126"/>
      <c r="X326" s="126"/>
      <c r="Y326" s="126"/>
      <c r="Z326" s="126"/>
      <c r="AA326" s="126"/>
      <c r="AB326" s="126"/>
      <c r="AC326" s="126"/>
      <c r="AD326" s="126"/>
      <c r="AE326" s="126"/>
      <c r="AF326" s="126"/>
      <c r="AG326" s="126"/>
      <c r="AH326" s="126"/>
      <c r="AI326" s="126"/>
      <c r="AJ326" s="126"/>
      <c r="AK326" s="126"/>
      <c r="AL326" s="126"/>
      <c r="AM326" s="126"/>
      <c r="AN326" s="126"/>
      <c r="AO326" s="126"/>
      <c r="AP326" s="126"/>
    </row>
    <row r="327" customHeight="1" spans="12:42">
      <c r="L327" s="126"/>
      <c r="M327" s="126"/>
      <c r="N327" s="126"/>
      <c r="O327" s="126"/>
      <c r="P327" s="126"/>
      <c r="Q327" s="126"/>
      <c r="R327" s="126"/>
      <c r="S327" s="126"/>
      <c r="T327" s="126"/>
      <c r="U327" s="126"/>
      <c r="V327" s="126"/>
      <c r="W327" s="126"/>
      <c r="X327" s="126"/>
      <c r="Y327" s="126"/>
      <c r="Z327" s="126"/>
      <c r="AA327" s="126"/>
      <c r="AB327" s="126"/>
      <c r="AC327" s="126"/>
      <c r="AD327" s="126"/>
      <c r="AE327" s="126"/>
      <c r="AF327" s="126"/>
      <c r="AG327" s="126"/>
      <c r="AH327" s="126"/>
      <c r="AI327" s="126"/>
      <c r="AJ327" s="126"/>
      <c r="AK327" s="126"/>
      <c r="AL327" s="126"/>
      <c r="AM327" s="126"/>
      <c r="AN327" s="126"/>
      <c r="AO327" s="126"/>
      <c r="AP327" s="126"/>
    </row>
    <row r="328" customHeight="1" spans="12:42">
      <c r="L328" s="126"/>
      <c r="M328" s="126"/>
      <c r="N328" s="126"/>
      <c r="O328" s="126"/>
      <c r="P328" s="126"/>
      <c r="Q328" s="126"/>
      <c r="R328" s="126"/>
      <c r="S328" s="126"/>
      <c r="T328" s="126"/>
      <c r="U328" s="126"/>
      <c r="V328" s="126"/>
      <c r="W328" s="126"/>
      <c r="X328" s="126"/>
      <c r="Y328" s="126"/>
      <c r="Z328" s="126"/>
      <c r="AA328" s="126"/>
      <c r="AB328" s="126"/>
      <c r="AC328" s="126"/>
      <c r="AD328" s="126"/>
      <c r="AE328" s="126"/>
      <c r="AF328" s="126"/>
      <c r="AG328" s="126"/>
      <c r="AH328" s="126"/>
      <c r="AI328" s="126"/>
      <c r="AJ328" s="126"/>
      <c r="AK328" s="126"/>
      <c r="AL328" s="126"/>
      <c r="AM328" s="126"/>
      <c r="AN328" s="126"/>
      <c r="AO328" s="126"/>
      <c r="AP328" s="126"/>
    </row>
    <row r="329" customHeight="1" spans="12:42">
      <c r="L329" s="126"/>
      <c r="M329" s="126"/>
      <c r="N329" s="126"/>
      <c r="O329" s="126"/>
      <c r="P329" s="126"/>
      <c r="Q329" s="126"/>
      <c r="R329" s="126"/>
      <c r="S329" s="126"/>
      <c r="T329" s="126"/>
      <c r="U329" s="126"/>
      <c r="V329" s="126"/>
      <c r="W329" s="126"/>
      <c r="X329" s="126"/>
      <c r="Y329" s="126"/>
      <c r="Z329" s="126"/>
      <c r="AA329" s="126"/>
      <c r="AB329" s="126"/>
      <c r="AC329" s="126"/>
      <c r="AD329" s="126"/>
      <c r="AE329" s="126"/>
      <c r="AF329" s="126"/>
      <c r="AG329" s="126"/>
      <c r="AH329" s="126"/>
      <c r="AI329" s="126"/>
      <c r="AJ329" s="126"/>
      <c r="AK329" s="126"/>
      <c r="AL329" s="126"/>
      <c r="AM329" s="126"/>
      <c r="AN329" s="126"/>
      <c r="AO329" s="126"/>
      <c r="AP329" s="126"/>
    </row>
    <row r="330" customHeight="1" spans="12:42">
      <c r="L330" s="126"/>
      <c r="M330" s="126"/>
      <c r="N330" s="126"/>
      <c r="O330" s="126"/>
      <c r="P330" s="126"/>
      <c r="Q330" s="126"/>
      <c r="R330" s="126"/>
      <c r="S330" s="126"/>
      <c r="T330" s="126"/>
      <c r="U330" s="126"/>
      <c r="V330" s="126"/>
      <c r="W330" s="126"/>
      <c r="X330" s="126"/>
      <c r="Y330" s="126"/>
      <c r="Z330" s="126"/>
      <c r="AA330" s="126"/>
      <c r="AB330" s="126"/>
      <c r="AC330" s="126"/>
      <c r="AD330" s="126"/>
      <c r="AE330" s="126"/>
      <c r="AF330" s="126"/>
      <c r="AG330" s="126"/>
      <c r="AH330" s="126"/>
      <c r="AI330" s="126"/>
      <c r="AJ330" s="126"/>
      <c r="AK330" s="126"/>
      <c r="AL330" s="126"/>
      <c r="AM330" s="126"/>
      <c r="AN330" s="126"/>
      <c r="AO330" s="126"/>
      <c r="AP330" s="126"/>
    </row>
    <row r="331" customHeight="1" spans="12:42">
      <c r="L331" s="126"/>
      <c r="M331" s="126"/>
      <c r="N331" s="126"/>
      <c r="O331" s="126"/>
      <c r="P331" s="126"/>
      <c r="Q331" s="126"/>
      <c r="R331" s="126"/>
      <c r="S331" s="126"/>
      <c r="T331" s="126"/>
      <c r="U331" s="126"/>
      <c r="V331" s="126"/>
      <c r="W331" s="126"/>
      <c r="X331" s="126"/>
      <c r="Y331" s="126"/>
      <c r="Z331" s="126"/>
      <c r="AA331" s="126"/>
      <c r="AB331" s="126"/>
      <c r="AC331" s="126"/>
      <c r="AD331" s="126"/>
      <c r="AE331" s="126"/>
      <c r="AF331" s="126"/>
      <c r="AG331" s="126"/>
      <c r="AH331" s="126"/>
      <c r="AI331" s="126"/>
      <c r="AJ331" s="126"/>
      <c r="AK331" s="126"/>
      <c r="AL331" s="126"/>
      <c r="AM331" s="126"/>
      <c r="AN331" s="126"/>
      <c r="AO331" s="126"/>
      <c r="AP331" s="126"/>
    </row>
    <row r="332" customHeight="1" spans="12:42">
      <c r="L332" s="126"/>
      <c r="M332" s="126"/>
      <c r="N332" s="126"/>
      <c r="O332" s="126"/>
      <c r="P332" s="126"/>
      <c r="Q332" s="126"/>
      <c r="R332" s="126"/>
      <c r="S332" s="126"/>
      <c r="T332" s="126"/>
      <c r="U332" s="126"/>
      <c r="V332" s="126"/>
      <c r="W332" s="126"/>
      <c r="X332" s="126"/>
      <c r="Y332" s="126"/>
      <c r="Z332" s="126"/>
      <c r="AA332" s="126"/>
      <c r="AB332" s="126"/>
      <c r="AC332" s="126"/>
      <c r="AD332" s="126"/>
      <c r="AE332" s="126"/>
      <c r="AF332" s="126"/>
      <c r="AG332" s="126"/>
      <c r="AH332" s="126"/>
      <c r="AI332" s="126"/>
      <c r="AJ332" s="126"/>
      <c r="AK332" s="126"/>
      <c r="AL332" s="126"/>
      <c r="AM332" s="126"/>
      <c r="AN332" s="126"/>
      <c r="AO332" s="126"/>
      <c r="AP332" s="126"/>
    </row>
    <row r="333" customHeight="1" spans="12:42">
      <c r="L333" s="126"/>
      <c r="M333" s="126"/>
      <c r="N333" s="126"/>
      <c r="O333" s="126"/>
      <c r="P333" s="126"/>
      <c r="Q333" s="126"/>
      <c r="R333" s="126"/>
      <c r="S333" s="126"/>
      <c r="T333" s="126"/>
      <c r="U333" s="126"/>
      <c r="V333" s="126"/>
      <c r="W333" s="126"/>
      <c r="X333" s="126"/>
      <c r="Y333" s="126"/>
      <c r="Z333" s="126"/>
      <c r="AA333" s="126"/>
      <c r="AB333" s="126"/>
      <c r="AC333" s="126"/>
      <c r="AD333" s="126"/>
      <c r="AE333" s="126"/>
      <c r="AF333" s="126"/>
      <c r="AG333" s="126"/>
      <c r="AH333" s="126"/>
      <c r="AI333" s="126"/>
      <c r="AJ333" s="126"/>
      <c r="AK333" s="126"/>
      <c r="AL333" s="126"/>
      <c r="AM333" s="126"/>
      <c r="AN333" s="126"/>
      <c r="AO333" s="126"/>
      <c r="AP333" s="126"/>
    </row>
    <row r="334" customHeight="1" spans="12:42">
      <c r="L334" s="126"/>
      <c r="M334" s="126"/>
      <c r="N334" s="126"/>
      <c r="O334" s="126"/>
      <c r="P334" s="126"/>
      <c r="Q334" s="126"/>
      <c r="R334" s="126"/>
      <c r="S334" s="126"/>
      <c r="T334" s="126"/>
      <c r="U334" s="126"/>
      <c r="V334" s="126"/>
      <c r="W334" s="126"/>
      <c r="X334" s="126"/>
      <c r="Y334" s="126"/>
      <c r="Z334" s="126"/>
      <c r="AA334" s="126"/>
      <c r="AB334" s="126"/>
      <c r="AC334" s="126"/>
      <c r="AD334" s="126"/>
      <c r="AE334" s="126"/>
      <c r="AF334" s="126"/>
      <c r="AG334" s="126"/>
      <c r="AH334" s="126"/>
      <c r="AI334" s="126"/>
      <c r="AJ334" s="126"/>
      <c r="AK334" s="126"/>
      <c r="AL334" s="126"/>
      <c r="AM334" s="126"/>
      <c r="AN334" s="126"/>
      <c r="AO334" s="126"/>
      <c r="AP334" s="126"/>
    </row>
    <row r="335" customHeight="1" spans="12:42">
      <c r="L335" s="126"/>
      <c r="M335" s="126"/>
      <c r="N335" s="126"/>
      <c r="O335" s="126"/>
      <c r="P335" s="126"/>
      <c r="Q335" s="126"/>
      <c r="R335" s="126"/>
      <c r="S335" s="126"/>
      <c r="T335" s="126"/>
      <c r="U335" s="126"/>
      <c r="V335" s="126"/>
      <c r="W335" s="126"/>
      <c r="X335" s="126"/>
      <c r="Y335" s="126"/>
      <c r="Z335" s="126"/>
      <c r="AA335" s="126"/>
      <c r="AB335" s="126"/>
      <c r="AC335" s="126"/>
      <c r="AD335" s="126"/>
      <c r="AE335" s="126"/>
      <c r="AF335" s="126"/>
      <c r="AG335" s="126"/>
      <c r="AH335" s="126"/>
      <c r="AI335" s="126"/>
      <c r="AJ335" s="126"/>
      <c r="AK335" s="126"/>
      <c r="AL335" s="126"/>
      <c r="AM335" s="126"/>
      <c r="AN335" s="126"/>
      <c r="AO335" s="126"/>
      <c r="AP335" s="126"/>
    </row>
    <row r="336" customHeight="1" spans="12:42">
      <c r="L336" s="126"/>
      <c r="M336" s="126"/>
      <c r="N336" s="126"/>
      <c r="O336" s="126"/>
      <c r="P336" s="126"/>
      <c r="Q336" s="126"/>
      <c r="R336" s="126"/>
      <c r="S336" s="126"/>
      <c r="T336" s="126"/>
      <c r="U336" s="126"/>
      <c r="V336" s="126"/>
      <c r="W336" s="126"/>
      <c r="X336" s="126"/>
      <c r="Y336" s="126"/>
      <c r="Z336" s="126"/>
      <c r="AA336" s="126"/>
      <c r="AB336" s="126"/>
      <c r="AC336" s="126"/>
      <c r="AD336" s="126"/>
      <c r="AE336" s="126"/>
      <c r="AF336" s="126"/>
      <c r="AG336" s="126"/>
      <c r="AH336" s="126"/>
      <c r="AI336" s="126"/>
      <c r="AJ336" s="126"/>
      <c r="AK336" s="126"/>
      <c r="AL336" s="126"/>
      <c r="AM336" s="126"/>
      <c r="AN336" s="126"/>
      <c r="AO336" s="126"/>
      <c r="AP336" s="126"/>
    </row>
    <row r="337" customHeight="1" spans="12:42">
      <c r="L337" s="126"/>
      <c r="M337" s="126"/>
      <c r="N337" s="126"/>
      <c r="O337" s="126"/>
      <c r="P337" s="126"/>
      <c r="Q337" s="126"/>
      <c r="R337" s="126"/>
      <c r="S337" s="126"/>
      <c r="T337" s="126"/>
      <c r="U337" s="126"/>
      <c r="V337" s="126"/>
      <c r="W337" s="126"/>
      <c r="X337" s="126"/>
      <c r="Y337" s="126"/>
      <c r="Z337" s="126"/>
      <c r="AA337" s="126"/>
      <c r="AB337" s="126"/>
      <c r="AC337" s="126"/>
      <c r="AD337" s="126"/>
      <c r="AE337" s="126"/>
      <c r="AF337" s="126"/>
      <c r="AG337" s="126"/>
      <c r="AH337" s="126"/>
      <c r="AI337" s="126"/>
      <c r="AJ337" s="126"/>
      <c r="AK337" s="126"/>
      <c r="AL337" s="126"/>
      <c r="AM337" s="126"/>
      <c r="AN337" s="126"/>
      <c r="AO337" s="126"/>
      <c r="AP337" s="126"/>
    </row>
    <row r="338" customHeight="1" spans="12:42">
      <c r="L338" s="126"/>
      <c r="M338" s="126"/>
      <c r="N338" s="126"/>
      <c r="O338" s="126"/>
      <c r="P338" s="126"/>
      <c r="Q338" s="126"/>
      <c r="R338" s="126"/>
      <c r="S338" s="126"/>
      <c r="T338" s="126"/>
      <c r="U338" s="126"/>
      <c r="V338" s="126"/>
      <c r="W338" s="126"/>
      <c r="X338" s="126"/>
      <c r="Y338" s="126"/>
      <c r="Z338" s="126"/>
      <c r="AA338" s="126"/>
      <c r="AB338" s="126"/>
      <c r="AC338" s="126"/>
      <c r="AD338" s="126"/>
      <c r="AE338" s="126"/>
      <c r="AF338" s="126"/>
      <c r="AG338" s="126"/>
      <c r="AH338" s="126"/>
      <c r="AI338" s="126"/>
      <c r="AJ338" s="126"/>
      <c r="AK338" s="126"/>
      <c r="AL338" s="126"/>
      <c r="AM338" s="126"/>
      <c r="AN338" s="126"/>
      <c r="AO338" s="126"/>
      <c r="AP338" s="126"/>
    </row>
    <row r="339" customHeight="1" spans="12:42">
      <c r="L339" s="126"/>
      <c r="M339" s="126"/>
      <c r="N339" s="126"/>
      <c r="O339" s="126"/>
      <c r="P339" s="126"/>
      <c r="Q339" s="126"/>
      <c r="R339" s="126"/>
      <c r="S339" s="126"/>
      <c r="T339" s="126"/>
      <c r="U339" s="126"/>
      <c r="V339" s="126"/>
      <c r="W339" s="126"/>
      <c r="X339" s="126"/>
      <c r="Y339" s="126"/>
      <c r="Z339" s="126"/>
      <c r="AA339" s="126"/>
      <c r="AB339" s="126"/>
      <c r="AC339" s="126"/>
      <c r="AD339" s="126"/>
      <c r="AE339" s="126"/>
      <c r="AF339" s="126"/>
      <c r="AG339" s="126"/>
      <c r="AH339" s="126"/>
      <c r="AI339" s="126"/>
      <c r="AJ339" s="126"/>
      <c r="AK339" s="126"/>
      <c r="AL339" s="126"/>
      <c r="AM339" s="126"/>
      <c r="AN339" s="126"/>
      <c r="AO339" s="126"/>
      <c r="AP339" s="126"/>
    </row>
    <row r="340" customHeight="1" spans="12:42">
      <c r="L340" s="126"/>
      <c r="M340" s="126"/>
      <c r="N340" s="126"/>
      <c r="O340" s="126"/>
      <c r="P340" s="126"/>
      <c r="Q340" s="126"/>
      <c r="R340" s="126"/>
      <c r="S340" s="126"/>
      <c r="T340" s="126"/>
      <c r="U340" s="126"/>
      <c r="V340" s="126"/>
      <c r="W340" s="126"/>
      <c r="X340" s="126"/>
      <c r="Y340" s="126"/>
      <c r="Z340" s="126"/>
      <c r="AA340" s="126"/>
      <c r="AB340" s="126"/>
      <c r="AC340" s="126"/>
      <c r="AD340" s="126"/>
      <c r="AE340" s="126"/>
      <c r="AF340" s="126"/>
      <c r="AG340" s="126"/>
      <c r="AH340" s="126"/>
      <c r="AI340" s="126"/>
      <c r="AJ340" s="126"/>
      <c r="AK340" s="126"/>
      <c r="AL340" s="126"/>
      <c r="AM340" s="126"/>
      <c r="AN340" s="126"/>
      <c r="AO340" s="126"/>
      <c r="AP340" s="126"/>
    </row>
    <row r="341" customHeight="1" spans="12:42">
      <c r="L341" s="126"/>
      <c r="M341" s="126"/>
      <c r="N341" s="126"/>
      <c r="O341" s="126"/>
      <c r="P341" s="126"/>
      <c r="Q341" s="126"/>
      <c r="R341" s="126"/>
      <c r="S341" s="126"/>
      <c r="T341" s="126"/>
      <c r="U341" s="126"/>
      <c r="V341" s="126"/>
      <c r="W341" s="126"/>
      <c r="X341" s="126"/>
      <c r="Y341" s="126"/>
      <c r="Z341" s="126"/>
      <c r="AA341" s="126"/>
      <c r="AB341" s="126"/>
      <c r="AC341" s="126"/>
      <c r="AD341" s="126"/>
      <c r="AE341" s="126"/>
      <c r="AF341" s="126"/>
      <c r="AG341" s="126"/>
      <c r="AH341" s="126"/>
      <c r="AI341" s="126"/>
      <c r="AJ341" s="126"/>
      <c r="AK341" s="126"/>
      <c r="AL341" s="126"/>
      <c r="AM341" s="126"/>
      <c r="AN341" s="126"/>
      <c r="AO341" s="126"/>
      <c r="AP341" s="126"/>
    </row>
    <row r="342" customHeight="1" spans="12:42">
      <c r="L342" s="126"/>
      <c r="M342" s="126"/>
      <c r="N342" s="126"/>
      <c r="O342" s="126"/>
      <c r="P342" s="126"/>
      <c r="Q342" s="126"/>
      <c r="R342" s="126"/>
      <c r="S342" s="126"/>
      <c r="T342" s="126"/>
      <c r="U342" s="126"/>
      <c r="V342" s="126"/>
      <c r="W342" s="126"/>
      <c r="X342" s="126"/>
      <c r="Y342" s="126"/>
      <c r="Z342" s="126"/>
      <c r="AA342" s="126"/>
      <c r="AB342" s="126"/>
      <c r="AC342" s="126"/>
      <c r="AD342" s="126"/>
      <c r="AE342" s="126"/>
      <c r="AF342" s="126"/>
      <c r="AG342" s="126"/>
      <c r="AH342" s="126"/>
      <c r="AI342" s="126"/>
      <c r="AJ342" s="126"/>
      <c r="AK342" s="126"/>
      <c r="AL342" s="126"/>
      <c r="AM342" s="126"/>
      <c r="AN342" s="126"/>
      <c r="AO342" s="126"/>
      <c r="AP342" s="126"/>
    </row>
    <row r="343" customHeight="1" spans="12:42">
      <c r="L343" s="126"/>
      <c r="M343" s="126"/>
      <c r="N343" s="126"/>
      <c r="O343" s="126"/>
      <c r="P343" s="126"/>
      <c r="Q343" s="126"/>
      <c r="R343" s="126"/>
      <c r="S343" s="126"/>
      <c r="T343" s="126"/>
      <c r="U343" s="126"/>
      <c r="V343" s="126"/>
      <c r="W343" s="126"/>
      <c r="X343" s="126"/>
      <c r="Y343" s="126"/>
      <c r="Z343" s="126"/>
      <c r="AA343" s="126"/>
      <c r="AB343" s="126"/>
      <c r="AC343" s="126"/>
      <c r="AD343" s="126"/>
      <c r="AE343" s="126"/>
      <c r="AF343" s="126"/>
      <c r="AG343" s="126"/>
      <c r="AH343" s="126"/>
      <c r="AI343" s="126"/>
      <c r="AJ343" s="126"/>
      <c r="AK343" s="126"/>
      <c r="AL343" s="126"/>
      <c r="AM343" s="126"/>
      <c r="AN343" s="126"/>
      <c r="AO343" s="126"/>
      <c r="AP343" s="126"/>
    </row>
    <row r="344" customHeight="1" spans="12:42">
      <c r="L344" s="126"/>
      <c r="M344" s="126"/>
      <c r="N344" s="126"/>
      <c r="O344" s="126"/>
      <c r="P344" s="126"/>
      <c r="Q344" s="126"/>
      <c r="R344" s="126"/>
      <c r="S344" s="126"/>
      <c r="T344" s="126"/>
      <c r="U344" s="126"/>
      <c r="V344" s="126"/>
      <c r="W344" s="126"/>
      <c r="X344" s="126"/>
      <c r="Y344" s="126"/>
      <c r="Z344" s="126"/>
      <c r="AA344" s="126"/>
      <c r="AB344" s="126"/>
      <c r="AC344" s="126"/>
      <c r="AD344" s="126"/>
      <c r="AE344" s="126"/>
      <c r="AF344" s="126"/>
      <c r="AG344" s="126"/>
      <c r="AH344" s="126"/>
      <c r="AI344" s="126"/>
      <c r="AJ344" s="126"/>
      <c r="AK344" s="126"/>
      <c r="AL344" s="126"/>
      <c r="AM344" s="126"/>
      <c r="AN344" s="126"/>
      <c r="AO344" s="126"/>
      <c r="AP344" s="126"/>
    </row>
    <row r="345" customHeight="1" spans="12:42">
      <c r="L345" s="126"/>
      <c r="M345" s="126"/>
      <c r="N345" s="126"/>
      <c r="O345" s="126"/>
      <c r="P345" s="126"/>
      <c r="Q345" s="126"/>
      <c r="R345" s="126"/>
      <c r="S345" s="126"/>
      <c r="T345" s="126"/>
      <c r="U345" s="126"/>
      <c r="V345" s="126"/>
      <c r="W345" s="126"/>
      <c r="X345" s="126"/>
      <c r="Y345" s="126"/>
      <c r="Z345" s="126"/>
      <c r="AA345" s="126"/>
      <c r="AB345" s="126"/>
      <c r="AC345" s="126"/>
      <c r="AD345" s="126"/>
      <c r="AE345" s="126"/>
      <c r="AF345" s="126"/>
      <c r="AG345" s="126"/>
      <c r="AH345" s="126"/>
      <c r="AI345" s="126"/>
      <c r="AJ345" s="126"/>
      <c r="AK345" s="126"/>
      <c r="AL345" s="126"/>
      <c r="AM345" s="126"/>
      <c r="AN345" s="126"/>
      <c r="AO345" s="126"/>
      <c r="AP345" s="126"/>
    </row>
    <row r="346" customHeight="1" spans="12:42">
      <c r="L346" s="126"/>
      <c r="M346" s="126"/>
      <c r="N346" s="126"/>
      <c r="O346" s="126"/>
      <c r="P346" s="126"/>
      <c r="Q346" s="126"/>
      <c r="R346" s="126"/>
      <c r="S346" s="126"/>
      <c r="T346" s="126"/>
      <c r="U346" s="126"/>
      <c r="V346" s="126"/>
      <c r="W346" s="126"/>
      <c r="X346" s="126"/>
      <c r="Y346" s="126"/>
      <c r="Z346" s="126"/>
      <c r="AA346" s="126"/>
      <c r="AB346" s="126"/>
      <c r="AC346" s="126"/>
      <c r="AD346" s="126"/>
      <c r="AE346" s="126"/>
      <c r="AF346" s="126"/>
      <c r="AG346" s="126"/>
      <c r="AH346" s="126"/>
      <c r="AI346" s="126"/>
      <c r="AJ346" s="126"/>
      <c r="AK346" s="126"/>
      <c r="AL346" s="126"/>
      <c r="AM346" s="126"/>
      <c r="AN346" s="126"/>
      <c r="AO346" s="126"/>
      <c r="AP346" s="126"/>
    </row>
    <row r="347" customHeight="1" spans="12:42">
      <c r="L347" s="126"/>
      <c r="M347" s="126"/>
      <c r="N347" s="126"/>
      <c r="O347" s="126"/>
      <c r="P347" s="126"/>
      <c r="Q347" s="126"/>
      <c r="R347" s="126"/>
      <c r="S347" s="126"/>
      <c r="T347" s="126"/>
      <c r="U347" s="126"/>
      <c r="V347" s="126"/>
      <c r="W347" s="126"/>
      <c r="X347" s="126"/>
      <c r="Y347" s="126"/>
      <c r="Z347" s="126"/>
      <c r="AA347" s="126"/>
      <c r="AB347" s="126"/>
      <c r="AC347" s="126"/>
      <c r="AD347" s="126"/>
      <c r="AE347" s="126"/>
      <c r="AF347" s="126"/>
      <c r="AG347" s="126"/>
      <c r="AH347" s="126"/>
      <c r="AI347" s="126"/>
      <c r="AJ347" s="126"/>
      <c r="AK347" s="126"/>
      <c r="AL347" s="126"/>
      <c r="AM347" s="126"/>
      <c r="AN347" s="126"/>
      <c r="AO347" s="126"/>
      <c r="AP347" s="126"/>
    </row>
    <row r="348" customHeight="1" spans="12:42">
      <c r="L348" s="126"/>
      <c r="M348" s="126"/>
      <c r="N348" s="126"/>
      <c r="O348" s="126"/>
      <c r="P348" s="126"/>
      <c r="Q348" s="126"/>
      <c r="R348" s="126"/>
      <c r="S348" s="126"/>
      <c r="T348" s="126"/>
      <c r="U348" s="126"/>
      <c r="V348" s="126"/>
      <c r="W348" s="126"/>
      <c r="X348" s="126"/>
      <c r="Y348" s="126"/>
      <c r="Z348" s="126"/>
      <c r="AA348" s="126"/>
      <c r="AB348" s="126"/>
      <c r="AC348" s="126"/>
      <c r="AD348" s="126"/>
      <c r="AE348" s="126"/>
      <c r="AF348" s="126"/>
      <c r="AG348" s="126"/>
      <c r="AH348" s="126"/>
      <c r="AI348" s="126"/>
      <c r="AJ348" s="126"/>
      <c r="AK348" s="126"/>
      <c r="AL348" s="126"/>
      <c r="AM348" s="126"/>
      <c r="AN348" s="126"/>
      <c r="AO348" s="126"/>
      <c r="AP348" s="126"/>
    </row>
    <row r="349" customHeight="1" spans="12:42">
      <c r="L349" s="126"/>
      <c r="M349" s="126"/>
      <c r="N349" s="126"/>
      <c r="O349" s="126"/>
      <c r="P349" s="126"/>
      <c r="Q349" s="126"/>
      <c r="R349" s="126"/>
      <c r="S349" s="126"/>
      <c r="T349" s="126"/>
      <c r="U349" s="126"/>
      <c r="V349" s="126"/>
      <c r="W349" s="126"/>
      <c r="X349" s="126"/>
      <c r="Y349" s="126"/>
      <c r="Z349" s="126"/>
      <c r="AA349" s="126"/>
      <c r="AB349" s="126"/>
      <c r="AC349" s="126"/>
      <c r="AD349" s="126"/>
      <c r="AE349" s="126"/>
      <c r="AF349" s="126"/>
      <c r="AG349" s="126"/>
      <c r="AH349" s="126"/>
      <c r="AI349" s="126"/>
      <c r="AJ349" s="126"/>
      <c r="AK349" s="126"/>
      <c r="AL349" s="126"/>
      <c r="AM349" s="126"/>
      <c r="AN349" s="126"/>
      <c r="AO349" s="126"/>
      <c r="AP349" s="126"/>
    </row>
    <row r="350" customHeight="1" spans="12:42">
      <c r="L350" s="126"/>
      <c r="M350" s="126"/>
      <c r="N350" s="126"/>
      <c r="O350" s="126"/>
      <c r="P350" s="126"/>
      <c r="Q350" s="126"/>
      <c r="R350" s="126"/>
      <c r="S350" s="126"/>
      <c r="T350" s="126"/>
      <c r="U350" s="126"/>
      <c r="V350" s="126"/>
      <c r="W350" s="126"/>
      <c r="X350" s="126"/>
      <c r="Y350" s="126"/>
      <c r="Z350" s="126"/>
      <c r="AA350" s="126"/>
      <c r="AB350" s="126"/>
      <c r="AC350" s="126"/>
      <c r="AD350" s="126"/>
      <c r="AE350" s="126"/>
      <c r="AF350" s="126"/>
      <c r="AG350" s="126"/>
      <c r="AH350" s="126"/>
      <c r="AI350" s="126"/>
      <c r="AJ350" s="126"/>
      <c r="AK350" s="126"/>
      <c r="AL350" s="126"/>
      <c r="AM350" s="126"/>
      <c r="AN350" s="126"/>
      <c r="AO350" s="126"/>
      <c r="AP350" s="126"/>
    </row>
    <row r="351" customHeight="1" spans="12:42">
      <c r="L351" s="126"/>
      <c r="M351" s="126"/>
      <c r="N351" s="126"/>
      <c r="O351" s="126"/>
      <c r="P351" s="126"/>
      <c r="Q351" s="126"/>
      <c r="R351" s="126"/>
      <c r="S351" s="126"/>
      <c r="T351" s="126"/>
      <c r="U351" s="126"/>
      <c r="V351" s="126"/>
      <c r="W351" s="126"/>
      <c r="X351" s="126"/>
      <c r="Y351" s="126"/>
      <c r="Z351" s="126"/>
      <c r="AA351" s="126"/>
      <c r="AB351" s="126"/>
      <c r="AC351" s="126"/>
      <c r="AD351" s="126"/>
      <c r="AE351" s="126"/>
      <c r="AF351" s="126"/>
      <c r="AG351" s="126"/>
      <c r="AH351" s="126"/>
      <c r="AI351" s="126"/>
      <c r="AJ351" s="126"/>
      <c r="AK351" s="126"/>
      <c r="AL351" s="126"/>
      <c r="AM351" s="126"/>
      <c r="AN351" s="126"/>
      <c r="AO351" s="126"/>
      <c r="AP351" s="126"/>
    </row>
    <row r="352" customHeight="1" spans="12:42">
      <c r="L352" s="126"/>
      <c r="M352" s="126"/>
      <c r="N352" s="126"/>
      <c r="O352" s="126"/>
      <c r="P352" s="126"/>
      <c r="Q352" s="126"/>
      <c r="R352" s="126"/>
      <c r="S352" s="126"/>
      <c r="T352" s="126"/>
      <c r="U352" s="126"/>
      <c r="V352" s="126"/>
      <c r="W352" s="126"/>
      <c r="X352" s="126"/>
      <c r="Y352" s="126"/>
      <c r="Z352" s="126"/>
      <c r="AA352" s="126"/>
      <c r="AB352" s="126"/>
      <c r="AC352" s="126"/>
      <c r="AD352" s="126"/>
      <c r="AE352" s="126"/>
      <c r="AF352" s="126"/>
      <c r="AG352" s="126"/>
      <c r="AH352" s="126"/>
      <c r="AI352" s="126"/>
      <c r="AJ352" s="126"/>
      <c r="AK352" s="126"/>
      <c r="AL352" s="126"/>
      <c r="AM352" s="126"/>
      <c r="AN352" s="126"/>
      <c r="AO352" s="126"/>
      <c r="AP352" s="126"/>
    </row>
    <row r="353" customHeight="1" spans="12:42">
      <c r="L353" s="126"/>
      <c r="M353" s="126"/>
      <c r="N353" s="126"/>
      <c r="O353" s="126"/>
      <c r="P353" s="126"/>
      <c r="Q353" s="126"/>
      <c r="R353" s="126"/>
      <c r="S353" s="126"/>
      <c r="T353" s="126"/>
      <c r="U353" s="126"/>
      <c r="V353" s="126"/>
      <c r="W353" s="126"/>
      <c r="X353" s="126"/>
      <c r="Y353" s="126"/>
      <c r="Z353" s="126"/>
      <c r="AA353" s="126"/>
      <c r="AB353" s="126"/>
      <c r="AC353" s="126"/>
      <c r="AD353" s="126"/>
      <c r="AE353" s="126"/>
      <c r="AF353" s="126"/>
      <c r="AG353" s="126"/>
      <c r="AH353" s="126"/>
      <c r="AI353" s="126"/>
      <c r="AJ353" s="126"/>
      <c r="AK353" s="126"/>
      <c r="AL353" s="126"/>
      <c r="AM353" s="126"/>
      <c r="AN353" s="126"/>
      <c r="AO353" s="126"/>
      <c r="AP353" s="126"/>
    </row>
    <row r="354" customHeight="1" spans="12:42">
      <c r="L354" s="126"/>
      <c r="M354" s="126"/>
      <c r="N354" s="126"/>
      <c r="O354" s="126"/>
      <c r="P354" s="126"/>
      <c r="Q354" s="126"/>
      <c r="R354" s="126"/>
      <c r="S354" s="126"/>
      <c r="T354" s="126"/>
      <c r="U354" s="126"/>
      <c r="V354" s="126"/>
      <c r="W354" s="126"/>
      <c r="X354" s="126"/>
      <c r="Y354" s="126"/>
      <c r="Z354" s="126"/>
      <c r="AA354" s="126"/>
      <c r="AB354" s="126"/>
      <c r="AC354" s="126"/>
      <c r="AD354" s="126"/>
      <c r="AE354" s="126"/>
      <c r="AF354" s="126"/>
      <c r="AG354" s="126"/>
      <c r="AH354" s="126"/>
      <c r="AI354" s="126"/>
      <c r="AJ354" s="126"/>
      <c r="AK354" s="126"/>
      <c r="AL354" s="126"/>
      <c r="AM354" s="126"/>
      <c r="AN354" s="126"/>
      <c r="AO354" s="126"/>
      <c r="AP354" s="126"/>
    </row>
    <row r="355" customHeight="1" spans="12:42">
      <c r="L355" s="126"/>
      <c r="M355" s="126"/>
      <c r="N355" s="126"/>
      <c r="O355" s="126"/>
      <c r="P355" s="126"/>
      <c r="Q355" s="126"/>
      <c r="R355" s="126"/>
      <c r="S355" s="126"/>
      <c r="T355" s="126"/>
      <c r="U355" s="126"/>
      <c r="V355" s="126"/>
      <c r="W355" s="126"/>
      <c r="X355" s="126"/>
      <c r="Y355" s="126"/>
      <c r="Z355" s="126"/>
      <c r="AA355" s="126"/>
      <c r="AB355" s="126"/>
      <c r="AC355" s="126"/>
      <c r="AD355" s="126"/>
      <c r="AE355" s="126"/>
      <c r="AF355" s="126"/>
      <c r="AG355" s="126"/>
      <c r="AH355" s="126"/>
      <c r="AI355" s="126"/>
      <c r="AJ355" s="126"/>
      <c r="AK355" s="126"/>
      <c r="AL355" s="126"/>
      <c r="AM355" s="126"/>
      <c r="AN355" s="126"/>
      <c r="AO355" s="126"/>
      <c r="AP355" s="126"/>
    </row>
    <row r="356" customHeight="1" spans="12:42">
      <c r="L356" s="126"/>
      <c r="M356" s="126"/>
      <c r="N356" s="126"/>
      <c r="O356" s="126"/>
      <c r="P356" s="126"/>
      <c r="Q356" s="126"/>
      <c r="R356" s="126"/>
      <c r="S356" s="126"/>
      <c r="T356" s="126"/>
      <c r="U356" s="126"/>
      <c r="V356" s="126"/>
      <c r="W356" s="126"/>
      <c r="X356" s="126"/>
      <c r="Y356" s="126"/>
      <c r="Z356" s="126"/>
      <c r="AA356" s="126"/>
      <c r="AB356" s="126"/>
      <c r="AC356" s="126"/>
      <c r="AD356" s="126"/>
      <c r="AE356" s="126"/>
      <c r="AF356" s="126"/>
      <c r="AG356" s="126"/>
      <c r="AH356" s="126"/>
      <c r="AI356" s="126"/>
      <c r="AJ356" s="126"/>
      <c r="AK356" s="126"/>
      <c r="AL356" s="126"/>
      <c r="AM356" s="126"/>
      <c r="AN356" s="126"/>
      <c r="AO356" s="126"/>
      <c r="AP356" s="126"/>
    </row>
    <row r="357" customHeight="1" spans="12:42">
      <c r="L357" s="126"/>
      <c r="M357" s="126"/>
      <c r="N357" s="126"/>
      <c r="O357" s="126"/>
      <c r="P357" s="126"/>
      <c r="Q357" s="126"/>
      <c r="R357" s="126"/>
      <c r="S357" s="126"/>
      <c r="T357" s="126"/>
      <c r="U357" s="126"/>
      <c r="V357" s="126"/>
      <c r="W357" s="126"/>
      <c r="X357" s="126"/>
      <c r="Y357" s="126"/>
      <c r="Z357" s="126"/>
      <c r="AA357" s="126"/>
      <c r="AB357" s="126"/>
      <c r="AC357" s="126"/>
      <c r="AD357" s="126"/>
      <c r="AE357" s="126"/>
      <c r="AF357" s="126"/>
      <c r="AG357" s="126"/>
      <c r="AH357" s="126"/>
      <c r="AI357" s="126"/>
      <c r="AJ357" s="126"/>
      <c r="AK357" s="126"/>
      <c r="AL357" s="126"/>
      <c r="AM357" s="126"/>
      <c r="AN357" s="126"/>
      <c r="AO357" s="126"/>
      <c r="AP357" s="126"/>
    </row>
    <row r="358" customHeight="1" spans="12:42">
      <c r="L358" s="126"/>
      <c r="M358" s="126"/>
      <c r="N358" s="126"/>
      <c r="O358" s="126"/>
      <c r="P358" s="126"/>
      <c r="Q358" s="126"/>
      <c r="R358" s="126"/>
      <c r="S358" s="126"/>
      <c r="T358" s="126"/>
      <c r="U358" s="126"/>
      <c r="V358" s="126"/>
      <c r="W358" s="126"/>
      <c r="X358" s="126"/>
      <c r="Y358" s="126"/>
      <c r="Z358" s="126"/>
      <c r="AA358" s="126"/>
      <c r="AB358" s="126"/>
      <c r="AC358" s="126"/>
      <c r="AD358" s="126"/>
      <c r="AE358" s="126"/>
      <c r="AF358" s="126"/>
      <c r="AG358" s="126"/>
      <c r="AH358" s="126"/>
      <c r="AI358" s="126"/>
      <c r="AJ358" s="126"/>
      <c r="AK358" s="126"/>
      <c r="AL358" s="126"/>
      <c r="AM358" s="126"/>
      <c r="AN358" s="126"/>
      <c r="AO358" s="126"/>
      <c r="AP358" s="126"/>
    </row>
    <row r="359" customHeight="1" spans="12:42">
      <c r="L359" s="126"/>
      <c r="M359" s="126"/>
      <c r="N359" s="126"/>
      <c r="O359" s="126"/>
      <c r="P359" s="126"/>
      <c r="Q359" s="126"/>
      <c r="R359" s="126"/>
      <c r="S359" s="126"/>
      <c r="T359" s="126"/>
      <c r="U359" s="126"/>
      <c r="V359" s="126"/>
      <c r="W359" s="126"/>
      <c r="X359" s="126"/>
      <c r="Y359" s="126"/>
      <c r="Z359" s="126"/>
      <c r="AA359" s="126"/>
      <c r="AB359" s="126"/>
      <c r="AC359" s="126"/>
      <c r="AD359" s="126"/>
      <c r="AE359" s="126"/>
      <c r="AF359" s="126"/>
      <c r="AG359" s="126"/>
      <c r="AH359" s="126"/>
      <c r="AI359" s="126"/>
      <c r="AJ359" s="126"/>
      <c r="AK359" s="126"/>
      <c r="AL359" s="126"/>
      <c r="AM359" s="126"/>
      <c r="AN359" s="126"/>
      <c r="AO359" s="126"/>
      <c r="AP359" s="126"/>
    </row>
    <row r="360" customHeight="1" spans="12:42">
      <c r="L360" s="126"/>
      <c r="M360" s="126"/>
      <c r="N360" s="126"/>
      <c r="O360" s="126"/>
      <c r="P360" s="126"/>
      <c r="Q360" s="126"/>
      <c r="R360" s="126"/>
      <c r="S360" s="126"/>
      <c r="T360" s="126"/>
      <c r="U360" s="126"/>
      <c r="V360" s="126"/>
      <c r="W360" s="126"/>
      <c r="X360" s="126"/>
      <c r="Y360" s="126"/>
      <c r="Z360" s="126"/>
      <c r="AA360" s="126"/>
      <c r="AB360" s="126"/>
      <c r="AC360" s="126"/>
      <c r="AD360" s="126"/>
      <c r="AE360" s="126"/>
      <c r="AF360" s="126"/>
      <c r="AG360" s="126"/>
      <c r="AH360" s="126"/>
      <c r="AI360" s="126"/>
      <c r="AJ360" s="126"/>
      <c r="AK360" s="126"/>
      <c r="AL360" s="126"/>
      <c r="AM360" s="126"/>
      <c r="AN360" s="126"/>
      <c r="AO360" s="126"/>
      <c r="AP360" s="126"/>
    </row>
    <row r="361" customHeight="1" spans="12:42">
      <c r="L361" s="126"/>
      <c r="M361" s="126"/>
      <c r="N361" s="126"/>
      <c r="O361" s="126"/>
      <c r="P361" s="126"/>
      <c r="Q361" s="126"/>
      <c r="R361" s="126"/>
      <c r="S361" s="126"/>
      <c r="T361" s="126"/>
      <c r="U361" s="126"/>
      <c r="V361" s="126"/>
      <c r="W361" s="126"/>
      <c r="X361" s="126"/>
      <c r="Y361" s="126"/>
      <c r="Z361" s="126"/>
      <c r="AA361" s="126"/>
      <c r="AB361" s="126"/>
      <c r="AC361" s="126"/>
      <c r="AD361" s="126"/>
      <c r="AE361" s="126"/>
      <c r="AF361" s="126"/>
      <c r="AG361" s="126"/>
      <c r="AH361" s="126"/>
      <c r="AI361" s="126"/>
      <c r="AJ361" s="126"/>
      <c r="AK361" s="126"/>
      <c r="AL361" s="126"/>
      <c r="AM361" s="126"/>
      <c r="AN361" s="126"/>
      <c r="AO361" s="126"/>
      <c r="AP361" s="126"/>
    </row>
    <row r="362" customHeight="1" spans="12:42">
      <c r="L362" s="126"/>
      <c r="M362" s="126"/>
      <c r="N362" s="126"/>
      <c r="O362" s="126"/>
      <c r="P362" s="126"/>
      <c r="Q362" s="126"/>
      <c r="R362" s="126"/>
      <c r="S362" s="126"/>
      <c r="T362" s="126"/>
      <c r="U362" s="126"/>
      <c r="V362" s="126"/>
      <c r="W362" s="126"/>
      <c r="X362" s="126"/>
      <c r="Y362" s="126"/>
      <c r="Z362" s="126"/>
      <c r="AA362" s="126"/>
      <c r="AB362" s="126"/>
      <c r="AC362" s="126"/>
      <c r="AD362" s="126"/>
      <c r="AE362" s="126"/>
      <c r="AF362" s="126"/>
      <c r="AG362" s="126"/>
      <c r="AH362" s="126"/>
      <c r="AI362" s="126"/>
      <c r="AJ362" s="126"/>
      <c r="AK362" s="126"/>
      <c r="AL362" s="126"/>
      <c r="AM362" s="126"/>
      <c r="AN362" s="126"/>
      <c r="AO362" s="126"/>
      <c r="AP362" s="126"/>
    </row>
    <row r="363" customHeight="1" spans="12:42">
      <c r="L363" s="126"/>
      <c r="M363" s="126"/>
      <c r="N363" s="126"/>
      <c r="O363" s="126"/>
      <c r="P363" s="126"/>
      <c r="Q363" s="126"/>
      <c r="R363" s="126"/>
      <c r="S363" s="126"/>
      <c r="T363" s="126"/>
      <c r="U363" s="126"/>
      <c r="V363" s="126"/>
      <c r="W363" s="126"/>
      <c r="X363" s="126"/>
      <c r="Y363" s="126"/>
      <c r="Z363" s="126"/>
      <c r="AA363" s="126"/>
      <c r="AB363" s="126"/>
      <c r="AC363" s="126"/>
      <c r="AD363" s="126"/>
      <c r="AE363" s="126"/>
      <c r="AF363" s="126"/>
      <c r="AG363" s="126"/>
      <c r="AH363" s="126"/>
      <c r="AI363" s="126"/>
      <c r="AJ363" s="126"/>
      <c r="AK363" s="126"/>
      <c r="AL363" s="126"/>
      <c r="AM363" s="126"/>
      <c r="AN363" s="126"/>
      <c r="AO363" s="126"/>
      <c r="AP363" s="126"/>
    </row>
    <row r="364" customHeight="1" spans="12:42">
      <c r="L364" s="126"/>
      <c r="M364" s="126"/>
      <c r="N364" s="126"/>
      <c r="O364" s="126"/>
      <c r="P364" s="126"/>
      <c r="Q364" s="126"/>
      <c r="R364" s="126"/>
      <c r="S364" s="126"/>
      <c r="T364" s="126"/>
      <c r="U364" s="126"/>
      <c r="V364" s="126"/>
      <c r="W364" s="126"/>
      <c r="X364" s="126"/>
      <c r="Y364" s="126"/>
      <c r="Z364" s="126"/>
      <c r="AA364" s="126"/>
      <c r="AB364" s="126"/>
      <c r="AC364" s="126"/>
      <c r="AD364" s="126"/>
      <c r="AE364" s="126"/>
      <c r="AF364" s="126"/>
      <c r="AG364" s="126"/>
      <c r="AH364" s="126"/>
      <c r="AI364" s="126"/>
      <c r="AJ364" s="126"/>
      <c r="AK364" s="126"/>
      <c r="AL364" s="126"/>
      <c r="AM364" s="126"/>
      <c r="AN364" s="126"/>
      <c r="AO364" s="126"/>
      <c r="AP364" s="126"/>
    </row>
    <row r="365" customHeight="1" spans="12:42">
      <c r="L365" s="126"/>
      <c r="M365" s="126"/>
      <c r="N365" s="126"/>
      <c r="O365" s="126"/>
      <c r="P365" s="126"/>
      <c r="Q365" s="126"/>
      <c r="R365" s="126"/>
      <c r="S365" s="126"/>
      <c r="T365" s="126"/>
      <c r="U365" s="126"/>
      <c r="V365" s="126"/>
      <c r="W365" s="126"/>
      <c r="X365" s="126"/>
      <c r="Y365" s="126"/>
      <c r="Z365" s="126"/>
      <c r="AA365" s="126"/>
      <c r="AB365" s="126"/>
      <c r="AC365" s="126"/>
      <c r="AD365" s="126"/>
      <c r="AE365" s="126"/>
      <c r="AF365" s="126"/>
      <c r="AG365" s="126"/>
      <c r="AH365" s="126"/>
      <c r="AI365" s="126"/>
      <c r="AJ365" s="126"/>
      <c r="AK365" s="126"/>
      <c r="AL365" s="126"/>
      <c r="AM365" s="126"/>
      <c r="AN365" s="126"/>
      <c r="AO365" s="126"/>
      <c r="AP365" s="126"/>
    </row>
    <row r="366" customHeight="1" spans="12:42">
      <c r="L366" s="126"/>
      <c r="M366" s="126"/>
      <c r="N366" s="126"/>
      <c r="O366" s="126"/>
      <c r="P366" s="126"/>
      <c r="Q366" s="126"/>
      <c r="R366" s="126"/>
      <c r="S366" s="126"/>
      <c r="T366" s="126"/>
      <c r="U366" s="126"/>
      <c r="V366" s="126"/>
      <c r="W366" s="126"/>
      <c r="X366" s="126"/>
      <c r="Y366" s="126"/>
      <c r="Z366" s="126"/>
      <c r="AA366" s="126"/>
      <c r="AB366" s="126"/>
      <c r="AC366" s="126"/>
      <c r="AD366" s="126"/>
      <c r="AE366" s="126"/>
      <c r="AF366" s="126"/>
      <c r="AG366" s="126"/>
      <c r="AH366" s="126"/>
      <c r="AI366" s="126"/>
      <c r="AJ366" s="126"/>
      <c r="AK366" s="126"/>
      <c r="AL366" s="126"/>
      <c r="AM366" s="126"/>
      <c r="AN366" s="126"/>
      <c r="AO366" s="126"/>
      <c r="AP366" s="126"/>
    </row>
    <row r="367" customHeight="1" spans="12:42">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row>
    <row r="368" customHeight="1" spans="12:42">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row>
    <row r="369" customHeight="1" spans="12:42">
      <c r="L369" s="126"/>
      <c r="M369" s="126"/>
      <c r="N369" s="126"/>
      <c r="O369" s="126"/>
      <c r="P369" s="126"/>
      <c r="Q369" s="126"/>
      <c r="R369" s="126"/>
      <c r="S369" s="126"/>
      <c r="T369" s="126"/>
      <c r="U369" s="126"/>
      <c r="V369" s="126"/>
      <c r="W369" s="126"/>
      <c r="X369" s="126"/>
      <c r="Y369" s="126"/>
      <c r="Z369" s="126"/>
      <c r="AA369" s="126"/>
      <c r="AB369" s="126"/>
      <c r="AC369" s="126"/>
      <c r="AD369" s="126"/>
      <c r="AE369" s="126"/>
      <c r="AF369" s="126"/>
      <c r="AG369" s="126"/>
      <c r="AH369" s="126"/>
      <c r="AI369" s="126"/>
      <c r="AJ369" s="126"/>
      <c r="AK369" s="126"/>
      <c r="AL369" s="126"/>
      <c r="AM369" s="126"/>
      <c r="AN369" s="126"/>
      <c r="AO369" s="126"/>
      <c r="AP369" s="126"/>
    </row>
    <row r="370" customHeight="1" spans="12:42">
      <c r="L370" s="126"/>
      <c r="M370" s="126"/>
      <c r="N370" s="126"/>
      <c r="O370" s="126"/>
      <c r="P370" s="126"/>
      <c r="Q370" s="126"/>
      <c r="R370" s="126"/>
      <c r="S370" s="126"/>
      <c r="T370" s="126"/>
      <c r="U370" s="126"/>
      <c r="V370" s="126"/>
      <c r="W370" s="126"/>
      <c r="X370" s="126"/>
      <c r="Y370" s="126"/>
      <c r="Z370" s="126"/>
      <c r="AA370" s="126"/>
      <c r="AB370" s="126"/>
      <c r="AC370" s="126"/>
      <c r="AD370" s="126"/>
      <c r="AE370" s="126"/>
      <c r="AF370" s="126"/>
      <c r="AG370" s="126"/>
      <c r="AH370" s="126"/>
      <c r="AI370" s="126"/>
      <c r="AJ370" s="126"/>
      <c r="AK370" s="126"/>
      <c r="AL370" s="126"/>
      <c r="AM370" s="126"/>
      <c r="AN370" s="126"/>
      <c r="AO370" s="126"/>
      <c r="AP370" s="126"/>
    </row>
    <row r="371" customHeight="1" spans="12:42">
      <c r="L371" s="126"/>
      <c r="M371" s="126"/>
      <c r="N371" s="126"/>
      <c r="O371" s="126"/>
      <c r="P371" s="126"/>
      <c r="Q371" s="126"/>
      <c r="R371" s="126"/>
      <c r="S371" s="126"/>
      <c r="T371" s="126"/>
      <c r="U371" s="126"/>
      <c r="V371" s="126"/>
      <c r="W371" s="126"/>
      <c r="X371" s="126"/>
      <c r="Y371" s="126"/>
      <c r="Z371" s="126"/>
      <c r="AA371" s="126"/>
      <c r="AB371" s="126"/>
      <c r="AC371" s="126"/>
      <c r="AD371" s="126"/>
      <c r="AE371" s="126"/>
      <c r="AF371" s="126"/>
      <c r="AG371" s="126"/>
      <c r="AH371" s="126"/>
      <c r="AI371" s="126"/>
      <c r="AJ371" s="126"/>
      <c r="AK371" s="126"/>
      <c r="AL371" s="126"/>
      <c r="AM371" s="126"/>
      <c r="AN371" s="126"/>
      <c r="AO371" s="126"/>
      <c r="AP371" s="126"/>
    </row>
    <row r="372" customHeight="1" spans="12:42">
      <c r="L372" s="126"/>
      <c r="M372" s="126"/>
      <c r="N372" s="126"/>
      <c r="O372" s="126"/>
      <c r="P372" s="126"/>
      <c r="Q372" s="126"/>
      <c r="R372" s="126"/>
      <c r="S372" s="126"/>
      <c r="T372" s="126"/>
      <c r="U372" s="126"/>
      <c r="V372" s="126"/>
      <c r="W372" s="126"/>
      <c r="X372" s="126"/>
      <c r="Y372" s="126"/>
      <c r="Z372" s="126"/>
      <c r="AA372" s="126"/>
      <c r="AB372" s="126"/>
      <c r="AC372" s="126"/>
      <c r="AD372" s="126"/>
      <c r="AE372" s="126"/>
      <c r="AF372" s="126"/>
      <c r="AG372" s="126"/>
      <c r="AH372" s="126"/>
      <c r="AI372" s="126"/>
      <c r="AJ372" s="126"/>
      <c r="AK372" s="126"/>
      <c r="AL372" s="126"/>
      <c r="AM372" s="126"/>
      <c r="AN372" s="126"/>
      <c r="AO372" s="126"/>
      <c r="AP372" s="126"/>
    </row>
    <row r="373" customHeight="1" spans="12:42">
      <c r="L373" s="126"/>
      <c r="M373" s="126"/>
      <c r="N373" s="126"/>
      <c r="O373" s="126"/>
      <c r="P373" s="126"/>
      <c r="Q373" s="126"/>
      <c r="R373" s="126"/>
      <c r="S373" s="126"/>
      <c r="T373" s="126"/>
      <c r="U373" s="126"/>
      <c r="V373" s="126"/>
      <c r="W373" s="126"/>
      <c r="X373" s="126"/>
      <c r="Y373" s="126"/>
      <c r="Z373" s="126"/>
      <c r="AA373" s="126"/>
      <c r="AB373" s="126"/>
      <c r="AC373" s="126"/>
      <c r="AD373" s="126"/>
      <c r="AE373" s="126"/>
      <c r="AF373" s="126"/>
      <c r="AG373" s="126"/>
      <c r="AH373" s="126"/>
      <c r="AI373" s="126"/>
      <c r="AJ373" s="126"/>
      <c r="AK373" s="126"/>
      <c r="AL373" s="126"/>
      <c r="AM373" s="126"/>
      <c r="AN373" s="126"/>
      <c r="AO373" s="126"/>
      <c r="AP373" s="126"/>
    </row>
    <row r="374" customHeight="1" spans="12:42">
      <c r="L374" s="126"/>
      <c r="M374" s="126"/>
      <c r="N374" s="126"/>
      <c r="O374" s="126"/>
      <c r="P374" s="126"/>
      <c r="Q374" s="126"/>
      <c r="R374" s="126"/>
      <c r="S374" s="126"/>
      <c r="T374" s="126"/>
      <c r="U374" s="126"/>
      <c r="V374" s="126"/>
      <c r="W374" s="126"/>
      <c r="X374" s="126"/>
      <c r="Y374" s="126"/>
      <c r="Z374" s="126"/>
      <c r="AA374" s="126"/>
      <c r="AB374" s="126"/>
      <c r="AC374" s="126"/>
      <c r="AD374" s="126"/>
      <c r="AE374" s="126"/>
      <c r="AF374" s="126"/>
      <c r="AG374" s="126"/>
      <c r="AH374" s="126"/>
      <c r="AI374" s="126"/>
      <c r="AJ374" s="126"/>
      <c r="AK374" s="126"/>
      <c r="AL374" s="126"/>
      <c r="AM374" s="126"/>
      <c r="AN374" s="126"/>
      <c r="AO374" s="126"/>
      <c r="AP374" s="126"/>
    </row>
    <row r="375" customHeight="1" spans="12:42">
      <c r="L375" s="126"/>
      <c r="M375" s="126"/>
      <c r="N375" s="126"/>
      <c r="O375" s="126"/>
      <c r="P375" s="126"/>
      <c r="Q375" s="126"/>
      <c r="R375" s="126"/>
      <c r="S375" s="126"/>
      <c r="T375" s="126"/>
      <c r="U375" s="126"/>
      <c r="V375" s="126"/>
      <c r="W375" s="126"/>
      <c r="X375" s="126"/>
      <c r="Y375" s="126"/>
      <c r="Z375" s="126"/>
      <c r="AA375" s="126"/>
      <c r="AB375" s="126"/>
      <c r="AC375" s="126"/>
      <c r="AD375" s="126"/>
      <c r="AE375" s="126"/>
      <c r="AF375" s="126"/>
      <c r="AG375" s="126"/>
      <c r="AH375" s="126"/>
      <c r="AI375" s="126"/>
      <c r="AJ375" s="126"/>
      <c r="AK375" s="126"/>
      <c r="AL375" s="126"/>
      <c r="AM375" s="126"/>
      <c r="AN375" s="126"/>
      <c r="AO375" s="126"/>
      <c r="AP375" s="126"/>
    </row>
    <row r="376" customHeight="1" spans="12:42">
      <c r="L376" s="126"/>
      <c r="M376" s="126"/>
      <c r="N376" s="126"/>
      <c r="O376" s="126"/>
      <c r="P376" s="126"/>
      <c r="Q376" s="126"/>
      <c r="R376" s="126"/>
      <c r="S376" s="126"/>
      <c r="T376" s="126"/>
      <c r="U376" s="126"/>
      <c r="V376" s="126"/>
      <c r="W376" s="126"/>
      <c r="X376" s="126"/>
      <c r="Y376" s="126"/>
      <c r="Z376" s="126"/>
      <c r="AA376" s="126"/>
      <c r="AB376" s="126"/>
      <c r="AC376" s="126"/>
      <c r="AD376" s="126"/>
      <c r="AE376" s="126"/>
      <c r="AF376" s="126"/>
      <c r="AG376" s="126"/>
      <c r="AH376" s="126"/>
      <c r="AI376" s="126"/>
      <c r="AJ376" s="126"/>
      <c r="AK376" s="126"/>
      <c r="AL376" s="126"/>
      <c r="AM376" s="126"/>
      <c r="AN376" s="126"/>
      <c r="AO376" s="126"/>
      <c r="AP376" s="126"/>
    </row>
    <row r="377" customHeight="1" spans="12:42">
      <c r="L377" s="126"/>
      <c r="M377" s="126"/>
      <c r="N377" s="126"/>
      <c r="O377" s="126"/>
      <c r="P377" s="126"/>
      <c r="Q377" s="126"/>
      <c r="R377" s="126"/>
      <c r="S377" s="126"/>
      <c r="T377" s="126"/>
      <c r="U377" s="126"/>
      <c r="V377" s="126"/>
      <c r="W377" s="126"/>
      <c r="X377" s="126"/>
      <c r="Y377" s="126"/>
      <c r="Z377" s="126"/>
      <c r="AA377" s="126"/>
      <c r="AB377" s="126"/>
      <c r="AC377" s="126"/>
      <c r="AD377" s="126"/>
      <c r="AE377" s="126"/>
      <c r="AF377" s="126"/>
      <c r="AG377" s="126"/>
      <c r="AH377" s="126"/>
      <c r="AI377" s="126"/>
      <c r="AJ377" s="126"/>
      <c r="AK377" s="126"/>
      <c r="AL377" s="126"/>
      <c r="AM377" s="126"/>
      <c r="AN377" s="126"/>
      <c r="AO377" s="126"/>
      <c r="AP377" s="126"/>
    </row>
    <row r="378" customHeight="1" spans="12:42">
      <c r="L378" s="126"/>
      <c r="M378" s="126"/>
      <c r="N378" s="126"/>
      <c r="O378" s="126"/>
      <c r="P378" s="126"/>
      <c r="Q378" s="126"/>
      <c r="R378" s="126"/>
      <c r="S378" s="126"/>
      <c r="T378" s="126"/>
      <c r="U378" s="126"/>
      <c r="V378" s="126"/>
      <c r="W378" s="126"/>
      <c r="X378" s="126"/>
      <c r="Y378" s="126"/>
      <c r="Z378" s="126"/>
      <c r="AA378" s="126"/>
      <c r="AB378" s="126"/>
      <c r="AC378" s="126"/>
      <c r="AD378" s="126"/>
      <c r="AE378" s="126"/>
      <c r="AF378" s="126"/>
      <c r="AG378" s="126"/>
      <c r="AH378" s="126"/>
      <c r="AI378" s="126"/>
      <c r="AJ378" s="126"/>
      <c r="AK378" s="126"/>
      <c r="AL378" s="126"/>
      <c r="AM378" s="126"/>
      <c r="AN378" s="126"/>
      <c r="AO378" s="126"/>
      <c r="AP378" s="126"/>
    </row>
    <row r="379" customHeight="1" spans="12:42">
      <c r="L379" s="126"/>
      <c r="M379" s="126"/>
      <c r="N379" s="126"/>
      <c r="O379" s="126"/>
      <c r="P379" s="126"/>
      <c r="Q379" s="126"/>
      <c r="R379" s="126"/>
      <c r="S379" s="126"/>
      <c r="T379" s="126"/>
      <c r="U379" s="126"/>
      <c r="V379" s="126"/>
      <c r="W379" s="126"/>
      <c r="X379" s="126"/>
      <c r="Y379" s="126"/>
      <c r="Z379" s="126"/>
      <c r="AA379" s="126"/>
      <c r="AB379" s="126"/>
      <c r="AC379" s="126"/>
      <c r="AD379" s="126"/>
      <c r="AE379" s="126"/>
      <c r="AF379" s="126"/>
      <c r="AG379" s="126"/>
      <c r="AH379" s="126"/>
      <c r="AI379" s="126"/>
      <c r="AJ379" s="126"/>
      <c r="AK379" s="126"/>
      <c r="AL379" s="126"/>
      <c r="AM379" s="126"/>
      <c r="AN379" s="126"/>
      <c r="AO379" s="126"/>
      <c r="AP379" s="126"/>
    </row>
    <row r="380" customHeight="1" spans="12:42">
      <c r="L380" s="126"/>
      <c r="M380" s="126"/>
      <c r="N380" s="126"/>
      <c r="O380" s="126"/>
      <c r="P380" s="126"/>
      <c r="Q380" s="126"/>
      <c r="R380" s="126"/>
      <c r="S380" s="126"/>
      <c r="T380" s="126"/>
      <c r="U380" s="126"/>
      <c r="V380" s="126"/>
      <c r="W380" s="126"/>
      <c r="X380" s="126"/>
      <c r="Y380" s="126"/>
      <c r="Z380" s="126"/>
      <c r="AA380" s="126"/>
      <c r="AB380" s="126"/>
      <c r="AC380" s="126"/>
      <c r="AD380" s="126"/>
      <c r="AE380" s="126"/>
      <c r="AF380" s="126"/>
      <c r="AG380" s="126"/>
      <c r="AH380" s="126"/>
      <c r="AI380" s="126"/>
      <c r="AJ380" s="126"/>
      <c r="AK380" s="126"/>
      <c r="AL380" s="126"/>
      <c r="AM380" s="126"/>
      <c r="AN380" s="126"/>
      <c r="AO380" s="126"/>
      <c r="AP380" s="126"/>
    </row>
    <row r="381" customHeight="1" spans="12:42">
      <c r="L381" s="126"/>
      <c r="M381" s="126"/>
      <c r="N381" s="126"/>
      <c r="O381" s="126"/>
      <c r="P381" s="126"/>
      <c r="Q381" s="126"/>
      <c r="R381" s="126"/>
      <c r="S381" s="126"/>
      <c r="T381" s="126"/>
      <c r="U381" s="126"/>
      <c r="V381" s="126"/>
      <c r="W381" s="126"/>
      <c r="X381" s="126"/>
      <c r="Y381" s="126"/>
      <c r="Z381" s="126"/>
      <c r="AA381" s="126"/>
      <c r="AB381" s="126"/>
      <c r="AC381" s="126"/>
      <c r="AD381" s="126"/>
      <c r="AE381" s="126"/>
      <c r="AF381" s="126"/>
      <c r="AG381" s="126"/>
      <c r="AH381" s="126"/>
      <c r="AI381" s="126"/>
      <c r="AJ381" s="126"/>
      <c r="AK381" s="126"/>
      <c r="AL381" s="126"/>
      <c r="AM381" s="126"/>
      <c r="AN381" s="126"/>
      <c r="AO381" s="126"/>
      <c r="AP381" s="126"/>
    </row>
    <row r="382" customHeight="1" spans="12:42">
      <c r="L382" s="126"/>
      <c r="M382" s="126"/>
      <c r="N382" s="126"/>
      <c r="O382" s="126"/>
      <c r="P382" s="126"/>
      <c r="Q382" s="126"/>
      <c r="R382" s="126"/>
      <c r="S382" s="126"/>
      <c r="T382" s="126"/>
      <c r="U382" s="126"/>
      <c r="V382" s="126"/>
      <c r="W382" s="126"/>
      <c r="X382" s="126"/>
      <c r="Y382" s="126"/>
      <c r="Z382" s="126"/>
      <c r="AA382" s="126"/>
      <c r="AB382" s="126"/>
      <c r="AC382" s="126"/>
      <c r="AD382" s="126"/>
      <c r="AE382" s="126"/>
      <c r="AF382" s="126"/>
      <c r="AG382" s="126"/>
      <c r="AH382" s="126"/>
      <c r="AI382" s="126"/>
      <c r="AJ382" s="126"/>
      <c r="AK382" s="126"/>
      <c r="AL382" s="126"/>
      <c r="AM382" s="126"/>
      <c r="AN382" s="126"/>
      <c r="AO382" s="126"/>
      <c r="AP382" s="126"/>
    </row>
    <row r="383" customHeight="1" spans="12:42">
      <c r="L383" s="126"/>
      <c r="M383" s="126"/>
      <c r="N383" s="126"/>
      <c r="O383" s="126"/>
      <c r="P383" s="126"/>
      <c r="Q383" s="126"/>
      <c r="R383" s="126"/>
      <c r="S383" s="126"/>
      <c r="T383" s="126"/>
      <c r="U383" s="126"/>
      <c r="V383" s="126"/>
      <c r="W383" s="126"/>
      <c r="X383" s="126"/>
      <c r="Y383" s="126"/>
      <c r="Z383" s="126"/>
      <c r="AA383" s="126"/>
      <c r="AB383" s="126"/>
      <c r="AC383" s="126"/>
      <c r="AD383" s="126"/>
      <c r="AE383" s="126"/>
      <c r="AF383" s="126"/>
      <c r="AG383" s="126"/>
      <c r="AH383" s="126"/>
      <c r="AI383" s="126"/>
      <c r="AJ383" s="126"/>
      <c r="AK383" s="126"/>
      <c r="AL383" s="126"/>
      <c r="AM383" s="126"/>
      <c r="AN383" s="126"/>
      <c r="AO383" s="126"/>
      <c r="AP383" s="126"/>
    </row>
    <row r="384" customHeight="1" spans="12:42">
      <c r="L384" s="126"/>
      <c r="M384" s="126"/>
      <c r="N384" s="126"/>
      <c r="O384" s="126"/>
      <c r="P384" s="126"/>
      <c r="Q384" s="126"/>
      <c r="R384" s="126"/>
      <c r="S384" s="126"/>
      <c r="T384" s="126"/>
      <c r="U384" s="126"/>
      <c r="V384" s="126"/>
      <c r="W384" s="126"/>
      <c r="X384" s="126"/>
      <c r="Y384" s="126"/>
      <c r="Z384" s="126"/>
      <c r="AA384" s="126"/>
      <c r="AB384" s="126"/>
      <c r="AC384" s="126"/>
      <c r="AD384" s="126"/>
      <c r="AE384" s="126"/>
      <c r="AF384" s="126"/>
      <c r="AG384" s="126"/>
      <c r="AH384" s="126"/>
      <c r="AI384" s="126"/>
      <c r="AJ384" s="126"/>
      <c r="AK384" s="126"/>
      <c r="AL384" s="126"/>
      <c r="AM384" s="126"/>
      <c r="AN384" s="126"/>
      <c r="AO384" s="126"/>
      <c r="AP384" s="126"/>
    </row>
    <row r="385" customHeight="1" spans="12:42">
      <c r="L385" s="126"/>
      <c r="M385" s="126"/>
      <c r="N385" s="126"/>
      <c r="O385" s="126"/>
      <c r="P385" s="126"/>
      <c r="Q385" s="126"/>
      <c r="R385" s="126"/>
      <c r="S385" s="126"/>
      <c r="T385" s="126"/>
      <c r="U385" s="126"/>
      <c r="V385" s="126"/>
      <c r="W385" s="126"/>
      <c r="X385" s="126"/>
      <c r="Y385" s="126"/>
      <c r="Z385" s="126"/>
      <c r="AA385" s="126"/>
      <c r="AB385" s="126"/>
      <c r="AC385" s="126"/>
      <c r="AD385" s="126"/>
      <c r="AE385" s="126"/>
      <c r="AF385" s="126"/>
      <c r="AG385" s="126"/>
      <c r="AH385" s="126"/>
      <c r="AI385" s="126"/>
      <c r="AJ385" s="126"/>
      <c r="AK385" s="126"/>
      <c r="AL385" s="126"/>
      <c r="AM385" s="126"/>
      <c r="AN385" s="126"/>
      <c r="AO385" s="126"/>
      <c r="AP385" s="126"/>
    </row>
    <row r="386" customHeight="1" spans="12:42">
      <c r="L386" s="126"/>
      <c r="M386" s="126"/>
      <c r="N386" s="126"/>
      <c r="O386" s="126"/>
      <c r="P386" s="126"/>
      <c r="Q386" s="126"/>
      <c r="R386" s="126"/>
      <c r="S386" s="126"/>
      <c r="T386" s="126"/>
      <c r="U386" s="126"/>
      <c r="V386" s="126"/>
      <c r="W386" s="126"/>
      <c r="X386" s="126"/>
      <c r="Y386" s="126"/>
      <c r="Z386" s="126"/>
      <c r="AA386" s="126"/>
      <c r="AB386" s="126"/>
      <c r="AC386" s="126"/>
      <c r="AD386" s="126"/>
      <c r="AE386" s="126"/>
      <c r="AF386" s="126"/>
      <c r="AG386" s="126"/>
      <c r="AH386" s="126"/>
      <c r="AI386" s="126"/>
      <c r="AJ386" s="126"/>
      <c r="AK386" s="126"/>
      <c r="AL386" s="126"/>
      <c r="AM386" s="126"/>
      <c r="AN386" s="126"/>
      <c r="AO386" s="126"/>
      <c r="AP386" s="126"/>
    </row>
    <row r="387" customHeight="1" spans="12:42">
      <c r="L387" s="126"/>
      <c r="M387" s="126"/>
      <c r="N387" s="126"/>
      <c r="O387" s="126"/>
      <c r="P387" s="126"/>
      <c r="Q387" s="126"/>
      <c r="R387" s="126"/>
      <c r="S387" s="126"/>
      <c r="T387" s="126"/>
      <c r="U387" s="126"/>
      <c r="V387" s="126"/>
      <c r="W387" s="126"/>
      <c r="X387" s="126"/>
      <c r="Y387" s="126"/>
      <c r="Z387" s="126"/>
      <c r="AA387" s="126"/>
      <c r="AB387" s="126"/>
      <c r="AC387" s="126"/>
      <c r="AD387" s="126"/>
      <c r="AE387" s="126"/>
      <c r="AF387" s="126"/>
      <c r="AG387" s="126"/>
      <c r="AH387" s="126"/>
      <c r="AI387" s="126"/>
      <c r="AJ387" s="126"/>
      <c r="AK387" s="126"/>
      <c r="AL387" s="126"/>
      <c r="AM387" s="126"/>
      <c r="AN387" s="126"/>
      <c r="AO387" s="126"/>
      <c r="AP387" s="126"/>
    </row>
    <row r="388" customHeight="1" spans="12:42">
      <c r="L388" s="126"/>
      <c r="M388" s="126"/>
      <c r="N388" s="126"/>
      <c r="O388" s="126"/>
      <c r="P388" s="126"/>
      <c r="Q388" s="126"/>
      <c r="R388" s="126"/>
      <c r="S388" s="126"/>
      <c r="T388" s="126"/>
      <c r="U388" s="126"/>
      <c r="V388" s="126"/>
      <c r="W388" s="126"/>
      <c r="X388" s="126"/>
      <c r="Y388" s="126"/>
      <c r="Z388" s="126"/>
      <c r="AA388" s="126"/>
      <c r="AB388" s="126"/>
      <c r="AC388" s="126"/>
      <c r="AD388" s="126"/>
      <c r="AE388" s="126"/>
      <c r="AF388" s="126"/>
      <c r="AG388" s="126"/>
      <c r="AH388" s="126"/>
      <c r="AI388" s="126"/>
      <c r="AJ388" s="126"/>
      <c r="AK388" s="126"/>
      <c r="AL388" s="126"/>
      <c r="AM388" s="126"/>
      <c r="AN388" s="126"/>
      <c r="AO388" s="126"/>
      <c r="AP388" s="126"/>
    </row>
    <row r="389" customHeight="1" spans="12:42">
      <c r="L389" s="126"/>
      <c r="M389" s="126"/>
      <c r="N389" s="126"/>
      <c r="O389" s="126"/>
      <c r="P389" s="126"/>
      <c r="Q389" s="126"/>
      <c r="R389" s="126"/>
      <c r="S389" s="126"/>
      <c r="T389" s="126"/>
      <c r="U389" s="126"/>
      <c r="V389" s="126"/>
      <c r="W389" s="126"/>
      <c r="X389" s="126"/>
      <c r="Y389" s="126"/>
      <c r="Z389" s="126"/>
      <c r="AA389" s="126"/>
      <c r="AB389" s="126"/>
      <c r="AC389" s="126"/>
      <c r="AD389" s="126"/>
      <c r="AE389" s="126"/>
      <c r="AF389" s="126"/>
      <c r="AG389" s="126"/>
      <c r="AH389" s="126"/>
      <c r="AI389" s="126"/>
      <c r="AJ389" s="126"/>
      <c r="AK389" s="126"/>
      <c r="AL389" s="126"/>
      <c r="AM389" s="126"/>
      <c r="AN389" s="126"/>
      <c r="AO389" s="126"/>
      <c r="AP389" s="126"/>
    </row>
    <row r="390" customHeight="1" spans="12:42">
      <c r="L390" s="126"/>
      <c r="M390" s="126"/>
      <c r="N390" s="126"/>
      <c r="O390" s="126"/>
      <c r="P390" s="126"/>
      <c r="Q390" s="126"/>
      <c r="R390" s="126"/>
      <c r="S390" s="126"/>
      <c r="T390" s="126"/>
      <c r="U390" s="126"/>
      <c r="V390" s="126"/>
      <c r="W390" s="126"/>
      <c r="X390" s="126"/>
      <c r="Y390" s="126"/>
      <c r="Z390" s="126"/>
      <c r="AA390" s="126"/>
      <c r="AB390" s="126"/>
      <c r="AC390" s="126"/>
      <c r="AD390" s="126"/>
      <c r="AE390" s="126"/>
      <c r="AF390" s="126"/>
      <c r="AG390" s="126"/>
      <c r="AH390" s="126"/>
      <c r="AI390" s="126"/>
      <c r="AJ390" s="126"/>
      <c r="AK390" s="126"/>
      <c r="AL390" s="126"/>
      <c r="AM390" s="126"/>
      <c r="AN390" s="126"/>
      <c r="AO390" s="126"/>
      <c r="AP390" s="126"/>
    </row>
    <row r="391" customHeight="1" spans="12:42">
      <c r="L391" s="126"/>
      <c r="M391" s="126"/>
      <c r="N391" s="126"/>
      <c r="O391" s="126"/>
      <c r="P391" s="126"/>
      <c r="Q391" s="126"/>
      <c r="R391" s="126"/>
      <c r="S391" s="126"/>
      <c r="T391" s="126"/>
      <c r="U391" s="126"/>
      <c r="V391" s="126"/>
      <c r="W391" s="126"/>
      <c r="X391" s="126"/>
      <c r="Y391" s="126"/>
      <c r="Z391" s="126"/>
      <c r="AA391" s="126"/>
      <c r="AB391" s="126"/>
      <c r="AC391" s="126"/>
      <c r="AD391" s="126"/>
      <c r="AE391" s="126"/>
      <c r="AF391" s="126"/>
      <c r="AG391" s="126"/>
      <c r="AH391" s="126"/>
      <c r="AI391" s="126"/>
      <c r="AJ391" s="126"/>
      <c r="AK391" s="126"/>
      <c r="AL391" s="126"/>
      <c r="AM391" s="126"/>
      <c r="AN391" s="126"/>
      <c r="AO391" s="126"/>
      <c r="AP391" s="126"/>
    </row>
    <row r="392" customHeight="1" spans="12:42">
      <c r="L392" s="126"/>
      <c r="M392" s="126"/>
      <c r="N392" s="126"/>
      <c r="O392" s="126"/>
      <c r="P392" s="126"/>
      <c r="Q392" s="126"/>
      <c r="R392" s="126"/>
      <c r="S392" s="126"/>
      <c r="T392" s="126"/>
      <c r="U392" s="126"/>
      <c r="V392" s="126"/>
      <c r="W392" s="126"/>
      <c r="X392" s="126"/>
      <c r="Y392" s="126"/>
      <c r="Z392" s="126"/>
      <c r="AA392" s="126"/>
      <c r="AB392" s="126"/>
      <c r="AC392" s="126"/>
      <c r="AD392" s="126"/>
      <c r="AE392" s="126"/>
      <c r="AF392" s="126"/>
      <c r="AG392" s="126"/>
      <c r="AH392" s="126"/>
      <c r="AI392" s="126"/>
      <c r="AJ392" s="126"/>
      <c r="AK392" s="126"/>
      <c r="AL392" s="126"/>
      <c r="AM392" s="126"/>
      <c r="AN392" s="126"/>
      <c r="AO392" s="126"/>
      <c r="AP392" s="126"/>
    </row>
    <row r="393" customHeight="1" spans="12:42">
      <c r="L393" s="126"/>
      <c r="M393" s="126"/>
      <c r="N393" s="126"/>
      <c r="O393" s="126"/>
      <c r="P393" s="126"/>
      <c r="Q393" s="126"/>
      <c r="R393" s="126"/>
      <c r="S393" s="126"/>
      <c r="T393" s="126"/>
      <c r="U393" s="126"/>
      <c r="V393" s="126"/>
      <c r="W393" s="126"/>
      <c r="X393" s="126"/>
      <c r="Y393" s="126"/>
      <c r="Z393" s="126"/>
      <c r="AA393" s="126"/>
      <c r="AB393" s="126"/>
      <c r="AC393" s="126"/>
      <c r="AD393" s="126"/>
      <c r="AE393" s="126"/>
      <c r="AF393" s="126"/>
      <c r="AG393" s="126"/>
      <c r="AH393" s="126"/>
      <c r="AI393" s="126"/>
      <c r="AJ393" s="126"/>
      <c r="AK393" s="126"/>
      <c r="AL393" s="126"/>
      <c r="AM393" s="126"/>
      <c r="AN393" s="126"/>
      <c r="AO393" s="126"/>
      <c r="AP393" s="126"/>
    </row>
    <row r="394" customHeight="1" spans="12:42">
      <c r="L394" s="126"/>
      <c r="M394" s="126"/>
      <c r="N394" s="126"/>
      <c r="O394" s="126"/>
      <c r="P394" s="126"/>
      <c r="Q394" s="126"/>
      <c r="R394" s="126"/>
      <c r="S394" s="126"/>
      <c r="T394" s="126"/>
      <c r="U394" s="126"/>
      <c r="V394" s="126"/>
      <c r="W394" s="126"/>
      <c r="X394" s="126"/>
      <c r="Y394" s="126"/>
      <c r="Z394" s="126"/>
      <c r="AA394" s="126"/>
      <c r="AB394" s="126"/>
      <c r="AC394" s="126"/>
      <c r="AD394" s="126"/>
      <c r="AE394" s="126"/>
      <c r="AF394" s="126"/>
      <c r="AG394" s="126"/>
      <c r="AH394" s="126"/>
      <c r="AI394" s="126"/>
      <c r="AJ394" s="126"/>
      <c r="AK394" s="126"/>
      <c r="AL394" s="126"/>
      <c r="AM394" s="126"/>
      <c r="AN394" s="126"/>
      <c r="AO394" s="126"/>
      <c r="AP394" s="126"/>
    </row>
    <row r="395" customHeight="1" spans="12:42">
      <c r="L395" s="126"/>
      <c r="M395" s="126"/>
      <c r="N395" s="126"/>
      <c r="O395" s="126"/>
      <c r="P395" s="126"/>
      <c r="Q395" s="126"/>
      <c r="R395" s="126"/>
      <c r="S395" s="126"/>
      <c r="T395" s="126"/>
      <c r="U395" s="126"/>
      <c r="V395" s="126"/>
      <c r="W395" s="126"/>
      <c r="X395" s="126"/>
      <c r="Y395" s="126"/>
      <c r="Z395" s="126"/>
      <c r="AA395" s="126"/>
      <c r="AB395" s="126"/>
      <c r="AC395" s="126"/>
      <c r="AD395" s="126"/>
      <c r="AE395" s="126"/>
      <c r="AF395" s="126"/>
      <c r="AG395" s="126"/>
      <c r="AH395" s="126"/>
      <c r="AI395" s="126"/>
      <c r="AJ395" s="126"/>
      <c r="AK395" s="126"/>
      <c r="AL395" s="126"/>
      <c r="AM395" s="126"/>
      <c r="AN395" s="126"/>
      <c r="AO395" s="126"/>
      <c r="AP395" s="126"/>
    </row>
    <row r="396" customHeight="1" spans="12:42">
      <c r="L396" s="126"/>
      <c r="M396" s="126"/>
      <c r="N396" s="126"/>
      <c r="O396" s="126"/>
      <c r="P396" s="126"/>
      <c r="Q396" s="126"/>
      <c r="R396" s="126"/>
      <c r="S396" s="126"/>
      <c r="T396" s="126"/>
      <c r="U396" s="126"/>
      <c r="V396" s="126"/>
      <c r="W396" s="126"/>
      <c r="X396" s="126"/>
      <c r="Y396" s="126"/>
      <c r="Z396" s="126"/>
      <c r="AA396" s="126"/>
      <c r="AB396" s="126"/>
      <c r="AC396" s="126"/>
      <c r="AD396" s="126"/>
      <c r="AE396" s="126"/>
      <c r="AF396" s="126"/>
      <c r="AG396" s="126"/>
      <c r="AH396" s="126"/>
      <c r="AI396" s="126"/>
      <c r="AJ396" s="126"/>
      <c r="AK396" s="126"/>
      <c r="AL396" s="126"/>
      <c r="AM396" s="126"/>
      <c r="AN396" s="126"/>
      <c r="AO396" s="126"/>
      <c r="AP396" s="126"/>
    </row>
    <row r="397" customHeight="1" spans="12:42">
      <c r="L397" s="126"/>
      <c r="M397" s="126"/>
      <c r="N397" s="126"/>
      <c r="O397" s="126"/>
      <c r="P397" s="126"/>
      <c r="Q397" s="126"/>
      <c r="R397" s="126"/>
      <c r="S397" s="126"/>
      <c r="T397" s="126"/>
      <c r="U397" s="126"/>
      <c r="V397" s="126"/>
      <c r="W397" s="126"/>
      <c r="X397" s="126"/>
      <c r="Y397" s="126"/>
      <c r="Z397" s="126"/>
      <c r="AA397" s="126"/>
      <c r="AB397" s="126"/>
      <c r="AC397" s="126"/>
      <c r="AD397" s="126"/>
      <c r="AE397" s="126"/>
      <c r="AF397" s="126"/>
      <c r="AG397" s="126"/>
      <c r="AH397" s="126"/>
      <c r="AI397" s="126"/>
      <c r="AJ397" s="126"/>
      <c r="AK397" s="126"/>
      <c r="AL397" s="126"/>
      <c r="AM397" s="126"/>
      <c r="AN397" s="126"/>
      <c r="AO397" s="126"/>
      <c r="AP397" s="126"/>
    </row>
    <row r="398" customHeight="1" spans="12:42">
      <c r="L398" s="126"/>
      <c r="M398" s="126"/>
      <c r="N398" s="126"/>
      <c r="O398" s="126"/>
      <c r="P398" s="126"/>
      <c r="Q398" s="126"/>
      <c r="R398" s="126"/>
      <c r="S398" s="126"/>
      <c r="T398" s="126"/>
      <c r="U398" s="126"/>
      <c r="V398" s="126"/>
      <c r="W398" s="126"/>
      <c r="X398" s="126"/>
      <c r="Y398" s="126"/>
      <c r="Z398" s="126"/>
      <c r="AA398" s="126"/>
      <c r="AB398" s="126"/>
      <c r="AC398" s="126"/>
      <c r="AD398" s="126"/>
      <c r="AE398" s="126"/>
      <c r="AF398" s="126"/>
      <c r="AG398" s="126"/>
      <c r="AH398" s="126"/>
      <c r="AI398" s="126"/>
      <c r="AJ398" s="126"/>
      <c r="AK398" s="126"/>
      <c r="AL398" s="126"/>
      <c r="AM398" s="126"/>
      <c r="AN398" s="126"/>
      <c r="AO398" s="126"/>
      <c r="AP398" s="126"/>
    </row>
    <row r="399" customHeight="1" spans="12:42">
      <c r="L399" s="126"/>
      <c r="M399" s="126"/>
      <c r="N399" s="126"/>
      <c r="O399" s="126"/>
      <c r="P399" s="126"/>
      <c r="Q399" s="126"/>
      <c r="R399" s="126"/>
      <c r="S399" s="126"/>
      <c r="T399" s="126"/>
      <c r="U399" s="126"/>
      <c r="V399" s="126"/>
      <c r="W399" s="126"/>
      <c r="X399" s="126"/>
      <c r="Y399" s="126"/>
      <c r="Z399" s="126"/>
      <c r="AA399" s="126"/>
      <c r="AB399" s="126"/>
      <c r="AC399" s="126"/>
      <c r="AD399" s="126"/>
      <c r="AE399" s="126"/>
      <c r="AF399" s="126"/>
      <c r="AG399" s="126"/>
      <c r="AH399" s="126"/>
      <c r="AI399" s="126"/>
      <c r="AJ399" s="126"/>
      <c r="AK399" s="126"/>
      <c r="AL399" s="126"/>
      <c r="AM399" s="126"/>
      <c r="AN399" s="126"/>
      <c r="AO399" s="126"/>
      <c r="AP399" s="126"/>
    </row>
    <row r="400" customHeight="1" spans="12:42">
      <c r="L400" s="126"/>
      <c r="M400" s="126"/>
      <c r="N400" s="126"/>
      <c r="O400" s="126"/>
      <c r="P400" s="126"/>
      <c r="Q400" s="126"/>
      <c r="R400" s="126"/>
      <c r="S400" s="126"/>
      <c r="T400" s="126"/>
      <c r="U400" s="126"/>
      <c r="V400" s="126"/>
      <c r="W400" s="126"/>
      <c r="X400" s="126"/>
      <c r="Y400" s="126"/>
      <c r="Z400" s="126"/>
      <c r="AA400" s="126"/>
      <c r="AB400" s="126"/>
      <c r="AC400" s="126"/>
      <c r="AD400" s="126"/>
      <c r="AE400" s="126"/>
      <c r="AF400" s="126"/>
      <c r="AG400" s="126"/>
      <c r="AH400" s="126"/>
      <c r="AI400" s="126"/>
      <c r="AJ400" s="126"/>
      <c r="AK400" s="126"/>
      <c r="AL400" s="126"/>
      <c r="AM400" s="126"/>
      <c r="AN400" s="126"/>
      <c r="AO400" s="126"/>
      <c r="AP400" s="126"/>
    </row>
    <row r="401" customHeight="1" spans="12:42">
      <c r="L401" s="126"/>
      <c r="M401" s="126"/>
      <c r="N401" s="126"/>
      <c r="O401" s="126"/>
      <c r="P401" s="126"/>
      <c r="Q401" s="126"/>
      <c r="R401" s="126"/>
      <c r="S401" s="126"/>
      <c r="T401" s="126"/>
      <c r="U401" s="126"/>
      <c r="V401" s="126"/>
      <c r="W401" s="126"/>
      <c r="X401" s="126"/>
      <c r="Y401" s="126"/>
      <c r="Z401" s="126"/>
      <c r="AA401" s="126"/>
      <c r="AB401" s="126"/>
      <c r="AC401" s="126"/>
      <c r="AD401" s="126"/>
      <c r="AE401" s="126"/>
      <c r="AF401" s="126"/>
      <c r="AG401" s="126"/>
      <c r="AH401" s="126"/>
      <c r="AI401" s="126"/>
      <c r="AJ401" s="126"/>
      <c r="AK401" s="126"/>
      <c r="AL401" s="126"/>
      <c r="AM401" s="126"/>
      <c r="AN401" s="126"/>
      <c r="AO401" s="126"/>
      <c r="AP401" s="126"/>
    </row>
    <row r="402" customHeight="1" spans="12:42">
      <c r="L402" s="126"/>
      <c r="M402" s="126"/>
      <c r="N402" s="126"/>
      <c r="O402" s="126"/>
      <c r="P402" s="126"/>
      <c r="Q402" s="126"/>
      <c r="R402" s="126"/>
      <c r="S402" s="126"/>
      <c r="T402" s="126"/>
      <c r="U402" s="126"/>
      <c r="V402" s="126"/>
      <c r="W402" s="126"/>
      <c r="X402" s="126"/>
      <c r="Y402" s="126"/>
      <c r="Z402" s="126"/>
      <c r="AA402" s="126"/>
      <c r="AB402" s="126"/>
      <c r="AC402" s="126"/>
      <c r="AD402" s="126"/>
      <c r="AE402" s="126"/>
      <c r="AF402" s="126"/>
      <c r="AG402" s="126"/>
      <c r="AH402" s="126"/>
      <c r="AI402" s="126"/>
      <c r="AJ402" s="126"/>
      <c r="AK402" s="126"/>
      <c r="AL402" s="126"/>
      <c r="AM402" s="126"/>
      <c r="AN402" s="126"/>
      <c r="AO402" s="126"/>
      <c r="AP402" s="126"/>
    </row>
    <row r="403" customHeight="1" spans="12:42">
      <c r="L403" s="126"/>
      <c r="M403" s="126"/>
      <c r="N403" s="126"/>
      <c r="O403" s="126"/>
      <c r="P403" s="126"/>
      <c r="Q403" s="126"/>
      <c r="R403" s="126"/>
      <c r="S403" s="126"/>
      <c r="T403" s="126"/>
      <c r="U403" s="126"/>
      <c r="V403" s="126"/>
      <c r="W403" s="126"/>
      <c r="X403" s="126"/>
      <c r="Y403" s="126"/>
      <c r="Z403" s="126"/>
      <c r="AA403" s="126"/>
      <c r="AB403" s="126"/>
      <c r="AC403" s="126"/>
      <c r="AD403" s="126"/>
      <c r="AE403" s="126"/>
      <c r="AF403" s="126"/>
      <c r="AG403" s="126"/>
      <c r="AH403" s="126"/>
      <c r="AI403" s="126"/>
      <c r="AJ403" s="126"/>
      <c r="AK403" s="126"/>
      <c r="AL403" s="126"/>
      <c r="AM403" s="126"/>
      <c r="AN403" s="126"/>
      <c r="AO403" s="126"/>
      <c r="AP403" s="126"/>
    </row>
    <row r="404" customHeight="1" spans="12:42">
      <c r="L404" s="126"/>
      <c r="M404" s="126"/>
      <c r="N404" s="126"/>
      <c r="O404" s="126"/>
      <c r="P404" s="126"/>
      <c r="Q404" s="126"/>
      <c r="R404" s="126"/>
      <c r="S404" s="126"/>
      <c r="T404" s="126"/>
      <c r="U404" s="126"/>
      <c r="V404" s="126"/>
      <c r="W404" s="126"/>
      <c r="X404" s="126"/>
      <c r="Y404" s="126"/>
      <c r="Z404" s="126"/>
      <c r="AA404" s="126"/>
      <c r="AB404" s="126"/>
      <c r="AC404" s="126"/>
      <c r="AD404" s="126"/>
      <c r="AE404" s="126"/>
      <c r="AF404" s="126"/>
      <c r="AG404" s="126"/>
      <c r="AH404" s="126"/>
      <c r="AI404" s="126"/>
      <c r="AJ404" s="126"/>
      <c r="AK404" s="126"/>
      <c r="AL404" s="126"/>
      <c r="AM404" s="126"/>
      <c r="AN404" s="126"/>
      <c r="AO404" s="126"/>
      <c r="AP404" s="126"/>
    </row>
    <row r="405" customHeight="1" spans="12:42">
      <c r="L405" s="126"/>
      <c r="M405" s="126"/>
      <c r="N405" s="126"/>
      <c r="O405" s="126"/>
      <c r="P405" s="126"/>
      <c r="Q405" s="126"/>
      <c r="R405" s="126"/>
      <c r="S405" s="126"/>
      <c r="T405" s="126"/>
      <c r="U405" s="126"/>
      <c r="V405" s="126"/>
      <c r="W405" s="126"/>
      <c r="X405" s="126"/>
      <c r="Y405" s="126"/>
      <c r="Z405" s="126"/>
      <c r="AA405" s="126"/>
      <c r="AB405" s="126"/>
      <c r="AC405" s="126"/>
      <c r="AD405" s="126"/>
      <c r="AE405" s="126"/>
      <c r="AF405" s="126"/>
      <c r="AG405" s="126"/>
      <c r="AH405" s="126"/>
      <c r="AI405" s="126"/>
      <c r="AJ405" s="126"/>
      <c r="AK405" s="126"/>
      <c r="AL405" s="126"/>
      <c r="AM405" s="126"/>
      <c r="AN405" s="126"/>
      <c r="AO405" s="126"/>
      <c r="AP405" s="126"/>
    </row>
    <row r="406" customHeight="1" spans="12:42">
      <c r="L406" s="126"/>
      <c r="M406" s="126"/>
      <c r="N406" s="126"/>
      <c r="O406" s="126"/>
      <c r="P406" s="126"/>
      <c r="Q406" s="126"/>
      <c r="R406" s="126"/>
      <c r="S406" s="126"/>
      <c r="T406" s="126"/>
      <c r="U406" s="126"/>
      <c r="V406" s="126"/>
      <c r="W406" s="126"/>
      <c r="X406" s="126"/>
      <c r="Y406" s="126"/>
      <c r="Z406" s="126"/>
      <c r="AA406" s="126"/>
      <c r="AB406" s="126"/>
      <c r="AC406" s="126"/>
      <c r="AD406" s="126"/>
      <c r="AE406" s="126"/>
      <c r="AF406" s="126"/>
      <c r="AG406" s="126"/>
      <c r="AH406" s="126"/>
      <c r="AI406" s="126"/>
      <c r="AJ406" s="126"/>
      <c r="AK406" s="126"/>
      <c r="AL406" s="126"/>
      <c r="AM406" s="126"/>
      <c r="AN406" s="126"/>
      <c r="AO406" s="126"/>
      <c r="AP406" s="126"/>
    </row>
    <row r="407" customHeight="1" spans="12:42">
      <c r="L407" s="126"/>
      <c r="M407" s="126"/>
      <c r="N407" s="126"/>
      <c r="O407" s="126"/>
      <c r="P407" s="126"/>
      <c r="Q407" s="126"/>
      <c r="R407" s="126"/>
      <c r="S407" s="126"/>
      <c r="T407" s="126"/>
      <c r="U407" s="126"/>
      <c r="V407" s="126"/>
      <c r="W407" s="126"/>
      <c r="X407" s="126"/>
      <c r="Y407" s="126"/>
      <c r="Z407" s="126"/>
      <c r="AA407" s="126"/>
      <c r="AB407" s="126"/>
      <c r="AC407" s="126"/>
      <c r="AD407" s="126"/>
      <c r="AE407" s="126"/>
      <c r="AF407" s="126"/>
      <c r="AG407" s="126"/>
      <c r="AH407" s="126"/>
      <c r="AI407" s="126"/>
      <c r="AJ407" s="126"/>
      <c r="AK407" s="126"/>
      <c r="AL407" s="126"/>
      <c r="AM407" s="126"/>
      <c r="AN407" s="126"/>
      <c r="AO407" s="126"/>
      <c r="AP407" s="126"/>
    </row>
    <row r="408" customHeight="1" spans="12:42">
      <c r="L408" s="126"/>
      <c r="M408" s="126"/>
      <c r="N408" s="126"/>
      <c r="O408" s="126"/>
      <c r="P408" s="126"/>
      <c r="Q408" s="126"/>
      <c r="R408" s="126"/>
      <c r="S408" s="126"/>
      <c r="T408" s="126"/>
      <c r="U408" s="126"/>
      <c r="V408" s="126"/>
      <c r="W408" s="126"/>
      <c r="X408" s="126"/>
      <c r="Y408" s="126"/>
      <c r="Z408" s="126"/>
      <c r="AA408" s="126"/>
      <c r="AB408" s="126"/>
      <c r="AC408" s="126"/>
      <c r="AD408" s="126"/>
      <c r="AE408" s="126"/>
      <c r="AF408" s="126"/>
      <c r="AG408" s="126"/>
      <c r="AH408" s="126"/>
      <c r="AI408" s="126"/>
      <c r="AJ408" s="126"/>
      <c r="AK408" s="126"/>
      <c r="AL408" s="126"/>
      <c r="AM408" s="126"/>
      <c r="AN408" s="126"/>
      <c r="AO408" s="126"/>
      <c r="AP408" s="126"/>
    </row>
    <row r="409" customHeight="1" spans="12:42">
      <c r="L409" s="126"/>
      <c r="M409" s="126"/>
      <c r="N409" s="126"/>
      <c r="O409" s="126"/>
      <c r="P409" s="126"/>
      <c r="Q409" s="126"/>
      <c r="R409" s="126"/>
      <c r="S409" s="126"/>
      <c r="T409" s="126"/>
      <c r="U409" s="126"/>
      <c r="V409" s="126"/>
      <c r="W409" s="126"/>
      <c r="X409" s="126"/>
      <c r="Y409" s="126"/>
      <c r="Z409" s="126"/>
      <c r="AA409" s="126"/>
      <c r="AB409" s="126"/>
      <c r="AC409" s="126"/>
      <c r="AD409" s="126"/>
      <c r="AE409" s="126"/>
      <c r="AF409" s="126"/>
      <c r="AG409" s="126"/>
      <c r="AH409" s="126"/>
      <c r="AI409" s="126"/>
      <c r="AJ409" s="126"/>
      <c r="AK409" s="126"/>
      <c r="AL409" s="126"/>
      <c r="AM409" s="126"/>
      <c r="AN409" s="126"/>
      <c r="AO409" s="126"/>
      <c r="AP409" s="126"/>
    </row>
    <row r="410" customHeight="1" spans="12:42">
      <c r="L410" s="126"/>
      <c r="M410" s="126"/>
      <c r="N410" s="126"/>
      <c r="O410" s="126"/>
      <c r="P410" s="126"/>
      <c r="Q410" s="126"/>
      <c r="R410" s="126"/>
      <c r="S410" s="126"/>
      <c r="T410" s="126"/>
      <c r="U410" s="126"/>
      <c r="V410" s="126"/>
      <c r="W410" s="126"/>
      <c r="X410" s="126"/>
      <c r="Y410" s="126"/>
      <c r="Z410" s="126"/>
      <c r="AA410" s="126"/>
      <c r="AB410" s="126"/>
      <c r="AC410" s="126"/>
      <c r="AD410" s="126"/>
      <c r="AE410" s="126"/>
      <c r="AF410" s="126"/>
      <c r="AG410" s="126"/>
      <c r="AH410" s="126"/>
      <c r="AI410" s="126"/>
      <c r="AJ410" s="126"/>
      <c r="AK410" s="126"/>
      <c r="AL410" s="126"/>
      <c r="AM410" s="126"/>
      <c r="AN410" s="126"/>
      <c r="AO410" s="126"/>
      <c r="AP410" s="126"/>
    </row>
    <row r="411" customHeight="1" spans="12:42">
      <c r="L411" s="126"/>
      <c r="M411" s="126"/>
      <c r="N411" s="126"/>
      <c r="O411" s="126"/>
      <c r="P411" s="126"/>
      <c r="Q411" s="126"/>
      <c r="R411" s="126"/>
      <c r="S411" s="126"/>
      <c r="T411" s="126"/>
      <c r="U411" s="126"/>
      <c r="V411" s="126"/>
      <c r="W411" s="126"/>
      <c r="X411" s="126"/>
      <c r="Y411" s="126"/>
      <c r="Z411" s="126"/>
      <c r="AA411" s="126"/>
      <c r="AB411" s="126"/>
      <c r="AC411" s="126"/>
      <c r="AD411" s="126"/>
      <c r="AE411" s="126"/>
      <c r="AF411" s="126"/>
      <c r="AG411" s="126"/>
      <c r="AH411" s="126"/>
      <c r="AI411" s="126"/>
      <c r="AJ411" s="126"/>
      <c r="AK411" s="126"/>
      <c r="AL411" s="126"/>
      <c r="AM411" s="126"/>
      <c r="AN411" s="126"/>
      <c r="AO411" s="126"/>
      <c r="AP411" s="126"/>
    </row>
    <row r="412" customHeight="1" spans="12:42">
      <c r="L412" s="126"/>
      <c r="M412" s="126"/>
      <c r="N412" s="126"/>
      <c r="O412" s="126"/>
      <c r="P412" s="126"/>
      <c r="Q412" s="126"/>
      <c r="R412" s="126"/>
      <c r="S412" s="126"/>
      <c r="T412" s="126"/>
      <c r="U412" s="126"/>
      <c r="V412" s="126"/>
      <c r="W412" s="126"/>
      <c r="X412" s="126"/>
      <c r="Y412" s="126"/>
      <c r="Z412" s="126"/>
      <c r="AA412" s="126"/>
      <c r="AB412" s="126"/>
      <c r="AC412" s="126"/>
      <c r="AD412" s="126"/>
      <c r="AE412" s="126"/>
      <c r="AF412" s="126"/>
      <c r="AG412" s="126"/>
      <c r="AH412" s="126"/>
      <c r="AI412" s="126"/>
      <c r="AJ412" s="126"/>
      <c r="AK412" s="126"/>
      <c r="AL412" s="126"/>
      <c r="AM412" s="126"/>
      <c r="AN412" s="126"/>
      <c r="AO412" s="126"/>
      <c r="AP412" s="126"/>
    </row>
    <row r="413" customHeight="1" spans="12:42">
      <c r="L413" s="126"/>
      <c r="M413" s="126"/>
      <c r="N413" s="126"/>
      <c r="O413" s="126"/>
      <c r="P413" s="126"/>
      <c r="Q413" s="126"/>
      <c r="R413" s="126"/>
      <c r="S413" s="126"/>
      <c r="T413" s="126"/>
      <c r="U413" s="126"/>
      <c r="V413" s="126"/>
      <c r="W413" s="126"/>
      <c r="X413" s="126"/>
      <c r="Y413" s="126"/>
      <c r="Z413" s="126"/>
      <c r="AA413" s="126"/>
      <c r="AB413" s="126"/>
      <c r="AC413" s="126"/>
      <c r="AD413" s="126"/>
      <c r="AE413" s="126"/>
      <c r="AF413" s="126"/>
      <c r="AG413" s="126"/>
      <c r="AH413" s="126"/>
      <c r="AI413" s="126"/>
      <c r="AJ413" s="126"/>
      <c r="AK413" s="126"/>
      <c r="AL413" s="126"/>
      <c r="AM413" s="126"/>
      <c r="AN413" s="126"/>
      <c r="AO413" s="126"/>
      <c r="AP413" s="126"/>
    </row>
    <row r="414" customHeight="1" spans="12:42">
      <c r="L414" s="126"/>
      <c r="M414" s="126"/>
      <c r="N414" s="126"/>
      <c r="O414" s="126"/>
      <c r="P414" s="126"/>
      <c r="Q414" s="126"/>
      <c r="R414" s="126"/>
      <c r="S414" s="126"/>
      <c r="T414" s="126"/>
      <c r="U414" s="126"/>
      <c r="V414" s="126"/>
      <c r="W414" s="126"/>
      <c r="X414" s="126"/>
      <c r="Y414" s="126"/>
      <c r="Z414" s="126"/>
      <c r="AA414" s="126"/>
      <c r="AB414" s="126"/>
      <c r="AC414" s="126"/>
      <c r="AD414" s="126"/>
      <c r="AE414" s="126"/>
      <c r="AF414" s="126"/>
      <c r="AG414" s="126"/>
      <c r="AH414" s="126"/>
      <c r="AI414" s="126"/>
      <c r="AJ414" s="126"/>
      <c r="AK414" s="126"/>
      <c r="AL414" s="126"/>
      <c r="AM414" s="126"/>
      <c r="AN414" s="126"/>
      <c r="AO414" s="126"/>
      <c r="AP414" s="126"/>
    </row>
    <row r="415" customHeight="1" spans="12:42">
      <c r="L415" s="126"/>
      <c r="M415" s="126"/>
      <c r="N415" s="126"/>
      <c r="O415" s="126"/>
      <c r="P415" s="126"/>
      <c r="Q415" s="126"/>
      <c r="R415" s="126"/>
      <c r="S415" s="126"/>
      <c r="T415" s="126"/>
      <c r="U415" s="126"/>
      <c r="V415" s="126"/>
      <c r="W415" s="126"/>
      <c r="X415" s="126"/>
      <c r="Y415" s="126"/>
      <c r="Z415" s="126"/>
      <c r="AA415" s="126"/>
      <c r="AB415" s="126"/>
      <c r="AC415" s="126"/>
      <c r="AD415" s="126"/>
      <c r="AE415" s="126"/>
      <c r="AF415" s="126"/>
      <c r="AG415" s="126"/>
      <c r="AH415" s="126"/>
      <c r="AI415" s="126"/>
      <c r="AJ415" s="126"/>
      <c r="AK415" s="126"/>
      <c r="AL415" s="126"/>
      <c r="AM415" s="126"/>
      <c r="AN415" s="126"/>
      <c r="AO415" s="126"/>
      <c r="AP415" s="126"/>
    </row>
    <row r="416" customHeight="1" spans="12:42">
      <c r="L416" s="126"/>
      <c r="M416" s="126"/>
      <c r="N416" s="126"/>
      <c r="O416" s="126"/>
      <c r="P416" s="126"/>
      <c r="Q416" s="126"/>
      <c r="R416" s="126"/>
      <c r="S416" s="126"/>
      <c r="T416" s="126"/>
      <c r="U416" s="126"/>
      <c r="V416" s="126"/>
      <c r="W416" s="126"/>
      <c r="X416" s="126"/>
      <c r="Y416" s="126"/>
      <c r="Z416" s="126"/>
      <c r="AA416" s="126"/>
      <c r="AB416" s="126"/>
      <c r="AC416" s="126"/>
      <c r="AD416" s="126"/>
      <c r="AE416" s="126"/>
      <c r="AF416" s="126"/>
      <c r="AG416" s="126"/>
      <c r="AH416" s="126"/>
      <c r="AI416" s="126"/>
      <c r="AJ416" s="126"/>
      <c r="AK416" s="126"/>
      <c r="AL416" s="126"/>
      <c r="AM416" s="126"/>
      <c r="AN416" s="126"/>
      <c r="AO416" s="126"/>
      <c r="AP416" s="126"/>
    </row>
    <row r="417" customHeight="1" spans="12:42">
      <c r="L417" s="126"/>
      <c r="M417" s="126"/>
      <c r="N417" s="126"/>
      <c r="O417" s="126"/>
      <c r="P417" s="126"/>
      <c r="Q417" s="126"/>
      <c r="R417" s="126"/>
      <c r="S417" s="126"/>
      <c r="T417" s="126"/>
      <c r="U417" s="126"/>
      <c r="V417" s="126"/>
      <c r="W417" s="126"/>
      <c r="X417" s="126"/>
      <c r="Y417" s="126"/>
      <c r="Z417" s="126"/>
      <c r="AA417" s="126"/>
      <c r="AB417" s="126"/>
      <c r="AC417" s="126"/>
      <c r="AD417" s="126"/>
      <c r="AE417" s="126"/>
      <c r="AF417" s="126"/>
      <c r="AG417" s="126"/>
      <c r="AH417" s="126"/>
      <c r="AI417" s="126"/>
      <c r="AJ417" s="126"/>
      <c r="AK417" s="126"/>
      <c r="AL417" s="126"/>
      <c r="AM417" s="126"/>
      <c r="AN417" s="126"/>
      <c r="AO417" s="126"/>
      <c r="AP417" s="126"/>
    </row>
    <row r="418" customHeight="1" spans="12:42">
      <c r="L418" s="126"/>
      <c r="M418" s="126"/>
      <c r="N418" s="126"/>
      <c r="O418" s="126"/>
      <c r="P418" s="126"/>
      <c r="Q418" s="126"/>
      <c r="R418" s="126"/>
      <c r="S418" s="126"/>
      <c r="T418" s="126"/>
      <c r="U418" s="126"/>
      <c r="V418" s="126"/>
      <c r="W418" s="126"/>
      <c r="X418" s="126"/>
      <c r="Y418" s="126"/>
      <c r="Z418" s="126"/>
      <c r="AA418" s="126"/>
      <c r="AB418" s="126"/>
      <c r="AC418" s="126"/>
      <c r="AD418" s="126"/>
      <c r="AE418" s="126"/>
      <c r="AF418" s="126"/>
      <c r="AG418" s="126"/>
      <c r="AH418" s="126"/>
      <c r="AI418" s="126"/>
      <c r="AJ418" s="126"/>
      <c r="AK418" s="126"/>
      <c r="AL418" s="126"/>
      <c r="AM418" s="126"/>
      <c r="AN418" s="126"/>
      <c r="AO418" s="126"/>
      <c r="AP418" s="126"/>
    </row>
    <row r="419" customHeight="1" spans="12:42">
      <c r="L419" s="126"/>
      <c r="M419" s="126"/>
      <c r="N419" s="126"/>
      <c r="O419" s="126"/>
      <c r="P419" s="126"/>
      <c r="Q419" s="126"/>
      <c r="R419" s="126"/>
      <c r="S419" s="126"/>
      <c r="T419" s="126"/>
      <c r="U419" s="126"/>
      <c r="V419" s="126"/>
      <c r="W419" s="126"/>
      <c r="X419" s="126"/>
      <c r="Y419" s="126"/>
      <c r="Z419" s="126"/>
      <c r="AA419" s="126"/>
      <c r="AB419" s="126"/>
      <c r="AC419" s="126"/>
      <c r="AD419" s="126"/>
      <c r="AE419" s="126"/>
      <c r="AF419" s="126"/>
      <c r="AG419" s="126"/>
      <c r="AH419" s="126"/>
      <c r="AI419" s="126"/>
      <c r="AJ419" s="126"/>
      <c r="AK419" s="126"/>
      <c r="AL419" s="126"/>
      <c r="AM419" s="126"/>
      <c r="AN419" s="126"/>
      <c r="AO419" s="126"/>
      <c r="AP419" s="126"/>
    </row>
    <row r="420" customHeight="1" spans="12:42">
      <c r="L420" s="126"/>
      <c r="M420" s="126"/>
      <c r="N420" s="126"/>
      <c r="O420" s="126"/>
      <c r="P420" s="126"/>
      <c r="Q420" s="126"/>
      <c r="R420" s="126"/>
      <c r="S420" s="126"/>
      <c r="T420" s="126"/>
      <c r="U420" s="126"/>
      <c r="V420" s="126"/>
      <c r="W420" s="126"/>
      <c r="X420" s="126"/>
      <c r="Y420" s="126"/>
      <c r="Z420" s="126"/>
      <c r="AA420" s="126"/>
      <c r="AB420" s="126"/>
      <c r="AC420" s="126"/>
      <c r="AD420" s="126"/>
      <c r="AE420" s="126"/>
      <c r="AF420" s="126"/>
      <c r="AG420" s="126"/>
      <c r="AH420" s="126"/>
      <c r="AI420" s="126"/>
      <c r="AJ420" s="126"/>
      <c r="AK420" s="126"/>
      <c r="AL420" s="126"/>
      <c r="AM420" s="126"/>
      <c r="AN420" s="126"/>
      <c r="AO420" s="126"/>
      <c r="AP420" s="126"/>
    </row>
    <row r="421" customHeight="1" spans="12:42">
      <c r="L421" s="126"/>
      <c r="M421" s="126"/>
      <c r="N421" s="126"/>
      <c r="O421" s="126"/>
      <c r="P421" s="126"/>
      <c r="Q421" s="126"/>
      <c r="R421" s="126"/>
      <c r="S421" s="126"/>
      <c r="T421" s="126"/>
      <c r="U421" s="126"/>
      <c r="V421" s="126"/>
      <c r="W421" s="126"/>
      <c r="X421" s="126"/>
      <c r="Y421" s="126"/>
      <c r="Z421" s="126"/>
      <c r="AA421" s="126"/>
      <c r="AB421" s="126"/>
      <c r="AC421" s="126"/>
      <c r="AD421" s="126"/>
      <c r="AE421" s="126"/>
      <c r="AF421" s="126"/>
      <c r="AG421" s="126"/>
      <c r="AH421" s="126"/>
      <c r="AI421" s="126"/>
      <c r="AJ421" s="126"/>
      <c r="AK421" s="126"/>
      <c r="AL421" s="126"/>
      <c r="AM421" s="126"/>
      <c r="AN421" s="126"/>
      <c r="AO421" s="126"/>
      <c r="AP421" s="126"/>
    </row>
    <row r="422" customHeight="1" spans="12:42">
      <c r="L422" s="126"/>
      <c r="M422" s="126"/>
      <c r="N422" s="126"/>
      <c r="O422" s="126"/>
      <c r="P422" s="126"/>
      <c r="Q422" s="126"/>
      <c r="R422" s="126"/>
      <c r="S422" s="126"/>
      <c r="T422" s="126"/>
      <c r="U422" s="126"/>
      <c r="V422" s="126"/>
      <c r="W422" s="126"/>
      <c r="X422" s="126"/>
      <c r="Y422" s="126"/>
      <c r="Z422" s="126"/>
      <c r="AA422" s="126"/>
      <c r="AB422" s="126"/>
      <c r="AC422" s="126"/>
      <c r="AD422" s="126"/>
      <c r="AE422" s="126"/>
      <c r="AF422" s="126"/>
      <c r="AG422" s="126"/>
      <c r="AH422" s="126"/>
      <c r="AI422" s="126"/>
      <c r="AJ422" s="126"/>
      <c r="AK422" s="126"/>
      <c r="AL422" s="126"/>
      <c r="AM422" s="126"/>
      <c r="AN422" s="126"/>
      <c r="AO422" s="126"/>
      <c r="AP422" s="126"/>
    </row>
    <row r="423" customHeight="1" spans="12:42">
      <c r="L423" s="126"/>
      <c r="M423" s="126"/>
      <c r="N423" s="126"/>
      <c r="O423" s="126"/>
      <c r="P423" s="126"/>
      <c r="Q423" s="126"/>
      <c r="R423" s="126"/>
      <c r="S423" s="126"/>
      <c r="T423" s="126"/>
      <c r="U423" s="126"/>
      <c r="V423" s="126"/>
      <c r="W423" s="126"/>
      <c r="X423" s="126"/>
      <c r="Y423" s="126"/>
      <c r="Z423" s="126"/>
      <c r="AA423" s="126"/>
      <c r="AB423" s="126"/>
      <c r="AC423" s="126"/>
      <c r="AD423" s="126"/>
      <c r="AE423" s="126"/>
      <c r="AF423" s="126"/>
      <c r="AG423" s="126"/>
      <c r="AH423" s="126"/>
      <c r="AI423" s="126"/>
      <c r="AJ423" s="126"/>
      <c r="AK423" s="126"/>
      <c r="AL423" s="126"/>
      <c r="AM423" s="126"/>
      <c r="AN423" s="126"/>
      <c r="AO423" s="126"/>
      <c r="AP423" s="126"/>
    </row>
    <row r="424" customHeight="1" spans="12:42">
      <c r="L424" s="126"/>
      <c r="M424" s="126"/>
      <c r="N424" s="126"/>
      <c r="O424" s="126"/>
      <c r="P424" s="126"/>
      <c r="Q424" s="126"/>
      <c r="R424" s="126"/>
      <c r="S424" s="126"/>
      <c r="T424" s="126"/>
      <c r="U424" s="126"/>
      <c r="V424" s="126"/>
      <c r="W424" s="126"/>
      <c r="X424" s="126"/>
      <c r="Y424" s="126"/>
      <c r="Z424" s="126"/>
      <c r="AA424" s="126"/>
      <c r="AB424" s="126"/>
      <c r="AC424" s="126"/>
      <c r="AD424" s="126"/>
      <c r="AE424" s="126"/>
      <c r="AF424" s="126"/>
      <c r="AG424" s="126"/>
      <c r="AH424" s="126"/>
      <c r="AI424" s="126"/>
      <c r="AJ424" s="126"/>
      <c r="AK424" s="126"/>
      <c r="AL424" s="126"/>
      <c r="AM424" s="126"/>
      <c r="AN424" s="126"/>
      <c r="AO424" s="126"/>
      <c r="AP424" s="126"/>
    </row>
    <row r="425" customHeight="1" spans="12:42">
      <c r="L425" s="126"/>
      <c r="M425" s="126"/>
      <c r="N425" s="126"/>
      <c r="O425" s="126"/>
      <c r="P425" s="126"/>
      <c r="Q425" s="126"/>
      <c r="R425" s="126"/>
      <c r="S425" s="126"/>
      <c r="T425" s="126"/>
      <c r="U425" s="126"/>
      <c r="V425" s="126"/>
      <c r="W425" s="126"/>
      <c r="X425" s="126"/>
      <c r="Y425" s="126"/>
      <c r="Z425" s="126"/>
      <c r="AA425" s="126"/>
      <c r="AB425" s="126"/>
      <c r="AC425" s="126"/>
      <c r="AD425" s="126"/>
      <c r="AE425" s="126"/>
      <c r="AF425" s="126"/>
      <c r="AG425" s="126"/>
      <c r="AH425" s="126"/>
      <c r="AI425" s="126"/>
      <c r="AJ425" s="126"/>
      <c r="AK425" s="126"/>
      <c r="AL425" s="126"/>
      <c r="AM425" s="126"/>
      <c r="AN425" s="126"/>
      <c r="AO425" s="126"/>
      <c r="AP425" s="126"/>
    </row>
    <row r="426" customHeight="1" spans="12:42">
      <c r="L426" s="126"/>
      <c r="M426" s="126"/>
      <c r="N426" s="126"/>
      <c r="O426" s="126"/>
      <c r="P426" s="126"/>
      <c r="Q426" s="126"/>
      <c r="R426" s="126"/>
      <c r="S426" s="126"/>
      <c r="T426" s="126"/>
      <c r="U426" s="126"/>
      <c r="V426" s="126"/>
      <c r="W426" s="126"/>
      <c r="X426" s="126"/>
      <c r="Y426" s="126"/>
      <c r="Z426" s="126"/>
      <c r="AA426" s="126"/>
      <c r="AB426" s="126"/>
      <c r="AC426" s="126"/>
      <c r="AD426" s="126"/>
      <c r="AE426" s="126"/>
      <c r="AF426" s="126"/>
      <c r="AG426" s="126"/>
      <c r="AH426" s="126"/>
      <c r="AI426" s="126"/>
      <c r="AJ426" s="126"/>
      <c r="AK426" s="126"/>
      <c r="AL426" s="126"/>
      <c r="AM426" s="126"/>
      <c r="AN426" s="126"/>
      <c r="AO426" s="126"/>
      <c r="AP426" s="126"/>
    </row>
    <row r="427" customHeight="1" spans="12:42">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row>
    <row r="428" customHeight="1" spans="12:42">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row>
    <row r="429" customHeight="1" spans="12:42">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row>
    <row r="430" customHeight="1" spans="12:42">
      <c r="L430" s="126"/>
      <c r="M430" s="126"/>
      <c r="N430" s="126"/>
      <c r="O430" s="126"/>
      <c r="P430" s="126"/>
      <c r="Q430" s="126"/>
      <c r="R430" s="126"/>
      <c r="S430" s="126"/>
      <c r="T430" s="126"/>
      <c r="U430" s="126"/>
      <c r="V430" s="126"/>
      <c r="W430" s="126"/>
      <c r="X430" s="126"/>
      <c r="Y430" s="126"/>
      <c r="Z430" s="126"/>
      <c r="AA430" s="126"/>
      <c r="AB430" s="126"/>
      <c r="AC430" s="126"/>
      <c r="AD430" s="126"/>
      <c r="AE430" s="126"/>
      <c r="AF430" s="126"/>
      <c r="AG430" s="126"/>
      <c r="AH430" s="126"/>
      <c r="AI430" s="126"/>
      <c r="AJ430" s="126"/>
      <c r="AK430" s="126"/>
      <c r="AL430" s="126"/>
      <c r="AM430" s="126"/>
      <c r="AN430" s="126"/>
      <c r="AO430" s="126"/>
      <c r="AP430" s="126"/>
    </row>
    <row r="431" customHeight="1" spans="12:42">
      <c r="L431" s="126"/>
      <c r="M431" s="126"/>
      <c r="N431" s="126"/>
      <c r="O431" s="126"/>
      <c r="P431" s="126"/>
      <c r="Q431" s="126"/>
      <c r="R431" s="126"/>
      <c r="S431" s="126"/>
      <c r="T431" s="126"/>
      <c r="U431" s="126"/>
      <c r="V431" s="126"/>
      <c r="W431" s="126"/>
      <c r="X431" s="126"/>
      <c r="Y431" s="126"/>
      <c r="Z431" s="126"/>
      <c r="AA431" s="126"/>
      <c r="AB431" s="126"/>
      <c r="AC431" s="126"/>
      <c r="AD431" s="126"/>
      <c r="AE431" s="126"/>
      <c r="AF431" s="126"/>
      <c r="AG431" s="126"/>
      <c r="AH431" s="126"/>
      <c r="AI431" s="126"/>
      <c r="AJ431" s="126"/>
      <c r="AK431" s="126"/>
      <c r="AL431" s="126"/>
      <c r="AM431" s="126"/>
      <c r="AN431" s="126"/>
      <c r="AO431" s="126"/>
      <c r="AP431" s="126"/>
    </row>
    <row r="432" customHeight="1" spans="12:42">
      <c r="L432" s="126"/>
      <c r="M432" s="126"/>
      <c r="N432" s="126"/>
      <c r="O432" s="126"/>
      <c r="P432" s="126"/>
      <c r="Q432" s="126"/>
      <c r="R432" s="126"/>
      <c r="S432" s="126"/>
      <c r="T432" s="126"/>
      <c r="U432" s="126"/>
      <c r="V432" s="126"/>
      <c r="W432" s="126"/>
      <c r="X432" s="126"/>
      <c r="Y432" s="126"/>
      <c r="Z432" s="126"/>
      <c r="AA432" s="126"/>
      <c r="AB432" s="126"/>
      <c r="AC432" s="126"/>
      <c r="AD432" s="126"/>
      <c r="AE432" s="126"/>
      <c r="AF432" s="126"/>
      <c r="AG432" s="126"/>
      <c r="AH432" s="126"/>
      <c r="AI432" s="126"/>
      <c r="AJ432" s="126"/>
      <c r="AK432" s="126"/>
      <c r="AL432" s="126"/>
      <c r="AM432" s="126"/>
      <c r="AN432" s="126"/>
      <c r="AO432" s="126"/>
      <c r="AP432" s="126"/>
    </row>
    <row r="433" customHeight="1" spans="12:42">
      <c r="L433" s="126"/>
      <c r="M433" s="126"/>
      <c r="N433" s="126"/>
      <c r="O433" s="126"/>
      <c r="P433" s="126"/>
      <c r="Q433" s="126"/>
      <c r="R433" s="126"/>
      <c r="S433" s="126"/>
      <c r="T433" s="126"/>
      <c r="U433" s="126"/>
      <c r="V433" s="126"/>
      <c r="W433" s="126"/>
      <c r="X433" s="126"/>
      <c r="Y433" s="126"/>
      <c r="Z433" s="126"/>
      <c r="AA433" s="126"/>
      <c r="AB433" s="126"/>
      <c r="AC433" s="126"/>
      <c r="AD433" s="126"/>
      <c r="AE433" s="126"/>
      <c r="AF433" s="126"/>
      <c r="AG433" s="126"/>
      <c r="AH433" s="126"/>
      <c r="AI433" s="126"/>
      <c r="AJ433" s="126"/>
      <c r="AK433" s="126"/>
      <c r="AL433" s="126"/>
      <c r="AM433" s="126"/>
      <c r="AN433" s="126"/>
      <c r="AO433" s="126"/>
      <c r="AP433" s="126"/>
    </row>
    <row r="434" customHeight="1" spans="12:42">
      <c r="L434" s="126"/>
      <c r="M434" s="126"/>
      <c r="N434" s="126"/>
      <c r="O434" s="126"/>
      <c r="P434" s="126"/>
      <c r="Q434" s="126"/>
      <c r="R434" s="126"/>
      <c r="S434" s="126"/>
      <c r="T434" s="126"/>
      <c r="U434" s="126"/>
      <c r="V434" s="126"/>
      <c r="W434" s="126"/>
      <c r="X434" s="126"/>
      <c r="Y434" s="126"/>
      <c r="Z434" s="126"/>
      <c r="AA434" s="126"/>
      <c r="AB434" s="126"/>
      <c r="AC434" s="126"/>
      <c r="AD434" s="126"/>
      <c r="AE434" s="126"/>
      <c r="AF434" s="126"/>
      <c r="AG434" s="126"/>
      <c r="AH434" s="126"/>
      <c r="AI434" s="126"/>
      <c r="AJ434" s="126"/>
      <c r="AK434" s="126"/>
      <c r="AL434" s="126"/>
      <c r="AM434" s="126"/>
      <c r="AN434" s="126"/>
      <c r="AO434" s="126"/>
      <c r="AP434" s="126"/>
    </row>
    <row r="435" customHeight="1" spans="12:42">
      <c r="L435" s="126"/>
      <c r="M435" s="126"/>
      <c r="N435" s="126"/>
      <c r="O435" s="126"/>
      <c r="P435" s="126"/>
      <c r="Q435" s="126"/>
      <c r="R435" s="126"/>
      <c r="S435" s="126"/>
      <c r="T435" s="126"/>
      <c r="U435" s="126"/>
      <c r="V435" s="126"/>
      <c r="W435" s="126"/>
      <c r="X435" s="126"/>
      <c r="Y435" s="126"/>
      <c r="Z435" s="126"/>
      <c r="AA435" s="126"/>
      <c r="AB435" s="126"/>
      <c r="AC435" s="126"/>
      <c r="AD435" s="126"/>
      <c r="AE435" s="126"/>
      <c r="AF435" s="126"/>
      <c r="AG435" s="126"/>
      <c r="AH435" s="126"/>
      <c r="AI435" s="126"/>
      <c r="AJ435" s="126"/>
      <c r="AK435" s="126"/>
      <c r="AL435" s="126"/>
      <c r="AM435" s="126"/>
      <c r="AN435" s="126"/>
      <c r="AO435" s="126"/>
      <c r="AP435" s="126"/>
    </row>
    <row r="436" customHeight="1" spans="12:42">
      <c r="L436" s="126"/>
      <c r="M436" s="126"/>
      <c r="N436" s="126"/>
      <c r="O436" s="126"/>
      <c r="P436" s="126"/>
      <c r="Q436" s="126"/>
      <c r="R436" s="126"/>
      <c r="S436" s="126"/>
      <c r="T436" s="126"/>
      <c r="U436" s="126"/>
      <c r="V436" s="126"/>
      <c r="W436" s="126"/>
      <c r="X436" s="126"/>
      <c r="Y436" s="126"/>
      <c r="Z436" s="126"/>
      <c r="AA436" s="126"/>
      <c r="AB436" s="126"/>
      <c r="AC436" s="126"/>
      <c r="AD436" s="126"/>
      <c r="AE436" s="126"/>
      <c r="AF436" s="126"/>
      <c r="AG436" s="126"/>
      <c r="AH436" s="126"/>
      <c r="AI436" s="126"/>
      <c r="AJ436" s="126"/>
      <c r="AK436" s="126"/>
      <c r="AL436" s="126"/>
      <c r="AM436" s="126"/>
      <c r="AN436" s="126"/>
      <c r="AO436" s="126"/>
      <c r="AP436" s="126"/>
    </row>
    <row r="437" customHeight="1" spans="12:42">
      <c r="L437" s="126"/>
      <c r="M437" s="126"/>
      <c r="N437" s="126"/>
      <c r="O437" s="126"/>
      <c r="P437" s="126"/>
      <c r="Q437" s="126"/>
      <c r="R437" s="126"/>
      <c r="S437" s="126"/>
      <c r="T437" s="126"/>
      <c r="U437" s="126"/>
      <c r="V437" s="126"/>
      <c r="W437" s="126"/>
      <c r="X437" s="126"/>
      <c r="Y437" s="126"/>
      <c r="Z437" s="126"/>
      <c r="AA437" s="126"/>
      <c r="AB437" s="126"/>
      <c r="AC437" s="126"/>
      <c r="AD437" s="126"/>
      <c r="AE437" s="126"/>
      <c r="AF437" s="126"/>
      <c r="AG437" s="126"/>
      <c r="AH437" s="126"/>
      <c r="AI437" s="126"/>
      <c r="AJ437" s="126"/>
      <c r="AK437" s="126"/>
      <c r="AL437" s="126"/>
      <c r="AM437" s="126"/>
      <c r="AN437" s="126"/>
      <c r="AO437" s="126"/>
      <c r="AP437" s="126"/>
    </row>
    <row r="438" customHeight="1" spans="12:42">
      <c r="L438" s="126"/>
      <c r="M438" s="126"/>
      <c r="N438" s="126"/>
      <c r="O438" s="126"/>
      <c r="P438" s="126"/>
      <c r="Q438" s="126"/>
      <c r="R438" s="126"/>
      <c r="S438" s="126"/>
      <c r="T438" s="126"/>
      <c r="U438" s="126"/>
      <c r="V438" s="126"/>
      <c r="W438" s="126"/>
      <c r="X438" s="126"/>
      <c r="Y438" s="126"/>
      <c r="Z438" s="126"/>
      <c r="AA438" s="126"/>
      <c r="AB438" s="126"/>
      <c r="AC438" s="126"/>
      <c r="AD438" s="126"/>
      <c r="AE438" s="126"/>
      <c r="AF438" s="126"/>
      <c r="AG438" s="126"/>
      <c r="AH438" s="126"/>
      <c r="AI438" s="126"/>
      <c r="AJ438" s="126"/>
      <c r="AK438" s="126"/>
      <c r="AL438" s="126"/>
      <c r="AM438" s="126"/>
      <c r="AN438" s="126"/>
      <c r="AO438" s="126"/>
      <c r="AP438" s="126"/>
    </row>
    <row r="439" customHeight="1" spans="12:42">
      <c r="L439" s="126"/>
      <c r="M439" s="126"/>
      <c r="N439" s="126"/>
      <c r="O439" s="126"/>
      <c r="P439" s="126"/>
      <c r="Q439" s="126"/>
      <c r="R439" s="126"/>
      <c r="S439" s="126"/>
      <c r="T439" s="126"/>
      <c r="U439" s="126"/>
      <c r="V439" s="126"/>
      <c r="W439" s="126"/>
      <c r="X439" s="126"/>
      <c r="Y439" s="126"/>
      <c r="Z439" s="126"/>
      <c r="AA439" s="126"/>
      <c r="AB439" s="126"/>
      <c r="AC439" s="126"/>
      <c r="AD439" s="126"/>
      <c r="AE439" s="126"/>
      <c r="AF439" s="126"/>
      <c r="AG439" s="126"/>
      <c r="AH439" s="126"/>
      <c r="AI439" s="126"/>
      <c r="AJ439" s="126"/>
      <c r="AK439" s="126"/>
      <c r="AL439" s="126"/>
      <c r="AM439" s="126"/>
      <c r="AN439" s="126"/>
      <c r="AO439" s="126"/>
      <c r="AP439" s="126"/>
    </row>
    <row r="440" customHeight="1" spans="12:42">
      <c r="L440" s="126"/>
      <c r="M440" s="126"/>
      <c r="N440" s="126"/>
      <c r="O440" s="126"/>
      <c r="P440" s="126"/>
      <c r="Q440" s="126"/>
      <c r="R440" s="126"/>
      <c r="S440" s="126"/>
      <c r="T440" s="126"/>
      <c r="U440" s="126"/>
      <c r="V440" s="126"/>
      <c r="W440" s="126"/>
      <c r="X440" s="126"/>
      <c r="Y440" s="126"/>
      <c r="Z440" s="126"/>
      <c r="AA440" s="126"/>
      <c r="AB440" s="126"/>
      <c r="AC440" s="126"/>
      <c r="AD440" s="126"/>
      <c r="AE440" s="126"/>
      <c r="AF440" s="126"/>
      <c r="AG440" s="126"/>
      <c r="AH440" s="126"/>
      <c r="AI440" s="126"/>
      <c r="AJ440" s="126"/>
      <c r="AK440" s="126"/>
      <c r="AL440" s="126"/>
      <c r="AM440" s="126"/>
      <c r="AN440" s="126"/>
      <c r="AO440" s="126"/>
      <c r="AP440" s="126"/>
    </row>
    <row r="441" customHeight="1" spans="12:42">
      <c r="L441" s="126"/>
      <c r="M441" s="126"/>
      <c r="N441" s="126"/>
      <c r="O441" s="126"/>
      <c r="P441" s="126"/>
      <c r="Q441" s="126"/>
      <c r="R441" s="126"/>
      <c r="S441" s="126"/>
      <c r="T441" s="126"/>
      <c r="U441" s="126"/>
      <c r="V441" s="126"/>
      <c r="W441" s="126"/>
      <c r="X441" s="126"/>
      <c r="Y441" s="126"/>
      <c r="Z441" s="126"/>
      <c r="AA441" s="126"/>
      <c r="AB441" s="126"/>
      <c r="AC441" s="126"/>
      <c r="AD441" s="126"/>
      <c r="AE441" s="126"/>
      <c r="AF441" s="126"/>
      <c r="AG441" s="126"/>
      <c r="AH441" s="126"/>
      <c r="AI441" s="126"/>
      <c r="AJ441" s="126"/>
      <c r="AK441" s="126"/>
      <c r="AL441" s="126"/>
      <c r="AM441" s="126"/>
      <c r="AN441" s="126"/>
      <c r="AO441" s="126"/>
      <c r="AP441" s="126"/>
    </row>
    <row r="442" customHeight="1" spans="12:42">
      <c r="L442" s="126"/>
      <c r="M442" s="126"/>
      <c r="N442" s="126"/>
      <c r="O442" s="126"/>
      <c r="P442" s="126"/>
      <c r="Q442" s="126"/>
      <c r="R442" s="126"/>
      <c r="S442" s="126"/>
      <c r="T442" s="126"/>
      <c r="U442" s="126"/>
      <c r="V442" s="126"/>
      <c r="W442" s="126"/>
      <c r="X442" s="126"/>
      <c r="Y442" s="126"/>
      <c r="Z442" s="126"/>
      <c r="AA442" s="126"/>
      <c r="AB442" s="126"/>
      <c r="AC442" s="126"/>
      <c r="AD442" s="126"/>
      <c r="AE442" s="126"/>
      <c r="AF442" s="126"/>
      <c r="AG442" s="126"/>
      <c r="AH442" s="126"/>
      <c r="AI442" s="126"/>
      <c r="AJ442" s="126"/>
      <c r="AK442" s="126"/>
      <c r="AL442" s="126"/>
      <c r="AM442" s="126"/>
      <c r="AN442" s="126"/>
      <c r="AO442" s="126"/>
      <c r="AP442" s="126"/>
    </row>
    <row r="443" customHeight="1" spans="12:42">
      <c r="L443" s="126"/>
      <c r="M443" s="126"/>
      <c r="N443" s="126"/>
      <c r="O443" s="126"/>
      <c r="P443" s="126"/>
      <c r="Q443" s="126"/>
      <c r="R443" s="126"/>
      <c r="S443" s="126"/>
      <c r="T443" s="126"/>
      <c r="U443" s="126"/>
      <c r="V443" s="126"/>
      <c r="W443" s="126"/>
      <c r="X443" s="126"/>
      <c r="Y443" s="126"/>
      <c r="Z443" s="126"/>
      <c r="AA443" s="126"/>
      <c r="AB443" s="126"/>
      <c r="AC443" s="126"/>
      <c r="AD443" s="126"/>
      <c r="AE443" s="126"/>
      <c r="AF443" s="126"/>
      <c r="AG443" s="126"/>
      <c r="AH443" s="126"/>
      <c r="AI443" s="126"/>
      <c r="AJ443" s="126"/>
      <c r="AK443" s="126"/>
      <c r="AL443" s="126"/>
      <c r="AM443" s="126"/>
      <c r="AN443" s="126"/>
      <c r="AO443" s="126"/>
      <c r="AP443" s="126"/>
    </row>
    <row r="444" customHeight="1" spans="12:42">
      <c r="L444" s="126"/>
      <c r="M444" s="126"/>
      <c r="N444" s="126"/>
      <c r="O444" s="126"/>
      <c r="P444" s="126"/>
      <c r="Q444" s="126"/>
      <c r="R444" s="126"/>
      <c r="S444" s="126"/>
      <c r="T444" s="126"/>
      <c r="U444" s="126"/>
      <c r="V444" s="126"/>
      <c r="W444" s="126"/>
      <c r="X444" s="126"/>
      <c r="Y444" s="126"/>
      <c r="Z444" s="126"/>
      <c r="AA444" s="126"/>
      <c r="AB444" s="126"/>
      <c r="AC444" s="126"/>
      <c r="AD444" s="126"/>
      <c r="AE444" s="126"/>
      <c r="AF444" s="126"/>
      <c r="AG444" s="126"/>
      <c r="AH444" s="126"/>
      <c r="AI444" s="126"/>
      <c r="AJ444" s="126"/>
      <c r="AK444" s="126"/>
      <c r="AL444" s="126"/>
      <c r="AM444" s="126"/>
      <c r="AN444" s="126"/>
      <c r="AO444" s="126"/>
      <c r="AP444" s="126"/>
    </row>
    <row r="445" customHeight="1" spans="12:42">
      <c r="L445" s="126"/>
      <c r="M445" s="126"/>
      <c r="N445" s="126"/>
      <c r="O445" s="126"/>
      <c r="P445" s="126"/>
      <c r="Q445" s="126"/>
      <c r="R445" s="126"/>
      <c r="S445" s="126"/>
      <c r="T445" s="126"/>
      <c r="U445" s="126"/>
      <c r="V445" s="126"/>
      <c r="W445" s="126"/>
      <c r="X445" s="126"/>
      <c r="Y445" s="126"/>
      <c r="Z445" s="126"/>
      <c r="AA445" s="126"/>
      <c r="AB445" s="126"/>
      <c r="AC445" s="126"/>
      <c r="AD445" s="126"/>
      <c r="AE445" s="126"/>
      <c r="AF445" s="126"/>
      <c r="AG445" s="126"/>
      <c r="AH445" s="126"/>
      <c r="AI445" s="126"/>
      <c r="AJ445" s="126"/>
      <c r="AK445" s="126"/>
      <c r="AL445" s="126"/>
      <c r="AM445" s="126"/>
      <c r="AN445" s="126"/>
      <c r="AO445" s="126"/>
      <c r="AP445" s="126"/>
    </row>
    <row r="446" customHeight="1" spans="12:42">
      <c r="L446" s="126"/>
      <c r="M446" s="126"/>
      <c r="N446" s="126"/>
      <c r="O446" s="126"/>
      <c r="P446" s="126"/>
      <c r="Q446" s="126"/>
      <c r="R446" s="126"/>
      <c r="S446" s="126"/>
      <c r="T446" s="126"/>
      <c r="U446" s="126"/>
      <c r="V446" s="126"/>
      <c r="W446" s="126"/>
      <c r="X446" s="126"/>
      <c r="Y446" s="126"/>
      <c r="Z446" s="126"/>
      <c r="AA446" s="126"/>
      <c r="AB446" s="126"/>
      <c r="AC446" s="126"/>
      <c r="AD446" s="126"/>
      <c r="AE446" s="126"/>
      <c r="AF446" s="126"/>
      <c r="AG446" s="126"/>
      <c r="AH446" s="126"/>
      <c r="AI446" s="126"/>
      <c r="AJ446" s="126"/>
      <c r="AK446" s="126"/>
      <c r="AL446" s="126"/>
      <c r="AM446" s="126"/>
      <c r="AN446" s="126"/>
      <c r="AO446" s="126"/>
      <c r="AP446" s="126"/>
    </row>
    <row r="447" customHeight="1" spans="12:42">
      <c r="L447" s="126"/>
      <c r="M447" s="126"/>
      <c r="N447" s="126"/>
      <c r="O447" s="126"/>
      <c r="P447" s="126"/>
      <c r="Q447" s="126"/>
      <c r="R447" s="126"/>
      <c r="S447" s="126"/>
      <c r="T447" s="126"/>
      <c r="U447" s="126"/>
      <c r="V447" s="126"/>
      <c r="W447" s="126"/>
      <c r="X447" s="126"/>
      <c r="Y447" s="126"/>
      <c r="Z447" s="126"/>
      <c r="AA447" s="126"/>
      <c r="AB447" s="126"/>
      <c r="AC447" s="126"/>
      <c r="AD447" s="126"/>
      <c r="AE447" s="126"/>
      <c r="AF447" s="126"/>
      <c r="AG447" s="126"/>
      <c r="AH447" s="126"/>
      <c r="AI447" s="126"/>
      <c r="AJ447" s="126"/>
      <c r="AK447" s="126"/>
      <c r="AL447" s="126"/>
      <c r="AM447" s="126"/>
      <c r="AN447" s="126"/>
      <c r="AO447" s="126"/>
      <c r="AP447" s="126"/>
    </row>
    <row r="448" customHeight="1" spans="12:42">
      <c r="L448" s="126"/>
      <c r="M448" s="126"/>
      <c r="N448" s="126"/>
      <c r="O448" s="126"/>
      <c r="P448" s="126"/>
      <c r="Q448" s="126"/>
      <c r="R448" s="126"/>
      <c r="S448" s="126"/>
      <c r="T448" s="126"/>
      <c r="U448" s="126"/>
      <c r="V448" s="126"/>
      <c r="W448" s="126"/>
      <c r="X448" s="126"/>
      <c r="Y448" s="126"/>
      <c r="Z448" s="126"/>
      <c r="AA448" s="126"/>
      <c r="AB448" s="126"/>
      <c r="AC448" s="126"/>
      <c r="AD448" s="126"/>
      <c r="AE448" s="126"/>
      <c r="AF448" s="126"/>
      <c r="AG448" s="126"/>
      <c r="AH448" s="126"/>
      <c r="AI448" s="126"/>
      <c r="AJ448" s="126"/>
      <c r="AK448" s="126"/>
      <c r="AL448" s="126"/>
      <c r="AM448" s="126"/>
      <c r="AN448" s="126"/>
      <c r="AO448" s="126"/>
      <c r="AP448" s="126"/>
    </row>
    <row r="449" customHeight="1" spans="12:42">
      <c r="L449" s="126"/>
      <c r="M449" s="126"/>
      <c r="N449" s="126"/>
      <c r="O449" s="126"/>
      <c r="P449" s="126"/>
      <c r="Q449" s="126"/>
      <c r="R449" s="126"/>
      <c r="S449" s="126"/>
      <c r="T449" s="126"/>
      <c r="U449" s="126"/>
      <c r="V449" s="126"/>
      <c r="W449" s="126"/>
      <c r="X449" s="126"/>
      <c r="Y449" s="126"/>
      <c r="Z449" s="126"/>
      <c r="AA449" s="126"/>
      <c r="AB449" s="126"/>
      <c r="AC449" s="126"/>
      <c r="AD449" s="126"/>
      <c r="AE449" s="126"/>
      <c r="AF449" s="126"/>
      <c r="AG449" s="126"/>
      <c r="AH449" s="126"/>
      <c r="AI449" s="126"/>
      <c r="AJ449" s="126"/>
      <c r="AK449" s="126"/>
      <c r="AL449" s="126"/>
      <c r="AM449" s="126"/>
      <c r="AN449" s="126"/>
      <c r="AO449" s="126"/>
      <c r="AP449" s="126"/>
    </row>
    <row r="450" customHeight="1" spans="12:42">
      <c r="L450" s="126"/>
      <c r="M450" s="126"/>
      <c r="N450" s="126"/>
      <c r="O450" s="126"/>
      <c r="P450" s="126"/>
      <c r="Q450" s="126"/>
      <c r="R450" s="126"/>
      <c r="S450" s="126"/>
      <c r="T450" s="126"/>
      <c r="U450" s="126"/>
      <c r="V450" s="126"/>
      <c r="W450" s="126"/>
      <c r="X450" s="126"/>
      <c r="Y450" s="126"/>
      <c r="Z450" s="126"/>
      <c r="AA450" s="126"/>
      <c r="AB450" s="126"/>
      <c r="AC450" s="126"/>
      <c r="AD450" s="126"/>
      <c r="AE450" s="126"/>
      <c r="AF450" s="126"/>
      <c r="AG450" s="126"/>
      <c r="AH450" s="126"/>
      <c r="AI450" s="126"/>
      <c r="AJ450" s="126"/>
      <c r="AK450" s="126"/>
      <c r="AL450" s="126"/>
      <c r="AM450" s="126"/>
      <c r="AN450" s="126"/>
      <c r="AO450" s="126"/>
      <c r="AP450" s="126"/>
    </row>
    <row r="451" customHeight="1" spans="12:42">
      <c r="L451" s="126"/>
      <c r="M451" s="126"/>
      <c r="N451" s="126"/>
      <c r="O451" s="126"/>
      <c r="P451" s="126"/>
      <c r="Q451" s="126"/>
      <c r="R451" s="126"/>
      <c r="S451" s="126"/>
      <c r="T451" s="126"/>
      <c r="U451" s="126"/>
      <c r="V451" s="126"/>
      <c r="W451" s="126"/>
      <c r="X451" s="126"/>
      <c r="Y451" s="126"/>
      <c r="Z451" s="126"/>
      <c r="AA451" s="126"/>
      <c r="AB451" s="126"/>
      <c r="AC451" s="126"/>
      <c r="AD451" s="126"/>
      <c r="AE451" s="126"/>
      <c r="AF451" s="126"/>
      <c r="AG451" s="126"/>
      <c r="AH451" s="126"/>
      <c r="AI451" s="126"/>
      <c r="AJ451" s="126"/>
      <c r="AK451" s="126"/>
      <c r="AL451" s="126"/>
      <c r="AM451" s="126"/>
      <c r="AN451" s="126"/>
      <c r="AO451" s="126"/>
      <c r="AP451" s="126"/>
    </row>
    <row r="452" customHeight="1" spans="12:42">
      <c r="L452" s="126"/>
      <c r="M452" s="126"/>
      <c r="N452" s="126"/>
      <c r="O452" s="126"/>
      <c r="P452" s="126"/>
      <c r="Q452" s="126"/>
      <c r="R452" s="126"/>
      <c r="S452" s="126"/>
      <c r="T452" s="126"/>
      <c r="U452" s="126"/>
      <c r="V452" s="126"/>
      <c r="W452" s="126"/>
      <c r="X452" s="126"/>
      <c r="Y452" s="126"/>
      <c r="Z452" s="126"/>
      <c r="AA452" s="126"/>
      <c r="AB452" s="126"/>
      <c r="AC452" s="126"/>
      <c r="AD452" s="126"/>
      <c r="AE452" s="126"/>
      <c r="AF452" s="126"/>
      <c r="AG452" s="126"/>
      <c r="AH452" s="126"/>
      <c r="AI452" s="126"/>
      <c r="AJ452" s="126"/>
      <c r="AK452" s="126"/>
      <c r="AL452" s="126"/>
      <c r="AM452" s="126"/>
      <c r="AN452" s="126"/>
      <c r="AO452" s="126"/>
      <c r="AP452" s="126"/>
    </row>
    <row r="453" customHeight="1" spans="12:42">
      <c r="L453" s="126"/>
      <c r="M453" s="126"/>
      <c r="N453" s="126"/>
      <c r="O453" s="126"/>
      <c r="P453" s="126"/>
      <c r="Q453" s="126"/>
      <c r="R453" s="126"/>
      <c r="S453" s="126"/>
      <c r="T453" s="126"/>
      <c r="U453" s="126"/>
      <c r="V453" s="126"/>
      <c r="W453" s="126"/>
      <c r="X453" s="126"/>
      <c r="Y453" s="126"/>
      <c r="Z453" s="126"/>
      <c r="AA453" s="126"/>
      <c r="AB453" s="126"/>
      <c r="AC453" s="126"/>
      <c r="AD453" s="126"/>
      <c r="AE453" s="126"/>
      <c r="AF453" s="126"/>
      <c r="AG453" s="126"/>
      <c r="AH453" s="126"/>
      <c r="AI453" s="126"/>
      <c r="AJ453" s="126"/>
      <c r="AK453" s="126"/>
      <c r="AL453" s="126"/>
      <c r="AM453" s="126"/>
      <c r="AN453" s="126"/>
      <c r="AO453" s="126"/>
      <c r="AP453" s="126"/>
    </row>
    <row r="454" customHeight="1" spans="12:42">
      <c r="L454" s="126"/>
      <c r="M454" s="126"/>
      <c r="N454" s="126"/>
      <c r="O454" s="126"/>
      <c r="P454" s="126"/>
      <c r="Q454" s="126"/>
      <c r="R454" s="126"/>
      <c r="S454" s="126"/>
      <c r="T454" s="126"/>
      <c r="U454" s="126"/>
      <c r="V454" s="126"/>
      <c r="W454" s="126"/>
      <c r="X454" s="126"/>
      <c r="Y454" s="126"/>
      <c r="Z454" s="126"/>
      <c r="AA454" s="126"/>
      <c r="AB454" s="126"/>
      <c r="AC454" s="126"/>
      <c r="AD454" s="126"/>
      <c r="AE454" s="126"/>
      <c r="AF454" s="126"/>
      <c r="AG454" s="126"/>
      <c r="AH454" s="126"/>
      <c r="AI454" s="126"/>
      <c r="AJ454" s="126"/>
      <c r="AK454" s="126"/>
      <c r="AL454" s="126"/>
      <c r="AM454" s="126"/>
      <c r="AN454" s="126"/>
      <c r="AO454" s="126"/>
      <c r="AP454" s="126"/>
    </row>
    <row r="455" customHeight="1" spans="12:42">
      <c r="L455" s="126"/>
      <c r="M455" s="126"/>
      <c r="N455" s="126"/>
      <c r="O455" s="126"/>
      <c r="P455" s="126"/>
      <c r="Q455" s="126"/>
      <c r="R455" s="126"/>
      <c r="S455" s="126"/>
      <c r="T455" s="126"/>
      <c r="U455" s="126"/>
      <c r="V455" s="126"/>
      <c r="W455" s="126"/>
      <c r="X455" s="126"/>
      <c r="Y455" s="126"/>
      <c r="Z455" s="126"/>
      <c r="AA455" s="126"/>
      <c r="AB455" s="126"/>
      <c r="AC455" s="126"/>
      <c r="AD455" s="126"/>
      <c r="AE455" s="126"/>
      <c r="AF455" s="126"/>
      <c r="AG455" s="126"/>
      <c r="AH455" s="126"/>
      <c r="AI455" s="126"/>
      <c r="AJ455" s="126"/>
      <c r="AK455" s="126"/>
      <c r="AL455" s="126"/>
      <c r="AM455" s="126"/>
      <c r="AN455" s="126"/>
      <c r="AO455" s="126"/>
      <c r="AP455" s="126"/>
    </row>
    <row r="456" customHeight="1" spans="12:42">
      <c r="L456" s="126"/>
      <c r="M456" s="126"/>
      <c r="N456" s="126"/>
      <c r="O456" s="126"/>
      <c r="P456" s="126"/>
      <c r="Q456" s="126"/>
      <c r="R456" s="126"/>
      <c r="S456" s="126"/>
      <c r="T456" s="126"/>
      <c r="U456" s="126"/>
      <c r="V456" s="126"/>
      <c r="W456" s="126"/>
      <c r="X456" s="126"/>
      <c r="Y456" s="126"/>
      <c r="Z456" s="126"/>
      <c r="AA456" s="126"/>
      <c r="AB456" s="126"/>
      <c r="AC456" s="126"/>
      <c r="AD456" s="126"/>
      <c r="AE456" s="126"/>
      <c r="AF456" s="126"/>
      <c r="AG456" s="126"/>
      <c r="AH456" s="126"/>
      <c r="AI456" s="126"/>
      <c r="AJ456" s="126"/>
      <c r="AK456" s="126"/>
      <c r="AL456" s="126"/>
      <c r="AM456" s="126"/>
      <c r="AN456" s="126"/>
      <c r="AO456" s="126"/>
      <c r="AP456" s="126"/>
    </row>
    <row r="457" customHeight="1" spans="12:42">
      <c r="L457" s="126"/>
      <c r="M457" s="126"/>
      <c r="N457" s="126"/>
      <c r="O457" s="126"/>
      <c r="P457" s="126"/>
      <c r="Q457" s="126"/>
      <c r="R457" s="126"/>
      <c r="S457" s="126"/>
      <c r="T457" s="126"/>
      <c r="U457" s="126"/>
      <c r="V457" s="126"/>
      <c r="W457" s="126"/>
      <c r="X457" s="126"/>
      <c r="Y457" s="126"/>
      <c r="Z457" s="126"/>
      <c r="AA457" s="126"/>
      <c r="AB457" s="126"/>
      <c r="AC457" s="126"/>
      <c r="AD457" s="126"/>
      <c r="AE457" s="126"/>
      <c r="AF457" s="126"/>
      <c r="AG457" s="126"/>
      <c r="AH457" s="126"/>
      <c r="AI457" s="126"/>
      <c r="AJ457" s="126"/>
      <c r="AK457" s="126"/>
      <c r="AL457" s="126"/>
      <c r="AM457" s="126"/>
      <c r="AN457" s="126"/>
      <c r="AO457" s="126"/>
      <c r="AP457" s="126"/>
    </row>
    <row r="458" customHeight="1" spans="12:42">
      <c r="L458" s="126"/>
      <c r="M458" s="126"/>
      <c r="N458" s="126"/>
      <c r="O458" s="126"/>
      <c r="P458" s="126"/>
      <c r="Q458" s="126"/>
      <c r="R458" s="126"/>
      <c r="S458" s="126"/>
      <c r="T458" s="126"/>
      <c r="U458" s="126"/>
      <c r="V458" s="126"/>
      <c r="W458" s="126"/>
      <c r="X458" s="126"/>
      <c r="Y458" s="126"/>
      <c r="Z458" s="126"/>
      <c r="AA458" s="126"/>
      <c r="AB458" s="126"/>
      <c r="AC458" s="126"/>
      <c r="AD458" s="126"/>
      <c r="AE458" s="126"/>
      <c r="AF458" s="126"/>
      <c r="AG458" s="126"/>
      <c r="AH458" s="126"/>
      <c r="AI458" s="126"/>
      <c r="AJ458" s="126"/>
      <c r="AK458" s="126"/>
      <c r="AL458" s="126"/>
      <c r="AM458" s="126"/>
      <c r="AN458" s="126"/>
      <c r="AO458" s="126"/>
      <c r="AP458" s="126"/>
    </row>
    <row r="459" customHeight="1" spans="12:42">
      <c r="L459" s="126"/>
      <c r="M459" s="126"/>
      <c r="N459" s="126"/>
      <c r="O459" s="126"/>
      <c r="P459" s="126"/>
      <c r="Q459" s="126"/>
      <c r="R459" s="126"/>
      <c r="S459" s="126"/>
      <c r="T459" s="126"/>
      <c r="U459" s="126"/>
      <c r="V459" s="126"/>
      <c r="W459" s="126"/>
      <c r="X459" s="126"/>
      <c r="Y459" s="126"/>
      <c r="Z459" s="126"/>
      <c r="AA459" s="126"/>
      <c r="AB459" s="126"/>
      <c r="AC459" s="126"/>
      <c r="AD459" s="126"/>
      <c r="AE459" s="126"/>
      <c r="AF459" s="126"/>
      <c r="AG459" s="126"/>
      <c r="AH459" s="126"/>
      <c r="AI459" s="126"/>
      <c r="AJ459" s="126"/>
      <c r="AK459" s="126"/>
      <c r="AL459" s="126"/>
      <c r="AM459" s="126"/>
      <c r="AN459" s="126"/>
      <c r="AO459" s="126"/>
      <c r="AP459" s="126"/>
    </row>
    <row r="460" customHeight="1" spans="12:42">
      <c r="L460" s="126"/>
      <c r="M460" s="126"/>
      <c r="N460" s="126"/>
      <c r="O460" s="126"/>
      <c r="P460" s="126"/>
      <c r="Q460" s="126"/>
      <c r="R460" s="126"/>
      <c r="S460" s="126"/>
      <c r="T460" s="126"/>
      <c r="U460" s="126"/>
      <c r="V460" s="126"/>
      <c r="W460" s="126"/>
      <c r="X460" s="126"/>
      <c r="Y460" s="126"/>
      <c r="Z460" s="126"/>
      <c r="AA460" s="126"/>
      <c r="AB460" s="126"/>
      <c r="AC460" s="126"/>
      <c r="AD460" s="126"/>
      <c r="AE460" s="126"/>
      <c r="AF460" s="126"/>
      <c r="AG460" s="126"/>
      <c r="AH460" s="126"/>
      <c r="AI460" s="126"/>
      <c r="AJ460" s="126"/>
      <c r="AK460" s="126"/>
      <c r="AL460" s="126"/>
      <c r="AM460" s="126"/>
      <c r="AN460" s="126"/>
      <c r="AO460" s="126"/>
      <c r="AP460" s="126"/>
    </row>
    <row r="461" customHeight="1" spans="12:42">
      <c r="L461" s="126"/>
      <c r="M461" s="126"/>
      <c r="N461" s="126"/>
      <c r="O461" s="126"/>
      <c r="P461" s="126"/>
      <c r="Q461" s="126"/>
      <c r="R461" s="126"/>
      <c r="S461" s="126"/>
      <c r="T461" s="126"/>
      <c r="U461" s="126"/>
      <c r="V461" s="126"/>
      <c r="W461" s="126"/>
      <c r="X461" s="126"/>
      <c r="Y461" s="126"/>
      <c r="Z461" s="126"/>
      <c r="AA461" s="126"/>
      <c r="AB461" s="126"/>
      <c r="AC461" s="126"/>
      <c r="AD461" s="126"/>
      <c r="AE461" s="126"/>
      <c r="AF461" s="126"/>
      <c r="AG461" s="126"/>
      <c r="AH461" s="126"/>
      <c r="AI461" s="126"/>
      <c r="AJ461" s="126"/>
      <c r="AK461" s="126"/>
      <c r="AL461" s="126"/>
      <c r="AM461" s="126"/>
      <c r="AN461" s="126"/>
      <c r="AO461" s="126"/>
      <c r="AP461" s="126"/>
    </row>
    <row r="462" customHeight="1" spans="12:42">
      <c r="L462" s="126"/>
      <c r="M462" s="126"/>
      <c r="N462" s="126"/>
      <c r="O462" s="126"/>
      <c r="P462" s="126"/>
      <c r="Q462" s="126"/>
      <c r="R462" s="126"/>
      <c r="S462" s="126"/>
      <c r="T462" s="126"/>
      <c r="U462" s="126"/>
      <c r="V462" s="126"/>
      <c r="W462" s="126"/>
      <c r="X462" s="126"/>
      <c r="Y462" s="126"/>
      <c r="Z462" s="126"/>
      <c r="AA462" s="126"/>
      <c r="AB462" s="126"/>
      <c r="AC462" s="126"/>
      <c r="AD462" s="126"/>
      <c r="AE462" s="126"/>
      <c r="AF462" s="126"/>
      <c r="AG462" s="126"/>
      <c r="AH462" s="126"/>
      <c r="AI462" s="126"/>
      <c r="AJ462" s="126"/>
      <c r="AK462" s="126"/>
      <c r="AL462" s="126"/>
      <c r="AM462" s="126"/>
      <c r="AN462" s="126"/>
      <c r="AO462" s="126"/>
      <c r="AP462" s="126"/>
    </row>
    <row r="463" customHeight="1" spans="12:42">
      <c r="L463" s="126"/>
      <c r="M463" s="126"/>
      <c r="N463" s="126"/>
      <c r="O463" s="126"/>
      <c r="P463" s="126"/>
      <c r="Q463" s="126"/>
      <c r="R463" s="126"/>
      <c r="S463" s="126"/>
      <c r="T463" s="126"/>
      <c r="U463" s="126"/>
      <c r="V463" s="126"/>
      <c r="W463" s="126"/>
      <c r="X463" s="126"/>
      <c r="Y463" s="126"/>
      <c r="Z463" s="126"/>
      <c r="AA463" s="126"/>
      <c r="AB463" s="126"/>
      <c r="AC463" s="126"/>
      <c r="AD463" s="126"/>
      <c r="AE463" s="126"/>
      <c r="AF463" s="126"/>
      <c r="AG463" s="126"/>
      <c r="AH463" s="126"/>
      <c r="AI463" s="126"/>
      <c r="AJ463" s="126"/>
      <c r="AK463" s="126"/>
      <c r="AL463" s="126"/>
      <c r="AM463" s="126"/>
      <c r="AN463" s="126"/>
      <c r="AO463" s="126"/>
      <c r="AP463" s="126"/>
    </row>
    <row r="464" customHeight="1" spans="12:42">
      <c r="L464" s="126"/>
      <c r="M464" s="126"/>
      <c r="N464" s="126"/>
      <c r="O464" s="126"/>
      <c r="P464" s="126"/>
      <c r="Q464" s="126"/>
      <c r="R464" s="126"/>
      <c r="S464" s="126"/>
      <c r="T464" s="126"/>
      <c r="U464" s="126"/>
      <c r="V464" s="126"/>
      <c r="W464" s="126"/>
      <c r="X464" s="126"/>
      <c r="Y464" s="126"/>
      <c r="Z464" s="126"/>
      <c r="AA464" s="126"/>
      <c r="AB464" s="126"/>
      <c r="AC464" s="126"/>
      <c r="AD464" s="126"/>
      <c r="AE464" s="126"/>
      <c r="AF464" s="126"/>
      <c r="AG464" s="126"/>
      <c r="AH464" s="126"/>
      <c r="AI464" s="126"/>
      <c r="AJ464" s="126"/>
      <c r="AK464" s="126"/>
      <c r="AL464" s="126"/>
      <c r="AM464" s="126"/>
      <c r="AN464" s="126"/>
      <c r="AO464" s="126"/>
      <c r="AP464" s="126"/>
    </row>
    <row r="465" customHeight="1" spans="12:42">
      <c r="L465" s="126"/>
      <c r="M465" s="126"/>
      <c r="N465" s="126"/>
      <c r="O465" s="126"/>
      <c r="P465" s="126"/>
      <c r="Q465" s="126"/>
      <c r="R465" s="126"/>
      <c r="S465" s="126"/>
      <c r="T465" s="126"/>
      <c r="U465" s="126"/>
      <c r="V465" s="126"/>
      <c r="W465" s="126"/>
      <c r="X465" s="126"/>
      <c r="Y465" s="126"/>
      <c r="Z465" s="126"/>
      <c r="AA465" s="126"/>
      <c r="AB465" s="126"/>
      <c r="AC465" s="126"/>
      <c r="AD465" s="126"/>
      <c r="AE465" s="126"/>
      <c r="AF465" s="126"/>
      <c r="AG465" s="126"/>
      <c r="AH465" s="126"/>
      <c r="AI465" s="126"/>
      <c r="AJ465" s="126"/>
      <c r="AK465" s="126"/>
      <c r="AL465" s="126"/>
      <c r="AM465" s="126"/>
      <c r="AN465" s="126"/>
      <c r="AO465" s="126"/>
      <c r="AP465" s="126"/>
    </row>
    <row r="466" customHeight="1" spans="12:42">
      <c r="L466" s="126"/>
      <c r="M466" s="126"/>
      <c r="N466" s="126"/>
      <c r="O466" s="126"/>
      <c r="P466" s="126"/>
      <c r="Q466" s="126"/>
      <c r="R466" s="126"/>
      <c r="S466" s="126"/>
      <c r="T466" s="126"/>
      <c r="U466" s="126"/>
      <c r="V466" s="126"/>
      <c r="W466" s="126"/>
      <c r="X466" s="126"/>
      <c r="Y466" s="126"/>
      <c r="Z466" s="126"/>
      <c r="AA466" s="126"/>
      <c r="AB466" s="126"/>
      <c r="AC466" s="126"/>
      <c r="AD466" s="126"/>
      <c r="AE466" s="126"/>
      <c r="AF466" s="126"/>
      <c r="AG466" s="126"/>
      <c r="AH466" s="126"/>
      <c r="AI466" s="126"/>
      <c r="AJ466" s="126"/>
      <c r="AK466" s="126"/>
      <c r="AL466" s="126"/>
      <c r="AM466" s="126"/>
      <c r="AN466" s="126"/>
      <c r="AO466" s="126"/>
      <c r="AP466" s="126"/>
    </row>
    <row r="467" customHeight="1" spans="12:42">
      <c r="L467" s="126"/>
      <c r="M467" s="126"/>
      <c r="N467" s="126"/>
      <c r="O467" s="126"/>
      <c r="P467" s="126"/>
      <c r="Q467" s="126"/>
      <c r="R467" s="126"/>
      <c r="S467" s="126"/>
      <c r="T467" s="126"/>
      <c r="U467" s="126"/>
      <c r="V467" s="126"/>
      <c r="W467" s="126"/>
      <c r="X467" s="126"/>
      <c r="Y467" s="126"/>
      <c r="Z467" s="126"/>
      <c r="AA467" s="126"/>
      <c r="AB467" s="126"/>
      <c r="AC467" s="126"/>
      <c r="AD467" s="126"/>
      <c r="AE467" s="126"/>
      <c r="AF467" s="126"/>
      <c r="AG467" s="126"/>
      <c r="AH467" s="126"/>
      <c r="AI467" s="126"/>
      <c r="AJ467" s="126"/>
      <c r="AK467" s="126"/>
      <c r="AL467" s="126"/>
      <c r="AM467" s="126"/>
      <c r="AN467" s="126"/>
      <c r="AO467" s="126"/>
      <c r="AP467" s="126"/>
    </row>
    <row r="468" customHeight="1" spans="12:42">
      <c r="L468" s="126"/>
      <c r="M468" s="126"/>
      <c r="N468" s="126"/>
      <c r="O468" s="126"/>
      <c r="P468" s="126"/>
      <c r="Q468" s="126"/>
      <c r="R468" s="126"/>
      <c r="S468" s="126"/>
      <c r="T468" s="126"/>
      <c r="U468" s="126"/>
      <c r="V468" s="126"/>
      <c r="W468" s="126"/>
      <c r="X468" s="126"/>
      <c r="Y468" s="126"/>
      <c r="Z468" s="126"/>
      <c r="AA468" s="126"/>
      <c r="AB468" s="126"/>
      <c r="AC468" s="126"/>
      <c r="AD468" s="126"/>
      <c r="AE468" s="126"/>
      <c r="AF468" s="126"/>
      <c r="AG468" s="126"/>
      <c r="AH468" s="126"/>
      <c r="AI468" s="126"/>
      <c r="AJ468" s="126"/>
      <c r="AK468" s="126"/>
      <c r="AL468" s="126"/>
      <c r="AM468" s="126"/>
      <c r="AN468" s="126"/>
      <c r="AO468" s="126"/>
      <c r="AP468" s="126"/>
    </row>
    <row r="469" customHeight="1" spans="12:42">
      <c r="L469" s="126"/>
      <c r="M469" s="126"/>
      <c r="N469" s="126"/>
      <c r="O469" s="126"/>
      <c r="P469" s="126"/>
      <c r="Q469" s="126"/>
      <c r="R469" s="126"/>
      <c r="S469" s="126"/>
      <c r="T469" s="126"/>
      <c r="U469" s="126"/>
      <c r="V469" s="126"/>
      <c r="W469" s="126"/>
      <c r="X469" s="126"/>
      <c r="Y469" s="126"/>
      <c r="Z469" s="126"/>
      <c r="AA469" s="126"/>
      <c r="AB469" s="126"/>
      <c r="AC469" s="126"/>
      <c r="AD469" s="126"/>
      <c r="AE469" s="126"/>
      <c r="AF469" s="126"/>
      <c r="AG469" s="126"/>
      <c r="AH469" s="126"/>
      <c r="AI469" s="126"/>
      <c r="AJ469" s="126"/>
      <c r="AK469" s="126"/>
      <c r="AL469" s="126"/>
      <c r="AM469" s="126"/>
      <c r="AN469" s="126"/>
      <c r="AO469" s="126"/>
      <c r="AP469" s="126"/>
    </row>
    <row r="470" customHeight="1" spans="12:42">
      <c r="L470" s="126"/>
      <c r="M470" s="126"/>
      <c r="N470" s="126"/>
      <c r="O470" s="126"/>
      <c r="P470" s="126"/>
      <c r="Q470" s="126"/>
      <c r="R470" s="126"/>
      <c r="S470" s="126"/>
      <c r="T470" s="126"/>
      <c r="U470" s="126"/>
      <c r="V470" s="126"/>
      <c r="W470" s="126"/>
      <c r="X470" s="126"/>
      <c r="Y470" s="126"/>
      <c r="Z470" s="126"/>
      <c r="AA470" s="126"/>
      <c r="AB470" s="126"/>
      <c r="AC470" s="126"/>
      <c r="AD470" s="126"/>
      <c r="AE470" s="126"/>
      <c r="AF470" s="126"/>
      <c r="AG470" s="126"/>
      <c r="AH470" s="126"/>
      <c r="AI470" s="126"/>
      <c r="AJ470" s="126"/>
      <c r="AK470" s="126"/>
      <c r="AL470" s="126"/>
      <c r="AM470" s="126"/>
      <c r="AN470" s="126"/>
      <c r="AO470" s="126"/>
      <c r="AP470" s="126"/>
    </row>
    <row r="471" customHeight="1" spans="12:42">
      <c r="L471" s="126"/>
      <c r="M471" s="126"/>
      <c r="N471" s="126"/>
      <c r="O471" s="126"/>
      <c r="P471" s="126"/>
      <c r="Q471" s="126"/>
      <c r="R471" s="126"/>
      <c r="S471" s="126"/>
      <c r="T471" s="126"/>
      <c r="U471" s="126"/>
      <c r="V471" s="126"/>
      <c r="W471" s="126"/>
      <c r="X471" s="126"/>
      <c r="Y471" s="126"/>
      <c r="Z471" s="126"/>
      <c r="AA471" s="126"/>
      <c r="AB471" s="126"/>
      <c r="AC471" s="126"/>
      <c r="AD471" s="126"/>
      <c r="AE471" s="126"/>
      <c r="AF471" s="126"/>
      <c r="AG471" s="126"/>
      <c r="AH471" s="126"/>
      <c r="AI471" s="126"/>
      <c r="AJ471" s="126"/>
      <c r="AK471" s="126"/>
      <c r="AL471" s="126"/>
      <c r="AM471" s="126"/>
      <c r="AN471" s="126"/>
      <c r="AO471" s="126"/>
      <c r="AP471" s="126"/>
    </row>
    <row r="472" customHeight="1" spans="12:42">
      <c r="L472" s="126"/>
      <c r="M472" s="126"/>
      <c r="N472" s="126"/>
      <c r="O472" s="126"/>
      <c r="P472" s="126"/>
      <c r="Q472" s="126"/>
      <c r="R472" s="126"/>
      <c r="S472" s="126"/>
      <c r="T472" s="126"/>
      <c r="U472" s="126"/>
      <c r="V472" s="126"/>
      <c r="W472" s="126"/>
      <c r="X472" s="126"/>
      <c r="Y472" s="126"/>
      <c r="Z472" s="126"/>
      <c r="AA472" s="126"/>
      <c r="AB472" s="126"/>
      <c r="AC472" s="126"/>
      <c r="AD472" s="126"/>
      <c r="AE472" s="126"/>
      <c r="AF472" s="126"/>
      <c r="AG472" s="126"/>
      <c r="AH472" s="126"/>
      <c r="AI472" s="126"/>
      <c r="AJ472" s="126"/>
      <c r="AK472" s="126"/>
      <c r="AL472" s="126"/>
      <c r="AM472" s="126"/>
      <c r="AN472" s="126"/>
      <c r="AO472" s="126"/>
      <c r="AP472" s="126"/>
    </row>
    <row r="473" customHeight="1" spans="12:42">
      <c r="L473" s="126"/>
      <c r="M473" s="126"/>
      <c r="N473" s="126"/>
      <c r="O473" s="126"/>
      <c r="P473" s="126"/>
      <c r="Q473" s="126"/>
      <c r="R473" s="126"/>
      <c r="S473" s="126"/>
      <c r="T473" s="126"/>
      <c r="U473" s="126"/>
      <c r="V473" s="126"/>
      <c r="W473" s="126"/>
      <c r="X473" s="126"/>
      <c r="Y473" s="126"/>
      <c r="Z473" s="126"/>
      <c r="AA473" s="126"/>
      <c r="AB473" s="126"/>
      <c r="AC473" s="126"/>
      <c r="AD473" s="126"/>
      <c r="AE473" s="126"/>
      <c r="AF473" s="126"/>
      <c r="AG473" s="126"/>
      <c r="AH473" s="126"/>
      <c r="AI473" s="126"/>
      <c r="AJ473" s="126"/>
      <c r="AK473" s="126"/>
      <c r="AL473" s="126"/>
      <c r="AM473" s="126"/>
      <c r="AN473" s="126"/>
      <c r="AO473" s="126"/>
      <c r="AP473" s="126"/>
    </row>
    <row r="474" customHeight="1" spans="12:42">
      <c r="L474" s="126"/>
      <c r="M474" s="126"/>
      <c r="N474" s="126"/>
      <c r="O474" s="126"/>
      <c r="P474" s="126"/>
      <c r="Q474" s="126"/>
      <c r="R474" s="126"/>
      <c r="S474" s="126"/>
      <c r="T474" s="126"/>
      <c r="U474" s="126"/>
      <c r="V474" s="126"/>
      <c r="W474" s="126"/>
      <c r="X474" s="126"/>
      <c r="Y474" s="126"/>
      <c r="Z474" s="126"/>
      <c r="AA474" s="126"/>
      <c r="AB474" s="126"/>
      <c r="AC474" s="126"/>
      <c r="AD474" s="126"/>
      <c r="AE474" s="126"/>
      <c r="AF474" s="126"/>
      <c r="AG474" s="126"/>
      <c r="AH474" s="126"/>
      <c r="AI474" s="126"/>
      <c r="AJ474" s="126"/>
      <c r="AK474" s="126"/>
      <c r="AL474" s="126"/>
      <c r="AM474" s="126"/>
      <c r="AN474" s="126"/>
      <c r="AO474" s="126"/>
      <c r="AP474" s="126"/>
    </row>
    <row r="475" customHeight="1" spans="12:42">
      <c r="L475" s="126"/>
      <c r="M475" s="126"/>
      <c r="N475" s="126"/>
      <c r="O475" s="126"/>
      <c r="P475" s="126"/>
      <c r="Q475" s="126"/>
      <c r="R475" s="126"/>
      <c r="S475" s="126"/>
      <c r="T475" s="126"/>
      <c r="U475" s="126"/>
      <c r="V475" s="126"/>
      <c r="W475" s="126"/>
      <c r="X475" s="126"/>
      <c r="Y475" s="126"/>
      <c r="Z475" s="126"/>
      <c r="AA475" s="126"/>
      <c r="AB475" s="126"/>
      <c r="AC475" s="126"/>
      <c r="AD475" s="126"/>
      <c r="AE475" s="126"/>
      <c r="AF475" s="126"/>
      <c r="AG475" s="126"/>
      <c r="AH475" s="126"/>
      <c r="AI475" s="126"/>
      <c r="AJ475" s="126"/>
      <c r="AK475" s="126"/>
      <c r="AL475" s="126"/>
      <c r="AM475" s="126"/>
      <c r="AN475" s="126"/>
      <c r="AO475" s="126"/>
      <c r="AP475" s="126"/>
    </row>
    <row r="476" customHeight="1" spans="12:42">
      <c r="L476" s="126"/>
      <c r="M476" s="126"/>
      <c r="N476" s="126"/>
      <c r="O476" s="126"/>
      <c r="P476" s="126"/>
      <c r="Q476" s="126"/>
      <c r="R476" s="126"/>
      <c r="S476" s="126"/>
      <c r="T476" s="126"/>
      <c r="U476" s="126"/>
      <c r="V476" s="126"/>
      <c r="W476" s="126"/>
      <c r="X476" s="126"/>
      <c r="Y476" s="126"/>
      <c r="Z476" s="126"/>
      <c r="AA476" s="126"/>
      <c r="AB476" s="126"/>
      <c r="AC476" s="126"/>
      <c r="AD476" s="126"/>
      <c r="AE476" s="126"/>
      <c r="AF476" s="126"/>
      <c r="AG476" s="126"/>
      <c r="AH476" s="126"/>
      <c r="AI476" s="126"/>
      <c r="AJ476" s="126"/>
      <c r="AK476" s="126"/>
      <c r="AL476" s="126"/>
      <c r="AM476" s="126"/>
      <c r="AN476" s="126"/>
      <c r="AO476" s="126"/>
      <c r="AP476" s="126"/>
    </row>
    <row r="477" customHeight="1" spans="12:42">
      <c r="L477" s="126"/>
      <c r="M477" s="126"/>
      <c r="N477" s="126"/>
      <c r="O477" s="126"/>
      <c r="P477" s="126"/>
      <c r="Q477" s="126"/>
      <c r="R477" s="126"/>
      <c r="S477" s="126"/>
      <c r="T477" s="126"/>
      <c r="U477" s="126"/>
      <c r="V477" s="126"/>
      <c r="W477" s="126"/>
      <c r="X477" s="126"/>
      <c r="Y477" s="126"/>
      <c r="Z477" s="126"/>
      <c r="AA477" s="126"/>
      <c r="AB477" s="126"/>
      <c r="AC477" s="126"/>
      <c r="AD477" s="126"/>
      <c r="AE477" s="126"/>
      <c r="AF477" s="126"/>
      <c r="AG477" s="126"/>
      <c r="AH477" s="126"/>
      <c r="AI477" s="126"/>
      <c r="AJ477" s="126"/>
      <c r="AK477" s="126"/>
      <c r="AL477" s="126"/>
      <c r="AM477" s="126"/>
      <c r="AN477" s="126"/>
      <c r="AO477" s="126"/>
      <c r="AP477" s="126"/>
    </row>
    <row r="478" customHeight="1" spans="12:42">
      <c r="L478" s="126"/>
      <c r="M478" s="126"/>
      <c r="N478" s="126"/>
      <c r="O478" s="126"/>
      <c r="P478" s="126"/>
      <c r="Q478" s="126"/>
      <c r="R478" s="126"/>
      <c r="S478" s="126"/>
      <c r="T478" s="126"/>
      <c r="U478" s="126"/>
      <c r="V478" s="126"/>
      <c r="W478" s="126"/>
      <c r="X478" s="126"/>
      <c r="Y478" s="126"/>
      <c r="Z478" s="126"/>
      <c r="AA478" s="126"/>
      <c r="AB478" s="126"/>
      <c r="AC478" s="126"/>
      <c r="AD478" s="126"/>
      <c r="AE478" s="126"/>
      <c r="AF478" s="126"/>
      <c r="AG478" s="126"/>
      <c r="AH478" s="126"/>
      <c r="AI478" s="126"/>
      <c r="AJ478" s="126"/>
      <c r="AK478" s="126"/>
      <c r="AL478" s="126"/>
      <c r="AM478" s="126"/>
      <c r="AN478" s="126"/>
      <c r="AO478" s="126"/>
      <c r="AP478" s="126"/>
    </row>
    <row r="479" customHeight="1" spans="12:42">
      <c r="L479" s="126"/>
      <c r="M479" s="126"/>
      <c r="N479" s="126"/>
      <c r="O479" s="126"/>
      <c r="P479" s="126"/>
      <c r="Q479" s="126"/>
      <c r="R479" s="126"/>
      <c r="S479" s="126"/>
      <c r="T479" s="126"/>
      <c r="U479" s="126"/>
      <c r="V479" s="126"/>
      <c r="W479" s="126"/>
      <c r="X479" s="126"/>
      <c r="Y479" s="126"/>
      <c r="Z479" s="126"/>
      <c r="AA479" s="126"/>
      <c r="AB479" s="126"/>
      <c r="AC479" s="126"/>
      <c r="AD479" s="126"/>
      <c r="AE479" s="126"/>
      <c r="AF479" s="126"/>
      <c r="AG479" s="126"/>
      <c r="AH479" s="126"/>
      <c r="AI479" s="126"/>
      <c r="AJ479" s="126"/>
      <c r="AK479" s="126"/>
      <c r="AL479" s="126"/>
      <c r="AM479" s="126"/>
      <c r="AN479" s="126"/>
      <c r="AO479" s="126"/>
      <c r="AP479" s="126"/>
    </row>
    <row r="480" customHeight="1" spans="12:42">
      <c r="L480" s="126"/>
      <c r="M480" s="126"/>
      <c r="N480" s="126"/>
      <c r="O480" s="126"/>
      <c r="P480" s="126"/>
      <c r="Q480" s="126"/>
      <c r="R480" s="126"/>
      <c r="S480" s="126"/>
      <c r="T480" s="126"/>
      <c r="U480" s="126"/>
      <c r="V480" s="126"/>
      <c r="W480" s="126"/>
      <c r="X480" s="126"/>
      <c r="Y480" s="126"/>
      <c r="Z480" s="126"/>
      <c r="AA480" s="126"/>
      <c r="AB480" s="126"/>
      <c r="AC480" s="126"/>
      <c r="AD480" s="126"/>
      <c r="AE480" s="126"/>
      <c r="AF480" s="126"/>
      <c r="AG480" s="126"/>
      <c r="AH480" s="126"/>
      <c r="AI480" s="126"/>
      <c r="AJ480" s="126"/>
      <c r="AK480" s="126"/>
      <c r="AL480" s="126"/>
      <c r="AM480" s="126"/>
      <c r="AN480" s="126"/>
      <c r="AO480" s="126"/>
      <c r="AP480" s="126"/>
    </row>
    <row r="481" customHeight="1" spans="12:42">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row>
    <row r="482" customHeight="1" spans="12:42">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row>
    <row r="483" customHeight="1" spans="12:42">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row>
    <row r="484" customHeight="1" spans="12:42">
      <c r="L484" s="126"/>
      <c r="M484" s="126"/>
      <c r="N484" s="126"/>
      <c r="O484" s="126"/>
      <c r="P484" s="126"/>
      <c r="Q484" s="126"/>
      <c r="R484" s="126"/>
      <c r="S484" s="126"/>
      <c r="T484" s="126"/>
      <c r="U484" s="126"/>
      <c r="V484" s="126"/>
      <c r="W484" s="126"/>
      <c r="X484" s="126"/>
      <c r="Y484" s="126"/>
      <c r="Z484" s="126"/>
      <c r="AA484" s="126"/>
      <c r="AB484" s="126"/>
      <c r="AC484" s="126"/>
      <c r="AD484" s="126"/>
      <c r="AE484" s="126"/>
      <c r="AF484" s="126"/>
      <c r="AG484" s="126"/>
      <c r="AH484" s="126"/>
      <c r="AI484" s="126"/>
      <c r="AJ484" s="126"/>
      <c r="AK484" s="126"/>
      <c r="AL484" s="126"/>
      <c r="AM484" s="126"/>
      <c r="AN484" s="126"/>
      <c r="AO484" s="126"/>
      <c r="AP484" s="126"/>
    </row>
    <row r="485" customHeight="1" spans="12:42">
      <c r="L485" s="126"/>
      <c r="M485" s="126"/>
      <c r="N485" s="126"/>
      <c r="O485" s="126"/>
      <c r="P485" s="126"/>
      <c r="Q485" s="126"/>
      <c r="R485" s="126"/>
      <c r="S485" s="126"/>
      <c r="T485" s="126"/>
      <c r="U485" s="126"/>
      <c r="V485" s="126"/>
      <c r="W485" s="126"/>
      <c r="X485" s="126"/>
      <c r="Y485" s="126"/>
      <c r="Z485" s="126"/>
      <c r="AA485" s="126"/>
      <c r="AB485" s="126"/>
      <c r="AC485" s="126"/>
      <c r="AD485" s="126"/>
      <c r="AE485" s="126"/>
      <c r="AF485" s="126"/>
      <c r="AG485" s="126"/>
      <c r="AH485" s="126"/>
      <c r="AI485" s="126"/>
      <c r="AJ485" s="126"/>
      <c r="AK485" s="126"/>
      <c r="AL485" s="126"/>
      <c r="AM485" s="126"/>
      <c r="AN485" s="126"/>
      <c r="AO485" s="126"/>
      <c r="AP485" s="126"/>
    </row>
    <row r="486" customHeight="1" spans="12:42">
      <c r="L486" s="126"/>
      <c r="M486" s="126"/>
      <c r="N486" s="126"/>
      <c r="O486" s="126"/>
      <c r="P486" s="126"/>
      <c r="Q486" s="126"/>
      <c r="R486" s="126"/>
      <c r="S486" s="126"/>
      <c r="T486" s="126"/>
      <c r="U486" s="126"/>
      <c r="V486" s="126"/>
      <c r="W486" s="126"/>
      <c r="X486" s="126"/>
      <c r="Y486" s="126"/>
      <c r="Z486" s="126"/>
      <c r="AA486" s="126"/>
      <c r="AB486" s="126"/>
      <c r="AC486" s="126"/>
      <c r="AD486" s="126"/>
      <c r="AE486" s="126"/>
      <c r="AF486" s="126"/>
      <c r="AG486" s="126"/>
      <c r="AH486" s="126"/>
      <c r="AI486" s="126"/>
      <c r="AJ486" s="126"/>
      <c r="AK486" s="126"/>
      <c r="AL486" s="126"/>
      <c r="AM486" s="126"/>
      <c r="AN486" s="126"/>
      <c r="AO486" s="126"/>
      <c r="AP486" s="126"/>
    </row>
    <row r="487" customHeight="1" spans="12:42">
      <c r="L487" s="126"/>
      <c r="M487" s="126"/>
      <c r="N487" s="126"/>
      <c r="O487" s="126"/>
      <c r="P487" s="126"/>
      <c r="Q487" s="126"/>
      <c r="R487" s="126"/>
      <c r="S487" s="126"/>
      <c r="T487" s="126"/>
      <c r="U487" s="126"/>
      <c r="V487" s="126"/>
      <c r="W487" s="126"/>
      <c r="X487" s="126"/>
      <c r="Y487" s="126"/>
      <c r="Z487" s="126"/>
      <c r="AA487" s="126"/>
      <c r="AB487" s="126"/>
      <c r="AC487" s="126"/>
      <c r="AD487" s="126"/>
      <c r="AE487" s="126"/>
      <c r="AF487" s="126"/>
      <c r="AG487" s="126"/>
      <c r="AH487" s="126"/>
      <c r="AI487" s="126"/>
      <c r="AJ487" s="126"/>
      <c r="AK487" s="126"/>
      <c r="AL487" s="126"/>
      <c r="AM487" s="126"/>
      <c r="AN487" s="126"/>
      <c r="AO487" s="126"/>
      <c r="AP487" s="126"/>
    </row>
    <row r="488" customHeight="1" spans="12:42">
      <c r="L488" s="126"/>
      <c r="M488" s="126"/>
      <c r="N488" s="126"/>
      <c r="O488" s="126"/>
      <c r="P488" s="126"/>
      <c r="Q488" s="126"/>
      <c r="R488" s="126"/>
      <c r="S488" s="126"/>
      <c r="T488" s="126"/>
      <c r="U488" s="126"/>
      <c r="V488" s="126"/>
      <c r="W488" s="126"/>
      <c r="X488" s="126"/>
      <c r="Y488" s="126"/>
      <c r="Z488" s="126"/>
      <c r="AA488" s="126"/>
      <c r="AB488" s="126"/>
      <c r="AC488" s="126"/>
      <c r="AD488" s="126"/>
      <c r="AE488" s="126"/>
      <c r="AF488" s="126"/>
      <c r="AG488" s="126"/>
      <c r="AH488" s="126"/>
      <c r="AI488" s="126"/>
      <c r="AJ488" s="126"/>
      <c r="AK488" s="126"/>
      <c r="AL488" s="126"/>
      <c r="AM488" s="126"/>
      <c r="AN488" s="126"/>
      <c r="AO488" s="126"/>
      <c r="AP488" s="126"/>
    </row>
    <row r="489" customHeight="1" spans="12:42">
      <c r="L489" s="126"/>
      <c r="M489" s="126"/>
      <c r="N489" s="126"/>
      <c r="O489" s="126"/>
      <c r="P489" s="126"/>
      <c r="Q489" s="126"/>
      <c r="R489" s="126"/>
      <c r="S489" s="126"/>
      <c r="T489" s="126"/>
      <c r="U489" s="126"/>
      <c r="V489" s="126"/>
      <c r="W489" s="126"/>
      <c r="X489" s="126"/>
      <c r="Y489" s="126"/>
      <c r="Z489" s="126"/>
      <c r="AA489" s="126"/>
      <c r="AB489" s="126"/>
      <c r="AC489" s="126"/>
      <c r="AD489" s="126"/>
      <c r="AE489" s="126"/>
      <c r="AF489" s="126"/>
      <c r="AG489" s="126"/>
      <c r="AH489" s="126"/>
      <c r="AI489" s="126"/>
      <c r="AJ489" s="126"/>
      <c r="AK489" s="126"/>
      <c r="AL489" s="126"/>
      <c r="AM489" s="126"/>
      <c r="AN489" s="126"/>
      <c r="AO489" s="126"/>
      <c r="AP489" s="126"/>
    </row>
    <row r="490" customHeight="1" spans="12:42">
      <c r="L490" s="126"/>
      <c r="M490" s="126"/>
      <c r="N490" s="126"/>
      <c r="O490" s="126"/>
      <c r="P490" s="126"/>
      <c r="Q490" s="126"/>
      <c r="R490" s="126"/>
      <c r="S490" s="126"/>
      <c r="T490" s="126"/>
      <c r="U490" s="126"/>
      <c r="V490" s="126"/>
      <c r="W490" s="126"/>
      <c r="X490" s="126"/>
      <c r="Y490" s="126"/>
      <c r="Z490" s="126"/>
      <c r="AA490" s="126"/>
      <c r="AB490" s="126"/>
      <c r="AC490" s="126"/>
      <c r="AD490" s="126"/>
      <c r="AE490" s="126"/>
      <c r="AF490" s="126"/>
      <c r="AG490" s="126"/>
      <c r="AH490" s="126"/>
      <c r="AI490" s="126"/>
      <c r="AJ490" s="126"/>
      <c r="AK490" s="126"/>
      <c r="AL490" s="126"/>
      <c r="AM490" s="126"/>
      <c r="AN490" s="126"/>
      <c r="AO490" s="126"/>
      <c r="AP490" s="126"/>
    </row>
    <row r="491" customHeight="1" spans="12:42">
      <c r="L491" s="126"/>
      <c r="M491" s="126"/>
      <c r="N491" s="126"/>
      <c r="O491" s="126"/>
      <c r="P491" s="126"/>
      <c r="Q491" s="126"/>
      <c r="R491" s="126"/>
      <c r="S491" s="126"/>
      <c r="T491" s="126"/>
      <c r="U491" s="126"/>
      <c r="V491" s="126"/>
      <c r="W491" s="126"/>
      <c r="X491" s="126"/>
      <c r="Y491" s="126"/>
      <c r="Z491" s="126"/>
      <c r="AA491" s="126"/>
      <c r="AB491" s="126"/>
      <c r="AC491" s="126"/>
      <c r="AD491" s="126"/>
      <c r="AE491" s="126"/>
      <c r="AF491" s="126"/>
      <c r="AG491" s="126"/>
      <c r="AH491" s="126"/>
      <c r="AI491" s="126"/>
      <c r="AJ491" s="126"/>
      <c r="AK491" s="126"/>
      <c r="AL491" s="126"/>
      <c r="AM491" s="126"/>
      <c r="AN491" s="126"/>
      <c r="AO491" s="126"/>
      <c r="AP491" s="126"/>
    </row>
    <row r="492" customHeight="1" spans="12:42">
      <c r="L492" s="126"/>
      <c r="M492" s="126"/>
      <c r="N492" s="126"/>
      <c r="O492" s="126"/>
      <c r="P492" s="126"/>
      <c r="Q492" s="126"/>
      <c r="R492" s="126"/>
      <c r="S492" s="126"/>
      <c r="T492" s="126"/>
      <c r="U492" s="126"/>
      <c r="V492" s="126"/>
      <c r="W492" s="126"/>
      <c r="X492" s="126"/>
      <c r="Y492" s="126"/>
      <c r="Z492" s="126"/>
      <c r="AA492" s="126"/>
      <c r="AB492" s="126"/>
      <c r="AC492" s="126"/>
      <c r="AD492" s="126"/>
      <c r="AE492" s="126"/>
      <c r="AF492" s="126"/>
      <c r="AG492" s="126"/>
      <c r="AH492" s="126"/>
      <c r="AI492" s="126"/>
      <c r="AJ492" s="126"/>
      <c r="AK492" s="126"/>
      <c r="AL492" s="126"/>
      <c r="AM492" s="126"/>
      <c r="AN492" s="126"/>
      <c r="AO492" s="126"/>
      <c r="AP492" s="126"/>
    </row>
    <row r="493" customHeight="1" spans="12:42">
      <c r="L493" s="126"/>
      <c r="M493" s="126"/>
      <c r="N493" s="126"/>
      <c r="O493" s="126"/>
      <c r="P493" s="126"/>
      <c r="Q493" s="126"/>
      <c r="R493" s="126"/>
      <c r="S493" s="126"/>
      <c r="T493" s="126"/>
      <c r="U493" s="126"/>
      <c r="V493" s="126"/>
      <c r="W493" s="126"/>
      <c r="X493" s="126"/>
      <c r="Y493" s="126"/>
      <c r="Z493" s="126"/>
      <c r="AA493" s="126"/>
      <c r="AB493" s="126"/>
      <c r="AC493" s="126"/>
      <c r="AD493" s="126"/>
      <c r="AE493" s="126"/>
      <c r="AF493" s="126"/>
      <c r="AG493" s="126"/>
      <c r="AH493" s="126"/>
      <c r="AI493" s="126"/>
      <c r="AJ493" s="126"/>
      <c r="AK493" s="126"/>
      <c r="AL493" s="126"/>
      <c r="AM493" s="126"/>
      <c r="AN493" s="126"/>
      <c r="AO493" s="126"/>
      <c r="AP493" s="126"/>
    </row>
    <row r="494" customHeight="1" spans="12:42">
      <c r="L494" s="126"/>
      <c r="M494" s="126"/>
      <c r="N494" s="126"/>
      <c r="O494" s="126"/>
      <c r="P494" s="126"/>
      <c r="Q494" s="126"/>
      <c r="R494" s="126"/>
      <c r="S494" s="126"/>
      <c r="T494" s="126"/>
      <c r="U494" s="126"/>
      <c r="V494" s="126"/>
      <c r="W494" s="126"/>
      <c r="X494" s="126"/>
      <c r="Y494" s="126"/>
      <c r="Z494" s="126"/>
      <c r="AA494" s="126"/>
      <c r="AB494" s="126"/>
      <c r="AC494" s="126"/>
      <c r="AD494" s="126"/>
      <c r="AE494" s="126"/>
      <c r="AF494" s="126"/>
      <c r="AG494" s="126"/>
      <c r="AH494" s="126"/>
      <c r="AI494" s="126"/>
      <c r="AJ494" s="126"/>
      <c r="AK494" s="126"/>
      <c r="AL494" s="126"/>
      <c r="AM494" s="126"/>
      <c r="AN494" s="126"/>
      <c r="AO494" s="126"/>
      <c r="AP494" s="126"/>
    </row>
    <row r="495" customHeight="1" spans="12:42">
      <c r="L495" s="126"/>
      <c r="M495" s="126"/>
      <c r="N495" s="126"/>
      <c r="O495" s="126"/>
      <c r="P495" s="126"/>
      <c r="Q495" s="126"/>
      <c r="R495" s="126"/>
      <c r="S495" s="126"/>
      <c r="T495" s="126"/>
      <c r="U495" s="126"/>
      <c r="V495" s="126"/>
      <c r="W495" s="126"/>
      <c r="X495" s="126"/>
      <c r="Y495" s="126"/>
      <c r="Z495" s="126"/>
      <c r="AA495" s="126"/>
      <c r="AB495" s="126"/>
      <c r="AC495" s="126"/>
      <c r="AD495" s="126"/>
      <c r="AE495" s="126"/>
      <c r="AF495" s="126"/>
      <c r="AG495" s="126"/>
      <c r="AH495" s="126"/>
      <c r="AI495" s="126"/>
      <c r="AJ495" s="126"/>
      <c r="AK495" s="126"/>
      <c r="AL495" s="126"/>
      <c r="AM495" s="126"/>
      <c r="AN495" s="126"/>
      <c r="AO495" s="126"/>
      <c r="AP495" s="126"/>
    </row>
    <row r="496" customHeight="1" spans="12:42">
      <c r="L496" s="126"/>
      <c r="M496" s="126"/>
      <c r="N496" s="126"/>
      <c r="O496" s="126"/>
      <c r="P496" s="126"/>
      <c r="Q496" s="126"/>
      <c r="R496" s="126"/>
      <c r="S496" s="126"/>
      <c r="T496" s="126"/>
      <c r="U496" s="126"/>
      <c r="V496" s="126"/>
      <c r="W496" s="126"/>
      <c r="X496" s="126"/>
      <c r="Y496" s="126"/>
      <c r="Z496" s="126"/>
      <c r="AA496" s="126"/>
      <c r="AB496" s="126"/>
      <c r="AC496" s="126"/>
      <c r="AD496" s="126"/>
      <c r="AE496" s="126"/>
      <c r="AF496" s="126"/>
      <c r="AG496" s="126"/>
      <c r="AH496" s="126"/>
      <c r="AI496" s="126"/>
      <c r="AJ496" s="126"/>
      <c r="AK496" s="126"/>
      <c r="AL496" s="126"/>
      <c r="AM496" s="126"/>
      <c r="AN496" s="126"/>
      <c r="AO496" s="126"/>
      <c r="AP496" s="126"/>
    </row>
    <row r="497" customHeight="1" spans="12:42">
      <c r="L497" s="126"/>
      <c r="M497" s="126"/>
      <c r="N497" s="126"/>
      <c r="O497" s="126"/>
      <c r="P497" s="126"/>
      <c r="Q497" s="126"/>
      <c r="R497" s="126"/>
      <c r="S497" s="126"/>
      <c r="T497" s="126"/>
      <c r="U497" s="126"/>
      <c r="V497" s="126"/>
      <c r="W497" s="126"/>
      <c r="X497" s="126"/>
      <c r="Y497" s="126"/>
      <c r="Z497" s="126"/>
      <c r="AA497" s="126"/>
      <c r="AB497" s="126"/>
      <c r="AC497" s="126"/>
      <c r="AD497" s="126"/>
      <c r="AE497" s="126"/>
      <c r="AF497" s="126"/>
      <c r="AG497" s="126"/>
      <c r="AH497" s="126"/>
      <c r="AI497" s="126"/>
      <c r="AJ497" s="126"/>
      <c r="AK497" s="126"/>
      <c r="AL497" s="126"/>
      <c r="AM497" s="126"/>
      <c r="AN497" s="126"/>
      <c r="AO497" s="126"/>
      <c r="AP497" s="126"/>
    </row>
    <row r="498" customHeight="1" spans="12:42">
      <c r="L498" s="126"/>
      <c r="M498" s="126"/>
      <c r="N498" s="126"/>
      <c r="O498" s="126"/>
      <c r="P498" s="126"/>
      <c r="Q498" s="126"/>
      <c r="R498" s="126"/>
      <c r="S498" s="126"/>
      <c r="T498" s="126"/>
      <c r="U498" s="126"/>
      <c r="V498" s="126"/>
      <c r="W498" s="126"/>
      <c r="X498" s="126"/>
      <c r="Y498" s="126"/>
      <c r="Z498" s="126"/>
      <c r="AA498" s="126"/>
      <c r="AB498" s="126"/>
      <c r="AC498" s="126"/>
      <c r="AD498" s="126"/>
      <c r="AE498" s="126"/>
      <c r="AF498" s="126"/>
      <c r="AG498" s="126"/>
      <c r="AH498" s="126"/>
      <c r="AI498" s="126"/>
      <c r="AJ498" s="126"/>
      <c r="AK498" s="126"/>
      <c r="AL498" s="126"/>
      <c r="AM498" s="126"/>
      <c r="AN498" s="126"/>
      <c r="AO498" s="126"/>
      <c r="AP498" s="126"/>
    </row>
    <row r="499" customHeight="1" spans="12:42">
      <c r="L499" s="126"/>
      <c r="M499" s="126"/>
      <c r="N499" s="126"/>
      <c r="O499" s="126"/>
      <c r="P499" s="126"/>
      <c r="Q499" s="126"/>
      <c r="R499" s="126"/>
      <c r="S499" s="126"/>
      <c r="T499" s="126"/>
      <c r="U499" s="126"/>
      <c r="V499" s="126"/>
      <c r="W499" s="126"/>
      <c r="X499" s="126"/>
      <c r="Y499" s="126"/>
      <c r="Z499" s="126"/>
      <c r="AA499" s="126"/>
      <c r="AB499" s="126"/>
      <c r="AC499" s="126"/>
      <c r="AD499" s="126"/>
      <c r="AE499" s="126"/>
      <c r="AF499" s="126"/>
      <c r="AG499" s="126"/>
      <c r="AH499" s="126"/>
      <c r="AI499" s="126"/>
      <c r="AJ499" s="126"/>
      <c r="AK499" s="126"/>
      <c r="AL499" s="126"/>
      <c r="AM499" s="126"/>
      <c r="AN499" s="126"/>
      <c r="AO499" s="126"/>
      <c r="AP499" s="126"/>
    </row>
    <row r="500" customHeight="1" spans="12:42">
      <c r="L500" s="126"/>
      <c r="M500" s="126"/>
      <c r="N500" s="126"/>
      <c r="O500" s="126"/>
      <c r="P500" s="126"/>
      <c r="Q500" s="126"/>
      <c r="R500" s="126"/>
      <c r="S500" s="126"/>
      <c r="T500" s="126"/>
      <c r="U500" s="126"/>
      <c r="V500" s="126"/>
      <c r="W500" s="126"/>
      <c r="X500" s="126"/>
      <c r="Y500" s="126"/>
      <c r="Z500" s="126"/>
      <c r="AA500" s="126"/>
      <c r="AB500" s="126"/>
      <c r="AC500" s="126"/>
      <c r="AD500" s="126"/>
      <c r="AE500" s="126"/>
      <c r="AF500" s="126"/>
      <c r="AG500" s="126"/>
      <c r="AH500" s="126"/>
      <c r="AI500" s="126"/>
      <c r="AJ500" s="126"/>
      <c r="AK500" s="126"/>
      <c r="AL500" s="126"/>
      <c r="AM500" s="126"/>
      <c r="AN500" s="126"/>
      <c r="AO500" s="126"/>
      <c r="AP500" s="126"/>
    </row>
    <row r="501" customHeight="1" spans="12:42">
      <c r="L501" s="126"/>
      <c r="M501" s="126"/>
      <c r="N501" s="126"/>
      <c r="O501" s="126"/>
      <c r="P501" s="126"/>
      <c r="Q501" s="126"/>
      <c r="R501" s="126"/>
      <c r="S501" s="126"/>
      <c r="T501" s="126"/>
      <c r="U501" s="126"/>
      <c r="V501" s="126"/>
      <c r="W501" s="126"/>
      <c r="X501" s="126"/>
      <c r="Y501" s="126"/>
      <c r="Z501" s="126"/>
      <c r="AA501" s="126"/>
      <c r="AB501" s="126"/>
      <c r="AC501" s="126"/>
      <c r="AD501" s="126"/>
      <c r="AE501" s="126"/>
      <c r="AF501" s="126"/>
      <c r="AG501" s="126"/>
      <c r="AH501" s="126"/>
      <c r="AI501" s="126"/>
      <c r="AJ501" s="126"/>
      <c r="AK501" s="126"/>
      <c r="AL501" s="126"/>
      <c r="AM501" s="126"/>
      <c r="AN501" s="126"/>
      <c r="AO501" s="126"/>
      <c r="AP501" s="126"/>
    </row>
    <row r="502" customHeight="1" spans="12:42">
      <c r="L502" s="126"/>
      <c r="M502" s="126"/>
      <c r="N502" s="126"/>
      <c r="O502" s="126"/>
      <c r="P502" s="126"/>
      <c r="Q502" s="126"/>
      <c r="R502" s="126"/>
      <c r="S502" s="126"/>
      <c r="T502" s="126"/>
      <c r="U502" s="126"/>
      <c r="V502" s="126"/>
      <c r="W502" s="126"/>
      <c r="X502" s="126"/>
      <c r="Y502" s="126"/>
      <c r="Z502" s="126"/>
      <c r="AA502" s="126"/>
      <c r="AB502" s="126"/>
      <c r="AC502" s="126"/>
      <c r="AD502" s="126"/>
      <c r="AE502" s="126"/>
      <c r="AF502" s="126"/>
      <c r="AG502" s="126"/>
      <c r="AH502" s="126"/>
      <c r="AI502" s="126"/>
      <c r="AJ502" s="126"/>
      <c r="AK502" s="126"/>
      <c r="AL502" s="126"/>
      <c r="AM502" s="126"/>
      <c r="AN502" s="126"/>
      <c r="AO502" s="126"/>
      <c r="AP502" s="126"/>
    </row>
    <row r="503" customHeight="1" spans="12:42">
      <c r="L503" s="126"/>
      <c r="M503" s="126"/>
      <c r="N503" s="126"/>
      <c r="O503" s="126"/>
      <c r="P503" s="126"/>
      <c r="Q503" s="126"/>
      <c r="R503" s="126"/>
      <c r="S503" s="126"/>
      <c r="T503" s="126"/>
      <c r="U503" s="126"/>
      <c r="V503" s="126"/>
      <c r="W503" s="126"/>
      <c r="X503" s="126"/>
      <c r="Y503" s="126"/>
      <c r="Z503" s="126"/>
      <c r="AA503" s="126"/>
      <c r="AB503" s="126"/>
      <c r="AC503" s="126"/>
      <c r="AD503" s="126"/>
      <c r="AE503" s="126"/>
      <c r="AF503" s="126"/>
      <c r="AG503" s="126"/>
      <c r="AH503" s="126"/>
      <c r="AI503" s="126"/>
      <c r="AJ503" s="126"/>
      <c r="AK503" s="126"/>
      <c r="AL503" s="126"/>
      <c r="AM503" s="126"/>
      <c r="AN503" s="126"/>
      <c r="AO503" s="126"/>
      <c r="AP503" s="126"/>
    </row>
    <row r="504" customHeight="1" spans="12:42">
      <c r="L504" s="126"/>
      <c r="M504" s="126"/>
      <c r="N504" s="126"/>
      <c r="O504" s="126"/>
      <c r="P504" s="126"/>
      <c r="Q504" s="126"/>
      <c r="R504" s="126"/>
      <c r="S504" s="126"/>
      <c r="T504" s="126"/>
      <c r="U504" s="126"/>
      <c r="V504" s="126"/>
      <c r="W504" s="126"/>
      <c r="X504" s="126"/>
      <c r="Y504" s="126"/>
      <c r="Z504" s="126"/>
      <c r="AA504" s="126"/>
      <c r="AB504" s="126"/>
      <c r="AC504" s="126"/>
      <c r="AD504" s="126"/>
      <c r="AE504" s="126"/>
      <c r="AF504" s="126"/>
      <c r="AG504" s="126"/>
      <c r="AH504" s="126"/>
      <c r="AI504" s="126"/>
      <c r="AJ504" s="126"/>
      <c r="AK504" s="126"/>
      <c r="AL504" s="126"/>
      <c r="AM504" s="126"/>
      <c r="AN504" s="126"/>
      <c r="AO504" s="126"/>
      <c r="AP504" s="126"/>
    </row>
    <row r="505" customHeight="1" spans="12:42">
      <c r="L505" s="126"/>
      <c r="M505" s="126"/>
      <c r="N505" s="126"/>
      <c r="O505" s="126"/>
      <c r="P505" s="126"/>
      <c r="Q505" s="126"/>
      <c r="R505" s="126"/>
      <c r="S505" s="126"/>
      <c r="T505" s="126"/>
      <c r="U505" s="126"/>
      <c r="V505" s="126"/>
      <c r="W505" s="126"/>
      <c r="X505" s="126"/>
      <c r="Y505" s="126"/>
      <c r="Z505" s="126"/>
      <c r="AA505" s="126"/>
      <c r="AB505" s="126"/>
      <c r="AC505" s="126"/>
      <c r="AD505" s="126"/>
      <c r="AE505" s="126"/>
      <c r="AF505" s="126"/>
      <c r="AG505" s="126"/>
      <c r="AH505" s="126"/>
      <c r="AI505" s="126"/>
      <c r="AJ505" s="126"/>
      <c r="AK505" s="126"/>
      <c r="AL505" s="126"/>
      <c r="AM505" s="126"/>
      <c r="AN505" s="126"/>
      <c r="AO505" s="126"/>
      <c r="AP505" s="126"/>
    </row>
    <row r="506" customHeight="1" spans="12:42">
      <c r="L506" s="126"/>
      <c r="M506" s="126"/>
      <c r="N506" s="126"/>
      <c r="O506" s="126"/>
      <c r="P506" s="126"/>
      <c r="Q506" s="126"/>
      <c r="R506" s="126"/>
      <c r="S506" s="126"/>
      <c r="T506" s="126"/>
      <c r="U506" s="126"/>
      <c r="V506" s="126"/>
      <c r="W506" s="126"/>
      <c r="X506" s="126"/>
      <c r="Y506" s="126"/>
      <c r="Z506" s="126"/>
      <c r="AA506" s="126"/>
      <c r="AB506" s="126"/>
      <c r="AC506" s="126"/>
      <c r="AD506" s="126"/>
      <c r="AE506" s="126"/>
      <c r="AF506" s="126"/>
      <c r="AG506" s="126"/>
      <c r="AH506" s="126"/>
      <c r="AI506" s="126"/>
      <c r="AJ506" s="126"/>
      <c r="AK506" s="126"/>
      <c r="AL506" s="126"/>
      <c r="AM506" s="126"/>
      <c r="AN506" s="126"/>
      <c r="AO506" s="126"/>
      <c r="AP506" s="126"/>
    </row>
    <row r="507" customHeight="1" spans="12:42">
      <c r="L507" s="126"/>
      <c r="M507" s="126"/>
      <c r="N507" s="126"/>
      <c r="O507" s="126"/>
      <c r="P507" s="126"/>
      <c r="Q507" s="126"/>
      <c r="R507" s="126"/>
      <c r="S507" s="126"/>
      <c r="T507" s="126"/>
      <c r="U507" s="126"/>
      <c r="V507" s="126"/>
      <c r="W507" s="126"/>
      <c r="X507" s="126"/>
      <c r="Y507" s="126"/>
      <c r="Z507" s="126"/>
      <c r="AA507" s="126"/>
      <c r="AB507" s="126"/>
      <c r="AC507" s="126"/>
      <c r="AD507" s="126"/>
      <c r="AE507" s="126"/>
      <c r="AF507" s="126"/>
      <c r="AG507" s="126"/>
      <c r="AH507" s="126"/>
      <c r="AI507" s="126"/>
      <c r="AJ507" s="126"/>
      <c r="AK507" s="126"/>
      <c r="AL507" s="126"/>
      <c r="AM507" s="126"/>
      <c r="AN507" s="126"/>
      <c r="AO507" s="126"/>
      <c r="AP507" s="126"/>
    </row>
    <row r="508" customHeight="1" spans="12:42">
      <c r="L508" s="126"/>
      <c r="M508" s="126"/>
      <c r="N508" s="126"/>
      <c r="O508" s="126"/>
      <c r="P508" s="126"/>
      <c r="Q508" s="126"/>
      <c r="R508" s="126"/>
      <c r="S508" s="126"/>
      <c r="T508" s="126"/>
      <c r="U508" s="126"/>
      <c r="V508" s="126"/>
      <c r="W508" s="126"/>
      <c r="X508" s="126"/>
      <c r="Y508" s="126"/>
      <c r="Z508" s="126"/>
      <c r="AA508" s="126"/>
      <c r="AB508" s="126"/>
      <c r="AC508" s="126"/>
      <c r="AD508" s="126"/>
      <c r="AE508" s="126"/>
      <c r="AF508" s="126"/>
      <c r="AG508" s="126"/>
      <c r="AH508" s="126"/>
      <c r="AI508" s="126"/>
      <c r="AJ508" s="126"/>
      <c r="AK508" s="126"/>
      <c r="AL508" s="126"/>
      <c r="AM508" s="126"/>
      <c r="AN508" s="126"/>
      <c r="AO508" s="126"/>
      <c r="AP508" s="126"/>
    </row>
    <row r="509" customHeight="1" spans="12:42">
      <c r="L509" s="126"/>
      <c r="M509" s="126"/>
      <c r="N509" s="126"/>
      <c r="O509" s="126"/>
      <c r="P509" s="126"/>
      <c r="Q509" s="126"/>
      <c r="R509" s="126"/>
      <c r="S509" s="126"/>
      <c r="T509" s="126"/>
      <c r="U509" s="126"/>
      <c r="V509" s="126"/>
      <c r="W509" s="126"/>
      <c r="X509" s="126"/>
      <c r="Y509" s="126"/>
      <c r="Z509" s="126"/>
      <c r="AA509" s="126"/>
      <c r="AB509" s="126"/>
      <c r="AC509" s="126"/>
      <c r="AD509" s="126"/>
      <c r="AE509" s="126"/>
      <c r="AF509" s="126"/>
      <c r="AG509" s="126"/>
      <c r="AH509" s="126"/>
      <c r="AI509" s="126"/>
      <c r="AJ509" s="126"/>
      <c r="AK509" s="126"/>
      <c r="AL509" s="126"/>
      <c r="AM509" s="126"/>
      <c r="AN509" s="126"/>
      <c r="AO509" s="126"/>
      <c r="AP509" s="126"/>
    </row>
    <row r="510" customHeight="1" spans="12:42">
      <c r="L510" s="126"/>
      <c r="M510" s="126"/>
      <c r="N510" s="126"/>
      <c r="O510" s="126"/>
      <c r="P510" s="126"/>
      <c r="Q510" s="126"/>
      <c r="R510" s="126"/>
      <c r="S510" s="126"/>
      <c r="T510" s="126"/>
      <c r="U510" s="126"/>
      <c r="V510" s="126"/>
      <c r="W510" s="126"/>
      <c r="X510" s="126"/>
      <c r="Y510" s="126"/>
      <c r="Z510" s="126"/>
      <c r="AA510" s="126"/>
      <c r="AB510" s="126"/>
      <c r="AC510" s="126"/>
      <c r="AD510" s="126"/>
      <c r="AE510" s="126"/>
      <c r="AF510" s="126"/>
      <c r="AG510" s="126"/>
      <c r="AH510" s="126"/>
      <c r="AI510" s="126"/>
      <c r="AJ510" s="126"/>
      <c r="AK510" s="126"/>
      <c r="AL510" s="126"/>
      <c r="AM510" s="126"/>
      <c r="AN510" s="126"/>
      <c r="AO510" s="126"/>
      <c r="AP510" s="126"/>
    </row>
    <row r="511" customHeight="1" spans="12:42">
      <c r="L511" s="126"/>
      <c r="M511" s="126"/>
      <c r="N511" s="126"/>
      <c r="O511" s="126"/>
      <c r="P511" s="126"/>
      <c r="Q511" s="126"/>
      <c r="R511" s="126"/>
      <c r="S511" s="126"/>
      <c r="T511" s="126"/>
      <c r="U511" s="126"/>
      <c r="V511" s="126"/>
      <c r="W511" s="126"/>
      <c r="X511" s="126"/>
      <c r="Y511" s="126"/>
      <c r="Z511" s="126"/>
      <c r="AA511" s="126"/>
      <c r="AB511" s="126"/>
      <c r="AC511" s="126"/>
      <c r="AD511" s="126"/>
      <c r="AE511" s="126"/>
      <c r="AF511" s="126"/>
      <c r="AG511" s="126"/>
      <c r="AH511" s="126"/>
      <c r="AI511" s="126"/>
      <c r="AJ511" s="126"/>
      <c r="AK511" s="126"/>
      <c r="AL511" s="126"/>
      <c r="AM511" s="126"/>
      <c r="AN511" s="126"/>
      <c r="AO511" s="126"/>
      <c r="AP511" s="126"/>
    </row>
    <row r="512" customHeight="1" spans="12:42">
      <c r="L512" s="126"/>
      <c r="M512" s="126"/>
      <c r="N512" s="126"/>
      <c r="O512" s="126"/>
      <c r="P512" s="126"/>
      <c r="Q512" s="126"/>
      <c r="R512" s="126"/>
      <c r="S512" s="126"/>
      <c r="T512" s="126"/>
      <c r="U512" s="126"/>
      <c r="V512" s="126"/>
      <c r="W512" s="126"/>
      <c r="X512" s="126"/>
      <c r="Y512" s="126"/>
      <c r="Z512" s="126"/>
      <c r="AA512" s="126"/>
      <c r="AB512" s="126"/>
      <c r="AC512" s="126"/>
      <c r="AD512" s="126"/>
      <c r="AE512" s="126"/>
      <c r="AF512" s="126"/>
      <c r="AG512" s="126"/>
      <c r="AH512" s="126"/>
      <c r="AI512" s="126"/>
      <c r="AJ512" s="126"/>
      <c r="AK512" s="126"/>
      <c r="AL512" s="126"/>
      <c r="AM512" s="126"/>
      <c r="AN512" s="126"/>
      <c r="AO512" s="126"/>
      <c r="AP512" s="126"/>
    </row>
    <row r="513" customHeight="1" spans="12:42">
      <c r="L513" s="126"/>
      <c r="M513" s="126"/>
      <c r="N513" s="126"/>
      <c r="O513" s="126"/>
      <c r="P513" s="126"/>
      <c r="Q513" s="126"/>
      <c r="R513" s="126"/>
      <c r="S513" s="126"/>
      <c r="T513" s="126"/>
      <c r="U513" s="126"/>
      <c r="V513" s="126"/>
      <c r="W513" s="126"/>
      <c r="X513" s="126"/>
      <c r="Y513" s="126"/>
      <c r="Z513" s="126"/>
      <c r="AA513" s="126"/>
      <c r="AB513" s="126"/>
      <c r="AC513" s="126"/>
      <c r="AD513" s="126"/>
      <c r="AE513" s="126"/>
      <c r="AF513" s="126"/>
      <c r="AG513" s="126"/>
      <c r="AH513" s="126"/>
      <c r="AI513" s="126"/>
      <c r="AJ513" s="126"/>
      <c r="AK513" s="126"/>
      <c r="AL513" s="126"/>
      <c r="AM513" s="126"/>
      <c r="AN513" s="126"/>
      <c r="AO513" s="126"/>
      <c r="AP513" s="126"/>
    </row>
    <row r="514" customHeight="1" spans="12:42">
      <c r="L514" s="126"/>
      <c r="M514" s="126"/>
      <c r="N514" s="126"/>
      <c r="O514" s="126"/>
      <c r="P514" s="126"/>
      <c r="Q514" s="126"/>
      <c r="R514" s="126"/>
      <c r="S514" s="126"/>
      <c r="T514" s="126"/>
      <c r="U514" s="126"/>
      <c r="V514" s="126"/>
      <c r="W514" s="126"/>
      <c r="X514" s="126"/>
      <c r="Y514" s="126"/>
      <c r="Z514" s="126"/>
      <c r="AA514" s="126"/>
      <c r="AB514" s="126"/>
      <c r="AC514" s="126"/>
      <c r="AD514" s="126"/>
      <c r="AE514" s="126"/>
      <c r="AF514" s="126"/>
      <c r="AG514" s="126"/>
      <c r="AH514" s="126"/>
      <c r="AI514" s="126"/>
      <c r="AJ514" s="126"/>
      <c r="AK514" s="126"/>
      <c r="AL514" s="126"/>
      <c r="AM514" s="126"/>
      <c r="AN514" s="126"/>
      <c r="AO514" s="126"/>
      <c r="AP514" s="126"/>
    </row>
    <row r="515" customHeight="1" spans="12:42">
      <c r="L515" s="126"/>
      <c r="M515" s="126"/>
      <c r="N515" s="126"/>
      <c r="O515" s="126"/>
      <c r="P515" s="126"/>
      <c r="Q515" s="126"/>
      <c r="R515" s="126"/>
      <c r="S515" s="126"/>
      <c r="T515" s="126"/>
      <c r="U515" s="126"/>
      <c r="V515" s="126"/>
      <c r="W515" s="126"/>
      <c r="X515" s="126"/>
      <c r="Y515" s="126"/>
      <c r="Z515" s="126"/>
      <c r="AA515" s="126"/>
      <c r="AB515" s="126"/>
      <c r="AC515" s="126"/>
      <c r="AD515" s="126"/>
      <c r="AE515" s="126"/>
      <c r="AF515" s="126"/>
      <c r="AG515" s="126"/>
      <c r="AH515" s="126"/>
      <c r="AI515" s="126"/>
      <c r="AJ515" s="126"/>
      <c r="AK515" s="126"/>
      <c r="AL515" s="126"/>
      <c r="AM515" s="126"/>
      <c r="AN515" s="126"/>
      <c r="AO515" s="126"/>
      <c r="AP515" s="126"/>
    </row>
    <row r="516" customHeight="1" spans="12:42">
      <c r="L516" s="126"/>
      <c r="M516" s="126"/>
      <c r="N516" s="126"/>
      <c r="O516" s="126"/>
      <c r="P516" s="126"/>
      <c r="Q516" s="126"/>
      <c r="R516" s="126"/>
      <c r="S516" s="126"/>
      <c r="T516" s="126"/>
      <c r="U516" s="126"/>
      <c r="V516" s="126"/>
      <c r="W516" s="126"/>
      <c r="X516" s="126"/>
      <c r="Y516" s="126"/>
      <c r="Z516" s="126"/>
      <c r="AA516" s="126"/>
      <c r="AB516" s="126"/>
      <c r="AC516" s="126"/>
      <c r="AD516" s="126"/>
      <c r="AE516" s="126"/>
      <c r="AF516" s="126"/>
      <c r="AG516" s="126"/>
      <c r="AH516" s="126"/>
      <c r="AI516" s="126"/>
      <c r="AJ516" s="126"/>
      <c r="AK516" s="126"/>
      <c r="AL516" s="126"/>
      <c r="AM516" s="126"/>
      <c r="AN516" s="126"/>
      <c r="AO516" s="126"/>
      <c r="AP516" s="126"/>
    </row>
    <row r="517" customHeight="1" spans="12:42">
      <c r="L517" s="126"/>
      <c r="M517" s="126"/>
      <c r="N517" s="126"/>
      <c r="O517" s="126"/>
      <c r="P517" s="126"/>
      <c r="Q517" s="126"/>
      <c r="R517" s="126"/>
      <c r="S517" s="126"/>
      <c r="T517" s="126"/>
      <c r="U517" s="126"/>
      <c r="V517" s="126"/>
      <c r="W517" s="126"/>
      <c r="X517" s="126"/>
      <c r="Y517" s="126"/>
      <c r="Z517" s="126"/>
      <c r="AA517" s="126"/>
      <c r="AB517" s="126"/>
      <c r="AC517" s="126"/>
      <c r="AD517" s="126"/>
      <c r="AE517" s="126"/>
      <c r="AF517" s="126"/>
      <c r="AG517" s="126"/>
      <c r="AH517" s="126"/>
      <c r="AI517" s="126"/>
      <c r="AJ517" s="126"/>
      <c r="AK517" s="126"/>
      <c r="AL517" s="126"/>
      <c r="AM517" s="126"/>
      <c r="AN517" s="126"/>
      <c r="AO517" s="126"/>
      <c r="AP517" s="126"/>
    </row>
    <row r="518" customHeight="1" spans="12:42">
      <c r="L518" s="126"/>
      <c r="M518" s="126"/>
      <c r="N518" s="126"/>
      <c r="O518" s="126"/>
      <c r="P518" s="126"/>
      <c r="Q518" s="126"/>
      <c r="R518" s="126"/>
      <c r="S518" s="126"/>
      <c r="T518" s="126"/>
      <c r="U518" s="126"/>
      <c r="V518" s="126"/>
      <c r="W518" s="126"/>
      <c r="X518" s="126"/>
      <c r="Y518" s="126"/>
      <c r="Z518" s="126"/>
      <c r="AA518" s="126"/>
      <c r="AB518" s="126"/>
      <c r="AC518" s="126"/>
      <c r="AD518" s="126"/>
      <c r="AE518" s="126"/>
      <c r="AF518" s="126"/>
      <c r="AG518" s="126"/>
      <c r="AH518" s="126"/>
      <c r="AI518" s="126"/>
      <c r="AJ518" s="126"/>
      <c r="AK518" s="126"/>
      <c r="AL518" s="126"/>
      <c r="AM518" s="126"/>
      <c r="AN518" s="126"/>
      <c r="AO518" s="126"/>
      <c r="AP518" s="126"/>
    </row>
    <row r="519" customHeight="1" spans="12:42">
      <c r="L519" s="126"/>
      <c r="M519" s="126"/>
      <c r="N519" s="126"/>
      <c r="O519" s="126"/>
      <c r="P519" s="126"/>
      <c r="Q519" s="126"/>
      <c r="R519" s="126"/>
      <c r="S519" s="126"/>
      <c r="T519" s="126"/>
      <c r="U519" s="126"/>
      <c r="V519" s="126"/>
      <c r="W519" s="126"/>
      <c r="X519" s="126"/>
      <c r="Y519" s="126"/>
      <c r="Z519" s="126"/>
      <c r="AA519" s="126"/>
      <c r="AB519" s="126"/>
      <c r="AC519" s="126"/>
      <c r="AD519" s="126"/>
      <c r="AE519" s="126"/>
      <c r="AF519" s="126"/>
      <c r="AG519" s="126"/>
      <c r="AH519" s="126"/>
      <c r="AI519" s="126"/>
      <c r="AJ519" s="126"/>
      <c r="AK519" s="126"/>
      <c r="AL519" s="126"/>
      <c r="AM519" s="126"/>
      <c r="AN519" s="126"/>
      <c r="AO519" s="126"/>
      <c r="AP519" s="126"/>
    </row>
    <row r="520" customHeight="1" spans="12:42">
      <c r="L520" s="126"/>
      <c r="M520" s="126"/>
      <c r="N520" s="126"/>
      <c r="O520" s="126"/>
      <c r="P520" s="126"/>
      <c r="Q520" s="126"/>
      <c r="R520" s="126"/>
      <c r="S520" s="126"/>
      <c r="T520" s="126"/>
      <c r="U520" s="126"/>
      <c r="V520" s="126"/>
      <c r="W520" s="126"/>
      <c r="X520" s="126"/>
      <c r="Y520" s="126"/>
      <c r="Z520" s="126"/>
      <c r="AA520" s="126"/>
      <c r="AB520" s="126"/>
      <c r="AC520" s="126"/>
      <c r="AD520" s="126"/>
      <c r="AE520" s="126"/>
      <c r="AF520" s="126"/>
      <c r="AG520" s="126"/>
      <c r="AH520" s="126"/>
      <c r="AI520" s="126"/>
      <c r="AJ520" s="126"/>
      <c r="AK520" s="126"/>
      <c r="AL520" s="126"/>
      <c r="AM520" s="126"/>
      <c r="AN520" s="126"/>
      <c r="AO520" s="126"/>
      <c r="AP520" s="126"/>
    </row>
    <row r="521" customHeight="1" spans="12:42">
      <c r="L521" s="126"/>
      <c r="M521" s="126"/>
      <c r="N521" s="126"/>
      <c r="O521" s="126"/>
      <c r="P521" s="126"/>
      <c r="Q521" s="126"/>
      <c r="R521" s="126"/>
      <c r="S521" s="126"/>
      <c r="T521" s="126"/>
      <c r="U521" s="126"/>
      <c r="V521" s="126"/>
      <c r="W521" s="126"/>
      <c r="X521" s="126"/>
      <c r="Y521" s="126"/>
      <c r="Z521" s="126"/>
      <c r="AA521" s="126"/>
      <c r="AB521" s="126"/>
      <c r="AC521" s="126"/>
      <c r="AD521" s="126"/>
      <c r="AE521" s="126"/>
      <c r="AF521" s="126"/>
      <c r="AG521" s="126"/>
      <c r="AH521" s="126"/>
      <c r="AI521" s="126"/>
      <c r="AJ521" s="126"/>
      <c r="AK521" s="126"/>
      <c r="AL521" s="126"/>
      <c r="AM521" s="126"/>
      <c r="AN521" s="126"/>
      <c r="AO521" s="126"/>
      <c r="AP521" s="126"/>
    </row>
    <row r="522" customHeight="1" spans="12:42">
      <c r="L522" s="126"/>
      <c r="M522" s="126"/>
      <c r="N522" s="126"/>
      <c r="O522" s="126"/>
      <c r="P522" s="126"/>
      <c r="Q522" s="126"/>
      <c r="R522" s="126"/>
      <c r="S522" s="126"/>
      <c r="T522" s="126"/>
      <c r="U522" s="126"/>
      <c r="V522" s="126"/>
      <c r="W522" s="126"/>
      <c r="X522" s="126"/>
      <c r="Y522" s="126"/>
      <c r="Z522" s="126"/>
      <c r="AA522" s="126"/>
      <c r="AB522" s="126"/>
      <c r="AC522" s="126"/>
      <c r="AD522" s="126"/>
      <c r="AE522" s="126"/>
      <c r="AF522" s="126"/>
      <c r="AG522" s="126"/>
      <c r="AH522" s="126"/>
      <c r="AI522" s="126"/>
      <c r="AJ522" s="126"/>
      <c r="AK522" s="126"/>
      <c r="AL522" s="126"/>
      <c r="AM522" s="126"/>
      <c r="AN522" s="126"/>
      <c r="AO522" s="126"/>
      <c r="AP522" s="126"/>
    </row>
    <row r="523" customHeight="1" spans="12:42">
      <c r="L523" s="126"/>
      <c r="M523" s="126"/>
      <c r="N523" s="126"/>
      <c r="O523" s="126"/>
      <c r="P523" s="126"/>
      <c r="Q523" s="126"/>
      <c r="R523" s="126"/>
      <c r="S523" s="126"/>
      <c r="T523" s="126"/>
      <c r="U523" s="126"/>
      <c r="V523" s="126"/>
      <c r="W523" s="126"/>
      <c r="X523" s="126"/>
      <c r="Y523" s="126"/>
      <c r="Z523" s="126"/>
      <c r="AA523" s="126"/>
      <c r="AB523" s="126"/>
      <c r="AC523" s="126"/>
      <c r="AD523" s="126"/>
      <c r="AE523" s="126"/>
      <c r="AF523" s="126"/>
      <c r="AG523" s="126"/>
      <c r="AH523" s="126"/>
      <c r="AI523" s="126"/>
      <c r="AJ523" s="126"/>
      <c r="AK523" s="126"/>
      <c r="AL523" s="126"/>
      <c r="AM523" s="126"/>
      <c r="AN523" s="126"/>
      <c r="AO523" s="126"/>
      <c r="AP523" s="126"/>
    </row>
    <row r="524" customHeight="1" spans="12:42">
      <c r="L524" s="126"/>
      <c r="M524" s="126"/>
      <c r="N524" s="126"/>
      <c r="O524" s="126"/>
      <c r="P524" s="126"/>
      <c r="Q524" s="126"/>
      <c r="R524" s="126"/>
      <c r="S524" s="126"/>
      <c r="T524" s="126"/>
      <c r="U524" s="126"/>
      <c r="V524" s="126"/>
      <c r="W524" s="126"/>
      <c r="X524" s="126"/>
      <c r="Y524" s="126"/>
      <c r="Z524" s="126"/>
      <c r="AA524" s="126"/>
      <c r="AB524" s="126"/>
      <c r="AC524" s="126"/>
      <c r="AD524" s="126"/>
      <c r="AE524" s="126"/>
      <c r="AF524" s="126"/>
      <c r="AG524" s="126"/>
      <c r="AH524" s="126"/>
      <c r="AI524" s="126"/>
      <c r="AJ524" s="126"/>
      <c r="AK524" s="126"/>
      <c r="AL524" s="126"/>
      <c r="AM524" s="126"/>
      <c r="AN524" s="126"/>
      <c r="AO524" s="126"/>
      <c r="AP524" s="126"/>
    </row>
    <row r="525" customHeight="1" spans="12:42">
      <c r="L525" s="126"/>
      <c r="M525" s="126"/>
      <c r="N525" s="126"/>
      <c r="O525" s="126"/>
      <c r="P525" s="126"/>
      <c r="Q525" s="126"/>
      <c r="R525" s="126"/>
      <c r="S525" s="126"/>
      <c r="T525" s="126"/>
      <c r="U525" s="126"/>
      <c r="V525" s="126"/>
      <c r="W525" s="126"/>
      <c r="X525" s="126"/>
      <c r="Y525" s="126"/>
      <c r="Z525" s="126"/>
      <c r="AA525" s="126"/>
      <c r="AB525" s="126"/>
      <c r="AC525" s="126"/>
      <c r="AD525" s="126"/>
      <c r="AE525" s="126"/>
      <c r="AF525" s="126"/>
      <c r="AG525" s="126"/>
      <c r="AH525" s="126"/>
      <c r="AI525" s="126"/>
      <c r="AJ525" s="126"/>
      <c r="AK525" s="126"/>
      <c r="AL525" s="126"/>
      <c r="AM525" s="126"/>
      <c r="AN525" s="126"/>
      <c r="AO525" s="126"/>
      <c r="AP525" s="126"/>
    </row>
    <row r="526" customHeight="1" spans="12:42">
      <c r="L526" s="126"/>
      <c r="M526" s="126"/>
      <c r="N526" s="126"/>
      <c r="O526" s="126"/>
      <c r="P526" s="126"/>
      <c r="Q526" s="126"/>
      <c r="R526" s="126"/>
      <c r="S526" s="126"/>
      <c r="T526" s="126"/>
      <c r="U526" s="126"/>
      <c r="V526" s="126"/>
      <c r="W526" s="126"/>
      <c r="X526" s="126"/>
      <c r="Y526" s="126"/>
      <c r="Z526" s="126"/>
      <c r="AA526" s="126"/>
      <c r="AB526" s="126"/>
      <c r="AC526" s="126"/>
      <c r="AD526" s="126"/>
      <c r="AE526" s="126"/>
      <c r="AF526" s="126"/>
      <c r="AG526" s="126"/>
      <c r="AH526" s="126"/>
      <c r="AI526" s="126"/>
      <c r="AJ526" s="126"/>
      <c r="AK526" s="126"/>
      <c r="AL526" s="126"/>
      <c r="AM526" s="126"/>
      <c r="AN526" s="126"/>
      <c r="AO526" s="126"/>
      <c r="AP526" s="126"/>
    </row>
    <row r="527" customHeight="1" spans="12:42">
      <c r="L527" s="126"/>
      <c r="M527" s="126"/>
      <c r="N527" s="126"/>
      <c r="O527" s="126"/>
      <c r="P527" s="126"/>
      <c r="Q527" s="126"/>
      <c r="R527" s="126"/>
      <c r="S527" s="126"/>
      <c r="T527" s="126"/>
      <c r="U527" s="126"/>
      <c r="V527" s="126"/>
      <c r="W527" s="126"/>
      <c r="X527" s="126"/>
      <c r="Y527" s="126"/>
      <c r="Z527" s="126"/>
      <c r="AA527" s="126"/>
      <c r="AB527" s="126"/>
      <c r="AC527" s="126"/>
      <c r="AD527" s="126"/>
      <c r="AE527" s="126"/>
      <c r="AF527" s="126"/>
      <c r="AG527" s="126"/>
      <c r="AH527" s="126"/>
      <c r="AI527" s="126"/>
      <c r="AJ527" s="126"/>
      <c r="AK527" s="126"/>
      <c r="AL527" s="126"/>
      <c r="AM527" s="126"/>
      <c r="AN527" s="126"/>
      <c r="AO527" s="126"/>
      <c r="AP527" s="126"/>
    </row>
    <row r="528" customHeight="1" spans="12:42">
      <c r="L528" s="126"/>
      <c r="M528" s="126"/>
      <c r="N528" s="126"/>
      <c r="O528" s="126"/>
      <c r="P528" s="126"/>
      <c r="Q528" s="126"/>
      <c r="R528" s="126"/>
      <c r="S528" s="126"/>
      <c r="T528" s="126"/>
      <c r="U528" s="126"/>
      <c r="V528" s="126"/>
      <c r="W528" s="126"/>
      <c r="X528" s="126"/>
      <c r="Y528" s="126"/>
      <c r="Z528" s="126"/>
      <c r="AA528" s="126"/>
      <c r="AB528" s="126"/>
      <c r="AC528" s="126"/>
      <c r="AD528" s="126"/>
      <c r="AE528" s="126"/>
      <c r="AF528" s="126"/>
      <c r="AG528" s="126"/>
      <c r="AH528" s="126"/>
      <c r="AI528" s="126"/>
      <c r="AJ528" s="126"/>
      <c r="AK528" s="126"/>
      <c r="AL528" s="126"/>
      <c r="AM528" s="126"/>
      <c r="AN528" s="126"/>
      <c r="AO528" s="126"/>
      <c r="AP528" s="126"/>
    </row>
    <row r="529" customHeight="1" spans="12:42">
      <c r="L529" s="126"/>
      <c r="M529" s="126"/>
      <c r="N529" s="126"/>
      <c r="O529" s="126"/>
      <c r="P529" s="126"/>
      <c r="Q529" s="126"/>
      <c r="R529" s="126"/>
      <c r="S529" s="126"/>
      <c r="T529" s="126"/>
      <c r="U529" s="126"/>
      <c r="V529" s="126"/>
      <c r="W529" s="126"/>
      <c r="X529" s="126"/>
      <c r="Y529" s="126"/>
      <c r="Z529" s="126"/>
      <c r="AA529" s="126"/>
      <c r="AB529" s="126"/>
      <c r="AC529" s="126"/>
      <c r="AD529" s="126"/>
      <c r="AE529" s="126"/>
      <c r="AF529" s="126"/>
      <c r="AG529" s="126"/>
      <c r="AH529" s="126"/>
      <c r="AI529" s="126"/>
      <c r="AJ529" s="126"/>
      <c r="AK529" s="126"/>
      <c r="AL529" s="126"/>
      <c r="AM529" s="126"/>
      <c r="AN529" s="126"/>
      <c r="AO529" s="126"/>
      <c r="AP529" s="126"/>
    </row>
    <row r="530" customHeight="1" spans="12:42">
      <c r="L530" s="126"/>
      <c r="M530" s="126"/>
      <c r="N530" s="126"/>
      <c r="O530" s="126"/>
      <c r="P530" s="126"/>
      <c r="Q530" s="126"/>
      <c r="R530" s="126"/>
      <c r="S530" s="126"/>
      <c r="T530" s="126"/>
      <c r="U530" s="126"/>
      <c r="V530" s="126"/>
      <c r="W530" s="126"/>
      <c r="X530" s="126"/>
      <c r="Y530" s="126"/>
      <c r="Z530" s="126"/>
      <c r="AA530" s="126"/>
      <c r="AB530" s="126"/>
      <c r="AC530" s="126"/>
      <c r="AD530" s="126"/>
      <c r="AE530" s="126"/>
      <c r="AF530" s="126"/>
      <c r="AG530" s="126"/>
      <c r="AH530" s="126"/>
      <c r="AI530" s="126"/>
      <c r="AJ530" s="126"/>
      <c r="AK530" s="126"/>
      <c r="AL530" s="126"/>
      <c r="AM530" s="126"/>
      <c r="AN530" s="126"/>
      <c r="AO530" s="126"/>
      <c r="AP530" s="126"/>
    </row>
    <row r="531" customHeight="1" spans="12:42">
      <c r="L531" s="126"/>
      <c r="M531" s="126"/>
      <c r="N531" s="126"/>
      <c r="O531" s="126"/>
      <c r="P531" s="126"/>
      <c r="Q531" s="126"/>
      <c r="R531" s="126"/>
      <c r="S531" s="126"/>
      <c r="T531" s="126"/>
      <c r="U531" s="126"/>
      <c r="V531" s="126"/>
      <c r="W531" s="126"/>
      <c r="X531" s="126"/>
      <c r="Y531" s="126"/>
      <c r="Z531" s="126"/>
      <c r="AA531" s="126"/>
      <c r="AB531" s="126"/>
      <c r="AC531" s="126"/>
      <c r="AD531" s="126"/>
      <c r="AE531" s="126"/>
      <c r="AF531" s="126"/>
      <c r="AG531" s="126"/>
      <c r="AH531" s="126"/>
      <c r="AI531" s="126"/>
      <c r="AJ531" s="126"/>
      <c r="AK531" s="126"/>
      <c r="AL531" s="126"/>
      <c r="AM531" s="126"/>
      <c r="AN531" s="126"/>
      <c r="AO531" s="126"/>
      <c r="AP531" s="126"/>
    </row>
    <row r="532" customHeight="1" spans="12:42">
      <c r="L532" s="126"/>
      <c r="M532" s="126"/>
      <c r="N532" s="126"/>
      <c r="O532" s="126"/>
      <c r="P532" s="126"/>
      <c r="Q532" s="126"/>
      <c r="R532" s="126"/>
      <c r="S532" s="126"/>
      <c r="T532" s="126"/>
      <c r="U532" s="126"/>
      <c r="V532" s="126"/>
      <c r="W532" s="126"/>
      <c r="X532" s="126"/>
      <c r="Y532" s="126"/>
      <c r="Z532" s="126"/>
      <c r="AA532" s="126"/>
      <c r="AB532" s="126"/>
      <c r="AC532" s="126"/>
      <c r="AD532" s="126"/>
      <c r="AE532" s="126"/>
      <c r="AF532" s="126"/>
      <c r="AG532" s="126"/>
      <c r="AH532" s="126"/>
      <c r="AI532" s="126"/>
      <c r="AJ532" s="126"/>
      <c r="AK532" s="126"/>
      <c r="AL532" s="126"/>
      <c r="AM532" s="126"/>
      <c r="AN532" s="126"/>
      <c r="AO532" s="126"/>
      <c r="AP532" s="126"/>
    </row>
    <row r="533" customHeight="1" spans="12:42">
      <c r="L533" s="126"/>
      <c r="M533" s="126"/>
      <c r="N533" s="126"/>
      <c r="O533" s="126"/>
      <c r="P533" s="126"/>
      <c r="Q533" s="126"/>
      <c r="R533" s="126"/>
      <c r="S533" s="126"/>
      <c r="T533" s="126"/>
      <c r="U533" s="126"/>
      <c r="V533" s="126"/>
      <c r="W533" s="126"/>
      <c r="X533" s="126"/>
      <c r="Y533" s="126"/>
      <c r="Z533" s="126"/>
      <c r="AA533" s="126"/>
      <c r="AB533" s="126"/>
      <c r="AC533" s="126"/>
      <c r="AD533" s="126"/>
      <c r="AE533" s="126"/>
      <c r="AF533" s="126"/>
      <c r="AG533" s="126"/>
      <c r="AH533" s="126"/>
      <c r="AI533" s="126"/>
      <c r="AJ533" s="126"/>
      <c r="AK533" s="126"/>
      <c r="AL533" s="126"/>
      <c r="AM533" s="126"/>
      <c r="AN533" s="126"/>
      <c r="AO533" s="126"/>
      <c r="AP533" s="126"/>
    </row>
    <row r="534" customHeight="1" spans="12:42">
      <c r="L534" s="126"/>
      <c r="M534" s="126"/>
      <c r="N534" s="126"/>
      <c r="O534" s="126"/>
      <c r="P534" s="126"/>
      <c r="Q534" s="126"/>
      <c r="R534" s="126"/>
      <c r="S534" s="126"/>
      <c r="T534" s="126"/>
      <c r="U534" s="126"/>
      <c r="V534" s="126"/>
      <c r="W534" s="126"/>
      <c r="X534" s="126"/>
      <c r="Y534" s="126"/>
      <c r="Z534" s="126"/>
      <c r="AA534" s="126"/>
      <c r="AB534" s="126"/>
      <c r="AC534" s="126"/>
      <c r="AD534" s="126"/>
      <c r="AE534" s="126"/>
      <c r="AF534" s="126"/>
      <c r="AG534" s="126"/>
      <c r="AH534" s="126"/>
      <c r="AI534" s="126"/>
      <c r="AJ534" s="126"/>
      <c r="AK534" s="126"/>
      <c r="AL534" s="126"/>
      <c r="AM534" s="126"/>
      <c r="AN534" s="126"/>
      <c r="AO534" s="126"/>
      <c r="AP534" s="126"/>
    </row>
    <row r="535" customHeight="1" spans="12:42">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row>
    <row r="536" customHeight="1" spans="12:42">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row>
    <row r="537" customHeight="1" spans="12:42">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row>
    <row r="538" customHeight="1" spans="12:42">
      <c r="L538" s="126"/>
      <c r="M538" s="126"/>
      <c r="N538" s="126"/>
      <c r="O538" s="126"/>
      <c r="P538" s="126"/>
      <c r="Q538" s="126"/>
      <c r="R538" s="126"/>
      <c r="S538" s="126"/>
      <c r="T538" s="126"/>
      <c r="U538" s="126"/>
      <c r="V538" s="126"/>
      <c r="W538" s="126"/>
      <c r="X538" s="126"/>
      <c r="Y538" s="126"/>
      <c r="Z538" s="126"/>
      <c r="AA538" s="126"/>
      <c r="AB538" s="126"/>
      <c r="AC538" s="126"/>
      <c r="AD538" s="126"/>
      <c r="AE538" s="126"/>
      <c r="AF538" s="126"/>
      <c r="AG538" s="126"/>
      <c r="AH538" s="126"/>
      <c r="AI538" s="126"/>
      <c r="AJ538" s="126"/>
      <c r="AK538" s="126"/>
      <c r="AL538" s="126"/>
      <c r="AM538" s="126"/>
      <c r="AN538" s="126"/>
      <c r="AO538" s="126"/>
      <c r="AP538" s="126"/>
    </row>
    <row r="539" customHeight="1" spans="12:42">
      <c r="L539" s="126"/>
      <c r="M539" s="126"/>
      <c r="N539" s="126"/>
      <c r="O539" s="126"/>
      <c r="P539" s="126"/>
      <c r="Q539" s="126"/>
      <c r="R539" s="126"/>
      <c r="S539" s="126"/>
      <c r="T539" s="126"/>
      <c r="U539" s="126"/>
      <c r="V539" s="126"/>
      <c r="W539" s="126"/>
      <c r="X539" s="126"/>
      <c r="Y539" s="126"/>
      <c r="Z539" s="126"/>
      <c r="AA539" s="126"/>
      <c r="AB539" s="126"/>
      <c r="AC539" s="126"/>
      <c r="AD539" s="126"/>
      <c r="AE539" s="126"/>
      <c r="AF539" s="126"/>
      <c r="AG539" s="126"/>
      <c r="AH539" s="126"/>
      <c r="AI539" s="126"/>
      <c r="AJ539" s="126"/>
      <c r="AK539" s="126"/>
      <c r="AL539" s="126"/>
      <c r="AM539" s="126"/>
      <c r="AN539" s="126"/>
      <c r="AO539" s="126"/>
      <c r="AP539" s="126"/>
    </row>
    <row r="540" customHeight="1" spans="12:42">
      <c r="L540" s="126"/>
      <c r="M540" s="126"/>
      <c r="N540" s="126"/>
      <c r="O540" s="126"/>
      <c r="P540" s="126"/>
      <c r="Q540" s="126"/>
      <c r="R540" s="126"/>
      <c r="S540" s="126"/>
      <c r="T540" s="126"/>
      <c r="U540" s="126"/>
      <c r="V540" s="126"/>
      <c r="W540" s="126"/>
      <c r="X540" s="126"/>
      <c r="Y540" s="126"/>
      <c r="Z540" s="126"/>
      <c r="AA540" s="126"/>
      <c r="AB540" s="126"/>
      <c r="AC540" s="126"/>
      <c r="AD540" s="126"/>
      <c r="AE540" s="126"/>
      <c r="AF540" s="126"/>
      <c r="AG540" s="126"/>
      <c r="AH540" s="126"/>
      <c r="AI540" s="126"/>
      <c r="AJ540" s="126"/>
      <c r="AK540" s="126"/>
      <c r="AL540" s="126"/>
      <c r="AM540" s="126"/>
      <c r="AN540" s="126"/>
      <c r="AO540" s="126"/>
      <c r="AP540" s="126"/>
    </row>
    <row r="541" customHeight="1" spans="12:42">
      <c r="L541" s="126"/>
      <c r="M541" s="126"/>
      <c r="N541" s="126"/>
      <c r="O541" s="126"/>
      <c r="P541" s="126"/>
      <c r="Q541" s="126"/>
      <c r="R541" s="126"/>
      <c r="S541" s="126"/>
      <c r="T541" s="126"/>
      <c r="U541" s="126"/>
      <c r="V541" s="126"/>
      <c r="W541" s="126"/>
      <c r="X541" s="126"/>
      <c r="Y541" s="126"/>
      <c r="Z541" s="126"/>
      <c r="AA541" s="126"/>
      <c r="AB541" s="126"/>
      <c r="AC541" s="126"/>
      <c r="AD541" s="126"/>
      <c r="AE541" s="126"/>
      <c r="AF541" s="126"/>
      <c r="AG541" s="126"/>
      <c r="AH541" s="126"/>
      <c r="AI541" s="126"/>
      <c r="AJ541" s="126"/>
      <c r="AK541" s="126"/>
      <c r="AL541" s="126"/>
      <c r="AM541" s="126"/>
      <c r="AN541" s="126"/>
      <c r="AO541" s="126"/>
      <c r="AP541" s="126"/>
    </row>
    <row r="542" customHeight="1" spans="12:42">
      <c r="L542" s="126"/>
      <c r="M542" s="126"/>
      <c r="N542" s="126"/>
      <c r="O542" s="126"/>
      <c r="P542" s="126"/>
      <c r="Q542" s="126"/>
      <c r="R542" s="126"/>
      <c r="S542" s="126"/>
      <c r="T542" s="126"/>
      <c r="U542" s="126"/>
      <c r="V542" s="126"/>
      <c r="W542" s="126"/>
      <c r="X542" s="126"/>
      <c r="Y542" s="126"/>
      <c r="Z542" s="126"/>
      <c r="AA542" s="126"/>
      <c r="AB542" s="126"/>
      <c r="AC542" s="126"/>
      <c r="AD542" s="126"/>
      <c r="AE542" s="126"/>
      <c r="AF542" s="126"/>
      <c r="AG542" s="126"/>
      <c r="AH542" s="126"/>
      <c r="AI542" s="126"/>
      <c r="AJ542" s="126"/>
      <c r="AK542" s="126"/>
      <c r="AL542" s="126"/>
      <c r="AM542" s="126"/>
      <c r="AN542" s="126"/>
      <c r="AO542" s="126"/>
      <c r="AP542" s="126"/>
    </row>
    <row r="543" customHeight="1" spans="12:42">
      <c r="L543" s="126"/>
      <c r="M543" s="126"/>
      <c r="N543" s="126"/>
      <c r="O543" s="126"/>
      <c r="P543" s="126"/>
      <c r="Q543" s="126"/>
      <c r="R543" s="126"/>
      <c r="S543" s="126"/>
      <c r="T543" s="126"/>
      <c r="U543" s="126"/>
      <c r="V543" s="126"/>
      <c r="W543" s="126"/>
      <c r="X543" s="126"/>
      <c r="Y543" s="126"/>
      <c r="Z543" s="126"/>
      <c r="AA543" s="126"/>
      <c r="AB543" s="126"/>
      <c r="AC543" s="126"/>
      <c r="AD543" s="126"/>
      <c r="AE543" s="126"/>
      <c r="AF543" s="126"/>
      <c r="AG543" s="126"/>
      <c r="AH543" s="126"/>
      <c r="AI543" s="126"/>
      <c r="AJ543" s="126"/>
      <c r="AK543" s="126"/>
      <c r="AL543" s="126"/>
      <c r="AM543" s="126"/>
      <c r="AN543" s="126"/>
      <c r="AO543" s="126"/>
      <c r="AP543" s="126"/>
    </row>
    <row r="544" customHeight="1" spans="12:42">
      <c r="L544" s="126"/>
      <c r="M544" s="126"/>
      <c r="N544" s="126"/>
      <c r="O544" s="126"/>
      <c r="P544" s="126"/>
      <c r="Q544" s="126"/>
      <c r="R544" s="126"/>
      <c r="S544" s="126"/>
      <c r="T544" s="126"/>
      <c r="U544" s="126"/>
      <c r="V544" s="126"/>
      <c r="W544" s="126"/>
      <c r="X544" s="126"/>
      <c r="Y544" s="126"/>
      <c r="Z544" s="126"/>
      <c r="AA544" s="126"/>
      <c r="AB544" s="126"/>
      <c r="AC544" s="126"/>
      <c r="AD544" s="126"/>
      <c r="AE544" s="126"/>
      <c r="AF544" s="126"/>
      <c r="AG544" s="126"/>
      <c r="AH544" s="126"/>
      <c r="AI544" s="126"/>
      <c r="AJ544" s="126"/>
      <c r="AK544" s="126"/>
      <c r="AL544" s="126"/>
      <c r="AM544" s="126"/>
      <c r="AN544" s="126"/>
      <c r="AO544" s="126"/>
      <c r="AP544" s="126"/>
    </row>
    <row r="545" customHeight="1" spans="12:42">
      <c r="L545" s="126"/>
      <c r="M545" s="126"/>
      <c r="N545" s="126"/>
      <c r="O545" s="126"/>
      <c r="P545" s="126"/>
      <c r="Q545" s="126"/>
      <c r="R545" s="126"/>
      <c r="S545" s="126"/>
      <c r="T545" s="126"/>
      <c r="U545" s="126"/>
      <c r="V545" s="126"/>
      <c r="W545" s="126"/>
      <c r="X545" s="126"/>
      <c r="Y545" s="126"/>
      <c r="Z545" s="126"/>
      <c r="AA545" s="126"/>
      <c r="AB545" s="126"/>
      <c r="AC545" s="126"/>
      <c r="AD545" s="126"/>
      <c r="AE545" s="126"/>
      <c r="AF545" s="126"/>
      <c r="AG545" s="126"/>
      <c r="AH545" s="126"/>
      <c r="AI545" s="126"/>
      <c r="AJ545" s="126"/>
      <c r="AK545" s="126"/>
      <c r="AL545" s="126"/>
      <c r="AM545" s="126"/>
      <c r="AN545" s="126"/>
      <c r="AO545" s="126"/>
      <c r="AP545" s="126"/>
    </row>
    <row r="546" customHeight="1" spans="12:42">
      <c r="L546" s="126"/>
      <c r="M546" s="126"/>
      <c r="N546" s="126"/>
      <c r="O546" s="126"/>
      <c r="P546" s="126"/>
      <c r="Q546" s="126"/>
      <c r="R546" s="126"/>
      <c r="S546" s="126"/>
      <c r="T546" s="126"/>
      <c r="U546" s="126"/>
      <c r="V546" s="126"/>
      <c r="W546" s="126"/>
      <c r="X546" s="126"/>
      <c r="Y546" s="126"/>
      <c r="Z546" s="126"/>
      <c r="AA546" s="126"/>
      <c r="AB546" s="126"/>
      <c r="AC546" s="126"/>
      <c r="AD546" s="126"/>
      <c r="AE546" s="126"/>
      <c r="AF546" s="126"/>
      <c r="AG546" s="126"/>
      <c r="AH546" s="126"/>
      <c r="AI546" s="126"/>
      <c r="AJ546" s="126"/>
      <c r="AK546" s="126"/>
      <c r="AL546" s="126"/>
      <c r="AM546" s="126"/>
      <c r="AN546" s="126"/>
      <c r="AO546" s="126"/>
      <c r="AP546" s="126"/>
    </row>
    <row r="547" customHeight="1" spans="12:42">
      <c r="L547" s="126"/>
      <c r="M547" s="126"/>
      <c r="N547" s="126"/>
      <c r="O547" s="126"/>
      <c r="P547" s="126"/>
      <c r="Q547" s="126"/>
      <c r="R547" s="126"/>
      <c r="S547" s="126"/>
      <c r="T547" s="126"/>
      <c r="U547" s="126"/>
      <c r="V547" s="126"/>
      <c r="W547" s="126"/>
      <c r="X547" s="126"/>
      <c r="Y547" s="126"/>
      <c r="Z547" s="126"/>
      <c r="AA547" s="126"/>
      <c r="AB547" s="126"/>
      <c r="AC547" s="126"/>
      <c r="AD547" s="126"/>
      <c r="AE547" s="126"/>
      <c r="AF547" s="126"/>
      <c r="AG547" s="126"/>
      <c r="AH547" s="126"/>
      <c r="AI547" s="126"/>
      <c r="AJ547" s="126"/>
      <c r="AK547" s="126"/>
      <c r="AL547" s="126"/>
      <c r="AM547" s="126"/>
      <c r="AN547" s="126"/>
      <c r="AO547" s="126"/>
      <c r="AP547" s="126"/>
    </row>
    <row r="548" customHeight="1" spans="12:42">
      <c r="L548" s="126"/>
      <c r="M548" s="126"/>
      <c r="N548" s="126"/>
      <c r="O548" s="126"/>
      <c r="P548" s="126"/>
      <c r="Q548" s="126"/>
      <c r="R548" s="126"/>
      <c r="S548" s="126"/>
      <c r="T548" s="126"/>
      <c r="U548" s="126"/>
      <c r="V548" s="126"/>
      <c r="W548" s="126"/>
      <c r="X548" s="126"/>
      <c r="Y548" s="126"/>
      <c r="Z548" s="126"/>
      <c r="AA548" s="126"/>
      <c r="AB548" s="126"/>
      <c r="AC548" s="126"/>
      <c r="AD548" s="126"/>
      <c r="AE548" s="126"/>
      <c r="AF548" s="126"/>
      <c r="AG548" s="126"/>
      <c r="AH548" s="126"/>
      <c r="AI548" s="126"/>
      <c r="AJ548" s="126"/>
      <c r="AK548" s="126"/>
      <c r="AL548" s="126"/>
      <c r="AM548" s="126"/>
      <c r="AN548" s="126"/>
      <c r="AO548" s="126"/>
      <c r="AP548" s="126"/>
    </row>
    <row r="549" customHeight="1" spans="12:42">
      <c r="L549" s="126"/>
      <c r="M549" s="126"/>
      <c r="N549" s="126"/>
      <c r="O549" s="126"/>
      <c r="P549" s="126"/>
      <c r="Q549" s="126"/>
      <c r="R549" s="126"/>
      <c r="S549" s="126"/>
      <c r="T549" s="126"/>
      <c r="U549" s="126"/>
      <c r="V549" s="126"/>
      <c r="W549" s="126"/>
      <c r="X549" s="126"/>
      <c r="Y549" s="126"/>
      <c r="Z549" s="126"/>
      <c r="AA549" s="126"/>
      <c r="AB549" s="126"/>
      <c r="AC549" s="126"/>
      <c r="AD549" s="126"/>
      <c r="AE549" s="126"/>
      <c r="AF549" s="126"/>
      <c r="AG549" s="126"/>
      <c r="AH549" s="126"/>
      <c r="AI549" s="126"/>
      <c r="AJ549" s="126"/>
      <c r="AK549" s="126"/>
      <c r="AL549" s="126"/>
      <c r="AM549" s="126"/>
      <c r="AN549" s="126"/>
      <c r="AO549" s="126"/>
      <c r="AP549" s="126"/>
    </row>
    <row r="550" customHeight="1" spans="12:42">
      <c r="L550" s="126"/>
      <c r="M550" s="126"/>
      <c r="N550" s="126"/>
      <c r="O550" s="126"/>
      <c r="P550" s="126"/>
      <c r="Q550" s="126"/>
      <c r="R550" s="126"/>
      <c r="S550" s="126"/>
      <c r="T550" s="126"/>
      <c r="U550" s="126"/>
      <c r="V550" s="126"/>
      <c r="W550" s="126"/>
      <c r="X550" s="126"/>
      <c r="Y550" s="126"/>
      <c r="Z550" s="126"/>
      <c r="AA550" s="126"/>
      <c r="AB550" s="126"/>
      <c r="AC550" s="126"/>
      <c r="AD550" s="126"/>
      <c r="AE550" s="126"/>
      <c r="AF550" s="126"/>
      <c r="AG550" s="126"/>
      <c r="AH550" s="126"/>
      <c r="AI550" s="126"/>
      <c r="AJ550" s="126"/>
      <c r="AK550" s="126"/>
      <c r="AL550" s="126"/>
      <c r="AM550" s="126"/>
      <c r="AN550" s="126"/>
      <c r="AO550" s="126"/>
      <c r="AP550" s="126"/>
    </row>
    <row r="551" customHeight="1" spans="12:42">
      <c r="L551" s="126"/>
      <c r="M551" s="126"/>
      <c r="N551" s="126"/>
      <c r="O551" s="126"/>
      <c r="P551" s="126"/>
      <c r="Q551" s="126"/>
      <c r="R551" s="126"/>
      <c r="S551" s="126"/>
      <c r="T551" s="126"/>
      <c r="U551" s="126"/>
      <c r="V551" s="126"/>
      <c r="W551" s="126"/>
      <c r="X551" s="126"/>
      <c r="Y551" s="126"/>
      <c r="Z551" s="126"/>
      <c r="AA551" s="126"/>
      <c r="AB551" s="126"/>
      <c r="AC551" s="126"/>
      <c r="AD551" s="126"/>
      <c r="AE551" s="126"/>
      <c r="AF551" s="126"/>
      <c r="AG551" s="126"/>
      <c r="AH551" s="126"/>
      <c r="AI551" s="126"/>
      <c r="AJ551" s="126"/>
      <c r="AK551" s="126"/>
      <c r="AL551" s="126"/>
      <c r="AM551" s="126"/>
      <c r="AN551" s="126"/>
      <c r="AO551" s="126"/>
      <c r="AP551" s="126"/>
    </row>
    <row r="552" customHeight="1" spans="12:42">
      <c r="L552" s="126"/>
      <c r="M552" s="126"/>
      <c r="N552" s="126"/>
      <c r="O552" s="126"/>
      <c r="P552" s="126"/>
      <c r="Q552" s="126"/>
      <c r="R552" s="126"/>
      <c r="S552" s="126"/>
      <c r="T552" s="126"/>
      <c r="U552" s="126"/>
      <c r="V552" s="126"/>
      <c r="W552" s="126"/>
      <c r="X552" s="126"/>
      <c r="Y552" s="126"/>
      <c r="Z552" s="126"/>
      <c r="AA552" s="126"/>
      <c r="AB552" s="126"/>
      <c r="AC552" s="126"/>
      <c r="AD552" s="126"/>
      <c r="AE552" s="126"/>
      <c r="AF552" s="126"/>
      <c r="AG552" s="126"/>
      <c r="AH552" s="126"/>
      <c r="AI552" s="126"/>
      <c r="AJ552" s="126"/>
      <c r="AK552" s="126"/>
      <c r="AL552" s="126"/>
      <c r="AM552" s="126"/>
      <c r="AN552" s="126"/>
      <c r="AO552" s="126"/>
      <c r="AP552" s="126"/>
    </row>
    <row r="553" customHeight="1" spans="12:42">
      <c r="L553" s="126"/>
      <c r="M553" s="126"/>
      <c r="N553" s="126"/>
      <c r="O553" s="126"/>
      <c r="P553" s="126"/>
      <c r="Q553" s="126"/>
      <c r="R553" s="126"/>
      <c r="S553" s="126"/>
      <c r="T553" s="126"/>
      <c r="U553" s="126"/>
      <c r="V553" s="126"/>
      <c r="W553" s="126"/>
      <c r="X553" s="126"/>
      <c r="Y553" s="126"/>
      <c r="Z553" s="126"/>
      <c r="AA553" s="126"/>
      <c r="AB553" s="126"/>
      <c r="AC553" s="126"/>
      <c r="AD553" s="126"/>
      <c r="AE553" s="126"/>
      <c r="AF553" s="126"/>
      <c r="AG553" s="126"/>
      <c r="AH553" s="126"/>
      <c r="AI553" s="126"/>
      <c r="AJ553" s="126"/>
      <c r="AK553" s="126"/>
      <c r="AL553" s="126"/>
      <c r="AM553" s="126"/>
      <c r="AN553" s="126"/>
      <c r="AO553" s="126"/>
      <c r="AP553" s="126"/>
    </row>
    <row r="554" customHeight="1" spans="12:42">
      <c r="L554" s="126"/>
      <c r="M554" s="126"/>
      <c r="N554" s="126"/>
      <c r="O554" s="126"/>
      <c r="P554" s="126"/>
      <c r="Q554" s="126"/>
      <c r="R554" s="126"/>
      <c r="S554" s="126"/>
      <c r="T554" s="126"/>
      <c r="U554" s="126"/>
      <c r="V554" s="126"/>
      <c r="W554" s="126"/>
      <c r="X554" s="126"/>
      <c r="Y554" s="126"/>
      <c r="Z554" s="126"/>
      <c r="AA554" s="126"/>
      <c r="AB554" s="126"/>
      <c r="AC554" s="126"/>
      <c r="AD554" s="126"/>
      <c r="AE554" s="126"/>
      <c r="AF554" s="126"/>
      <c r="AG554" s="126"/>
      <c r="AH554" s="126"/>
      <c r="AI554" s="126"/>
      <c r="AJ554" s="126"/>
      <c r="AK554" s="126"/>
      <c r="AL554" s="126"/>
      <c r="AM554" s="126"/>
      <c r="AN554" s="126"/>
      <c r="AO554" s="126"/>
      <c r="AP554" s="126"/>
    </row>
    <row r="555" customHeight="1" spans="12:42">
      <c r="L555" s="126"/>
      <c r="M555" s="126"/>
      <c r="N555" s="126"/>
      <c r="O555" s="126"/>
      <c r="P555" s="126"/>
      <c r="Q555" s="126"/>
      <c r="R555" s="126"/>
      <c r="S555" s="126"/>
      <c r="T555" s="126"/>
      <c r="U555" s="126"/>
      <c r="V555" s="126"/>
      <c r="W555" s="126"/>
      <c r="X555" s="126"/>
      <c r="Y555" s="126"/>
      <c r="Z555" s="126"/>
      <c r="AA555" s="126"/>
      <c r="AB555" s="126"/>
      <c r="AC555" s="126"/>
      <c r="AD555" s="126"/>
      <c r="AE555" s="126"/>
      <c r="AF555" s="126"/>
      <c r="AG555" s="126"/>
      <c r="AH555" s="126"/>
      <c r="AI555" s="126"/>
      <c r="AJ555" s="126"/>
      <c r="AK555" s="126"/>
      <c r="AL555" s="126"/>
      <c r="AM555" s="126"/>
      <c r="AN555" s="126"/>
      <c r="AO555" s="126"/>
      <c r="AP555" s="126"/>
    </row>
    <row r="556" customHeight="1" spans="12:42">
      <c r="L556" s="126"/>
      <c r="M556" s="126"/>
      <c r="N556" s="126"/>
      <c r="O556" s="126"/>
      <c r="P556" s="126"/>
      <c r="Q556" s="126"/>
      <c r="R556" s="126"/>
      <c r="S556" s="126"/>
      <c r="T556" s="126"/>
      <c r="U556" s="126"/>
      <c r="V556" s="126"/>
      <c r="W556" s="126"/>
      <c r="X556" s="126"/>
      <c r="Y556" s="126"/>
      <c r="Z556" s="126"/>
      <c r="AA556" s="126"/>
      <c r="AB556" s="126"/>
      <c r="AC556" s="126"/>
      <c r="AD556" s="126"/>
      <c r="AE556" s="126"/>
      <c r="AF556" s="126"/>
      <c r="AG556" s="126"/>
      <c r="AH556" s="126"/>
      <c r="AI556" s="126"/>
      <c r="AJ556" s="126"/>
      <c r="AK556" s="126"/>
      <c r="AL556" s="126"/>
      <c r="AM556" s="126"/>
      <c r="AN556" s="126"/>
      <c r="AO556" s="126"/>
      <c r="AP556" s="126"/>
    </row>
    <row r="557" customHeight="1" spans="12:42">
      <c r="L557" s="126"/>
      <c r="M557" s="126"/>
      <c r="N557" s="126"/>
      <c r="O557" s="126"/>
      <c r="P557" s="126"/>
      <c r="Q557" s="126"/>
      <c r="R557" s="126"/>
      <c r="S557" s="126"/>
      <c r="T557" s="126"/>
      <c r="U557" s="126"/>
      <c r="V557" s="126"/>
      <c r="W557" s="126"/>
      <c r="X557" s="126"/>
      <c r="Y557" s="126"/>
      <c r="Z557" s="126"/>
      <c r="AA557" s="126"/>
      <c r="AB557" s="126"/>
      <c r="AC557" s="126"/>
      <c r="AD557" s="126"/>
      <c r="AE557" s="126"/>
      <c r="AF557" s="126"/>
      <c r="AG557" s="126"/>
      <c r="AH557" s="126"/>
      <c r="AI557" s="126"/>
      <c r="AJ557" s="126"/>
      <c r="AK557" s="126"/>
      <c r="AL557" s="126"/>
      <c r="AM557" s="126"/>
      <c r="AN557" s="126"/>
      <c r="AO557" s="126"/>
      <c r="AP557" s="126"/>
    </row>
    <row r="558" customHeight="1" spans="12:42">
      <c r="L558" s="126"/>
      <c r="M558" s="126"/>
      <c r="N558" s="126"/>
      <c r="O558" s="126"/>
      <c r="P558" s="126"/>
      <c r="Q558" s="126"/>
      <c r="R558" s="126"/>
      <c r="S558" s="126"/>
      <c r="T558" s="126"/>
      <c r="U558" s="126"/>
      <c r="V558" s="126"/>
      <c r="W558" s="126"/>
      <c r="X558" s="126"/>
      <c r="Y558" s="126"/>
      <c r="Z558" s="126"/>
      <c r="AA558" s="126"/>
      <c r="AB558" s="126"/>
      <c r="AC558" s="126"/>
      <c r="AD558" s="126"/>
      <c r="AE558" s="126"/>
      <c r="AF558" s="126"/>
      <c r="AG558" s="126"/>
      <c r="AH558" s="126"/>
      <c r="AI558" s="126"/>
      <c r="AJ558" s="126"/>
      <c r="AK558" s="126"/>
      <c r="AL558" s="126"/>
      <c r="AM558" s="126"/>
      <c r="AN558" s="126"/>
      <c r="AO558" s="126"/>
      <c r="AP558" s="126"/>
    </row>
    <row r="559" customHeight="1" spans="12:42">
      <c r="L559" s="126"/>
      <c r="M559" s="126"/>
      <c r="N559" s="126"/>
      <c r="O559" s="126"/>
      <c r="P559" s="126"/>
      <c r="Q559" s="126"/>
      <c r="R559" s="126"/>
      <c r="S559" s="126"/>
      <c r="T559" s="126"/>
      <c r="U559" s="126"/>
      <c r="V559" s="126"/>
      <c r="W559" s="126"/>
      <c r="X559" s="126"/>
      <c r="Y559" s="126"/>
      <c r="Z559" s="126"/>
      <c r="AA559" s="126"/>
      <c r="AB559" s="126"/>
      <c r="AC559" s="126"/>
      <c r="AD559" s="126"/>
      <c r="AE559" s="126"/>
      <c r="AF559" s="126"/>
      <c r="AG559" s="126"/>
      <c r="AH559" s="126"/>
      <c r="AI559" s="126"/>
      <c r="AJ559" s="126"/>
      <c r="AK559" s="126"/>
      <c r="AL559" s="126"/>
      <c r="AM559" s="126"/>
      <c r="AN559" s="126"/>
      <c r="AO559" s="126"/>
      <c r="AP559" s="126"/>
    </row>
    <row r="560" customHeight="1" spans="12:42">
      <c r="L560" s="126"/>
      <c r="M560" s="126"/>
      <c r="N560" s="126"/>
      <c r="O560" s="126"/>
      <c r="P560" s="126"/>
      <c r="Q560" s="126"/>
      <c r="R560" s="126"/>
      <c r="S560" s="126"/>
      <c r="T560" s="126"/>
      <c r="U560" s="126"/>
      <c r="V560" s="126"/>
      <c r="W560" s="126"/>
      <c r="X560" s="126"/>
      <c r="Y560" s="126"/>
      <c r="Z560" s="126"/>
      <c r="AA560" s="126"/>
      <c r="AB560" s="126"/>
      <c r="AC560" s="126"/>
      <c r="AD560" s="126"/>
      <c r="AE560" s="126"/>
      <c r="AF560" s="126"/>
      <c r="AG560" s="126"/>
      <c r="AH560" s="126"/>
      <c r="AI560" s="126"/>
      <c r="AJ560" s="126"/>
      <c r="AK560" s="126"/>
      <c r="AL560" s="126"/>
      <c r="AM560" s="126"/>
      <c r="AN560" s="126"/>
      <c r="AO560" s="126"/>
      <c r="AP560" s="126"/>
    </row>
    <row r="561" customHeight="1" spans="12:42">
      <c r="L561" s="126"/>
      <c r="M561" s="126"/>
      <c r="N561" s="126"/>
      <c r="O561" s="126"/>
      <c r="P561" s="126"/>
      <c r="Q561" s="126"/>
      <c r="R561" s="126"/>
      <c r="S561" s="126"/>
      <c r="T561" s="126"/>
      <c r="U561" s="126"/>
      <c r="V561" s="126"/>
      <c r="W561" s="126"/>
      <c r="X561" s="126"/>
      <c r="Y561" s="126"/>
      <c r="Z561" s="126"/>
      <c r="AA561" s="126"/>
      <c r="AB561" s="126"/>
      <c r="AC561" s="126"/>
      <c r="AD561" s="126"/>
      <c r="AE561" s="126"/>
      <c r="AF561" s="126"/>
      <c r="AG561" s="126"/>
      <c r="AH561" s="126"/>
      <c r="AI561" s="126"/>
      <c r="AJ561" s="126"/>
      <c r="AK561" s="126"/>
      <c r="AL561" s="126"/>
      <c r="AM561" s="126"/>
      <c r="AN561" s="126"/>
      <c r="AO561" s="126"/>
      <c r="AP561" s="126"/>
    </row>
    <row r="562" customHeight="1" spans="12:42">
      <c r="L562" s="126"/>
      <c r="M562" s="126"/>
      <c r="N562" s="126"/>
      <c r="O562" s="126"/>
      <c r="P562" s="126"/>
      <c r="Q562" s="126"/>
      <c r="R562" s="126"/>
      <c r="S562" s="126"/>
      <c r="T562" s="126"/>
      <c r="U562" s="126"/>
      <c r="V562" s="126"/>
      <c r="W562" s="126"/>
      <c r="X562" s="126"/>
      <c r="Y562" s="126"/>
      <c r="Z562" s="126"/>
      <c r="AA562" s="126"/>
      <c r="AB562" s="126"/>
      <c r="AC562" s="126"/>
      <c r="AD562" s="126"/>
      <c r="AE562" s="126"/>
      <c r="AF562" s="126"/>
      <c r="AG562" s="126"/>
      <c r="AH562" s="126"/>
      <c r="AI562" s="126"/>
      <c r="AJ562" s="126"/>
      <c r="AK562" s="126"/>
      <c r="AL562" s="126"/>
      <c r="AM562" s="126"/>
      <c r="AN562" s="126"/>
      <c r="AO562" s="126"/>
      <c r="AP562" s="126"/>
    </row>
    <row r="563" customHeight="1" spans="12:42">
      <c r="L563" s="126"/>
      <c r="M563" s="126"/>
      <c r="N563" s="126"/>
      <c r="O563" s="126"/>
      <c r="P563" s="126"/>
      <c r="Q563" s="126"/>
      <c r="R563" s="126"/>
      <c r="S563" s="126"/>
      <c r="T563" s="126"/>
      <c r="U563" s="126"/>
      <c r="V563" s="126"/>
      <c r="W563" s="126"/>
      <c r="X563" s="126"/>
      <c r="Y563" s="126"/>
      <c r="Z563" s="126"/>
      <c r="AA563" s="126"/>
      <c r="AB563" s="126"/>
      <c r="AC563" s="126"/>
      <c r="AD563" s="126"/>
      <c r="AE563" s="126"/>
      <c r="AF563" s="126"/>
      <c r="AG563" s="126"/>
      <c r="AH563" s="126"/>
      <c r="AI563" s="126"/>
      <c r="AJ563" s="126"/>
      <c r="AK563" s="126"/>
      <c r="AL563" s="126"/>
      <c r="AM563" s="126"/>
      <c r="AN563" s="126"/>
      <c r="AO563" s="126"/>
      <c r="AP563" s="126"/>
    </row>
    <row r="564" customHeight="1" spans="12:42">
      <c r="L564" s="126"/>
      <c r="M564" s="126"/>
      <c r="N564" s="126"/>
      <c r="O564" s="126"/>
      <c r="P564" s="126"/>
      <c r="Q564" s="126"/>
      <c r="R564" s="126"/>
      <c r="S564" s="126"/>
      <c r="T564" s="126"/>
      <c r="U564" s="126"/>
      <c r="V564" s="126"/>
      <c r="W564" s="126"/>
      <c r="X564" s="126"/>
      <c r="Y564" s="126"/>
      <c r="Z564" s="126"/>
      <c r="AA564" s="126"/>
      <c r="AB564" s="126"/>
      <c r="AC564" s="126"/>
      <c r="AD564" s="126"/>
      <c r="AE564" s="126"/>
      <c r="AF564" s="126"/>
      <c r="AG564" s="126"/>
      <c r="AH564" s="126"/>
      <c r="AI564" s="126"/>
      <c r="AJ564" s="126"/>
      <c r="AK564" s="126"/>
      <c r="AL564" s="126"/>
      <c r="AM564" s="126"/>
      <c r="AN564" s="126"/>
      <c r="AO564" s="126"/>
      <c r="AP564" s="126"/>
    </row>
    <row r="565" customHeight="1" spans="12:42">
      <c r="L565" s="126"/>
      <c r="M565" s="126"/>
      <c r="N565" s="126"/>
      <c r="O565" s="126"/>
      <c r="P565" s="126"/>
      <c r="Q565" s="126"/>
      <c r="R565" s="126"/>
      <c r="S565" s="126"/>
      <c r="T565" s="126"/>
      <c r="U565" s="126"/>
      <c r="V565" s="126"/>
      <c r="W565" s="126"/>
      <c r="X565" s="126"/>
      <c r="Y565" s="126"/>
      <c r="Z565" s="126"/>
      <c r="AA565" s="126"/>
      <c r="AB565" s="126"/>
      <c r="AC565" s="126"/>
      <c r="AD565" s="126"/>
      <c r="AE565" s="126"/>
      <c r="AF565" s="126"/>
      <c r="AG565" s="126"/>
      <c r="AH565" s="126"/>
      <c r="AI565" s="126"/>
      <c r="AJ565" s="126"/>
      <c r="AK565" s="126"/>
      <c r="AL565" s="126"/>
      <c r="AM565" s="126"/>
      <c r="AN565" s="126"/>
      <c r="AO565" s="126"/>
      <c r="AP565" s="126"/>
    </row>
    <row r="566" customHeight="1" spans="12:42">
      <c r="L566" s="126"/>
      <c r="M566" s="126"/>
      <c r="N566" s="126"/>
      <c r="O566" s="126"/>
      <c r="P566" s="126"/>
      <c r="Q566" s="126"/>
      <c r="R566" s="126"/>
      <c r="S566" s="126"/>
      <c r="T566" s="126"/>
      <c r="U566" s="126"/>
      <c r="V566" s="126"/>
      <c r="W566" s="126"/>
      <c r="X566" s="126"/>
      <c r="Y566" s="126"/>
      <c r="Z566" s="126"/>
      <c r="AA566" s="126"/>
      <c r="AB566" s="126"/>
      <c r="AC566" s="126"/>
      <c r="AD566" s="126"/>
      <c r="AE566" s="126"/>
      <c r="AF566" s="126"/>
      <c r="AG566" s="126"/>
      <c r="AH566" s="126"/>
      <c r="AI566" s="126"/>
      <c r="AJ566" s="126"/>
      <c r="AK566" s="126"/>
      <c r="AL566" s="126"/>
      <c r="AM566" s="126"/>
      <c r="AN566" s="126"/>
      <c r="AO566" s="126"/>
      <c r="AP566" s="126"/>
    </row>
    <row r="567" customHeight="1" spans="12:42">
      <c r="L567" s="126"/>
      <c r="M567" s="126"/>
      <c r="N567" s="126"/>
      <c r="O567" s="126"/>
      <c r="P567" s="126"/>
      <c r="Q567" s="126"/>
      <c r="R567" s="126"/>
      <c r="S567" s="126"/>
      <c r="T567" s="126"/>
      <c r="U567" s="126"/>
      <c r="V567" s="126"/>
      <c r="W567" s="126"/>
      <c r="X567" s="126"/>
      <c r="Y567" s="126"/>
      <c r="Z567" s="126"/>
      <c r="AA567" s="126"/>
      <c r="AB567" s="126"/>
      <c r="AC567" s="126"/>
      <c r="AD567" s="126"/>
      <c r="AE567" s="126"/>
      <c r="AF567" s="126"/>
      <c r="AG567" s="126"/>
      <c r="AH567" s="126"/>
      <c r="AI567" s="126"/>
      <c r="AJ567" s="126"/>
      <c r="AK567" s="126"/>
      <c r="AL567" s="126"/>
      <c r="AM567" s="126"/>
      <c r="AN567" s="126"/>
      <c r="AO567" s="126"/>
      <c r="AP567" s="126"/>
    </row>
    <row r="568" customHeight="1" spans="12:42">
      <c r="L568" s="126"/>
      <c r="M568" s="126"/>
      <c r="N568" s="126"/>
      <c r="O568" s="126"/>
      <c r="P568" s="126"/>
      <c r="Q568" s="126"/>
      <c r="R568" s="126"/>
      <c r="S568" s="126"/>
      <c r="T568" s="126"/>
      <c r="U568" s="126"/>
      <c r="V568" s="126"/>
      <c r="W568" s="126"/>
      <c r="X568" s="126"/>
      <c r="Y568" s="126"/>
      <c r="Z568" s="126"/>
      <c r="AA568" s="126"/>
      <c r="AB568" s="126"/>
      <c r="AC568" s="126"/>
      <c r="AD568" s="126"/>
      <c r="AE568" s="126"/>
      <c r="AF568" s="126"/>
      <c r="AG568" s="126"/>
      <c r="AH568" s="126"/>
      <c r="AI568" s="126"/>
      <c r="AJ568" s="126"/>
      <c r="AK568" s="126"/>
      <c r="AL568" s="126"/>
      <c r="AM568" s="126"/>
      <c r="AN568" s="126"/>
      <c r="AO568" s="126"/>
      <c r="AP568" s="126"/>
    </row>
    <row r="569" customHeight="1" spans="12:42">
      <c r="L569" s="126"/>
      <c r="M569" s="126"/>
      <c r="N569" s="126"/>
      <c r="O569" s="126"/>
      <c r="P569" s="126"/>
      <c r="Q569" s="126"/>
      <c r="R569" s="126"/>
      <c r="S569" s="126"/>
      <c r="T569" s="126"/>
      <c r="U569" s="126"/>
      <c r="V569" s="126"/>
      <c r="W569" s="126"/>
      <c r="X569" s="126"/>
      <c r="Y569" s="126"/>
      <c r="Z569" s="126"/>
      <c r="AA569" s="126"/>
      <c r="AB569" s="126"/>
      <c r="AC569" s="126"/>
      <c r="AD569" s="126"/>
      <c r="AE569" s="126"/>
      <c r="AF569" s="126"/>
      <c r="AG569" s="126"/>
      <c r="AH569" s="126"/>
      <c r="AI569" s="126"/>
      <c r="AJ569" s="126"/>
      <c r="AK569" s="126"/>
      <c r="AL569" s="126"/>
      <c r="AM569" s="126"/>
      <c r="AN569" s="126"/>
      <c r="AO569" s="126"/>
      <c r="AP569" s="126"/>
    </row>
    <row r="570" customHeight="1" spans="12:42">
      <c r="L570" s="126"/>
      <c r="M570" s="126"/>
      <c r="N570" s="126"/>
      <c r="O570" s="126"/>
      <c r="P570" s="126"/>
      <c r="Q570" s="126"/>
      <c r="R570" s="126"/>
      <c r="S570" s="126"/>
      <c r="T570" s="126"/>
      <c r="U570" s="126"/>
      <c r="V570" s="126"/>
      <c r="W570" s="126"/>
      <c r="X570" s="126"/>
      <c r="Y570" s="126"/>
      <c r="Z570" s="126"/>
      <c r="AA570" s="126"/>
      <c r="AB570" s="126"/>
      <c r="AC570" s="126"/>
      <c r="AD570" s="126"/>
      <c r="AE570" s="126"/>
      <c r="AF570" s="126"/>
      <c r="AG570" s="126"/>
      <c r="AH570" s="126"/>
      <c r="AI570" s="126"/>
      <c r="AJ570" s="126"/>
      <c r="AK570" s="126"/>
      <c r="AL570" s="126"/>
      <c r="AM570" s="126"/>
      <c r="AN570" s="126"/>
      <c r="AO570" s="126"/>
      <c r="AP570" s="126"/>
    </row>
    <row r="571" customHeight="1" spans="12:42">
      <c r="L571" s="126"/>
      <c r="M571" s="126"/>
      <c r="N571" s="126"/>
      <c r="O571" s="126"/>
      <c r="P571" s="126"/>
      <c r="Q571" s="126"/>
      <c r="R571" s="126"/>
      <c r="S571" s="126"/>
      <c r="T571" s="126"/>
      <c r="U571" s="126"/>
      <c r="V571" s="126"/>
      <c r="W571" s="126"/>
      <c r="X571" s="126"/>
      <c r="Y571" s="126"/>
      <c r="Z571" s="126"/>
      <c r="AA571" s="126"/>
      <c r="AB571" s="126"/>
      <c r="AC571" s="126"/>
      <c r="AD571" s="126"/>
      <c r="AE571" s="126"/>
      <c r="AF571" s="126"/>
      <c r="AG571" s="126"/>
      <c r="AH571" s="126"/>
      <c r="AI571" s="126"/>
      <c r="AJ571" s="126"/>
      <c r="AK571" s="126"/>
      <c r="AL571" s="126"/>
      <c r="AM571" s="126"/>
      <c r="AN571" s="126"/>
      <c r="AO571" s="126"/>
      <c r="AP571" s="126"/>
    </row>
    <row r="572" customHeight="1" spans="12:42">
      <c r="L572" s="126"/>
      <c r="M572" s="126"/>
      <c r="N572" s="126"/>
      <c r="O572" s="126"/>
      <c r="P572" s="126"/>
      <c r="Q572" s="126"/>
      <c r="R572" s="126"/>
      <c r="S572" s="126"/>
      <c r="T572" s="126"/>
      <c r="U572" s="126"/>
      <c r="V572" s="126"/>
      <c r="W572" s="126"/>
      <c r="X572" s="126"/>
      <c r="Y572" s="126"/>
      <c r="Z572" s="126"/>
      <c r="AA572" s="126"/>
      <c r="AB572" s="126"/>
      <c r="AC572" s="126"/>
      <c r="AD572" s="126"/>
      <c r="AE572" s="126"/>
      <c r="AF572" s="126"/>
      <c r="AG572" s="126"/>
      <c r="AH572" s="126"/>
      <c r="AI572" s="126"/>
      <c r="AJ572" s="126"/>
      <c r="AK572" s="126"/>
      <c r="AL572" s="126"/>
      <c r="AM572" s="126"/>
      <c r="AN572" s="126"/>
      <c r="AO572" s="126"/>
      <c r="AP572" s="126"/>
    </row>
    <row r="573" customHeight="1" spans="12:42">
      <c r="L573" s="126"/>
      <c r="M573" s="126"/>
      <c r="N573" s="126"/>
      <c r="O573" s="126"/>
      <c r="P573" s="126"/>
      <c r="Q573" s="126"/>
      <c r="R573" s="126"/>
      <c r="S573" s="126"/>
      <c r="T573" s="126"/>
      <c r="U573" s="126"/>
      <c r="V573" s="126"/>
      <c r="W573" s="126"/>
      <c r="X573" s="126"/>
      <c r="Y573" s="126"/>
      <c r="Z573" s="126"/>
      <c r="AA573" s="126"/>
      <c r="AB573" s="126"/>
      <c r="AC573" s="126"/>
      <c r="AD573" s="126"/>
      <c r="AE573" s="126"/>
      <c r="AF573" s="126"/>
      <c r="AG573" s="126"/>
      <c r="AH573" s="126"/>
      <c r="AI573" s="126"/>
      <c r="AJ573" s="126"/>
      <c r="AK573" s="126"/>
      <c r="AL573" s="126"/>
      <c r="AM573" s="126"/>
      <c r="AN573" s="126"/>
      <c r="AO573" s="126"/>
      <c r="AP573" s="126"/>
    </row>
    <row r="574" customHeight="1" spans="12:42">
      <c r="L574" s="126"/>
      <c r="M574" s="126"/>
      <c r="N574" s="126"/>
      <c r="O574" s="126"/>
      <c r="P574" s="126"/>
      <c r="Q574" s="126"/>
      <c r="R574" s="126"/>
      <c r="S574" s="126"/>
      <c r="T574" s="126"/>
      <c r="U574" s="126"/>
      <c r="V574" s="126"/>
      <c r="W574" s="126"/>
      <c r="X574" s="126"/>
      <c r="Y574" s="126"/>
      <c r="Z574" s="126"/>
      <c r="AA574" s="126"/>
      <c r="AB574" s="126"/>
      <c r="AC574" s="126"/>
      <c r="AD574" s="126"/>
      <c r="AE574" s="126"/>
      <c r="AF574" s="126"/>
      <c r="AG574" s="126"/>
      <c r="AH574" s="126"/>
      <c r="AI574" s="126"/>
      <c r="AJ574" s="126"/>
      <c r="AK574" s="126"/>
      <c r="AL574" s="126"/>
      <c r="AM574" s="126"/>
      <c r="AN574" s="126"/>
      <c r="AO574" s="126"/>
      <c r="AP574" s="126"/>
    </row>
    <row r="575" customHeight="1" spans="12:42">
      <c r="L575" s="126"/>
      <c r="M575" s="126"/>
      <c r="N575" s="126"/>
      <c r="O575" s="126"/>
      <c r="P575" s="126"/>
      <c r="Q575" s="126"/>
      <c r="R575" s="126"/>
      <c r="S575" s="126"/>
      <c r="T575" s="126"/>
      <c r="U575" s="126"/>
      <c r="V575" s="126"/>
      <c r="W575" s="126"/>
      <c r="X575" s="126"/>
      <c r="Y575" s="126"/>
      <c r="Z575" s="126"/>
      <c r="AA575" s="126"/>
      <c r="AB575" s="126"/>
      <c r="AC575" s="126"/>
      <c r="AD575" s="126"/>
      <c r="AE575" s="126"/>
      <c r="AF575" s="126"/>
      <c r="AG575" s="126"/>
      <c r="AH575" s="126"/>
      <c r="AI575" s="126"/>
      <c r="AJ575" s="126"/>
      <c r="AK575" s="126"/>
      <c r="AL575" s="126"/>
      <c r="AM575" s="126"/>
      <c r="AN575" s="126"/>
      <c r="AO575" s="126"/>
      <c r="AP575" s="126"/>
    </row>
    <row r="576" customHeight="1" spans="12:42">
      <c r="L576" s="126"/>
      <c r="M576" s="126"/>
      <c r="N576" s="126"/>
      <c r="O576" s="126"/>
      <c r="P576" s="126"/>
      <c r="Q576" s="126"/>
      <c r="R576" s="126"/>
      <c r="S576" s="126"/>
      <c r="T576" s="126"/>
      <c r="U576" s="126"/>
      <c r="V576" s="126"/>
      <c r="W576" s="126"/>
      <c r="X576" s="126"/>
      <c r="Y576" s="126"/>
      <c r="Z576" s="126"/>
      <c r="AA576" s="126"/>
      <c r="AB576" s="126"/>
      <c r="AC576" s="126"/>
      <c r="AD576" s="126"/>
      <c r="AE576" s="126"/>
      <c r="AF576" s="126"/>
      <c r="AG576" s="126"/>
      <c r="AH576" s="126"/>
      <c r="AI576" s="126"/>
      <c r="AJ576" s="126"/>
      <c r="AK576" s="126"/>
      <c r="AL576" s="126"/>
      <c r="AM576" s="126"/>
      <c r="AN576" s="126"/>
      <c r="AO576" s="126"/>
      <c r="AP576" s="126"/>
    </row>
    <row r="577" customHeight="1" spans="12:42">
      <c r="L577" s="126"/>
      <c r="M577" s="126"/>
      <c r="N577" s="126"/>
      <c r="O577" s="126"/>
      <c r="P577" s="126"/>
      <c r="Q577" s="126"/>
      <c r="R577" s="126"/>
      <c r="S577" s="126"/>
      <c r="T577" s="126"/>
      <c r="U577" s="126"/>
      <c r="V577" s="126"/>
      <c r="W577" s="126"/>
      <c r="X577" s="126"/>
      <c r="Y577" s="126"/>
      <c r="Z577" s="126"/>
      <c r="AA577" s="126"/>
      <c r="AB577" s="126"/>
      <c r="AC577" s="126"/>
      <c r="AD577" s="126"/>
      <c r="AE577" s="126"/>
      <c r="AF577" s="126"/>
      <c r="AG577" s="126"/>
      <c r="AH577" s="126"/>
      <c r="AI577" s="126"/>
      <c r="AJ577" s="126"/>
      <c r="AK577" s="126"/>
      <c r="AL577" s="126"/>
      <c r="AM577" s="126"/>
      <c r="AN577" s="126"/>
      <c r="AO577" s="126"/>
      <c r="AP577" s="126"/>
    </row>
    <row r="578" customHeight="1" spans="12:42">
      <c r="L578" s="126"/>
      <c r="M578" s="126"/>
      <c r="N578" s="126"/>
      <c r="O578" s="126"/>
      <c r="P578" s="126"/>
      <c r="Q578" s="126"/>
      <c r="R578" s="126"/>
      <c r="S578" s="126"/>
      <c r="T578" s="126"/>
      <c r="U578" s="126"/>
      <c r="V578" s="126"/>
      <c r="W578" s="126"/>
      <c r="X578" s="126"/>
      <c r="Y578" s="126"/>
      <c r="Z578" s="126"/>
      <c r="AA578" s="126"/>
      <c r="AB578" s="126"/>
      <c r="AC578" s="126"/>
      <c r="AD578" s="126"/>
      <c r="AE578" s="126"/>
      <c r="AF578" s="126"/>
      <c r="AG578" s="126"/>
      <c r="AH578" s="126"/>
      <c r="AI578" s="126"/>
      <c r="AJ578" s="126"/>
      <c r="AK578" s="126"/>
      <c r="AL578" s="126"/>
      <c r="AM578" s="126"/>
      <c r="AN578" s="126"/>
      <c r="AO578" s="126"/>
      <c r="AP578" s="126"/>
    </row>
    <row r="579" customHeight="1" spans="12:42">
      <c r="L579" s="126"/>
      <c r="M579" s="126"/>
      <c r="N579" s="126"/>
      <c r="O579" s="126"/>
      <c r="P579" s="126"/>
      <c r="Q579" s="126"/>
      <c r="R579" s="126"/>
      <c r="S579" s="126"/>
      <c r="T579" s="126"/>
      <c r="U579" s="126"/>
      <c r="V579" s="126"/>
      <c r="W579" s="126"/>
      <c r="X579" s="126"/>
      <c r="Y579" s="126"/>
      <c r="Z579" s="126"/>
      <c r="AA579" s="126"/>
      <c r="AB579" s="126"/>
      <c r="AC579" s="126"/>
      <c r="AD579" s="126"/>
      <c r="AE579" s="126"/>
      <c r="AF579" s="126"/>
      <c r="AG579" s="126"/>
      <c r="AH579" s="126"/>
      <c r="AI579" s="126"/>
      <c r="AJ579" s="126"/>
      <c r="AK579" s="126"/>
      <c r="AL579" s="126"/>
      <c r="AM579" s="126"/>
      <c r="AN579" s="126"/>
      <c r="AO579" s="126"/>
      <c r="AP579" s="126"/>
    </row>
    <row r="580" customHeight="1" spans="12:42">
      <c r="L580" s="126"/>
      <c r="M580" s="126"/>
      <c r="N580" s="126"/>
      <c r="O580" s="126"/>
      <c r="P580" s="126"/>
      <c r="Q580" s="126"/>
      <c r="R580" s="126"/>
      <c r="S580" s="126"/>
      <c r="T580" s="126"/>
      <c r="U580" s="126"/>
      <c r="V580" s="126"/>
      <c r="W580" s="126"/>
      <c r="X580" s="126"/>
      <c r="Y580" s="126"/>
      <c r="Z580" s="126"/>
      <c r="AA580" s="126"/>
      <c r="AB580" s="126"/>
      <c r="AC580" s="126"/>
      <c r="AD580" s="126"/>
      <c r="AE580" s="126"/>
      <c r="AF580" s="126"/>
      <c r="AG580" s="126"/>
      <c r="AH580" s="126"/>
      <c r="AI580" s="126"/>
      <c r="AJ580" s="126"/>
      <c r="AK580" s="126"/>
      <c r="AL580" s="126"/>
      <c r="AM580" s="126"/>
      <c r="AN580" s="126"/>
      <c r="AO580" s="126"/>
      <c r="AP580" s="126"/>
    </row>
    <row r="581" customHeight="1" spans="12:42">
      <c r="L581" s="126"/>
      <c r="M581" s="126"/>
      <c r="N581" s="126"/>
      <c r="O581" s="126"/>
      <c r="P581" s="126"/>
      <c r="Q581" s="126"/>
      <c r="R581" s="126"/>
      <c r="S581" s="126"/>
      <c r="T581" s="126"/>
      <c r="U581" s="126"/>
      <c r="V581" s="126"/>
      <c r="W581" s="126"/>
      <c r="X581" s="126"/>
      <c r="Y581" s="126"/>
      <c r="Z581" s="126"/>
      <c r="AA581" s="126"/>
      <c r="AB581" s="126"/>
      <c r="AC581" s="126"/>
      <c r="AD581" s="126"/>
      <c r="AE581" s="126"/>
      <c r="AF581" s="126"/>
      <c r="AG581" s="126"/>
      <c r="AH581" s="126"/>
      <c r="AI581" s="126"/>
      <c r="AJ581" s="126"/>
      <c r="AK581" s="126"/>
      <c r="AL581" s="126"/>
      <c r="AM581" s="126"/>
      <c r="AN581" s="126"/>
      <c r="AO581" s="126"/>
      <c r="AP581" s="126"/>
    </row>
    <row r="582" customHeight="1" spans="12:42">
      <c r="L582" s="126"/>
      <c r="M582" s="126"/>
      <c r="N582" s="126"/>
      <c r="O582" s="126"/>
      <c r="P582" s="126"/>
      <c r="Q582" s="126"/>
      <c r="R582" s="126"/>
      <c r="S582" s="126"/>
      <c r="T582" s="126"/>
      <c r="U582" s="126"/>
      <c r="V582" s="126"/>
      <c r="W582" s="126"/>
      <c r="X582" s="126"/>
      <c r="Y582" s="126"/>
      <c r="Z582" s="126"/>
      <c r="AA582" s="126"/>
      <c r="AB582" s="126"/>
      <c r="AC582" s="126"/>
      <c r="AD582" s="126"/>
      <c r="AE582" s="126"/>
      <c r="AF582" s="126"/>
      <c r="AG582" s="126"/>
      <c r="AH582" s="126"/>
      <c r="AI582" s="126"/>
      <c r="AJ582" s="126"/>
      <c r="AK582" s="126"/>
      <c r="AL582" s="126"/>
      <c r="AM582" s="126"/>
      <c r="AN582" s="126"/>
      <c r="AO582" s="126"/>
      <c r="AP582" s="126"/>
    </row>
    <row r="583" customHeight="1" spans="12:42">
      <c r="L583" s="126"/>
      <c r="M583" s="126"/>
      <c r="N583" s="126"/>
      <c r="O583" s="126"/>
      <c r="P583" s="126"/>
      <c r="Q583" s="126"/>
      <c r="R583" s="126"/>
      <c r="S583" s="126"/>
      <c r="T583" s="126"/>
      <c r="U583" s="126"/>
      <c r="V583" s="126"/>
      <c r="W583" s="126"/>
      <c r="X583" s="126"/>
      <c r="Y583" s="126"/>
      <c r="Z583" s="126"/>
      <c r="AA583" s="126"/>
      <c r="AB583" s="126"/>
      <c r="AC583" s="126"/>
      <c r="AD583" s="126"/>
      <c r="AE583" s="126"/>
      <c r="AF583" s="126"/>
      <c r="AG583" s="126"/>
      <c r="AH583" s="126"/>
      <c r="AI583" s="126"/>
      <c r="AJ583" s="126"/>
      <c r="AK583" s="126"/>
      <c r="AL583" s="126"/>
      <c r="AM583" s="126"/>
      <c r="AN583" s="126"/>
      <c r="AO583" s="126"/>
      <c r="AP583" s="126"/>
    </row>
    <row r="584" customHeight="1" spans="12:42">
      <c r="L584" s="126"/>
      <c r="M584" s="126"/>
      <c r="N584" s="126"/>
      <c r="O584" s="126"/>
      <c r="P584" s="126"/>
      <c r="Q584" s="126"/>
      <c r="R584" s="126"/>
      <c r="S584" s="126"/>
      <c r="T584" s="126"/>
      <c r="U584" s="126"/>
      <c r="V584" s="126"/>
      <c r="W584" s="126"/>
      <c r="X584" s="126"/>
      <c r="Y584" s="126"/>
      <c r="Z584" s="126"/>
      <c r="AA584" s="126"/>
      <c r="AB584" s="126"/>
      <c r="AC584" s="126"/>
      <c r="AD584" s="126"/>
      <c r="AE584" s="126"/>
      <c r="AF584" s="126"/>
      <c r="AG584" s="126"/>
      <c r="AH584" s="126"/>
      <c r="AI584" s="126"/>
      <c r="AJ584" s="126"/>
      <c r="AK584" s="126"/>
      <c r="AL584" s="126"/>
      <c r="AM584" s="126"/>
      <c r="AN584" s="126"/>
      <c r="AO584" s="126"/>
      <c r="AP584" s="126"/>
    </row>
    <row r="585" customHeight="1" spans="12:42">
      <c r="L585" s="126"/>
      <c r="M585" s="126"/>
      <c r="N585" s="126"/>
      <c r="O585" s="126"/>
      <c r="P585" s="126"/>
      <c r="Q585" s="126"/>
      <c r="R585" s="126"/>
      <c r="S585" s="126"/>
      <c r="T585" s="126"/>
      <c r="U585" s="126"/>
      <c r="V585" s="126"/>
      <c r="W585" s="126"/>
      <c r="X585" s="126"/>
      <c r="Y585" s="126"/>
      <c r="Z585" s="126"/>
      <c r="AA585" s="126"/>
      <c r="AB585" s="126"/>
      <c r="AC585" s="126"/>
      <c r="AD585" s="126"/>
      <c r="AE585" s="126"/>
      <c r="AF585" s="126"/>
      <c r="AG585" s="126"/>
      <c r="AH585" s="126"/>
      <c r="AI585" s="126"/>
      <c r="AJ585" s="126"/>
      <c r="AK585" s="126"/>
      <c r="AL585" s="126"/>
      <c r="AM585" s="126"/>
      <c r="AN585" s="126"/>
      <c r="AO585" s="126"/>
      <c r="AP585" s="126"/>
    </row>
    <row r="586" customHeight="1" spans="12:42">
      <c r="L586" s="126"/>
      <c r="M586" s="126"/>
      <c r="N586" s="126"/>
      <c r="O586" s="126"/>
      <c r="P586" s="126"/>
      <c r="Q586" s="126"/>
      <c r="R586" s="126"/>
      <c r="S586" s="126"/>
      <c r="T586" s="126"/>
      <c r="U586" s="126"/>
      <c r="V586" s="126"/>
      <c r="W586" s="126"/>
      <c r="X586" s="126"/>
      <c r="Y586" s="126"/>
      <c r="Z586" s="126"/>
      <c r="AA586" s="126"/>
      <c r="AB586" s="126"/>
      <c r="AC586" s="126"/>
      <c r="AD586" s="126"/>
      <c r="AE586" s="126"/>
      <c r="AF586" s="126"/>
      <c r="AG586" s="126"/>
      <c r="AH586" s="126"/>
      <c r="AI586" s="126"/>
      <c r="AJ586" s="126"/>
      <c r="AK586" s="126"/>
      <c r="AL586" s="126"/>
      <c r="AM586" s="126"/>
      <c r="AN586" s="126"/>
      <c r="AO586" s="126"/>
      <c r="AP586" s="126"/>
    </row>
    <row r="587" customHeight="1" spans="12:42">
      <c r="L587" s="126"/>
      <c r="M587" s="126"/>
      <c r="N587" s="126"/>
      <c r="O587" s="126"/>
      <c r="P587" s="126"/>
      <c r="Q587" s="126"/>
      <c r="R587" s="126"/>
      <c r="S587" s="126"/>
      <c r="T587" s="126"/>
      <c r="U587" s="126"/>
      <c r="V587" s="126"/>
      <c r="W587" s="126"/>
      <c r="X587" s="126"/>
      <c r="Y587" s="126"/>
      <c r="Z587" s="126"/>
      <c r="AA587" s="126"/>
      <c r="AB587" s="126"/>
      <c r="AC587" s="126"/>
      <c r="AD587" s="126"/>
      <c r="AE587" s="126"/>
      <c r="AF587" s="126"/>
      <c r="AG587" s="126"/>
      <c r="AH587" s="126"/>
      <c r="AI587" s="126"/>
      <c r="AJ587" s="126"/>
      <c r="AK587" s="126"/>
      <c r="AL587" s="126"/>
      <c r="AM587" s="126"/>
      <c r="AN587" s="126"/>
      <c r="AO587" s="126"/>
      <c r="AP587" s="126"/>
    </row>
    <row r="588" customHeight="1" spans="12:42">
      <c r="L588" s="126"/>
      <c r="M588" s="126"/>
      <c r="N588" s="126"/>
      <c r="O588" s="126"/>
      <c r="P588" s="126"/>
      <c r="Q588" s="126"/>
      <c r="R588" s="126"/>
      <c r="S588" s="126"/>
      <c r="T588" s="126"/>
      <c r="U588" s="126"/>
      <c r="V588" s="126"/>
      <c r="W588" s="126"/>
      <c r="X588" s="126"/>
      <c r="Y588" s="126"/>
      <c r="Z588" s="126"/>
      <c r="AA588" s="126"/>
      <c r="AB588" s="126"/>
      <c r="AC588" s="126"/>
      <c r="AD588" s="126"/>
      <c r="AE588" s="126"/>
      <c r="AF588" s="126"/>
      <c r="AG588" s="126"/>
      <c r="AH588" s="126"/>
      <c r="AI588" s="126"/>
      <c r="AJ588" s="126"/>
      <c r="AK588" s="126"/>
      <c r="AL588" s="126"/>
      <c r="AM588" s="126"/>
      <c r="AN588" s="126"/>
      <c r="AO588" s="126"/>
      <c r="AP588" s="126"/>
    </row>
    <row r="589" customHeight="1" spans="12:42">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row>
    <row r="590" customHeight="1" spans="12:42">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row>
    <row r="591" customHeight="1" spans="12:42">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row>
    <row r="592" customHeight="1" spans="12:42">
      <c r="L592" s="126"/>
      <c r="M592" s="126"/>
      <c r="N592" s="126"/>
      <c r="O592" s="126"/>
      <c r="P592" s="126"/>
      <c r="Q592" s="126"/>
      <c r="R592" s="126"/>
      <c r="S592" s="126"/>
      <c r="T592" s="126"/>
      <c r="U592" s="126"/>
      <c r="V592" s="126"/>
      <c r="W592" s="126"/>
      <c r="X592" s="126"/>
      <c r="Y592" s="126"/>
      <c r="Z592" s="126"/>
      <c r="AA592" s="126"/>
      <c r="AB592" s="126"/>
      <c r="AC592" s="126"/>
      <c r="AD592" s="126"/>
      <c r="AE592" s="126"/>
      <c r="AF592" s="126"/>
      <c r="AG592" s="126"/>
      <c r="AH592" s="126"/>
      <c r="AI592" s="126"/>
      <c r="AJ592" s="126"/>
      <c r="AK592" s="126"/>
      <c r="AL592" s="126"/>
      <c r="AM592" s="126"/>
      <c r="AN592" s="126"/>
      <c r="AO592" s="126"/>
      <c r="AP592" s="126"/>
    </row>
    <row r="593" customHeight="1" spans="12:42">
      <c r="L593" s="126"/>
      <c r="M593" s="126"/>
      <c r="N593" s="126"/>
      <c r="O593" s="126"/>
      <c r="P593" s="126"/>
      <c r="Q593" s="126"/>
      <c r="R593" s="126"/>
      <c r="S593" s="126"/>
      <c r="T593" s="126"/>
      <c r="U593" s="126"/>
      <c r="V593" s="126"/>
      <c r="W593" s="126"/>
      <c r="X593" s="126"/>
      <c r="Y593" s="126"/>
      <c r="Z593" s="126"/>
      <c r="AA593" s="126"/>
      <c r="AB593" s="126"/>
      <c r="AC593" s="126"/>
      <c r="AD593" s="126"/>
      <c r="AE593" s="126"/>
      <c r="AF593" s="126"/>
      <c r="AG593" s="126"/>
      <c r="AH593" s="126"/>
      <c r="AI593" s="126"/>
      <c r="AJ593" s="126"/>
      <c r="AK593" s="126"/>
      <c r="AL593" s="126"/>
      <c r="AM593" s="126"/>
      <c r="AN593" s="126"/>
      <c r="AO593" s="126"/>
      <c r="AP593" s="126"/>
    </row>
    <row r="594" customHeight="1" spans="12:42">
      <c r="L594" s="126"/>
      <c r="M594" s="126"/>
      <c r="N594" s="126"/>
      <c r="O594" s="126"/>
      <c r="P594" s="126"/>
      <c r="Q594" s="126"/>
      <c r="R594" s="126"/>
      <c r="S594" s="126"/>
      <c r="T594" s="126"/>
      <c r="U594" s="126"/>
      <c r="V594" s="126"/>
      <c r="W594" s="126"/>
      <c r="X594" s="126"/>
      <c r="Y594" s="126"/>
      <c r="Z594" s="126"/>
      <c r="AA594" s="126"/>
      <c r="AB594" s="126"/>
      <c r="AC594" s="126"/>
      <c r="AD594" s="126"/>
      <c r="AE594" s="126"/>
      <c r="AF594" s="126"/>
      <c r="AG594" s="126"/>
      <c r="AH594" s="126"/>
      <c r="AI594" s="126"/>
      <c r="AJ594" s="126"/>
      <c r="AK594" s="126"/>
      <c r="AL594" s="126"/>
      <c r="AM594" s="126"/>
      <c r="AN594" s="126"/>
      <c r="AO594" s="126"/>
      <c r="AP594" s="126"/>
    </row>
    <row r="595" customHeight="1" spans="12:42">
      <c r="L595" s="126"/>
      <c r="M595" s="126"/>
      <c r="N595" s="126"/>
      <c r="O595" s="126"/>
      <c r="P595" s="126"/>
      <c r="Q595" s="126"/>
      <c r="R595" s="126"/>
      <c r="S595" s="126"/>
      <c r="T595" s="126"/>
      <c r="U595" s="126"/>
      <c r="V595" s="126"/>
      <c r="W595" s="126"/>
      <c r="X595" s="126"/>
      <c r="Y595" s="126"/>
      <c r="Z595" s="126"/>
      <c r="AA595" s="126"/>
      <c r="AB595" s="126"/>
      <c r="AC595" s="126"/>
      <c r="AD595" s="126"/>
      <c r="AE595" s="126"/>
      <c r="AF595" s="126"/>
      <c r="AG595" s="126"/>
      <c r="AH595" s="126"/>
      <c r="AI595" s="126"/>
      <c r="AJ595" s="126"/>
      <c r="AK595" s="126"/>
      <c r="AL595" s="126"/>
      <c r="AM595" s="126"/>
      <c r="AN595" s="126"/>
      <c r="AO595" s="126"/>
      <c r="AP595" s="126"/>
    </row>
    <row r="596" customHeight="1" spans="12:42">
      <c r="L596" s="126"/>
      <c r="M596" s="126"/>
      <c r="N596" s="126"/>
      <c r="O596" s="126"/>
      <c r="P596" s="126"/>
      <c r="Q596" s="126"/>
      <c r="R596" s="126"/>
      <c r="S596" s="126"/>
      <c r="T596" s="126"/>
      <c r="U596" s="126"/>
      <c r="V596" s="126"/>
      <c r="W596" s="126"/>
      <c r="X596" s="126"/>
      <c r="Y596" s="126"/>
      <c r="Z596" s="126"/>
      <c r="AA596" s="126"/>
      <c r="AB596" s="126"/>
      <c r="AC596" s="126"/>
      <c r="AD596" s="126"/>
      <c r="AE596" s="126"/>
      <c r="AF596" s="126"/>
      <c r="AG596" s="126"/>
      <c r="AH596" s="126"/>
      <c r="AI596" s="126"/>
      <c r="AJ596" s="126"/>
      <c r="AK596" s="126"/>
      <c r="AL596" s="126"/>
      <c r="AM596" s="126"/>
      <c r="AN596" s="126"/>
      <c r="AO596" s="126"/>
      <c r="AP596" s="126"/>
    </row>
    <row r="597" customHeight="1" spans="12:42">
      <c r="L597" s="126"/>
      <c r="M597" s="126"/>
      <c r="N597" s="126"/>
      <c r="O597" s="126"/>
      <c r="P597" s="126"/>
      <c r="Q597" s="126"/>
      <c r="R597" s="126"/>
      <c r="S597" s="126"/>
      <c r="T597" s="126"/>
      <c r="U597" s="126"/>
      <c r="V597" s="126"/>
      <c r="W597" s="126"/>
      <c r="X597" s="126"/>
      <c r="Y597" s="126"/>
      <c r="Z597" s="126"/>
      <c r="AA597" s="126"/>
      <c r="AB597" s="126"/>
      <c r="AC597" s="126"/>
      <c r="AD597" s="126"/>
      <c r="AE597" s="126"/>
      <c r="AF597" s="126"/>
      <c r="AG597" s="126"/>
      <c r="AH597" s="126"/>
      <c r="AI597" s="126"/>
      <c r="AJ597" s="126"/>
      <c r="AK597" s="126"/>
      <c r="AL597" s="126"/>
      <c r="AM597" s="126"/>
      <c r="AN597" s="126"/>
      <c r="AO597" s="126"/>
      <c r="AP597" s="126"/>
    </row>
    <row r="598" customHeight="1" spans="12:42">
      <c r="L598" s="126"/>
      <c r="M598" s="126"/>
      <c r="N598" s="126"/>
      <c r="O598" s="126"/>
      <c r="P598" s="126"/>
      <c r="Q598" s="126"/>
      <c r="R598" s="126"/>
      <c r="S598" s="126"/>
      <c r="T598" s="126"/>
      <c r="U598" s="126"/>
      <c r="V598" s="126"/>
      <c r="W598" s="126"/>
      <c r="X598" s="126"/>
      <c r="Y598" s="126"/>
      <c r="Z598" s="126"/>
      <c r="AA598" s="126"/>
      <c r="AB598" s="126"/>
      <c r="AC598" s="126"/>
      <c r="AD598" s="126"/>
      <c r="AE598" s="126"/>
      <c r="AF598" s="126"/>
      <c r="AG598" s="126"/>
      <c r="AH598" s="126"/>
      <c r="AI598" s="126"/>
      <c r="AJ598" s="126"/>
      <c r="AK598" s="126"/>
      <c r="AL598" s="126"/>
      <c r="AM598" s="126"/>
      <c r="AN598" s="126"/>
      <c r="AO598" s="126"/>
      <c r="AP598" s="126"/>
    </row>
    <row r="599" customHeight="1" spans="12:42">
      <c r="L599" s="126"/>
      <c r="M599" s="126"/>
      <c r="N599" s="126"/>
      <c r="O599" s="126"/>
      <c r="P599" s="126"/>
      <c r="Q599" s="126"/>
      <c r="R599" s="126"/>
      <c r="S599" s="126"/>
      <c r="T599" s="126"/>
      <c r="U599" s="126"/>
      <c r="V599" s="126"/>
      <c r="W599" s="126"/>
      <c r="X599" s="126"/>
      <c r="Y599" s="126"/>
      <c r="Z599" s="126"/>
      <c r="AA599" s="126"/>
      <c r="AB599" s="126"/>
      <c r="AC599" s="126"/>
      <c r="AD599" s="126"/>
      <c r="AE599" s="126"/>
      <c r="AF599" s="126"/>
      <c r="AG599" s="126"/>
      <c r="AH599" s="126"/>
      <c r="AI599" s="126"/>
      <c r="AJ599" s="126"/>
      <c r="AK599" s="126"/>
      <c r="AL599" s="126"/>
      <c r="AM599" s="126"/>
      <c r="AN599" s="126"/>
      <c r="AO599" s="126"/>
      <c r="AP599" s="126"/>
    </row>
    <row r="600" customHeight="1" spans="12:42">
      <c r="L600" s="126"/>
      <c r="M600" s="126"/>
      <c r="N600" s="126"/>
      <c r="O600" s="126"/>
      <c r="P600" s="126"/>
      <c r="Q600" s="126"/>
      <c r="R600" s="126"/>
      <c r="S600" s="126"/>
      <c r="T600" s="126"/>
      <c r="U600" s="126"/>
      <c r="V600" s="126"/>
      <c r="W600" s="126"/>
      <c r="X600" s="126"/>
      <c r="Y600" s="126"/>
      <c r="Z600" s="126"/>
      <c r="AA600" s="126"/>
      <c r="AB600" s="126"/>
      <c r="AC600" s="126"/>
      <c r="AD600" s="126"/>
      <c r="AE600" s="126"/>
      <c r="AF600" s="126"/>
      <c r="AG600" s="126"/>
      <c r="AH600" s="126"/>
      <c r="AI600" s="126"/>
      <c r="AJ600" s="126"/>
      <c r="AK600" s="126"/>
      <c r="AL600" s="126"/>
      <c r="AM600" s="126"/>
      <c r="AN600" s="126"/>
      <c r="AO600" s="126"/>
      <c r="AP600" s="126"/>
    </row>
    <row r="601" customHeight="1" spans="12:42">
      <c r="L601" s="126"/>
      <c r="M601" s="126"/>
      <c r="N601" s="126"/>
      <c r="O601" s="126"/>
      <c r="P601" s="126"/>
      <c r="Q601" s="126"/>
      <c r="R601" s="126"/>
      <c r="S601" s="126"/>
      <c r="T601" s="126"/>
      <c r="U601" s="126"/>
      <c r="V601" s="126"/>
      <c r="W601" s="126"/>
      <c r="X601" s="126"/>
      <c r="Y601" s="126"/>
      <c r="Z601" s="126"/>
      <c r="AA601" s="126"/>
      <c r="AB601" s="126"/>
      <c r="AC601" s="126"/>
      <c r="AD601" s="126"/>
      <c r="AE601" s="126"/>
      <c r="AF601" s="126"/>
      <c r="AG601" s="126"/>
      <c r="AH601" s="126"/>
      <c r="AI601" s="126"/>
      <c r="AJ601" s="126"/>
      <c r="AK601" s="126"/>
      <c r="AL601" s="126"/>
      <c r="AM601" s="126"/>
      <c r="AN601" s="126"/>
      <c r="AO601" s="126"/>
      <c r="AP601" s="126"/>
    </row>
    <row r="602" customHeight="1" spans="12:42">
      <c r="L602" s="126"/>
      <c r="M602" s="126"/>
      <c r="N602" s="126"/>
      <c r="O602" s="126"/>
      <c r="P602" s="126"/>
      <c r="Q602" s="126"/>
      <c r="R602" s="126"/>
      <c r="S602" s="126"/>
      <c r="T602" s="126"/>
      <c r="U602" s="126"/>
      <c r="V602" s="126"/>
      <c r="W602" s="126"/>
      <c r="X602" s="126"/>
      <c r="Y602" s="126"/>
      <c r="Z602" s="126"/>
      <c r="AA602" s="126"/>
      <c r="AB602" s="126"/>
      <c r="AC602" s="126"/>
      <c r="AD602" s="126"/>
      <c r="AE602" s="126"/>
      <c r="AF602" s="126"/>
      <c r="AG602" s="126"/>
      <c r="AH602" s="126"/>
      <c r="AI602" s="126"/>
      <c r="AJ602" s="126"/>
      <c r="AK602" s="126"/>
      <c r="AL602" s="126"/>
      <c r="AM602" s="126"/>
      <c r="AN602" s="126"/>
      <c r="AO602" s="126"/>
      <c r="AP602" s="126"/>
    </row>
    <row r="603" customHeight="1" spans="12:42">
      <c r="L603" s="126"/>
      <c r="M603" s="126"/>
      <c r="N603" s="126"/>
      <c r="O603" s="126"/>
      <c r="P603" s="126"/>
      <c r="Q603" s="126"/>
      <c r="R603" s="126"/>
      <c r="S603" s="126"/>
      <c r="T603" s="126"/>
      <c r="U603" s="126"/>
      <c r="V603" s="126"/>
      <c r="W603" s="126"/>
      <c r="X603" s="126"/>
      <c r="Y603" s="126"/>
      <c r="Z603" s="126"/>
      <c r="AA603" s="126"/>
      <c r="AB603" s="126"/>
      <c r="AC603" s="126"/>
      <c r="AD603" s="126"/>
      <c r="AE603" s="126"/>
      <c r="AF603" s="126"/>
      <c r="AG603" s="126"/>
      <c r="AH603" s="126"/>
      <c r="AI603" s="126"/>
      <c r="AJ603" s="126"/>
      <c r="AK603" s="126"/>
      <c r="AL603" s="126"/>
      <c r="AM603" s="126"/>
      <c r="AN603" s="126"/>
      <c r="AO603" s="126"/>
      <c r="AP603" s="126"/>
    </row>
    <row r="604" customHeight="1" spans="12:42">
      <c r="L604" s="126"/>
      <c r="M604" s="126"/>
      <c r="N604" s="126"/>
      <c r="O604" s="126"/>
      <c r="P604" s="126"/>
      <c r="Q604" s="126"/>
      <c r="R604" s="126"/>
      <c r="S604" s="126"/>
      <c r="T604" s="126"/>
      <c r="U604" s="126"/>
      <c r="V604" s="126"/>
      <c r="W604" s="126"/>
      <c r="X604" s="126"/>
      <c r="Y604" s="126"/>
      <c r="Z604" s="126"/>
      <c r="AA604" s="126"/>
      <c r="AB604" s="126"/>
      <c r="AC604" s="126"/>
      <c r="AD604" s="126"/>
      <c r="AE604" s="126"/>
      <c r="AF604" s="126"/>
      <c r="AG604" s="126"/>
      <c r="AH604" s="126"/>
      <c r="AI604" s="126"/>
      <c r="AJ604" s="126"/>
      <c r="AK604" s="126"/>
      <c r="AL604" s="126"/>
      <c r="AM604" s="126"/>
      <c r="AN604" s="126"/>
      <c r="AO604" s="126"/>
      <c r="AP604" s="126"/>
    </row>
    <row r="605" customHeight="1" spans="12:42">
      <c r="L605" s="126"/>
      <c r="M605" s="126"/>
      <c r="N605" s="126"/>
      <c r="O605" s="126"/>
      <c r="P605" s="126"/>
      <c r="Q605" s="126"/>
      <c r="R605" s="126"/>
      <c r="S605" s="126"/>
      <c r="T605" s="126"/>
      <c r="U605" s="126"/>
      <c r="V605" s="126"/>
      <c r="W605" s="126"/>
      <c r="X605" s="126"/>
      <c r="Y605" s="126"/>
      <c r="Z605" s="126"/>
      <c r="AA605" s="126"/>
      <c r="AB605" s="126"/>
      <c r="AC605" s="126"/>
      <c r="AD605" s="126"/>
      <c r="AE605" s="126"/>
      <c r="AF605" s="126"/>
      <c r="AG605" s="126"/>
      <c r="AH605" s="126"/>
      <c r="AI605" s="126"/>
      <c r="AJ605" s="126"/>
      <c r="AK605" s="126"/>
      <c r="AL605" s="126"/>
      <c r="AM605" s="126"/>
      <c r="AN605" s="126"/>
      <c r="AO605" s="126"/>
      <c r="AP605" s="126"/>
    </row>
    <row r="606" customHeight="1" spans="12:42">
      <c r="L606" s="126"/>
      <c r="M606" s="126"/>
      <c r="N606" s="126"/>
      <c r="O606" s="126"/>
      <c r="P606" s="126"/>
      <c r="Q606" s="126"/>
      <c r="R606" s="126"/>
      <c r="S606" s="126"/>
      <c r="T606" s="126"/>
      <c r="U606" s="126"/>
      <c r="V606" s="126"/>
      <c r="W606" s="126"/>
      <c r="X606" s="126"/>
      <c r="Y606" s="126"/>
      <c r="Z606" s="126"/>
      <c r="AA606" s="126"/>
      <c r="AB606" s="126"/>
      <c r="AC606" s="126"/>
      <c r="AD606" s="126"/>
      <c r="AE606" s="126"/>
      <c r="AF606" s="126"/>
      <c r="AG606" s="126"/>
      <c r="AH606" s="126"/>
      <c r="AI606" s="126"/>
      <c r="AJ606" s="126"/>
      <c r="AK606" s="126"/>
      <c r="AL606" s="126"/>
      <c r="AM606" s="126"/>
      <c r="AN606" s="126"/>
      <c r="AO606" s="126"/>
      <c r="AP606" s="126"/>
    </row>
    <row r="607" customHeight="1" spans="12:42">
      <c r="L607" s="126"/>
      <c r="M607" s="126"/>
      <c r="N607" s="126"/>
      <c r="O607" s="126"/>
      <c r="P607" s="126"/>
      <c r="Q607" s="126"/>
      <c r="R607" s="126"/>
      <c r="S607" s="126"/>
      <c r="T607" s="126"/>
      <c r="U607" s="126"/>
      <c r="V607" s="126"/>
      <c r="W607" s="126"/>
      <c r="X607" s="126"/>
      <c r="Y607" s="126"/>
      <c r="Z607" s="126"/>
      <c r="AA607" s="126"/>
      <c r="AB607" s="126"/>
      <c r="AC607" s="126"/>
      <c r="AD607" s="126"/>
      <c r="AE607" s="126"/>
      <c r="AF607" s="126"/>
      <c r="AG607" s="126"/>
      <c r="AH607" s="126"/>
      <c r="AI607" s="126"/>
      <c r="AJ607" s="126"/>
      <c r="AK607" s="126"/>
      <c r="AL607" s="126"/>
      <c r="AM607" s="126"/>
      <c r="AN607" s="126"/>
      <c r="AO607" s="126"/>
      <c r="AP607" s="126"/>
    </row>
    <row r="608" customHeight="1" spans="12:42">
      <c r="L608" s="126"/>
      <c r="M608" s="126"/>
      <c r="N608" s="126"/>
      <c r="O608" s="126"/>
      <c r="P608" s="126"/>
      <c r="Q608" s="126"/>
      <c r="R608" s="126"/>
      <c r="S608" s="126"/>
      <c r="T608" s="126"/>
      <c r="U608" s="126"/>
      <c r="V608" s="126"/>
      <c r="W608" s="126"/>
      <c r="X608" s="126"/>
      <c r="Y608" s="126"/>
      <c r="Z608" s="126"/>
      <c r="AA608" s="126"/>
      <c r="AB608" s="126"/>
      <c r="AC608" s="126"/>
      <c r="AD608" s="126"/>
      <c r="AE608" s="126"/>
      <c r="AF608" s="126"/>
      <c r="AG608" s="126"/>
      <c r="AH608" s="126"/>
      <c r="AI608" s="126"/>
      <c r="AJ608" s="126"/>
      <c r="AK608" s="126"/>
      <c r="AL608" s="126"/>
      <c r="AM608" s="126"/>
      <c r="AN608" s="126"/>
      <c r="AO608" s="126"/>
      <c r="AP608" s="126"/>
    </row>
    <row r="609" customHeight="1" spans="12:42">
      <c r="L609" s="126"/>
      <c r="M609" s="126"/>
      <c r="N609" s="126"/>
      <c r="O609" s="126"/>
      <c r="P609" s="126"/>
      <c r="Q609" s="126"/>
      <c r="R609" s="126"/>
      <c r="S609" s="126"/>
      <c r="T609" s="126"/>
      <c r="U609" s="126"/>
      <c r="V609" s="126"/>
      <c r="W609" s="126"/>
      <c r="X609" s="126"/>
      <c r="Y609" s="126"/>
      <c r="Z609" s="126"/>
      <c r="AA609" s="126"/>
      <c r="AB609" s="126"/>
      <c r="AC609" s="126"/>
      <c r="AD609" s="126"/>
      <c r="AE609" s="126"/>
      <c r="AF609" s="126"/>
      <c r="AG609" s="126"/>
      <c r="AH609" s="126"/>
      <c r="AI609" s="126"/>
      <c r="AJ609" s="126"/>
      <c r="AK609" s="126"/>
      <c r="AL609" s="126"/>
      <c r="AM609" s="126"/>
      <c r="AN609" s="126"/>
      <c r="AO609" s="126"/>
      <c r="AP609" s="126"/>
    </row>
    <row r="610" customHeight="1" spans="12:42">
      <c r="L610" s="126"/>
      <c r="M610" s="126"/>
      <c r="N610" s="126"/>
      <c r="O610" s="126"/>
      <c r="P610" s="126"/>
      <c r="Q610" s="126"/>
      <c r="R610" s="126"/>
      <c r="S610" s="126"/>
      <c r="T610" s="126"/>
      <c r="U610" s="126"/>
      <c r="V610" s="126"/>
      <c r="W610" s="126"/>
      <c r="X610" s="126"/>
      <c r="Y610" s="126"/>
      <c r="Z610" s="126"/>
      <c r="AA610" s="126"/>
      <c r="AB610" s="126"/>
      <c r="AC610" s="126"/>
      <c r="AD610" s="126"/>
      <c r="AE610" s="126"/>
      <c r="AF610" s="126"/>
      <c r="AG610" s="126"/>
      <c r="AH610" s="126"/>
      <c r="AI610" s="126"/>
      <c r="AJ610" s="126"/>
      <c r="AK610" s="126"/>
      <c r="AL610" s="126"/>
      <c r="AM610" s="126"/>
      <c r="AN610" s="126"/>
      <c r="AO610" s="126"/>
      <c r="AP610" s="126"/>
    </row>
    <row r="611" customHeight="1" spans="12:42">
      <c r="L611" s="126"/>
      <c r="M611" s="126"/>
      <c r="N611" s="126"/>
      <c r="O611" s="126"/>
      <c r="P611" s="126"/>
      <c r="Q611" s="126"/>
      <c r="R611" s="126"/>
      <c r="S611" s="126"/>
      <c r="T611" s="126"/>
      <c r="U611" s="126"/>
      <c r="V611" s="126"/>
      <c r="W611" s="126"/>
      <c r="X611" s="126"/>
      <c r="Y611" s="126"/>
      <c r="Z611" s="126"/>
      <c r="AA611" s="126"/>
      <c r="AB611" s="126"/>
      <c r="AC611" s="126"/>
      <c r="AD611" s="126"/>
      <c r="AE611" s="126"/>
      <c r="AF611" s="126"/>
      <c r="AG611" s="126"/>
      <c r="AH611" s="126"/>
      <c r="AI611" s="126"/>
      <c r="AJ611" s="126"/>
      <c r="AK611" s="126"/>
      <c r="AL611" s="126"/>
      <c r="AM611" s="126"/>
      <c r="AN611" s="126"/>
      <c r="AO611" s="126"/>
      <c r="AP611" s="126"/>
    </row>
    <row r="612" customHeight="1" spans="12:42">
      <c r="L612" s="126"/>
      <c r="M612" s="126"/>
      <c r="N612" s="126"/>
      <c r="O612" s="126"/>
      <c r="P612" s="126"/>
      <c r="Q612" s="126"/>
      <c r="R612" s="126"/>
      <c r="S612" s="126"/>
      <c r="T612" s="126"/>
      <c r="U612" s="126"/>
      <c r="V612" s="126"/>
      <c r="W612" s="126"/>
      <c r="X612" s="126"/>
      <c r="Y612" s="126"/>
      <c r="Z612" s="126"/>
      <c r="AA612" s="126"/>
      <c r="AB612" s="126"/>
      <c r="AC612" s="126"/>
      <c r="AD612" s="126"/>
      <c r="AE612" s="126"/>
      <c r="AF612" s="126"/>
      <c r="AG612" s="126"/>
      <c r="AH612" s="126"/>
      <c r="AI612" s="126"/>
      <c r="AJ612" s="126"/>
      <c r="AK612" s="126"/>
      <c r="AL612" s="126"/>
      <c r="AM612" s="126"/>
      <c r="AN612" s="126"/>
      <c r="AO612" s="126"/>
      <c r="AP612" s="126"/>
    </row>
    <row r="613" customHeight="1" spans="12:42">
      <c r="L613" s="126"/>
      <c r="M613" s="126"/>
      <c r="N613" s="126"/>
      <c r="O613" s="126"/>
      <c r="P613" s="126"/>
      <c r="Q613" s="126"/>
      <c r="R613" s="126"/>
      <c r="S613" s="126"/>
      <c r="T613" s="126"/>
      <c r="U613" s="126"/>
      <c r="V613" s="126"/>
      <c r="W613" s="126"/>
      <c r="X613" s="126"/>
      <c r="Y613" s="126"/>
      <c r="Z613" s="126"/>
      <c r="AA613" s="126"/>
      <c r="AB613" s="126"/>
      <c r="AC613" s="126"/>
      <c r="AD613" s="126"/>
      <c r="AE613" s="126"/>
      <c r="AF613" s="126"/>
      <c r="AG613" s="126"/>
      <c r="AH613" s="126"/>
      <c r="AI613" s="126"/>
      <c r="AJ613" s="126"/>
      <c r="AK613" s="126"/>
      <c r="AL613" s="126"/>
      <c r="AM613" s="126"/>
      <c r="AN613" s="126"/>
      <c r="AO613" s="126"/>
      <c r="AP613" s="126"/>
    </row>
    <row r="614" customHeight="1" spans="12:42">
      <c r="L614" s="126"/>
      <c r="M614" s="126"/>
      <c r="N614" s="126"/>
      <c r="O614" s="126"/>
      <c r="P614" s="126"/>
      <c r="Q614" s="126"/>
      <c r="R614" s="126"/>
      <c r="S614" s="126"/>
      <c r="T614" s="126"/>
      <c r="U614" s="126"/>
      <c r="V614" s="126"/>
      <c r="W614" s="126"/>
      <c r="X614" s="126"/>
      <c r="Y614" s="126"/>
      <c r="Z614" s="126"/>
      <c r="AA614" s="126"/>
      <c r="AB614" s="126"/>
      <c r="AC614" s="126"/>
      <c r="AD614" s="126"/>
      <c r="AE614" s="126"/>
      <c r="AF614" s="126"/>
      <c r="AG614" s="126"/>
      <c r="AH614" s="126"/>
      <c r="AI614" s="126"/>
      <c r="AJ614" s="126"/>
      <c r="AK614" s="126"/>
      <c r="AL614" s="126"/>
      <c r="AM614" s="126"/>
      <c r="AN614" s="126"/>
      <c r="AO614" s="126"/>
      <c r="AP614" s="126"/>
    </row>
    <row r="615" customHeight="1" spans="12:42">
      <c r="L615" s="126"/>
      <c r="M615" s="126"/>
      <c r="N615" s="126"/>
      <c r="O615" s="126"/>
      <c r="P615" s="126"/>
      <c r="Q615" s="126"/>
      <c r="R615" s="126"/>
      <c r="S615" s="126"/>
      <c r="T615" s="126"/>
      <c r="U615" s="126"/>
      <c r="V615" s="126"/>
      <c r="W615" s="126"/>
      <c r="X615" s="126"/>
      <c r="Y615" s="126"/>
      <c r="Z615" s="126"/>
      <c r="AA615" s="126"/>
      <c r="AB615" s="126"/>
      <c r="AC615" s="126"/>
      <c r="AD615" s="126"/>
      <c r="AE615" s="126"/>
      <c r="AF615" s="126"/>
      <c r="AG615" s="126"/>
      <c r="AH615" s="126"/>
      <c r="AI615" s="126"/>
      <c r="AJ615" s="126"/>
      <c r="AK615" s="126"/>
      <c r="AL615" s="126"/>
      <c r="AM615" s="126"/>
      <c r="AN615" s="126"/>
      <c r="AO615" s="126"/>
      <c r="AP615" s="126"/>
    </row>
    <row r="616" customHeight="1" spans="12:42">
      <c r="L616" s="126"/>
      <c r="M616" s="126"/>
      <c r="N616" s="126"/>
      <c r="O616" s="126"/>
      <c r="P616" s="126"/>
      <c r="Q616" s="126"/>
      <c r="R616" s="126"/>
      <c r="S616" s="126"/>
      <c r="T616" s="126"/>
      <c r="U616" s="126"/>
      <c r="V616" s="126"/>
      <c r="W616" s="126"/>
      <c r="X616" s="126"/>
      <c r="Y616" s="126"/>
      <c r="Z616" s="126"/>
      <c r="AA616" s="126"/>
      <c r="AB616" s="126"/>
      <c r="AC616" s="126"/>
      <c r="AD616" s="126"/>
      <c r="AE616" s="126"/>
      <c r="AF616" s="126"/>
      <c r="AG616" s="126"/>
      <c r="AH616" s="126"/>
      <c r="AI616" s="126"/>
      <c r="AJ616" s="126"/>
      <c r="AK616" s="126"/>
      <c r="AL616" s="126"/>
      <c r="AM616" s="126"/>
      <c r="AN616" s="126"/>
      <c r="AO616" s="126"/>
      <c r="AP616" s="126"/>
    </row>
    <row r="617" customHeight="1" spans="12:42">
      <c r="L617" s="126"/>
      <c r="M617" s="126"/>
      <c r="N617" s="126"/>
      <c r="O617" s="126"/>
      <c r="P617" s="126"/>
      <c r="Q617" s="126"/>
      <c r="R617" s="126"/>
      <c r="S617" s="126"/>
      <c r="T617" s="126"/>
      <c r="U617" s="126"/>
      <c r="V617" s="126"/>
      <c r="W617" s="126"/>
      <c r="X617" s="126"/>
      <c r="Y617" s="126"/>
      <c r="Z617" s="126"/>
      <c r="AA617" s="126"/>
      <c r="AB617" s="126"/>
      <c r="AC617" s="126"/>
      <c r="AD617" s="126"/>
      <c r="AE617" s="126"/>
      <c r="AF617" s="126"/>
      <c r="AG617" s="126"/>
      <c r="AH617" s="126"/>
      <c r="AI617" s="126"/>
      <c r="AJ617" s="126"/>
      <c r="AK617" s="126"/>
      <c r="AL617" s="126"/>
      <c r="AM617" s="126"/>
      <c r="AN617" s="126"/>
      <c r="AO617" s="126"/>
      <c r="AP617" s="126"/>
    </row>
    <row r="618" customHeight="1" spans="12:42">
      <c r="L618" s="126"/>
      <c r="M618" s="126"/>
      <c r="N618" s="126"/>
      <c r="O618" s="126"/>
      <c r="P618" s="126"/>
      <c r="Q618" s="126"/>
      <c r="R618" s="126"/>
      <c r="S618" s="126"/>
      <c r="T618" s="126"/>
      <c r="U618" s="126"/>
      <c r="V618" s="126"/>
      <c r="W618" s="126"/>
      <c r="X618" s="126"/>
      <c r="Y618" s="126"/>
      <c r="Z618" s="126"/>
      <c r="AA618" s="126"/>
      <c r="AB618" s="126"/>
      <c r="AC618" s="126"/>
      <c r="AD618" s="126"/>
      <c r="AE618" s="126"/>
      <c r="AF618" s="126"/>
      <c r="AG618" s="126"/>
      <c r="AH618" s="126"/>
      <c r="AI618" s="126"/>
      <c r="AJ618" s="126"/>
      <c r="AK618" s="126"/>
      <c r="AL618" s="126"/>
      <c r="AM618" s="126"/>
      <c r="AN618" s="126"/>
      <c r="AO618" s="126"/>
      <c r="AP618" s="126"/>
    </row>
    <row r="619" customHeight="1" spans="12:42">
      <c r="L619" s="126"/>
      <c r="M619" s="126"/>
      <c r="N619" s="126"/>
      <c r="O619" s="126"/>
      <c r="P619" s="126"/>
      <c r="Q619" s="126"/>
      <c r="R619" s="126"/>
      <c r="S619" s="126"/>
      <c r="T619" s="126"/>
      <c r="U619" s="126"/>
      <c r="V619" s="126"/>
      <c r="W619" s="126"/>
      <c r="X619" s="126"/>
      <c r="Y619" s="126"/>
      <c r="Z619" s="126"/>
      <c r="AA619" s="126"/>
      <c r="AB619" s="126"/>
      <c r="AC619" s="126"/>
      <c r="AD619" s="126"/>
      <c r="AE619" s="126"/>
      <c r="AF619" s="126"/>
      <c r="AG619" s="126"/>
      <c r="AH619" s="126"/>
      <c r="AI619" s="126"/>
      <c r="AJ619" s="126"/>
      <c r="AK619" s="126"/>
      <c r="AL619" s="126"/>
      <c r="AM619" s="126"/>
      <c r="AN619" s="126"/>
      <c r="AO619" s="126"/>
      <c r="AP619" s="126"/>
    </row>
    <row r="620" customHeight="1" spans="12:42">
      <c r="L620" s="126"/>
      <c r="M620" s="126"/>
      <c r="N620" s="126"/>
      <c r="O620" s="126"/>
      <c r="P620" s="126"/>
      <c r="Q620" s="126"/>
      <c r="R620" s="126"/>
      <c r="S620" s="126"/>
      <c r="T620" s="126"/>
      <c r="U620" s="126"/>
      <c r="V620" s="126"/>
      <c r="W620" s="126"/>
      <c r="X620" s="126"/>
      <c r="Y620" s="126"/>
      <c r="Z620" s="126"/>
      <c r="AA620" s="126"/>
      <c r="AB620" s="126"/>
      <c r="AC620" s="126"/>
      <c r="AD620" s="126"/>
      <c r="AE620" s="126"/>
      <c r="AF620" s="126"/>
      <c r="AG620" s="126"/>
      <c r="AH620" s="126"/>
      <c r="AI620" s="126"/>
      <c r="AJ620" s="126"/>
      <c r="AK620" s="126"/>
      <c r="AL620" s="126"/>
      <c r="AM620" s="126"/>
      <c r="AN620" s="126"/>
      <c r="AO620" s="126"/>
      <c r="AP620" s="126"/>
    </row>
    <row r="621" customHeight="1" spans="12:42">
      <c r="L621" s="126"/>
      <c r="M621" s="126"/>
      <c r="N621" s="126"/>
      <c r="O621" s="126"/>
      <c r="P621" s="126"/>
      <c r="Q621" s="126"/>
      <c r="R621" s="126"/>
      <c r="S621" s="126"/>
      <c r="T621" s="126"/>
      <c r="U621" s="126"/>
      <c r="V621" s="126"/>
      <c r="W621" s="126"/>
      <c r="X621" s="126"/>
      <c r="Y621" s="126"/>
      <c r="Z621" s="126"/>
      <c r="AA621" s="126"/>
      <c r="AB621" s="126"/>
      <c r="AC621" s="126"/>
      <c r="AD621" s="126"/>
      <c r="AE621" s="126"/>
      <c r="AF621" s="126"/>
      <c r="AG621" s="126"/>
      <c r="AH621" s="126"/>
      <c r="AI621" s="126"/>
      <c r="AJ621" s="126"/>
      <c r="AK621" s="126"/>
      <c r="AL621" s="126"/>
      <c r="AM621" s="126"/>
      <c r="AN621" s="126"/>
      <c r="AO621" s="126"/>
      <c r="AP621" s="126"/>
    </row>
    <row r="622" customHeight="1" spans="12:42">
      <c r="L622" s="126"/>
      <c r="M622" s="126"/>
      <c r="N622" s="126"/>
      <c r="O622" s="126"/>
      <c r="P622" s="126"/>
      <c r="Q622" s="126"/>
      <c r="R622" s="126"/>
      <c r="S622" s="126"/>
      <c r="T622" s="126"/>
      <c r="U622" s="126"/>
      <c r="V622" s="126"/>
      <c r="W622" s="126"/>
      <c r="X622" s="126"/>
      <c r="Y622" s="126"/>
      <c r="Z622" s="126"/>
      <c r="AA622" s="126"/>
      <c r="AB622" s="126"/>
      <c r="AC622" s="126"/>
      <c r="AD622" s="126"/>
      <c r="AE622" s="126"/>
      <c r="AF622" s="126"/>
      <c r="AG622" s="126"/>
      <c r="AH622" s="126"/>
      <c r="AI622" s="126"/>
      <c r="AJ622" s="126"/>
      <c r="AK622" s="126"/>
      <c r="AL622" s="126"/>
      <c r="AM622" s="126"/>
      <c r="AN622" s="126"/>
      <c r="AO622" s="126"/>
      <c r="AP622" s="126"/>
    </row>
    <row r="623" customHeight="1" spans="12:42">
      <c r="L623" s="126"/>
      <c r="M623" s="126"/>
      <c r="N623" s="126"/>
      <c r="O623" s="126"/>
      <c r="P623" s="126"/>
      <c r="Q623" s="126"/>
      <c r="R623" s="126"/>
      <c r="S623" s="126"/>
      <c r="T623" s="126"/>
      <c r="U623" s="126"/>
      <c r="V623" s="126"/>
      <c r="W623" s="126"/>
      <c r="X623" s="126"/>
      <c r="Y623" s="126"/>
      <c r="Z623" s="126"/>
      <c r="AA623" s="126"/>
      <c r="AB623" s="126"/>
      <c r="AC623" s="126"/>
      <c r="AD623" s="126"/>
      <c r="AE623" s="126"/>
      <c r="AF623" s="126"/>
      <c r="AG623" s="126"/>
      <c r="AH623" s="126"/>
      <c r="AI623" s="126"/>
      <c r="AJ623" s="126"/>
      <c r="AK623" s="126"/>
      <c r="AL623" s="126"/>
      <c r="AM623" s="126"/>
      <c r="AN623" s="126"/>
      <c r="AO623" s="126"/>
      <c r="AP623" s="126"/>
    </row>
    <row r="624" customHeight="1" spans="12:42">
      <c r="L624" s="126"/>
      <c r="M624" s="126"/>
      <c r="N624" s="126"/>
      <c r="O624" s="126"/>
      <c r="P624" s="126"/>
      <c r="Q624" s="126"/>
      <c r="R624" s="126"/>
      <c r="S624" s="126"/>
      <c r="T624" s="126"/>
      <c r="U624" s="126"/>
      <c r="V624" s="126"/>
      <c r="W624" s="126"/>
      <c r="X624" s="126"/>
      <c r="Y624" s="126"/>
      <c r="Z624" s="126"/>
      <c r="AA624" s="126"/>
      <c r="AB624" s="126"/>
      <c r="AC624" s="126"/>
      <c r="AD624" s="126"/>
      <c r="AE624" s="126"/>
      <c r="AF624" s="126"/>
      <c r="AG624" s="126"/>
      <c r="AH624" s="126"/>
      <c r="AI624" s="126"/>
      <c r="AJ624" s="126"/>
      <c r="AK624" s="126"/>
      <c r="AL624" s="126"/>
      <c r="AM624" s="126"/>
      <c r="AN624" s="126"/>
      <c r="AO624" s="126"/>
      <c r="AP624" s="126"/>
    </row>
    <row r="625" customHeight="1" spans="12:42">
      <c r="L625" s="126"/>
      <c r="M625" s="126"/>
      <c r="N625" s="126"/>
      <c r="O625" s="126"/>
      <c r="P625" s="126"/>
      <c r="Q625" s="126"/>
      <c r="R625" s="126"/>
      <c r="S625" s="126"/>
      <c r="T625" s="126"/>
      <c r="U625" s="126"/>
      <c r="V625" s="126"/>
      <c r="W625" s="126"/>
      <c r="X625" s="126"/>
      <c r="Y625" s="126"/>
      <c r="Z625" s="126"/>
      <c r="AA625" s="126"/>
      <c r="AB625" s="126"/>
      <c r="AC625" s="126"/>
      <c r="AD625" s="126"/>
      <c r="AE625" s="126"/>
      <c r="AF625" s="126"/>
      <c r="AG625" s="126"/>
      <c r="AH625" s="126"/>
      <c r="AI625" s="126"/>
      <c r="AJ625" s="126"/>
      <c r="AK625" s="126"/>
      <c r="AL625" s="126"/>
      <c r="AM625" s="126"/>
      <c r="AN625" s="126"/>
      <c r="AO625" s="126"/>
      <c r="AP625" s="126"/>
    </row>
    <row r="626" customHeight="1" spans="12:42">
      <c r="L626" s="126"/>
      <c r="M626" s="126"/>
      <c r="N626" s="126"/>
      <c r="O626" s="126"/>
      <c r="P626" s="126"/>
      <c r="Q626" s="126"/>
      <c r="R626" s="126"/>
      <c r="S626" s="126"/>
      <c r="T626" s="126"/>
      <c r="U626" s="126"/>
      <c r="V626" s="126"/>
      <c r="W626" s="126"/>
      <c r="X626" s="126"/>
      <c r="Y626" s="126"/>
      <c r="Z626" s="126"/>
      <c r="AA626" s="126"/>
      <c r="AB626" s="126"/>
      <c r="AC626" s="126"/>
      <c r="AD626" s="126"/>
      <c r="AE626" s="126"/>
      <c r="AF626" s="126"/>
      <c r="AG626" s="126"/>
      <c r="AH626" s="126"/>
      <c r="AI626" s="126"/>
      <c r="AJ626" s="126"/>
      <c r="AK626" s="126"/>
      <c r="AL626" s="126"/>
      <c r="AM626" s="126"/>
      <c r="AN626" s="126"/>
      <c r="AO626" s="126"/>
      <c r="AP626" s="126"/>
    </row>
    <row r="627" customHeight="1" spans="12:42">
      <c r="L627" s="126"/>
      <c r="M627" s="126"/>
      <c r="N627" s="126"/>
      <c r="O627" s="126"/>
      <c r="P627" s="126"/>
      <c r="Q627" s="126"/>
      <c r="R627" s="126"/>
      <c r="S627" s="126"/>
      <c r="T627" s="126"/>
      <c r="U627" s="126"/>
      <c r="V627" s="126"/>
      <c r="W627" s="126"/>
      <c r="X627" s="126"/>
      <c r="Y627" s="126"/>
      <c r="Z627" s="126"/>
      <c r="AA627" s="126"/>
      <c r="AB627" s="126"/>
      <c r="AC627" s="126"/>
      <c r="AD627" s="126"/>
      <c r="AE627" s="126"/>
      <c r="AF627" s="126"/>
      <c r="AG627" s="126"/>
      <c r="AH627" s="126"/>
      <c r="AI627" s="126"/>
      <c r="AJ627" s="126"/>
      <c r="AK627" s="126"/>
      <c r="AL627" s="126"/>
      <c r="AM627" s="126"/>
      <c r="AN627" s="126"/>
      <c r="AO627" s="126"/>
      <c r="AP627" s="126"/>
    </row>
    <row r="628" customHeight="1" spans="12:42">
      <c r="L628" s="126"/>
      <c r="M628" s="126"/>
      <c r="N628" s="126"/>
      <c r="O628" s="126"/>
      <c r="P628" s="126"/>
      <c r="Q628" s="126"/>
      <c r="R628" s="126"/>
      <c r="S628" s="126"/>
      <c r="T628" s="126"/>
      <c r="U628" s="126"/>
      <c r="V628" s="126"/>
      <c r="W628" s="126"/>
      <c r="X628" s="126"/>
      <c r="Y628" s="126"/>
      <c r="Z628" s="126"/>
      <c r="AA628" s="126"/>
      <c r="AB628" s="126"/>
      <c r="AC628" s="126"/>
      <c r="AD628" s="126"/>
      <c r="AE628" s="126"/>
      <c r="AF628" s="126"/>
      <c r="AG628" s="126"/>
      <c r="AH628" s="126"/>
      <c r="AI628" s="126"/>
      <c r="AJ628" s="126"/>
      <c r="AK628" s="126"/>
      <c r="AL628" s="126"/>
      <c r="AM628" s="126"/>
      <c r="AN628" s="126"/>
      <c r="AO628" s="126"/>
      <c r="AP628" s="126"/>
    </row>
    <row r="629" customHeight="1" spans="12:42">
      <c r="L629" s="126"/>
      <c r="M629" s="126"/>
      <c r="N629" s="126"/>
      <c r="O629" s="126"/>
      <c r="P629" s="126"/>
      <c r="Q629" s="126"/>
      <c r="R629" s="126"/>
      <c r="S629" s="126"/>
      <c r="T629" s="126"/>
      <c r="U629" s="126"/>
      <c r="V629" s="126"/>
      <c r="W629" s="126"/>
      <c r="X629" s="126"/>
      <c r="Y629" s="126"/>
      <c r="Z629" s="126"/>
      <c r="AA629" s="126"/>
      <c r="AB629" s="126"/>
      <c r="AC629" s="126"/>
      <c r="AD629" s="126"/>
      <c r="AE629" s="126"/>
      <c r="AF629" s="126"/>
      <c r="AG629" s="126"/>
      <c r="AH629" s="126"/>
      <c r="AI629" s="126"/>
      <c r="AJ629" s="126"/>
      <c r="AK629" s="126"/>
      <c r="AL629" s="126"/>
      <c r="AM629" s="126"/>
      <c r="AN629" s="126"/>
      <c r="AO629" s="126"/>
      <c r="AP629" s="126"/>
    </row>
    <row r="630" customHeight="1" spans="12:42">
      <c r="L630" s="126"/>
      <c r="M630" s="126"/>
      <c r="N630" s="126"/>
      <c r="O630" s="126"/>
      <c r="P630" s="126"/>
      <c r="Q630" s="126"/>
      <c r="R630" s="126"/>
      <c r="S630" s="126"/>
      <c r="T630" s="126"/>
      <c r="U630" s="126"/>
      <c r="V630" s="126"/>
      <c r="W630" s="126"/>
      <c r="X630" s="126"/>
      <c r="Y630" s="126"/>
      <c r="Z630" s="126"/>
      <c r="AA630" s="126"/>
      <c r="AB630" s="126"/>
      <c r="AC630" s="126"/>
      <c r="AD630" s="126"/>
      <c r="AE630" s="126"/>
      <c r="AF630" s="126"/>
      <c r="AG630" s="126"/>
      <c r="AH630" s="126"/>
      <c r="AI630" s="126"/>
      <c r="AJ630" s="126"/>
      <c r="AK630" s="126"/>
      <c r="AL630" s="126"/>
      <c r="AM630" s="126"/>
      <c r="AN630" s="126"/>
      <c r="AO630" s="126"/>
      <c r="AP630" s="126"/>
    </row>
    <row r="631" customHeight="1" spans="12:42">
      <c r="L631" s="126"/>
      <c r="M631" s="126"/>
      <c r="N631" s="126"/>
      <c r="O631" s="126"/>
      <c r="P631" s="126"/>
      <c r="Q631" s="126"/>
      <c r="R631" s="126"/>
      <c r="S631" s="126"/>
      <c r="T631" s="126"/>
      <c r="U631" s="126"/>
      <c r="V631" s="126"/>
      <c r="W631" s="126"/>
      <c r="X631" s="126"/>
      <c r="Y631" s="126"/>
      <c r="Z631" s="126"/>
      <c r="AA631" s="126"/>
      <c r="AB631" s="126"/>
      <c r="AC631" s="126"/>
      <c r="AD631" s="126"/>
      <c r="AE631" s="126"/>
      <c r="AF631" s="126"/>
      <c r="AG631" s="126"/>
      <c r="AH631" s="126"/>
      <c r="AI631" s="126"/>
      <c r="AJ631" s="126"/>
      <c r="AK631" s="126"/>
      <c r="AL631" s="126"/>
      <c r="AM631" s="126"/>
      <c r="AN631" s="126"/>
      <c r="AO631" s="126"/>
      <c r="AP631" s="126"/>
    </row>
    <row r="632" customHeight="1" spans="12:42">
      <c r="L632" s="126"/>
      <c r="M632" s="126"/>
      <c r="N632" s="126"/>
      <c r="O632" s="126"/>
      <c r="P632" s="126"/>
      <c r="Q632" s="126"/>
      <c r="R632" s="126"/>
      <c r="S632" s="126"/>
      <c r="T632" s="126"/>
      <c r="U632" s="126"/>
      <c r="V632" s="126"/>
      <c r="W632" s="126"/>
      <c r="X632" s="126"/>
      <c r="Y632" s="126"/>
      <c r="Z632" s="126"/>
      <c r="AA632" s="126"/>
      <c r="AB632" s="126"/>
      <c r="AC632" s="126"/>
      <c r="AD632" s="126"/>
      <c r="AE632" s="126"/>
      <c r="AF632" s="126"/>
      <c r="AG632" s="126"/>
      <c r="AH632" s="126"/>
      <c r="AI632" s="126"/>
      <c r="AJ632" s="126"/>
      <c r="AK632" s="126"/>
      <c r="AL632" s="126"/>
      <c r="AM632" s="126"/>
      <c r="AN632" s="126"/>
      <c r="AO632" s="126"/>
      <c r="AP632" s="126"/>
    </row>
    <row r="633" customHeight="1" spans="12:42">
      <c r="L633" s="126"/>
      <c r="M633" s="126"/>
      <c r="N633" s="126"/>
      <c r="O633" s="126"/>
      <c r="P633" s="126"/>
      <c r="Q633" s="126"/>
      <c r="R633" s="126"/>
      <c r="S633" s="126"/>
      <c r="T633" s="126"/>
      <c r="U633" s="126"/>
      <c r="V633" s="126"/>
      <c r="W633" s="126"/>
      <c r="X633" s="126"/>
      <c r="Y633" s="126"/>
      <c r="Z633" s="126"/>
      <c r="AA633" s="126"/>
      <c r="AB633" s="126"/>
      <c r="AC633" s="126"/>
      <c r="AD633" s="126"/>
      <c r="AE633" s="126"/>
      <c r="AF633" s="126"/>
      <c r="AG633" s="126"/>
      <c r="AH633" s="126"/>
      <c r="AI633" s="126"/>
      <c r="AJ633" s="126"/>
      <c r="AK633" s="126"/>
      <c r="AL633" s="126"/>
      <c r="AM633" s="126"/>
      <c r="AN633" s="126"/>
      <c r="AO633" s="126"/>
      <c r="AP633" s="126"/>
    </row>
    <row r="634" customHeight="1" spans="12:42">
      <c r="L634" s="126"/>
      <c r="M634" s="126"/>
      <c r="N634" s="126"/>
      <c r="O634" s="126"/>
      <c r="P634" s="126"/>
      <c r="Q634" s="126"/>
      <c r="R634" s="126"/>
      <c r="S634" s="126"/>
      <c r="T634" s="126"/>
      <c r="U634" s="126"/>
      <c r="V634" s="126"/>
      <c r="W634" s="126"/>
      <c r="X634" s="126"/>
      <c r="Y634" s="126"/>
      <c r="Z634" s="126"/>
      <c r="AA634" s="126"/>
      <c r="AB634" s="126"/>
      <c r="AC634" s="126"/>
      <c r="AD634" s="126"/>
      <c r="AE634" s="126"/>
      <c r="AF634" s="126"/>
      <c r="AG634" s="126"/>
      <c r="AH634" s="126"/>
      <c r="AI634" s="126"/>
      <c r="AJ634" s="126"/>
      <c r="AK634" s="126"/>
      <c r="AL634" s="126"/>
      <c r="AM634" s="126"/>
      <c r="AN634" s="126"/>
      <c r="AO634" s="126"/>
      <c r="AP634" s="126"/>
    </row>
    <row r="635" customHeight="1" spans="12:42">
      <c r="L635" s="126"/>
      <c r="M635" s="126"/>
      <c r="N635" s="126"/>
      <c r="O635" s="126"/>
      <c r="P635" s="126"/>
      <c r="Q635" s="126"/>
      <c r="R635" s="126"/>
      <c r="S635" s="126"/>
      <c r="T635" s="126"/>
      <c r="U635" s="126"/>
      <c r="V635" s="126"/>
      <c r="W635" s="126"/>
      <c r="X635" s="126"/>
      <c r="Y635" s="126"/>
      <c r="Z635" s="126"/>
      <c r="AA635" s="126"/>
      <c r="AB635" s="126"/>
      <c r="AC635" s="126"/>
      <c r="AD635" s="126"/>
      <c r="AE635" s="126"/>
      <c r="AF635" s="126"/>
      <c r="AG635" s="126"/>
      <c r="AH635" s="126"/>
      <c r="AI635" s="126"/>
      <c r="AJ635" s="126"/>
      <c r="AK635" s="126"/>
      <c r="AL635" s="126"/>
      <c r="AM635" s="126"/>
      <c r="AN635" s="126"/>
      <c r="AO635" s="126"/>
      <c r="AP635" s="126"/>
    </row>
    <row r="636" customHeight="1" spans="12:42">
      <c r="L636" s="126"/>
      <c r="M636" s="126"/>
      <c r="N636" s="126"/>
      <c r="O636" s="126"/>
      <c r="P636" s="126"/>
      <c r="Q636" s="126"/>
      <c r="R636" s="126"/>
      <c r="S636" s="126"/>
      <c r="T636" s="126"/>
      <c r="U636" s="126"/>
      <c r="V636" s="126"/>
      <c r="W636" s="126"/>
      <c r="X636" s="126"/>
      <c r="Y636" s="126"/>
      <c r="Z636" s="126"/>
      <c r="AA636" s="126"/>
      <c r="AB636" s="126"/>
      <c r="AC636" s="126"/>
      <c r="AD636" s="126"/>
      <c r="AE636" s="126"/>
      <c r="AF636" s="126"/>
      <c r="AG636" s="126"/>
      <c r="AH636" s="126"/>
      <c r="AI636" s="126"/>
      <c r="AJ636" s="126"/>
      <c r="AK636" s="126"/>
      <c r="AL636" s="126"/>
      <c r="AM636" s="126"/>
      <c r="AN636" s="126"/>
      <c r="AO636" s="126"/>
      <c r="AP636" s="126"/>
    </row>
    <row r="637" customHeight="1" spans="12:42">
      <c r="L637" s="126"/>
      <c r="M637" s="126"/>
      <c r="N637" s="126"/>
      <c r="O637" s="126"/>
      <c r="P637" s="126"/>
      <c r="Q637" s="126"/>
      <c r="R637" s="126"/>
      <c r="S637" s="126"/>
      <c r="T637" s="126"/>
      <c r="U637" s="126"/>
      <c r="V637" s="126"/>
      <c r="W637" s="126"/>
      <c r="X637" s="126"/>
      <c r="Y637" s="126"/>
      <c r="Z637" s="126"/>
      <c r="AA637" s="126"/>
      <c r="AB637" s="126"/>
      <c r="AC637" s="126"/>
      <c r="AD637" s="126"/>
      <c r="AE637" s="126"/>
      <c r="AF637" s="126"/>
      <c r="AG637" s="126"/>
      <c r="AH637" s="126"/>
      <c r="AI637" s="126"/>
      <c r="AJ637" s="126"/>
      <c r="AK637" s="126"/>
      <c r="AL637" s="126"/>
      <c r="AM637" s="126"/>
      <c r="AN637" s="126"/>
      <c r="AO637" s="126"/>
      <c r="AP637" s="126"/>
    </row>
    <row r="638" customHeight="1" spans="12:42">
      <c r="L638" s="126"/>
      <c r="M638" s="126"/>
      <c r="N638" s="126"/>
      <c r="O638" s="126"/>
      <c r="P638" s="126"/>
      <c r="Q638" s="126"/>
      <c r="R638" s="126"/>
      <c r="S638" s="126"/>
      <c r="T638" s="126"/>
      <c r="U638" s="126"/>
      <c r="V638" s="126"/>
      <c r="W638" s="126"/>
      <c r="X638" s="126"/>
      <c r="Y638" s="126"/>
      <c r="Z638" s="126"/>
      <c r="AA638" s="126"/>
      <c r="AB638" s="126"/>
      <c r="AC638" s="126"/>
      <c r="AD638" s="126"/>
      <c r="AE638" s="126"/>
      <c r="AF638" s="126"/>
      <c r="AG638" s="126"/>
      <c r="AH638" s="126"/>
      <c r="AI638" s="126"/>
      <c r="AJ638" s="126"/>
      <c r="AK638" s="126"/>
      <c r="AL638" s="126"/>
      <c r="AM638" s="126"/>
      <c r="AN638" s="126"/>
      <c r="AO638" s="126"/>
      <c r="AP638" s="126"/>
    </row>
    <row r="639" customHeight="1" spans="12:42">
      <c r="L639" s="126"/>
      <c r="M639" s="126"/>
      <c r="N639" s="126"/>
      <c r="O639" s="126"/>
      <c r="P639" s="126"/>
      <c r="Q639" s="126"/>
      <c r="R639" s="126"/>
      <c r="S639" s="126"/>
      <c r="T639" s="126"/>
      <c r="U639" s="126"/>
      <c r="V639" s="126"/>
      <c r="W639" s="126"/>
      <c r="X639" s="126"/>
      <c r="Y639" s="126"/>
      <c r="Z639" s="126"/>
      <c r="AA639" s="126"/>
      <c r="AB639" s="126"/>
      <c r="AC639" s="126"/>
      <c r="AD639" s="126"/>
      <c r="AE639" s="126"/>
      <c r="AF639" s="126"/>
      <c r="AG639" s="126"/>
      <c r="AH639" s="126"/>
      <c r="AI639" s="126"/>
      <c r="AJ639" s="126"/>
      <c r="AK639" s="126"/>
      <c r="AL639" s="126"/>
      <c r="AM639" s="126"/>
      <c r="AN639" s="126"/>
      <c r="AO639" s="126"/>
      <c r="AP639" s="126"/>
    </row>
    <row r="640" customHeight="1" spans="12:42">
      <c r="L640" s="126"/>
      <c r="M640" s="126"/>
      <c r="N640" s="126"/>
      <c r="O640" s="126"/>
      <c r="P640" s="126"/>
      <c r="Q640" s="126"/>
      <c r="R640" s="126"/>
      <c r="S640" s="126"/>
      <c r="T640" s="126"/>
      <c r="U640" s="126"/>
      <c r="V640" s="126"/>
      <c r="W640" s="126"/>
      <c r="X640" s="126"/>
      <c r="Y640" s="126"/>
      <c r="Z640" s="126"/>
      <c r="AA640" s="126"/>
      <c r="AB640" s="126"/>
      <c r="AC640" s="126"/>
      <c r="AD640" s="126"/>
      <c r="AE640" s="126"/>
      <c r="AF640" s="126"/>
      <c r="AG640" s="126"/>
      <c r="AH640" s="126"/>
      <c r="AI640" s="126"/>
      <c r="AJ640" s="126"/>
      <c r="AK640" s="126"/>
      <c r="AL640" s="126"/>
      <c r="AM640" s="126"/>
      <c r="AN640" s="126"/>
      <c r="AO640" s="126"/>
      <c r="AP640" s="126"/>
    </row>
    <row r="641" customHeight="1" spans="12:42">
      <c r="L641" s="126"/>
      <c r="M641" s="126"/>
      <c r="N641" s="126"/>
      <c r="O641" s="126"/>
      <c r="P641" s="126"/>
      <c r="Q641" s="126"/>
      <c r="R641" s="126"/>
      <c r="S641" s="126"/>
      <c r="T641" s="126"/>
      <c r="U641" s="126"/>
      <c r="V641" s="126"/>
      <c r="W641" s="126"/>
      <c r="X641" s="126"/>
      <c r="Y641" s="126"/>
      <c r="Z641" s="126"/>
      <c r="AA641" s="126"/>
      <c r="AB641" s="126"/>
      <c r="AC641" s="126"/>
      <c r="AD641" s="126"/>
      <c r="AE641" s="126"/>
      <c r="AF641" s="126"/>
      <c r="AG641" s="126"/>
      <c r="AH641" s="126"/>
      <c r="AI641" s="126"/>
      <c r="AJ641" s="126"/>
      <c r="AK641" s="126"/>
      <c r="AL641" s="126"/>
      <c r="AM641" s="126"/>
      <c r="AN641" s="126"/>
      <c r="AO641" s="126"/>
      <c r="AP641" s="126"/>
    </row>
    <row r="642" customHeight="1" spans="12:42">
      <c r="L642" s="126"/>
      <c r="M642" s="126"/>
      <c r="N642" s="126"/>
      <c r="O642" s="126"/>
      <c r="P642" s="126"/>
      <c r="Q642" s="126"/>
      <c r="R642" s="126"/>
      <c r="S642" s="126"/>
      <c r="T642" s="126"/>
      <c r="U642" s="126"/>
      <c r="V642" s="126"/>
      <c r="W642" s="126"/>
      <c r="X642" s="126"/>
      <c r="Y642" s="126"/>
      <c r="Z642" s="126"/>
      <c r="AA642" s="126"/>
      <c r="AB642" s="126"/>
      <c r="AC642" s="126"/>
      <c r="AD642" s="126"/>
      <c r="AE642" s="126"/>
      <c r="AF642" s="126"/>
      <c r="AG642" s="126"/>
      <c r="AH642" s="126"/>
      <c r="AI642" s="126"/>
      <c r="AJ642" s="126"/>
      <c r="AK642" s="126"/>
      <c r="AL642" s="126"/>
      <c r="AM642" s="126"/>
      <c r="AN642" s="126"/>
      <c r="AO642" s="126"/>
      <c r="AP642" s="126"/>
    </row>
    <row r="643" customHeight="1" spans="12:42">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row>
    <row r="644" customHeight="1" spans="12:42">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row>
    <row r="645" customHeight="1" spans="12:42">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row>
    <row r="646" customHeight="1" spans="12:42">
      <c r="L646" s="126"/>
      <c r="M646" s="126"/>
      <c r="N646" s="126"/>
      <c r="O646" s="126"/>
      <c r="P646" s="126"/>
      <c r="Q646" s="126"/>
      <c r="R646" s="126"/>
      <c r="S646" s="126"/>
      <c r="T646" s="126"/>
      <c r="U646" s="126"/>
      <c r="V646" s="126"/>
      <c r="W646" s="126"/>
      <c r="X646" s="126"/>
      <c r="Y646" s="126"/>
      <c r="Z646" s="126"/>
      <c r="AA646" s="126"/>
      <c r="AB646" s="126"/>
      <c r="AC646" s="126"/>
      <c r="AD646" s="126"/>
      <c r="AE646" s="126"/>
      <c r="AF646" s="126"/>
      <c r="AG646" s="126"/>
      <c r="AH646" s="126"/>
      <c r="AI646" s="126"/>
      <c r="AJ646" s="126"/>
      <c r="AK646" s="126"/>
      <c r="AL646" s="126"/>
      <c r="AM646" s="126"/>
      <c r="AN646" s="126"/>
      <c r="AO646" s="126"/>
      <c r="AP646" s="126"/>
    </row>
    <row r="647" customHeight="1" spans="12:42">
      <c r="L647" s="126"/>
      <c r="M647" s="126"/>
      <c r="N647" s="126"/>
      <c r="O647" s="126"/>
      <c r="P647" s="126"/>
      <c r="Q647" s="126"/>
      <c r="R647" s="126"/>
      <c r="S647" s="126"/>
      <c r="T647" s="126"/>
      <c r="U647" s="126"/>
      <c r="V647" s="126"/>
      <c r="W647" s="126"/>
      <c r="X647" s="126"/>
      <c r="Y647" s="126"/>
      <c r="Z647" s="126"/>
      <c r="AA647" s="126"/>
      <c r="AB647" s="126"/>
      <c r="AC647" s="126"/>
      <c r="AD647" s="126"/>
      <c r="AE647" s="126"/>
      <c r="AF647" s="126"/>
      <c r="AG647" s="126"/>
      <c r="AH647" s="126"/>
      <c r="AI647" s="126"/>
      <c r="AJ647" s="126"/>
      <c r="AK647" s="126"/>
      <c r="AL647" s="126"/>
      <c r="AM647" s="126"/>
      <c r="AN647" s="126"/>
      <c r="AO647" s="126"/>
      <c r="AP647" s="126"/>
    </row>
    <row r="648" customHeight="1" spans="12:42">
      <c r="L648" s="126"/>
      <c r="M648" s="126"/>
      <c r="N648" s="126"/>
      <c r="O648" s="126"/>
      <c r="P648" s="126"/>
      <c r="Q648" s="126"/>
      <c r="R648" s="126"/>
      <c r="S648" s="126"/>
      <c r="T648" s="126"/>
      <c r="U648" s="126"/>
      <c r="V648" s="126"/>
      <c r="W648" s="126"/>
      <c r="X648" s="126"/>
      <c r="Y648" s="126"/>
      <c r="Z648" s="126"/>
      <c r="AA648" s="126"/>
      <c r="AB648" s="126"/>
      <c r="AC648" s="126"/>
      <c r="AD648" s="126"/>
      <c r="AE648" s="126"/>
      <c r="AF648" s="126"/>
      <c r="AG648" s="126"/>
      <c r="AH648" s="126"/>
      <c r="AI648" s="126"/>
      <c r="AJ648" s="126"/>
      <c r="AK648" s="126"/>
      <c r="AL648" s="126"/>
      <c r="AM648" s="126"/>
      <c r="AN648" s="126"/>
      <c r="AO648" s="126"/>
      <c r="AP648" s="126"/>
    </row>
    <row r="649" customHeight="1" spans="12:42">
      <c r="L649" s="126"/>
      <c r="M649" s="126"/>
      <c r="N649" s="126"/>
      <c r="O649" s="126"/>
      <c r="P649" s="126"/>
      <c r="Q649" s="126"/>
      <c r="R649" s="126"/>
      <c r="S649" s="126"/>
      <c r="T649" s="126"/>
      <c r="U649" s="126"/>
      <c r="V649" s="126"/>
      <c r="W649" s="126"/>
      <c r="X649" s="126"/>
      <c r="Y649" s="126"/>
      <c r="Z649" s="126"/>
      <c r="AA649" s="126"/>
      <c r="AB649" s="126"/>
      <c r="AC649" s="126"/>
      <c r="AD649" s="126"/>
      <c r="AE649" s="126"/>
      <c r="AF649" s="126"/>
      <c r="AG649" s="126"/>
      <c r="AH649" s="126"/>
      <c r="AI649" s="126"/>
      <c r="AJ649" s="126"/>
      <c r="AK649" s="126"/>
      <c r="AL649" s="126"/>
      <c r="AM649" s="126"/>
      <c r="AN649" s="126"/>
      <c r="AO649" s="126"/>
      <c r="AP649" s="126"/>
    </row>
    <row r="650" customHeight="1" spans="12:42">
      <c r="L650" s="126"/>
      <c r="M650" s="126"/>
      <c r="N650" s="126"/>
      <c r="O650" s="126"/>
      <c r="P650" s="126"/>
      <c r="Q650" s="126"/>
      <c r="R650" s="126"/>
      <c r="S650" s="126"/>
      <c r="T650" s="126"/>
      <c r="U650" s="126"/>
      <c r="V650" s="126"/>
      <c r="W650" s="126"/>
      <c r="X650" s="126"/>
      <c r="Y650" s="126"/>
      <c r="Z650" s="126"/>
      <c r="AA650" s="126"/>
      <c r="AB650" s="126"/>
      <c r="AC650" s="126"/>
      <c r="AD650" s="126"/>
      <c r="AE650" s="126"/>
      <c r="AF650" s="126"/>
      <c r="AG650" s="126"/>
      <c r="AH650" s="126"/>
      <c r="AI650" s="126"/>
      <c r="AJ650" s="126"/>
      <c r="AK650" s="126"/>
      <c r="AL650" s="126"/>
      <c r="AM650" s="126"/>
      <c r="AN650" s="126"/>
      <c r="AO650" s="126"/>
      <c r="AP650" s="126"/>
    </row>
    <row r="651" customHeight="1" spans="12:42">
      <c r="L651" s="126"/>
      <c r="M651" s="126"/>
      <c r="N651" s="126"/>
      <c r="O651" s="126"/>
      <c r="P651" s="126"/>
      <c r="Q651" s="126"/>
      <c r="R651" s="126"/>
      <c r="S651" s="126"/>
      <c r="T651" s="126"/>
      <c r="U651" s="126"/>
      <c r="V651" s="126"/>
      <c r="W651" s="126"/>
      <c r="X651" s="126"/>
      <c r="Y651" s="126"/>
      <c r="Z651" s="126"/>
      <c r="AA651" s="126"/>
      <c r="AB651" s="126"/>
      <c r="AC651" s="126"/>
      <c r="AD651" s="126"/>
      <c r="AE651" s="126"/>
      <c r="AF651" s="126"/>
      <c r="AG651" s="126"/>
      <c r="AH651" s="126"/>
      <c r="AI651" s="126"/>
      <c r="AJ651" s="126"/>
      <c r="AK651" s="126"/>
      <c r="AL651" s="126"/>
      <c r="AM651" s="126"/>
      <c r="AN651" s="126"/>
      <c r="AO651" s="126"/>
      <c r="AP651" s="126"/>
    </row>
    <row r="652" customHeight="1" spans="12:42">
      <c r="L652" s="126"/>
      <c r="M652" s="126"/>
      <c r="N652" s="126"/>
      <c r="O652" s="126"/>
      <c r="P652" s="126"/>
      <c r="Q652" s="126"/>
      <c r="R652" s="126"/>
      <c r="S652" s="126"/>
      <c r="T652" s="126"/>
      <c r="U652" s="126"/>
      <c r="V652" s="126"/>
      <c r="W652" s="126"/>
      <c r="X652" s="126"/>
      <c r="Y652" s="126"/>
      <c r="Z652" s="126"/>
      <c r="AA652" s="126"/>
      <c r="AB652" s="126"/>
      <c r="AC652" s="126"/>
      <c r="AD652" s="126"/>
      <c r="AE652" s="126"/>
      <c r="AF652" s="126"/>
      <c r="AG652" s="126"/>
      <c r="AH652" s="126"/>
      <c r="AI652" s="126"/>
      <c r="AJ652" s="126"/>
      <c r="AK652" s="126"/>
      <c r="AL652" s="126"/>
      <c r="AM652" s="126"/>
      <c r="AN652" s="126"/>
      <c r="AO652" s="126"/>
      <c r="AP652" s="126"/>
    </row>
    <row r="653" customHeight="1" spans="12:42">
      <c r="L653" s="126"/>
      <c r="M653" s="126"/>
      <c r="N653" s="126"/>
      <c r="O653" s="126"/>
      <c r="P653" s="126"/>
      <c r="Q653" s="126"/>
      <c r="R653" s="126"/>
      <c r="S653" s="126"/>
      <c r="T653" s="126"/>
      <c r="U653" s="126"/>
      <c r="V653" s="126"/>
      <c r="W653" s="126"/>
      <c r="X653" s="126"/>
      <c r="Y653" s="126"/>
      <c r="Z653" s="126"/>
      <c r="AA653" s="126"/>
      <c r="AB653" s="126"/>
      <c r="AC653" s="126"/>
      <c r="AD653" s="126"/>
      <c r="AE653" s="126"/>
      <c r="AF653" s="126"/>
      <c r="AG653" s="126"/>
      <c r="AH653" s="126"/>
      <c r="AI653" s="126"/>
      <c r="AJ653" s="126"/>
      <c r="AK653" s="126"/>
      <c r="AL653" s="126"/>
      <c r="AM653" s="126"/>
      <c r="AN653" s="126"/>
      <c r="AO653" s="126"/>
      <c r="AP653" s="126"/>
    </row>
    <row r="654" customHeight="1" spans="12:42">
      <c r="L654" s="126"/>
      <c r="M654" s="126"/>
      <c r="N654" s="126"/>
      <c r="O654" s="126"/>
      <c r="P654" s="126"/>
      <c r="Q654" s="126"/>
      <c r="R654" s="126"/>
      <c r="S654" s="126"/>
      <c r="T654" s="126"/>
      <c r="U654" s="126"/>
      <c r="V654" s="126"/>
      <c r="W654" s="126"/>
      <c r="X654" s="126"/>
      <c r="Y654" s="126"/>
      <c r="Z654" s="126"/>
      <c r="AA654" s="126"/>
      <c r="AB654" s="126"/>
      <c r="AC654" s="126"/>
      <c r="AD654" s="126"/>
      <c r="AE654" s="126"/>
      <c r="AF654" s="126"/>
      <c r="AG654" s="126"/>
      <c r="AH654" s="126"/>
      <c r="AI654" s="126"/>
      <c r="AJ654" s="126"/>
      <c r="AK654" s="126"/>
      <c r="AL654" s="126"/>
      <c r="AM654" s="126"/>
      <c r="AN654" s="126"/>
      <c r="AO654" s="126"/>
      <c r="AP654" s="126"/>
    </row>
    <row r="655" customHeight="1" spans="12:42">
      <c r="L655" s="126"/>
      <c r="M655" s="126"/>
      <c r="N655" s="126"/>
      <c r="O655" s="126"/>
      <c r="P655" s="126"/>
      <c r="Q655" s="126"/>
      <c r="R655" s="126"/>
      <c r="S655" s="126"/>
      <c r="T655" s="126"/>
      <c r="U655" s="126"/>
      <c r="V655" s="126"/>
      <c r="W655" s="126"/>
      <c r="X655" s="126"/>
      <c r="Y655" s="126"/>
      <c r="Z655" s="126"/>
      <c r="AA655" s="126"/>
      <c r="AB655" s="126"/>
      <c r="AC655" s="126"/>
      <c r="AD655" s="126"/>
      <c r="AE655" s="126"/>
      <c r="AF655" s="126"/>
      <c r="AG655" s="126"/>
      <c r="AH655" s="126"/>
      <c r="AI655" s="126"/>
      <c r="AJ655" s="126"/>
      <c r="AK655" s="126"/>
      <c r="AL655" s="126"/>
      <c r="AM655" s="126"/>
      <c r="AN655" s="126"/>
      <c r="AO655" s="126"/>
      <c r="AP655" s="126"/>
    </row>
    <row r="656" customHeight="1" spans="12:42">
      <c r="L656" s="126"/>
      <c r="M656" s="126"/>
      <c r="N656" s="126"/>
      <c r="O656" s="126"/>
      <c r="P656" s="126"/>
      <c r="Q656" s="126"/>
      <c r="R656" s="126"/>
      <c r="S656" s="126"/>
      <c r="T656" s="126"/>
      <c r="U656" s="126"/>
      <c r="V656" s="126"/>
      <c r="W656" s="126"/>
      <c r="X656" s="126"/>
      <c r="Y656" s="126"/>
      <c r="Z656" s="126"/>
      <c r="AA656" s="126"/>
      <c r="AB656" s="126"/>
      <c r="AC656" s="126"/>
      <c r="AD656" s="126"/>
      <c r="AE656" s="126"/>
      <c r="AF656" s="126"/>
      <c r="AG656" s="126"/>
      <c r="AH656" s="126"/>
      <c r="AI656" s="126"/>
      <c r="AJ656" s="126"/>
      <c r="AK656" s="126"/>
      <c r="AL656" s="126"/>
      <c r="AM656" s="126"/>
      <c r="AN656" s="126"/>
      <c r="AO656" s="126"/>
      <c r="AP656" s="126"/>
    </row>
    <row r="657" customHeight="1" spans="12:42">
      <c r="L657" s="126"/>
      <c r="M657" s="126"/>
      <c r="N657" s="126"/>
      <c r="O657" s="126"/>
      <c r="P657" s="126"/>
      <c r="Q657" s="126"/>
      <c r="R657" s="126"/>
      <c r="S657" s="126"/>
      <c r="T657" s="126"/>
      <c r="U657" s="126"/>
      <c r="V657" s="126"/>
      <c r="W657" s="126"/>
      <c r="X657" s="126"/>
      <c r="Y657" s="126"/>
      <c r="Z657" s="126"/>
      <c r="AA657" s="126"/>
      <c r="AB657" s="126"/>
      <c r="AC657" s="126"/>
      <c r="AD657" s="126"/>
      <c r="AE657" s="126"/>
      <c r="AF657" s="126"/>
      <c r="AG657" s="126"/>
      <c r="AH657" s="126"/>
      <c r="AI657" s="126"/>
      <c r="AJ657" s="126"/>
      <c r="AK657" s="126"/>
      <c r="AL657" s="126"/>
      <c r="AM657" s="126"/>
      <c r="AN657" s="126"/>
      <c r="AO657" s="126"/>
      <c r="AP657" s="126"/>
    </row>
    <row r="658" customHeight="1" spans="12:42">
      <c r="L658" s="126"/>
      <c r="M658" s="126"/>
      <c r="N658" s="126"/>
      <c r="O658" s="126"/>
      <c r="P658" s="126"/>
      <c r="Q658" s="126"/>
      <c r="R658" s="126"/>
      <c r="S658" s="126"/>
      <c r="T658" s="126"/>
      <c r="U658" s="126"/>
      <c r="V658" s="126"/>
      <c r="W658" s="126"/>
      <c r="X658" s="126"/>
      <c r="Y658" s="126"/>
      <c r="Z658" s="126"/>
      <c r="AA658" s="126"/>
      <c r="AB658" s="126"/>
      <c r="AC658" s="126"/>
      <c r="AD658" s="126"/>
      <c r="AE658" s="126"/>
      <c r="AF658" s="126"/>
      <c r="AG658" s="126"/>
      <c r="AH658" s="126"/>
      <c r="AI658" s="126"/>
      <c r="AJ658" s="126"/>
      <c r="AK658" s="126"/>
      <c r="AL658" s="126"/>
      <c r="AM658" s="126"/>
      <c r="AN658" s="126"/>
      <c r="AO658" s="126"/>
      <c r="AP658" s="126"/>
    </row>
    <row r="659" customHeight="1" spans="12:42">
      <c r="L659" s="126"/>
      <c r="M659" s="126"/>
      <c r="N659" s="126"/>
      <c r="O659" s="126"/>
      <c r="P659" s="126"/>
      <c r="Q659" s="126"/>
      <c r="R659" s="126"/>
      <c r="S659" s="126"/>
      <c r="T659" s="126"/>
      <c r="U659" s="126"/>
      <c r="V659" s="126"/>
      <c r="W659" s="126"/>
      <c r="X659" s="126"/>
      <c r="Y659" s="126"/>
      <c r="Z659" s="126"/>
      <c r="AA659" s="126"/>
      <c r="AB659" s="126"/>
      <c r="AC659" s="126"/>
      <c r="AD659" s="126"/>
      <c r="AE659" s="126"/>
      <c r="AF659" s="126"/>
      <c r="AG659" s="126"/>
      <c r="AH659" s="126"/>
      <c r="AI659" s="126"/>
      <c r="AJ659" s="126"/>
      <c r="AK659" s="126"/>
      <c r="AL659" s="126"/>
      <c r="AM659" s="126"/>
      <c r="AN659" s="126"/>
      <c r="AO659" s="126"/>
      <c r="AP659" s="126"/>
    </row>
    <row r="660" customHeight="1" spans="12:42">
      <c r="L660" s="126"/>
      <c r="M660" s="126"/>
      <c r="N660" s="126"/>
      <c r="O660" s="126"/>
      <c r="P660" s="126"/>
      <c r="Q660" s="126"/>
      <c r="R660" s="126"/>
      <c r="S660" s="126"/>
      <c r="T660" s="126"/>
      <c r="U660" s="126"/>
      <c r="V660" s="126"/>
      <c r="W660" s="126"/>
      <c r="X660" s="126"/>
      <c r="Y660" s="126"/>
      <c r="Z660" s="126"/>
      <c r="AA660" s="126"/>
      <c r="AB660" s="126"/>
      <c r="AC660" s="126"/>
      <c r="AD660" s="126"/>
      <c r="AE660" s="126"/>
      <c r="AF660" s="126"/>
      <c r="AG660" s="126"/>
      <c r="AH660" s="126"/>
      <c r="AI660" s="126"/>
      <c r="AJ660" s="126"/>
      <c r="AK660" s="126"/>
      <c r="AL660" s="126"/>
      <c r="AM660" s="126"/>
      <c r="AN660" s="126"/>
      <c r="AO660" s="126"/>
      <c r="AP660" s="126"/>
    </row>
    <row r="661" customHeight="1" spans="12:42">
      <c r="L661" s="126"/>
      <c r="M661" s="126"/>
      <c r="N661" s="126"/>
      <c r="O661" s="126"/>
      <c r="P661" s="126"/>
      <c r="Q661" s="126"/>
      <c r="R661" s="126"/>
      <c r="S661" s="126"/>
      <c r="T661" s="126"/>
      <c r="U661" s="126"/>
      <c r="V661" s="126"/>
      <c r="W661" s="126"/>
      <c r="X661" s="126"/>
      <c r="Y661" s="126"/>
      <c r="Z661" s="126"/>
      <c r="AA661" s="126"/>
      <c r="AB661" s="126"/>
      <c r="AC661" s="126"/>
      <c r="AD661" s="126"/>
      <c r="AE661" s="126"/>
      <c r="AF661" s="126"/>
      <c r="AG661" s="126"/>
      <c r="AH661" s="126"/>
      <c r="AI661" s="126"/>
      <c r="AJ661" s="126"/>
      <c r="AK661" s="126"/>
      <c r="AL661" s="126"/>
      <c r="AM661" s="126"/>
      <c r="AN661" s="126"/>
      <c r="AO661" s="126"/>
      <c r="AP661" s="126"/>
    </row>
    <row r="662" customHeight="1" spans="12:42">
      <c r="L662" s="126"/>
      <c r="M662" s="126"/>
      <c r="N662" s="126"/>
      <c r="O662" s="126"/>
      <c r="P662" s="126"/>
      <c r="Q662" s="126"/>
      <c r="R662" s="126"/>
      <c r="S662" s="126"/>
      <c r="T662" s="126"/>
      <c r="U662" s="126"/>
      <c r="V662" s="126"/>
      <c r="W662" s="126"/>
      <c r="X662" s="126"/>
      <c r="Y662" s="126"/>
      <c r="Z662" s="126"/>
      <c r="AA662" s="126"/>
      <c r="AB662" s="126"/>
      <c r="AC662" s="126"/>
      <c r="AD662" s="126"/>
      <c r="AE662" s="126"/>
      <c r="AF662" s="126"/>
      <c r="AG662" s="126"/>
      <c r="AH662" s="126"/>
      <c r="AI662" s="126"/>
      <c r="AJ662" s="126"/>
      <c r="AK662" s="126"/>
      <c r="AL662" s="126"/>
      <c r="AM662" s="126"/>
      <c r="AN662" s="126"/>
      <c r="AO662" s="126"/>
      <c r="AP662" s="126"/>
    </row>
    <row r="663" customHeight="1" spans="12:42">
      <c r="L663" s="126"/>
      <c r="M663" s="126"/>
      <c r="N663" s="126"/>
      <c r="O663" s="126"/>
      <c r="P663" s="126"/>
      <c r="Q663" s="126"/>
      <c r="R663" s="126"/>
      <c r="S663" s="126"/>
      <c r="T663" s="126"/>
      <c r="U663" s="126"/>
      <c r="V663" s="126"/>
      <c r="W663" s="126"/>
      <c r="X663" s="126"/>
      <c r="Y663" s="126"/>
      <c r="Z663" s="126"/>
      <c r="AA663" s="126"/>
      <c r="AB663" s="126"/>
      <c r="AC663" s="126"/>
      <c r="AD663" s="126"/>
      <c r="AE663" s="126"/>
      <c r="AF663" s="126"/>
      <c r="AG663" s="126"/>
      <c r="AH663" s="126"/>
      <c r="AI663" s="126"/>
      <c r="AJ663" s="126"/>
      <c r="AK663" s="126"/>
      <c r="AL663" s="126"/>
      <c r="AM663" s="126"/>
      <c r="AN663" s="126"/>
      <c r="AO663" s="126"/>
      <c r="AP663" s="126"/>
    </row>
    <row r="664" customHeight="1" spans="12:42">
      <c r="L664" s="126"/>
      <c r="M664" s="126"/>
      <c r="N664" s="126"/>
      <c r="O664" s="126"/>
      <c r="P664" s="126"/>
      <c r="Q664" s="126"/>
      <c r="R664" s="126"/>
      <c r="S664" s="126"/>
      <c r="T664" s="126"/>
      <c r="U664" s="126"/>
      <c r="V664" s="126"/>
      <c r="W664" s="126"/>
      <c r="X664" s="126"/>
      <c r="Y664" s="126"/>
      <c r="Z664" s="126"/>
      <c r="AA664" s="126"/>
      <c r="AB664" s="126"/>
      <c r="AC664" s="126"/>
      <c r="AD664" s="126"/>
      <c r="AE664" s="126"/>
      <c r="AF664" s="126"/>
      <c r="AG664" s="126"/>
      <c r="AH664" s="126"/>
      <c r="AI664" s="126"/>
      <c r="AJ664" s="126"/>
      <c r="AK664" s="126"/>
      <c r="AL664" s="126"/>
      <c r="AM664" s="126"/>
      <c r="AN664" s="126"/>
      <c r="AO664" s="126"/>
      <c r="AP664" s="126"/>
    </row>
    <row r="665" customHeight="1" spans="12:42">
      <c r="L665" s="126"/>
      <c r="M665" s="126"/>
      <c r="N665" s="126"/>
      <c r="O665" s="126"/>
      <c r="P665" s="126"/>
      <c r="Q665" s="126"/>
      <c r="R665" s="126"/>
      <c r="S665" s="126"/>
      <c r="T665" s="126"/>
      <c r="U665" s="126"/>
      <c r="V665" s="126"/>
      <c r="W665" s="126"/>
      <c r="X665" s="126"/>
      <c r="Y665" s="126"/>
      <c r="Z665" s="126"/>
      <c r="AA665" s="126"/>
      <c r="AB665" s="126"/>
      <c r="AC665" s="126"/>
      <c r="AD665" s="126"/>
      <c r="AE665" s="126"/>
      <c r="AF665" s="126"/>
      <c r="AG665" s="126"/>
      <c r="AH665" s="126"/>
      <c r="AI665" s="126"/>
      <c r="AJ665" s="126"/>
      <c r="AK665" s="126"/>
      <c r="AL665" s="126"/>
      <c r="AM665" s="126"/>
      <c r="AN665" s="126"/>
      <c r="AO665" s="126"/>
      <c r="AP665" s="126"/>
    </row>
    <row r="666" customHeight="1" spans="12:42">
      <c r="L666" s="126"/>
      <c r="M666" s="126"/>
      <c r="N666" s="126"/>
      <c r="O666" s="126"/>
      <c r="P666" s="126"/>
      <c r="Q666" s="126"/>
      <c r="R666" s="126"/>
      <c r="S666" s="126"/>
      <c r="T666" s="126"/>
      <c r="U666" s="126"/>
      <c r="V666" s="126"/>
      <c r="W666" s="126"/>
      <c r="X666" s="126"/>
      <c r="Y666" s="126"/>
      <c r="Z666" s="126"/>
      <c r="AA666" s="126"/>
      <c r="AB666" s="126"/>
      <c r="AC666" s="126"/>
      <c r="AD666" s="126"/>
      <c r="AE666" s="126"/>
      <c r="AF666" s="126"/>
      <c r="AG666" s="126"/>
      <c r="AH666" s="126"/>
      <c r="AI666" s="126"/>
      <c r="AJ666" s="126"/>
      <c r="AK666" s="126"/>
      <c r="AL666" s="126"/>
      <c r="AM666" s="126"/>
      <c r="AN666" s="126"/>
      <c r="AO666" s="126"/>
      <c r="AP666" s="126"/>
    </row>
    <row r="667" customHeight="1" spans="12:42">
      <c r="L667" s="126"/>
      <c r="M667" s="126"/>
      <c r="N667" s="126"/>
      <c r="O667" s="126"/>
      <c r="P667" s="126"/>
      <c r="Q667" s="126"/>
      <c r="R667" s="126"/>
      <c r="S667" s="126"/>
      <c r="T667" s="126"/>
      <c r="U667" s="126"/>
      <c r="V667" s="126"/>
      <c r="W667" s="126"/>
      <c r="X667" s="126"/>
      <c r="Y667" s="126"/>
      <c r="Z667" s="126"/>
      <c r="AA667" s="126"/>
      <c r="AB667" s="126"/>
      <c r="AC667" s="126"/>
      <c r="AD667" s="126"/>
      <c r="AE667" s="126"/>
      <c r="AF667" s="126"/>
      <c r="AG667" s="126"/>
      <c r="AH667" s="126"/>
      <c r="AI667" s="126"/>
      <c r="AJ667" s="126"/>
      <c r="AK667" s="126"/>
      <c r="AL667" s="126"/>
      <c r="AM667" s="126"/>
      <c r="AN667" s="126"/>
      <c r="AO667" s="126"/>
      <c r="AP667" s="126"/>
    </row>
    <row r="668" customHeight="1" spans="12:42">
      <c r="L668" s="126"/>
      <c r="M668" s="126"/>
      <c r="N668" s="126"/>
      <c r="O668" s="126"/>
      <c r="P668" s="126"/>
      <c r="Q668" s="126"/>
      <c r="R668" s="126"/>
      <c r="S668" s="126"/>
      <c r="T668" s="126"/>
      <c r="U668" s="126"/>
      <c r="V668" s="126"/>
      <c r="W668" s="126"/>
      <c r="X668" s="126"/>
      <c r="Y668" s="126"/>
      <c r="Z668" s="126"/>
      <c r="AA668" s="126"/>
      <c r="AB668" s="126"/>
      <c r="AC668" s="126"/>
      <c r="AD668" s="126"/>
      <c r="AE668" s="126"/>
      <c r="AF668" s="126"/>
      <c r="AG668" s="126"/>
      <c r="AH668" s="126"/>
      <c r="AI668" s="126"/>
      <c r="AJ668" s="126"/>
      <c r="AK668" s="126"/>
      <c r="AL668" s="126"/>
      <c r="AM668" s="126"/>
      <c r="AN668" s="126"/>
      <c r="AO668" s="126"/>
      <c r="AP668" s="126"/>
    </row>
    <row r="669" customHeight="1" spans="12:42">
      <c r="L669" s="126"/>
      <c r="M669" s="126"/>
      <c r="N669" s="126"/>
      <c r="O669" s="126"/>
      <c r="P669" s="126"/>
      <c r="Q669" s="126"/>
      <c r="R669" s="126"/>
      <c r="S669" s="126"/>
      <c r="T669" s="126"/>
      <c r="U669" s="126"/>
      <c r="V669" s="126"/>
      <c r="W669" s="126"/>
      <c r="X669" s="126"/>
      <c r="Y669" s="126"/>
      <c r="Z669" s="126"/>
      <c r="AA669" s="126"/>
      <c r="AB669" s="126"/>
      <c r="AC669" s="126"/>
      <c r="AD669" s="126"/>
      <c r="AE669" s="126"/>
      <c r="AF669" s="126"/>
      <c r="AG669" s="126"/>
      <c r="AH669" s="126"/>
      <c r="AI669" s="126"/>
      <c r="AJ669" s="126"/>
      <c r="AK669" s="126"/>
      <c r="AL669" s="126"/>
      <c r="AM669" s="126"/>
      <c r="AN669" s="126"/>
      <c r="AO669" s="126"/>
      <c r="AP669" s="126"/>
    </row>
    <row r="670" customHeight="1" spans="12:42">
      <c r="L670" s="126"/>
      <c r="M670" s="126"/>
      <c r="N670" s="126"/>
      <c r="O670" s="126"/>
      <c r="P670" s="126"/>
      <c r="Q670" s="126"/>
      <c r="R670" s="126"/>
      <c r="S670" s="126"/>
      <c r="T670" s="126"/>
      <c r="U670" s="126"/>
      <c r="V670" s="126"/>
      <c r="W670" s="126"/>
      <c r="X670" s="126"/>
      <c r="Y670" s="126"/>
      <c r="Z670" s="126"/>
      <c r="AA670" s="126"/>
      <c r="AB670" s="126"/>
      <c r="AC670" s="126"/>
      <c r="AD670" s="126"/>
      <c r="AE670" s="126"/>
      <c r="AF670" s="126"/>
      <c r="AG670" s="126"/>
      <c r="AH670" s="126"/>
      <c r="AI670" s="126"/>
      <c r="AJ670" s="126"/>
      <c r="AK670" s="126"/>
      <c r="AL670" s="126"/>
      <c r="AM670" s="126"/>
      <c r="AN670" s="126"/>
      <c r="AO670" s="126"/>
      <c r="AP670" s="126"/>
    </row>
    <row r="671" customHeight="1" spans="12:42">
      <c r="L671" s="126"/>
      <c r="M671" s="126"/>
      <c r="N671" s="126"/>
      <c r="O671" s="126"/>
      <c r="P671" s="126"/>
      <c r="Q671" s="126"/>
      <c r="R671" s="126"/>
      <c r="S671" s="126"/>
      <c r="T671" s="126"/>
      <c r="U671" s="126"/>
      <c r="V671" s="126"/>
      <c r="W671" s="126"/>
      <c r="X671" s="126"/>
      <c r="Y671" s="126"/>
      <c r="Z671" s="126"/>
      <c r="AA671" s="126"/>
      <c r="AB671" s="126"/>
      <c r="AC671" s="126"/>
      <c r="AD671" s="126"/>
      <c r="AE671" s="126"/>
      <c r="AF671" s="126"/>
      <c r="AG671" s="126"/>
      <c r="AH671" s="126"/>
      <c r="AI671" s="126"/>
      <c r="AJ671" s="126"/>
      <c r="AK671" s="126"/>
      <c r="AL671" s="126"/>
      <c r="AM671" s="126"/>
      <c r="AN671" s="126"/>
      <c r="AO671" s="126"/>
      <c r="AP671" s="126"/>
    </row>
    <row r="672" customHeight="1" spans="12:42">
      <c r="L672" s="126"/>
      <c r="M672" s="126"/>
      <c r="N672" s="126"/>
      <c r="O672" s="126"/>
      <c r="P672" s="126"/>
      <c r="Q672" s="126"/>
      <c r="R672" s="126"/>
      <c r="S672" s="126"/>
      <c r="T672" s="126"/>
      <c r="U672" s="126"/>
      <c r="V672" s="126"/>
      <c r="W672" s="126"/>
      <c r="X672" s="126"/>
      <c r="Y672" s="126"/>
      <c r="Z672" s="126"/>
      <c r="AA672" s="126"/>
      <c r="AB672" s="126"/>
      <c r="AC672" s="126"/>
      <c r="AD672" s="126"/>
      <c r="AE672" s="126"/>
      <c r="AF672" s="126"/>
      <c r="AG672" s="126"/>
      <c r="AH672" s="126"/>
      <c r="AI672" s="126"/>
      <c r="AJ672" s="126"/>
      <c r="AK672" s="126"/>
      <c r="AL672" s="126"/>
      <c r="AM672" s="126"/>
      <c r="AN672" s="126"/>
      <c r="AO672" s="126"/>
      <c r="AP672" s="126"/>
    </row>
    <row r="673" customHeight="1" spans="12:42">
      <c r="L673" s="126"/>
      <c r="M673" s="126"/>
      <c r="N673" s="126"/>
      <c r="O673" s="126"/>
      <c r="P673" s="126"/>
      <c r="Q673" s="126"/>
      <c r="R673" s="126"/>
      <c r="S673" s="126"/>
      <c r="T673" s="126"/>
      <c r="U673" s="126"/>
      <c r="V673" s="126"/>
      <c r="W673" s="126"/>
      <c r="X673" s="126"/>
      <c r="Y673" s="126"/>
      <c r="Z673" s="126"/>
      <c r="AA673" s="126"/>
      <c r="AB673" s="126"/>
      <c r="AC673" s="126"/>
      <c r="AD673" s="126"/>
      <c r="AE673" s="126"/>
      <c r="AF673" s="126"/>
      <c r="AG673" s="126"/>
      <c r="AH673" s="126"/>
      <c r="AI673" s="126"/>
      <c r="AJ673" s="126"/>
      <c r="AK673" s="126"/>
      <c r="AL673" s="126"/>
      <c r="AM673" s="126"/>
      <c r="AN673" s="126"/>
      <c r="AO673" s="126"/>
      <c r="AP673" s="126"/>
    </row>
    <row r="674" customHeight="1" spans="12:42">
      <c r="L674" s="126"/>
      <c r="M674" s="126"/>
      <c r="N674" s="126"/>
      <c r="O674" s="126"/>
      <c r="P674" s="126"/>
      <c r="Q674" s="126"/>
      <c r="R674" s="126"/>
      <c r="S674" s="126"/>
      <c r="T674" s="126"/>
      <c r="U674" s="126"/>
      <c r="V674" s="126"/>
      <c r="W674" s="126"/>
      <c r="X674" s="126"/>
      <c r="Y674" s="126"/>
      <c r="Z674" s="126"/>
      <c r="AA674" s="126"/>
      <c r="AB674" s="126"/>
      <c r="AC674" s="126"/>
      <c r="AD674" s="126"/>
      <c r="AE674" s="126"/>
      <c r="AF674" s="126"/>
      <c r="AG674" s="126"/>
      <c r="AH674" s="126"/>
      <c r="AI674" s="126"/>
      <c r="AJ674" s="126"/>
      <c r="AK674" s="126"/>
      <c r="AL674" s="126"/>
      <c r="AM674" s="126"/>
      <c r="AN674" s="126"/>
      <c r="AO674" s="126"/>
      <c r="AP674" s="126"/>
    </row>
    <row r="675" customHeight="1" spans="12:42">
      <c r="L675" s="126"/>
      <c r="M675" s="126"/>
      <c r="N675" s="126"/>
      <c r="O675" s="126"/>
      <c r="P675" s="126"/>
      <c r="Q675" s="126"/>
      <c r="R675" s="126"/>
      <c r="S675" s="126"/>
      <c r="T675" s="126"/>
      <c r="U675" s="126"/>
      <c r="V675" s="126"/>
      <c r="W675" s="126"/>
      <c r="X675" s="126"/>
      <c r="Y675" s="126"/>
      <c r="Z675" s="126"/>
      <c r="AA675" s="126"/>
      <c r="AB675" s="126"/>
      <c r="AC675" s="126"/>
      <c r="AD675" s="126"/>
      <c r="AE675" s="126"/>
      <c r="AF675" s="126"/>
      <c r="AG675" s="126"/>
      <c r="AH675" s="126"/>
      <c r="AI675" s="126"/>
      <c r="AJ675" s="126"/>
      <c r="AK675" s="126"/>
      <c r="AL675" s="126"/>
      <c r="AM675" s="126"/>
      <c r="AN675" s="126"/>
      <c r="AO675" s="126"/>
      <c r="AP675" s="126"/>
    </row>
    <row r="676" customHeight="1" spans="12:42">
      <c r="L676" s="126"/>
      <c r="M676" s="126"/>
      <c r="N676" s="126"/>
      <c r="O676" s="126"/>
      <c r="P676" s="126"/>
      <c r="Q676" s="126"/>
      <c r="R676" s="126"/>
      <c r="S676" s="126"/>
      <c r="T676" s="126"/>
      <c r="U676" s="126"/>
      <c r="V676" s="126"/>
      <c r="W676" s="126"/>
      <c r="X676" s="126"/>
      <c r="Y676" s="126"/>
      <c r="Z676" s="126"/>
      <c r="AA676" s="126"/>
      <c r="AB676" s="126"/>
      <c r="AC676" s="126"/>
      <c r="AD676" s="126"/>
      <c r="AE676" s="126"/>
      <c r="AF676" s="126"/>
      <c r="AG676" s="126"/>
      <c r="AH676" s="126"/>
      <c r="AI676" s="126"/>
      <c r="AJ676" s="126"/>
      <c r="AK676" s="126"/>
      <c r="AL676" s="126"/>
      <c r="AM676" s="126"/>
      <c r="AN676" s="126"/>
      <c r="AO676" s="126"/>
      <c r="AP676" s="126"/>
    </row>
    <row r="677" customHeight="1" spans="12:42">
      <c r="L677" s="126"/>
      <c r="M677" s="126"/>
      <c r="N677" s="126"/>
      <c r="O677" s="126"/>
      <c r="P677" s="126"/>
      <c r="Q677" s="126"/>
      <c r="R677" s="126"/>
      <c r="S677" s="126"/>
      <c r="T677" s="126"/>
      <c r="U677" s="126"/>
      <c r="V677" s="126"/>
      <c r="W677" s="126"/>
      <c r="X677" s="126"/>
      <c r="Y677" s="126"/>
      <c r="Z677" s="126"/>
      <c r="AA677" s="126"/>
      <c r="AB677" s="126"/>
      <c r="AC677" s="126"/>
      <c r="AD677" s="126"/>
      <c r="AE677" s="126"/>
      <c r="AF677" s="126"/>
      <c r="AG677" s="126"/>
      <c r="AH677" s="126"/>
      <c r="AI677" s="126"/>
      <c r="AJ677" s="126"/>
      <c r="AK677" s="126"/>
      <c r="AL677" s="126"/>
      <c r="AM677" s="126"/>
      <c r="AN677" s="126"/>
      <c r="AO677" s="126"/>
      <c r="AP677" s="126"/>
    </row>
    <row r="678" customHeight="1" spans="12:42">
      <c r="L678" s="126"/>
      <c r="M678" s="126"/>
      <c r="N678" s="126"/>
      <c r="O678" s="126"/>
      <c r="P678" s="126"/>
      <c r="Q678" s="126"/>
      <c r="R678" s="126"/>
      <c r="S678" s="126"/>
      <c r="T678" s="126"/>
      <c r="U678" s="126"/>
      <c r="V678" s="126"/>
      <c r="W678" s="126"/>
      <c r="X678" s="126"/>
      <c r="Y678" s="126"/>
      <c r="Z678" s="126"/>
      <c r="AA678" s="126"/>
      <c r="AB678" s="126"/>
      <c r="AC678" s="126"/>
      <c r="AD678" s="126"/>
      <c r="AE678" s="126"/>
      <c r="AF678" s="126"/>
      <c r="AG678" s="126"/>
      <c r="AH678" s="126"/>
      <c r="AI678" s="126"/>
      <c r="AJ678" s="126"/>
      <c r="AK678" s="126"/>
      <c r="AL678" s="126"/>
      <c r="AM678" s="126"/>
      <c r="AN678" s="126"/>
      <c r="AO678" s="126"/>
      <c r="AP678" s="126"/>
    </row>
    <row r="679" customHeight="1" spans="12:42">
      <c r="L679" s="126"/>
      <c r="M679" s="126"/>
      <c r="N679" s="126"/>
      <c r="O679" s="126"/>
      <c r="P679" s="126"/>
      <c r="Q679" s="126"/>
      <c r="R679" s="126"/>
      <c r="S679" s="126"/>
      <c r="T679" s="126"/>
      <c r="U679" s="126"/>
      <c r="V679" s="126"/>
      <c r="W679" s="126"/>
      <c r="X679" s="126"/>
      <c r="Y679" s="126"/>
      <c r="Z679" s="126"/>
      <c r="AA679" s="126"/>
      <c r="AB679" s="126"/>
      <c r="AC679" s="126"/>
      <c r="AD679" s="126"/>
      <c r="AE679" s="126"/>
      <c r="AF679" s="126"/>
      <c r="AG679" s="126"/>
      <c r="AH679" s="126"/>
      <c r="AI679" s="126"/>
      <c r="AJ679" s="126"/>
      <c r="AK679" s="126"/>
      <c r="AL679" s="126"/>
      <c r="AM679" s="126"/>
      <c r="AN679" s="126"/>
      <c r="AO679" s="126"/>
      <c r="AP679" s="126"/>
    </row>
    <row r="680" customHeight="1" spans="12:42">
      <c r="L680" s="126"/>
      <c r="M680" s="126"/>
      <c r="N680" s="126"/>
      <c r="O680" s="126"/>
      <c r="P680" s="126"/>
      <c r="Q680" s="126"/>
      <c r="R680" s="126"/>
      <c r="S680" s="126"/>
      <c r="T680" s="126"/>
      <c r="U680" s="126"/>
      <c r="V680" s="126"/>
      <c r="W680" s="126"/>
      <c r="X680" s="126"/>
      <c r="Y680" s="126"/>
      <c r="Z680" s="126"/>
      <c r="AA680" s="126"/>
      <c r="AB680" s="126"/>
      <c r="AC680" s="126"/>
      <c r="AD680" s="126"/>
      <c r="AE680" s="126"/>
      <c r="AF680" s="126"/>
      <c r="AG680" s="126"/>
      <c r="AH680" s="126"/>
      <c r="AI680" s="126"/>
      <c r="AJ680" s="126"/>
      <c r="AK680" s="126"/>
      <c r="AL680" s="126"/>
      <c r="AM680" s="126"/>
      <c r="AN680" s="126"/>
      <c r="AO680" s="126"/>
      <c r="AP680" s="126"/>
    </row>
    <row r="681" customHeight="1" spans="12:42">
      <c r="L681" s="126"/>
      <c r="M681" s="126"/>
      <c r="N681" s="126"/>
      <c r="O681" s="126"/>
      <c r="P681" s="126"/>
      <c r="Q681" s="126"/>
      <c r="R681" s="126"/>
      <c r="S681" s="126"/>
      <c r="T681" s="126"/>
      <c r="U681" s="126"/>
      <c r="V681" s="126"/>
      <c r="W681" s="126"/>
      <c r="X681" s="126"/>
      <c r="Y681" s="126"/>
      <c r="Z681" s="126"/>
      <c r="AA681" s="126"/>
      <c r="AB681" s="126"/>
      <c r="AC681" s="126"/>
      <c r="AD681" s="126"/>
      <c r="AE681" s="126"/>
      <c r="AF681" s="126"/>
      <c r="AG681" s="126"/>
      <c r="AH681" s="126"/>
      <c r="AI681" s="126"/>
      <c r="AJ681" s="126"/>
      <c r="AK681" s="126"/>
      <c r="AL681" s="126"/>
      <c r="AM681" s="126"/>
      <c r="AN681" s="126"/>
      <c r="AO681" s="126"/>
      <c r="AP681" s="126"/>
    </row>
    <row r="682" customHeight="1" spans="12:42">
      <c r="L682" s="126"/>
      <c r="M682" s="126"/>
      <c r="N682" s="126"/>
      <c r="O682" s="126"/>
      <c r="P682" s="126"/>
      <c r="Q682" s="126"/>
      <c r="R682" s="126"/>
      <c r="S682" s="126"/>
      <c r="T682" s="126"/>
      <c r="U682" s="126"/>
      <c r="V682" s="126"/>
      <c r="W682" s="126"/>
      <c r="X682" s="126"/>
      <c r="Y682" s="126"/>
      <c r="Z682" s="126"/>
      <c r="AA682" s="126"/>
      <c r="AB682" s="126"/>
      <c r="AC682" s="126"/>
      <c r="AD682" s="126"/>
      <c r="AE682" s="126"/>
      <c r="AF682" s="126"/>
      <c r="AG682" s="126"/>
      <c r="AH682" s="126"/>
      <c r="AI682" s="126"/>
      <c r="AJ682" s="126"/>
      <c r="AK682" s="126"/>
      <c r="AL682" s="126"/>
      <c r="AM682" s="126"/>
      <c r="AN682" s="126"/>
      <c r="AO682" s="126"/>
      <c r="AP682" s="126"/>
    </row>
    <row r="683" customHeight="1" spans="12:42">
      <c r="L683" s="126"/>
      <c r="M683" s="126"/>
      <c r="N683" s="126"/>
      <c r="O683" s="126"/>
      <c r="P683" s="126"/>
      <c r="Q683" s="126"/>
      <c r="R683" s="126"/>
      <c r="S683" s="126"/>
      <c r="T683" s="126"/>
      <c r="U683" s="126"/>
      <c r="V683" s="126"/>
      <c r="W683" s="126"/>
      <c r="X683" s="126"/>
      <c r="Y683" s="126"/>
      <c r="Z683" s="126"/>
      <c r="AA683" s="126"/>
      <c r="AB683" s="126"/>
      <c r="AC683" s="126"/>
      <c r="AD683" s="126"/>
      <c r="AE683" s="126"/>
      <c r="AF683" s="126"/>
      <c r="AG683" s="126"/>
      <c r="AH683" s="126"/>
      <c r="AI683" s="126"/>
      <c r="AJ683" s="126"/>
      <c r="AK683" s="126"/>
      <c r="AL683" s="126"/>
      <c r="AM683" s="126"/>
      <c r="AN683" s="126"/>
      <c r="AO683" s="126"/>
      <c r="AP683" s="126"/>
    </row>
    <row r="684" customHeight="1" spans="12:42">
      <c r="L684" s="126"/>
      <c r="M684" s="126"/>
      <c r="N684" s="126"/>
      <c r="O684" s="126"/>
      <c r="P684" s="126"/>
      <c r="Q684" s="126"/>
      <c r="R684" s="126"/>
      <c r="S684" s="126"/>
      <c r="T684" s="126"/>
      <c r="U684" s="126"/>
      <c r="V684" s="126"/>
      <c r="W684" s="126"/>
      <c r="X684" s="126"/>
      <c r="Y684" s="126"/>
      <c r="Z684" s="126"/>
      <c r="AA684" s="126"/>
      <c r="AB684" s="126"/>
      <c r="AC684" s="126"/>
      <c r="AD684" s="126"/>
      <c r="AE684" s="126"/>
      <c r="AF684" s="126"/>
      <c r="AG684" s="126"/>
      <c r="AH684" s="126"/>
      <c r="AI684" s="126"/>
      <c r="AJ684" s="126"/>
      <c r="AK684" s="126"/>
      <c r="AL684" s="126"/>
      <c r="AM684" s="126"/>
      <c r="AN684" s="126"/>
      <c r="AO684" s="126"/>
      <c r="AP684" s="126"/>
    </row>
    <row r="685" customHeight="1" spans="12:42">
      <c r="L685" s="126"/>
      <c r="M685" s="126"/>
      <c r="N685" s="126"/>
      <c r="O685" s="126"/>
      <c r="P685" s="126"/>
      <c r="Q685" s="126"/>
      <c r="R685" s="126"/>
      <c r="S685" s="126"/>
      <c r="T685" s="126"/>
      <c r="U685" s="126"/>
      <c r="V685" s="126"/>
      <c r="W685" s="126"/>
      <c r="X685" s="126"/>
      <c r="Y685" s="126"/>
      <c r="Z685" s="126"/>
      <c r="AA685" s="126"/>
      <c r="AB685" s="126"/>
      <c r="AC685" s="126"/>
      <c r="AD685" s="126"/>
      <c r="AE685" s="126"/>
      <c r="AF685" s="126"/>
      <c r="AG685" s="126"/>
      <c r="AH685" s="126"/>
      <c r="AI685" s="126"/>
      <c r="AJ685" s="126"/>
      <c r="AK685" s="126"/>
      <c r="AL685" s="126"/>
      <c r="AM685" s="126"/>
      <c r="AN685" s="126"/>
      <c r="AO685" s="126"/>
      <c r="AP685" s="126"/>
    </row>
    <row r="686" customHeight="1" spans="12:42">
      <c r="L686" s="126"/>
      <c r="M686" s="126"/>
      <c r="N686" s="126"/>
      <c r="O686" s="126"/>
      <c r="P686" s="126"/>
      <c r="Q686" s="126"/>
      <c r="R686" s="126"/>
      <c r="S686" s="126"/>
      <c r="T686" s="126"/>
      <c r="U686" s="126"/>
      <c r="V686" s="126"/>
      <c r="W686" s="126"/>
      <c r="X686" s="126"/>
      <c r="Y686" s="126"/>
      <c r="Z686" s="126"/>
      <c r="AA686" s="126"/>
      <c r="AB686" s="126"/>
      <c r="AC686" s="126"/>
      <c r="AD686" s="126"/>
      <c r="AE686" s="126"/>
      <c r="AF686" s="126"/>
      <c r="AG686" s="126"/>
      <c r="AH686" s="126"/>
      <c r="AI686" s="126"/>
      <c r="AJ686" s="126"/>
      <c r="AK686" s="126"/>
      <c r="AL686" s="126"/>
      <c r="AM686" s="126"/>
      <c r="AN686" s="126"/>
      <c r="AO686" s="126"/>
      <c r="AP686" s="126"/>
    </row>
    <row r="687" customHeight="1" spans="12:42">
      <c r="L687" s="126"/>
      <c r="M687" s="126"/>
      <c r="N687" s="126"/>
      <c r="O687" s="126"/>
      <c r="P687" s="126"/>
      <c r="Q687" s="126"/>
      <c r="R687" s="126"/>
      <c r="S687" s="126"/>
      <c r="T687" s="126"/>
      <c r="U687" s="126"/>
      <c r="V687" s="126"/>
      <c r="W687" s="126"/>
      <c r="X687" s="126"/>
      <c r="Y687" s="126"/>
      <c r="Z687" s="126"/>
      <c r="AA687" s="126"/>
      <c r="AB687" s="126"/>
      <c r="AC687" s="126"/>
      <c r="AD687" s="126"/>
      <c r="AE687" s="126"/>
      <c r="AF687" s="126"/>
      <c r="AG687" s="126"/>
      <c r="AH687" s="126"/>
      <c r="AI687" s="126"/>
      <c r="AJ687" s="126"/>
      <c r="AK687" s="126"/>
      <c r="AL687" s="126"/>
      <c r="AM687" s="126"/>
      <c r="AN687" s="126"/>
      <c r="AO687" s="126"/>
      <c r="AP687" s="126"/>
    </row>
    <row r="688" customHeight="1" spans="12:42">
      <c r="L688" s="126"/>
      <c r="M688" s="126"/>
      <c r="N688" s="126"/>
      <c r="O688" s="126"/>
      <c r="P688" s="126"/>
      <c r="Q688" s="126"/>
      <c r="R688" s="126"/>
      <c r="S688" s="126"/>
      <c r="T688" s="126"/>
      <c r="U688" s="126"/>
      <c r="V688" s="126"/>
      <c r="W688" s="126"/>
      <c r="X688" s="126"/>
      <c r="Y688" s="126"/>
      <c r="Z688" s="126"/>
      <c r="AA688" s="126"/>
      <c r="AB688" s="126"/>
      <c r="AC688" s="126"/>
      <c r="AD688" s="126"/>
      <c r="AE688" s="126"/>
      <c r="AF688" s="126"/>
      <c r="AG688" s="126"/>
      <c r="AH688" s="126"/>
      <c r="AI688" s="126"/>
      <c r="AJ688" s="126"/>
      <c r="AK688" s="126"/>
      <c r="AL688" s="126"/>
      <c r="AM688" s="126"/>
      <c r="AN688" s="126"/>
      <c r="AO688" s="126"/>
      <c r="AP688" s="126"/>
    </row>
    <row r="689" customHeight="1" spans="12:42">
      <c r="L689" s="126"/>
      <c r="M689" s="126"/>
      <c r="N689" s="126"/>
      <c r="O689" s="126"/>
      <c r="P689" s="126"/>
      <c r="Q689" s="126"/>
      <c r="R689" s="126"/>
      <c r="S689" s="126"/>
      <c r="T689" s="126"/>
      <c r="U689" s="126"/>
      <c r="V689" s="126"/>
      <c r="W689" s="126"/>
      <c r="X689" s="126"/>
      <c r="Y689" s="126"/>
      <c r="Z689" s="126"/>
      <c r="AA689" s="126"/>
      <c r="AB689" s="126"/>
      <c r="AC689" s="126"/>
      <c r="AD689" s="126"/>
      <c r="AE689" s="126"/>
      <c r="AF689" s="126"/>
      <c r="AG689" s="126"/>
      <c r="AH689" s="126"/>
      <c r="AI689" s="126"/>
      <c r="AJ689" s="126"/>
      <c r="AK689" s="126"/>
      <c r="AL689" s="126"/>
      <c r="AM689" s="126"/>
      <c r="AN689" s="126"/>
      <c r="AO689" s="126"/>
      <c r="AP689" s="126"/>
    </row>
    <row r="690" customHeight="1" spans="12:42">
      <c r="L690" s="126"/>
      <c r="M690" s="126"/>
      <c r="N690" s="126"/>
      <c r="O690" s="126"/>
      <c r="P690" s="126"/>
      <c r="Q690" s="126"/>
      <c r="R690" s="126"/>
      <c r="S690" s="126"/>
      <c r="T690" s="126"/>
      <c r="U690" s="126"/>
      <c r="V690" s="126"/>
      <c r="W690" s="126"/>
      <c r="X690" s="126"/>
      <c r="Y690" s="126"/>
      <c r="Z690" s="126"/>
      <c r="AA690" s="126"/>
      <c r="AB690" s="126"/>
      <c r="AC690" s="126"/>
      <c r="AD690" s="126"/>
      <c r="AE690" s="126"/>
      <c r="AF690" s="126"/>
      <c r="AG690" s="126"/>
      <c r="AH690" s="126"/>
      <c r="AI690" s="126"/>
      <c r="AJ690" s="126"/>
      <c r="AK690" s="126"/>
      <c r="AL690" s="126"/>
      <c r="AM690" s="126"/>
      <c r="AN690" s="126"/>
      <c r="AO690" s="126"/>
      <c r="AP690" s="126"/>
    </row>
    <row r="691" customHeight="1" spans="12:42">
      <c r="L691" s="126"/>
      <c r="M691" s="126"/>
      <c r="N691" s="126"/>
      <c r="O691" s="126"/>
      <c r="P691" s="126"/>
      <c r="Q691" s="126"/>
      <c r="R691" s="126"/>
      <c r="S691" s="126"/>
      <c r="T691" s="126"/>
      <c r="U691" s="126"/>
      <c r="V691" s="126"/>
      <c r="W691" s="126"/>
      <c r="X691" s="126"/>
      <c r="Y691" s="126"/>
      <c r="Z691" s="126"/>
      <c r="AA691" s="126"/>
      <c r="AB691" s="126"/>
      <c r="AC691" s="126"/>
      <c r="AD691" s="126"/>
      <c r="AE691" s="126"/>
      <c r="AF691" s="126"/>
      <c r="AG691" s="126"/>
      <c r="AH691" s="126"/>
      <c r="AI691" s="126"/>
      <c r="AJ691" s="126"/>
      <c r="AK691" s="126"/>
      <c r="AL691" s="126"/>
      <c r="AM691" s="126"/>
      <c r="AN691" s="126"/>
      <c r="AO691" s="126"/>
      <c r="AP691" s="126"/>
    </row>
    <row r="692" customHeight="1" spans="12:42">
      <c r="L692" s="126"/>
      <c r="M692" s="126"/>
      <c r="N692" s="126"/>
      <c r="O692" s="126"/>
      <c r="P692" s="126"/>
      <c r="Q692" s="126"/>
      <c r="R692" s="126"/>
      <c r="S692" s="126"/>
      <c r="T692" s="126"/>
      <c r="U692" s="126"/>
      <c r="V692" s="126"/>
      <c r="W692" s="126"/>
      <c r="X692" s="126"/>
      <c r="Y692" s="126"/>
      <c r="Z692" s="126"/>
      <c r="AA692" s="126"/>
      <c r="AB692" s="126"/>
      <c r="AC692" s="126"/>
      <c r="AD692" s="126"/>
      <c r="AE692" s="126"/>
      <c r="AF692" s="126"/>
      <c r="AG692" s="126"/>
      <c r="AH692" s="126"/>
      <c r="AI692" s="126"/>
      <c r="AJ692" s="126"/>
      <c r="AK692" s="126"/>
      <c r="AL692" s="126"/>
      <c r="AM692" s="126"/>
      <c r="AN692" s="126"/>
      <c r="AO692" s="126"/>
      <c r="AP692" s="126"/>
    </row>
    <row r="693" customHeight="1" spans="12:42">
      <c r="L693" s="126"/>
      <c r="M693" s="126"/>
      <c r="N693" s="126"/>
      <c r="O693" s="126"/>
      <c r="P693" s="126"/>
      <c r="Q693" s="126"/>
      <c r="R693" s="126"/>
      <c r="S693" s="126"/>
      <c r="T693" s="126"/>
      <c r="U693" s="126"/>
      <c r="V693" s="126"/>
      <c r="W693" s="126"/>
      <c r="X693" s="126"/>
      <c r="Y693" s="126"/>
      <c r="Z693" s="126"/>
      <c r="AA693" s="126"/>
      <c r="AB693" s="126"/>
      <c r="AC693" s="126"/>
      <c r="AD693" s="126"/>
      <c r="AE693" s="126"/>
      <c r="AF693" s="126"/>
      <c r="AG693" s="126"/>
      <c r="AH693" s="126"/>
      <c r="AI693" s="126"/>
      <c r="AJ693" s="126"/>
      <c r="AK693" s="126"/>
      <c r="AL693" s="126"/>
      <c r="AM693" s="126"/>
      <c r="AN693" s="126"/>
      <c r="AO693" s="126"/>
      <c r="AP693" s="126"/>
    </row>
    <row r="694" customHeight="1" spans="12:42">
      <c r="L694" s="126"/>
      <c r="M694" s="126"/>
      <c r="N694" s="126"/>
      <c r="O694" s="126"/>
      <c r="P694" s="126"/>
      <c r="Q694" s="126"/>
      <c r="R694" s="126"/>
      <c r="S694" s="126"/>
      <c r="T694" s="126"/>
      <c r="U694" s="126"/>
      <c r="V694" s="126"/>
      <c r="W694" s="126"/>
      <c r="X694" s="126"/>
      <c r="Y694" s="126"/>
      <c r="Z694" s="126"/>
      <c r="AA694" s="126"/>
      <c r="AB694" s="126"/>
      <c r="AC694" s="126"/>
      <c r="AD694" s="126"/>
      <c r="AE694" s="126"/>
      <c r="AF694" s="126"/>
      <c r="AG694" s="126"/>
      <c r="AH694" s="126"/>
      <c r="AI694" s="126"/>
      <c r="AJ694" s="126"/>
      <c r="AK694" s="126"/>
      <c r="AL694" s="126"/>
      <c r="AM694" s="126"/>
      <c r="AN694" s="126"/>
      <c r="AO694" s="126"/>
      <c r="AP694" s="126"/>
    </row>
    <row r="695" customHeight="1" spans="12:42">
      <c r="L695" s="126"/>
      <c r="M695" s="126"/>
      <c r="N695" s="126"/>
      <c r="O695" s="126"/>
      <c r="P695" s="126"/>
      <c r="Q695" s="126"/>
      <c r="R695" s="126"/>
      <c r="S695" s="126"/>
      <c r="T695" s="126"/>
      <c r="U695" s="126"/>
      <c r="V695" s="126"/>
      <c r="W695" s="126"/>
      <c r="X695" s="126"/>
      <c r="Y695" s="126"/>
      <c r="Z695" s="126"/>
      <c r="AA695" s="126"/>
      <c r="AB695" s="126"/>
      <c r="AC695" s="126"/>
      <c r="AD695" s="126"/>
      <c r="AE695" s="126"/>
      <c r="AF695" s="126"/>
      <c r="AG695" s="126"/>
      <c r="AH695" s="126"/>
      <c r="AI695" s="126"/>
      <c r="AJ695" s="126"/>
      <c r="AK695" s="126"/>
      <c r="AL695" s="126"/>
      <c r="AM695" s="126"/>
      <c r="AN695" s="126"/>
      <c r="AO695" s="126"/>
      <c r="AP695" s="126"/>
    </row>
    <row r="696" customHeight="1" spans="12:42">
      <c r="L696" s="126"/>
      <c r="M696" s="126"/>
      <c r="N696" s="126"/>
      <c r="O696" s="126"/>
      <c r="P696" s="126"/>
      <c r="Q696" s="126"/>
      <c r="R696" s="126"/>
      <c r="S696" s="126"/>
      <c r="T696" s="126"/>
      <c r="U696" s="126"/>
      <c r="V696" s="126"/>
      <c r="W696" s="126"/>
      <c r="X696" s="126"/>
      <c r="Y696" s="126"/>
      <c r="Z696" s="126"/>
      <c r="AA696" s="126"/>
      <c r="AB696" s="126"/>
      <c r="AC696" s="126"/>
      <c r="AD696" s="126"/>
      <c r="AE696" s="126"/>
      <c r="AF696" s="126"/>
      <c r="AG696" s="126"/>
      <c r="AH696" s="126"/>
      <c r="AI696" s="126"/>
      <c r="AJ696" s="126"/>
      <c r="AK696" s="126"/>
      <c r="AL696" s="126"/>
      <c r="AM696" s="126"/>
      <c r="AN696" s="126"/>
      <c r="AO696" s="126"/>
      <c r="AP696" s="126"/>
    </row>
    <row r="697" customHeight="1" spans="12:42">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row>
    <row r="698" customHeight="1" spans="12:42">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row>
    <row r="699" customHeight="1" spans="12:42">
      <c r="L699" s="126"/>
      <c r="M699" s="126"/>
      <c r="N699" s="126"/>
      <c r="O699" s="126"/>
      <c r="P699" s="126"/>
      <c r="Q699" s="126"/>
      <c r="R699" s="126"/>
      <c r="S699" s="126"/>
      <c r="T699" s="126"/>
      <c r="U699" s="126"/>
      <c r="V699" s="126"/>
      <c r="W699" s="126"/>
      <c r="X699" s="126"/>
      <c r="Y699" s="126"/>
      <c r="Z699" s="126"/>
      <c r="AA699" s="126"/>
      <c r="AB699" s="126"/>
      <c r="AC699" s="126"/>
      <c r="AD699" s="126"/>
      <c r="AE699" s="126"/>
      <c r="AF699" s="126"/>
      <c r="AG699" s="126"/>
      <c r="AH699" s="126"/>
      <c r="AI699" s="126"/>
      <c r="AJ699" s="126"/>
      <c r="AK699" s="126"/>
      <c r="AL699" s="126"/>
      <c r="AM699" s="126"/>
      <c r="AN699" s="126"/>
      <c r="AO699" s="126"/>
      <c r="AP699" s="126"/>
    </row>
    <row r="700" customHeight="1" spans="12:42">
      <c r="L700" s="126"/>
      <c r="M700" s="126"/>
      <c r="N700" s="126"/>
      <c r="O700" s="126"/>
      <c r="P700" s="126"/>
      <c r="Q700" s="126"/>
      <c r="R700" s="126"/>
      <c r="S700" s="126"/>
      <c r="T700" s="126"/>
      <c r="U700" s="126"/>
      <c r="V700" s="126"/>
      <c r="W700" s="126"/>
      <c r="X700" s="126"/>
      <c r="Y700" s="126"/>
      <c r="Z700" s="126"/>
      <c r="AA700" s="126"/>
      <c r="AB700" s="126"/>
      <c r="AC700" s="126"/>
      <c r="AD700" s="126"/>
      <c r="AE700" s="126"/>
      <c r="AF700" s="126"/>
      <c r="AG700" s="126"/>
      <c r="AH700" s="126"/>
      <c r="AI700" s="126"/>
      <c r="AJ700" s="126"/>
      <c r="AK700" s="126"/>
      <c r="AL700" s="126"/>
      <c r="AM700" s="126"/>
      <c r="AN700" s="126"/>
      <c r="AO700" s="126"/>
      <c r="AP700" s="126"/>
    </row>
    <row r="701" customHeight="1" spans="12:42">
      <c r="L701" s="126"/>
      <c r="M701" s="126"/>
      <c r="N701" s="126"/>
      <c r="O701" s="126"/>
      <c r="P701" s="126"/>
      <c r="Q701" s="126"/>
      <c r="R701" s="126"/>
      <c r="S701" s="126"/>
      <c r="T701" s="126"/>
      <c r="U701" s="126"/>
      <c r="V701" s="126"/>
      <c r="W701" s="126"/>
      <c r="X701" s="126"/>
      <c r="Y701" s="126"/>
      <c r="Z701" s="126"/>
      <c r="AA701" s="126"/>
      <c r="AB701" s="126"/>
      <c r="AC701" s="126"/>
      <c r="AD701" s="126"/>
      <c r="AE701" s="126"/>
      <c r="AF701" s="126"/>
      <c r="AG701" s="126"/>
      <c r="AH701" s="126"/>
      <c r="AI701" s="126"/>
      <c r="AJ701" s="126"/>
      <c r="AK701" s="126"/>
      <c r="AL701" s="126"/>
      <c r="AM701" s="126"/>
      <c r="AN701" s="126"/>
      <c r="AO701" s="126"/>
      <c r="AP701" s="126"/>
    </row>
    <row r="702" customHeight="1" spans="12:42">
      <c r="L702" s="126"/>
      <c r="M702" s="126"/>
      <c r="N702" s="126"/>
      <c r="O702" s="126"/>
      <c r="P702" s="126"/>
      <c r="Q702" s="126"/>
      <c r="R702" s="126"/>
      <c r="S702" s="126"/>
      <c r="T702" s="126"/>
      <c r="U702" s="126"/>
      <c r="V702" s="126"/>
      <c r="W702" s="126"/>
      <c r="X702" s="126"/>
      <c r="Y702" s="126"/>
      <c r="Z702" s="126"/>
      <c r="AA702" s="126"/>
      <c r="AB702" s="126"/>
      <c r="AC702" s="126"/>
      <c r="AD702" s="126"/>
      <c r="AE702" s="126"/>
      <c r="AF702" s="126"/>
      <c r="AG702" s="126"/>
      <c r="AH702" s="126"/>
      <c r="AI702" s="126"/>
      <c r="AJ702" s="126"/>
      <c r="AK702" s="126"/>
      <c r="AL702" s="126"/>
      <c r="AM702" s="126"/>
      <c r="AN702" s="126"/>
      <c r="AO702" s="126"/>
      <c r="AP702" s="126"/>
    </row>
    <row r="703" customHeight="1" spans="12:42">
      <c r="L703" s="126"/>
      <c r="M703" s="126"/>
      <c r="N703" s="126"/>
      <c r="O703" s="126"/>
      <c r="P703" s="126"/>
      <c r="Q703" s="126"/>
      <c r="R703" s="126"/>
      <c r="S703" s="126"/>
      <c r="T703" s="126"/>
      <c r="U703" s="126"/>
      <c r="V703" s="126"/>
      <c r="W703" s="126"/>
      <c r="X703" s="126"/>
      <c r="Y703" s="126"/>
      <c r="Z703" s="126"/>
      <c r="AA703" s="126"/>
      <c r="AB703" s="126"/>
      <c r="AC703" s="126"/>
      <c r="AD703" s="126"/>
      <c r="AE703" s="126"/>
      <c r="AF703" s="126"/>
      <c r="AG703" s="126"/>
      <c r="AH703" s="126"/>
      <c r="AI703" s="126"/>
      <c r="AJ703" s="126"/>
      <c r="AK703" s="126"/>
      <c r="AL703" s="126"/>
      <c r="AM703" s="126"/>
      <c r="AN703" s="126"/>
      <c r="AO703" s="126"/>
      <c r="AP703" s="126"/>
    </row>
    <row r="704" customHeight="1" spans="12:42">
      <c r="L704" s="126"/>
      <c r="M704" s="126"/>
      <c r="N704" s="126"/>
      <c r="O704" s="126"/>
      <c r="P704" s="126"/>
      <c r="Q704" s="126"/>
      <c r="R704" s="126"/>
      <c r="S704" s="126"/>
      <c r="T704" s="126"/>
      <c r="U704" s="126"/>
      <c r="V704" s="126"/>
      <c r="W704" s="126"/>
      <c r="X704" s="126"/>
      <c r="Y704" s="126"/>
      <c r="Z704" s="126"/>
      <c r="AA704" s="126"/>
      <c r="AB704" s="126"/>
      <c r="AC704" s="126"/>
      <c r="AD704" s="126"/>
      <c r="AE704" s="126"/>
      <c r="AF704" s="126"/>
      <c r="AG704" s="126"/>
      <c r="AH704" s="126"/>
      <c r="AI704" s="126"/>
      <c r="AJ704" s="126"/>
      <c r="AK704" s="126"/>
      <c r="AL704" s="126"/>
      <c r="AM704" s="126"/>
      <c r="AN704" s="126"/>
      <c r="AO704" s="126"/>
      <c r="AP704" s="126"/>
    </row>
    <row r="705" customHeight="1" spans="12:42">
      <c r="L705" s="126"/>
      <c r="M705" s="126"/>
      <c r="N705" s="126"/>
      <c r="O705" s="126"/>
      <c r="P705" s="126"/>
      <c r="Q705" s="126"/>
      <c r="R705" s="126"/>
      <c r="S705" s="126"/>
      <c r="T705" s="126"/>
      <c r="U705" s="126"/>
      <c r="V705" s="126"/>
      <c r="W705" s="126"/>
      <c r="X705" s="126"/>
      <c r="Y705" s="126"/>
      <c r="Z705" s="126"/>
      <c r="AA705" s="126"/>
      <c r="AB705" s="126"/>
      <c r="AC705" s="126"/>
      <c r="AD705" s="126"/>
      <c r="AE705" s="126"/>
      <c r="AF705" s="126"/>
      <c r="AG705" s="126"/>
      <c r="AH705" s="126"/>
      <c r="AI705" s="126"/>
      <c r="AJ705" s="126"/>
      <c r="AK705" s="126"/>
      <c r="AL705" s="126"/>
      <c r="AM705" s="126"/>
      <c r="AN705" s="126"/>
      <c r="AO705" s="126"/>
      <c r="AP705" s="126"/>
    </row>
    <row r="706" customHeight="1" spans="12:42">
      <c r="L706" s="126"/>
      <c r="M706" s="126"/>
      <c r="N706" s="126"/>
      <c r="O706" s="126"/>
      <c r="P706" s="126"/>
      <c r="Q706" s="126"/>
      <c r="R706" s="126"/>
      <c r="S706" s="126"/>
      <c r="T706" s="126"/>
      <c r="U706" s="126"/>
      <c r="V706" s="126"/>
      <c r="W706" s="126"/>
      <c r="X706" s="126"/>
      <c r="Y706" s="126"/>
      <c r="Z706" s="126"/>
      <c r="AA706" s="126"/>
      <c r="AB706" s="126"/>
      <c r="AC706" s="126"/>
      <c r="AD706" s="126"/>
      <c r="AE706" s="126"/>
      <c r="AF706" s="126"/>
      <c r="AG706" s="126"/>
      <c r="AH706" s="126"/>
      <c r="AI706" s="126"/>
      <c r="AJ706" s="126"/>
      <c r="AK706" s="126"/>
      <c r="AL706" s="126"/>
      <c r="AM706" s="126"/>
      <c r="AN706" s="126"/>
      <c r="AO706" s="126"/>
      <c r="AP706" s="126"/>
    </row>
    <row r="707" customHeight="1" spans="12:42">
      <c r="L707" s="126"/>
      <c r="M707" s="126"/>
      <c r="N707" s="126"/>
      <c r="O707" s="126"/>
      <c r="P707" s="126"/>
      <c r="Q707" s="126"/>
      <c r="R707" s="126"/>
      <c r="S707" s="126"/>
      <c r="T707" s="126"/>
      <c r="U707" s="126"/>
      <c r="V707" s="126"/>
      <c r="W707" s="126"/>
      <c r="X707" s="126"/>
      <c r="Y707" s="126"/>
      <c r="Z707" s="126"/>
      <c r="AA707" s="126"/>
      <c r="AB707" s="126"/>
      <c r="AC707" s="126"/>
      <c r="AD707" s="126"/>
      <c r="AE707" s="126"/>
      <c r="AF707" s="126"/>
      <c r="AG707" s="126"/>
      <c r="AH707" s="126"/>
      <c r="AI707" s="126"/>
      <c r="AJ707" s="126"/>
      <c r="AK707" s="126"/>
      <c r="AL707" s="126"/>
      <c r="AM707" s="126"/>
      <c r="AN707" s="126"/>
      <c r="AO707" s="126"/>
      <c r="AP707" s="126"/>
    </row>
    <row r="708" customHeight="1" spans="12:42">
      <c r="L708" s="126"/>
      <c r="M708" s="126"/>
      <c r="N708" s="126"/>
      <c r="O708" s="126"/>
      <c r="P708" s="126"/>
      <c r="Q708" s="126"/>
      <c r="R708" s="126"/>
      <c r="S708" s="126"/>
      <c r="T708" s="126"/>
      <c r="U708" s="126"/>
      <c r="V708" s="126"/>
      <c r="W708" s="126"/>
      <c r="X708" s="126"/>
      <c r="Y708" s="126"/>
      <c r="Z708" s="126"/>
      <c r="AA708" s="126"/>
      <c r="AB708" s="126"/>
      <c r="AC708" s="126"/>
      <c r="AD708" s="126"/>
      <c r="AE708" s="126"/>
      <c r="AF708" s="126"/>
      <c r="AG708" s="126"/>
      <c r="AH708" s="126"/>
      <c r="AI708" s="126"/>
      <c r="AJ708" s="126"/>
      <c r="AK708" s="126"/>
      <c r="AL708" s="126"/>
      <c r="AM708" s="126"/>
      <c r="AN708" s="126"/>
      <c r="AO708" s="126"/>
      <c r="AP708" s="126"/>
    </row>
    <row r="709" customHeight="1" spans="12:42">
      <c r="L709" s="126"/>
      <c r="M709" s="126"/>
      <c r="N709" s="126"/>
      <c r="O709" s="126"/>
      <c r="P709" s="126"/>
      <c r="Q709" s="126"/>
      <c r="R709" s="126"/>
      <c r="S709" s="126"/>
      <c r="T709" s="126"/>
      <c r="U709" s="126"/>
      <c r="V709" s="126"/>
      <c r="W709" s="126"/>
      <c r="X709" s="126"/>
      <c r="Y709" s="126"/>
      <c r="Z709" s="126"/>
      <c r="AA709" s="126"/>
      <c r="AB709" s="126"/>
      <c r="AC709" s="126"/>
      <c r="AD709" s="126"/>
      <c r="AE709" s="126"/>
      <c r="AF709" s="126"/>
      <c r="AG709" s="126"/>
      <c r="AH709" s="126"/>
      <c r="AI709" s="126"/>
      <c r="AJ709" s="126"/>
      <c r="AK709" s="126"/>
      <c r="AL709" s="126"/>
      <c r="AM709" s="126"/>
      <c r="AN709" s="126"/>
      <c r="AO709" s="126"/>
      <c r="AP709" s="126"/>
    </row>
    <row r="710" customHeight="1" spans="12:42">
      <c r="L710" s="126"/>
      <c r="M710" s="126"/>
      <c r="N710" s="126"/>
      <c r="O710" s="126"/>
      <c r="P710" s="126"/>
      <c r="Q710" s="126"/>
      <c r="R710" s="126"/>
      <c r="S710" s="126"/>
      <c r="T710" s="126"/>
      <c r="U710" s="126"/>
      <c r="V710" s="126"/>
      <c r="W710" s="126"/>
      <c r="X710" s="126"/>
      <c r="Y710" s="126"/>
      <c r="Z710" s="126"/>
      <c r="AA710" s="126"/>
      <c r="AB710" s="126"/>
      <c r="AC710" s="126"/>
      <c r="AD710" s="126"/>
      <c r="AE710" s="126"/>
      <c r="AF710" s="126"/>
      <c r="AG710" s="126"/>
      <c r="AH710" s="126"/>
      <c r="AI710" s="126"/>
      <c r="AJ710" s="126"/>
      <c r="AK710" s="126"/>
      <c r="AL710" s="126"/>
      <c r="AM710" s="126"/>
      <c r="AN710" s="126"/>
      <c r="AO710" s="126"/>
      <c r="AP710" s="126"/>
    </row>
    <row r="711" customHeight="1" spans="12:42">
      <c r="L711" s="126"/>
      <c r="M711" s="126"/>
      <c r="N711" s="126"/>
      <c r="O711" s="126"/>
      <c r="P711" s="126"/>
      <c r="Q711" s="126"/>
      <c r="R711" s="126"/>
      <c r="S711" s="126"/>
      <c r="T711" s="126"/>
      <c r="U711" s="126"/>
      <c r="V711" s="126"/>
      <c r="W711" s="126"/>
      <c r="X711" s="126"/>
      <c r="Y711" s="126"/>
      <c r="Z711" s="126"/>
      <c r="AA711" s="126"/>
      <c r="AB711" s="126"/>
      <c r="AC711" s="126"/>
      <c r="AD711" s="126"/>
      <c r="AE711" s="126"/>
      <c r="AF711" s="126"/>
      <c r="AG711" s="126"/>
      <c r="AH711" s="126"/>
      <c r="AI711" s="126"/>
      <c r="AJ711" s="126"/>
      <c r="AK711" s="126"/>
      <c r="AL711" s="126"/>
      <c r="AM711" s="126"/>
      <c r="AN711" s="126"/>
      <c r="AO711" s="126"/>
      <c r="AP711" s="126"/>
    </row>
    <row r="712" customHeight="1" spans="12:42">
      <c r="L712" s="126"/>
      <c r="M712" s="126"/>
      <c r="N712" s="126"/>
      <c r="O712" s="126"/>
      <c r="P712" s="126"/>
      <c r="Q712" s="126"/>
      <c r="R712" s="126"/>
      <c r="S712" s="126"/>
      <c r="T712" s="126"/>
      <c r="U712" s="126"/>
      <c r="V712" s="126"/>
      <c r="W712" s="126"/>
      <c r="X712" s="126"/>
      <c r="Y712" s="126"/>
      <c r="Z712" s="126"/>
      <c r="AA712" s="126"/>
      <c r="AB712" s="126"/>
      <c r="AC712" s="126"/>
      <c r="AD712" s="126"/>
      <c r="AE712" s="126"/>
      <c r="AF712" s="126"/>
      <c r="AG712" s="126"/>
      <c r="AH712" s="126"/>
      <c r="AI712" s="126"/>
      <c r="AJ712" s="126"/>
      <c r="AK712" s="126"/>
      <c r="AL712" s="126"/>
      <c r="AM712" s="126"/>
      <c r="AN712" s="126"/>
      <c r="AO712" s="126"/>
      <c r="AP712" s="126"/>
    </row>
    <row r="713" customHeight="1" spans="12:42">
      <c r="L713" s="126"/>
      <c r="M713" s="126"/>
      <c r="N713" s="126"/>
      <c r="O713" s="126"/>
      <c r="P713" s="126"/>
      <c r="Q713" s="126"/>
      <c r="R713" s="126"/>
      <c r="S713" s="126"/>
      <c r="T713" s="126"/>
      <c r="U713" s="126"/>
      <c r="V713" s="126"/>
      <c r="W713" s="126"/>
      <c r="X713" s="126"/>
      <c r="Y713" s="126"/>
      <c r="Z713" s="126"/>
      <c r="AA713" s="126"/>
      <c r="AB713" s="126"/>
      <c r="AC713" s="126"/>
      <c r="AD713" s="126"/>
      <c r="AE713" s="126"/>
      <c r="AF713" s="126"/>
      <c r="AG713" s="126"/>
      <c r="AH713" s="126"/>
      <c r="AI713" s="126"/>
      <c r="AJ713" s="126"/>
      <c r="AK713" s="126"/>
      <c r="AL713" s="126"/>
      <c r="AM713" s="126"/>
      <c r="AN713" s="126"/>
      <c r="AO713" s="126"/>
      <c r="AP713" s="126"/>
    </row>
    <row r="714" customHeight="1" spans="12:42">
      <c r="L714" s="126"/>
      <c r="M714" s="126"/>
      <c r="N714" s="126"/>
      <c r="O714" s="126"/>
      <c r="P714" s="126"/>
      <c r="Q714" s="126"/>
      <c r="R714" s="126"/>
      <c r="S714" s="126"/>
      <c r="T714" s="126"/>
      <c r="U714" s="126"/>
      <c r="V714" s="126"/>
      <c r="W714" s="126"/>
      <c r="X714" s="126"/>
      <c r="Y714" s="126"/>
      <c r="Z714" s="126"/>
      <c r="AA714" s="126"/>
      <c r="AB714" s="126"/>
      <c r="AC714" s="126"/>
      <c r="AD714" s="126"/>
      <c r="AE714" s="126"/>
      <c r="AF714" s="126"/>
      <c r="AG714" s="126"/>
      <c r="AH714" s="126"/>
      <c r="AI714" s="126"/>
      <c r="AJ714" s="126"/>
      <c r="AK714" s="126"/>
      <c r="AL714" s="126"/>
      <c r="AM714" s="126"/>
      <c r="AN714" s="126"/>
      <c r="AO714" s="126"/>
      <c r="AP714" s="126"/>
    </row>
    <row r="715" customHeight="1" spans="12:42">
      <c r="L715" s="126"/>
      <c r="M715" s="126"/>
      <c r="N715" s="126"/>
      <c r="O715" s="126"/>
      <c r="P715" s="126"/>
      <c r="Q715" s="126"/>
      <c r="R715" s="126"/>
      <c r="S715" s="126"/>
      <c r="T715" s="126"/>
      <c r="U715" s="126"/>
      <c r="V715" s="126"/>
      <c r="W715" s="126"/>
      <c r="X715" s="126"/>
      <c r="Y715" s="126"/>
      <c r="Z715" s="126"/>
      <c r="AA715" s="126"/>
      <c r="AB715" s="126"/>
      <c r="AC715" s="126"/>
      <c r="AD715" s="126"/>
      <c r="AE715" s="126"/>
      <c r="AF715" s="126"/>
      <c r="AG715" s="126"/>
      <c r="AH715" s="126"/>
      <c r="AI715" s="126"/>
      <c r="AJ715" s="126"/>
      <c r="AK715" s="126"/>
      <c r="AL715" s="126"/>
      <c r="AM715" s="126"/>
      <c r="AN715" s="126"/>
      <c r="AO715" s="126"/>
      <c r="AP715" s="126"/>
    </row>
    <row r="716" customHeight="1" spans="12:42">
      <c r="L716" s="126"/>
      <c r="M716" s="126"/>
      <c r="N716" s="126"/>
      <c r="O716" s="126"/>
      <c r="P716" s="126"/>
      <c r="Q716" s="126"/>
      <c r="R716" s="126"/>
      <c r="S716" s="126"/>
      <c r="T716" s="126"/>
      <c r="U716" s="126"/>
      <c r="V716" s="126"/>
      <c r="W716" s="126"/>
      <c r="X716" s="126"/>
      <c r="Y716" s="126"/>
      <c r="Z716" s="126"/>
      <c r="AA716" s="126"/>
      <c r="AB716" s="126"/>
      <c r="AC716" s="126"/>
      <c r="AD716" s="126"/>
      <c r="AE716" s="126"/>
      <c r="AF716" s="126"/>
      <c r="AG716" s="126"/>
      <c r="AH716" s="126"/>
      <c r="AI716" s="126"/>
      <c r="AJ716" s="126"/>
      <c r="AK716" s="126"/>
      <c r="AL716" s="126"/>
      <c r="AM716" s="126"/>
      <c r="AN716" s="126"/>
      <c r="AO716" s="126"/>
      <c r="AP716" s="126"/>
    </row>
    <row r="717" customHeight="1" spans="12:42">
      <c r="L717" s="126"/>
      <c r="M717" s="126"/>
      <c r="N717" s="126"/>
      <c r="O717" s="126"/>
      <c r="P717" s="126"/>
      <c r="Q717" s="126"/>
      <c r="R717" s="126"/>
      <c r="S717" s="126"/>
      <c r="T717" s="126"/>
      <c r="U717" s="126"/>
      <c r="V717" s="126"/>
      <c r="W717" s="126"/>
      <c r="X717" s="126"/>
      <c r="Y717" s="126"/>
      <c r="Z717" s="126"/>
      <c r="AA717" s="126"/>
      <c r="AB717" s="126"/>
      <c r="AC717" s="126"/>
      <c r="AD717" s="126"/>
      <c r="AE717" s="126"/>
      <c r="AF717" s="126"/>
      <c r="AG717" s="126"/>
      <c r="AH717" s="126"/>
      <c r="AI717" s="126"/>
      <c r="AJ717" s="126"/>
      <c r="AK717" s="126"/>
      <c r="AL717" s="126"/>
      <c r="AM717" s="126"/>
      <c r="AN717" s="126"/>
      <c r="AO717" s="126"/>
      <c r="AP717" s="126"/>
    </row>
    <row r="718" customHeight="1" spans="12:42">
      <c r="L718" s="126"/>
      <c r="M718" s="126"/>
      <c r="N718" s="126"/>
      <c r="O718" s="126"/>
      <c r="P718" s="126"/>
      <c r="Q718" s="126"/>
      <c r="R718" s="126"/>
      <c r="S718" s="126"/>
      <c r="T718" s="126"/>
      <c r="U718" s="126"/>
      <c r="V718" s="126"/>
      <c r="W718" s="126"/>
      <c r="X718" s="126"/>
      <c r="Y718" s="126"/>
      <c r="Z718" s="126"/>
      <c r="AA718" s="126"/>
      <c r="AB718" s="126"/>
      <c r="AC718" s="126"/>
      <c r="AD718" s="126"/>
      <c r="AE718" s="126"/>
      <c r="AF718" s="126"/>
      <c r="AG718" s="126"/>
      <c r="AH718" s="126"/>
      <c r="AI718" s="126"/>
      <c r="AJ718" s="126"/>
      <c r="AK718" s="126"/>
      <c r="AL718" s="126"/>
      <c r="AM718" s="126"/>
      <c r="AN718" s="126"/>
      <c r="AO718" s="126"/>
      <c r="AP718" s="126"/>
    </row>
    <row r="719" customHeight="1" spans="12:42">
      <c r="L719" s="126"/>
      <c r="M719" s="126"/>
      <c r="N719" s="126"/>
      <c r="O719" s="126"/>
      <c r="P719" s="126"/>
      <c r="Q719" s="126"/>
      <c r="R719" s="126"/>
      <c r="S719" s="126"/>
      <c r="T719" s="126"/>
      <c r="U719" s="126"/>
      <c r="V719" s="126"/>
      <c r="W719" s="126"/>
      <c r="X719" s="126"/>
      <c r="Y719" s="126"/>
      <c r="Z719" s="126"/>
      <c r="AA719" s="126"/>
      <c r="AB719" s="126"/>
      <c r="AC719" s="126"/>
      <c r="AD719" s="126"/>
      <c r="AE719" s="126"/>
      <c r="AF719" s="126"/>
      <c r="AG719" s="126"/>
      <c r="AH719" s="126"/>
      <c r="AI719" s="126"/>
      <c r="AJ719" s="126"/>
      <c r="AK719" s="126"/>
      <c r="AL719" s="126"/>
      <c r="AM719" s="126"/>
      <c r="AN719" s="126"/>
      <c r="AO719" s="126"/>
      <c r="AP719" s="126"/>
    </row>
    <row r="720" customHeight="1" spans="12:42">
      <c r="L720" s="126"/>
      <c r="M720" s="126"/>
      <c r="N720" s="126"/>
      <c r="O720" s="126"/>
      <c r="P720" s="126"/>
      <c r="Q720" s="126"/>
      <c r="R720" s="126"/>
      <c r="S720" s="126"/>
      <c r="T720" s="126"/>
      <c r="U720" s="126"/>
      <c r="V720" s="126"/>
      <c r="W720" s="126"/>
      <c r="X720" s="126"/>
      <c r="Y720" s="126"/>
      <c r="Z720" s="126"/>
      <c r="AA720" s="126"/>
      <c r="AB720" s="126"/>
      <c r="AC720" s="126"/>
      <c r="AD720" s="126"/>
      <c r="AE720" s="126"/>
      <c r="AF720" s="126"/>
      <c r="AG720" s="126"/>
      <c r="AH720" s="126"/>
      <c r="AI720" s="126"/>
      <c r="AJ720" s="126"/>
      <c r="AK720" s="126"/>
      <c r="AL720" s="126"/>
      <c r="AM720" s="126"/>
      <c r="AN720" s="126"/>
      <c r="AO720" s="126"/>
      <c r="AP720" s="126"/>
    </row>
    <row r="721" customHeight="1" spans="12:42">
      <c r="L721" s="126"/>
      <c r="M721" s="126"/>
      <c r="N721" s="126"/>
      <c r="O721" s="126"/>
      <c r="P721" s="126"/>
      <c r="Q721" s="126"/>
      <c r="R721" s="126"/>
      <c r="S721" s="126"/>
      <c r="T721" s="126"/>
      <c r="U721" s="126"/>
      <c r="V721" s="126"/>
      <c r="W721" s="126"/>
      <c r="X721" s="126"/>
      <c r="Y721" s="126"/>
      <c r="Z721" s="126"/>
      <c r="AA721" s="126"/>
      <c r="AB721" s="126"/>
      <c r="AC721" s="126"/>
      <c r="AD721" s="126"/>
      <c r="AE721" s="126"/>
      <c r="AF721" s="126"/>
      <c r="AG721" s="126"/>
      <c r="AH721" s="126"/>
      <c r="AI721" s="126"/>
      <c r="AJ721" s="126"/>
      <c r="AK721" s="126"/>
      <c r="AL721" s="126"/>
      <c r="AM721" s="126"/>
      <c r="AN721" s="126"/>
      <c r="AO721" s="126"/>
      <c r="AP721" s="126"/>
    </row>
    <row r="722" customHeight="1" spans="12:42">
      <c r="L722" s="126"/>
      <c r="M722" s="126"/>
      <c r="N722" s="126"/>
      <c r="O722" s="126"/>
      <c r="P722" s="126"/>
      <c r="Q722" s="126"/>
      <c r="R722" s="126"/>
      <c r="S722" s="126"/>
      <c r="T722" s="126"/>
      <c r="U722" s="126"/>
      <c r="V722" s="126"/>
      <c r="W722" s="126"/>
      <c r="X722" s="126"/>
      <c r="Y722" s="126"/>
      <c r="Z722" s="126"/>
      <c r="AA722" s="126"/>
      <c r="AB722" s="126"/>
      <c r="AC722" s="126"/>
      <c r="AD722" s="126"/>
      <c r="AE722" s="126"/>
      <c r="AF722" s="126"/>
      <c r="AG722" s="126"/>
      <c r="AH722" s="126"/>
      <c r="AI722" s="126"/>
      <c r="AJ722" s="126"/>
      <c r="AK722" s="126"/>
      <c r="AL722" s="126"/>
      <c r="AM722" s="126"/>
      <c r="AN722" s="126"/>
      <c r="AO722" s="126"/>
      <c r="AP722" s="126"/>
    </row>
    <row r="723" customHeight="1" spans="12:42">
      <c r="L723" s="126"/>
      <c r="M723" s="126"/>
      <c r="N723" s="126"/>
      <c r="O723" s="126"/>
      <c r="P723" s="126"/>
      <c r="Q723" s="126"/>
      <c r="R723" s="126"/>
      <c r="S723" s="126"/>
      <c r="T723" s="126"/>
      <c r="U723" s="126"/>
      <c r="V723" s="126"/>
      <c r="W723" s="126"/>
      <c r="X723" s="126"/>
      <c r="Y723" s="126"/>
      <c r="Z723" s="126"/>
      <c r="AA723" s="126"/>
      <c r="AB723" s="126"/>
      <c r="AC723" s="126"/>
      <c r="AD723" s="126"/>
      <c r="AE723" s="126"/>
      <c r="AF723" s="126"/>
      <c r="AG723" s="126"/>
      <c r="AH723" s="126"/>
      <c r="AI723" s="126"/>
      <c r="AJ723" s="126"/>
      <c r="AK723" s="126"/>
      <c r="AL723" s="126"/>
      <c r="AM723" s="126"/>
      <c r="AN723" s="126"/>
      <c r="AO723" s="126"/>
      <c r="AP723" s="126"/>
    </row>
    <row r="724" customHeight="1" spans="12:42">
      <c r="L724" s="126"/>
      <c r="M724" s="126"/>
      <c r="N724" s="126"/>
      <c r="O724" s="126"/>
      <c r="P724" s="126"/>
      <c r="Q724" s="126"/>
      <c r="R724" s="126"/>
      <c r="S724" s="126"/>
      <c r="T724" s="126"/>
      <c r="U724" s="126"/>
      <c r="V724" s="126"/>
      <c r="W724" s="126"/>
      <c r="X724" s="126"/>
      <c r="Y724" s="126"/>
      <c r="Z724" s="126"/>
      <c r="AA724" s="126"/>
      <c r="AB724" s="126"/>
      <c r="AC724" s="126"/>
      <c r="AD724" s="126"/>
      <c r="AE724" s="126"/>
      <c r="AF724" s="126"/>
      <c r="AG724" s="126"/>
      <c r="AH724" s="126"/>
      <c r="AI724" s="126"/>
      <c r="AJ724" s="126"/>
      <c r="AK724" s="126"/>
      <c r="AL724" s="126"/>
      <c r="AM724" s="126"/>
      <c r="AN724" s="126"/>
      <c r="AO724" s="126"/>
      <c r="AP724" s="126"/>
    </row>
    <row r="725" customHeight="1" spans="12:42">
      <c r="L725" s="126"/>
      <c r="M725" s="126"/>
      <c r="N725" s="126"/>
      <c r="O725" s="126"/>
      <c r="P725" s="126"/>
      <c r="Q725" s="126"/>
      <c r="R725" s="126"/>
      <c r="S725" s="126"/>
      <c r="T725" s="126"/>
      <c r="U725" s="126"/>
      <c r="V725" s="126"/>
      <c r="W725" s="126"/>
      <c r="X725" s="126"/>
      <c r="Y725" s="126"/>
      <c r="Z725" s="126"/>
      <c r="AA725" s="126"/>
      <c r="AB725" s="126"/>
      <c r="AC725" s="126"/>
      <c r="AD725" s="126"/>
      <c r="AE725" s="126"/>
      <c r="AF725" s="126"/>
      <c r="AG725" s="126"/>
      <c r="AH725" s="126"/>
      <c r="AI725" s="126"/>
      <c r="AJ725" s="126"/>
      <c r="AK725" s="126"/>
      <c r="AL725" s="126"/>
      <c r="AM725" s="126"/>
      <c r="AN725" s="126"/>
      <c r="AO725" s="126"/>
      <c r="AP725" s="126"/>
    </row>
    <row r="726" customHeight="1" spans="12:42">
      <c r="L726" s="126"/>
      <c r="M726" s="126"/>
      <c r="N726" s="126"/>
      <c r="O726" s="126"/>
      <c r="P726" s="126"/>
      <c r="Q726" s="126"/>
      <c r="R726" s="126"/>
      <c r="S726" s="126"/>
      <c r="T726" s="126"/>
      <c r="U726" s="126"/>
      <c r="V726" s="126"/>
      <c r="W726" s="126"/>
      <c r="X726" s="126"/>
      <c r="Y726" s="126"/>
      <c r="Z726" s="126"/>
      <c r="AA726" s="126"/>
      <c r="AB726" s="126"/>
      <c r="AC726" s="126"/>
      <c r="AD726" s="126"/>
      <c r="AE726" s="126"/>
      <c r="AF726" s="126"/>
      <c r="AG726" s="126"/>
      <c r="AH726" s="126"/>
      <c r="AI726" s="126"/>
      <c r="AJ726" s="126"/>
      <c r="AK726" s="126"/>
      <c r="AL726" s="126"/>
      <c r="AM726" s="126"/>
      <c r="AN726" s="126"/>
      <c r="AO726" s="126"/>
      <c r="AP726" s="126"/>
    </row>
    <row r="727" customHeight="1" spans="12:42">
      <c r="L727" s="126"/>
      <c r="M727" s="126"/>
      <c r="N727" s="126"/>
      <c r="O727" s="126"/>
      <c r="P727" s="126"/>
      <c r="Q727" s="126"/>
      <c r="R727" s="126"/>
      <c r="S727" s="126"/>
      <c r="T727" s="126"/>
      <c r="U727" s="126"/>
      <c r="V727" s="126"/>
      <c r="W727" s="126"/>
      <c r="X727" s="126"/>
      <c r="Y727" s="126"/>
      <c r="Z727" s="126"/>
      <c r="AA727" s="126"/>
      <c r="AB727" s="126"/>
      <c r="AC727" s="126"/>
      <c r="AD727" s="126"/>
      <c r="AE727" s="126"/>
      <c r="AF727" s="126"/>
      <c r="AG727" s="126"/>
      <c r="AH727" s="126"/>
      <c r="AI727" s="126"/>
      <c r="AJ727" s="126"/>
      <c r="AK727" s="126"/>
      <c r="AL727" s="126"/>
      <c r="AM727" s="126"/>
      <c r="AN727" s="126"/>
      <c r="AO727" s="126"/>
      <c r="AP727" s="126"/>
    </row>
    <row r="728" customHeight="1" spans="12:42">
      <c r="L728" s="126"/>
      <c r="M728" s="126"/>
      <c r="N728" s="126"/>
      <c r="O728" s="126"/>
      <c r="P728" s="126"/>
      <c r="Q728" s="126"/>
      <c r="R728" s="126"/>
      <c r="S728" s="126"/>
      <c r="T728" s="126"/>
      <c r="U728" s="126"/>
      <c r="V728" s="126"/>
      <c r="W728" s="126"/>
      <c r="X728" s="126"/>
      <c r="Y728" s="126"/>
      <c r="Z728" s="126"/>
      <c r="AA728" s="126"/>
      <c r="AB728" s="126"/>
      <c r="AC728" s="126"/>
      <c r="AD728" s="126"/>
      <c r="AE728" s="126"/>
      <c r="AF728" s="126"/>
      <c r="AG728" s="126"/>
      <c r="AH728" s="126"/>
      <c r="AI728" s="126"/>
      <c r="AJ728" s="126"/>
      <c r="AK728" s="126"/>
      <c r="AL728" s="126"/>
      <c r="AM728" s="126"/>
      <c r="AN728" s="126"/>
      <c r="AO728" s="126"/>
      <c r="AP728" s="126"/>
    </row>
    <row r="729" customHeight="1" spans="12:42">
      <c r="L729" s="126"/>
      <c r="M729" s="126"/>
      <c r="N729" s="126"/>
      <c r="O729" s="126"/>
      <c r="P729" s="126"/>
      <c r="Q729" s="126"/>
      <c r="R729" s="126"/>
      <c r="S729" s="126"/>
      <c r="T729" s="126"/>
      <c r="U729" s="126"/>
      <c r="V729" s="126"/>
      <c r="W729" s="126"/>
      <c r="X729" s="126"/>
      <c r="Y729" s="126"/>
      <c r="Z729" s="126"/>
      <c r="AA729" s="126"/>
      <c r="AB729" s="126"/>
      <c r="AC729" s="126"/>
      <c r="AD729" s="126"/>
      <c r="AE729" s="126"/>
      <c r="AF729" s="126"/>
      <c r="AG729" s="126"/>
      <c r="AH729" s="126"/>
      <c r="AI729" s="126"/>
      <c r="AJ729" s="126"/>
      <c r="AK729" s="126"/>
      <c r="AL729" s="126"/>
      <c r="AM729" s="126"/>
      <c r="AN729" s="126"/>
      <c r="AO729" s="126"/>
      <c r="AP729" s="126"/>
    </row>
    <row r="730" customHeight="1" spans="12:42">
      <c r="L730" s="126"/>
      <c r="M730" s="126"/>
      <c r="N730" s="126"/>
      <c r="O730" s="126"/>
      <c r="P730" s="126"/>
      <c r="Q730" s="126"/>
      <c r="R730" s="126"/>
      <c r="S730" s="126"/>
      <c r="T730" s="126"/>
      <c r="U730" s="126"/>
      <c r="V730" s="126"/>
      <c r="W730" s="126"/>
      <c r="X730" s="126"/>
      <c r="Y730" s="126"/>
      <c r="Z730" s="126"/>
      <c r="AA730" s="126"/>
      <c r="AB730" s="126"/>
      <c r="AC730" s="126"/>
      <c r="AD730" s="126"/>
      <c r="AE730" s="126"/>
      <c r="AF730" s="126"/>
      <c r="AG730" s="126"/>
      <c r="AH730" s="126"/>
      <c r="AI730" s="126"/>
      <c r="AJ730" s="126"/>
      <c r="AK730" s="126"/>
      <c r="AL730" s="126"/>
      <c r="AM730" s="126"/>
      <c r="AN730" s="126"/>
      <c r="AO730" s="126"/>
      <c r="AP730" s="126"/>
    </row>
    <row r="731" customHeight="1" spans="12:42">
      <c r="L731" s="126"/>
      <c r="M731" s="126"/>
      <c r="N731" s="126"/>
      <c r="O731" s="126"/>
      <c r="P731" s="126"/>
      <c r="Q731" s="126"/>
      <c r="R731" s="126"/>
      <c r="S731" s="126"/>
      <c r="T731" s="126"/>
      <c r="U731" s="126"/>
      <c r="V731" s="126"/>
      <c r="W731" s="126"/>
      <c r="X731" s="126"/>
      <c r="Y731" s="126"/>
      <c r="Z731" s="126"/>
      <c r="AA731" s="126"/>
      <c r="AB731" s="126"/>
      <c r="AC731" s="126"/>
      <c r="AD731" s="126"/>
      <c r="AE731" s="126"/>
      <c r="AF731" s="126"/>
      <c r="AG731" s="126"/>
      <c r="AH731" s="126"/>
      <c r="AI731" s="126"/>
      <c r="AJ731" s="126"/>
      <c r="AK731" s="126"/>
      <c r="AL731" s="126"/>
      <c r="AM731" s="126"/>
      <c r="AN731" s="126"/>
      <c r="AO731" s="126"/>
      <c r="AP731" s="126"/>
    </row>
    <row r="732" customHeight="1" spans="12:42">
      <c r="L732" s="126"/>
      <c r="M732" s="126"/>
      <c r="N732" s="126"/>
      <c r="O732" s="126"/>
      <c r="P732" s="126"/>
      <c r="Q732" s="126"/>
      <c r="R732" s="126"/>
      <c r="S732" s="126"/>
      <c r="T732" s="126"/>
      <c r="U732" s="126"/>
      <c r="V732" s="126"/>
      <c r="W732" s="126"/>
      <c r="X732" s="126"/>
      <c r="Y732" s="126"/>
      <c r="Z732" s="126"/>
      <c r="AA732" s="126"/>
      <c r="AB732" s="126"/>
      <c r="AC732" s="126"/>
      <c r="AD732" s="126"/>
      <c r="AE732" s="126"/>
      <c r="AF732" s="126"/>
      <c r="AG732" s="126"/>
      <c r="AH732" s="126"/>
      <c r="AI732" s="126"/>
      <c r="AJ732" s="126"/>
      <c r="AK732" s="126"/>
      <c r="AL732" s="126"/>
      <c r="AM732" s="126"/>
      <c r="AN732" s="126"/>
      <c r="AO732" s="126"/>
      <c r="AP732" s="126"/>
    </row>
    <row r="733" customHeight="1" spans="12:42">
      <c r="L733" s="126"/>
      <c r="M733" s="126"/>
      <c r="N733" s="126"/>
      <c r="O733" s="126"/>
      <c r="P733" s="126"/>
      <c r="Q733" s="126"/>
      <c r="R733" s="126"/>
      <c r="S733" s="126"/>
      <c r="T733" s="126"/>
      <c r="U733" s="126"/>
      <c r="V733" s="126"/>
      <c r="W733" s="126"/>
      <c r="X733" s="126"/>
      <c r="Y733" s="126"/>
      <c r="Z733" s="126"/>
      <c r="AA733" s="126"/>
      <c r="AB733" s="126"/>
      <c r="AC733" s="126"/>
      <c r="AD733" s="126"/>
      <c r="AE733" s="126"/>
      <c r="AF733" s="126"/>
      <c r="AG733" s="126"/>
      <c r="AH733" s="126"/>
      <c r="AI733" s="126"/>
      <c r="AJ733" s="126"/>
      <c r="AK733" s="126"/>
      <c r="AL733" s="126"/>
      <c r="AM733" s="126"/>
      <c r="AN733" s="126"/>
      <c r="AO733" s="126"/>
      <c r="AP733" s="126"/>
    </row>
    <row r="734" customHeight="1" spans="12:42">
      <c r="L734" s="126"/>
      <c r="M734" s="126"/>
      <c r="N734" s="126"/>
      <c r="O734" s="126"/>
      <c r="P734" s="126"/>
      <c r="Q734" s="126"/>
      <c r="R734" s="126"/>
      <c r="S734" s="126"/>
      <c r="T734" s="126"/>
      <c r="U734" s="126"/>
      <c r="V734" s="126"/>
      <c r="W734" s="126"/>
      <c r="X734" s="126"/>
      <c r="Y734" s="126"/>
      <c r="Z734" s="126"/>
      <c r="AA734" s="126"/>
      <c r="AB734" s="126"/>
      <c r="AC734" s="126"/>
      <c r="AD734" s="126"/>
      <c r="AE734" s="126"/>
      <c r="AF734" s="126"/>
      <c r="AG734" s="126"/>
      <c r="AH734" s="126"/>
      <c r="AI734" s="126"/>
      <c r="AJ734" s="126"/>
      <c r="AK734" s="126"/>
      <c r="AL734" s="126"/>
      <c r="AM734" s="126"/>
      <c r="AN734" s="126"/>
      <c r="AO734" s="126"/>
      <c r="AP734" s="126"/>
    </row>
    <row r="735" customHeight="1" spans="12:42">
      <c r="L735" s="126"/>
      <c r="M735" s="126"/>
      <c r="N735" s="126"/>
      <c r="O735" s="126"/>
      <c r="P735" s="126"/>
      <c r="Q735" s="126"/>
      <c r="R735" s="126"/>
      <c r="S735" s="126"/>
      <c r="T735" s="126"/>
      <c r="U735" s="126"/>
      <c r="V735" s="126"/>
      <c r="W735" s="126"/>
      <c r="X735" s="126"/>
      <c r="Y735" s="126"/>
      <c r="Z735" s="126"/>
      <c r="AA735" s="126"/>
      <c r="AB735" s="126"/>
      <c r="AC735" s="126"/>
      <c r="AD735" s="126"/>
      <c r="AE735" s="126"/>
      <c r="AF735" s="126"/>
      <c r="AG735" s="126"/>
      <c r="AH735" s="126"/>
      <c r="AI735" s="126"/>
      <c r="AJ735" s="126"/>
      <c r="AK735" s="126"/>
      <c r="AL735" s="126"/>
      <c r="AM735" s="126"/>
      <c r="AN735" s="126"/>
      <c r="AO735" s="126"/>
      <c r="AP735" s="126"/>
    </row>
    <row r="736" customHeight="1" spans="12:42">
      <c r="L736" s="126"/>
      <c r="M736" s="126"/>
      <c r="N736" s="126"/>
      <c r="O736" s="126"/>
      <c r="P736" s="126"/>
      <c r="Q736" s="126"/>
      <c r="R736" s="126"/>
      <c r="S736" s="126"/>
      <c r="T736" s="126"/>
      <c r="U736" s="126"/>
      <c r="V736" s="126"/>
      <c r="W736" s="126"/>
      <c r="X736" s="126"/>
      <c r="Y736" s="126"/>
      <c r="Z736" s="126"/>
      <c r="AA736" s="126"/>
      <c r="AB736" s="126"/>
      <c r="AC736" s="126"/>
      <c r="AD736" s="126"/>
      <c r="AE736" s="126"/>
      <c r="AF736" s="126"/>
      <c r="AG736" s="126"/>
      <c r="AH736" s="126"/>
      <c r="AI736" s="126"/>
      <c r="AJ736" s="126"/>
      <c r="AK736" s="126"/>
      <c r="AL736" s="126"/>
      <c r="AM736" s="126"/>
      <c r="AN736" s="126"/>
      <c r="AO736" s="126"/>
      <c r="AP736" s="126"/>
    </row>
    <row r="737" customHeight="1" spans="12:42">
      <c r="L737" s="126"/>
      <c r="M737" s="126"/>
      <c r="N737" s="126"/>
      <c r="O737" s="126"/>
      <c r="P737" s="126"/>
      <c r="Q737" s="126"/>
      <c r="R737" s="126"/>
      <c r="S737" s="126"/>
      <c r="T737" s="126"/>
      <c r="U737" s="126"/>
      <c r="V737" s="126"/>
      <c r="W737" s="126"/>
      <c r="X737" s="126"/>
      <c r="Y737" s="126"/>
      <c r="Z737" s="126"/>
      <c r="AA737" s="126"/>
      <c r="AB737" s="126"/>
      <c r="AC737" s="126"/>
      <c r="AD737" s="126"/>
      <c r="AE737" s="126"/>
      <c r="AF737" s="126"/>
      <c r="AG737" s="126"/>
      <c r="AH737" s="126"/>
      <c r="AI737" s="126"/>
      <c r="AJ737" s="126"/>
      <c r="AK737" s="126"/>
      <c r="AL737" s="126"/>
      <c r="AM737" s="126"/>
      <c r="AN737" s="126"/>
      <c r="AO737" s="126"/>
      <c r="AP737" s="126"/>
    </row>
    <row r="738" customHeight="1" spans="12:42">
      <c r="L738" s="126"/>
      <c r="M738" s="126"/>
      <c r="N738" s="126"/>
      <c r="O738" s="126"/>
      <c r="P738" s="126"/>
      <c r="Q738" s="126"/>
      <c r="R738" s="126"/>
      <c r="S738" s="126"/>
      <c r="T738" s="126"/>
      <c r="U738" s="126"/>
      <c r="V738" s="126"/>
      <c r="W738" s="126"/>
      <c r="X738" s="126"/>
      <c r="Y738" s="126"/>
      <c r="Z738" s="126"/>
      <c r="AA738" s="126"/>
      <c r="AB738" s="126"/>
      <c r="AC738" s="126"/>
      <c r="AD738" s="126"/>
      <c r="AE738" s="126"/>
      <c r="AF738" s="126"/>
      <c r="AG738" s="126"/>
      <c r="AH738" s="126"/>
      <c r="AI738" s="126"/>
      <c r="AJ738" s="126"/>
      <c r="AK738" s="126"/>
      <c r="AL738" s="126"/>
      <c r="AM738" s="126"/>
      <c r="AN738" s="126"/>
      <c r="AO738" s="126"/>
      <c r="AP738" s="126"/>
    </row>
    <row r="739" customHeight="1" spans="12:42">
      <c r="L739" s="126"/>
      <c r="M739" s="126"/>
      <c r="N739" s="126"/>
      <c r="O739" s="126"/>
      <c r="P739" s="126"/>
      <c r="Q739" s="126"/>
      <c r="R739" s="126"/>
      <c r="S739" s="126"/>
      <c r="T739" s="126"/>
      <c r="U739" s="126"/>
      <c r="V739" s="126"/>
      <c r="W739" s="126"/>
      <c r="X739" s="126"/>
      <c r="Y739" s="126"/>
      <c r="Z739" s="126"/>
      <c r="AA739" s="126"/>
      <c r="AB739" s="126"/>
      <c r="AC739" s="126"/>
      <c r="AD739" s="126"/>
      <c r="AE739" s="126"/>
      <c r="AF739" s="126"/>
      <c r="AG739" s="126"/>
      <c r="AH739" s="126"/>
      <c r="AI739" s="126"/>
      <c r="AJ739" s="126"/>
      <c r="AK739" s="126"/>
      <c r="AL739" s="126"/>
      <c r="AM739" s="126"/>
      <c r="AN739" s="126"/>
      <c r="AO739" s="126"/>
      <c r="AP739" s="126"/>
    </row>
    <row r="740" customHeight="1" spans="12:42">
      <c r="L740" s="126"/>
      <c r="M740" s="126"/>
      <c r="N740" s="126"/>
      <c r="O740" s="126"/>
      <c r="P740" s="126"/>
      <c r="Q740" s="126"/>
      <c r="R740" s="126"/>
      <c r="S740" s="126"/>
      <c r="T740" s="126"/>
      <c r="U740" s="126"/>
      <c r="V740" s="126"/>
      <c r="W740" s="126"/>
      <c r="X740" s="126"/>
      <c r="Y740" s="126"/>
      <c r="Z740" s="126"/>
      <c r="AA740" s="126"/>
      <c r="AB740" s="126"/>
      <c r="AC740" s="126"/>
      <c r="AD740" s="126"/>
      <c r="AE740" s="126"/>
      <c r="AF740" s="126"/>
      <c r="AG740" s="126"/>
      <c r="AH740" s="126"/>
      <c r="AI740" s="126"/>
      <c r="AJ740" s="126"/>
      <c r="AK740" s="126"/>
      <c r="AL740" s="126"/>
      <c r="AM740" s="126"/>
      <c r="AN740" s="126"/>
      <c r="AO740" s="126"/>
      <c r="AP740" s="126"/>
    </row>
    <row r="741" customHeight="1" spans="12:42">
      <c r="L741" s="126"/>
      <c r="M741" s="126"/>
      <c r="N741" s="126"/>
      <c r="O741" s="126"/>
      <c r="P741" s="126"/>
      <c r="Q741" s="126"/>
      <c r="R741" s="126"/>
      <c r="S741" s="126"/>
      <c r="T741" s="126"/>
      <c r="U741" s="126"/>
      <c r="V741" s="126"/>
      <c r="W741" s="126"/>
      <c r="X741" s="126"/>
      <c r="Y741" s="126"/>
      <c r="Z741" s="126"/>
      <c r="AA741" s="126"/>
      <c r="AB741" s="126"/>
      <c r="AC741" s="126"/>
      <c r="AD741" s="126"/>
      <c r="AE741" s="126"/>
      <c r="AF741" s="126"/>
      <c r="AG741" s="126"/>
      <c r="AH741" s="126"/>
      <c r="AI741" s="126"/>
      <c r="AJ741" s="126"/>
      <c r="AK741" s="126"/>
      <c r="AL741" s="126"/>
      <c r="AM741" s="126"/>
      <c r="AN741" s="126"/>
      <c r="AO741" s="126"/>
      <c r="AP741" s="126"/>
    </row>
    <row r="742" customHeight="1" spans="12:42">
      <c r="L742" s="126"/>
      <c r="M742" s="126"/>
      <c r="N742" s="126"/>
      <c r="O742" s="126"/>
      <c r="P742" s="126"/>
      <c r="Q742" s="126"/>
      <c r="R742" s="126"/>
      <c r="S742" s="126"/>
      <c r="T742" s="126"/>
      <c r="U742" s="126"/>
      <c r="V742" s="126"/>
      <c r="W742" s="126"/>
      <c r="X742" s="126"/>
      <c r="Y742" s="126"/>
      <c r="Z742" s="126"/>
      <c r="AA742" s="126"/>
      <c r="AB742" s="126"/>
      <c r="AC742" s="126"/>
      <c r="AD742" s="126"/>
      <c r="AE742" s="126"/>
      <c r="AF742" s="126"/>
      <c r="AG742" s="126"/>
      <c r="AH742" s="126"/>
      <c r="AI742" s="126"/>
      <c r="AJ742" s="126"/>
      <c r="AK742" s="126"/>
      <c r="AL742" s="126"/>
      <c r="AM742" s="126"/>
      <c r="AN742" s="126"/>
      <c r="AO742" s="126"/>
      <c r="AP742" s="126"/>
    </row>
    <row r="743" customHeight="1" spans="12:42">
      <c r="L743" s="126"/>
      <c r="M743" s="126"/>
      <c r="N743" s="126"/>
      <c r="O743" s="126"/>
      <c r="P743" s="126"/>
      <c r="Q743" s="126"/>
      <c r="R743" s="126"/>
      <c r="S743" s="126"/>
      <c r="T743" s="126"/>
      <c r="U743" s="126"/>
      <c r="V743" s="126"/>
      <c r="W743" s="126"/>
      <c r="X743" s="126"/>
      <c r="Y743" s="126"/>
      <c r="Z743" s="126"/>
      <c r="AA743" s="126"/>
      <c r="AB743" s="126"/>
      <c r="AC743" s="126"/>
      <c r="AD743" s="126"/>
      <c r="AE743" s="126"/>
      <c r="AF743" s="126"/>
      <c r="AG743" s="126"/>
      <c r="AH743" s="126"/>
      <c r="AI743" s="126"/>
      <c r="AJ743" s="126"/>
      <c r="AK743" s="126"/>
      <c r="AL743" s="126"/>
      <c r="AM743" s="126"/>
      <c r="AN743" s="126"/>
      <c r="AO743" s="126"/>
      <c r="AP743" s="126"/>
    </row>
    <row r="744" customHeight="1" spans="12:42">
      <c r="L744" s="126"/>
      <c r="M744" s="126"/>
      <c r="N744" s="126"/>
      <c r="O744" s="126"/>
      <c r="P744" s="126"/>
      <c r="Q744" s="126"/>
      <c r="R744" s="126"/>
      <c r="S744" s="126"/>
      <c r="T744" s="126"/>
      <c r="U744" s="126"/>
      <c r="V744" s="126"/>
      <c r="W744" s="126"/>
      <c r="X744" s="126"/>
      <c r="Y744" s="126"/>
      <c r="Z744" s="126"/>
      <c r="AA744" s="126"/>
      <c r="AB744" s="126"/>
      <c r="AC744" s="126"/>
      <c r="AD744" s="126"/>
      <c r="AE744" s="126"/>
      <c r="AF744" s="126"/>
      <c r="AG744" s="126"/>
      <c r="AH744" s="126"/>
      <c r="AI744" s="126"/>
      <c r="AJ744" s="126"/>
      <c r="AK744" s="126"/>
      <c r="AL744" s="126"/>
      <c r="AM744" s="126"/>
      <c r="AN744" s="126"/>
      <c r="AO744" s="126"/>
      <c r="AP744" s="126"/>
    </row>
    <row r="745" customHeight="1" spans="12:42">
      <c r="L745" s="126"/>
      <c r="M745" s="126"/>
      <c r="N745" s="126"/>
      <c r="O745" s="126"/>
      <c r="P745" s="126"/>
      <c r="Q745" s="126"/>
      <c r="R745" s="126"/>
      <c r="S745" s="126"/>
      <c r="T745" s="126"/>
      <c r="U745" s="126"/>
      <c r="V745" s="126"/>
      <c r="W745" s="126"/>
      <c r="X745" s="126"/>
      <c r="Y745" s="126"/>
      <c r="Z745" s="126"/>
      <c r="AA745" s="126"/>
      <c r="AB745" s="126"/>
      <c r="AC745" s="126"/>
      <c r="AD745" s="126"/>
      <c r="AE745" s="126"/>
      <c r="AF745" s="126"/>
      <c r="AG745" s="126"/>
      <c r="AH745" s="126"/>
      <c r="AI745" s="126"/>
      <c r="AJ745" s="126"/>
      <c r="AK745" s="126"/>
      <c r="AL745" s="126"/>
      <c r="AM745" s="126"/>
      <c r="AN745" s="126"/>
      <c r="AO745" s="126"/>
      <c r="AP745" s="126"/>
    </row>
    <row r="746" customHeight="1" spans="12:42">
      <c r="L746" s="126"/>
      <c r="M746" s="126"/>
      <c r="N746" s="126"/>
      <c r="O746" s="126"/>
      <c r="P746" s="126"/>
      <c r="Q746" s="126"/>
      <c r="R746" s="126"/>
      <c r="S746" s="126"/>
      <c r="T746" s="126"/>
      <c r="U746" s="126"/>
      <c r="V746" s="126"/>
      <c r="W746" s="126"/>
      <c r="X746" s="126"/>
      <c r="Y746" s="126"/>
      <c r="Z746" s="126"/>
      <c r="AA746" s="126"/>
      <c r="AB746" s="126"/>
      <c r="AC746" s="126"/>
      <c r="AD746" s="126"/>
      <c r="AE746" s="126"/>
      <c r="AF746" s="126"/>
      <c r="AG746" s="126"/>
      <c r="AH746" s="126"/>
      <c r="AI746" s="126"/>
      <c r="AJ746" s="126"/>
      <c r="AK746" s="126"/>
      <c r="AL746" s="126"/>
      <c r="AM746" s="126"/>
      <c r="AN746" s="126"/>
      <c r="AO746" s="126"/>
      <c r="AP746" s="126"/>
    </row>
    <row r="747" customHeight="1" spans="12:42">
      <c r="L747" s="126"/>
      <c r="M747" s="126"/>
      <c r="N747" s="126"/>
      <c r="O747" s="126"/>
      <c r="P747" s="126"/>
      <c r="Q747" s="126"/>
      <c r="R747" s="126"/>
      <c r="S747" s="126"/>
      <c r="T747" s="126"/>
      <c r="U747" s="126"/>
      <c r="V747" s="126"/>
      <c r="W747" s="126"/>
      <c r="X747" s="126"/>
      <c r="Y747" s="126"/>
      <c r="Z747" s="126"/>
      <c r="AA747" s="126"/>
      <c r="AB747" s="126"/>
      <c r="AC747" s="126"/>
      <c r="AD747" s="126"/>
      <c r="AE747" s="126"/>
      <c r="AF747" s="126"/>
      <c r="AG747" s="126"/>
      <c r="AH747" s="126"/>
      <c r="AI747" s="126"/>
      <c r="AJ747" s="126"/>
      <c r="AK747" s="126"/>
      <c r="AL747" s="126"/>
      <c r="AM747" s="126"/>
      <c r="AN747" s="126"/>
      <c r="AO747" s="126"/>
      <c r="AP747" s="126"/>
    </row>
    <row r="748" customHeight="1" spans="12:42">
      <c r="L748" s="126"/>
      <c r="M748" s="126"/>
      <c r="N748" s="126"/>
      <c r="O748" s="126"/>
      <c r="P748" s="126"/>
      <c r="Q748" s="126"/>
      <c r="R748" s="126"/>
      <c r="S748" s="126"/>
      <c r="T748" s="126"/>
      <c r="U748" s="126"/>
      <c r="V748" s="126"/>
      <c r="W748" s="126"/>
      <c r="X748" s="126"/>
      <c r="Y748" s="126"/>
      <c r="Z748" s="126"/>
      <c r="AA748" s="126"/>
      <c r="AB748" s="126"/>
      <c r="AC748" s="126"/>
      <c r="AD748" s="126"/>
      <c r="AE748" s="126"/>
      <c r="AF748" s="126"/>
      <c r="AG748" s="126"/>
      <c r="AH748" s="126"/>
      <c r="AI748" s="126"/>
      <c r="AJ748" s="126"/>
      <c r="AK748" s="126"/>
      <c r="AL748" s="126"/>
      <c r="AM748" s="126"/>
      <c r="AN748" s="126"/>
      <c r="AO748" s="126"/>
      <c r="AP748" s="126"/>
    </row>
    <row r="749" customHeight="1" spans="12:42">
      <c r="L749" s="126"/>
      <c r="M749" s="126"/>
      <c r="N749" s="126"/>
      <c r="O749" s="126"/>
      <c r="P749" s="126"/>
      <c r="Q749" s="126"/>
      <c r="R749" s="126"/>
      <c r="S749" s="126"/>
      <c r="T749" s="126"/>
      <c r="U749" s="126"/>
      <c r="V749" s="126"/>
      <c r="W749" s="126"/>
      <c r="X749" s="126"/>
      <c r="Y749" s="126"/>
      <c r="Z749" s="126"/>
      <c r="AA749" s="126"/>
      <c r="AB749" s="126"/>
      <c r="AC749" s="126"/>
      <c r="AD749" s="126"/>
      <c r="AE749" s="126"/>
      <c r="AF749" s="126"/>
      <c r="AG749" s="126"/>
      <c r="AH749" s="126"/>
      <c r="AI749" s="126"/>
      <c r="AJ749" s="126"/>
      <c r="AK749" s="126"/>
      <c r="AL749" s="126"/>
      <c r="AM749" s="126"/>
      <c r="AN749" s="126"/>
      <c r="AO749" s="126"/>
      <c r="AP749" s="126"/>
    </row>
    <row r="750" customHeight="1" spans="12:42">
      <c r="L750" s="126"/>
      <c r="M750" s="126"/>
      <c r="N750" s="126"/>
      <c r="O750" s="126"/>
      <c r="P750" s="126"/>
      <c r="Q750" s="126"/>
      <c r="R750" s="126"/>
      <c r="S750" s="126"/>
      <c r="T750" s="126"/>
      <c r="U750" s="126"/>
      <c r="V750" s="126"/>
      <c r="W750" s="126"/>
      <c r="X750" s="126"/>
      <c r="Y750" s="126"/>
      <c r="Z750" s="126"/>
      <c r="AA750" s="126"/>
      <c r="AB750" s="126"/>
      <c r="AC750" s="126"/>
      <c r="AD750" s="126"/>
      <c r="AE750" s="126"/>
      <c r="AF750" s="126"/>
      <c r="AG750" s="126"/>
      <c r="AH750" s="126"/>
      <c r="AI750" s="126"/>
      <c r="AJ750" s="126"/>
      <c r="AK750" s="126"/>
      <c r="AL750" s="126"/>
      <c r="AM750" s="126"/>
      <c r="AN750" s="126"/>
      <c r="AO750" s="126"/>
      <c r="AP750" s="126"/>
    </row>
    <row r="751" customHeight="1" spans="12:42">
      <c r="L751" s="126"/>
      <c r="M751" s="126"/>
      <c r="N751" s="126"/>
      <c r="O751" s="126"/>
      <c r="P751" s="126"/>
      <c r="Q751" s="126"/>
      <c r="R751" s="126"/>
      <c r="S751" s="126"/>
      <c r="T751" s="126"/>
      <c r="U751" s="126"/>
      <c r="V751" s="126"/>
      <c r="W751" s="126"/>
      <c r="X751" s="126"/>
      <c r="Y751" s="126"/>
      <c r="Z751" s="126"/>
      <c r="AA751" s="126"/>
      <c r="AB751" s="126"/>
      <c r="AC751" s="126"/>
      <c r="AD751" s="126"/>
      <c r="AE751" s="126"/>
      <c r="AF751" s="126"/>
      <c r="AG751" s="126"/>
      <c r="AH751" s="126"/>
      <c r="AI751" s="126"/>
      <c r="AJ751" s="126"/>
      <c r="AK751" s="126"/>
      <c r="AL751" s="126"/>
      <c r="AM751" s="126"/>
      <c r="AN751" s="126"/>
      <c r="AO751" s="126"/>
      <c r="AP751" s="126"/>
    </row>
    <row r="752" customHeight="1" spans="12:42">
      <c r="L752" s="126"/>
      <c r="M752" s="126"/>
      <c r="N752" s="126"/>
      <c r="O752" s="126"/>
      <c r="P752" s="126"/>
      <c r="Q752" s="126"/>
      <c r="R752" s="126"/>
      <c r="S752" s="126"/>
      <c r="T752" s="126"/>
      <c r="U752" s="126"/>
      <c r="V752" s="126"/>
      <c r="W752" s="126"/>
      <c r="X752" s="126"/>
      <c r="Y752" s="126"/>
      <c r="Z752" s="126"/>
      <c r="AA752" s="126"/>
      <c r="AB752" s="126"/>
      <c r="AC752" s="126"/>
      <c r="AD752" s="126"/>
      <c r="AE752" s="126"/>
      <c r="AF752" s="126"/>
      <c r="AG752" s="126"/>
      <c r="AH752" s="126"/>
      <c r="AI752" s="126"/>
      <c r="AJ752" s="126"/>
      <c r="AK752" s="126"/>
      <c r="AL752" s="126"/>
      <c r="AM752" s="126"/>
      <c r="AN752" s="126"/>
      <c r="AO752" s="126"/>
      <c r="AP752" s="126"/>
    </row>
    <row r="753" customHeight="1" spans="12:42">
      <c r="L753" s="126"/>
      <c r="M753" s="126"/>
      <c r="N753" s="126"/>
      <c r="O753" s="126"/>
      <c r="P753" s="126"/>
      <c r="Q753" s="126"/>
      <c r="R753" s="126"/>
      <c r="S753" s="126"/>
      <c r="T753" s="126"/>
      <c r="U753" s="126"/>
      <c r="V753" s="126"/>
      <c r="W753" s="126"/>
      <c r="X753" s="126"/>
      <c r="Y753" s="126"/>
      <c r="Z753" s="126"/>
      <c r="AA753" s="126"/>
      <c r="AB753" s="126"/>
      <c r="AC753" s="126"/>
      <c r="AD753" s="126"/>
      <c r="AE753" s="126"/>
      <c r="AF753" s="126"/>
      <c r="AG753" s="126"/>
      <c r="AH753" s="126"/>
      <c r="AI753" s="126"/>
      <c r="AJ753" s="126"/>
      <c r="AK753" s="126"/>
      <c r="AL753" s="126"/>
      <c r="AM753" s="126"/>
      <c r="AN753" s="126"/>
      <c r="AO753" s="126"/>
      <c r="AP753" s="126"/>
    </row>
    <row r="754" customHeight="1" spans="12:42">
      <c r="L754" s="126"/>
      <c r="M754" s="126"/>
      <c r="N754" s="126"/>
      <c r="O754" s="126"/>
      <c r="P754" s="126"/>
      <c r="Q754" s="126"/>
      <c r="R754" s="126"/>
      <c r="S754" s="126"/>
      <c r="T754" s="126"/>
      <c r="U754" s="126"/>
      <c r="V754" s="126"/>
      <c r="W754" s="126"/>
      <c r="X754" s="126"/>
      <c r="Y754" s="126"/>
      <c r="Z754" s="126"/>
      <c r="AA754" s="126"/>
      <c r="AB754" s="126"/>
      <c r="AC754" s="126"/>
      <c r="AD754" s="126"/>
      <c r="AE754" s="126"/>
      <c r="AF754" s="126"/>
      <c r="AG754" s="126"/>
      <c r="AH754" s="126"/>
      <c r="AI754" s="126"/>
      <c r="AJ754" s="126"/>
      <c r="AK754" s="126"/>
      <c r="AL754" s="126"/>
      <c r="AM754" s="126"/>
      <c r="AN754" s="126"/>
      <c r="AO754" s="126"/>
      <c r="AP754" s="126"/>
    </row>
    <row r="755" customHeight="1" spans="12:42">
      <c r="L755" s="126"/>
      <c r="M755" s="126"/>
      <c r="N755" s="126"/>
      <c r="O755" s="126"/>
      <c r="P755" s="126"/>
      <c r="Q755" s="126"/>
      <c r="R755" s="126"/>
      <c r="S755" s="126"/>
      <c r="T755" s="126"/>
      <c r="U755" s="126"/>
      <c r="V755" s="126"/>
      <c r="W755" s="126"/>
      <c r="X755" s="126"/>
      <c r="Y755" s="126"/>
      <c r="Z755" s="126"/>
      <c r="AA755" s="126"/>
      <c r="AB755" s="126"/>
      <c r="AC755" s="126"/>
      <c r="AD755" s="126"/>
      <c r="AE755" s="126"/>
      <c r="AF755" s="126"/>
      <c r="AG755" s="126"/>
      <c r="AH755" s="126"/>
      <c r="AI755" s="126"/>
      <c r="AJ755" s="126"/>
      <c r="AK755" s="126"/>
      <c r="AL755" s="126"/>
      <c r="AM755" s="126"/>
      <c r="AN755" s="126"/>
      <c r="AO755" s="126"/>
      <c r="AP755" s="126"/>
    </row>
    <row r="756" customHeight="1" spans="12:42">
      <c r="L756" s="126"/>
      <c r="M756" s="126"/>
      <c r="N756" s="126"/>
      <c r="O756" s="126"/>
      <c r="P756" s="126"/>
      <c r="Q756" s="126"/>
      <c r="R756" s="126"/>
      <c r="S756" s="126"/>
      <c r="T756" s="126"/>
      <c r="U756" s="126"/>
      <c r="V756" s="126"/>
      <c r="W756" s="126"/>
      <c r="X756" s="126"/>
      <c r="Y756" s="126"/>
      <c r="Z756" s="126"/>
      <c r="AA756" s="126"/>
      <c r="AB756" s="126"/>
      <c r="AC756" s="126"/>
      <c r="AD756" s="126"/>
      <c r="AE756" s="126"/>
      <c r="AF756" s="126"/>
      <c r="AG756" s="126"/>
      <c r="AH756" s="126"/>
      <c r="AI756" s="126"/>
      <c r="AJ756" s="126"/>
      <c r="AK756" s="126"/>
      <c r="AL756" s="126"/>
      <c r="AM756" s="126"/>
      <c r="AN756" s="126"/>
      <c r="AO756" s="126"/>
      <c r="AP756" s="126"/>
    </row>
    <row r="757" customHeight="1" spans="12:42">
      <c r="L757" s="126"/>
      <c r="M757" s="126"/>
      <c r="N757" s="126"/>
      <c r="O757" s="126"/>
      <c r="P757" s="126"/>
      <c r="Q757" s="126"/>
      <c r="R757" s="126"/>
      <c r="S757" s="126"/>
      <c r="T757" s="126"/>
      <c r="U757" s="126"/>
      <c r="V757" s="126"/>
      <c r="W757" s="126"/>
      <c r="X757" s="126"/>
      <c r="Y757" s="126"/>
      <c r="Z757" s="126"/>
      <c r="AA757" s="126"/>
      <c r="AB757" s="126"/>
      <c r="AC757" s="126"/>
      <c r="AD757" s="126"/>
      <c r="AE757" s="126"/>
      <c r="AF757" s="126"/>
      <c r="AG757" s="126"/>
      <c r="AH757" s="126"/>
      <c r="AI757" s="126"/>
      <c r="AJ757" s="126"/>
      <c r="AK757" s="126"/>
      <c r="AL757" s="126"/>
      <c r="AM757" s="126"/>
      <c r="AN757" s="126"/>
      <c r="AO757" s="126"/>
      <c r="AP757" s="126"/>
    </row>
    <row r="758" customHeight="1" spans="12:42">
      <c r="L758" s="126"/>
      <c r="M758" s="126"/>
      <c r="N758" s="126"/>
      <c r="O758" s="126"/>
      <c r="P758" s="126"/>
      <c r="Q758" s="126"/>
      <c r="R758" s="126"/>
      <c r="S758" s="126"/>
      <c r="T758" s="126"/>
      <c r="U758" s="126"/>
      <c r="V758" s="126"/>
      <c r="W758" s="126"/>
      <c r="X758" s="126"/>
      <c r="Y758" s="126"/>
      <c r="Z758" s="126"/>
      <c r="AA758" s="126"/>
      <c r="AB758" s="126"/>
      <c r="AC758" s="126"/>
      <c r="AD758" s="126"/>
      <c r="AE758" s="126"/>
      <c r="AF758" s="126"/>
      <c r="AG758" s="126"/>
      <c r="AH758" s="126"/>
      <c r="AI758" s="126"/>
      <c r="AJ758" s="126"/>
      <c r="AK758" s="126"/>
      <c r="AL758" s="126"/>
      <c r="AM758" s="126"/>
      <c r="AN758" s="126"/>
      <c r="AO758" s="126"/>
      <c r="AP758" s="126"/>
    </row>
    <row r="759" customHeight="1" spans="12:42">
      <c r="L759" s="126"/>
      <c r="M759" s="126"/>
      <c r="N759" s="126"/>
      <c r="O759" s="126"/>
      <c r="P759" s="126"/>
      <c r="Q759" s="126"/>
      <c r="R759" s="126"/>
      <c r="S759" s="126"/>
      <c r="T759" s="126"/>
      <c r="U759" s="126"/>
      <c r="V759" s="126"/>
      <c r="W759" s="126"/>
      <c r="X759" s="126"/>
      <c r="Y759" s="126"/>
      <c r="Z759" s="126"/>
      <c r="AA759" s="126"/>
      <c r="AB759" s="126"/>
      <c r="AC759" s="126"/>
      <c r="AD759" s="126"/>
      <c r="AE759" s="126"/>
      <c r="AF759" s="126"/>
      <c r="AG759" s="126"/>
      <c r="AH759" s="126"/>
      <c r="AI759" s="126"/>
      <c r="AJ759" s="126"/>
      <c r="AK759" s="126"/>
      <c r="AL759" s="126"/>
      <c r="AM759" s="126"/>
      <c r="AN759" s="126"/>
      <c r="AO759" s="126"/>
      <c r="AP759" s="126"/>
    </row>
    <row r="760" customHeight="1" spans="12:42">
      <c r="L760" s="126"/>
      <c r="M760" s="126"/>
      <c r="N760" s="126"/>
      <c r="O760" s="126"/>
      <c r="P760" s="126"/>
      <c r="Q760" s="126"/>
      <c r="R760" s="126"/>
      <c r="S760" s="126"/>
      <c r="T760" s="126"/>
      <c r="U760" s="126"/>
      <c r="V760" s="126"/>
      <c r="W760" s="126"/>
      <c r="X760" s="126"/>
      <c r="Y760" s="126"/>
      <c r="Z760" s="126"/>
      <c r="AA760" s="126"/>
      <c r="AB760" s="126"/>
      <c r="AC760" s="126"/>
      <c r="AD760" s="126"/>
      <c r="AE760" s="126"/>
      <c r="AF760" s="126"/>
      <c r="AG760" s="126"/>
      <c r="AH760" s="126"/>
      <c r="AI760" s="126"/>
      <c r="AJ760" s="126"/>
      <c r="AK760" s="126"/>
      <c r="AL760" s="126"/>
      <c r="AM760" s="126"/>
      <c r="AN760" s="126"/>
      <c r="AO760" s="126"/>
      <c r="AP760" s="126"/>
    </row>
    <row r="761" customHeight="1" spans="12:42">
      <c r="L761" s="126"/>
      <c r="M761" s="126"/>
      <c r="N761" s="126"/>
      <c r="O761" s="126"/>
      <c r="P761" s="126"/>
      <c r="Q761" s="126"/>
      <c r="R761" s="126"/>
      <c r="S761" s="126"/>
      <c r="T761" s="126"/>
      <c r="U761" s="126"/>
      <c r="V761" s="126"/>
      <c r="W761" s="126"/>
      <c r="X761" s="126"/>
      <c r="Y761" s="126"/>
      <c r="Z761" s="126"/>
      <c r="AA761" s="126"/>
      <c r="AB761" s="126"/>
      <c r="AC761" s="126"/>
      <c r="AD761" s="126"/>
      <c r="AE761" s="126"/>
      <c r="AF761" s="126"/>
      <c r="AG761" s="126"/>
      <c r="AH761" s="126"/>
      <c r="AI761" s="126"/>
      <c r="AJ761" s="126"/>
      <c r="AK761" s="126"/>
      <c r="AL761" s="126"/>
      <c r="AM761" s="126"/>
      <c r="AN761" s="126"/>
      <c r="AO761" s="126"/>
      <c r="AP761" s="126"/>
    </row>
    <row r="762" customHeight="1" spans="12:42">
      <c r="L762" s="126"/>
      <c r="M762" s="126"/>
      <c r="N762" s="126"/>
      <c r="O762" s="126"/>
      <c r="P762" s="126"/>
      <c r="Q762" s="126"/>
      <c r="R762" s="126"/>
      <c r="S762" s="126"/>
      <c r="T762" s="126"/>
      <c r="U762" s="126"/>
      <c r="V762" s="126"/>
      <c r="W762" s="126"/>
      <c r="X762" s="126"/>
      <c r="Y762" s="126"/>
      <c r="Z762" s="126"/>
      <c r="AA762" s="126"/>
      <c r="AB762" s="126"/>
      <c r="AC762" s="126"/>
      <c r="AD762" s="126"/>
      <c r="AE762" s="126"/>
      <c r="AF762" s="126"/>
      <c r="AG762" s="126"/>
      <c r="AH762" s="126"/>
      <c r="AI762" s="126"/>
      <c r="AJ762" s="126"/>
      <c r="AK762" s="126"/>
      <c r="AL762" s="126"/>
      <c r="AM762" s="126"/>
      <c r="AN762" s="126"/>
      <c r="AO762" s="126"/>
      <c r="AP762" s="126"/>
    </row>
    <row r="763" customHeight="1" spans="12:42">
      <c r="L763" s="126"/>
      <c r="M763" s="126"/>
      <c r="N763" s="126"/>
      <c r="O763" s="126"/>
      <c r="P763" s="126"/>
      <c r="Q763" s="126"/>
      <c r="R763" s="126"/>
      <c r="S763" s="126"/>
      <c r="T763" s="126"/>
      <c r="U763" s="126"/>
      <c r="V763" s="126"/>
      <c r="W763" s="126"/>
      <c r="X763" s="126"/>
      <c r="Y763" s="126"/>
      <c r="Z763" s="126"/>
      <c r="AA763" s="126"/>
      <c r="AB763" s="126"/>
      <c r="AC763" s="126"/>
      <c r="AD763" s="126"/>
      <c r="AE763" s="126"/>
      <c r="AF763" s="126"/>
      <c r="AG763" s="126"/>
      <c r="AH763" s="126"/>
      <c r="AI763" s="126"/>
      <c r="AJ763" s="126"/>
      <c r="AK763" s="126"/>
      <c r="AL763" s="126"/>
      <c r="AM763" s="126"/>
      <c r="AN763" s="126"/>
      <c r="AO763" s="126"/>
      <c r="AP763" s="126"/>
    </row>
    <row r="764" customHeight="1" spans="12:42">
      <c r="L764" s="126"/>
      <c r="M764" s="126"/>
      <c r="N764" s="126"/>
      <c r="O764" s="126"/>
      <c r="P764" s="126"/>
      <c r="Q764" s="126"/>
      <c r="R764" s="126"/>
      <c r="S764" s="126"/>
      <c r="T764" s="126"/>
      <c r="U764" s="126"/>
      <c r="V764" s="126"/>
      <c r="W764" s="126"/>
      <c r="X764" s="126"/>
      <c r="Y764" s="126"/>
      <c r="Z764" s="126"/>
      <c r="AA764" s="126"/>
      <c r="AB764" s="126"/>
      <c r="AC764" s="126"/>
      <c r="AD764" s="126"/>
      <c r="AE764" s="126"/>
      <c r="AF764" s="126"/>
      <c r="AG764" s="126"/>
      <c r="AH764" s="126"/>
      <c r="AI764" s="126"/>
      <c r="AJ764" s="126"/>
      <c r="AK764" s="126"/>
      <c r="AL764" s="126"/>
      <c r="AM764" s="126"/>
      <c r="AN764" s="126"/>
      <c r="AO764" s="126"/>
      <c r="AP764" s="126"/>
    </row>
    <row r="765" customHeight="1" spans="12:42">
      <c r="L765" s="126"/>
      <c r="M765" s="126"/>
      <c r="N765" s="126"/>
      <c r="O765" s="126"/>
      <c r="P765" s="126"/>
      <c r="Q765" s="126"/>
      <c r="R765" s="126"/>
      <c r="S765" s="126"/>
      <c r="T765" s="126"/>
      <c r="U765" s="126"/>
      <c r="V765" s="126"/>
      <c r="W765" s="126"/>
      <c r="X765" s="126"/>
      <c r="Y765" s="126"/>
      <c r="Z765" s="126"/>
      <c r="AA765" s="126"/>
      <c r="AB765" s="126"/>
      <c r="AC765" s="126"/>
      <c r="AD765" s="126"/>
      <c r="AE765" s="126"/>
      <c r="AF765" s="126"/>
      <c r="AG765" s="126"/>
      <c r="AH765" s="126"/>
      <c r="AI765" s="126"/>
      <c r="AJ765" s="126"/>
      <c r="AK765" s="126"/>
      <c r="AL765" s="126"/>
      <c r="AM765" s="126"/>
      <c r="AN765" s="126"/>
      <c r="AO765" s="126"/>
      <c r="AP765" s="126"/>
    </row>
    <row r="766" customHeight="1" spans="12:42">
      <c r="L766" s="126"/>
      <c r="M766" s="126"/>
      <c r="N766" s="126"/>
      <c r="O766" s="126"/>
      <c r="P766" s="126"/>
      <c r="Q766" s="126"/>
      <c r="R766" s="126"/>
      <c r="S766" s="126"/>
      <c r="T766" s="126"/>
      <c r="U766" s="126"/>
      <c r="V766" s="126"/>
      <c r="W766" s="126"/>
      <c r="X766" s="126"/>
      <c r="Y766" s="126"/>
      <c r="Z766" s="126"/>
      <c r="AA766" s="126"/>
      <c r="AB766" s="126"/>
      <c r="AC766" s="126"/>
      <c r="AD766" s="126"/>
      <c r="AE766" s="126"/>
      <c r="AF766" s="126"/>
      <c r="AG766" s="126"/>
      <c r="AH766" s="126"/>
      <c r="AI766" s="126"/>
      <c r="AJ766" s="126"/>
      <c r="AK766" s="126"/>
      <c r="AL766" s="126"/>
      <c r="AM766" s="126"/>
      <c r="AN766" s="126"/>
      <c r="AO766" s="126"/>
      <c r="AP766" s="126"/>
    </row>
    <row r="767" customHeight="1" spans="12:42">
      <c r="L767" s="126"/>
      <c r="M767" s="126"/>
      <c r="N767" s="126"/>
      <c r="O767" s="126"/>
      <c r="P767" s="126"/>
      <c r="Q767" s="126"/>
      <c r="R767" s="126"/>
      <c r="S767" s="126"/>
      <c r="T767" s="126"/>
      <c r="U767" s="126"/>
      <c r="V767" s="126"/>
      <c r="W767" s="126"/>
      <c r="X767" s="126"/>
      <c r="Y767" s="126"/>
      <c r="Z767" s="126"/>
      <c r="AA767" s="126"/>
      <c r="AB767" s="126"/>
      <c r="AC767" s="126"/>
      <c r="AD767" s="126"/>
      <c r="AE767" s="126"/>
      <c r="AF767" s="126"/>
      <c r="AG767" s="126"/>
      <c r="AH767" s="126"/>
      <c r="AI767" s="126"/>
      <c r="AJ767" s="126"/>
      <c r="AK767" s="126"/>
      <c r="AL767" s="126"/>
      <c r="AM767" s="126"/>
      <c r="AN767" s="126"/>
      <c r="AO767" s="126"/>
      <c r="AP767" s="126"/>
    </row>
    <row r="768" customHeight="1" spans="12:42">
      <c r="L768" s="126"/>
      <c r="M768" s="126"/>
      <c r="N768" s="126"/>
      <c r="O768" s="126"/>
      <c r="P768" s="126"/>
      <c r="Q768" s="126"/>
      <c r="R768" s="126"/>
      <c r="S768" s="126"/>
      <c r="T768" s="126"/>
      <c r="U768" s="126"/>
      <c r="V768" s="126"/>
      <c r="W768" s="126"/>
      <c r="X768" s="126"/>
      <c r="Y768" s="126"/>
      <c r="Z768" s="126"/>
      <c r="AA768" s="126"/>
      <c r="AB768" s="126"/>
      <c r="AC768" s="126"/>
      <c r="AD768" s="126"/>
      <c r="AE768" s="126"/>
      <c r="AF768" s="126"/>
      <c r="AG768" s="126"/>
      <c r="AH768" s="126"/>
      <c r="AI768" s="126"/>
      <c r="AJ768" s="126"/>
      <c r="AK768" s="126"/>
      <c r="AL768" s="126"/>
      <c r="AM768" s="126"/>
      <c r="AN768" s="126"/>
      <c r="AO768" s="126"/>
      <c r="AP768" s="126"/>
    </row>
    <row r="769" customHeight="1" spans="12:42">
      <c r="L769" s="126"/>
      <c r="M769" s="126"/>
      <c r="N769" s="126"/>
      <c r="O769" s="126"/>
      <c r="P769" s="126"/>
      <c r="Q769" s="126"/>
      <c r="R769" s="126"/>
      <c r="S769" s="126"/>
      <c r="T769" s="126"/>
      <c r="U769" s="126"/>
      <c r="V769" s="126"/>
      <c r="W769" s="126"/>
      <c r="X769" s="126"/>
      <c r="Y769" s="126"/>
      <c r="Z769" s="126"/>
      <c r="AA769" s="126"/>
      <c r="AB769" s="126"/>
      <c r="AC769" s="126"/>
      <c r="AD769" s="126"/>
      <c r="AE769" s="126"/>
      <c r="AF769" s="126"/>
      <c r="AG769" s="126"/>
      <c r="AH769" s="126"/>
      <c r="AI769" s="126"/>
      <c r="AJ769" s="126"/>
      <c r="AK769" s="126"/>
      <c r="AL769" s="126"/>
      <c r="AM769" s="126"/>
      <c r="AN769" s="126"/>
      <c r="AO769" s="126"/>
      <c r="AP769" s="126"/>
    </row>
    <row r="770" customHeight="1" spans="12:42">
      <c r="L770" s="126"/>
      <c r="M770" s="126"/>
      <c r="N770" s="126"/>
      <c r="O770" s="126"/>
      <c r="P770" s="126"/>
      <c r="Q770" s="126"/>
      <c r="R770" s="126"/>
      <c r="S770" s="126"/>
      <c r="T770" s="126"/>
      <c r="U770" s="126"/>
      <c r="V770" s="126"/>
      <c r="W770" s="126"/>
      <c r="X770" s="126"/>
      <c r="Y770" s="126"/>
      <c r="Z770" s="126"/>
      <c r="AA770" s="126"/>
      <c r="AB770" s="126"/>
      <c r="AC770" s="126"/>
      <c r="AD770" s="126"/>
      <c r="AE770" s="126"/>
      <c r="AF770" s="126"/>
      <c r="AG770" s="126"/>
      <c r="AH770" s="126"/>
      <c r="AI770" s="126"/>
      <c r="AJ770" s="126"/>
      <c r="AK770" s="126"/>
      <c r="AL770" s="126"/>
      <c r="AM770" s="126"/>
      <c r="AN770" s="126"/>
      <c r="AO770" s="126"/>
      <c r="AP770" s="126"/>
    </row>
    <row r="771" customHeight="1" spans="12:42">
      <c r="L771" s="126"/>
      <c r="M771" s="126"/>
      <c r="N771" s="126"/>
      <c r="O771" s="126"/>
      <c r="P771" s="126"/>
      <c r="Q771" s="126"/>
      <c r="R771" s="126"/>
      <c r="S771" s="126"/>
      <c r="T771" s="126"/>
      <c r="U771" s="126"/>
      <c r="V771" s="126"/>
      <c r="W771" s="126"/>
      <c r="X771" s="126"/>
      <c r="Y771" s="126"/>
      <c r="Z771" s="126"/>
      <c r="AA771" s="126"/>
      <c r="AB771" s="126"/>
      <c r="AC771" s="126"/>
      <c r="AD771" s="126"/>
      <c r="AE771" s="126"/>
      <c r="AF771" s="126"/>
      <c r="AG771" s="126"/>
      <c r="AH771" s="126"/>
      <c r="AI771" s="126"/>
      <c r="AJ771" s="126"/>
      <c r="AK771" s="126"/>
      <c r="AL771" s="126"/>
      <c r="AM771" s="126"/>
      <c r="AN771" s="126"/>
      <c r="AO771" s="126"/>
      <c r="AP771" s="126"/>
    </row>
    <row r="772" customHeight="1" spans="12:42">
      <c r="L772" s="126"/>
      <c r="M772" s="126"/>
      <c r="N772" s="126"/>
      <c r="O772" s="126"/>
      <c r="P772" s="126"/>
      <c r="Q772" s="126"/>
      <c r="R772" s="126"/>
      <c r="S772" s="126"/>
      <c r="T772" s="126"/>
      <c r="U772" s="126"/>
      <c r="V772" s="126"/>
      <c r="W772" s="126"/>
      <c r="X772" s="126"/>
      <c r="Y772" s="126"/>
      <c r="Z772" s="126"/>
      <c r="AA772" s="126"/>
      <c r="AB772" s="126"/>
      <c r="AC772" s="126"/>
      <c r="AD772" s="126"/>
      <c r="AE772" s="126"/>
      <c r="AF772" s="126"/>
      <c r="AG772" s="126"/>
      <c r="AH772" s="126"/>
      <c r="AI772" s="126"/>
      <c r="AJ772" s="126"/>
      <c r="AK772" s="126"/>
      <c r="AL772" s="126"/>
      <c r="AM772" s="126"/>
      <c r="AN772" s="126"/>
      <c r="AO772" s="126"/>
      <c r="AP772" s="126"/>
    </row>
    <row r="773" customHeight="1" spans="12:42">
      <c r="L773" s="126"/>
      <c r="M773" s="126"/>
      <c r="N773" s="126"/>
      <c r="O773" s="126"/>
      <c r="P773" s="126"/>
      <c r="Q773" s="126"/>
      <c r="R773" s="126"/>
      <c r="S773" s="126"/>
      <c r="T773" s="126"/>
      <c r="U773" s="126"/>
      <c r="V773" s="126"/>
      <c r="W773" s="126"/>
      <c r="X773" s="126"/>
      <c r="Y773" s="126"/>
      <c r="Z773" s="126"/>
      <c r="AA773" s="126"/>
      <c r="AB773" s="126"/>
      <c r="AC773" s="126"/>
      <c r="AD773" s="126"/>
      <c r="AE773" s="126"/>
      <c r="AF773" s="126"/>
      <c r="AG773" s="126"/>
      <c r="AH773" s="126"/>
      <c r="AI773" s="126"/>
      <c r="AJ773" s="126"/>
      <c r="AK773" s="126"/>
      <c r="AL773" s="126"/>
      <c r="AM773" s="126"/>
      <c r="AN773" s="126"/>
      <c r="AO773" s="126"/>
      <c r="AP773" s="126"/>
    </row>
    <row r="774" customHeight="1" spans="12:42">
      <c r="L774" s="126"/>
      <c r="M774" s="126"/>
      <c r="N774" s="126"/>
      <c r="O774" s="126"/>
      <c r="P774" s="126"/>
      <c r="Q774" s="126"/>
      <c r="R774" s="126"/>
      <c r="S774" s="126"/>
      <c r="T774" s="126"/>
      <c r="U774" s="126"/>
      <c r="V774" s="126"/>
      <c r="W774" s="126"/>
      <c r="X774" s="126"/>
      <c r="Y774" s="126"/>
      <c r="Z774" s="126"/>
      <c r="AA774" s="126"/>
      <c r="AB774" s="126"/>
      <c r="AC774" s="126"/>
      <c r="AD774" s="126"/>
      <c r="AE774" s="126"/>
      <c r="AF774" s="126"/>
      <c r="AG774" s="126"/>
      <c r="AH774" s="126"/>
      <c r="AI774" s="126"/>
      <c r="AJ774" s="126"/>
      <c r="AK774" s="126"/>
      <c r="AL774" s="126"/>
      <c r="AM774" s="126"/>
      <c r="AN774" s="126"/>
      <c r="AO774" s="126"/>
      <c r="AP774" s="126"/>
    </row>
    <row r="775" customHeight="1" spans="12:42">
      <c r="L775" s="126"/>
      <c r="M775" s="126"/>
      <c r="N775" s="126"/>
      <c r="O775" s="126"/>
      <c r="P775" s="126"/>
      <c r="Q775" s="126"/>
      <c r="R775" s="126"/>
      <c r="S775" s="126"/>
      <c r="T775" s="126"/>
      <c r="U775" s="126"/>
      <c r="V775" s="126"/>
      <c r="W775" s="126"/>
      <c r="X775" s="126"/>
      <c r="Y775" s="126"/>
      <c r="Z775" s="126"/>
      <c r="AA775" s="126"/>
      <c r="AB775" s="126"/>
      <c r="AC775" s="126"/>
      <c r="AD775" s="126"/>
      <c r="AE775" s="126"/>
      <c r="AF775" s="126"/>
      <c r="AG775" s="126"/>
      <c r="AH775" s="126"/>
      <c r="AI775" s="126"/>
      <c r="AJ775" s="126"/>
      <c r="AK775" s="126"/>
      <c r="AL775" s="126"/>
      <c r="AM775" s="126"/>
      <c r="AN775" s="126"/>
      <c r="AO775" s="126"/>
      <c r="AP775" s="126"/>
    </row>
    <row r="776" customHeight="1" spans="12:42">
      <c r="L776" s="126"/>
      <c r="M776" s="126"/>
      <c r="N776" s="126"/>
      <c r="O776" s="126"/>
      <c r="P776" s="126"/>
      <c r="Q776" s="126"/>
      <c r="R776" s="126"/>
      <c r="S776" s="126"/>
      <c r="T776" s="126"/>
      <c r="U776" s="126"/>
      <c r="V776" s="126"/>
      <c r="W776" s="126"/>
      <c r="X776" s="126"/>
      <c r="Y776" s="126"/>
      <c r="Z776" s="126"/>
      <c r="AA776" s="126"/>
      <c r="AB776" s="126"/>
      <c r="AC776" s="126"/>
      <c r="AD776" s="126"/>
      <c r="AE776" s="126"/>
      <c r="AF776" s="126"/>
      <c r="AG776" s="126"/>
      <c r="AH776" s="126"/>
      <c r="AI776" s="126"/>
      <c r="AJ776" s="126"/>
      <c r="AK776" s="126"/>
      <c r="AL776" s="126"/>
      <c r="AM776" s="126"/>
      <c r="AN776" s="126"/>
      <c r="AO776" s="126"/>
      <c r="AP776" s="126"/>
    </row>
    <row r="777" customHeight="1" spans="12:42">
      <c r="L777" s="126"/>
      <c r="M777" s="126"/>
      <c r="N777" s="126"/>
      <c r="O777" s="126"/>
      <c r="P777" s="126"/>
      <c r="Q777" s="126"/>
      <c r="R777" s="126"/>
      <c r="S777" s="126"/>
      <c r="T777" s="126"/>
      <c r="U777" s="126"/>
      <c r="V777" s="126"/>
      <c r="W777" s="126"/>
      <c r="X777" s="126"/>
      <c r="Y777" s="126"/>
      <c r="Z777" s="126"/>
      <c r="AA777" s="126"/>
      <c r="AB777" s="126"/>
      <c r="AC777" s="126"/>
      <c r="AD777" s="126"/>
      <c r="AE777" s="126"/>
      <c r="AF777" s="126"/>
      <c r="AG777" s="126"/>
      <c r="AH777" s="126"/>
      <c r="AI777" s="126"/>
      <c r="AJ777" s="126"/>
      <c r="AK777" s="126"/>
      <c r="AL777" s="126"/>
      <c r="AM777" s="126"/>
      <c r="AN777" s="126"/>
      <c r="AO777" s="126"/>
      <c r="AP777" s="126"/>
    </row>
    <row r="778" customHeight="1" spans="12:42">
      <c r="L778" s="126"/>
      <c r="M778" s="126"/>
      <c r="N778" s="126"/>
      <c r="O778" s="126"/>
      <c r="P778" s="126"/>
      <c r="Q778" s="126"/>
      <c r="R778" s="126"/>
      <c r="S778" s="126"/>
      <c r="T778" s="126"/>
      <c r="U778" s="126"/>
      <c r="V778" s="126"/>
      <c r="W778" s="126"/>
      <c r="X778" s="126"/>
      <c r="Y778" s="126"/>
      <c r="Z778" s="126"/>
      <c r="AA778" s="126"/>
      <c r="AB778" s="126"/>
      <c r="AC778" s="126"/>
      <c r="AD778" s="126"/>
      <c r="AE778" s="126"/>
      <c r="AF778" s="126"/>
      <c r="AG778" s="126"/>
      <c r="AH778" s="126"/>
      <c r="AI778" s="126"/>
      <c r="AJ778" s="126"/>
      <c r="AK778" s="126"/>
      <c r="AL778" s="126"/>
      <c r="AM778" s="126"/>
      <c r="AN778" s="126"/>
      <c r="AO778" s="126"/>
      <c r="AP778" s="126"/>
    </row>
    <row r="779" customHeight="1" spans="12:42">
      <c r="L779" s="126"/>
      <c r="M779" s="126"/>
      <c r="N779" s="126"/>
      <c r="O779" s="126"/>
      <c r="P779" s="126"/>
      <c r="Q779" s="126"/>
      <c r="R779" s="126"/>
      <c r="S779" s="126"/>
      <c r="T779" s="126"/>
      <c r="U779" s="126"/>
      <c r="V779" s="126"/>
      <c r="W779" s="126"/>
      <c r="X779" s="126"/>
      <c r="Y779" s="126"/>
      <c r="Z779" s="126"/>
      <c r="AA779" s="126"/>
      <c r="AB779" s="126"/>
      <c r="AC779" s="126"/>
      <c r="AD779" s="126"/>
      <c r="AE779" s="126"/>
      <c r="AF779" s="126"/>
      <c r="AG779" s="126"/>
      <c r="AH779" s="126"/>
      <c r="AI779" s="126"/>
      <c r="AJ779" s="126"/>
      <c r="AK779" s="126"/>
      <c r="AL779" s="126"/>
      <c r="AM779" s="126"/>
      <c r="AN779" s="126"/>
      <c r="AO779" s="126"/>
      <c r="AP779" s="126"/>
    </row>
    <row r="780" customHeight="1" spans="12:42">
      <c r="L780" s="126"/>
      <c r="M780" s="126"/>
      <c r="N780" s="126"/>
      <c r="O780" s="126"/>
      <c r="P780" s="126"/>
      <c r="Q780" s="126"/>
      <c r="R780" s="126"/>
      <c r="S780" s="126"/>
      <c r="T780" s="126"/>
      <c r="U780" s="126"/>
      <c r="V780" s="126"/>
      <c r="W780" s="126"/>
      <c r="X780" s="126"/>
      <c r="Y780" s="126"/>
      <c r="Z780" s="126"/>
      <c r="AA780" s="126"/>
      <c r="AB780" s="126"/>
      <c r="AC780" s="126"/>
      <c r="AD780" s="126"/>
      <c r="AE780" s="126"/>
      <c r="AF780" s="126"/>
      <c r="AG780" s="126"/>
      <c r="AH780" s="126"/>
      <c r="AI780" s="126"/>
      <c r="AJ780" s="126"/>
      <c r="AK780" s="126"/>
      <c r="AL780" s="126"/>
      <c r="AM780" s="126"/>
      <c r="AN780" s="126"/>
      <c r="AO780" s="126"/>
      <c r="AP780" s="126"/>
    </row>
    <row r="781" customHeight="1" spans="12:42">
      <c r="L781" s="126"/>
      <c r="M781" s="126"/>
      <c r="N781" s="126"/>
      <c r="O781" s="126"/>
      <c r="P781" s="126"/>
      <c r="Q781" s="126"/>
      <c r="R781" s="126"/>
      <c r="S781" s="126"/>
      <c r="T781" s="126"/>
      <c r="U781" s="126"/>
      <c r="V781" s="126"/>
      <c r="W781" s="126"/>
      <c r="X781" s="126"/>
      <c r="Y781" s="126"/>
      <c r="Z781" s="126"/>
      <c r="AA781" s="126"/>
      <c r="AB781" s="126"/>
      <c r="AC781" s="126"/>
      <c r="AD781" s="126"/>
      <c r="AE781" s="126"/>
      <c r="AF781" s="126"/>
      <c r="AG781" s="126"/>
      <c r="AH781" s="126"/>
      <c r="AI781" s="126"/>
      <c r="AJ781" s="126"/>
      <c r="AK781" s="126"/>
      <c r="AL781" s="126"/>
      <c r="AM781" s="126"/>
      <c r="AN781" s="126"/>
      <c r="AO781" s="126"/>
      <c r="AP781" s="126"/>
    </row>
    <row r="782" customHeight="1" spans="12:42">
      <c r="L782" s="126"/>
      <c r="M782" s="126"/>
      <c r="N782" s="126"/>
      <c r="O782" s="126"/>
      <c r="P782" s="126"/>
      <c r="Q782" s="126"/>
      <c r="R782" s="126"/>
      <c r="S782" s="126"/>
      <c r="T782" s="126"/>
      <c r="U782" s="126"/>
      <c r="V782" s="126"/>
      <c r="W782" s="126"/>
      <c r="X782" s="126"/>
      <c r="Y782" s="126"/>
      <c r="Z782" s="126"/>
      <c r="AA782" s="126"/>
      <c r="AB782" s="126"/>
      <c r="AC782" s="126"/>
      <c r="AD782" s="126"/>
      <c r="AE782" s="126"/>
      <c r="AF782" s="126"/>
      <c r="AG782" s="126"/>
      <c r="AH782" s="126"/>
      <c r="AI782" s="126"/>
      <c r="AJ782" s="126"/>
      <c r="AK782" s="126"/>
      <c r="AL782" s="126"/>
      <c r="AM782" s="126"/>
      <c r="AN782" s="126"/>
      <c r="AO782" s="126"/>
      <c r="AP782" s="126"/>
    </row>
    <row r="783" customHeight="1" spans="12:42">
      <c r="L783" s="126"/>
      <c r="M783" s="126"/>
      <c r="N783" s="126"/>
      <c r="O783" s="126"/>
      <c r="P783" s="126"/>
      <c r="Q783" s="126"/>
      <c r="R783" s="126"/>
      <c r="S783" s="126"/>
      <c r="T783" s="126"/>
      <c r="U783" s="126"/>
      <c r="V783" s="126"/>
      <c r="W783" s="126"/>
      <c r="X783" s="126"/>
      <c r="Y783" s="126"/>
      <c r="Z783" s="126"/>
      <c r="AA783" s="126"/>
      <c r="AB783" s="126"/>
      <c r="AC783" s="126"/>
      <c r="AD783" s="126"/>
      <c r="AE783" s="126"/>
      <c r="AF783" s="126"/>
      <c r="AG783" s="126"/>
      <c r="AH783" s="126"/>
      <c r="AI783" s="126"/>
      <c r="AJ783" s="126"/>
      <c r="AK783" s="126"/>
      <c r="AL783" s="126"/>
      <c r="AM783" s="126"/>
      <c r="AN783" s="126"/>
      <c r="AO783" s="126"/>
      <c r="AP783" s="126"/>
    </row>
    <row r="784" customHeight="1" spans="12:42">
      <c r="L784" s="126"/>
      <c r="M784" s="126"/>
      <c r="N784" s="126"/>
      <c r="O784" s="126"/>
      <c r="P784" s="126"/>
      <c r="Q784" s="126"/>
      <c r="R784" s="126"/>
      <c r="S784" s="126"/>
      <c r="T784" s="126"/>
      <c r="U784" s="126"/>
      <c r="V784" s="126"/>
      <c r="W784" s="126"/>
      <c r="X784" s="126"/>
      <c r="Y784" s="126"/>
      <c r="Z784" s="126"/>
      <c r="AA784" s="126"/>
      <c r="AB784" s="126"/>
      <c r="AC784" s="126"/>
      <c r="AD784" s="126"/>
      <c r="AE784" s="126"/>
      <c r="AF784" s="126"/>
      <c r="AG784" s="126"/>
      <c r="AH784" s="126"/>
      <c r="AI784" s="126"/>
      <c r="AJ784" s="126"/>
      <c r="AK784" s="126"/>
      <c r="AL784" s="126"/>
      <c r="AM784" s="126"/>
      <c r="AN784" s="126"/>
      <c r="AO784" s="126"/>
      <c r="AP784" s="126"/>
    </row>
    <row r="785" customHeight="1" spans="12:42">
      <c r="L785" s="126"/>
      <c r="M785" s="126"/>
      <c r="N785" s="126"/>
      <c r="O785" s="126"/>
      <c r="P785" s="126"/>
      <c r="Q785" s="126"/>
      <c r="R785" s="126"/>
      <c r="S785" s="126"/>
      <c r="T785" s="126"/>
      <c r="U785" s="126"/>
      <c r="V785" s="126"/>
      <c r="W785" s="126"/>
      <c r="X785" s="126"/>
      <c r="Y785" s="126"/>
      <c r="Z785" s="126"/>
      <c r="AA785" s="126"/>
      <c r="AB785" s="126"/>
      <c r="AC785" s="126"/>
      <c r="AD785" s="126"/>
      <c r="AE785" s="126"/>
      <c r="AF785" s="126"/>
      <c r="AG785" s="126"/>
      <c r="AH785" s="126"/>
      <c r="AI785" s="126"/>
      <c r="AJ785" s="126"/>
      <c r="AK785" s="126"/>
      <c r="AL785" s="126"/>
      <c r="AM785" s="126"/>
      <c r="AN785" s="126"/>
      <c r="AO785" s="126"/>
      <c r="AP785" s="126"/>
    </row>
    <row r="786" customHeight="1" spans="12:42">
      <c r="L786" s="126"/>
      <c r="M786" s="126"/>
      <c r="N786" s="126"/>
      <c r="O786" s="126"/>
      <c r="P786" s="126"/>
      <c r="Q786" s="126"/>
      <c r="R786" s="126"/>
      <c r="S786" s="126"/>
      <c r="T786" s="126"/>
      <c r="U786" s="126"/>
      <c r="V786" s="126"/>
      <c r="W786" s="126"/>
      <c r="X786" s="126"/>
      <c r="Y786" s="126"/>
      <c r="Z786" s="126"/>
      <c r="AA786" s="126"/>
      <c r="AB786" s="126"/>
      <c r="AC786" s="126"/>
      <c r="AD786" s="126"/>
      <c r="AE786" s="126"/>
      <c r="AF786" s="126"/>
      <c r="AG786" s="126"/>
      <c r="AH786" s="126"/>
      <c r="AI786" s="126"/>
      <c r="AJ786" s="126"/>
      <c r="AK786" s="126"/>
      <c r="AL786" s="126"/>
      <c r="AM786" s="126"/>
      <c r="AN786" s="126"/>
      <c r="AO786" s="126"/>
      <c r="AP786" s="126"/>
    </row>
    <row r="787" customHeight="1" spans="12:42">
      <c r="L787" s="126"/>
      <c r="M787" s="126"/>
      <c r="N787" s="126"/>
      <c r="O787" s="126"/>
      <c r="P787" s="126"/>
      <c r="Q787" s="126"/>
      <c r="R787" s="126"/>
      <c r="S787" s="126"/>
      <c r="T787" s="126"/>
      <c r="U787" s="126"/>
      <c r="V787" s="126"/>
      <c r="W787" s="126"/>
      <c r="X787" s="126"/>
      <c r="Y787" s="126"/>
      <c r="Z787" s="126"/>
      <c r="AA787" s="126"/>
      <c r="AB787" s="126"/>
      <c r="AC787" s="126"/>
      <c r="AD787" s="126"/>
      <c r="AE787" s="126"/>
      <c r="AF787" s="126"/>
      <c r="AG787" s="126"/>
      <c r="AH787" s="126"/>
      <c r="AI787" s="126"/>
      <c r="AJ787" s="126"/>
      <c r="AK787" s="126"/>
      <c r="AL787" s="126"/>
      <c r="AM787" s="126"/>
      <c r="AN787" s="126"/>
      <c r="AO787" s="126"/>
      <c r="AP787" s="126"/>
    </row>
    <row r="788" customHeight="1" spans="12:42">
      <c r="L788" s="126"/>
      <c r="M788" s="126"/>
      <c r="N788" s="126"/>
      <c r="O788" s="126"/>
      <c r="P788" s="126"/>
      <c r="Q788" s="126"/>
      <c r="R788" s="126"/>
      <c r="S788" s="126"/>
      <c r="T788" s="126"/>
      <c r="U788" s="126"/>
      <c r="V788" s="126"/>
      <c r="W788" s="126"/>
      <c r="X788" s="126"/>
      <c r="Y788" s="126"/>
      <c r="Z788" s="126"/>
      <c r="AA788" s="126"/>
      <c r="AB788" s="126"/>
      <c r="AC788" s="126"/>
      <c r="AD788" s="126"/>
      <c r="AE788" s="126"/>
      <c r="AF788" s="126"/>
      <c r="AG788" s="126"/>
      <c r="AH788" s="126"/>
      <c r="AI788" s="126"/>
      <c r="AJ788" s="126"/>
      <c r="AK788" s="126"/>
      <c r="AL788" s="126"/>
      <c r="AM788" s="126"/>
      <c r="AN788" s="126"/>
      <c r="AO788" s="126"/>
      <c r="AP788" s="126"/>
    </row>
    <row r="789" customHeight="1" spans="12:42">
      <c r="L789" s="126"/>
      <c r="M789" s="126"/>
      <c r="N789" s="126"/>
      <c r="O789" s="126"/>
      <c r="P789" s="126"/>
      <c r="Q789" s="126"/>
      <c r="R789" s="126"/>
      <c r="S789" s="126"/>
      <c r="T789" s="126"/>
      <c r="U789" s="126"/>
      <c r="V789" s="126"/>
      <c r="W789" s="126"/>
      <c r="X789" s="126"/>
      <c r="Y789" s="126"/>
      <c r="Z789" s="126"/>
      <c r="AA789" s="126"/>
      <c r="AB789" s="126"/>
      <c r="AC789" s="126"/>
      <c r="AD789" s="126"/>
      <c r="AE789" s="126"/>
      <c r="AF789" s="126"/>
      <c r="AG789" s="126"/>
      <c r="AH789" s="126"/>
      <c r="AI789" s="126"/>
      <c r="AJ789" s="126"/>
      <c r="AK789" s="126"/>
      <c r="AL789" s="126"/>
      <c r="AM789" s="126"/>
      <c r="AN789" s="126"/>
      <c r="AO789" s="126"/>
      <c r="AP789" s="126"/>
    </row>
    <row r="790" customHeight="1" spans="12:42">
      <c r="L790" s="126"/>
      <c r="M790" s="126"/>
      <c r="N790" s="126"/>
      <c r="O790" s="126"/>
      <c r="P790" s="126"/>
      <c r="Q790" s="126"/>
      <c r="R790" s="126"/>
      <c r="S790" s="126"/>
      <c r="T790" s="126"/>
      <c r="U790" s="126"/>
      <c r="V790" s="126"/>
      <c r="W790" s="126"/>
      <c r="X790" s="126"/>
      <c r="Y790" s="126"/>
      <c r="Z790" s="126"/>
      <c r="AA790" s="126"/>
      <c r="AB790" s="126"/>
      <c r="AC790" s="126"/>
      <c r="AD790" s="126"/>
      <c r="AE790" s="126"/>
      <c r="AF790" s="126"/>
      <c r="AG790" s="126"/>
      <c r="AH790" s="126"/>
      <c r="AI790" s="126"/>
      <c r="AJ790" s="126"/>
      <c r="AK790" s="126"/>
      <c r="AL790" s="126"/>
      <c r="AM790" s="126"/>
      <c r="AN790" s="126"/>
      <c r="AO790" s="126"/>
      <c r="AP790" s="126"/>
    </row>
    <row r="791" customHeight="1" spans="12:42">
      <c r="L791" s="126"/>
      <c r="M791" s="126"/>
      <c r="N791" s="126"/>
      <c r="O791" s="126"/>
      <c r="P791" s="126"/>
      <c r="Q791" s="126"/>
      <c r="R791" s="126"/>
      <c r="S791" s="126"/>
      <c r="T791" s="126"/>
      <c r="U791" s="126"/>
      <c r="V791" s="126"/>
      <c r="W791" s="126"/>
      <c r="X791" s="126"/>
      <c r="Y791" s="126"/>
      <c r="Z791" s="126"/>
      <c r="AA791" s="126"/>
      <c r="AB791" s="126"/>
      <c r="AC791" s="126"/>
      <c r="AD791" s="126"/>
      <c r="AE791" s="126"/>
      <c r="AF791" s="126"/>
      <c r="AG791" s="126"/>
      <c r="AH791" s="126"/>
      <c r="AI791" s="126"/>
      <c r="AJ791" s="126"/>
      <c r="AK791" s="126"/>
      <c r="AL791" s="126"/>
      <c r="AM791" s="126"/>
      <c r="AN791" s="126"/>
      <c r="AO791" s="126"/>
      <c r="AP791" s="126"/>
    </row>
    <row r="792" customHeight="1" spans="12:42">
      <c r="L792" s="126"/>
      <c r="M792" s="126"/>
      <c r="N792" s="126"/>
      <c r="O792" s="126"/>
      <c r="P792" s="126"/>
      <c r="Q792" s="126"/>
      <c r="R792" s="126"/>
      <c r="S792" s="126"/>
      <c r="T792" s="126"/>
      <c r="U792" s="126"/>
      <c r="V792" s="126"/>
      <c r="W792" s="126"/>
      <c r="X792" s="126"/>
      <c r="Y792" s="126"/>
      <c r="Z792" s="126"/>
      <c r="AA792" s="126"/>
      <c r="AB792" s="126"/>
      <c r="AC792" s="126"/>
      <c r="AD792" s="126"/>
      <c r="AE792" s="126"/>
      <c r="AF792" s="126"/>
      <c r="AG792" s="126"/>
      <c r="AH792" s="126"/>
      <c r="AI792" s="126"/>
      <c r="AJ792" s="126"/>
      <c r="AK792" s="126"/>
      <c r="AL792" s="126"/>
      <c r="AM792" s="126"/>
      <c r="AN792" s="126"/>
      <c r="AO792" s="126"/>
      <c r="AP792" s="126"/>
    </row>
    <row r="793" customHeight="1" spans="12:42">
      <c r="L793" s="126"/>
      <c r="M793" s="126"/>
      <c r="N793" s="126"/>
      <c r="O793" s="126"/>
      <c r="P793" s="126"/>
      <c r="Q793" s="126"/>
      <c r="R793" s="126"/>
      <c r="S793" s="126"/>
      <c r="T793" s="126"/>
      <c r="U793" s="126"/>
      <c r="V793" s="126"/>
      <c r="W793" s="126"/>
      <c r="X793" s="126"/>
      <c r="Y793" s="126"/>
      <c r="Z793" s="126"/>
      <c r="AA793" s="126"/>
      <c r="AB793" s="126"/>
      <c r="AC793" s="126"/>
      <c r="AD793" s="126"/>
      <c r="AE793" s="126"/>
      <c r="AF793" s="126"/>
      <c r="AG793" s="126"/>
      <c r="AH793" s="126"/>
      <c r="AI793" s="126"/>
      <c r="AJ793" s="126"/>
      <c r="AK793" s="126"/>
      <c r="AL793" s="126"/>
      <c r="AM793" s="126"/>
      <c r="AN793" s="126"/>
      <c r="AO793" s="126"/>
      <c r="AP793" s="126"/>
    </row>
    <row r="794" customHeight="1" spans="12:42">
      <c r="L794" s="126"/>
      <c r="M794" s="126"/>
      <c r="N794" s="126"/>
      <c r="O794" s="126"/>
      <c r="P794" s="126"/>
      <c r="Q794" s="126"/>
      <c r="R794" s="126"/>
      <c r="S794" s="126"/>
      <c r="T794" s="126"/>
      <c r="U794" s="126"/>
      <c r="V794" s="126"/>
      <c r="W794" s="126"/>
      <c r="X794" s="126"/>
      <c r="Y794" s="126"/>
      <c r="Z794" s="126"/>
      <c r="AA794" s="126"/>
      <c r="AB794" s="126"/>
      <c r="AC794" s="126"/>
      <c r="AD794" s="126"/>
      <c r="AE794" s="126"/>
      <c r="AF794" s="126"/>
      <c r="AG794" s="126"/>
      <c r="AH794" s="126"/>
      <c r="AI794" s="126"/>
      <c r="AJ794" s="126"/>
      <c r="AK794" s="126"/>
      <c r="AL794" s="126"/>
      <c r="AM794" s="126"/>
      <c r="AN794" s="126"/>
      <c r="AO794" s="126"/>
      <c r="AP794" s="126"/>
    </row>
    <row r="795" customHeight="1" spans="12:42">
      <c r="L795" s="126"/>
      <c r="M795" s="126"/>
      <c r="N795" s="126"/>
      <c r="O795" s="126"/>
      <c r="P795" s="126"/>
      <c r="Q795" s="126"/>
      <c r="R795" s="126"/>
      <c r="S795" s="126"/>
      <c r="T795" s="126"/>
      <c r="U795" s="126"/>
      <c r="V795" s="126"/>
      <c r="W795" s="126"/>
      <c r="X795" s="126"/>
      <c r="Y795" s="126"/>
      <c r="Z795" s="126"/>
      <c r="AA795" s="126"/>
      <c r="AB795" s="126"/>
      <c r="AC795" s="126"/>
      <c r="AD795" s="126"/>
      <c r="AE795" s="126"/>
      <c r="AF795" s="126"/>
      <c r="AG795" s="126"/>
      <c r="AH795" s="126"/>
      <c r="AI795" s="126"/>
      <c r="AJ795" s="126"/>
      <c r="AK795" s="126"/>
      <c r="AL795" s="126"/>
      <c r="AM795" s="126"/>
      <c r="AN795" s="126"/>
      <c r="AO795" s="126"/>
      <c r="AP795" s="126"/>
    </row>
    <row r="796" customHeight="1" spans="12:42">
      <c r="L796" s="126"/>
      <c r="M796" s="126"/>
      <c r="N796" s="126"/>
      <c r="O796" s="126"/>
      <c r="P796" s="126"/>
      <c r="Q796" s="126"/>
      <c r="R796" s="126"/>
      <c r="S796" s="126"/>
      <c r="T796" s="126"/>
      <c r="U796" s="126"/>
      <c r="V796" s="126"/>
      <c r="W796" s="126"/>
      <c r="X796" s="126"/>
      <c r="Y796" s="126"/>
      <c r="Z796" s="126"/>
      <c r="AA796" s="126"/>
      <c r="AB796" s="126"/>
      <c r="AC796" s="126"/>
      <c r="AD796" s="126"/>
      <c r="AE796" s="126"/>
      <c r="AF796" s="126"/>
      <c r="AG796" s="126"/>
      <c r="AH796" s="126"/>
      <c r="AI796" s="126"/>
      <c r="AJ796" s="126"/>
      <c r="AK796" s="126"/>
      <c r="AL796" s="126"/>
      <c r="AM796" s="126"/>
      <c r="AN796" s="126"/>
      <c r="AO796" s="126"/>
      <c r="AP796" s="126"/>
    </row>
    <row r="797" customHeight="1" spans="12:42">
      <c r="L797" s="126"/>
      <c r="M797" s="126"/>
      <c r="N797" s="126"/>
      <c r="O797" s="126"/>
      <c r="P797" s="126"/>
      <c r="Q797" s="126"/>
      <c r="R797" s="126"/>
      <c r="S797" s="126"/>
      <c r="T797" s="126"/>
      <c r="U797" s="126"/>
      <c r="V797" s="126"/>
      <c r="W797" s="126"/>
      <c r="X797" s="126"/>
      <c r="Y797" s="126"/>
      <c r="Z797" s="126"/>
      <c r="AA797" s="126"/>
      <c r="AB797" s="126"/>
      <c r="AC797" s="126"/>
      <c r="AD797" s="126"/>
      <c r="AE797" s="126"/>
      <c r="AF797" s="126"/>
      <c r="AG797" s="126"/>
      <c r="AH797" s="126"/>
      <c r="AI797" s="126"/>
      <c r="AJ797" s="126"/>
      <c r="AK797" s="126"/>
      <c r="AL797" s="126"/>
      <c r="AM797" s="126"/>
      <c r="AN797" s="126"/>
      <c r="AO797" s="126"/>
      <c r="AP797" s="126"/>
    </row>
    <row r="798" customHeight="1" spans="12:42">
      <c r="L798" s="126"/>
      <c r="M798" s="126"/>
      <c r="N798" s="126"/>
      <c r="O798" s="126"/>
      <c r="P798" s="126"/>
      <c r="Q798" s="126"/>
      <c r="R798" s="126"/>
      <c r="S798" s="126"/>
      <c r="T798" s="126"/>
      <c r="U798" s="126"/>
      <c r="V798" s="126"/>
      <c r="W798" s="126"/>
      <c r="X798" s="126"/>
      <c r="Y798" s="126"/>
      <c r="Z798" s="126"/>
      <c r="AA798" s="126"/>
      <c r="AB798" s="126"/>
      <c r="AC798" s="126"/>
      <c r="AD798" s="126"/>
      <c r="AE798" s="126"/>
      <c r="AF798" s="126"/>
      <c r="AG798" s="126"/>
      <c r="AH798" s="126"/>
      <c r="AI798" s="126"/>
      <c r="AJ798" s="126"/>
      <c r="AK798" s="126"/>
      <c r="AL798" s="126"/>
      <c r="AM798" s="126"/>
      <c r="AN798" s="126"/>
      <c r="AO798" s="126"/>
      <c r="AP798" s="126"/>
    </row>
    <row r="799" customHeight="1" spans="12:42">
      <c r="L799" s="126"/>
      <c r="M799" s="126"/>
      <c r="N799" s="126"/>
      <c r="O799" s="126"/>
      <c r="P799" s="126"/>
      <c r="Q799" s="126"/>
      <c r="R799" s="126"/>
      <c r="S799" s="126"/>
      <c r="T799" s="126"/>
      <c r="U799" s="126"/>
      <c r="V799" s="126"/>
      <c r="W799" s="126"/>
      <c r="X799" s="126"/>
      <c r="Y799" s="126"/>
      <c r="Z799" s="126"/>
      <c r="AA799" s="126"/>
      <c r="AB799" s="126"/>
      <c r="AC799" s="126"/>
      <c r="AD799" s="126"/>
      <c r="AE799" s="126"/>
      <c r="AF799" s="126"/>
      <c r="AG799" s="126"/>
      <c r="AH799" s="126"/>
      <c r="AI799" s="126"/>
      <c r="AJ799" s="126"/>
      <c r="AK799" s="126"/>
      <c r="AL799" s="126"/>
      <c r="AM799" s="126"/>
      <c r="AN799" s="126"/>
      <c r="AO799" s="126"/>
      <c r="AP799" s="126"/>
    </row>
    <row r="800" customHeight="1" spans="12:42">
      <c r="L800" s="126"/>
      <c r="M800" s="126"/>
      <c r="N800" s="126"/>
      <c r="O800" s="126"/>
      <c r="P800" s="126"/>
      <c r="Q800" s="126"/>
      <c r="R800" s="126"/>
      <c r="S800" s="126"/>
      <c r="T800" s="126"/>
      <c r="U800" s="126"/>
      <c r="V800" s="126"/>
      <c r="W800" s="126"/>
      <c r="X800" s="126"/>
      <c r="Y800" s="126"/>
      <c r="Z800" s="126"/>
      <c r="AA800" s="126"/>
      <c r="AB800" s="126"/>
      <c r="AC800" s="126"/>
      <c r="AD800" s="126"/>
      <c r="AE800" s="126"/>
      <c r="AF800" s="126"/>
      <c r="AG800" s="126"/>
      <c r="AH800" s="126"/>
      <c r="AI800" s="126"/>
      <c r="AJ800" s="126"/>
      <c r="AK800" s="126"/>
      <c r="AL800" s="126"/>
      <c r="AM800" s="126"/>
      <c r="AN800" s="126"/>
      <c r="AO800" s="126"/>
      <c r="AP800" s="126"/>
    </row>
    <row r="801" customHeight="1" spans="12:42">
      <c r="L801" s="126"/>
      <c r="M801" s="126"/>
      <c r="N801" s="126"/>
      <c r="O801" s="126"/>
      <c r="P801" s="126"/>
      <c r="Q801" s="126"/>
      <c r="R801" s="126"/>
      <c r="S801" s="126"/>
      <c r="T801" s="126"/>
      <c r="U801" s="126"/>
      <c r="V801" s="126"/>
      <c r="W801" s="126"/>
      <c r="X801" s="126"/>
      <c r="Y801" s="126"/>
      <c r="Z801" s="126"/>
      <c r="AA801" s="126"/>
      <c r="AB801" s="126"/>
      <c r="AC801" s="126"/>
      <c r="AD801" s="126"/>
      <c r="AE801" s="126"/>
      <c r="AF801" s="126"/>
      <c r="AG801" s="126"/>
      <c r="AH801" s="126"/>
      <c r="AI801" s="126"/>
      <c r="AJ801" s="126"/>
      <c r="AK801" s="126"/>
      <c r="AL801" s="126"/>
      <c r="AM801" s="126"/>
      <c r="AN801" s="126"/>
      <c r="AO801" s="126"/>
      <c r="AP801" s="126"/>
    </row>
    <row r="802" customHeight="1" spans="12:42">
      <c r="L802" s="126"/>
      <c r="M802" s="126"/>
      <c r="N802" s="126"/>
      <c r="O802" s="126"/>
      <c r="P802" s="126"/>
      <c r="Q802" s="126"/>
      <c r="R802" s="126"/>
      <c r="S802" s="126"/>
      <c r="T802" s="126"/>
      <c r="U802" s="126"/>
      <c r="V802" s="126"/>
      <c r="W802" s="126"/>
      <c r="X802" s="126"/>
      <c r="Y802" s="126"/>
      <c r="Z802" s="126"/>
      <c r="AA802" s="126"/>
      <c r="AB802" s="126"/>
      <c r="AC802" s="126"/>
      <c r="AD802" s="126"/>
      <c r="AE802" s="126"/>
      <c r="AF802" s="126"/>
      <c r="AG802" s="126"/>
      <c r="AH802" s="126"/>
      <c r="AI802" s="126"/>
      <c r="AJ802" s="126"/>
      <c r="AK802" s="126"/>
      <c r="AL802" s="126"/>
      <c r="AM802" s="126"/>
      <c r="AN802" s="126"/>
      <c r="AO802" s="126"/>
      <c r="AP802" s="126"/>
    </row>
    <row r="803" customHeight="1" spans="12:42">
      <c r="L803" s="126"/>
      <c r="M803" s="126"/>
      <c r="N803" s="126"/>
      <c r="O803" s="126"/>
      <c r="P803" s="126"/>
      <c r="Q803" s="126"/>
      <c r="R803" s="126"/>
      <c r="S803" s="126"/>
      <c r="T803" s="126"/>
      <c r="U803" s="126"/>
      <c r="V803" s="126"/>
      <c r="W803" s="126"/>
      <c r="X803" s="126"/>
      <c r="Y803" s="126"/>
      <c r="Z803" s="126"/>
      <c r="AA803" s="126"/>
      <c r="AB803" s="126"/>
      <c r="AC803" s="126"/>
      <c r="AD803" s="126"/>
      <c r="AE803" s="126"/>
      <c r="AF803" s="126"/>
      <c r="AG803" s="126"/>
      <c r="AH803" s="126"/>
      <c r="AI803" s="126"/>
      <c r="AJ803" s="126"/>
      <c r="AK803" s="126"/>
      <c r="AL803" s="126"/>
      <c r="AM803" s="126"/>
      <c r="AN803" s="126"/>
      <c r="AO803" s="126"/>
      <c r="AP803" s="126"/>
    </row>
    <row r="804" customHeight="1" spans="12:42">
      <c r="L804" s="126"/>
      <c r="M804" s="126"/>
      <c r="N804" s="126"/>
      <c r="O804" s="126"/>
      <c r="P804" s="126"/>
      <c r="Q804" s="126"/>
      <c r="R804" s="126"/>
      <c r="S804" s="126"/>
      <c r="T804" s="126"/>
      <c r="U804" s="126"/>
      <c r="V804" s="126"/>
      <c r="W804" s="126"/>
      <c r="X804" s="126"/>
      <c r="Y804" s="126"/>
      <c r="Z804" s="126"/>
      <c r="AA804" s="126"/>
      <c r="AB804" s="126"/>
      <c r="AC804" s="126"/>
      <c r="AD804" s="126"/>
      <c r="AE804" s="126"/>
      <c r="AF804" s="126"/>
      <c r="AG804" s="126"/>
      <c r="AH804" s="126"/>
      <c r="AI804" s="126"/>
      <c r="AJ804" s="126"/>
      <c r="AK804" s="126"/>
      <c r="AL804" s="126"/>
      <c r="AM804" s="126"/>
      <c r="AN804" s="126"/>
      <c r="AO804" s="126"/>
      <c r="AP804" s="126"/>
    </row>
    <row r="805" customHeight="1" spans="12:42">
      <c r="L805" s="126"/>
      <c r="M805" s="126"/>
      <c r="N805" s="126"/>
      <c r="O805" s="126"/>
      <c r="P805" s="126"/>
      <c r="Q805" s="126"/>
      <c r="R805" s="126"/>
      <c r="S805" s="126"/>
      <c r="T805" s="126"/>
      <c r="U805" s="126"/>
      <c r="V805" s="126"/>
      <c r="W805" s="126"/>
      <c r="X805" s="126"/>
      <c r="Y805" s="126"/>
      <c r="Z805" s="126"/>
      <c r="AA805" s="126"/>
      <c r="AB805" s="126"/>
      <c r="AC805" s="126"/>
      <c r="AD805" s="126"/>
      <c r="AE805" s="126"/>
      <c r="AF805" s="126"/>
      <c r="AG805" s="126"/>
      <c r="AH805" s="126"/>
      <c r="AI805" s="126"/>
      <c r="AJ805" s="126"/>
      <c r="AK805" s="126"/>
      <c r="AL805" s="126"/>
      <c r="AM805" s="126"/>
      <c r="AN805" s="126"/>
      <c r="AO805" s="126"/>
      <c r="AP805" s="126"/>
    </row>
    <row r="806" customHeight="1" spans="12:42">
      <c r="L806" s="126"/>
      <c r="M806" s="126"/>
      <c r="N806" s="126"/>
      <c r="O806" s="126"/>
      <c r="P806" s="126"/>
      <c r="Q806" s="126"/>
      <c r="R806" s="126"/>
      <c r="S806" s="126"/>
      <c r="T806" s="126"/>
      <c r="U806" s="126"/>
      <c r="V806" s="126"/>
      <c r="W806" s="126"/>
      <c r="X806" s="126"/>
      <c r="Y806" s="126"/>
      <c r="Z806" s="126"/>
      <c r="AA806" s="126"/>
      <c r="AB806" s="126"/>
      <c r="AC806" s="126"/>
      <c r="AD806" s="126"/>
      <c r="AE806" s="126"/>
      <c r="AF806" s="126"/>
      <c r="AG806" s="126"/>
      <c r="AH806" s="126"/>
      <c r="AI806" s="126"/>
      <c r="AJ806" s="126"/>
      <c r="AK806" s="126"/>
      <c r="AL806" s="126"/>
      <c r="AM806" s="126"/>
      <c r="AN806" s="126"/>
      <c r="AO806" s="126"/>
      <c r="AP806" s="126"/>
    </row>
    <row r="807" customHeight="1" spans="12:42">
      <c r="L807" s="126"/>
      <c r="M807" s="126"/>
      <c r="N807" s="126"/>
      <c r="O807" s="126"/>
      <c r="P807" s="126"/>
      <c r="Q807" s="126"/>
      <c r="R807" s="126"/>
      <c r="S807" s="126"/>
      <c r="T807" s="126"/>
      <c r="U807" s="126"/>
      <c r="V807" s="126"/>
      <c r="W807" s="126"/>
      <c r="X807" s="126"/>
      <c r="Y807" s="126"/>
      <c r="Z807" s="126"/>
      <c r="AA807" s="126"/>
      <c r="AB807" s="126"/>
      <c r="AC807" s="126"/>
      <c r="AD807" s="126"/>
      <c r="AE807" s="126"/>
      <c r="AF807" s="126"/>
      <c r="AG807" s="126"/>
      <c r="AH807" s="126"/>
      <c r="AI807" s="126"/>
      <c r="AJ807" s="126"/>
      <c r="AK807" s="126"/>
      <c r="AL807" s="126"/>
      <c r="AM807" s="126"/>
      <c r="AN807" s="126"/>
      <c r="AO807" s="126"/>
      <c r="AP807" s="126"/>
    </row>
    <row r="808" customHeight="1" spans="12:42">
      <c r="L808" s="126"/>
      <c r="M808" s="126"/>
      <c r="N808" s="126"/>
      <c r="O808" s="126"/>
      <c r="P808" s="126"/>
      <c r="Q808" s="126"/>
      <c r="R808" s="126"/>
      <c r="S808" s="126"/>
      <c r="T808" s="126"/>
      <c r="U808" s="126"/>
      <c r="V808" s="126"/>
      <c r="W808" s="126"/>
      <c r="X808" s="126"/>
      <c r="Y808" s="126"/>
      <c r="Z808" s="126"/>
      <c r="AA808" s="126"/>
      <c r="AB808" s="126"/>
      <c r="AC808" s="126"/>
      <c r="AD808" s="126"/>
      <c r="AE808" s="126"/>
      <c r="AF808" s="126"/>
      <c r="AG808" s="126"/>
      <c r="AH808" s="126"/>
      <c r="AI808" s="126"/>
      <c r="AJ808" s="126"/>
      <c r="AK808" s="126"/>
      <c r="AL808" s="126"/>
      <c r="AM808" s="126"/>
      <c r="AN808" s="126"/>
      <c r="AO808" s="126"/>
      <c r="AP808" s="126"/>
    </row>
    <row r="809" customHeight="1" spans="12:42">
      <c r="L809" s="126"/>
      <c r="M809" s="126"/>
      <c r="N809" s="126"/>
      <c r="O809" s="126"/>
      <c r="P809" s="126"/>
      <c r="Q809" s="126"/>
      <c r="R809" s="126"/>
      <c r="S809" s="126"/>
      <c r="T809" s="126"/>
      <c r="U809" s="126"/>
      <c r="V809" s="126"/>
      <c r="W809" s="126"/>
      <c r="X809" s="126"/>
      <c r="Y809" s="126"/>
      <c r="Z809" s="126"/>
      <c r="AA809" s="126"/>
      <c r="AB809" s="126"/>
      <c r="AC809" s="126"/>
      <c r="AD809" s="126"/>
      <c r="AE809" s="126"/>
      <c r="AF809" s="126"/>
      <c r="AG809" s="126"/>
      <c r="AH809" s="126"/>
      <c r="AI809" s="126"/>
      <c r="AJ809" s="126"/>
      <c r="AK809" s="126"/>
      <c r="AL809" s="126"/>
      <c r="AM809" s="126"/>
      <c r="AN809" s="126"/>
      <c r="AO809" s="126"/>
      <c r="AP809" s="126"/>
    </row>
    <row r="810" customHeight="1" spans="12:42">
      <c r="L810" s="126"/>
      <c r="M810" s="126"/>
      <c r="N810" s="126"/>
      <c r="O810" s="126"/>
      <c r="P810" s="126"/>
      <c r="Q810" s="126"/>
      <c r="R810" s="126"/>
      <c r="S810" s="126"/>
      <c r="T810" s="126"/>
      <c r="U810" s="126"/>
      <c r="V810" s="126"/>
      <c r="W810" s="126"/>
      <c r="X810" s="126"/>
      <c r="Y810" s="126"/>
      <c r="Z810" s="126"/>
      <c r="AA810" s="126"/>
      <c r="AB810" s="126"/>
      <c r="AC810" s="126"/>
      <c r="AD810" s="126"/>
      <c r="AE810" s="126"/>
      <c r="AF810" s="126"/>
      <c r="AG810" s="126"/>
      <c r="AH810" s="126"/>
      <c r="AI810" s="126"/>
      <c r="AJ810" s="126"/>
      <c r="AK810" s="126"/>
      <c r="AL810" s="126"/>
      <c r="AM810" s="126"/>
      <c r="AN810" s="126"/>
      <c r="AO810" s="126"/>
      <c r="AP810" s="126"/>
    </row>
    <row r="811" customHeight="1" spans="12:42">
      <c r="L811" s="126"/>
      <c r="M811" s="126"/>
      <c r="N811" s="126"/>
      <c r="O811" s="126"/>
      <c r="P811" s="126"/>
      <c r="Q811" s="126"/>
      <c r="R811" s="126"/>
      <c r="S811" s="126"/>
      <c r="T811" s="126"/>
      <c r="U811" s="126"/>
      <c r="V811" s="126"/>
      <c r="W811" s="126"/>
      <c r="X811" s="126"/>
      <c r="Y811" s="126"/>
      <c r="Z811" s="126"/>
      <c r="AA811" s="126"/>
      <c r="AB811" s="126"/>
      <c r="AC811" s="126"/>
      <c r="AD811" s="126"/>
      <c r="AE811" s="126"/>
      <c r="AF811" s="126"/>
      <c r="AG811" s="126"/>
      <c r="AH811" s="126"/>
      <c r="AI811" s="126"/>
      <c r="AJ811" s="126"/>
      <c r="AK811" s="126"/>
      <c r="AL811" s="126"/>
      <c r="AM811" s="126"/>
      <c r="AN811" s="126"/>
      <c r="AO811" s="126"/>
      <c r="AP811" s="126"/>
    </row>
    <row r="812" customHeight="1" spans="12:42">
      <c r="L812" s="126"/>
      <c r="M812" s="126"/>
      <c r="N812" s="126"/>
      <c r="O812" s="126"/>
      <c r="P812" s="126"/>
      <c r="Q812" s="126"/>
      <c r="R812" s="126"/>
      <c r="S812" s="126"/>
      <c r="T812" s="126"/>
      <c r="U812" s="126"/>
      <c r="V812" s="126"/>
      <c r="W812" s="126"/>
      <c r="X812" s="126"/>
      <c r="Y812" s="126"/>
      <c r="Z812" s="126"/>
      <c r="AA812" s="126"/>
      <c r="AB812" s="126"/>
      <c r="AC812" s="126"/>
      <c r="AD812" s="126"/>
      <c r="AE812" s="126"/>
      <c r="AF812" s="126"/>
      <c r="AG812" s="126"/>
      <c r="AH812" s="126"/>
      <c r="AI812" s="126"/>
      <c r="AJ812" s="126"/>
      <c r="AK812" s="126"/>
      <c r="AL812" s="126"/>
      <c r="AM812" s="126"/>
      <c r="AN812" s="126"/>
      <c r="AO812" s="126"/>
      <c r="AP812" s="126"/>
    </row>
    <row r="813" customHeight="1" spans="12:42">
      <c r="L813" s="126"/>
      <c r="M813" s="126"/>
      <c r="N813" s="126"/>
      <c r="O813" s="126"/>
      <c r="P813" s="126"/>
      <c r="Q813" s="126"/>
      <c r="R813" s="126"/>
      <c r="S813" s="126"/>
      <c r="T813" s="126"/>
      <c r="U813" s="126"/>
      <c r="V813" s="126"/>
      <c r="W813" s="126"/>
      <c r="X813" s="126"/>
      <c r="Y813" s="126"/>
      <c r="Z813" s="126"/>
      <c r="AA813" s="126"/>
      <c r="AB813" s="126"/>
      <c r="AC813" s="126"/>
      <c r="AD813" s="126"/>
      <c r="AE813" s="126"/>
      <c r="AF813" s="126"/>
      <c r="AG813" s="126"/>
      <c r="AH813" s="126"/>
      <c r="AI813" s="126"/>
      <c r="AJ813" s="126"/>
      <c r="AK813" s="126"/>
      <c r="AL813" s="126"/>
      <c r="AM813" s="126"/>
      <c r="AN813" s="126"/>
      <c r="AO813" s="126"/>
      <c r="AP813" s="126"/>
    </row>
    <row r="814" customHeight="1" spans="12:42">
      <c r="L814" s="126"/>
      <c r="M814" s="126"/>
      <c r="N814" s="126"/>
      <c r="O814" s="126"/>
      <c r="P814" s="126"/>
      <c r="Q814" s="126"/>
      <c r="R814" s="126"/>
      <c r="S814" s="126"/>
      <c r="T814" s="126"/>
      <c r="U814" s="126"/>
      <c r="V814" s="126"/>
      <c r="W814" s="126"/>
      <c r="X814" s="126"/>
      <c r="Y814" s="126"/>
      <c r="Z814" s="126"/>
      <c r="AA814" s="126"/>
      <c r="AB814" s="126"/>
      <c r="AC814" s="126"/>
      <c r="AD814" s="126"/>
      <c r="AE814" s="126"/>
      <c r="AF814" s="126"/>
      <c r="AG814" s="126"/>
      <c r="AH814" s="126"/>
      <c r="AI814" s="126"/>
      <c r="AJ814" s="126"/>
      <c r="AK814" s="126"/>
      <c r="AL814" s="126"/>
      <c r="AM814" s="126"/>
      <c r="AN814" s="126"/>
      <c r="AO814" s="126"/>
      <c r="AP814" s="126"/>
    </row>
    <row r="815" customHeight="1" spans="12:42">
      <c r="L815" s="126"/>
      <c r="M815" s="126"/>
      <c r="N815" s="126"/>
      <c r="O815" s="126"/>
      <c r="P815" s="126"/>
      <c r="Q815" s="126"/>
      <c r="R815" s="126"/>
      <c r="S815" s="126"/>
      <c r="T815" s="126"/>
      <c r="U815" s="126"/>
      <c r="V815" s="126"/>
      <c r="W815" s="126"/>
      <c r="X815" s="126"/>
      <c r="Y815" s="126"/>
      <c r="Z815" s="126"/>
      <c r="AA815" s="126"/>
      <c r="AB815" s="126"/>
      <c r="AC815" s="126"/>
      <c r="AD815" s="126"/>
      <c r="AE815" s="126"/>
      <c r="AF815" s="126"/>
      <c r="AG815" s="126"/>
      <c r="AH815" s="126"/>
      <c r="AI815" s="126"/>
      <c r="AJ815" s="126"/>
      <c r="AK815" s="126"/>
      <c r="AL815" s="126"/>
      <c r="AM815" s="126"/>
      <c r="AN815" s="126"/>
      <c r="AO815" s="126"/>
      <c r="AP815" s="126"/>
    </row>
    <row r="816" customHeight="1" spans="12:42">
      <c r="L816" s="126"/>
      <c r="M816" s="126"/>
      <c r="N816" s="126"/>
      <c r="O816" s="126"/>
      <c r="P816" s="126"/>
      <c r="Q816" s="126"/>
      <c r="R816" s="126"/>
      <c r="S816" s="126"/>
      <c r="T816" s="126"/>
      <c r="U816" s="126"/>
      <c r="V816" s="126"/>
      <c r="W816" s="126"/>
      <c r="X816" s="126"/>
      <c r="Y816" s="126"/>
      <c r="Z816" s="126"/>
      <c r="AA816" s="126"/>
      <c r="AB816" s="126"/>
      <c r="AC816" s="126"/>
      <c r="AD816" s="126"/>
      <c r="AE816" s="126"/>
      <c r="AF816" s="126"/>
      <c r="AG816" s="126"/>
      <c r="AH816" s="126"/>
      <c r="AI816" s="126"/>
      <c r="AJ816" s="126"/>
      <c r="AK816" s="126"/>
      <c r="AL816" s="126"/>
      <c r="AM816" s="126"/>
      <c r="AN816" s="126"/>
      <c r="AO816" s="126"/>
      <c r="AP816" s="126"/>
    </row>
    <row r="817" customHeight="1" spans="12:42">
      <c r="L817" s="126"/>
      <c r="M817" s="126"/>
      <c r="N817" s="126"/>
      <c r="O817" s="126"/>
      <c r="P817" s="126"/>
      <c r="Q817" s="126"/>
      <c r="R817" s="126"/>
      <c r="S817" s="126"/>
      <c r="T817" s="126"/>
      <c r="U817" s="126"/>
      <c r="V817" s="126"/>
      <c r="W817" s="126"/>
      <c r="X817" s="126"/>
      <c r="Y817" s="126"/>
      <c r="Z817" s="126"/>
      <c r="AA817" s="126"/>
      <c r="AB817" s="126"/>
      <c r="AC817" s="126"/>
      <c r="AD817" s="126"/>
      <c r="AE817" s="126"/>
      <c r="AF817" s="126"/>
      <c r="AG817" s="126"/>
      <c r="AH817" s="126"/>
      <c r="AI817" s="126"/>
      <c r="AJ817" s="126"/>
      <c r="AK817" s="126"/>
      <c r="AL817" s="126"/>
      <c r="AM817" s="126"/>
      <c r="AN817" s="126"/>
      <c r="AO817" s="126"/>
      <c r="AP817" s="126"/>
    </row>
    <row r="818" customHeight="1" spans="12:42">
      <c r="L818" s="126"/>
      <c r="M818" s="126"/>
      <c r="N818" s="126"/>
      <c r="O818" s="126"/>
      <c r="P818" s="126"/>
      <c r="Q818" s="126"/>
      <c r="R818" s="126"/>
      <c r="S818" s="126"/>
      <c r="T818" s="126"/>
      <c r="U818" s="126"/>
      <c r="V818" s="126"/>
      <c r="W818" s="126"/>
      <c r="X818" s="126"/>
      <c r="Y818" s="126"/>
      <c r="Z818" s="126"/>
      <c r="AA818" s="126"/>
      <c r="AB818" s="126"/>
      <c r="AC818" s="126"/>
      <c r="AD818" s="126"/>
      <c r="AE818" s="126"/>
      <c r="AF818" s="126"/>
      <c r="AG818" s="126"/>
      <c r="AH818" s="126"/>
      <c r="AI818" s="126"/>
      <c r="AJ818" s="126"/>
      <c r="AK818" s="126"/>
      <c r="AL818" s="126"/>
      <c r="AM818" s="126"/>
      <c r="AN818" s="126"/>
      <c r="AO818" s="126"/>
      <c r="AP818" s="126"/>
    </row>
    <row r="819" customHeight="1" spans="12:42">
      <c r="L819" s="126"/>
      <c r="M819" s="126"/>
      <c r="N819" s="126"/>
      <c r="O819" s="126"/>
      <c r="P819" s="126"/>
      <c r="Q819" s="126"/>
      <c r="R819" s="126"/>
      <c r="S819" s="126"/>
      <c r="T819" s="126"/>
      <c r="U819" s="126"/>
      <c r="V819" s="126"/>
      <c r="W819" s="126"/>
      <c r="X819" s="126"/>
      <c r="Y819" s="126"/>
      <c r="Z819" s="126"/>
      <c r="AA819" s="126"/>
      <c r="AB819" s="126"/>
      <c r="AC819" s="126"/>
      <c r="AD819" s="126"/>
      <c r="AE819" s="126"/>
      <c r="AF819" s="126"/>
      <c r="AG819" s="126"/>
      <c r="AH819" s="126"/>
      <c r="AI819" s="126"/>
      <c r="AJ819" s="126"/>
      <c r="AK819" s="126"/>
      <c r="AL819" s="126"/>
      <c r="AM819" s="126"/>
      <c r="AN819" s="126"/>
      <c r="AO819" s="126"/>
      <c r="AP819" s="126"/>
    </row>
    <row r="820" customHeight="1" spans="12:42">
      <c r="L820" s="126"/>
      <c r="M820" s="126"/>
      <c r="N820" s="126"/>
      <c r="O820" s="126"/>
      <c r="P820" s="126"/>
      <c r="Q820" s="126"/>
      <c r="R820" s="126"/>
      <c r="S820" s="126"/>
      <c r="T820" s="126"/>
      <c r="U820" s="126"/>
      <c r="V820" s="126"/>
      <c r="W820" s="126"/>
      <c r="X820" s="126"/>
      <c r="Y820" s="126"/>
      <c r="Z820" s="126"/>
      <c r="AA820" s="126"/>
      <c r="AB820" s="126"/>
      <c r="AC820" s="126"/>
      <c r="AD820" s="126"/>
      <c r="AE820" s="126"/>
      <c r="AF820" s="126"/>
      <c r="AG820" s="126"/>
      <c r="AH820" s="126"/>
      <c r="AI820" s="126"/>
      <c r="AJ820" s="126"/>
      <c r="AK820" s="126"/>
      <c r="AL820" s="126"/>
      <c r="AM820" s="126"/>
      <c r="AN820" s="126"/>
      <c r="AO820" s="126"/>
      <c r="AP820" s="126"/>
    </row>
    <row r="821" customHeight="1" spans="12:42">
      <c r="L821" s="126"/>
      <c r="M821" s="126"/>
      <c r="N821" s="126"/>
      <c r="O821" s="126"/>
      <c r="P821" s="126"/>
      <c r="Q821" s="126"/>
      <c r="R821" s="126"/>
      <c r="S821" s="126"/>
      <c r="T821" s="126"/>
      <c r="U821" s="126"/>
      <c r="V821" s="126"/>
      <c r="W821" s="126"/>
      <c r="X821" s="126"/>
      <c r="Y821" s="126"/>
      <c r="Z821" s="126"/>
      <c r="AA821" s="126"/>
      <c r="AB821" s="126"/>
      <c r="AC821" s="126"/>
      <c r="AD821" s="126"/>
      <c r="AE821" s="126"/>
      <c r="AF821" s="126"/>
      <c r="AG821" s="126"/>
      <c r="AH821" s="126"/>
      <c r="AI821" s="126"/>
      <c r="AJ821" s="126"/>
      <c r="AK821" s="126"/>
      <c r="AL821" s="126"/>
      <c r="AM821" s="126"/>
      <c r="AN821" s="126"/>
      <c r="AO821" s="126"/>
      <c r="AP821" s="126"/>
    </row>
    <row r="822" customHeight="1" spans="12:42">
      <c r="L822" s="126"/>
      <c r="M822" s="126"/>
      <c r="N822" s="126"/>
      <c r="O822" s="126"/>
      <c r="P822" s="126"/>
      <c r="Q822" s="126"/>
      <c r="R822" s="126"/>
      <c r="S822" s="126"/>
      <c r="T822" s="126"/>
      <c r="U822" s="126"/>
      <c r="V822" s="126"/>
      <c r="W822" s="126"/>
      <c r="X822" s="126"/>
      <c r="Y822" s="126"/>
      <c r="Z822" s="126"/>
      <c r="AA822" s="126"/>
      <c r="AB822" s="126"/>
      <c r="AC822" s="126"/>
      <c r="AD822" s="126"/>
      <c r="AE822" s="126"/>
      <c r="AF822" s="126"/>
      <c r="AG822" s="126"/>
      <c r="AH822" s="126"/>
      <c r="AI822" s="126"/>
      <c r="AJ822" s="126"/>
      <c r="AK822" s="126"/>
      <c r="AL822" s="126"/>
      <c r="AM822" s="126"/>
      <c r="AN822" s="126"/>
      <c r="AO822" s="126"/>
      <c r="AP822" s="126"/>
    </row>
    <row r="823" customHeight="1" spans="12:42">
      <c r="L823" s="126"/>
      <c r="M823" s="126"/>
      <c r="N823" s="126"/>
      <c r="O823" s="126"/>
      <c r="P823" s="126"/>
      <c r="Q823" s="126"/>
      <c r="R823" s="126"/>
      <c r="S823" s="126"/>
      <c r="T823" s="126"/>
      <c r="U823" s="126"/>
      <c r="V823" s="126"/>
      <c r="W823" s="126"/>
      <c r="X823" s="126"/>
      <c r="Y823" s="126"/>
      <c r="Z823" s="126"/>
      <c r="AA823" s="126"/>
      <c r="AB823" s="126"/>
      <c r="AC823" s="126"/>
      <c r="AD823" s="126"/>
      <c r="AE823" s="126"/>
      <c r="AF823" s="126"/>
      <c r="AG823" s="126"/>
      <c r="AH823" s="126"/>
      <c r="AI823" s="126"/>
      <c r="AJ823" s="126"/>
      <c r="AK823" s="126"/>
      <c r="AL823" s="126"/>
      <c r="AM823" s="126"/>
      <c r="AN823" s="126"/>
      <c r="AO823" s="126"/>
      <c r="AP823" s="126"/>
    </row>
    <row r="824" customHeight="1" spans="12:42">
      <c r="L824" s="126"/>
      <c r="M824" s="126"/>
      <c r="N824" s="126"/>
      <c r="O824" s="126"/>
      <c r="P824" s="126"/>
      <c r="Q824" s="126"/>
      <c r="R824" s="126"/>
      <c r="S824" s="126"/>
      <c r="T824" s="126"/>
      <c r="U824" s="126"/>
      <c r="V824" s="126"/>
      <c r="W824" s="126"/>
      <c r="X824" s="126"/>
      <c r="Y824" s="126"/>
      <c r="Z824" s="126"/>
      <c r="AA824" s="126"/>
      <c r="AB824" s="126"/>
      <c r="AC824" s="126"/>
      <c r="AD824" s="126"/>
      <c r="AE824" s="126"/>
      <c r="AF824" s="126"/>
      <c r="AG824" s="126"/>
      <c r="AH824" s="126"/>
      <c r="AI824" s="126"/>
      <c r="AJ824" s="126"/>
      <c r="AK824" s="126"/>
      <c r="AL824" s="126"/>
      <c r="AM824" s="126"/>
      <c r="AN824" s="126"/>
      <c r="AO824" s="126"/>
      <c r="AP824" s="126"/>
    </row>
    <row r="825" customHeight="1" spans="12:42">
      <c r="L825" s="126"/>
      <c r="M825" s="126"/>
      <c r="N825" s="126"/>
      <c r="O825" s="126"/>
      <c r="P825" s="126"/>
      <c r="Q825" s="126"/>
      <c r="R825" s="126"/>
      <c r="S825" s="126"/>
      <c r="T825" s="126"/>
      <c r="U825" s="126"/>
      <c r="V825" s="126"/>
      <c r="W825" s="126"/>
      <c r="X825" s="126"/>
      <c r="Y825" s="126"/>
      <c r="Z825" s="126"/>
      <c r="AA825" s="126"/>
      <c r="AB825" s="126"/>
      <c r="AC825" s="126"/>
      <c r="AD825" s="126"/>
      <c r="AE825" s="126"/>
      <c r="AF825" s="126"/>
      <c r="AG825" s="126"/>
      <c r="AH825" s="126"/>
      <c r="AI825" s="126"/>
      <c r="AJ825" s="126"/>
      <c r="AK825" s="126"/>
      <c r="AL825" s="126"/>
      <c r="AM825" s="126"/>
      <c r="AN825" s="126"/>
      <c r="AO825" s="126"/>
      <c r="AP825" s="126"/>
    </row>
    <row r="826" customHeight="1" spans="12:42">
      <c r="L826" s="126"/>
      <c r="M826" s="126"/>
      <c r="N826" s="126"/>
      <c r="O826" s="126"/>
      <c r="P826" s="126"/>
      <c r="Q826" s="126"/>
      <c r="R826" s="126"/>
      <c r="S826" s="126"/>
      <c r="T826" s="126"/>
      <c r="U826" s="126"/>
      <c r="V826" s="126"/>
      <c r="W826" s="126"/>
      <c r="X826" s="126"/>
      <c r="Y826" s="126"/>
      <c r="Z826" s="126"/>
      <c r="AA826" s="126"/>
      <c r="AB826" s="126"/>
      <c r="AC826" s="126"/>
      <c r="AD826" s="126"/>
      <c r="AE826" s="126"/>
      <c r="AF826" s="126"/>
      <c r="AG826" s="126"/>
      <c r="AH826" s="126"/>
      <c r="AI826" s="126"/>
      <c r="AJ826" s="126"/>
      <c r="AK826" s="126"/>
      <c r="AL826" s="126"/>
      <c r="AM826" s="126"/>
      <c r="AN826" s="126"/>
      <c r="AO826" s="126"/>
      <c r="AP826" s="126"/>
    </row>
    <row r="827" customHeight="1" spans="12:42">
      <c r="L827" s="126"/>
      <c r="M827" s="126"/>
      <c r="N827" s="126"/>
      <c r="O827" s="126"/>
      <c r="P827" s="126"/>
      <c r="Q827" s="126"/>
      <c r="R827" s="126"/>
      <c r="S827" s="126"/>
      <c r="T827" s="126"/>
      <c r="U827" s="126"/>
      <c r="V827" s="126"/>
      <c r="W827" s="126"/>
      <c r="X827" s="126"/>
      <c r="Y827" s="126"/>
      <c r="Z827" s="126"/>
      <c r="AA827" s="126"/>
      <c r="AB827" s="126"/>
      <c r="AC827" s="126"/>
      <c r="AD827" s="126"/>
      <c r="AE827" s="126"/>
      <c r="AF827" s="126"/>
      <c r="AG827" s="126"/>
      <c r="AH827" s="126"/>
      <c r="AI827" s="126"/>
      <c r="AJ827" s="126"/>
      <c r="AK827" s="126"/>
      <c r="AL827" s="126"/>
      <c r="AM827" s="126"/>
      <c r="AN827" s="126"/>
      <c r="AO827" s="126"/>
      <c r="AP827" s="126"/>
    </row>
    <row r="828" customHeight="1" spans="12:42">
      <c r="L828" s="126"/>
      <c r="M828" s="126"/>
      <c r="N828" s="126"/>
      <c r="O828" s="126"/>
      <c r="P828" s="126"/>
      <c r="Q828" s="126"/>
      <c r="R828" s="126"/>
      <c r="S828" s="126"/>
      <c r="T828" s="126"/>
      <c r="U828" s="126"/>
      <c r="V828" s="126"/>
      <c r="W828" s="126"/>
      <c r="X828" s="126"/>
      <c r="Y828" s="126"/>
      <c r="Z828" s="126"/>
      <c r="AA828" s="126"/>
      <c r="AB828" s="126"/>
      <c r="AC828" s="126"/>
      <c r="AD828" s="126"/>
      <c r="AE828" s="126"/>
      <c r="AF828" s="126"/>
      <c r="AG828" s="126"/>
      <c r="AH828" s="126"/>
      <c r="AI828" s="126"/>
      <c r="AJ828" s="126"/>
      <c r="AK828" s="126"/>
      <c r="AL828" s="126"/>
      <c r="AM828" s="126"/>
      <c r="AN828" s="126"/>
      <c r="AO828" s="126"/>
      <c r="AP828" s="126"/>
    </row>
    <row r="829" customHeight="1" spans="12:42">
      <c r="L829" s="126"/>
      <c r="M829" s="126"/>
      <c r="N829" s="126"/>
      <c r="O829" s="126"/>
      <c r="P829" s="126"/>
      <c r="Q829" s="126"/>
      <c r="R829" s="126"/>
      <c r="S829" s="126"/>
      <c r="T829" s="126"/>
      <c r="U829" s="126"/>
      <c r="V829" s="126"/>
      <c r="W829" s="126"/>
      <c r="X829" s="126"/>
      <c r="Y829" s="126"/>
      <c r="Z829" s="126"/>
      <c r="AA829" s="126"/>
      <c r="AB829" s="126"/>
      <c r="AC829" s="126"/>
      <c r="AD829" s="126"/>
      <c r="AE829" s="126"/>
      <c r="AF829" s="126"/>
      <c r="AG829" s="126"/>
      <c r="AH829" s="126"/>
      <c r="AI829" s="126"/>
      <c r="AJ829" s="126"/>
      <c r="AK829" s="126"/>
      <c r="AL829" s="126"/>
      <c r="AM829" s="126"/>
      <c r="AN829" s="126"/>
      <c r="AO829" s="126"/>
      <c r="AP829" s="126"/>
    </row>
    <row r="830" customHeight="1" spans="12:42">
      <c r="L830" s="126"/>
      <c r="M830" s="126"/>
      <c r="N830" s="126"/>
      <c r="O830" s="126"/>
      <c r="P830" s="126"/>
      <c r="Q830" s="126"/>
      <c r="R830" s="126"/>
      <c r="S830" s="126"/>
      <c r="T830" s="126"/>
      <c r="U830" s="126"/>
      <c r="V830" s="126"/>
      <c r="W830" s="126"/>
      <c r="X830" s="126"/>
      <c r="Y830" s="126"/>
      <c r="Z830" s="126"/>
      <c r="AA830" s="126"/>
      <c r="AB830" s="126"/>
      <c r="AC830" s="126"/>
      <c r="AD830" s="126"/>
      <c r="AE830" s="126"/>
      <c r="AF830" s="126"/>
      <c r="AG830" s="126"/>
      <c r="AH830" s="126"/>
      <c r="AI830" s="126"/>
      <c r="AJ830" s="126"/>
      <c r="AK830" s="126"/>
      <c r="AL830" s="126"/>
      <c r="AM830" s="126"/>
      <c r="AN830" s="126"/>
      <c r="AO830" s="126"/>
      <c r="AP830" s="126"/>
    </row>
    <row r="831" customHeight="1" spans="12:42">
      <c r="L831" s="126"/>
      <c r="M831" s="126"/>
      <c r="N831" s="126"/>
      <c r="O831" s="126"/>
      <c r="P831" s="126"/>
      <c r="Q831" s="126"/>
      <c r="R831" s="126"/>
      <c r="S831" s="126"/>
      <c r="T831" s="126"/>
      <c r="U831" s="126"/>
      <c r="V831" s="126"/>
      <c r="W831" s="126"/>
      <c r="X831" s="126"/>
      <c r="Y831" s="126"/>
      <c r="Z831" s="126"/>
      <c r="AA831" s="126"/>
      <c r="AB831" s="126"/>
      <c r="AC831" s="126"/>
      <c r="AD831" s="126"/>
      <c r="AE831" s="126"/>
      <c r="AF831" s="126"/>
      <c r="AG831" s="126"/>
      <c r="AH831" s="126"/>
      <c r="AI831" s="126"/>
      <c r="AJ831" s="126"/>
      <c r="AK831" s="126"/>
      <c r="AL831" s="126"/>
      <c r="AM831" s="126"/>
      <c r="AN831" s="126"/>
      <c r="AO831" s="126"/>
      <c r="AP831" s="126"/>
    </row>
    <row r="832" customHeight="1" spans="12:42">
      <c r="L832" s="126"/>
      <c r="M832" s="126"/>
      <c r="N832" s="126"/>
      <c r="O832" s="126"/>
      <c r="P832" s="126"/>
      <c r="Q832" s="126"/>
      <c r="R832" s="126"/>
      <c r="S832" s="126"/>
      <c r="T832" s="126"/>
      <c r="U832" s="126"/>
      <c r="V832" s="126"/>
      <c r="W832" s="126"/>
      <c r="X832" s="126"/>
      <c r="Y832" s="126"/>
      <c r="Z832" s="126"/>
      <c r="AA832" s="126"/>
      <c r="AB832" s="126"/>
      <c r="AC832" s="126"/>
      <c r="AD832" s="126"/>
      <c r="AE832" s="126"/>
      <c r="AF832" s="126"/>
      <c r="AG832" s="126"/>
      <c r="AH832" s="126"/>
      <c r="AI832" s="126"/>
      <c r="AJ832" s="126"/>
      <c r="AK832" s="126"/>
      <c r="AL832" s="126"/>
      <c r="AM832" s="126"/>
      <c r="AN832" s="126"/>
      <c r="AO832" s="126"/>
      <c r="AP832" s="126"/>
    </row>
    <row r="833" customHeight="1" spans="12:42">
      <c r="L833" s="126"/>
      <c r="M833" s="126"/>
      <c r="N833" s="126"/>
      <c r="O833" s="126"/>
      <c r="P833" s="126"/>
      <c r="Q833" s="126"/>
      <c r="R833" s="126"/>
      <c r="S833" s="126"/>
      <c r="T833" s="126"/>
      <c r="U833" s="126"/>
      <c r="V833" s="126"/>
      <c r="W833" s="126"/>
      <c r="X833" s="126"/>
      <c r="Y833" s="126"/>
      <c r="Z833" s="126"/>
      <c r="AA833" s="126"/>
      <c r="AB833" s="126"/>
      <c r="AC833" s="126"/>
      <c r="AD833" s="126"/>
      <c r="AE833" s="126"/>
      <c r="AF833" s="126"/>
      <c r="AG833" s="126"/>
      <c r="AH833" s="126"/>
      <c r="AI833" s="126"/>
      <c r="AJ833" s="126"/>
      <c r="AK833" s="126"/>
      <c r="AL833" s="126"/>
      <c r="AM833" s="126"/>
      <c r="AN833" s="126"/>
      <c r="AO833" s="126"/>
      <c r="AP833" s="126"/>
    </row>
    <row r="834" customHeight="1" spans="12:42">
      <c r="L834" s="126"/>
      <c r="M834" s="126"/>
      <c r="N834" s="126"/>
      <c r="O834" s="126"/>
      <c r="P834" s="126"/>
      <c r="Q834" s="126"/>
      <c r="R834" s="126"/>
      <c r="S834" s="126"/>
      <c r="T834" s="126"/>
      <c r="U834" s="126"/>
      <c r="V834" s="126"/>
      <c r="W834" s="126"/>
      <c r="X834" s="126"/>
      <c r="Y834" s="126"/>
      <c r="Z834" s="126"/>
      <c r="AA834" s="126"/>
      <c r="AB834" s="126"/>
      <c r="AC834" s="126"/>
      <c r="AD834" s="126"/>
      <c r="AE834" s="126"/>
      <c r="AF834" s="126"/>
      <c r="AG834" s="126"/>
      <c r="AH834" s="126"/>
      <c r="AI834" s="126"/>
      <c r="AJ834" s="126"/>
      <c r="AK834" s="126"/>
      <c r="AL834" s="126"/>
      <c r="AM834" s="126"/>
      <c r="AN834" s="126"/>
      <c r="AO834" s="126"/>
      <c r="AP834" s="126"/>
    </row>
    <row r="835" customHeight="1" spans="12:42">
      <c r="L835" s="126"/>
      <c r="M835" s="126"/>
      <c r="N835" s="126"/>
      <c r="O835" s="126"/>
      <c r="P835" s="126"/>
      <c r="Q835" s="126"/>
      <c r="R835" s="126"/>
      <c r="S835" s="126"/>
      <c r="T835" s="126"/>
      <c r="U835" s="126"/>
      <c r="V835" s="126"/>
      <c r="W835" s="126"/>
      <c r="X835" s="126"/>
      <c r="Y835" s="126"/>
      <c r="Z835" s="126"/>
      <c r="AA835" s="126"/>
      <c r="AB835" s="126"/>
      <c r="AC835" s="126"/>
      <c r="AD835" s="126"/>
      <c r="AE835" s="126"/>
      <c r="AF835" s="126"/>
      <c r="AG835" s="126"/>
      <c r="AH835" s="126"/>
      <c r="AI835" s="126"/>
      <c r="AJ835" s="126"/>
      <c r="AK835" s="126"/>
      <c r="AL835" s="126"/>
      <c r="AM835" s="126"/>
      <c r="AN835" s="126"/>
      <c r="AO835" s="126"/>
      <c r="AP835" s="126"/>
    </row>
    <row r="836" customHeight="1" spans="12:42">
      <c r="L836" s="126"/>
      <c r="M836" s="126"/>
      <c r="N836" s="126"/>
      <c r="O836" s="126"/>
      <c r="P836" s="126"/>
      <c r="Q836" s="126"/>
      <c r="R836" s="126"/>
      <c r="S836" s="126"/>
      <c r="T836" s="126"/>
      <c r="U836" s="126"/>
      <c r="V836" s="126"/>
      <c r="W836" s="126"/>
      <c r="X836" s="126"/>
      <c r="Y836" s="126"/>
      <c r="Z836" s="126"/>
      <c r="AA836" s="126"/>
      <c r="AB836" s="126"/>
      <c r="AC836" s="126"/>
      <c r="AD836" s="126"/>
      <c r="AE836" s="126"/>
      <c r="AF836" s="126"/>
      <c r="AG836" s="126"/>
      <c r="AH836" s="126"/>
      <c r="AI836" s="126"/>
      <c r="AJ836" s="126"/>
      <c r="AK836" s="126"/>
      <c r="AL836" s="126"/>
      <c r="AM836" s="126"/>
      <c r="AN836" s="126"/>
      <c r="AO836" s="126"/>
      <c r="AP836" s="126"/>
    </row>
    <row r="837" customHeight="1" spans="12:42">
      <c r="L837" s="126"/>
      <c r="M837" s="126"/>
      <c r="N837" s="126"/>
      <c r="O837" s="126"/>
      <c r="P837" s="126"/>
      <c r="Q837" s="126"/>
      <c r="R837" s="126"/>
      <c r="S837" s="126"/>
      <c r="T837" s="126"/>
      <c r="U837" s="126"/>
      <c r="V837" s="126"/>
      <c r="W837" s="126"/>
      <c r="X837" s="126"/>
      <c r="Y837" s="126"/>
      <c r="Z837" s="126"/>
      <c r="AA837" s="126"/>
      <c r="AB837" s="126"/>
      <c r="AC837" s="126"/>
      <c r="AD837" s="126"/>
      <c r="AE837" s="126"/>
      <c r="AF837" s="126"/>
      <c r="AG837" s="126"/>
      <c r="AH837" s="126"/>
      <c r="AI837" s="126"/>
      <c r="AJ837" s="126"/>
      <c r="AK837" s="126"/>
      <c r="AL837" s="126"/>
      <c r="AM837" s="126"/>
      <c r="AN837" s="126"/>
      <c r="AO837" s="126"/>
      <c r="AP837" s="126"/>
    </row>
    <row r="838" customHeight="1" spans="12:42">
      <c r="L838" s="126"/>
      <c r="M838" s="126"/>
      <c r="N838" s="126"/>
      <c r="O838" s="126"/>
      <c r="P838" s="126"/>
      <c r="Q838" s="126"/>
      <c r="R838" s="126"/>
      <c r="S838" s="126"/>
      <c r="T838" s="126"/>
      <c r="U838" s="126"/>
      <c r="V838" s="126"/>
      <c r="W838" s="126"/>
      <c r="X838" s="126"/>
      <c r="Y838" s="126"/>
      <c r="Z838" s="126"/>
      <c r="AA838" s="126"/>
      <c r="AB838" s="126"/>
      <c r="AC838" s="126"/>
      <c r="AD838" s="126"/>
      <c r="AE838" s="126"/>
      <c r="AF838" s="126"/>
      <c r="AG838" s="126"/>
      <c r="AH838" s="126"/>
      <c r="AI838" s="126"/>
      <c r="AJ838" s="126"/>
      <c r="AK838" s="126"/>
      <c r="AL838" s="126"/>
      <c r="AM838" s="126"/>
      <c r="AN838" s="126"/>
      <c r="AO838" s="126"/>
      <c r="AP838" s="126"/>
    </row>
    <row r="839" customHeight="1" spans="12:42">
      <c r="L839" s="126"/>
      <c r="M839" s="126"/>
      <c r="N839" s="126"/>
      <c r="O839" s="126"/>
      <c r="P839" s="126"/>
      <c r="Q839" s="126"/>
      <c r="R839" s="126"/>
      <c r="S839" s="126"/>
      <c r="T839" s="126"/>
      <c r="U839" s="126"/>
      <c r="V839" s="126"/>
      <c r="W839" s="126"/>
      <c r="X839" s="126"/>
      <c r="Y839" s="126"/>
      <c r="Z839" s="126"/>
      <c r="AA839" s="126"/>
      <c r="AB839" s="126"/>
      <c r="AC839" s="126"/>
      <c r="AD839" s="126"/>
      <c r="AE839" s="126"/>
      <c r="AF839" s="126"/>
      <c r="AG839" s="126"/>
      <c r="AH839" s="126"/>
      <c r="AI839" s="126"/>
      <c r="AJ839" s="126"/>
      <c r="AK839" s="126"/>
      <c r="AL839" s="126"/>
      <c r="AM839" s="126"/>
      <c r="AN839" s="126"/>
      <c r="AO839" s="126"/>
      <c r="AP839" s="126"/>
    </row>
    <row r="840" customHeight="1" spans="12:42">
      <c r="L840" s="126"/>
      <c r="M840" s="126"/>
      <c r="N840" s="126"/>
      <c r="O840" s="126"/>
      <c r="P840" s="126"/>
      <c r="Q840" s="126"/>
      <c r="R840" s="126"/>
      <c r="S840" s="126"/>
      <c r="T840" s="126"/>
      <c r="U840" s="126"/>
      <c r="V840" s="126"/>
      <c r="W840" s="126"/>
      <c r="X840" s="126"/>
      <c r="Y840" s="126"/>
      <c r="Z840" s="126"/>
      <c r="AA840" s="126"/>
      <c r="AB840" s="126"/>
      <c r="AC840" s="126"/>
      <c r="AD840" s="126"/>
      <c r="AE840" s="126"/>
      <c r="AF840" s="126"/>
      <c r="AG840" s="126"/>
      <c r="AH840" s="126"/>
      <c r="AI840" s="126"/>
      <c r="AJ840" s="126"/>
      <c r="AK840" s="126"/>
      <c r="AL840" s="126"/>
      <c r="AM840" s="126"/>
      <c r="AN840" s="126"/>
      <c r="AO840" s="126"/>
      <c r="AP840" s="126"/>
    </row>
    <row r="841" customHeight="1" spans="12:42">
      <c r="L841" s="126"/>
      <c r="M841" s="126"/>
      <c r="N841" s="126"/>
      <c r="O841" s="126"/>
      <c r="P841" s="126"/>
      <c r="Q841" s="126"/>
      <c r="R841" s="126"/>
      <c r="S841" s="126"/>
      <c r="T841" s="126"/>
      <c r="U841" s="126"/>
      <c r="V841" s="126"/>
      <c r="W841" s="126"/>
      <c r="X841" s="126"/>
      <c r="Y841" s="126"/>
      <c r="Z841" s="126"/>
      <c r="AA841" s="126"/>
      <c r="AB841" s="126"/>
      <c r="AC841" s="126"/>
      <c r="AD841" s="126"/>
      <c r="AE841" s="126"/>
      <c r="AF841" s="126"/>
      <c r="AG841" s="126"/>
      <c r="AH841" s="126"/>
      <c r="AI841" s="126"/>
      <c r="AJ841" s="126"/>
      <c r="AK841" s="126"/>
      <c r="AL841" s="126"/>
      <c r="AM841" s="126"/>
      <c r="AN841" s="126"/>
      <c r="AO841" s="126"/>
      <c r="AP841" s="126"/>
    </row>
    <row r="842" customHeight="1" spans="12:42">
      <c r="L842" s="126"/>
      <c r="M842" s="126"/>
      <c r="N842" s="126"/>
      <c r="O842" s="126"/>
      <c r="P842" s="126"/>
      <c r="Q842" s="126"/>
      <c r="R842" s="126"/>
      <c r="S842" s="126"/>
      <c r="T842" s="126"/>
      <c r="U842" s="126"/>
      <c r="V842" s="126"/>
      <c r="W842" s="126"/>
      <c r="X842" s="126"/>
      <c r="Y842" s="126"/>
      <c r="Z842" s="126"/>
      <c r="AA842" s="126"/>
      <c r="AB842" s="126"/>
      <c r="AC842" s="126"/>
      <c r="AD842" s="126"/>
      <c r="AE842" s="126"/>
      <c r="AF842" s="126"/>
      <c r="AG842" s="126"/>
      <c r="AH842" s="126"/>
      <c r="AI842" s="126"/>
      <c r="AJ842" s="126"/>
      <c r="AK842" s="126"/>
      <c r="AL842" s="126"/>
      <c r="AM842" s="126"/>
      <c r="AN842" s="126"/>
      <c r="AO842" s="126"/>
      <c r="AP842" s="126"/>
    </row>
  </sheetData>
  <mergeCells count="46">
    <mergeCell ref="A2:AY2"/>
    <mergeCell ref="A3:AY3"/>
    <mergeCell ref="C5:K5"/>
    <mergeCell ref="AO5:AQ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R5:AR6"/>
    <mergeCell ref="AS5:AS6"/>
    <mergeCell ref="AT5:AT6"/>
    <mergeCell ref="AU5:AU6"/>
    <mergeCell ref="AV5:AV6"/>
    <mergeCell ref="AW5:AW6"/>
    <mergeCell ref="AX5:AX6"/>
    <mergeCell ref="AY5:AY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 footer="0.511805555555556"/>
  <pageSetup paperSize="9" scale="31" fitToHeight="0" orientation="landscape"/>
  <headerFooter alignWithMargins="0">
    <oddHeader>&amp;R&amp;"宋体,常规"&amp;10表&amp;"Times New Roman,常规"4-5-2
&amp;"宋体,常规"共&amp;"Times New Roman,常规"&amp;N&amp;"宋体,常规"页第&amp;"Times New Roman,常规"&amp;P&amp;"宋体,常规"页</oddHeader>
  </headerFooter>
  <legacyDrawing r:id="rId2"/>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25"/>
      <c r="X1" s="125"/>
      <c r="Y1" s="125"/>
      <c r="Z1" s="3"/>
      <c r="AA1" s="3"/>
      <c r="AB1" s="3"/>
      <c r="AC1" s="3"/>
      <c r="AD1" s="3"/>
    </row>
    <row r="2" ht="30" customHeight="1" spans="1:30">
      <c r="A2" s="4" t="s">
        <v>1089</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55" t="s">
        <v>1097</v>
      </c>
      <c r="P5" s="55" t="s">
        <v>1088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117"/>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0"/>
      <c r="K7" s="10"/>
      <c r="L7" s="10"/>
      <c r="M7" s="10"/>
      <c r="N7" s="10"/>
      <c r="O7" s="10"/>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0"/>
      <c r="K8" s="10"/>
      <c r="L8" s="10"/>
      <c r="M8" s="10"/>
      <c r="N8" s="10"/>
      <c r="O8" s="10"/>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0"/>
      <c r="K9" s="10"/>
      <c r="L9" s="10"/>
      <c r="M9" s="10"/>
      <c r="N9" s="10"/>
      <c r="O9" s="10"/>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0"/>
      <c r="K10" s="10"/>
      <c r="L10" s="10"/>
      <c r="M10" s="10"/>
      <c r="N10" s="10"/>
      <c r="O10" s="10"/>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0"/>
      <c r="K11" s="10"/>
      <c r="L11" s="10"/>
      <c r="M11" s="10"/>
      <c r="N11" s="10"/>
      <c r="O11" s="10"/>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0"/>
      <c r="K12" s="10"/>
      <c r="L12" s="10"/>
      <c r="M12" s="10"/>
      <c r="N12" s="10"/>
      <c r="O12" s="10"/>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0"/>
      <c r="K13" s="10"/>
      <c r="L13" s="10"/>
      <c r="M13" s="10"/>
      <c r="N13" s="10"/>
      <c r="O13" s="10"/>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0"/>
      <c r="K14" s="10"/>
      <c r="L14" s="10"/>
      <c r="M14" s="10"/>
      <c r="N14" s="10"/>
      <c r="O14" s="10"/>
      <c r="P14" s="10"/>
      <c r="Q14" s="10"/>
      <c r="R14" s="10"/>
      <c r="S14" s="10"/>
      <c r="T14" s="145"/>
      <c r="U14" s="145"/>
      <c r="V14" s="14"/>
      <c r="W14" s="131"/>
      <c r="X14" s="132"/>
      <c r="Y14" s="169"/>
      <c r="Z14" s="14"/>
      <c r="AA14" s="14"/>
      <c r="AB14" s="14">
        <f t="shared" si="0"/>
        <v>0</v>
      </c>
      <c r="AC14" s="14" t="str">
        <f t="shared" si="1"/>
        <v/>
      </c>
      <c r="AD14" s="20"/>
    </row>
    <row r="15" customHeight="1" spans="1:30">
      <c r="A15" s="10">
        <v>9</v>
      </c>
      <c r="B15" s="10"/>
      <c r="C15" s="10"/>
      <c r="D15" s="10"/>
      <c r="E15" s="10"/>
      <c r="F15" s="10"/>
      <c r="G15" s="10"/>
      <c r="H15" s="10"/>
      <c r="I15" s="10"/>
      <c r="J15" s="10"/>
      <c r="K15" s="10"/>
      <c r="L15" s="10"/>
      <c r="M15" s="10"/>
      <c r="N15" s="10"/>
      <c r="O15" s="10"/>
      <c r="P15" s="10"/>
      <c r="Q15" s="10"/>
      <c r="R15" s="10"/>
      <c r="S15" s="10"/>
      <c r="T15" s="145"/>
      <c r="U15" s="145"/>
      <c r="V15" s="14"/>
      <c r="W15" s="131"/>
      <c r="X15" s="132"/>
      <c r="Y15" s="169"/>
      <c r="Z15" s="14"/>
      <c r="AA15" s="14"/>
      <c r="AB15" s="14">
        <f t="shared" si="0"/>
        <v>0</v>
      </c>
      <c r="AC15" s="14" t="str">
        <f t="shared" si="1"/>
        <v/>
      </c>
      <c r="AD15" s="20"/>
    </row>
    <row r="16" customHeight="1" spans="1:30">
      <c r="A16" s="10">
        <v>10</v>
      </c>
      <c r="B16" s="10"/>
      <c r="C16" s="10"/>
      <c r="D16" s="10"/>
      <c r="E16" s="10"/>
      <c r="F16" s="10"/>
      <c r="G16" s="10"/>
      <c r="H16" s="10"/>
      <c r="I16" s="10"/>
      <c r="J16" s="10"/>
      <c r="K16" s="10"/>
      <c r="L16" s="10"/>
      <c r="M16" s="10"/>
      <c r="N16" s="10"/>
      <c r="O16" s="10"/>
      <c r="P16" s="10"/>
      <c r="Q16" s="10"/>
      <c r="R16" s="10"/>
      <c r="S16" s="10"/>
      <c r="T16" s="145"/>
      <c r="U16" s="145"/>
      <c r="V16" s="14"/>
      <c r="W16" s="131"/>
      <c r="X16" s="132"/>
      <c r="Y16" s="169"/>
      <c r="Z16" s="14"/>
      <c r="AA16" s="14"/>
      <c r="AB16" s="14">
        <f t="shared" si="0"/>
        <v>0</v>
      </c>
      <c r="AC16" s="14" t="str">
        <f t="shared" si="1"/>
        <v/>
      </c>
      <c r="AD16" s="20"/>
    </row>
    <row r="17" customHeight="1" spans="1:30">
      <c r="A17" s="10">
        <v>11</v>
      </c>
      <c r="B17" s="10"/>
      <c r="C17" s="10"/>
      <c r="D17" s="10"/>
      <c r="E17" s="10"/>
      <c r="F17" s="10"/>
      <c r="G17" s="10"/>
      <c r="H17" s="10"/>
      <c r="I17" s="10"/>
      <c r="J17" s="10"/>
      <c r="K17" s="10"/>
      <c r="L17" s="10"/>
      <c r="M17" s="10"/>
      <c r="N17" s="10"/>
      <c r="O17" s="10"/>
      <c r="P17" s="10"/>
      <c r="Q17" s="10"/>
      <c r="R17" s="10"/>
      <c r="S17" s="10"/>
      <c r="T17" s="145"/>
      <c r="U17" s="145"/>
      <c r="V17" s="14"/>
      <c r="W17" s="131"/>
      <c r="X17" s="132"/>
      <c r="Y17" s="169"/>
      <c r="Z17" s="14"/>
      <c r="AA17" s="14"/>
      <c r="AB17" s="14">
        <f t="shared" si="0"/>
        <v>0</v>
      </c>
      <c r="AC17" s="14" t="str">
        <f t="shared" si="1"/>
        <v/>
      </c>
      <c r="AD17" s="20"/>
    </row>
    <row r="18" customHeight="1" spans="1:30">
      <c r="A18" s="10">
        <v>12</v>
      </c>
      <c r="B18" s="10"/>
      <c r="C18" s="10"/>
      <c r="D18" s="10"/>
      <c r="E18" s="10"/>
      <c r="F18" s="10"/>
      <c r="G18" s="10"/>
      <c r="H18" s="10"/>
      <c r="I18" s="10"/>
      <c r="J18" s="10"/>
      <c r="K18" s="10"/>
      <c r="L18" s="10"/>
      <c r="M18" s="10"/>
      <c r="N18" s="10"/>
      <c r="O18" s="10"/>
      <c r="P18" s="10"/>
      <c r="Q18" s="10"/>
      <c r="R18" s="10"/>
      <c r="S18" s="10"/>
      <c r="T18" s="145"/>
      <c r="U18" s="145"/>
      <c r="V18" s="14"/>
      <c r="W18" s="131"/>
      <c r="X18" s="132"/>
      <c r="Y18" s="169"/>
      <c r="Z18" s="14"/>
      <c r="AA18" s="14"/>
      <c r="AB18" s="14">
        <f t="shared" si="0"/>
        <v>0</v>
      </c>
      <c r="AC18" s="14" t="str">
        <f t="shared" si="1"/>
        <v/>
      </c>
      <c r="AD18" s="20"/>
    </row>
    <row r="19" customHeight="1" spans="1:30">
      <c r="A19" s="10">
        <v>13</v>
      </c>
      <c r="B19" s="10"/>
      <c r="C19" s="10"/>
      <c r="D19" s="10"/>
      <c r="E19" s="10"/>
      <c r="F19" s="10"/>
      <c r="G19" s="10"/>
      <c r="H19" s="10"/>
      <c r="I19" s="10"/>
      <c r="J19" s="10"/>
      <c r="K19" s="10"/>
      <c r="L19" s="10"/>
      <c r="M19" s="10"/>
      <c r="N19" s="10"/>
      <c r="O19" s="10"/>
      <c r="P19" s="10"/>
      <c r="Q19" s="10"/>
      <c r="R19" s="10"/>
      <c r="S19" s="10"/>
      <c r="T19" s="145"/>
      <c r="U19" s="145"/>
      <c r="V19" s="14"/>
      <c r="W19" s="131"/>
      <c r="X19" s="132"/>
      <c r="Y19" s="169"/>
      <c r="Z19" s="14"/>
      <c r="AA19" s="14"/>
      <c r="AB19" s="14">
        <f t="shared" si="0"/>
        <v>0</v>
      </c>
      <c r="AC19" s="14" t="str">
        <f t="shared" si="1"/>
        <v/>
      </c>
      <c r="AD19" s="20"/>
    </row>
    <row r="20" customHeight="1" spans="1:30">
      <c r="A20" s="10">
        <v>14</v>
      </c>
      <c r="B20" s="10"/>
      <c r="C20" s="10"/>
      <c r="D20" s="10"/>
      <c r="E20" s="10"/>
      <c r="F20" s="10"/>
      <c r="G20" s="10"/>
      <c r="H20" s="10"/>
      <c r="I20" s="10"/>
      <c r="J20" s="10"/>
      <c r="K20" s="10"/>
      <c r="L20" s="10"/>
      <c r="M20" s="10"/>
      <c r="N20" s="10"/>
      <c r="O20" s="10"/>
      <c r="P20" s="10"/>
      <c r="Q20" s="10"/>
      <c r="R20" s="10"/>
      <c r="S20" s="10"/>
      <c r="T20" s="145"/>
      <c r="U20" s="145"/>
      <c r="V20" s="14"/>
      <c r="W20" s="131"/>
      <c r="X20" s="132"/>
      <c r="Y20" s="169"/>
      <c r="Z20" s="14"/>
      <c r="AA20" s="14"/>
      <c r="AB20" s="14">
        <f t="shared" si="0"/>
        <v>0</v>
      </c>
      <c r="AC20" s="14" t="str">
        <f t="shared" si="1"/>
        <v/>
      </c>
      <c r="AD20" s="20"/>
    </row>
    <row r="21" customHeight="1" spans="1:30">
      <c r="A21" s="10">
        <v>15</v>
      </c>
      <c r="B21" s="10"/>
      <c r="C21" s="10"/>
      <c r="D21" s="10"/>
      <c r="E21" s="10"/>
      <c r="F21" s="10"/>
      <c r="G21" s="10"/>
      <c r="H21" s="10"/>
      <c r="I21" s="10"/>
      <c r="J21" s="10"/>
      <c r="K21" s="10"/>
      <c r="L21" s="10"/>
      <c r="M21" s="10"/>
      <c r="N21" s="10"/>
      <c r="O21" s="10"/>
      <c r="P21" s="10"/>
      <c r="Q21" s="10"/>
      <c r="R21" s="10"/>
      <c r="S21" s="10"/>
      <c r="T21" s="145"/>
      <c r="U21" s="145"/>
      <c r="V21" s="14"/>
      <c r="W21" s="131"/>
      <c r="X21" s="132"/>
      <c r="Y21" s="169"/>
      <c r="Z21" s="14"/>
      <c r="AA21" s="14"/>
      <c r="AB21" s="14">
        <f t="shared" si="0"/>
        <v>0</v>
      </c>
      <c r="AC21" s="14" t="str">
        <f t="shared" si="1"/>
        <v/>
      </c>
      <c r="AD21" s="20"/>
    </row>
    <row r="22" customHeight="1" spans="1:30">
      <c r="A22" s="10">
        <v>16</v>
      </c>
      <c r="B22" s="10"/>
      <c r="C22" s="10"/>
      <c r="D22" s="10"/>
      <c r="E22" s="10"/>
      <c r="F22" s="10"/>
      <c r="G22" s="10"/>
      <c r="H22" s="10"/>
      <c r="I22" s="10"/>
      <c r="J22" s="10"/>
      <c r="K22" s="10"/>
      <c r="L22" s="10"/>
      <c r="M22" s="10"/>
      <c r="N22" s="10"/>
      <c r="O22" s="10"/>
      <c r="P22" s="10"/>
      <c r="Q22" s="10"/>
      <c r="R22" s="10"/>
      <c r="S22" s="10"/>
      <c r="T22" s="145"/>
      <c r="U22" s="145"/>
      <c r="V22" s="14"/>
      <c r="W22" s="131"/>
      <c r="X22" s="132"/>
      <c r="Y22" s="169"/>
      <c r="Z22" s="14"/>
      <c r="AA22" s="14"/>
      <c r="AB22" s="14">
        <f t="shared" si="0"/>
        <v>0</v>
      </c>
      <c r="AC22" s="14" t="str">
        <f t="shared" si="1"/>
        <v/>
      </c>
      <c r="AD22" s="20"/>
    </row>
    <row r="23" customHeight="1" spans="1:30">
      <c r="A23" s="10">
        <v>17</v>
      </c>
      <c r="B23" s="10"/>
      <c r="C23" s="10"/>
      <c r="D23" s="10"/>
      <c r="E23" s="10"/>
      <c r="F23" s="10"/>
      <c r="G23" s="10"/>
      <c r="H23" s="10"/>
      <c r="I23" s="10"/>
      <c r="J23" s="10"/>
      <c r="K23" s="10"/>
      <c r="L23" s="10"/>
      <c r="M23" s="10"/>
      <c r="N23" s="10"/>
      <c r="O23" s="10"/>
      <c r="P23" s="10"/>
      <c r="Q23" s="10"/>
      <c r="R23" s="10"/>
      <c r="S23" s="10"/>
      <c r="T23" s="145"/>
      <c r="U23" s="145"/>
      <c r="V23" s="14"/>
      <c r="W23" s="131"/>
      <c r="X23" s="132"/>
      <c r="Y23" s="169"/>
      <c r="Z23" s="14"/>
      <c r="AA23" s="14"/>
      <c r="AB23" s="14">
        <f t="shared" si="0"/>
        <v>0</v>
      </c>
      <c r="AC23" s="14" t="str">
        <f t="shared" si="1"/>
        <v/>
      </c>
      <c r="AD23" s="20"/>
    </row>
    <row r="24" customHeight="1" spans="1:30">
      <c r="A24" s="10">
        <v>18</v>
      </c>
      <c r="B24" s="10"/>
      <c r="C24" s="10"/>
      <c r="D24" s="10"/>
      <c r="E24" s="10"/>
      <c r="F24" s="10"/>
      <c r="G24" s="10"/>
      <c r="H24" s="10"/>
      <c r="I24" s="10"/>
      <c r="J24" s="10"/>
      <c r="K24" s="10"/>
      <c r="L24" s="10"/>
      <c r="M24" s="10"/>
      <c r="N24" s="10"/>
      <c r="O24" s="10"/>
      <c r="P24" s="10"/>
      <c r="Q24" s="10"/>
      <c r="R24" s="10"/>
      <c r="S24" s="10"/>
      <c r="T24" s="145"/>
      <c r="U24" s="145"/>
      <c r="V24" s="14"/>
      <c r="W24" s="131"/>
      <c r="X24" s="132"/>
      <c r="Y24" s="169"/>
      <c r="Z24" s="14"/>
      <c r="AA24" s="14"/>
      <c r="AB24" s="14">
        <f t="shared" si="0"/>
        <v>0</v>
      </c>
      <c r="AC24" s="14" t="str">
        <f t="shared" si="1"/>
        <v/>
      </c>
      <c r="AD24" s="20"/>
    </row>
    <row r="25" customHeight="1" spans="1:30">
      <c r="A25" s="16" t="s">
        <v>1105</v>
      </c>
      <c r="B25" s="16"/>
      <c r="C25" s="16"/>
      <c r="D25" s="16"/>
      <c r="E25" s="16"/>
      <c r="F25" s="16"/>
      <c r="G25" s="16"/>
      <c r="H25" s="16"/>
      <c r="I25" s="16"/>
      <c r="J25" s="16"/>
      <c r="K25" s="16"/>
      <c r="L25" s="16"/>
      <c r="M25" s="10"/>
      <c r="N25" s="10"/>
      <c r="O25" s="10"/>
      <c r="P25" s="10"/>
      <c r="Q25" s="10"/>
      <c r="R25" s="10"/>
      <c r="S25" s="10"/>
      <c r="T25" s="145"/>
      <c r="U25" s="145"/>
      <c r="V25" s="14"/>
      <c r="W25" s="131">
        <f>SUM(W7:W24)</f>
        <v>0</v>
      </c>
      <c r="X25" s="132"/>
      <c r="Y25" s="169">
        <f>SUM(Y7:Y24)</f>
        <v>0</v>
      </c>
      <c r="Z25" s="14"/>
      <c r="AA25" s="14">
        <f>SUM(AA7:AA24)</f>
        <v>0</v>
      </c>
      <c r="AB25" s="14">
        <f t="shared" si="0"/>
        <v>0</v>
      </c>
      <c r="AC25" s="14" t="str">
        <f t="shared" si="1"/>
        <v/>
      </c>
      <c r="AD25" s="20"/>
    </row>
    <row r="26" customHeight="1" spans="1:30">
      <c r="A26" s="16" t="s">
        <v>1086</v>
      </c>
      <c r="B26" s="16"/>
      <c r="C26" s="16"/>
      <c r="D26" s="16"/>
      <c r="E26" s="16"/>
      <c r="F26" s="16"/>
      <c r="G26" s="16"/>
      <c r="H26" s="16"/>
      <c r="I26" s="16"/>
      <c r="J26" s="16"/>
      <c r="K26" s="16"/>
      <c r="L26" s="16"/>
      <c r="M26" s="10"/>
      <c r="N26" s="10"/>
      <c r="O26" s="10"/>
      <c r="P26" s="10"/>
      <c r="Q26" s="10"/>
      <c r="R26" s="10"/>
      <c r="S26" s="10"/>
      <c r="T26" s="145"/>
      <c r="U26" s="145"/>
      <c r="V26" s="14"/>
      <c r="W26" s="131">
        <f>SUM(X7:X24)</f>
        <v>0</v>
      </c>
      <c r="X26" s="132"/>
      <c r="Y26" s="169">
        <f>SUM(Z7:Z24)</f>
        <v>0</v>
      </c>
      <c r="Z26" s="14"/>
      <c r="AA26" s="14">
        <v>0</v>
      </c>
      <c r="AB26" s="14">
        <f t="shared" si="0"/>
        <v>0</v>
      </c>
      <c r="AC26" s="14" t="str">
        <f t="shared" si="1"/>
        <v/>
      </c>
      <c r="AD26" s="20"/>
    </row>
    <row r="27" customHeight="1" spans="1:30">
      <c r="A27" s="16" t="s">
        <v>1106</v>
      </c>
      <c r="B27" s="16"/>
      <c r="C27" s="16"/>
      <c r="D27" s="16"/>
      <c r="E27" s="16"/>
      <c r="F27" s="16"/>
      <c r="G27" s="16"/>
      <c r="H27" s="16"/>
      <c r="I27" s="16"/>
      <c r="J27" s="16"/>
      <c r="K27" s="16"/>
      <c r="L27" s="16"/>
      <c r="M27" s="10"/>
      <c r="N27" s="10"/>
      <c r="O27" s="10"/>
      <c r="P27" s="10"/>
      <c r="Q27" s="10"/>
      <c r="R27" s="10"/>
      <c r="S27" s="10"/>
      <c r="T27" s="10"/>
      <c r="U27" s="84"/>
      <c r="V27" s="14"/>
      <c r="W27" s="131">
        <f>W25-W26</f>
        <v>0</v>
      </c>
      <c r="X27" s="132"/>
      <c r="Y27" s="169">
        <f>Y25-Y26</f>
        <v>0</v>
      </c>
      <c r="Z27" s="14"/>
      <c r="AA27" s="14">
        <f>AA25-AA26</f>
        <v>0</v>
      </c>
      <c r="AB27" s="14">
        <f t="shared" si="0"/>
        <v>0</v>
      </c>
      <c r="AC27" s="14" t="str">
        <f t="shared" si="1"/>
        <v/>
      </c>
      <c r="AD27" s="20"/>
    </row>
    <row r="28" customHeight="1" spans="1:27">
      <c r="A28" s="17" t="e">
        <f>#REF!&amp;#REF!</f>
        <v>#REF!</v>
      </c>
      <c r="W28" s="126"/>
      <c r="X28" s="126"/>
      <c r="Y28" s="126"/>
      <c r="AA28" s="27" t="e">
        <f>"评估人员："&amp;#REF!</f>
        <v>#REF!</v>
      </c>
    </row>
    <row r="29" customHeight="1" spans="1:25">
      <c r="A29" s="17" t="e">
        <f>CONCATENATE(#REF!,#REF!,#REF!,#REF!,#REF!,#REF!,#REF!)</f>
        <v>#REF!</v>
      </c>
      <c r="W29" s="126"/>
      <c r="X29" s="126"/>
      <c r="Y29" s="126"/>
    </row>
    <row r="30" customHeight="1" spans="23:25">
      <c r="W30" s="126"/>
      <c r="X30" s="126"/>
      <c r="Y30" s="126"/>
    </row>
    <row r="31" customHeight="1" spans="23:25">
      <c r="W31" s="126"/>
      <c r="X31" s="126"/>
      <c r="Y31" s="126"/>
    </row>
    <row r="32" customHeight="1" spans="23:25">
      <c r="W32" s="126"/>
      <c r="X32" s="126"/>
      <c r="Y32" s="126"/>
    </row>
    <row r="33" customHeight="1" spans="23:25">
      <c r="W33" s="126"/>
      <c r="X33" s="126"/>
      <c r="Y33" s="126"/>
    </row>
    <row r="34" customHeight="1" spans="23:25">
      <c r="W34" s="126"/>
      <c r="X34" s="126"/>
      <c r="Y34" s="126"/>
    </row>
    <row r="35" customHeight="1" spans="23:25">
      <c r="W35" s="126"/>
      <c r="X35" s="126"/>
      <c r="Y35" s="126"/>
    </row>
    <row r="36" customHeight="1" spans="23:25">
      <c r="W36" s="126"/>
      <c r="X36" s="126"/>
      <c r="Y36" s="126"/>
    </row>
    <row r="37" customHeight="1" spans="23:25">
      <c r="W37" s="126"/>
      <c r="X37" s="126"/>
      <c r="Y37" s="126"/>
    </row>
    <row r="38" customHeight="1" spans="23:25">
      <c r="W38" s="126"/>
      <c r="X38" s="126"/>
      <c r="Y38" s="126"/>
    </row>
    <row r="39" customHeight="1" spans="23:25">
      <c r="W39" s="126"/>
      <c r="X39" s="126"/>
      <c r="Y39" s="126"/>
    </row>
    <row r="40" customHeight="1" spans="23:25">
      <c r="W40" s="126"/>
      <c r="X40" s="126"/>
      <c r="Y40" s="126"/>
    </row>
    <row r="41" customHeight="1" spans="23:25">
      <c r="W41" s="126"/>
      <c r="X41" s="126"/>
      <c r="Y41" s="126"/>
    </row>
    <row r="42" customHeight="1" spans="23:25">
      <c r="W42" s="126"/>
      <c r="X42" s="126"/>
      <c r="Y42" s="126"/>
    </row>
    <row r="43" customHeight="1" spans="23:25">
      <c r="W43" s="126"/>
      <c r="X43" s="126"/>
      <c r="Y43" s="126"/>
    </row>
    <row r="44" customHeight="1" spans="23:25">
      <c r="W44" s="126"/>
      <c r="X44" s="126"/>
      <c r="Y44" s="126"/>
    </row>
    <row r="45" customHeight="1" spans="23:25">
      <c r="W45" s="126"/>
      <c r="X45" s="126"/>
      <c r="Y45" s="126"/>
    </row>
    <row r="46" customHeight="1" spans="23:25">
      <c r="W46" s="126"/>
      <c r="X46" s="126"/>
      <c r="Y46" s="126"/>
    </row>
    <row r="47" customHeight="1" spans="23:25">
      <c r="W47" s="126"/>
      <c r="X47" s="126"/>
      <c r="Y47" s="126"/>
    </row>
    <row r="48" customHeight="1" spans="23:25">
      <c r="W48" s="126"/>
      <c r="X48" s="126"/>
      <c r="Y48" s="126"/>
    </row>
    <row r="49" customHeight="1" spans="23:25">
      <c r="W49" s="126"/>
      <c r="X49" s="126"/>
      <c r="Y49" s="126"/>
    </row>
    <row r="50" customHeight="1" spans="23:25">
      <c r="W50" s="126"/>
      <c r="X50" s="126"/>
      <c r="Y50" s="126"/>
    </row>
    <row r="51" customHeight="1" spans="23:25">
      <c r="W51" s="126"/>
      <c r="X51" s="126"/>
      <c r="Y51" s="126"/>
    </row>
    <row r="52" customHeight="1" spans="23:25">
      <c r="W52" s="126"/>
      <c r="X52" s="126"/>
      <c r="Y52" s="126"/>
    </row>
    <row r="53" customHeight="1" spans="23:25">
      <c r="W53" s="126"/>
      <c r="X53" s="126"/>
      <c r="Y53" s="126"/>
    </row>
    <row r="54" customHeight="1" spans="23:25">
      <c r="W54" s="126"/>
      <c r="X54" s="126"/>
      <c r="Y54" s="126"/>
    </row>
    <row r="55" customHeight="1" spans="23:25">
      <c r="W55" s="126"/>
      <c r="X55" s="126"/>
      <c r="Y55" s="126"/>
    </row>
    <row r="56" customHeight="1" spans="23:25">
      <c r="W56" s="126"/>
      <c r="X56" s="126"/>
      <c r="Y56" s="126"/>
    </row>
    <row r="57" customHeight="1" spans="23:25">
      <c r="W57" s="126"/>
      <c r="X57" s="126"/>
      <c r="Y57" s="126"/>
    </row>
    <row r="58" customHeight="1" spans="23:25">
      <c r="W58" s="126"/>
      <c r="X58" s="126"/>
      <c r="Y58" s="126"/>
    </row>
    <row r="59" customHeight="1" spans="23:25">
      <c r="W59" s="126"/>
      <c r="X59" s="126"/>
      <c r="Y59" s="126"/>
    </row>
    <row r="60" customHeight="1" spans="23:25">
      <c r="W60" s="126"/>
      <c r="X60" s="126"/>
      <c r="Y60" s="126"/>
    </row>
    <row r="61" customHeight="1" spans="23:25">
      <c r="W61" s="126"/>
      <c r="X61" s="126"/>
      <c r="Y61" s="126"/>
    </row>
    <row r="62" customHeight="1" spans="23:25">
      <c r="W62" s="126"/>
      <c r="X62" s="126"/>
      <c r="Y62" s="126"/>
    </row>
    <row r="63" customHeight="1" spans="23:25">
      <c r="W63" s="126"/>
      <c r="X63" s="126"/>
      <c r="Y63" s="126"/>
    </row>
    <row r="64" customHeight="1" spans="23:25">
      <c r="W64" s="126"/>
      <c r="X64" s="126"/>
      <c r="Y64" s="126"/>
    </row>
    <row r="65" customHeight="1" spans="23:25">
      <c r="W65" s="126"/>
      <c r="X65" s="126"/>
      <c r="Y65" s="126"/>
    </row>
    <row r="66" customHeight="1" spans="23:25">
      <c r="W66" s="126"/>
      <c r="X66" s="126"/>
      <c r="Y66" s="126"/>
    </row>
    <row r="67" customHeight="1" spans="23:25">
      <c r="W67" s="126"/>
      <c r="X67" s="126"/>
      <c r="Y67" s="126"/>
    </row>
    <row r="68" customHeight="1" spans="23:25">
      <c r="W68" s="126"/>
      <c r="X68" s="126"/>
      <c r="Y68" s="126"/>
    </row>
    <row r="69" customHeight="1" spans="23:25">
      <c r="W69" s="126"/>
      <c r="X69" s="126"/>
      <c r="Y69" s="126"/>
    </row>
    <row r="70" customHeight="1" spans="23:25">
      <c r="W70" s="126"/>
      <c r="X70" s="126"/>
      <c r="Y70" s="126"/>
    </row>
    <row r="71" customHeight="1" spans="23:25">
      <c r="W71" s="126"/>
      <c r="X71" s="126"/>
      <c r="Y71" s="126"/>
    </row>
    <row r="72" customHeight="1" spans="23:25">
      <c r="W72" s="126"/>
      <c r="X72" s="126"/>
      <c r="Y72" s="126"/>
    </row>
    <row r="73" customHeight="1" spans="23:25">
      <c r="W73" s="126"/>
      <c r="X73" s="126"/>
      <c r="Y73" s="126"/>
    </row>
    <row r="74" customHeight="1" spans="23:25">
      <c r="W74" s="126"/>
      <c r="X74" s="126"/>
      <c r="Y74" s="126"/>
    </row>
    <row r="75" customHeight="1" spans="23:25">
      <c r="W75" s="126"/>
      <c r="X75" s="126"/>
      <c r="Y75" s="126"/>
    </row>
    <row r="76" customHeight="1" spans="23:25">
      <c r="W76" s="126"/>
      <c r="X76" s="126"/>
      <c r="Y76" s="126"/>
    </row>
    <row r="77" customHeight="1" spans="23:25">
      <c r="W77" s="126"/>
      <c r="X77" s="126"/>
      <c r="Y77" s="126"/>
    </row>
    <row r="78" customHeight="1" spans="23:25">
      <c r="W78" s="126"/>
      <c r="X78" s="126"/>
      <c r="Y78" s="126"/>
    </row>
    <row r="79" customHeight="1" spans="23:25">
      <c r="W79" s="126"/>
      <c r="X79" s="126"/>
      <c r="Y79" s="126"/>
    </row>
    <row r="80" customHeight="1" spans="23:25">
      <c r="W80" s="126"/>
      <c r="X80" s="126"/>
      <c r="Y80" s="126"/>
    </row>
    <row r="81" customHeight="1" spans="23:25">
      <c r="W81" s="126"/>
      <c r="X81" s="126"/>
      <c r="Y81" s="126"/>
    </row>
    <row r="82" customHeight="1" spans="23:25">
      <c r="W82" s="126"/>
      <c r="X82" s="126"/>
      <c r="Y82" s="126"/>
    </row>
    <row r="83" customHeight="1" spans="23:25">
      <c r="W83" s="126"/>
      <c r="X83" s="126"/>
      <c r="Y83" s="126"/>
    </row>
    <row r="84" customHeight="1" spans="23:25">
      <c r="W84" s="126"/>
      <c r="X84" s="126"/>
      <c r="Y84" s="126"/>
    </row>
    <row r="85" customHeight="1" spans="23:25">
      <c r="W85" s="126"/>
      <c r="X85" s="126"/>
      <c r="Y85" s="126"/>
    </row>
    <row r="86" customHeight="1" spans="23:25">
      <c r="W86" s="126"/>
      <c r="X86" s="126"/>
      <c r="Y86" s="126"/>
    </row>
    <row r="87" customHeight="1" spans="23:25">
      <c r="W87" s="126"/>
      <c r="X87" s="126"/>
      <c r="Y87" s="126"/>
    </row>
    <row r="88" customHeight="1" spans="23:25">
      <c r="W88" s="126"/>
      <c r="X88" s="126"/>
      <c r="Y88" s="126"/>
    </row>
    <row r="89" customHeight="1" spans="23:25">
      <c r="W89" s="126"/>
      <c r="X89" s="126"/>
      <c r="Y89" s="126"/>
    </row>
    <row r="90" customHeight="1" spans="23:25">
      <c r="W90" s="126"/>
      <c r="X90" s="126"/>
      <c r="Y90" s="126"/>
    </row>
    <row r="91" customHeight="1" spans="23:25">
      <c r="W91" s="126"/>
      <c r="X91" s="126"/>
      <c r="Y91" s="126"/>
    </row>
    <row r="92" customHeight="1" spans="23:25">
      <c r="W92" s="126"/>
      <c r="X92" s="126"/>
      <c r="Y92" s="126"/>
    </row>
    <row r="93" customHeight="1" spans="23:25">
      <c r="W93" s="126"/>
      <c r="X93" s="126"/>
      <c r="Y93" s="126"/>
    </row>
    <row r="94" customHeight="1" spans="23:25">
      <c r="W94" s="126"/>
      <c r="X94" s="126"/>
      <c r="Y94" s="126"/>
    </row>
    <row r="95" customHeight="1" spans="23:25">
      <c r="W95" s="126"/>
      <c r="X95" s="126"/>
      <c r="Y95" s="126"/>
    </row>
    <row r="96" customHeight="1" spans="23:25">
      <c r="W96" s="126"/>
      <c r="X96" s="126"/>
      <c r="Y96" s="126"/>
    </row>
    <row r="97" customHeight="1" spans="23:25">
      <c r="W97" s="126"/>
      <c r="X97" s="126"/>
      <c r="Y97" s="126"/>
    </row>
    <row r="98" customHeight="1" spans="23:25">
      <c r="W98" s="126"/>
      <c r="X98" s="126"/>
      <c r="Y98" s="126"/>
    </row>
    <row r="99" customHeight="1" spans="23:25">
      <c r="W99" s="126"/>
      <c r="X99" s="126"/>
      <c r="Y99" s="126"/>
    </row>
    <row r="100" customHeight="1" spans="23:25">
      <c r="W100" s="126"/>
      <c r="X100" s="126"/>
      <c r="Y100" s="126"/>
    </row>
    <row r="101" customHeight="1" spans="23:25">
      <c r="W101" s="126"/>
      <c r="X101" s="126"/>
      <c r="Y101" s="126"/>
    </row>
    <row r="102" customHeight="1" spans="23:25">
      <c r="W102" s="126"/>
      <c r="X102" s="126"/>
      <c r="Y102" s="126"/>
    </row>
    <row r="103" customHeight="1" spans="23:25">
      <c r="W103" s="126"/>
      <c r="X103" s="126"/>
      <c r="Y103" s="126"/>
    </row>
    <row r="104" customHeight="1" spans="23:25">
      <c r="W104" s="126"/>
      <c r="X104" s="126"/>
      <c r="Y104" s="126"/>
    </row>
    <row r="105" customHeight="1" spans="23:25">
      <c r="W105" s="126"/>
      <c r="X105" s="126"/>
      <c r="Y105" s="126"/>
    </row>
    <row r="106" customHeight="1" spans="23:25">
      <c r="W106" s="126"/>
      <c r="X106" s="126"/>
      <c r="Y106" s="126"/>
    </row>
    <row r="107" customHeight="1" spans="23:25">
      <c r="W107" s="126"/>
      <c r="X107" s="126"/>
      <c r="Y107" s="126"/>
    </row>
    <row r="108" customHeight="1" spans="23:25">
      <c r="W108" s="126"/>
      <c r="X108" s="126"/>
      <c r="Y108" s="126"/>
    </row>
    <row r="109" customHeight="1" spans="23:25">
      <c r="W109" s="126"/>
      <c r="X109" s="126"/>
      <c r="Y109" s="126"/>
    </row>
    <row r="110" customHeight="1" spans="23:25">
      <c r="W110" s="126"/>
      <c r="X110" s="126"/>
      <c r="Y110" s="126"/>
    </row>
    <row r="111" customHeight="1" spans="23:25">
      <c r="W111" s="126"/>
      <c r="X111" s="126"/>
      <c r="Y111" s="126"/>
    </row>
    <row r="112" customHeight="1" spans="23:25">
      <c r="W112" s="126"/>
      <c r="X112" s="126"/>
      <c r="Y112" s="126"/>
    </row>
    <row r="113" customHeight="1" spans="23:25">
      <c r="W113" s="126"/>
      <c r="X113" s="126"/>
      <c r="Y113" s="126"/>
    </row>
    <row r="114" customHeight="1" spans="23:25">
      <c r="W114" s="126"/>
      <c r="X114" s="126"/>
      <c r="Y114" s="126"/>
    </row>
    <row r="115" customHeight="1" spans="23:25">
      <c r="W115" s="126"/>
      <c r="X115" s="126"/>
      <c r="Y115" s="126"/>
    </row>
    <row r="116" customHeight="1" spans="23:25">
      <c r="W116" s="126"/>
      <c r="X116" s="126"/>
      <c r="Y116" s="126"/>
    </row>
    <row r="117" customHeight="1" spans="23:25">
      <c r="W117" s="126"/>
      <c r="X117" s="126"/>
      <c r="Y117" s="126"/>
    </row>
    <row r="118" customHeight="1" spans="23:25">
      <c r="W118" s="126"/>
      <c r="X118" s="126"/>
      <c r="Y118" s="126"/>
    </row>
    <row r="119" customHeight="1" spans="23:25">
      <c r="W119" s="126"/>
      <c r="X119" s="126"/>
      <c r="Y119" s="126"/>
    </row>
    <row r="120" customHeight="1" spans="23:25">
      <c r="W120" s="126"/>
      <c r="X120" s="126"/>
      <c r="Y120" s="126"/>
    </row>
    <row r="121" customHeight="1" spans="23:25">
      <c r="W121" s="126"/>
      <c r="X121" s="126"/>
      <c r="Y121" s="126"/>
    </row>
    <row r="122" customHeight="1" spans="23:25">
      <c r="W122" s="126"/>
      <c r="X122" s="126"/>
      <c r="Y122" s="126"/>
    </row>
    <row r="123" customHeight="1" spans="23:25">
      <c r="W123" s="126"/>
      <c r="X123" s="126"/>
      <c r="Y123" s="126"/>
    </row>
    <row r="124" customHeight="1" spans="23:25">
      <c r="W124" s="126"/>
      <c r="X124" s="126"/>
      <c r="Y124" s="126"/>
    </row>
    <row r="125" customHeight="1" spans="23:25">
      <c r="W125" s="126"/>
      <c r="X125" s="126"/>
      <c r="Y125" s="126"/>
    </row>
    <row r="126" customHeight="1" spans="23:25">
      <c r="W126" s="126"/>
      <c r="X126" s="126"/>
      <c r="Y126" s="126"/>
    </row>
    <row r="127" customHeight="1" spans="23:25">
      <c r="W127" s="126"/>
      <c r="X127" s="126"/>
      <c r="Y127" s="126"/>
    </row>
    <row r="128" customHeight="1" spans="23:25">
      <c r="W128" s="126"/>
      <c r="X128" s="126"/>
      <c r="Y128" s="126"/>
    </row>
    <row r="129" customHeight="1" spans="23:25">
      <c r="W129" s="126"/>
      <c r="X129" s="126"/>
      <c r="Y129" s="126"/>
    </row>
    <row r="130" customHeight="1" spans="23:25">
      <c r="W130" s="126"/>
      <c r="X130" s="126"/>
      <c r="Y130" s="126"/>
    </row>
    <row r="131" customHeight="1" spans="23:25">
      <c r="W131" s="126"/>
      <c r="X131" s="126"/>
      <c r="Y131" s="126"/>
    </row>
    <row r="132" customHeight="1" spans="23:25">
      <c r="W132" s="126"/>
      <c r="X132" s="126"/>
      <c r="Y132" s="126"/>
    </row>
    <row r="133" customHeight="1" spans="23:25">
      <c r="W133" s="126"/>
      <c r="X133" s="126"/>
      <c r="Y133" s="126"/>
    </row>
    <row r="134" customHeight="1" spans="23:25">
      <c r="W134" s="126"/>
      <c r="X134" s="126"/>
      <c r="Y134" s="126"/>
    </row>
    <row r="135" customHeight="1" spans="23:25">
      <c r="W135" s="126"/>
      <c r="X135" s="126"/>
      <c r="Y135" s="126"/>
    </row>
    <row r="136" customHeight="1" spans="23:25">
      <c r="W136" s="126"/>
      <c r="X136" s="126"/>
      <c r="Y136" s="126"/>
    </row>
    <row r="137" customHeight="1" spans="23:25">
      <c r="W137" s="126"/>
      <c r="X137" s="126"/>
      <c r="Y137" s="126"/>
    </row>
    <row r="138" customHeight="1" spans="23:25">
      <c r="W138" s="126"/>
      <c r="X138" s="126"/>
      <c r="Y138" s="126"/>
    </row>
    <row r="139" customHeight="1" spans="23:25">
      <c r="W139" s="126"/>
      <c r="X139" s="126"/>
      <c r="Y139" s="126"/>
    </row>
    <row r="140" customHeight="1" spans="23:25">
      <c r="W140" s="126"/>
      <c r="X140" s="126"/>
      <c r="Y140" s="126"/>
    </row>
    <row r="141" customHeight="1" spans="23:25">
      <c r="W141" s="126"/>
      <c r="X141" s="126"/>
      <c r="Y141" s="126"/>
    </row>
    <row r="142" customHeight="1" spans="23:25">
      <c r="W142" s="126"/>
      <c r="X142" s="126"/>
      <c r="Y142" s="126"/>
    </row>
    <row r="143" customHeight="1" spans="23:25">
      <c r="W143" s="126"/>
      <c r="X143" s="126"/>
      <c r="Y143" s="126"/>
    </row>
    <row r="144" customHeight="1" spans="23:25">
      <c r="W144" s="126"/>
      <c r="X144" s="126"/>
      <c r="Y144" s="126"/>
    </row>
    <row r="145" customHeight="1" spans="23:25">
      <c r="W145" s="126"/>
      <c r="X145" s="126"/>
      <c r="Y145" s="126"/>
    </row>
    <row r="146" customHeight="1" spans="23:25">
      <c r="W146" s="126"/>
      <c r="X146" s="126"/>
      <c r="Y146" s="126"/>
    </row>
    <row r="147" customHeight="1" spans="23:25">
      <c r="W147" s="126"/>
      <c r="X147" s="126"/>
      <c r="Y147" s="126"/>
    </row>
    <row r="148" customHeight="1" spans="23:25">
      <c r="W148" s="126"/>
      <c r="X148" s="126"/>
      <c r="Y148" s="126"/>
    </row>
    <row r="149" customHeight="1" spans="23:25">
      <c r="W149" s="126"/>
      <c r="X149" s="126"/>
      <c r="Y149" s="126"/>
    </row>
    <row r="150" customHeight="1" spans="23:25">
      <c r="W150" s="126"/>
      <c r="X150" s="126"/>
      <c r="Y150" s="126"/>
    </row>
    <row r="151" customHeight="1" spans="23:25">
      <c r="W151" s="126"/>
      <c r="X151" s="126"/>
      <c r="Y151" s="126"/>
    </row>
    <row r="152" customHeight="1" spans="23:25">
      <c r="W152" s="126"/>
      <c r="X152" s="126"/>
      <c r="Y152" s="126"/>
    </row>
    <row r="153" customHeight="1" spans="23:25">
      <c r="W153" s="126"/>
      <c r="X153" s="126"/>
      <c r="Y153" s="126"/>
    </row>
    <row r="154" customHeight="1" spans="23:25">
      <c r="W154" s="126"/>
      <c r="X154" s="126"/>
      <c r="Y154" s="126"/>
    </row>
    <row r="155" customHeight="1" spans="23:25">
      <c r="W155" s="126"/>
      <c r="X155" s="126"/>
      <c r="Y155" s="126"/>
    </row>
    <row r="156" customHeight="1" spans="23:25">
      <c r="W156" s="126"/>
      <c r="X156" s="126"/>
      <c r="Y156" s="126"/>
    </row>
    <row r="157" customHeight="1" spans="23:25">
      <c r="W157" s="126"/>
      <c r="X157" s="126"/>
      <c r="Y157" s="126"/>
    </row>
    <row r="158" customHeight="1" spans="23:25">
      <c r="W158" s="126"/>
      <c r="X158" s="126"/>
      <c r="Y158" s="126"/>
    </row>
    <row r="159" customHeight="1" spans="23:25">
      <c r="W159" s="126"/>
      <c r="X159" s="126"/>
      <c r="Y159" s="126"/>
    </row>
    <row r="160" customHeight="1" spans="23:25">
      <c r="W160" s="126"/>
      <c r="X160" s="126"/>
      <c r="Y160" s="126"/>
    </row>
    <row r="161" customHeight="1" spans="23:25">
      <c r="W161" s="126"/>
      <c r="X161" s="126"/>
      <c r="Y161" s="126"/>
    </row>
    <row r="162" customHeight="1" spans="23:25">
      <c r="W162" s="126"/>
      <c r="X162" s="126"/>
      <c r="Y162" s="126"/>
    </row>
    <row r="163" customHeight="1" spans="23:25">
      <c r="W163" s="126"/>
      <c r="X163" s="126"/>
      <c r="Y163" s="126"/>
    </row>
    <row r="164" customHeight="1" spans="23:25">
      <c r="W164" s="126"/>
      <c r="X164" s="126"/>
      <c r="Y164" s="126"/>
    </row>
    <row r="165" customHeight="1" spans="23:25">
      <c r="W165" s="126"/>
      <c r="X165" s="126"/>
      <c r="Y165" s="126"/>
    </row>
    <row r="166" customHeight="1" spans="23:25">
      <c r="W166" s="126"/>
      <c r="X166" s="126"/>
      <c r="Y166" s="126"/>
    </row>
    <row r="167" customHeight="1" spans="23:25">
      <c r="W167" s="126"/>
      <c r="X167" s="126"/>
      <c r="Y167" s="126"/>
    </row>
    <row r="168" customHeight="1" spans="23:25">
      <c r="W168" s="126"/>
      <c r="X168" s="126"/>
      <c r="Y168" s="126"/>
    </row>
    <row r="169" customHeight="1" spans="23:25">
      <c r="W169" s="126"/>
      <c r="X169" s="126"/>
      <c r="Y169" s="126"/>
    </row>
    <row r="170" customHeight="1" spans="23:25">
      <c r="W170" s="126"/>
      <c r="X170" s="126"/>
      <c r="Y170" s="126"/>
    </row>
    <row r="171" customHeight="1" spans="23:25">
      <c r="W171" s="126"/>
      <c r="X171" s="126"/>
      <c r="Y171" s="126"/>
    </row>
    <row r="172" customHeight="1" spans="23:25">
      <c r="W172" s="126"/>
      <c r="X172" s="126"/>
      <c r="Y172" s="126"/>
    </row>
    <row r="173" customHeight="1" spans="23:25">
      <c r="W173" s="126"/>
      <c r="X173" s="126"/>
      <c r="Y173" s="126"/>
    </row>
    <row r="174" customHeight="1" spans="23:25">
      <c r="W174" s="126"/>
      <c r="X174" s="126"/>
      <c r="Y174" s="126"/>
    </row>
    <row r="175" customHeight="1" spans="23:25">
      <c r="W175" s="126"/>
      <c r="X175" s="126"/>
      <c r="Y175" s="126"/>
    </row>
    <row r="176" customHeight="1" spans="23:25">
      <c r="W176" s="126"/>
      <c r="X176" s="126"/>
      <c r="Y176" s="126"/>
    </row>
    <row r="177" customHeight="1" spans="23:25">
      <c r="W177" s="126"/>
      <c r="X177" s="126"/>
      <c r="Y177" s="126"/>
    </row>
    <row r="178" customHeight="1" spans="23:25">
      <c r="W178" s="126"/>
      <c r="X178" s="126"/>
      <c r="Y178" s="126"/>
    </row>
    <row r="179" customHeight="1" spans="23:25">
      <c r="W179" s="126"/>
      <c r="X179" s="126"/>
      <c r="Y179" s="126"/>
    </row>
    <row r="180" customHeight="1" spans="23:25">
      <c r="W180" s="126"/>
      <c r="X180" s="126"/>
      <c r="Y180" s="126"/>
    </row>
    <row r="181" customHeight="1" spans="23:25">
      <c r="W181" s="126"/>
      <c r="X181" s="126"/>
      <c r="Y181" s="126"/>
    </row>
    <row r="182" customHeight="1" spans="23:25">
      <c r="W182" s="126"/>
      <c r="X182" s="126"/>
      <c r="Y182" s="126"/>
    </row>
    <row r="183" customHeight="1" spans="23:25">
      <c r="W183" s="126"/>
      <c r="X183" s="126"/>
      <c r="Y183" s="126"/>
    </row>
    <row r="184" customHeight="1" spans="23:25">
      <c r="W184" s="126"/>
      <c r="X184" s="126"/>
      <c r="Y184" s="126"/>
    </row>
    <row r="185" customHeight="1" spans="23:25">
      <c r="W185" s="126"/>
      <c r="X185" s="126"/>
      <c r="Y185" s="126"/>
    </row>
    <row r="186" customHeight="1" spans="23:25">
      <c r="W186" s="126"/>
      <c r="X186" s="126"/>
      <c r="Y186" s="126"/>
    </row>
    <row r="187" customHeight="1" spans="23:25">
      <c r="W187" s="126"/>
      <c r="X187" s="126"/>
      <c r="Y187" s="126"/>
    </row>
    <row r="188" customHeight="1" spans="23:25">
      <c r="W188" s="126"/>
      <c r="X188" s="126"/>
      <c r="Y188" s="126"/>
    </row>
    <row r="189" customHeight="1" spans="23:25">
      <c r="W189" s="126"/>
      <c r="X189" s="126"/>
      <c r="Y189" s="126"/>
    </row>
    <row r="190" customHeight="1" spans="23:25">
      <c r="W190" s="126"/>
      <c r="X190" s="126"/>
      <c r="Y190" s="126"/>
    </row>
    <row r="191" customHeight="1" spans="23:25">
      <c r="W191" s="126"/>
      <c r="X191" s="126"/>
      <c r="Y191" s="126"/>
    </row>
    <row r="192" customHeight="1" spans="23:25">
      <c r="W192" s="126"/>
      <c r="X192" s="126"/>
      <c r="Y192" s="126"/>
    </row>
    <row r="193" customHeight="1" spans="23:25">
      <c r="W193" s="126"/>
      <c r="X193" s="126"/>
      <c r="Y193" s="126"/>
    </row>
    <row r="194" customHeight="1" spans="23:25">
      <c r="W194" s="126"/>
      <c r="X194" s="126"/>
      <c r="Y194" s="126"/>
    </row>
    <row r="195" customHeight="1" spans="23:25">
      <c r="W195" s="126"/>
      <c r="X195" s="126"/>
      <c r="Y195" s="126"/>
    </row>
    <row r="196" customHeight="1" spans="23:25">
      <c r="W196" s="126"/>
      <c r="X196" s="126"/>
      <c r="Y196" s="126"/>
    </row>
    <row r="197" customHeight="1" spans="23:25">
      <c r="W197" s="126"/>
      <c r="X197" s="126"/>
      <c r="Y197" s="126"/>
    </row>
    <row r="198" customHeight="1" spans="23:25">
      <c r="W198" s="126"/>
      <c r="X198" s="126"/>
      <c r="Y198" s="126"/>
    </row>
    <row r="199" customHeight="1" spans="23:25">
      <c r="W199" s="126"/>
      <c r="X199" s="126"/>
      <c r="Y199" s="126"/>
    </row>
    <row r="200" customHeight="1" spans="23:25">
      <c r="W200" s="126"/>
      <c r="X200" s="126"/>
      <c r="Y200" s="126"/>
    </row>
    <row r="201" customHeight="1" spans="23:25">
      <c r="W201" s="126"/>
      <c r="X201" s="126"/>
      <c r="Y201" s="126"/>
    </row>
    <row r="202" customHeight="1" spans="23:25">
      <c r="W202" s="126"/>
      <c r="X202" s="126"/>
      <c r="Y202" s="126"/>
    </row>
    <row r="203" customHeight="1" spans="23:25">
      <c r="W203" s="126"/>
      <c r="X203" s="126"/>
      <c r="Y203" s="126"/>
    </row>
    <row r="204" customHeight="1" spans="23:25">
      <c r="W204" s="126"/>
      <c r="X204" s="126"/>
      <c r="Y204" s="126"/>
    </row>
    <row r="205" customHeight="1" spans="23:25">
      <c r="W205" s="126"/>
      <c r="X205" s="126"/>
      <c r="Y205" s="126"/>
    </row>
    <row r="206" customHeight="1" spans="23:25">
      <c r="W206" s="126"/>
      <c r="X206" s="126"/>
      <c r="Y206" s="126"/>
    </row>
    <row r="207" customHeight="1" spans="23:25">
      <c r="W207" s="126"/>
      <c r="X207" s="126"/>
      <c r="Y207" s="126"/>
    </row>
    <row r="208" customHeight="1" spans="23:25">
      <c r="W208" s="126"/>
      <c r="X208" s="126"/>
      <c r="Y208" s="126"/>
    </row>
    <row r="209" customHeight="1" spans="23:25">
      <c r="W209" s="126"/>
      <c r="X209" s="126"/>
      <c r="Y209" s="126"/>
    </row>
    <row r="210" customHeight="1" spans="23:25">
      <c r="W210" s="126"/>
      <c r="X210" s="126"/>
      <c r="Y210" s="126"/>
    </row>
    <row r="211" customHeight="1" spans="23:25">
      <c r="W211" s="126"/>
      <c r="X211" s="126"/>
      <c r="Y211" s="126"/>
    </row>
    <row r="212" customHeight="1" spans="23:25">
      <c r="W212" s="126"/>
      <c r="X212" s="126"/>
      <c r="Y212" s="126"/>
    </row>
    <row r="213" customHeight="1" spans="23:25">
      <c r="W213" s="126"/>
      <c r="X213" s="126"/>
      <c r="Y213" s="126"/>
    </row>
    <row r="214" customHeight="1" spans="23:25">
      <c r="W214" s="126"/>
      <c r="X214" s="126"/>
      <c r="Y214" s="126"/>
    </row>
    <row r="215" customHeight="1" spans="23:25">
      <c r="W215" s="126"/>
      <c r="X215" s="126"/>
      <c r="Y215" s="126"/>
    </row>
    <row r="216" customHeight="1" spans="23:25">
      <c r="W216" s="126"/>
      <c r="X216" s="126"/>
      <c r="Y216" s="126"/>
    </row>
    <row r="217" customHeight="1" spans="23:25">
      <c r="W217" s="126"/>
      <c r="X217" s="126"/>
      <c r="Y217" s="126"/>
    </row>
    <row r="218" customHeight="1" spans="23:25">
      <c r="W218" s="126"/>
      <c r="X218" s="126"/>
      <c r="Y218" s="126"/>
    </row>
    <row r="219" customHeight="1" spans="23:25">
      <c r="W219" s="126"/>
      <c r="X219" s="126"/>
      <c r="Y219" s="126"/>
    </row>
    <row r="220" customHeight="1" spans="23:25">
      <c r="W220" s="126"/>
      <c r="X220" s="126"/>
      <c r="Y220" s="126"/>
    </row>
    <row r="221" customHeight="1" spans="23:25">
      <c r="W221" s="126"/>
      <c r="X221" s="126"/>
      <c r="Y221" s="126"/>
    </row>
    <row r="222" customHeight="1" spans="23:25">
      <c r="W222" s="126"/>
      <c r="X222" s="126"/>
      <c r="Y222" s="126"/>
    </row>
    <row r="223" customHeight="1" spans="23:25">
      <c r="W223" s="126"/>
      <c r="X223" s="126"/>
      <c r="Y223" s="126"/>
    </row>
    <row r="224" customHeight="1" spans="23:25">
      <c r="W224" s="126"/>
      <c r="X224" s="126"/>
      <c r="Y224" s="126"/>
    </row>
    <row r="225" customHeight="1" spans="23:25">
      <c r="W225" s="126"/>
      <c r="X225" s="126"/>
      <c r="Y225" s="126"/>
    </row>
    <row r="226" customHeight="1" spans="23:25">
      <c r="W226" s="126"/>
      <c r="X226" s="126"/>
      <c r="Y226" s="126"/>
    </row>
    <row r="227" customHeight="1" spans="23:25">
      <c r="W227" s="126"/>
      <c r="X227" s="126"/>
      <c r="Y227" s="126"/>
    </row>
    <row r="228" customHeight="1" spans="23:25">
      <c r="W228" s="126"/>
      <c r="X228" s="126"/>
      <c r="Y228" s="126"/>
    </row>
    <row r="229" customHeight="1" spans="23:25">
      <c r="W229" s="126"/>
      <c r="X229" s="126"/>
      <c r="Y229" s="126"/>
    </row>
    <row r="230" customHeight="1" spans="23:25">
      <c r="W230" s="126"/>
      <c r="X230" s="126"/>
      <c r="Y230" s="126"/>
    </row>
    <row r="231" customHeight="1" spans="23:25">
      <c r="W231" s="126"/>
      <c r="X231" s="126"/>
      <c r="Y231" s="126"/>
    </row>
    <row r="232" customHeight="1" spans="23:25">
      <c r="W232" s="126"/>
      <c r="X232" s="126"/>
      <c r="Y232" s="126"/>
    </row>
    <row r="233" customHeight="1" spans="23:25">
      <c r="W233" s="126"/>
      <c r="X233" s="126"/>
      <c r="Y233" s="126"/>
    </row>
    <row r="234" customHeight="1" spans="23:25">
      <c r="W234" s="126"/>
      <c r="X234" s="126"/>
      <c r="Y234" s="126"/>
    </row>
    <row r="235" customHeight="1" spans="23:25">
      <c r="W235" s="126"/>
      <c r="X235" s="126"/>
      <c r="Y235" s="126"/>
    </row>
    <row r="236" customHeight="1" spans="23:25">
      <c r="W236" s="126"/>
      <c r="X236" s="126"/>
      <c r="Y236" s="126"/>
    </row>
    <row r="237" customHeight="1" spans="23:25">
      <c r="W237" s="126"/>
      <c r="X237" s="126"/>
      <c r="Y237" s="126"/>
    </row>
    <row r="238" customHeight="1" spans="23:25">
      <c r="W238" s="126"/>
      <c r="X238" s="126"/>
      <c r="Y238" s="126"/>
    </row>
    <row r="239" customHeight="1" spans="23:25">
      <c r="W239" s="126"/>
      <c r="X239" s="126"/>
      <c r="Y239" s="126"/>
    </row>
    <row r="240" customHeight="1" spans="23:25">
      <c r="W240" s="126"/>
      <c r="X240" s="126"/>
      <c r="Y240" s="126"/>
    </row>
    <row r="241" customHeight="1" spans="23:25">
      <c r="W241" s="126"/>
      <c r="X241" s="126"/>
      <c r="Y241" s="126"/>
    </row>
    <row r="242" customHeight="1" spans="23:25">
      <c r="W242" s="126"/>
      <c r="X242" s="126"/>
      <c r="Y242" s="126"/>
    </row>
    <row r="243" customHeight="1" spans="23:25">
      <c r="W243" s="126"/>
      <c r="X243" s="126"/>
      <c r="Y243" s="126"/>
    </row>
    <row r="244" customHeight="1" spans="23:25">
      <c r="W244" s="126"/>
      <c r="X244" s="126"/>
      <c r="Y244" s="126"/>
    </row>
    <row r="245" customHeight="1" spans="23:25">
      <c r="W245" s="126"/>
      <c r="X245" s="126"/>
      <c r="Y245" s="126"/>
    </row>
    <row r="246" customHeight="1" spans="23:25">
      <c r="W246" s="126"/>
      <c r="X246" s="126"/>
      <c r="Y246" s="126"/>
    </row>
    <row r="247" customHeight="1" spans="23:25">
      <c r="W247" s="126"/>
      <c r="X247" s="126"/>
      <c r="Y247" s="126"/>
    </row>
    <row r="248" customHeight="1" spans="23:25">
      <c r="W248" s="126"/>
      <c r="X248" s="126"/>
      <c r="Y248" s="126"/>
    </row>
    <row r="249" customHeight="1" spans="23:25">
      <c r="W249" s="126"/>
      <c r="X249" s="126"/>
      <c r="Y249" s="126"/>
    </row>
    <row r="250" customHeight="1" spans="23:25">
      <c r="W250" s="126"/>
      <c r="X250" s="126"/>
      <c r="Y250" s="126"/>
    </row>
    <row r="251" customHeight="1" spans="23:25">
      <c r="W251" s="126"/>
      <c r="X251" s="126"/>
      <c r="Y251" s="126"/>
    </row>
    <row r="252" customHeight="1" spans="23:25">
      <c r="W252" s="126"/>
      <c r="X252" s="126"/>
      <c r="Y252" s="126"/>
    </row>
    <row r="253" customHeight="1" spans="23:25">
      <c r="W253" s="126"/>
      <c r="X253" s="126"/>
      <c r="Y253" s="126"/>
    </row>
    <row r="254" customHeight="1" spans="23:25">
      <c r="W254" s="126"/>
      <c r="X254" s="126"/>
      <c r="Y254" s="126"/>
    </row>
    <row r="255" customHeight="1" spans="23:25">
      <c r="W255" s="126"/>
      <c r="X255" s="126"/>
      <c r="Y255" s="126"/>
    </row>
    <row r="256" customHeight="1" spans="23:25">
      <c r="W256" s="126"/>
      <c r="X256" s="126"/>
      <c r="Y256" s="126"/>
    </row>
    <row r="257" customHeight="1" spans="23:25">
      <c r="W257" s="126"/>
      <c r="X257" s="126"/>
      <c r="Y257" s="126"/>
    </row>
    <row r="258" customHeight="1" spans="23:25">
      <c r="W258" s="126"/>
      <c r="X258" s="126"/>
      <c r="Y258" s="126"/>
    </row>
    <row r="259" customHeight="1" spans="23:25">
      <c r="W259" s="126"/>
      <c r="X259" s="126"/>
      <c r="Y259" s="126"/>
    </row>
    <row r="260" customHeight="1" spans="23:25">
      <c r="W260" s="126"/>
      <c r="X260" s="126"/>
      <c r="Y260" s="126"/>
    </row>
    <row r="261" customHeight="1" spans="23:25">
      <c r="W261" s="126"/>
      <c r="X261" s="126"/>
      <c r="Y261" s="126"/>
    </row>
    <row r="262" customHeight="1" spans="23:25">
      <c r="W262" s="126"/>
      <c r="X262" s="126"/>
      <c r="Y262" s="126"/>
    </row>
    <row r="263" customHeight="1" spans="23:25">
      <c r="W263" s="126"/>
      <c r="X263" s="126"/>
      <c r="Y263" s="126"/>
    </row>
    <row r="264" customHeight="1" spans="23:25">
      <c r="W264" s="126"/>
      <c r="X264" s="126"/>
      <c r="Y264" s="126"/>
    </row>
    <row r="265" customHeight="1" spans="23:25">
      <c r="W265" s="126"/>
      <c r="X265" s="126"/>
      <c r="Y265" s="126"/>
    </row>
    <row r="266" customHeight="1" spans="23:25">
      <c r="W266" s="126"/>
      <c r="X266" s="126"/>
      <c r="Y266" s="126"/>
    </row>
    <row r="267" customHeight="1" spans="23:25">
      <c r="W267" s="126"/>
      <c r="X267" s="126"/>
      <c r="Y267" s="126"/>
    </row>
    <row r="268" customHeight="1" spans="23:25">
      <c r="W268" s="126"/>
      <c r="X268" s="126"/>
      <c r="Y268" s="126"/>
    </row>
    <row r="269" customHeight="1" spans="23:25">
      <c r="W269" s="126"/>
      <c r="X269" s="126"/>
      <c r="Y269" s="126"/>
    </row>
    <row r="270" customHeight="1" spans="23:25">
      <c r="W270" s="126"/>
      <c r="X270" s="126"/>
      <c r="Y270" s="126"/>
    </row>
    <row r="271" customHeight="1" spans="23:25">
      <c r="W271" s="126"/>
      <c r="X271" s="126"/>
      <c r="Y271" s="126"/>
    </row>
    <row r="272" customHeight="1" spans="23:25">
      <c r="W272" s="126"/>
      <c r="X272" s="126"/>
      <c r="Y272" s="126"/>
    </row>
    <row r="273" customHeight="1" spans="23:25">
      <c r="W273" s="126"/>
      <c r="X273" s="126"/>
      <c r="Y273" s="126"/>
    </row>
    <row r="274" customHeight="1" spans="23:25">
      <c r="W274" s="126"/>
      <c r="X274" s="126"/>
      <c r="Y274" s="126"/>
    </row>
    <row r="275" customHeight="1" spans="23:25">
      <c r="W275" s="126"/>
      <c r="X275" s="126"/>
      <c r="Y275" s="126"/>
    </row>
    <row r="276" customHeight="1" spans="23:25">
      <c r="W276" s="126"/>
      <c r="X276" s="126"/>
      <c r="Y276" s="126"/>
    </row>
    <row r="277" customHeight="1" spans="23:25">
      <c r="W277" s="126"/>
      <c r="X277" s="126"/>
      <c r="Y277" s="126"/>
    </row>
    <row r="278" customHeight="1" spans="23:25">
      <c r="W278" s="126"/>
      <c r="X278" s="126"/>
      <c r="Y278" s="126"/>
    </row>
    <row r="279" customHeight="1" spans="23:25">
      <c r="W279" s="126"/>
      <c r="X279" s="126"/>
      <c r="Y279" s="126"/>
    </row>
    <row r="280" customHeight="1" spans="23:25">
      <c r="W280" s="126"/>
      <c r="X280" s="126"/>
      <c r="Y280" s="126"/>
    </row>
    <row r="281" customHeight="1" spans="23:25">
      <c r="W281" s="126"/>
      <c r="X281" s="126"/>
      <c r="Y281" s="126"/>
    </row>
    <row r="282" customHeight="1" spans="23:25">
      <c r="W282" s="126"/>
      <c r="X282" s="126"/>
      <c r="Y282" s="126"/>
    </row>
    <row r="283" customHeight="1" spans="23:25">
      <c r="W283" s="126"/>
      <c r="X283" s="126"/>
      <c r="Y283" s="126"/>
    </row>
    <row r="284" customHeight="1" spans="23:25">
      <c r="W284" s="126"/>
      <c r="X284" s="126"/>
      <c r="Y284" s="126"/>
    </row>
    <row r="285" customHeight="1" spans="23:25">
      <c r="W285" s="126"/>
      <c r="X285" s="126"/>
      <c r="Y285" s="126"/>
    </row>
    <row r="286" customHeight="1" spans="23:25">
      <c r="W286" s="126"/>
      <c r="X286" s="126"/>
      <c r="Y286" s="126"/>
    </row>
    <row r="287" customHeight="1" spans="23:25">
      <c r="W287" s="126"/>
      <c r="X287" s="126"/>
      <c r="Y287" s="126"/>
    </row>
    <row r="288" customHeight="1" spans="23:25">
      <c r="W288" s="126"/>
      <c r="X288" s="126"/>
      <c r="Y288" s="126"/>
    </row>
    <row r="289" customHeight="1" spans="23:25">
      <c r="W289" s="126"/>
      <c r="X289" s="126"/>
      <c r="Y289" s="126"/>
    </row>
    <row r="290" customHeight="1" spans="23:25">
      <c r="W290" s="126"/>
      <c r="X290" s="126"/>
      <c r="Y290" s="126"/>
    </row>
    <row r="291" customHeight="1" spans="23:25">
      <c r="W291" s="126"/>
      <c r="X291" s="126"/>
      <c r="Y291" s="126"/>
    </row>
    <row r="292" customHeight="1" spans="23:25">
      <c r="W292" s="126"/>
      <c r="X292" s="126"/>
      <c r="Y292" s="126"/>
    </row>
    <row r="293" customHeight="1" spans="23:25">
      <c r="W293" s="126"/>
      <c r="X293" s="126"/>
      <c r="Y293" s="126"/>
    </row>
    <row r="294" customHeight="1" spans="23:25">
      <c r="W294" s="126"/>
      <c r="X294" s="126"/>
      <c r="Y294" s="126"/>
    </row>
    <row r="295" customHeight="1" spans="23:25">
      <c r="W295" s="126"/>
      <c r="X295" s="126"/>
      <c r="Y295" s="126"/>
    </row>
    <row r="296" customHeight="1" spans="23:25">
      <c r="W296" s="126"/>
      <c r="X296" s="126"/>
      <c r="Y296" s="126"/>
    </row>
    <row r="297" customHeight="1" spans="23:25">
      <c r="W297" s="126"/>
      <c r="X297" s="126"/>
      <c r="Y297" s="126"/>
    </row>
    <row r="298" customHeight="1" spans="23:25">
      <c r="W298" s="126"/>
      <c r="X298" s="126"/>
      <c r="Y298" s="126"/>
    </row>
    <row r="299" customHeight="1" spans="23:25">
      <c r="W299" s="126"/>
      <c r="X299" s="126"/>
      <c r="Y299" s="126"/>
    </row>
    <row r="300" customHeight="1" spans="23:25">
      <c r="W300" s="126"/>
      <c r="X300" s="126"/>
      <c r="Y300" s="126"/>
    </row>
    <row r="301" customHeight="1" spans="23:25">
      <c r="W301" s="126"/>
      <c r="X301" s="126"/>
      <c r="Y301" s="126"/>
    </row>
    <row r="302" customHeight="1" spans="23:25">
      <c r="W302" s="126"/>
      <c r="X302" s="126"/>
      <c r="Y302" s="126"/>
    </row>
    <row r="303" customHeight="1" spans="23:25">
      <c r="W303" s="126"/>
      <c r="X303" s="126"/>
      <c r="Y303" s="126"/>
    </row>
    <row r="304" customHeight="1" spans="23:25">
      <c r="W304" s="126"/>
      <c r="X304" s="126"/>
      <c r="Y304" s="126"/>
    </row>
    <row r="305" customHeight="1" spans="23:25">
      <c r="W305" s="126"/>
      <c r="X305" s="126"/>
      <c r="Y305" s="126"/>
    </row>
    <row r="306" customHeight="1" spans="23:25">
      <c r="W306" s="126"/>
      <c r="X306" s="126"/>
      <c r="Y306" s="126"/>
    </row>
    <row r="307" customHeight="1" spans="23:25">
      <c r="W307" s="126"/>
      <c r="X307" s="126"/>
      <c r="Y307" s="126"/>
    </row>
    <row r="308" customHeight="1" spans="23:25">
      <c r="W308" s="126"/>
      <c r="X308" s="126"/>
      <c r="Y308" s="126"/>
    </row>
    <row r="309" customHeight="1" spans="23:25">
      <c r="W309" s="126"/>
      <c r="X309" s="126"/>
      <c r="Y309" s="126"/>
    </row>
    <row r="310" customHeight="1" spans="23:25">
      <c r="W310" s="126"/>
      <c r="X310" s="126"/>
      <c r="Y310" s="126"/>
    </row>
    <row r="311" customHeight="1" spans="23:25">
      <c r="W311" s="126"/>
      <c r="X311" s="126"/>
      <c r="Y311" s="126"/>
    </row>
    <row r="312" customHeight="1" spans="23:25">
      <c r="W312" s="126"/>
      <c r="X312" s="126"/>
      <c r="Y312" s="126"/>
    </row>
    <row r="313" customHeight="1" spans="23:25">
      <c r="W313" s="126"/>
      <c r="X313" s="126"/>
      <c r="Y313" s="126"/>
    </row>
    <row r="314" customHeight="1" spans="23:25">
      <c r="W314" s="126"/>
      <c r="X314" s="126"/>
      <c r="Y314" s="126"/>
    </row>
    <row r="315" customHeight="1" spans="23:25">
      <c r="W315" s="126"/>
      <c r="X315" s="126"/>
      <c r="Y315" s="126"/>
    </row>
    <row r="316" customHeight="1" spans="23:25">
      <c r="W316" s="126"/>
      <c r="X316" s="126"/>
      <c r="Y316" s="126"/>
    </row>
    <row r="317" customHeight="1" spans="23:25">
      <c r="W317" s="126"/>
      <c r="X317" s="126"/>
      <c r="Y317" s="126"/>
    </row>
    <row r="318" customHeight="1" spans="23:25">
      <c r="W318" s="126"/>
      <c r="X318" s="126"/>
      <c r="Y318" s="126"/>
    </row>
    <row r="319" customHeight="1" spans="23:25">
      <c r="W319" s="126"/>
      <c r="X319" s="126"/>
      <c r="Y319" s="126"/>
    </row>
    <row r="320" customHeight="1" spans="23:25">
      <c r="W320" s="126"/>
      <c r="X320" s="126"/>
      <c r="Y320" s="126"/>
    </row>
    <row r="321" customHeight="1" spans="23:25">
      <c r="W321" s="126"/>
      <c r="X321" s="126"/>
      <c r="Y321" s="126"/>
    </row>
    <row r="322" customHeight="1" spans="23:25">
      <c r="W322" s="126"/>
      <c r="X322" s="126"/>
      <c r="Y322" s="126"/>
    </row>
    <row r="323" customHeight="1" spans="23:25">
      <c r="W323" s="126"/>
      <c r="X323" s="126"/>
      <c r="Y323" s="126"/>
    </row>
    <row r="324" customHeight="1" spans="23:25">
      <c r="W324" s="126"/>
      <c r="X324" s="126"/>
      <c r="Y324" s="126"/>
    </row>
    <row r="325" customHeight="1" spans="23:25">
      <c r="W325" s="126"/>
      <c r="X325" s="126"/>
      <c r="Y325" s="126"/>
    </row>
    <row r="326" customHeight="1" spans="23:25">
      <c r="W326" s="126"/>
      <c r="X326" s="126"/>
      <c r="Y326" s="126"/>
    </row>
    <row r="327" customHeight="1" spans="23:25">
      <c r="W327" s="126"/>
      <c r="X327" s="126"/>
      <c r="Y327" s="126"/>
    </row>
    <row r="328" customHeight="1" spans="23:25">
      <c r="W328" s="126"/>
      <c r="X328" s="126"/>
      <c r="Y328" s="126"/>
    </row>
    <row r="329" customHeight="1" spans="23:25">
      <c r="W329" s="126"/>
      <c r="X329" s="126"/>
      <c r="Y329" s="126"/>
    </row>
    <row r="330" customHeight="1" spans="23:25">
      <c r="W330" s="126"/>
      <c r="X330" s="126"/>
      <c r="Y330" s="126"/>
    </row>
    <row r="331" customHeight="1" spans="23:25">
      <c r="W331" s="126"/>
      <c r="X331" s="126"/>
      <c r="Y331" s="126"/>
    </row>
    <row r="332" customHeight="1" spans="23:25">
      <c r="W332" s="126"/>
      <c r="X332" s="126"/>
      <c r="Y332" s="126"/>
    </row>
    <row r="333" customHeight="1" spans="23:25">
      <c r="W333" s="126"/>
      <c r="X333" s="126"/>
      <c r="Y333" s="126"/>
    </row>
    <row r="334" customHeight="1" spans="23:25">
      <c r="W334" s="126"/>
      <c r="X334" s="126"/>
      <c r="Y334" s="126"/>
    </row>
    <row r="335" customHeight="1" spans="23:25">
      <c r="W335" s="126"/>
      <c r="X335" s="126"/>
      <c r="Y335" s="126"/>
    </row>
    <row r="336" customHeight="1" spans="23:25">
      <c r="W336" s="126"/>
      <c r="X336" s="126"/>
      <c r="Y336" s="126"/>
    </row>
    <row r="337" customHeight="1" spans="23:25">
      <c r="W337" s="126"/>
      <c r="X337" s="126"/>
      <c r="Y337" s="126"/>
    </row>
    <row r="338" customHeight="1" spans="23:25">
      <c r="W338" s="126"/>
      <c r="X338" s="126"/>
      <c r="Y338" s="126"/>
    </row>
    <row r="339" customHeight="1" spans="23:25">
      <c r="W339" s="126"/>
      <c r="X339" s="126"/>
      <c r="Y339" s="126"/>
    </row>
    <row r="340" customHeight="1" spans="23:25">
      <c r="W340" s="126"/>
      <c r="X340" s="126"/>
      <c r="Y340" s="126"/>
    </row>
    <row r="341" customHeight="1" spans="23:25">
      <c r="W341" s="126"/>
      <c r="X341" s="126"/>
      <c r="Y341" s="126"/>
    </row>
    <row r="342" customHeight="1" spans="23:25">
      <c r="W342" s="126"/>
      <c r="X342" s="126"/>
      <c r="Y342" s="126"/>
    </row>
    <row r="343" customHeight="1" spans="23:25">
      <c r="W343" s="126"/>
      <c r="X343" s="126"/>
      <c r="Y343" s="126"/>
    </row>
    <row r="344" customHeight="1" spans="23:25">
      <c r="W344" s="126"/>
      <c r="X344" s="126"/>
      <c r="Y344" s="126"/>
    </row>
    <row r="345" customHeight="1" spans="23:25">
      <c r="W345" s="126"/>
      <c r="X345" s="126"/>
      <c r="Y345" s="126"/>
    </row>
    <row r="346" customHeight="1" spans="23:25">
      <c r="W346" s="126"/>
      <c r="X346" s="126"/>
      <c r="Y346" s="126"/>
    </row>
    <row r="347" customHeight="1" spans="23:25">
      <c r="W347" s="126"/>
      <c r="X347" s="126"/>
      <c r="Y347" s="126"/>
    </row>
    <row r="348" customHeight="1" spans="23:25">
      <c r="W348" s="126"/>
      <c r="X348" s="126"/>
      <c r="Y348" s="126"/>
    </row>
    <row r="349" customHeight="1" spans="23:25">
      <c r="W349" s="126"/>
      <c r="X349" s="126"/>
      <c r="Y349" s="126"/>
    </row>
    <row r="350" customHeight="1" spans="23:25">
      <c r="W350" s="126"/>
      <c r="X350" s="126"/>
      <c r="Y350" s="126"/>
    </row>
    <row r="351" customHeight="1" spans="23:25">
      <c r="W351" s="126"/>
      <c r="X351" s="126"/>
      <c r="Y351" s="126"/>
    </row>
    <row r="352" customHeight="1" spans="23:25">
      <c r="W352" s="126"/>
      <c r="X352" s="126"/>
      <c r="Y352" s="126"/>
    </row>
    <row r="353" customHeight="1" spans="23:25">
      <c r="W353" s="126"/>
      <c r="X353" s="126"/>
      <c r="Y353" s="126"/>
    </row>
    <row r="354" customHeight="1" spans="23:25">
      <c r="W354" s="126"/>
      <c r="X354" s="126"/>
      <c r="Y354" s="126"/>
    </row>
    <row r="355" customHeight="1" spans="23:25">
      <c r="W355" s="126"/>
      <c r="X355" s="126"/>
      <c r="Y355" s="126"/>
    </row>
    <row r="356" customHeight="1" spans="23:25">
      <c r="W356" s="126"/>
      <c r="X356" s="126"/>
      <c r="Y356" s="126"/>
    </row>
    <row r="357" customHeight="1" spans="23:25">
      <c r="W357" s="126"/>
      <c r="X357" s="126"/>
      <c r="Y357" s="126"/>
    </row>
    <row r="358" customHeight="1" spans="23:25">
      <c r="W358" s="126"/>
      <c r="X358" s="126"/>
      <c r="Y358" s="126"/>
    </row>
    <row r="359" customHeight="1" spans="23:25">
      <c r="W359" s="126"/>
      <c r="X359" s="126"/>
      <c r="Y359" s="126"/>
    </row>
    <row r="360" customHeight="1" spans="23:25">
      <c r="W360" s="126"/>
      <c r="X360" s="126"/>
      <c r="Y360" s="126"/>
    </row>
    <row r="361" customHeight="1" spans="23:25">
      <c r="W361" s="126"/>
      <c r="X361" s="126"/>
      <c r="Y361" s="126"/>
    </row>
    <row r="362" customHeight="1" spans="23:25">
      <c r="W362" s="126"/>
      <c r="X362" s="126"/>
      <c r="Y362" s="126"/>
    </row>
    <row r="363" customHeight="1" spans="23:25">
      <c r="W363" s="126"/>
      <c r="X363" s="126"/>
      <c r="Y363" s="126"/>
    </row>
    <row r="364" customHeight="1" spans="23:25">
      <c r="W364" s="126"/>
      <c r="X364" s="126"/>
      <c r="Y364" s="126"/>
    </row>
    <row r="365" customHeight="1" spans="23:25">
      <c r="W365" s="126"/>
      <c r="X365" s="126"/>
      <c r="Y365" s="126"/>
    </row>
    <row r="366" customHeight="1" spans="23:25">
      <c r="W366" s="126"/>
      <c r="X366" s="126"/>
      <c r="Y366" s="126"/>
    </row>
    <row r="367" customHeight="1" spans="23:25">
      <c r="W367" s="126"/>
      <c r="X367" s="126"/>
      <c r="Y367" s="126"/>
    </row>
    <row r="368" customHeight="1" spans="23:25">
      <c r="W368" s="126"/>
      <c r="X368" s="126"/>
      <c r="Y368" s="126"/>
    </row>
    <row r="369" customHeight="1" spans="23:25">
      <c r="W369" s="126"/>
      <c r="X369" s="126"/>
      <c r="Y369" s="126"/>
    </row>
    <row r="370" customHeight="1" spans="23:25">
      <c r="W370" s="126"/>
      <c r="X370" s="126"/>
      <c r="Y370" s="126"/>
    </row>
    <row r="371" customHeight="1" spans="23:25">
      <c r="W371" s="126"/>
      <c r="X371" s="126"/>
      <c r="Y371" s="126"/>
    </row>
    <row r="372" customHeight="1" spans="23:25">
      <c r="W372" s="126"/>
      <c r="X372" s="126"/>
      <c r="Y372" s="126"/>
    </row>
    <row r="373" customHeight="1" spans="23:25">
      <c r="W373" s="126"/>
      <c r="X373" s="126"/>
      <c r="Y373" s="126"/>
    </row>
    <row r="374" customHeight="1" spans="23:25">
      <c r="W374" s="126"/>
      <c r="X374" s="126"/>
      <c r="Y374" s="126"/>
    </row>
    <row r="375" customHeight="1" spans="23:25">
      <c r="W375" s="126"/>
      <c r="X375" s="126"/>
      <c r="Y375" s="126"/>
    </row>
    <row r="376" customHeight="1" spans="23:25">
      <c r="W376" s="126"/>
      <c r="X376" s="126"/>
      <c r="Y376" s="126"/>
    </row>
    <row r="377" customHeight="1" spans="23:25">
      <c r="W377" s="126"/>
      <c r="X377" s="126"/>
      <c r="Y377" s="126"/>
    </row>
    <row r="378" customHeight="1" spans="23:25">
      <c r="W378" s="126"/>
      <c r="X378" s="126"/>
      <c r="Y378" s="126"/>
    </row>
    <row r="379" customHeight="1" spans="23:25">
      <c r="W379" s="126"/>
      <c r="X379" s="126"/>
      <c r="Y379" s="126"/>
    </row>
    <row r="380" customHeight="1" spans="23:25">
      <c r="W380" s="126"/>
      <c r="X380" s="126"/>
      <c r="Y380" s="126"/>
    </row>
    <row r="381" customHeight="1" spans="23:25">
      <c r="W381" s="126"/>
      <c r="X381" s="126"/>
      <c r="Y381" s="126"/>
    </row>
    <row r="382" customHeight="1" spans="23:25">
      <c r="W382" s="126"/>
      <c r="X382" s="126"/>
      <c r="Y382" s="126"/>
    </row>
    <row r="383" customHeight="1" spans="23:25">
      <c r="W383" s="126"/>
      <c r="X383" s="126"/>
      <c r="Y383" s="126"/>
    </row>
    <row r="384" customHeight="1" spans="23:25">
      <c r="W384" s="126"/>
      <c r="X384" s="126"/>
      <c r="Y384" s="126"/>
    </row>
    <row r="385" customHeight="1" spans="23:25">
      <c r="W385" s="126"/>
      <c r="X385" s="126"/>
      <c r="Y385" s="126"/>
    </row>
    <row r="386" customHeight="1" spans="23:25">
      <c r="W386" s="126"/>
      <c r="X386" s="126"/>
      <c r="Y386" s="126"/>
    </row>
    <row r="387" customHeight="1" spans="23:25">
      <c r="W387" s="126"/>
      <c r="X387" s="126"/>
      <c r="Y387" s="126"/>
    </row>
    <row r="388" customHeight="1" spans="23:25">
      <c r="W388" s="126"/>
      <c r="X388" s="126"/>
      <c r="Y388" s="126"/>
    </row>
    <row r="389" customHeight="1" spans="23:25">
      <c r="W389" s="126"/>
      <c r="X389" s="126"/>
      <c r="Y389" s="126"/>
    </row>
    <row r="390" customHeight="1" spans="23:25">
      <c r="W390" s="126"/>
      <c r="X390" s="126"/>
      <c r="Y390" s="126"/>
    </row>
    <row r="391" customHeight="1" spans="23:25">
      <c r="W391" s="126"/>
      <c r="X391" s="126"/>
      <c r="Y391" s="126"/>
    </row>
    <row r="392" customHeight="1" spans="23:25">
      <c r="W392" s="126"/>
      <c r="X392" s="126"/>
      <c r="Y392" s="126"/>
    </row>
    <row r="393" customHeight="1" spans="23:25">
      <c r="W393" s="126"/>
      <c r="X393" s="126"/>
      <c r="Y393" s="126"/>
    </row>
    <row r="394" customHeight="1" spans="23:25">
      <c r="W394" s="126"/>
      <c r="X394" s="126"/>
      <c r="Y394" s="126"/>
    </row>
    <row r="395" customHeight="1" spans="23:25">
      <c r="W395" s="126"/>
      <c r="X395" s="126"/>
      <c r="Y395" s="126"/>
    </row>
    <row r="396" customHeight="1" spans="23:25">
      <c r="W396" s="126"/>
      <c r="X396" s="126"/>
      <c r="Y396" s="126"/>
    </row>
    <row r="397" customHeight="1" spans="23:25">
      <c r="W397" s="126"/>
      <c r="X397" s="126"/>
      <c r="Y397" s="126"/>
    </row>
    <row r="398" customHeight="1" spans="23:25">
      <c r="W398" s="126"/>
      <c r="X398" s="126"/>
      <c r="Y398" s="126"/>
    </row>
    <row r="399" customHeight="1" spans="23:25">
      <c r="W399" s="126"/>
      <c r="X399" s="126"/>
      <c r="Y399" s="126"/>
    </row>
    <row r="400" customHeight="1" spans="23:25">
      <c r="W400" s="126"/>
      <c r="X400" s="126"/>
      <c r="Y400" s="126"/>
    </row>
    <row r="401" customHeight="1" spans="23:25">
      <c r="W401" s="126"/>
      <c r="X401" s="126"/>
      <c r="Y401" s="126"/>
    </row>
    <row r="402" customHeight="1" spans="23:25">
      <c r="W402" s="126"/>
      <c r="X402" s="126"/>
      <c r="Y402" s="126"/>
    </row>
    <row r="403" customHeight="1" spans="23:25">
      <c r="W403" s="126"/>
      <c r="X403" s="126"/>
      <c r="Y403" s="126"/>
    </row>
    <row r="404" customHeight="1" spans="23:25">
      <c r="W404" s="126"/>
      <c r="X404" s="126"/>
      <c r="Y404" s="126"/>
    </row>
    <row r="405" customHeight="1" spans="23:25">
      <c r="W405" s="126"/>
      <c r="X405" s="126"/>
      <c r="Y405" s="126"/>
    </row>
    <row r="406" customHeight="1" spans="23:25">
      <c r="W406" s="126"/>
      <c r="X406" s="126"/>
      <c r="Y406" s="126"/>
    </row>
    <row r="407" customHeight="1" spans="23:25">
      <c r="W407" s="126"/>
      <c r="X407" s="126"/>
      <c r="Y407" s="126"/>
    </row>
    <row r="408" customHeight="1" spans="23:25">
      <c r="W408" s="126"/>
      <c r="X408" s="126"/>
      <c r="Y408" s="126"/>
    </row>
    <row r="409" customHeight="1" spans="23:25">
      <c r="W409" s="126"/>
      <c r="X409" s="126"/>
      <c r="Y409" s="126"/>
    </row>
    <row r="410" customHeight="1" spans="23:25">
      <c r="W410" s="126"/>
      <c r="X410" s="126"/>
      <c r="Y410" s="126"/>
    </row>
    <row r="411" customHeight="1" spans="23:25">
      <c r="W411" s="126"/>
      <c r="X411" s="126"/>
      <c r="Y411" s="126"/>
    </row>
    <row r="412" customHeight="1" spans="23:25">
      <c r="W412" s="126"/>
      <c r="X412" s="126"/>
      <c r="Y412" s="126"/>
    </row>
    <row r="413" customHeight="1" spans="23:25">
      <c r="W413" s="126"/>
      <c r="X413" s="126"/>
      <c r="Y413" s="126"/>
    </row>
    <row r="414" customHeight="1" spans="23:25">
      <c r="W414" s="126"/>
      <c r="X414" s="126"/>
      <c r="Y414" s="126"/>
    </row>
    <row r="415" customHeight="1" spans="23:25">
      <c r="W415" s="126"/>
      <c r="X415" s="126"/>
      <c r="Y415" s="126"/>
    </row>
    <row r="416" customHeight="1" spans="23:25">
      <c r="W416" s="126"/>
      <c r="X416" s="126"/>
      <c r="Y416" s="126"/>
    </row>
    <row r="417" customHeight="1" spans="23:25">
      <c r="W417" s="126"/>
      <c r="X417" s="126"/>
      <c r="Y417" s="126"/>
    </row>
    <row r="418" customHeight="1" spans="23:25">
      <c r="W418" s="126"/>
      <c r="X418" s="126"/>
      <c r="Y418" s="126"/>
    </row>
    <row r="419" customHeight="1" spans="23:25">
      <c r="W419" s="126"/>
      <c r="X419" s="126"/>
      <c r="Y419" s="126"/>
    </row>
    <row r="420" customHeight="1" spans="23:25">
      <c r="W420" s="126"/>
      <c r="X420" s="126"/>
      <c r="Y420" s="126"/>
    </row>
    <row r="421" customHeight="1" spans="23:25">
      <c r="W421" s="126"/>
      <c r="X421" s="126"/>
      <c r="Y421" s="126"/>
    </row>
    <row r="422" customHeight="1" spans="23:25">
      <c r="W422" s="126"/>
      <c r="X422" s="126"/>
      <c r="Y422" s="126"/>
    </row>
    <row r="423" customHeight="1" spans="23:25">
      <c r="W423" s="126"/>
      <c r="X423" s="126"/>
      <c r="Y423" s="126"/>
    </row>
    <row r="424" customHeight="1" spans="23:25">
      <c r="W424" s="126"/>
      <c r="X424" s="126"/>
      <c r="Y424" s="126"/>
    </row>
    <row r="425" customHeight="1" spans="23:25">
      <c r="W425" s="126"/>
      <c r="X425" s="126"/>
      <c r="Y425" s="126"/>
    </row>
    <row r="426" customHeight="1" spans="23:25">
      <c r="W426" s="126"/>
      <c r="X426" s="126"/>
      <c r="Y426" s="126"/>
    </row>
    <row r="427" customHeight="1" spans="23:25">
      <c r="W427" s="126"/>
      <c r="X427" s="126"/>
      <c r="Y427" s="126"/>
    </row>
    <row r="428" customHeight="1" spans="23:25">
      <c r="W428" s="126"/>
      <c r="X428" s="126"/>
      <c r="Y428" s="126"/>
    </row>
    <row r="429" customHeight="1" spans="23:25">
      <c r="W429" s="126"/>
      <c r="X429" s="126"/>
      <c r="Y429" s="126"/>
    </row>
    <row r="430" customHeight="1" spans="23:25">
      <c r="W430" s="126"/>
      <c r="X430" s="126"/>
      <c r="Y430" s="126"/>
    </row>
    <row r="431" customHeight="1" spans="23:25">
      <c r="W431" s="126"/>
      <c r="X431" s="126"/>
      <c r="Y431" s="126"/>
    </row>
    <row r="432" customHeight="1" spans="23:25">
      <c r="W432" s="126"/>
      <c r="X432" s="126"/>
      <c r="Y432" s="126"/>
    </row>
    <row r="433" customHeight="1" spans="23:25">
      <c r="W433" s="126"/>
      <c r="X433" s="126"/>
      <c r="Y433" s="126"/>
    </row>
    <row r="434" customHeight="1" spans="23:25">
      <c r="W434" s="126"/>
      <c r="X434" s="126"/>
      <c r="Y434" s="126"/>
    </row>
    <row r="435" customHeight="1" spans="23:25">
      <c r="W435" s="126"/>
      <c r="X435" s="126"/>
      <c r="Y435" s="126"/>
    </row>
    <row r="436" customHeight="1" spans="23:25">
      <c r="W436" s="126"/>
      <c r="X436" s="126"/>
      <c r="Y436" s="126"/>
    </row>
    <row r="437" customHeight="1" spans="23:25">
      <c r="W437" s="126"/>
      <c r="X437" s="126"/>
      <c r="Y437" s="126"/>
    </row>
    <row r="438" customHeight="1" spans="23:25">
      <c r="W438" s="126"/>
      <c r="X438" s="126"/>
      <c r="Y438" s="126"/>
    </row>
    <row r="439" customHeight="1" spans="23:25">
      <c r="W439" s="126"/>
      <c r="X439" s="126"/>
      <c r="Y439" s="126"/>
    </row>
    <row r="440" customHeight="1" spans="23:25">
      <c r="W440" s="126"/>
      <c r="X440" s="126"/>
      <c r="Y440" s="126"/>
    </row>
    <row r="441" customHeight="1" spans="23:25">
      <c r="W441" s="126"/>
      <c r="X441" s="126"/>
      <c r="Y441" s="126"/>
    </row>
    <row r="442" customHeight="1" spans="23:25">
      <c r="W442" s="126"/>
      <c r="X442" s="126"/>
      <c r="Y442" s="126"/>
    </row>
    <row r="443" customHeight="1" spans="23:25">
      <c r="W443" s="126"/>
      <c r="X443" s="126"/>
      <c r="Y443" s="126"/>
    </row>
    <row r="444" customHeight="1" spans="23:25">
      <c r="W444" s="126"/>
      <c r="X444" s="126"/>
      <c r="Y444" s="126"/>
    </row>
    <row r="445" customHeight="1" spans="23:25">
      <c r="W445" s="126"/>
      <c r="X445" s="126"/>
      <c r="Y445" s="126"/>
    </row>
    <row r="446" customHeight="1" spans="23:25">
      <c r="W446" s="126"/>
      <c r="X446" s="126"/>
      <c r="Y446" s="126"/>
    </row>
    <row r="447" customHeight="1" spans="23:25">
      <c r="W447" s="126"/>
      <c r="X447" s="126"/>
      <c r="Y447" s="126"/>
    </row>
    <row r="448" customHeight="1" spans="23:25">
      <c r="W448" s="126"/>
      <c r="X448" s="126"/>
      <c r="Y448" s="126"/>
    </row>
    <row r="449" customHeight="1" spans="23:25">
      <c r="W449" s="126"/>
      <c r="X449" s="126"/>
      <c r="Y449" s="126"/>
    </row>
    <row r="450" customHeight="1" spans="23:25">
      <c r="W450" s="126"/>
      <c r="X450" s="126"/>
      <c r="Y450" s="126"/>
    </row>
    <row r="451" customHeight="1" spans="23:25">
      <c r="W451" s="126"/>
      <c r="X451" s="126"/>
      <c r="Y451" s="126"/>
    </row>
    <row r="452" customHeight="1" spans="23:25">
      <c r="W452" s="126"/>
      <c r="X452" s="126"/>
      <c r="Y452" s="126"/>
    </row>
    <row r="453" customHeight="1" spans="23:25">
      <c r="W453" s="126"/>
      <c r="X453" s="126"/>
      <c r="Y453" s="126"/>
    </row>
    <row r="454" customHeight="1" spans="23:25">
      <c r="W454" s="126"/>
      <c r="X454" s="126"/>
      <c r="Y454" s="126"/>
    </row>
    <row r="455" customHeight="1" spans="23:25">
      <c r="W455" s="126"/>
      <c r="X455" s="126"/>
      <c r="Y455" s="126"/>
    </row>
    <row r="456" customHeight="1" spans="23:25">
      <c r="W456" s="126"/>
      <c r="X456" s="126"/>
      <c r="Y456" s="126"/>
    </row>
    <row r="457" customHeight="1" spans="23:25">
      <c r="W457" s="126"/>
      <c r="X457" s="126"/>
      <c r="Y457" s="126"/>
    </row>
    <row r="458" customHeight="1" spans="23:25">
      <c r="W458" s="126"/>
      <c r="X458" s="126"/>
      <c r="Y458" s="126"/>
    </row>
    <row r="459" customHeight="1" spans="23:25">
      <c r="W459" s="126"/>
      <c r="X459" s="126"/>
      <c r="Y459" s="126"/>
    </row>
    <row r="460" customHeight="1" spans="23:25">
      <c r="W460" s="126"/>
      <c r="X460" s="126"/>
      <c r="Y460" s="126"/>
    </row>
    <row r="461" customHeight="1" spans="23:25">
      <c r="W461" s="126"/>
      <c r="X461" s="126"/>
      <c r="Y461" s="126"/>
    </row>
    <row r="462" customHeight="1" spans="23:25">
      <c r="W462" s="126"/>
      <c r="X462" s="126"/>
      <c r="Y462" s="126"/>
    </row>
    <row r="463" customHeight="1" spans="23:25">
      <c r="W463" s="126"/>
      <c r="X463" s="126"/>
      <c r="Y463" s="126"/>
    </row>
    <row r="464" customHeight="1" spans="23:25">
      <c r="W464" s="126"/>
      <c r="X464" s="126"/>
      <c r="Y464" s="126"/>
    </row>
    <row r="465" customHeight="1" spans="23:25">
      <c r="W465" s="126"/>
      <c r="X465" s="126"/>
      <c r="Y465" s="126"/>
    </row>
    <row r="466" customHeight="1" spans="23:25">
      <c r="W466" s="126"/>
      <c r="X466" s="126"/>
      <c r="Y466" s="126"/>
    </row>
    <row r="467" customHeight="1" spans="23:25">
      <c r="W467" s="126"/>
      <c r="X467" s="126"/>
      <c r="Y467" s="126"/>
    </row>
    <row r="468" customHeight="1" spans="23:25">
      <c r="W468" s="126"/>
      <c r="X468" s="126"/>
      <c r="Y468" s="126"/>
    </row>
    <row r="469" customHeight="1" spans="23:25">
      <c r="W469" s="126"/>
      <c r="X469" s="126"/>
      <c r="Y469" s="126"/>
    </row>
    <row r="470" customHeight="1" spans="23:25">
      <c r="W470" s="126"/>
      <c r="X470" s="126"/>
      <c r="Y470" s="126"/>
    </row>
    <row r="471" customHeight="1" spans="23:25">
      <c r="W471" s="126"/>
      <c r="X471" s="126"/>
      <c r="Y471" s="126"/>
    </row>
    <row r="472" customHeight="1" spans="23:25">
      <c r="W472" s="126"/>
      <c r="X472" s="126"/>
      <c r="Y472" s="126"/>
    </row>
    <row r="473" customHeight="1" spans="23:25">
      <c r="W473" s="126"/>
      <c r="X473" s="126"/>
      <c r="Y473" s="126"/>
    </row>
    <row r="474" customHeight="1" spans="23:25">
      <c r="W474" s="126"/>
      <c r="X474" s="126"/>
      <c r="Y474" s="126"/>
    </row>
    <row r="475" customHeight="1" spans="23:25">
      <c r="W475" s="126"/>
      <c r="X475" s="126"/>
      <c r="Y475" s="126"/>
    </row>
    <row r="476" customHeight="1" spans="23:25">
      <c r="W476" s="126"/>
      <c r="X476" s="126"/>
      <c r="Y476" s="126"/>
    </row>
    <row r="477" customHeight="1" spans="23:25">
      <c r="W477" s="126"/>
      <c r="X477" s="126"/>
      <c r="Y477" s="126"/>
    </row>
    <row r="478" customHeight="1" spans="23:25">
      <c r="W478" s="126"/>
      <c r="X478" s="126"/>
      <c r="Y478" s="126"/>
    </row>
    <row r="479" customHeight="1" spans="23:25">
      <c r="W479" s="126"/>
      <c r="X479" s="126"/>
      <c r="Y479" s="126"/>
    </row>
    <row r="480" customHeight="1" spans="23:25">
      <c r="W480" s="126"/>
      <c r="X480" s="126"/>
      <c r="Y480" s="126"/>
    </row>
    <row r="481" customHeight="1" spans="23:25">
      <c r="W481" s="126"/>
      <c r="X481" s="126"/>
      <c r="Y481" s="126"/>
    </row>
    <row r="482" customHeight="1" spans="23:25">
      <c r="W482" s="126"/>
      <c r="X482" s="126"/>
      <c r="Y482" s="126"/>
    </row>
    <row r="483" customHeight="1" spans="23:25">
      <c r="W483" s="126"/>
      <c r="X483" s="126"/>
      <c r="Y483" s="126"/>
    </row>
    <row r="484" customHeight="1" spans="23:25">
      <c r="W484" s="126"/>
      <c r="X484" s="126"/>
      <c r="Y484" s="126"/>
    </row>
    <row r="485" customHeight="1" spans="23:25">
      <c r="W485" s="126"/>
      <c r="X485" s="126"/>
      <c r="Y485" s="126"/>
    </row>
    <row r="486" customHeight="1" spans="23:25">
      <c r="W486" s="126"/>
      <c r="X486" s="126"/>
      <c r="Y486" s="126"/>
    </row>
    <row r="487" customHeight="1" spans="23:25">
      <c r="W487" s="126"/>
      <c r="X487" s="126"/>
      <c r="Y487" s="126"/>
    </row>
    <row r="488" customHeight="1" spans="23:25">
      <c r="W488" s="126"/>
      <c r="X488" s="126"/>
      <c r="Y488" s="126"/>
    </row>
    <row r="489" customHeight="1" spans="23:25">
      <c r="W489" s="126"/>
      <c r="X489" s="126"/>
      <c r="Y489" s="126"/>
    </row>
    <row r="490" customHeight="1" spans="23:25">
      <c r="W490" s="126"/>
      <c r="X490" s="126"/>
      <c r="Y490" s="126"/>
    </row>
    <row r="491" customHeight="1" spans="23:25">
      <c r="W491" s="126"/>
      <c r="X491" s="126"/>
      <c r="Y491" s="126"/>
    </row>
    <row r="492" customHeight="1" spans="23:25">
      <c r="W492" s="126"/>
      <c r="X492" s="126"/>
      <c r="Y492" s="126"/>
    </row>
    <row r="493" customHeight="1" spans="23:25">
      <c r="W493" s="126"/>
      <c r="X493" s="126"/>
      <c r="Y493" s="126"/>
    </row>
    <row r="494" customHeight="1" spans="23:25">
      <c r="W494" s="126"/>
      <c r="X494" s="126"/>
      <c r="Y494" s="126"/>
    </row>
    <row r="495" customHeight="1" spans="23:25">
      <c r="W495" s="126"/>
      <c r="X495" s="126"/>
      <c r="Y495" s="126"/>
    </row>
    <row r="496" customHeight="1" spans="23:25">
      <c r="W496" s="126"/>
      <c r="X496" s="126"/>
      <c r="Y496" s="126"/>
    </row>
    <row r="497" customHeight="1" spans="23:25">
      <c r="W497" s="126"/>
      <c r="X497" s="126"/>
      <c r="Y497" s="126"/>
    </row>
    <row r="498" customHeight="1" spans="23:25">
      <c r="W498" s="126"/>
      <c r="X498" s="126"/>
      <c r="Y498" s="126"/>
    </row>
    <row r="499" customHeight="1" spans="23:25">
      <c r="W499" s="126"/>
      <c r="X499" s="126"/>
      <c r="Y499" s="126"/>
    </row>
    <row r="500" customHeight="1" spans="23:25">
      <c r="W500" s="126"/>
      <c r="X500" s="126"/>
      <c r="Y500" s="126"/>
    </row>
    <row r="501" customHeight="1" spans="23:25">
      <c r="W501" s="126"/>
      <c r="X501" s="126"/>
      <c r="Y501" s="126"/>
    </row>
    <row r="502" customHeight="1" spans="23:25">
      <c r="W502" s="126"/>
      <c r="X502" s="126"/>
      <c r="Y502" s="126"/>
    </row>
    <row r="503" customHeight="1" spans="23:25">
      <c r="W503" s="126"/>
      <c r="X503" s="126"/>
      <c r="Y503" s="126"/>
    </row>
    <row r="504" customHeight="1" spans="23:25">
      <c r="W504" s="126"/>
      <c r="X504" s="126"/>
      <c r="Y504" s="126"/>
    </row>
    <row r="505" customHeight="1" spans="23:25">
      <c r="W505" s="126"/>
      <c r="X505" s="126"/>
      <c r="Y505" s="126"/>
    </row>
    <row r="506" customHeight="1" spans="23:25">
      <c r="W506" s="126"/>
      <c r="X506" s="126"/>
      <c r="Y506" s="126"/>
    </row>
    <row r="507" customHeight="1" spans="23:25">
      <c r="W507" s="126"/>
      <c r="X507" s="126"/>
      <c r="Y507" s="126"/>
    </row>
    <row r="508" customHeight="1" spans="23:25">
      <c r="W508" s="126"/>
      <c r="X508" s="126"/>
      <c r="Y508" s="126"/>
    </row>
    <row r="509" customHeight="1" spans="23:25">
      <c r="W509" s="126"/>
      <c r="X509" s="126"/>
      <c r="Y509" s="126"/>
    </row>
    <row r="510" customHeight="1" spans="23:25">
      <c r="W510" s="126"/>
      <c r="X510" s="126"/>
      <c r="Y510" s="126"/>
    </row>
    <row r="511" customHeight="1" spans="23:25">
      <c r="W511" s="126"/>
      <c r="X511" s="126"/>
      <c r="Y511" s="126"/>
    </row>
    <row r="512" customHeight="1" spans="23:25">
      <c r="W512" s="126"/>
      <c r="X512" s="126"/>
      <c r="Y512" s="126"/>
    </row>
    <row r="513" customHeight="1" spans="23:25">
      <c r="W513" s="126"/>
      <c r="X513" s="126"/>
      <c r="Y513" s="126"/>
    </row>
    <row r="514" customHeight="1" spans="23:25">
      <c r="W514" s="126"/>
      <c r="X514" s="126"/>
      <c r="Y514" s="126"/>
    </row>
    <row r="515" customHeight="1" spans="23:25">
      <c r="W515" s="126"/>
      <c r="X515" s="126"/>
      <c r="Y515" s="126"/>
    </row>
    <row r="516" customHeight="1" spans="23:25">
      <c r="W516" s="126"/>
      <c r="X516" s="126"/>
      <c r="Y516" s="126"/>
    </row>
    <row r="517" customHeight="1" spans="23:25">
      <c r="W517" s="126"/>
      <c r="X517" s="126"/>
      <c r="Y517" s="126"/>
    </row>
    <row r="518" customHeight="1" spans="23:25">
      <c r="W518" s="126"/>
      <c r="X518" s="126"/>
      <c r="Y518" s="126"/>
    </row>
    <row r="519" customHeight="1" spans="23:25">
      <c r="W519" s="126"/>
      <c r="X519" s="126"/>
      <c r="Y519" s="126"/>
    </row>
    <row r="520" customHeight="1" spans="23:25">
      <c r="W520" s="126"/>
      <c r="X520" s="126"/>
      <c r="Y520" s="126"/>
    </row>
    <row r="521" customHeight="1" spans="23:25">
      <c r="W521" s="126"/>
      <c r="X521" s="126"/>
      <c r="Y521" s="126"/>
    </row>
    <row r="522" customHeight="1" spans="23:25">
      <c r="W522" s="126"/>
      <c r="X522" s="126"/>
      <c r="Y522" s="126"/>
    </row>
    <row r="523" customHeight="1" spans="23:25">
      <c r="W523" s="126"/>
      <c r="X523" s="126"/>
      <c r="Y523" s="126"/>
    </row>
    <row r="524" customHeight="1" spans="23:25">
      <c r="W524" s="126"/>
      <c r="X524" s="126"/>
      <c r="Y524" s="126"/>
    </row>
    <row r="525" customHeight="1" spans="23:25">
      <c r="W525" s="126"/>
      <c r="X525" s="126"/>
      <c r="Y525" s="126"/>
    </row>
    <row r="526" customHeight="1" spans="23:25">
      <c r="W526" s="126"/>
      <c r="X526" s="126"/>
      <c r="Y526" s="126"/>
    </row>
    <row r="527" customHeight="1" spans="23:25">
      <c r="W527" s="126"/>
      <c r="X527" s="126"/>
      <c r="Y527" s="126"/>
    </row>
    <row r="528" customHeight="1" spans="23:25">
      <c r="W528" s="126"/>
      <c r="X528" s="126"/>
      <c r="Y528" s="126"/>
    </row>
    <row r="529" customHeight="1" spans="23:25">
      <c r="W529" s="126"/>
      <c r="X529" s="126"/>
      <c r="Y529" s="126"/>
    </row>
    <row r="530" customHeight="1" spans="23:25">
      <c r="W530" s="126"/>
      <c r="X530" s="126"/>
      <c r="Y530" s="126"/>
    </row>
    <row r="531" customHeight="1" spans="23:25">
      <c r="W531" s="126"/>
      <c r="X531" s="126"/>
      <c r="Y531" s="126"/>
    </row>
    <row r="532" customHeight="1" spans="23:25">
      <c r="W532" s="126"/>
      <c r="X532" s="126"/>
      <c r="Y532" s="126"/>
    </row>
    <row r="533" customHeight="1" spans="23:25">
      <c r="W533" s="126"/>
      <c r="X533" s="126"/>
      <c r="Y533" s="126"/>
    </row>
    <row r="534" customHeight="1" spans="23:25">
      <c r="W534" s="126"/>
      <c r="X534" s="126"/>
      <c r="Y534" s="126"/>
    </row>
    <row r="535" customHeight="1" spans="23:25">
      <c r="W535" s="126"/>
      <c r="X535" s="126"/>
      <c r="Y535" s="126"/>
    </row>
    <row r="536" customHeight="1" spans="23:25">
      <c r="W536" s="126"/>
      <c r="X536" s="126"/>
      <c r="Y536" s="126"/>
    </row>
    <row r="537" customHeight="1" spans="23:25">
      <c r="W537" s="126"/>
      <c r="X537" s="126"/>
      <c r="Y537" s="126"/>
    </row>
    <row r="538" customHeight="1" spans="23:25">
      <c r="W538" s="126"/>
      <c r="X538" s="126"/>
      <c r="Y538" s="126"/>
    </row>
    <row r="539" customHeight="1" spans="23:25">
      <c r="W539" s="126"/>
      <c r="X539" s="126"/>
      <c r="Y539" s="126"/>
    </row>
    <row r="540" customHeight="1" spans="23:25">
      <c r="W540" s="126"/>
      <c r="X540" s="126"/>
      <c r="Y540" s="126"/>
    </row>
    <row r="541" customHeight="1" spans="23:25">
      <c r="W541" s="126"/>
      <c r="X541" s="126"/>
      <c r="Y541" s="126"/>
    </row>
    <row r="542" customHeight="1" spans="23:25">
      <c r="W542" s="126"/>
      <c r="X542" s="126"/>
      <c r="Y542" s="126"/>
    </row>
    <row r="543" customHeight="1" spans="23:25">
      <c r="W543" s="126"/>
      <c r="X543" s="126"/>
      <c r="Y543" s="126"/>
    </row>
    <row r="544" customHeight="1" spans="23:25">
      <c r="W544" s="126"/>
      <c r="X544" s="126"/>
      <c r="Y544" s="126"/>
    </row>
    <row r="545" customHeight="1" spans="23:25">
      <c r="W545" s="126"/>
      <c r="X545" s="126"/>
      <c r="Y545" s="126"/>
    </row>
    <row r="546" customHeight="1" spans="23:25">
      <c r="W546" s="126"/>
      <c r="X546" s="126"/>
      <c r="Y546" s="126"/>
    </row>
    <row r="547" customHeight="1" spans="23:25">
      <c r="W547" s="126"/>
      <c r="X547" s="126"/>
      <c r="Y547" s="126"/>
    </row>
    <row r="548" customHeight="1" spans="23:25">
      <c r="W548" s="126"/>
      <c r="X548" s="126"/>
      <c r="Y548" s="126"/>
    </row>
    <row r="549" customHeight="1" spans="23:25">
      <c r="W549" s="126"/>
      <c r="X549" s="126"/>
      <c r="Y549" s="126"/>
    </row>
    <row r="550" customHeight="1" spans="23:25">
      <c r="W550" s="126"/>
      <c r="X550" s="126"/>
      <c r="Y550" s="126"/>
    </row>
    <row r="551" customHeight="1" spans="23:25">
      <c r="W551" s="126"/>
      <c r="X551" s="126"/>
      <c r="Y551" s="126"/>
    </row>
    <row r="552" customHeight="1" spans="23:25">
      <c r="W552" s="126"/>
      <c r="X552" s="126"/>
      <c r="Y552" s="126"/>
    </row>
    <row r="553" customHeight="1" spans="23:25">
      <c r="W553" s="126"/>
      <c r="X553" s="126"/>
      <c r="Y553" s="126"/>
    </row>
    <row r="554" customHeight="1" spans="23:25">
      <c r="W554" s="126"/>
      <c r="X554" s="126"/>
      <c r="Y554" s="126"/>
    </row>
    <row r="555" customHeight="1" spans="23:25">
      <c r="W555" s="126"/>
      <c r="X555" s="126"/>
      <c r="Y555" s="126"/>
    </row>
    <row r="556" customHeight="1" spans="23:25">
      <c r="W556" s="126"/>
      <c r="X556" s="126"/>
      <c r="Y556" s="126"/>
    </row>
    <row r="557" customHeight="1" spans="23:25">
      <c r="W557" s="126"/>
      <c r="X557" s="126"/>
      <c r="Y557" s="126"/>
    </row>
    <row r="558" customHeight="1" spans="23:25">
      <c r="W558" s="126"/>
      <c r="X558" s="126"/>
      <c r="Y558" s="126"/>
    </row>
    <row r="559" customHeight="1" spans="23:25">
      <c r="W559" s="126"/>
      <c r="X559" s="126"/>
      <c r="Y559" s="126"/>
    </row>
    <row r="560" customHeight="1" spans="23:25">
      <c r="W560" s="126"/>
      <c r="X560" s="126"/>
      <c r="Y560" s="126"/>
    </row>
    <row r="561" customHeight="1" spans="23:25">
      <c r="W561" s="126"/>
      <c r="X561" s="126"/>
      <c r="Y561" s="126"/>
    </row>
    <row r="562" customHeight="1" spans="23:25">
      <c r="W562" s="126"/>
      <c r="X562" s="126"/>
      <c r="Y562" s="126"/>
    </row>
    <row r="563" customHeight="1" spans="23:25">
      <c r="W563" s="126"/>
      <c r="X563" s="126"/>
      <c r="Y563" s="126"/>
    </row>
    <row r="564" customHeight="1" spans="23:25">
      <c r="W564" s="126"/>
      <c r="X564" s="126"/>
      <c r="Y564" s="126"/>
    </row>
    <row r="565" customHeight="1" spans="23:25">
      <c r="W565" s="126"/>
      <c r="X565" s="126"/>
      <c r="Y565" s="126"/>
    </row>
    <row r="566" customHeight="1" spans="23:25">
      <c r="W566" s="126"/>
      <c r="X566" s="126"/>
      <c r="Y566" s="126"/>
    </row>
    <row r="567" customHeight="1" spans="23:25">
      <c r="W567" s="126"/>
      <c r="X567" s="126"/>
      <c r="Y567" s="126"/>
    </row>
    <row r="568" customHeight="1" spans="23:25">
      <c r="W568" s="126"/>
      <c r="X568" s="126"/>
      <c r="Y568" s="126"/>
    </row>
    <row r="569" customHeight="1" spans="23:25">
      <c r="W569" s="126"/>
      <c r="X569" s="126"/>
      <c r="Y569" s="126"/>
    </row>
    <row r="570" customHeight="1" spans="23:25">
      <c r="W570" s="126"/>
      <c r="X570" s="126"/>
      <c r="Y570" s="126"/>
    </row>
    <row r="571" customHeight="1" spans="23:25">
      <c r="W571" s="126"/>
      <c r="X571" s="126"/>
      <c r="Y571" s="126"/>
    </row>
    <row r="572" customHeight="1" spans="23:25">
      <c r="W572" s="126"/>
      <c r="X572" s="126"/>
      <c r="Y572" s="126"/>
    </row>
    <row r="573" customHeight="1" spans="23:25">
      <c r="W573" s="126"/>
      <c r="X573" s="126"/>
      <c r="Y573" s="126"/>
    </row>
    <row r="574" customHeight="1" spans="23:25">
      <c r="W574" s="126"/>
      <c r="X574" s="126"/>
      <c r="Y574" s="126"/>
    </row>
    <row r="575" customHeight="1" spans="23:25">
      <c r="W575" s="126"/>
      <c r="X575" s="126"/>
      <c r="Y575" s="126"/>
    </row>
    <row r="576" customHeight="1" spans="23:25">
      <c r="W576" s="126"/>
      <c r="X576" s="126"/>
      <c r="Y576" s="126"/>
    </row>
    <row r="577" customHeight="1" spans="23:25">
      <c r="W577" s="126"/>
      <c r="X577" s="126"/>
      <c r="Y577" s="126"/>
    </row>
    <row r="578" customHeight="1" spans="23:25">
      <c r="W578" s="126"/>
      <c r="X578" s="126"/>
      <c r="Y578" s="126"/>
    </row>
    <row r="579" customHeight="1" spans="23:25">
      <c r="W579" s="126"/>
      <c r="X579" s="126"/>
      <c r="Y579" s="126"/>
    </row>
    <row r="580" customHeight="1" spans="23:25">
      <c r="W580" s="126"/>
      <c r="X580" s="126"/>
      <c r="Y580" s="126"/>
    </row>
    <row r="581" customHeight="1" spans="23:25">
      <c r="W581" s="126"/>
      <c r="X581" s="126"/>
      <c r="Y581" s="126"/>
    </row>
    <row r="582" customHeight="1" spans="23:25">
      <c r="W582" s="126"/>
      <c r="X582" s="126"/>
      <c r="Y582" s="126"/>
    </row>
    <row r="583" customHeight="1" spans="23:25">
      <c r="W583" s="126"/>
      <c r="X583" s="126"/>
      <c r="Y583" s="126"/>
    </row>
    <row r="584" customHeight="1" spans="23:25">
      <c r="W584" s="126"/>
      <c r="X584" s="126"/>
      <c r="Y584" s="126"/>
    </row>
    <row r="585" customHeight="1" spans="23:25">
      <c r="W585" s="126"/>
      <c r="X585" s="126"/>
      <c r="Y585" s="126"/>
    </row>
    <row r="586" customHeight="1" spans="23:25">
      <c r="W586" s="126"/>
      <c r="X586" s="126"/>
      <c r="Y586" s="126"/>
    </row>
    <row r="587" customHeight="1" spans="23:25">
      <c r="W587" s="126"/>
      <c r="X587" s="126"/>
      <c r="Y587" s="126"/>
    </row>
    <row r="588" customHeight="1" spans="23:25">
      <c r="W588" s="126"/>
      <c r="X588" s="126"/>
      <c r="Y588" s="126"/>
    </row>
    <row r="589" customHeight="1" spans="23:25">
      <c r="W589" s="126"/>
      <c r="X589" s="126"/>
      <c r="Y589" s="126"/>
    </row>
    <row r="590" customHeight="1" spans="23:25">
      <c r="W590" s="126"/>
      <c r="X590" s="126"/>
      <c r="Y590" s="126"/>
    </row>
    <row r="591" customHeight="1" spans="23:25">
      <c r="W591" s="126"/>
      <c r="X591" s="126"/>
      <c r="Y591" s="126"/>
    </row>
    <row r="592" customHeight="1" spans="23:25">
      <c r="W592" s="126"/>
      <c r="X592" s="126"/>
      <c r="Y592" s="126"/>
    </row>
    <row r="593" customHeight="1" spans="23:25">
      <c r="W593" s="126"/>
      <c r="X593" s="126"/>
      <c r="Y593" s="126"/>
    </row>
    <row r="594" customHeight="1" spans="23:25">
      <c r="W594" s="126"/>
      <c r="X594" s="126"/>
      <c r="Y594" s="126"/>
    </row>
    <row r="595" customHeight="1" spans="23:25">
      <c r="W595" s="126"/>
      <c r="X595" s="126"/>
      <c r="Y595" s="126"/>
    </row>
    <row r="596" customHeight="1" spans="23:25">
      <c r="W596" s="126"/>
      <c r="X596" s="126"/>
      <c r="Y596" s="126"/>
    </row>
    <row r="597" customHeight="1" spans="23:25">
      <c r="W597" s="126"/>
      <c r="X597" s="126"/>
      <c r="Y597" s="126"/>
    </row>
    <row r="598" customHeight="1" spans="23:25">
      <c r="W598" s="126"/>
      <c r="X598" s="126"/>
      <c r="Y598" s="126"/>
    </row>
    <row r="599" customHeight="1" spans="23:25">
      <c r="W599" s="126"/>
      <c r="X599" s="126"/>
      <c r="Y599" s="126"/>
    </row>
    <row r="600" customHeight="1" spans="23:25">
      <c r="W600" s="126"/>
      <c r="X600" s="126"/>
      <c r="Y600" s="126"/>
    </row>
    <row r="601" customHeight="1" spans="23:25">
      <c r="W601" s="126"/>
      <c r="X601" s="126"/>
      <c r="Y601" s="126"/>
    </row>
    <row r="602" customHeight="1" spans="23:25">
      <c r="W602" s="126"/>
      <c r="X602" s="126"/>
      <c r="Y602" s="126"/>
    </row>
    <row r="603" customHeight="1" spans="23:25">
      <c r="W603" s="126"/>
      <c r="X603" s="126"/>
      <c r="Y603" s="126"/>
    </row>
    <row r="604" customHeight="1" spans="23:25">
      <c r="W604" s="126"/>
      <c r="X604" s="126"/>
      <c r="Y604" s="126"/>
    </row>
    <row r="605" customHeight="1" spans="23:25">
      <c r="W605" s="126"/>
      <c r="X605" s="126"/>
      <c r="Y605" s="126"/>
    </row>
    <row r="606" customHeight="1" spans="23:25">
      <c r="W606" s="126"/>
      <c r="X606" s="126"/>
      <c r="Y606" s="126"/>
    </row>
    <row r="607" customHeight="1" spans="23:25">
      <c r="W607" s="126"/>
      <c r="X607" s="126"/>
      <c r="Y607" s="126"/>
    </row>
    <row r="608" customHeight="1" spans="23:25">
      <c r="W608" s="126"/>
      <c r="X608" s="126"/>
      <c r="Y608" s="126"/>
    </row>
    <row r="609" customHeight="1" spans="23:25">
      <c r="W609" s="126"/>
      <c r="X609" s="126"/>
      <c r="Y609" s="126"/>
    </row>
    <row r="610" customHeight="1" spans="23:25">
      <c r="W610" s="126"/>
      <c r="X610" s="126"/>
      <c r="Y610" s="126"/>
    </row>
    <row r="611" customHeight="1" spans="23:25">
      <c r="W611" s="126"/>
      <c r="X611" s="126"/>
      <c r="Y611" s="126"/>
    </row>
    <row r="612" customHeight="1" spans="23:25">
      <c r="W612" s="126"/>
      <c r="X612" s="126"/>
      <c r="Y612" s="126"/>
    </row>
    <row r="613" customHeight="1" spans="23:25">
      <c r="W613" s="126"/>
      <c r="X613" s="126"/>
      <c r="Y613" s="126"/>
    </row>
    <row r="614" customHeight="1" spans="23:25">
      <c r="W614" s="126"/>
      <c r="X614" s="126"/>
      <c r="Y614" s="126"/>
    </row>
    <row r="615" customHeight="1" spans="23:25">
      <c r="W615" s="126"/>
      <c r="X615" s="126"/>
      <c r="Y615" s="126"/>
    </row>
    <row r="616" customHeight="1" spans="23:25">
      <c r="W616" s="126"/>
      <c r="X616" s="126"/>
      <c r="Y616" s="126"/>
    </row>
    <row r="617" customHeight="1" spans="23:25">
      <c r="W617" s="126"/>
      <c r="X617" s="126"/>
      <c r="Y617" s="126"/>
    </row>
    <row r="618" customHeight="1" spans="23:25">
      <c r="W618" s="126"/>
      <c r="X618" s="126"/>
      <c r="Y618" s="126"/>
    </row>
    <row r="619" customHeight="1" spans="23:25">
      <c r="W619" s="126"/>
      <c r="X619" s="126"/>
      <c r="Y619" s="126"/>
    </row>
    <row r="620" customHeight="1" spans="23:25">
      <c r="W620" s="126"/>
      <c r="X620" s="126"/>
      <c r="Y620" s="126"/>
    </row>
    <row r="621" customHeight="1" spans="23:25">
      <c r="W621" s="126"/>
      <c r="X621" s="126"/>
      <c r="Y621" s="126"/>
    </row>
    <row r="622" customHeight="1" spans="23:25">
      <c r="W622" s="126"/>
      <c r="X622" s="126"/>
      <c r="Y622" s="126"/>
    </row>
    <row r="623" customHeight="1" spans="23:25">
      <c r="W623" s="126"/>
      <c r="X623" s="126"/>
      <c r="Y623" s="126"/>
    </row>
    <row r="624" customHeight="1" spans="23:25">
      <c r="W624" s="126"/>
      <c r="X624" s="126"/>
      <c r="Y624" s="126"/>
    </row>
    <row r="625" customHeight="1" spans="23:25">
      <c r="W625" s="126"/>
      <c r="X625" s="126"/>
      <c r="Y625" s="126"/>
    </row>
    <row r="626" customHeight="1" spans="23:25">
      <c r="W626" s="126"/>
      <c r="X626" s="126"/>
      <c r="Y626" s="126"/>
    </row>
    <row r="627" customHeight="1" spans="23:25">
      <c r="W627" s="126"/>
      <c r="X627" s="126"/>
      <c r="Y627" s="126"/>
    </row>
    <row r="628" customHeight="1" spans="23:25">
      <c r="W628" s="126"/>
      <c r="X628" s="126"/>
      <c r="Y628" s="126"/>
    </row>
    <row r="629" customHeight="1" spans="23:25">
      <c r="W629" s="126"/>
      <c r="X629" s="126"/>
      <c r="Y629" s="126"/>
    </row>
    <row r="630" customHeight="1" spans="23:25">
      <c r="W630" s="126"/>
      <c r="X630" s="126"/>
      <c r="Y630" s="126"/>
    </row>
    <row r="631" customHeight="1" spans="23:25">
      <c r="W631" s="126"/>
      <c r="X631" s="126"/>
      <c r="Y631" s="126"/>
    </row>
    <row r="632" customHeight="1" spans="23:25">
      <c r="W632" s="126"/>
      <c r="X632" s="126"/>
      <c r="Y632" s="126"/>
    </row>
    <row r="633" customHeight="1" spans="23:25">
      <c r="W633" s="126"/>
      <c r="X633" s="126"/>
      <c r="Y633" s="126"/>
    </row>
    <row r="634" customHeight="1" spans="23:25">
      <c r="W634" s="126"/>
      <c r="X634" s="126"/>
      <c r="Y634" s="126"/>
    </row>
    <row r="635" customHeight="1" spans="23:25">
      <c r="W635" s="126"/>
      <c r="X635" s="126"/>
      <c r="Y635" s="126"/>
    </row>
    <row r="636" customHeight="1" spans="23:25">
      <c r="W636" s="126"/>
      <c r="X636" s="126"/>
      <c r="Y636" s="126"/>
    </row>
    <row r="637" customHeight="1" spans="23:25">
      <c r="W637" s="126"/>
      <c r="X637" s="126"/>
      <c r="Y637" s="126"/>
    </row>
    <row r="638" customHeight="1" spans="23:25">
      <c r="W638" s="126"/>
      <c r="X638" s="126"/>
      <c r="Y638" s="126"/>
    </row>
    <row r="639" customHeight="1" spans="23:25">
      <c r="W639" s="126"/>
      <c r="X639" s="126"/>
      <c r="Y639" s="126"/>
    </row>
    <row r="640" customHeight="1" spans="23:25">
      <c r="W640" s="126"/>
      <c r="X640" s="126"/>
      <c r="Y640" s="126"/>
    </row>
    <row r="641" customHeight="1" spans="23:25">
      <c r="W641" s="126"/>
      <c r="X641" s="126"/>
      <c r="Y641" s="126"/>
    </row>
    <row r="642" customHeight="1" spans="23:25">
      <c r="W642" s="126"/>
      <c r="X642" s="126"/>
      <c r="Y642" s="126"/>
    </row>
    <row r="643" customHeight="1" spans="23:25">
      <c r="W643" s="126"/>
      <c r="X643" s="126"/>
      <c r="Y643" s="126"/>
    </row>
    <row r="644" customHeight="1" spans="23:25">
      <c r="W644" s="126"/>
      <c r="X644" s="126"/>
      <c r="Y644" s="126"/>
    </row>
    <row r="645" customHeight="1" spans="23:25">
      <c r="W645" s="126"/>
      <c r="X645" s="126"/>
      <c r="Y645" s="126"/>
    </row>
    <row r="646" customHeight="1" spans="23:25">
      <c r="W646" s="126"/>
      <c r="X646" s="126"/>
      <c r="Y646" s="126"/>
    </row>
    <row r="647" customHeight="1" spans="23:25">
      <c r="W647" s="126"/>
      <c r="X647" s="126"/>
      <c r="Y647" s="126"/>
    </row>
    <row r="648" customHeight="1" spans="23:25">
      <c r="W648" s="126"/>
      <c r="X648" s="126"/>
      <c r="Y648" s="126"/>
    </row>
    <row r="649" customHeight="1" spans="23:25">
      <c r="W649" s="126"/>
      <c r="X649" s="126"/>
      <c r="Y649" s="126"/>
    </row>
    <row r="650" customHeight="1" spans="23:25">
      <c r="W650" s="126"/>
      <c r="X650" s="126"/>
      <c r="Y650" s="126"/>
    </row>
    <row r="651" customHeight="1" spans="23:25">
      <c r="W651" s="126"/>
      <c r="X651" s="126"/>
      <c r="Y651" s="126"/>
    </row>
    <row r="652" customHeight="1" spans="23:25">
      <c r="W652" s="126"/>
      <c r="X652" s="126"/>
      <c r="Y652" s="126"/>
    </row>
    <row r="653" customHeight="1" spans="23:25">
      <c r="W653" s="126"/>
      <c r="X653" s="126"/>
      <c r="Y653" s="126"/>
    </row>
    <row r="654" customHeight="1" spans="23:25">
      <c r="W654" s="126"/>
      <c r="X654" s="126"/>
      <c r="Y654" s="126"/>
    </row>
    <row r="655" customHeight="1" spans="23:25">
      <c r="W655" s="126"/>
      <c r="X655" s="126"/>
      <c r="Y655" s="126"/>
    </row>
    <row r="656" customHeight="1" spans="23:25">
      <c r="W656" s="126"/>
      <c r="X656" s="126"/>
      <c r="Y656" s="126"/>
    </row>
    <row r="657" customHeight="1" spans="23:25">
      <c r="W657" s="126"/>
      <c r="X657" s="126"/>
      <c r="Y657" s="126"/>
    </row>
    <row r="658" customHeight="1" spans="23:25">
      <c r="W658" s="126"/>
      <c r="X658" s="126"/>
      <c r="Y658" s="126"/>
    </row>
    <row r="659" customHeight="1" spans="23:25">
      <c r="W659" s="126"/>
      <c r="X659" s="126"/>
      <c r="Y659" s="126"/>
    </row>
    <row r="660" customHeight="1" spans="23:25">
      <c r="W660" s="126"/>
      <c r="X660" s="126"/>
      <c r="Y660" s="126"/>
    </row>
    <row r="661" customHeight="1" spans="23:25">
      <c r="W661" s="126"/>
      <c r="X661" s="126"/>
      <c r="Y661" s="126"/>
    </row>
    <row r="662" customHeight="1" spans="23:25">
      <c r="W662" s="126"/>
      <c r="X662" s="126"/>
      <c r="Y662" s="126"/>
    </row>
    <row r="663" customHeight="1" spans="23:25">
      <c r="W663" s="126"/>
      <c r="X663" s="126"/>
      <c r="Y663" s="126"/>
    </row>
    <row r="664" customHeight="1" spans="23:25">
      <c r="W664" s="126"/>
      <c r="X664" s="126"/>
      <c r="Y664" s="126"/>
    </row>
    <row r="665" customHeight="1" spans="23:25">
      <c r="W665" s="126"/>
      <c r="X665" s="126"/>
      <c r="Y665" s="126"/>
    </row>
    <row r="666" customHeight="1" spans="23:25">
      <c r="W666" s="126"/>
      <c r="X666" s="126"/>
      <c r="Y666" s="126"/>
    </row>
    <row r="667" customHeight="1" spans="23:25">
      <c r="W667" s="126"/>
      <c r="X667" s="126"/>
      <c r="Y667" s="126"/>
    </row>
    <row r="668" customHeight="1" spans="23:25">
      <c r="W668" s="126"/>
      <c r="X668" s="126"/>
      <c r="Y668" s="126"/>
    </row>
    <row r="669" customHeight="1" spans="23:25">
      <c r="W669" s="126"/>
      <c r="X669" s="126"/>
      <c r="Y669" s="126"/>
    </row>
    <row r="670" customHeight="1" spans="23:25">
      <c r="W670" s="126"/>
      <c r="X670" s="126"/>
      <c r="Y670" s="126"/>
    </row>
    <row r="671" customHeight="1" spans="23:25">
      <c r="W671" s="126"/>
      <c r="X671" s="126"/>
      <c r="Y671" s="126"/>
    </row>
    <row r="672" customHeight="1" spans="23:25">
      <c r="W672" s="126"/>
      <c r="X672" s="126"/>
      <c r="Y672" s="126"/>
    </row>
    <row r="673" customHeight="1" spans="23:25">
      <c r="W673" s="126"/>
      <c r="X673" s="126"/>
      <c r="Y673" s="126"/>
    </row>
    <row r="674" customHeight="1" spans="23:25">
      <c r="W674" s="126"/>
      <c r="X674" s="126"/>
      <c r="Y674" s="126"/>
    </row>
    <row r="675" customHeight="1" spans="23:25">
      <c r="W675" s="126"/>
      <c r="X675" s="126"/>
      <c r="Y675" s="126"/>
    </row>
    <row r="676" customHeight="1" spans="23:25">
      <c r="W676" s="126"/>
      <c r="X676" s="126"/>
      <c r="Y676" s="126"/>
    </row>
    <row r="677" customHeight="1" spans="23:25">
      <c r="W677" s="126"/>
      <c r="X677" s="126"/>
      <c r="Y677" s="126"/>
    </row>
    <row r="678" customHeight="1" spans="23:25">
      <c r="W678" s="126"/>
      <c r="X678" s="126"/>
      <c r="Y678" s="126"/>
    </row>
    <row r="679" customHeight="1" spans="23:25">
      <c r="W679" s="126"/>
      <c r="X679" s="126"/>
      <c r="Y679" s="126"/>
    </row>
    <row r="680" customHeight="1" spans="23:25">
      <c r="W680" s="126"/>
      <c r="X680" s="126"/>
      <c r="Y680" s="126"/>
    </row>
    <row r="681" customHeight="1" spans="23:25">
      <c r="W681" s="126"/>
      <c r="X681" s="126"/>
      <c r="Y681" s="126"/>
    </row>
    <row r="682" customHeight="1" spans="23:25">
      <c r="W682" s="126"/>
      <c r="X682" s="126"/>
      <c r="Y682" s="126"/>
    </row>
    <row r="683" customHeight="1" spans="23:25">
      <c r="W683" s="126"/>
      <c r="X683" s="126"/>
      <c r="Y683" s="126"/>
    </row>
    <row r="684" customHeight="1" spans="23:25">
      <c r="W684" s="126"/>
      <c r="X684" s="126"/>
      <c r="Y684" s="126"/>
    </row>
    <row r="685" customHeight="1" spans="23:25">
      <c r="W685" s="126"/>
      <c r="X685" s="126"/>
      <c r="Y685" s="126"/>
    </row>
    <row r="686" customHeight="1" spans="23:25">
      <c r="W686" s="126"/>
      <c r="X686" s="126"/>
      <c r="Y686" s="126"/>
    </row>
    <row r="687" customHeight="1" spans="23:25">
      <c r="W687" s="126"/>
      <c r="X687" s="126"/>
      <c r="Y687" s="126"/>
    </row>
    <row r="688" customHeight="1" spans="23:25">
      <c r="W688" s="126"/>
      <c r="X688" s="126"/>
      <c r="Y688" s="126"/>
    </row>
    <row r="689" customHeight="1" spans="23:25">
      <c r="W689" s="126"/>
      <c r="X689" s="126"/>
      <c r="Y689" s="126"/>
    </row>
    <row r="690" customHeight="1" spans="23:25">
      <c r="W690" s="126"/>
      <c r="X690" s="126"/>
      <c r="Y690" s="126"/>
    </row>
    <row r="691" customHeight="1" spans="23:25">
      <c r="W691" s="126"/>
      <c r="X691" s="126"/>
      <c r="Y691" s="126"/>
    </row>
    <row r="692" customHeight="1" spans="23:25">
      <c r="W692" s="126"/>
      <c r="X692" s="126"/>
      <c r="Y692" s="126"/>
    </row>
    <row r="693" customHeight="1" spans="23:25">
      <c r="W693" s="126"/>
      <c r="X693" s="126"/>
      <c r="Y693" s="126"/>
    </row>
    <row r="694" customHeight="1" spans="23:25">
      <c r="W694" s="126"/>
      <c r="X694" s="126"/>
      <c r="Y694" s="126"/>
    </row>
    <row r="695" customHeight="1" spans="23:25">
      <c r="W695" s="126"/>
      <c r="X695" s="126"/>
      <c r="Y695" s="126"/>
    </row>
    <row r="696" customHeight="1" spans="23:25">
      <c r="W696" s="126"/>
      <c r="X696" s="126"/>
      <c r="Y696" s="126"/>
    </row>
    <row r="697" customHeight="1" spans="23:25">
      <c r="W697" s="126"/>
      <c r="X697" s="126"/>
      <c r="Y697" s="126"/>
    </row>
    <row r="698" customHeight="1" spans="23:25">
      <c r="W698" s="126"/>
      <c r="X698" s="126"/>
      <c r="Y698" s="126"/>
    </row>
    <row r="699" customHeight="1" spans="23:25">
      <c r="W699" s="126"/>
      <c r="X699" s="126"/>
      <c r="Y699" s="126"/>
    </row>
    <row r="700" customHeight="1" spans="23:25">
      <c r="W700" s="126"/>
      <c r="X700" s="126"/>
      <c r="Y700" s="126"/>
    </row>
    <row r="701" customHeight="1" spans="23:25">
      <c r="W701" s="126"/>
      <c r="X701" s="126"/>
      <c r="Y701" s="126"/>
    </row>
    <row r="702" customHeight="1" spans="23:25">
      <c r="W702" s="126"/>
      <c r="X702" s="126"/>
      <c r="Y702" s="126"/>
    </row>
    <row r="703" customHeight="1" spans="23:25">
      <c r="W703" s="126"/>
      <c r="X703" s="126"/>
      <c r="Y703" s="126"/>
    </row>
    <row r="704" customHeight="1" spans="23:25">
      <c r="W704" s="126"/>
      <c r="X704" s="126"/>
      <c r="Y704" s="126"/>
    </row>
    <row r="705" customHeight="1" spans="23:25">
      <c r="W705" s="126"/>
      <c r="X705" s="126"/>
      <c r="Y705" s="126"/>
    </row>
    <row r="706" customHeight="1" spans="23:25">
      <c r="W706" s="126"/>
      <c r="X706" s="126"/>
      <c r="Y706" s="126"/>
    </row>
    <row r="707" customHeight="1" spans="23:25">
      <c r="W707" s="126"/>
      <c r="X707" s="126"/>
      <c r="Y707" s="126"/>
    </row>
    <row r="708" customHeight="1" spans="23:25">
      <c r="W708" s="126"/>
      <c r="X708" s="126"/>
      <c r="Y708" s="126"/>
    </row>
    <row r="709" customHeight="1" spans="23:25">
      <c r="W709" s="126"/>
      <c r="X709" s="126"/>
      <c r="Y709" s="126"/>
    </row>
    <row r="710" customHeight="1" spans="23:25">
      <c r="W710" s="126"/>
      <c r="X710" s="126"/>
      <c r="Y710" s="126"/>
    </row>
    <row r="711" customHeight="1" spans="23:25">
      <c r="W711" s="126"/>
      <c r="X711" s="126"/>
      <c r="Y711" s="126"/>
    </row>
    <row r="712" customHeight="1" spans="23:25">
      <c r="W712" s="126"/>
      <c r="X712" s="126"/>
      <c r="Y712" s="126"/>
    </row>
    <row r="713" customHeight="1" spans="23:25">
      <c r="W713" s="126"/>
      <c r="X713" s="126"/>
      <c r="Y713" s="126"/>
    </row>
    <row r="714" customHeight="1" spans="23:25">
      <c r="W714" s="126"/>
      <c r="X714" s="126"/>
      <c r="Y714" s="126"/>
    </row>
    <row r="715" customHeight="1" spans="23:25">
      <c r="W715" s="126"/>
      <c r="X715" s="126"/>
      <c r="Y715" s="126"/>
    </row>
    <row r="716" customHeight="1" spans="23:25">
      <c r="W716" s="126"/>
      <c r="X716" s="126"/>
      <c r="Y716" s="126"/>
    </row>
    <row r="717" customHeight="1" spans="23:25">
      <c r="W717" s="126"/>
      <c r="X717" s="126"/>
      <c r="Y717" s="126"/>
    </row>
    <row r="718" customHeight="1" spans="23:25">
      <c r="W718" s="126"/>
      <c r="X718" s="126"/>
      <c r="Y718" s="126"/>
    </row>
    <row r="719" customHeight="1" spans="23:25">
      <c r="W719" s="126"/>
      <c r="X719" s="126"/>
      <c r="Y719" s="126"/>
    </row>
    <row r="720" customHeight="1" spans="23:25">
      <c r="W720" s="126"/>
      <c r="X720" s="126"/>
      <c r="Y720" s="126"/>
    </row>
    <row r="721" customHeight="1" spans="23:25">
      <c r="W721" s="126"/>
      <c r="X721" s="126"/>
      <c r="Y721" s="126"/>
    </row>
    <row r="722" customHeight="1" spans="23:25">
      <c r="W722" s="126"/>
      <c r="X722" s="126"/>
      <c r="Y722" s="126"/>
    </row>
    <row r="723" customHeight="1" spans="23:25">
      <c r="W723" s="126"/>
      <c r="X723" s="126"/>
      <c r="Y723" s="126"/>
    </row>
    <row r="724" customHeight="1" spans="23:25">
      <c r="W724" s="126"/>
      <c r="X724" s="126"/>
      <c r="Y724" s="126"/>
    </row>
    <row r="725" customHeight="1" spans="23:25">
      <c r="W725" s="126"/>
      <c r="X725" s="126"/>
      <c r="Y725" s="126"/>
    </row>
    <row r="726" customHeight="1" spans="23:25">
      <c r="W726" s="126"/>
      <c r="X726" s="126"/>
      <c r="Y726" s="126"/>
    </row>
    <row r="727" customHeight="1" spans="23:25">
      <c r="W727" s="126"/>
      <c r="X727" s="126"/>
      <c r="Y727" s="126"/>
    </row>
    <row r="728" customHeight="1" spans="23:25">
      <c r="W728" s="126"/>
      <c r="X728" s="126"/>
      <c r="Y728" s="126"/>
    </row>
    <row r="729" customHeight="1" spans="23:25">
      <c r="W729" s="126"/>
      <c r="X729" s="126"/>
      <c r="Y729" s="126"/>
    </row>
    <row r="730" customHeight="1" spans="23:25">
      <c r="W730" s="126"/>
      <c r="X730" s="126"/>
      <c r="Y730" s="126"/>
    </row>
    <row r="731" customHeight="1" spans="23:25">
      <c r="W731" s="126"/>
      <c r="X731" s="126"/>
      <c r="Y731" s="126"/>
    </row>
    <row r="732" customHeight="1" spans="23:25">
      <c r="W732" s="126"/>
      <c r="X732" s="126"/>
      <c r="Y732" s="126"/>
    </row>
    <row r="733" customHeight="1" spans="23:25">
      <c r="W733" s="126"/>
      <c r="X733" s="126"/>
      <c r="Y733" s="126"/>
    </row>
    <row r="734" customHeight="1" spans="23:25">
      <c r="W734" s="126"/>
      <c r="X734" s="126"/>
      <c r="Y734" s="126"/>
    </row>
    <row r="735" customHeight="1" spans="23:25">
      <c r="W735" s="126"/>
      <c r="X735" s="126"/>
      <c r="Y735" s="126"/>
    </row>
    <row r="736" customHeight="1" spans="23:25">
      <c r="W736" s="126"/>
      <c r="X736" s="126"/>
      <c r="Y736" s="126"/>
    </row>
    <row r="737" customHeight="1" spans="23:25">
      <c r="W737" s="126"/>
      <c r="X737" s="126"/>
      <c r="Y737" s="126"/>
    </row>
    <row r="738" customHeight="1" spans="23:25">
      <c r="W738" s="126"/>
      <c r="X738" s="126"/>
      <c r="Y738" s="126"/>
    </row>
    <row r="739" customHeight="1" spans="23:25">
      <c r="W739" s="126"/>
      <c r="X739" s="126"/>
      <c r="Y739" s="126"/>
    </row>
    <row r="740" customHeight="1" spans="23:25">
      <c r="W740" s="126"/>
      <c r="X740" s="126"/>
      <c r="Y740" s="126"/>
    </row>
    <row r="741" customHeight="1" spans="23:25">
      <c r="W741" s="126"/>
      <c r="X741" s="126"/>
      <c r="Y741" s="126"/>
    </row>
    <row r="742" customHeight="1" spans="23:25">
      <c r="W742" s="126"/>
      <c r="X742" s="126"/>
      <c r="Y742" s="126"/>
    </row>
    <row r="743" customHeight="1" spans="23:25">
      <c r="W743" s="126"/>
      <c r="X743" s="126"/>
      <c r="Y743" s="126"/>
    </row>
    <row r="744" customHeight="1" spans="23:25">
      <c r="W744" s="126"/>
      <c r="X744" s="126"/>
      <c r="Y744" s="126"/>
    </row>
    <row r="745" customHeight="1" spans="23:25">
      <c r="W745" s="126"/>
      <c r="X745" s="126"/>
      <c r="Y745" s="126"/>
    </row>
    <row r="746" customHeight="1" spans="23:25">
      <c r="W746" s="126"/>
      <c r="X746" s="126"/>
      <c r="Y746" s="126"/>
    </row>
    <row r="747" customHeight="1" spans="23:25">
      <c r="W747" s="126"/>
      <c r="X747" s="126"/>
      <c r="Y747" s="126"/>
    </row>
    <row r="748" customHeight="1" spans="23:25">
      <c r="W748" s="126"/>
      <c r="X748" s="126"/>
      <c r="Y748" s="126"/>
    </row>
    <row r="749" customHeight="1" spans="23:25">
      <c r="W749" s="126"/>
      <c r="X749" s="126"/>
      <c r="Y749" s="126"/>
    </row>
    <row r="750" customHeight="1" spans="23:25">
      <c r="W750" s="126"/>
      <c r="X750" s="126"/>
      <c r="Y750" s="126"/>
    </row>
    <row r="751" customHeight="1" spans="23:25">
      <c r="W751" s="126"/>
      <c r="X751" s="126"/>
      <c r="Y751" s="126"/>
    </row>
    <row r="752" customHeight="1" spans="23:25">
      <c r="W752" s="126"/>
      <c r="X752" s="126"/>
      <c r="Y752" s="126"/>
    </row>
    <row r="753" customHeight="1" spans="23:25">
      <c r="W753" s="126"/>
      <c r="X753" s="126"/>
      <c r="Y753" s="126"/>
    </row>
    <row r="754" customHeight="1" spans="23:25">
      <c r="W754" s="126"/>
      <c r="X754" s="126"/>
      <c r="Y754" s="126"/>
    </row>
    <row r="755" customHeight="1" spans="23:25">
      <c r="W755" s="126"/>
      <c r="X755" s="126"/>
      <c r="Y755" s="126"/>
    </row>
    <row r="756" customHeight="1" spans="23:25">
      <c r="W756" s="126"/>
      <c r="X756" s="126"/>
      <c r="Y756" s="126"/>
    </row>
    <row r="757" customHeight="1" spans="23:25">
      <c r="W757" s="126"/>
      <c r="X757" s="126"/>
      <c r="Y757" s="126"/>
    </row>
    <row r="758" customHeight="1" spans="23:25">
      <c r="W758" s="126"/>
      <c r="X758" s="126"/>
      <c r="Y758" s="126"/>
    </row>
    <row r="759" customHeight="1" spans="23:25">
      <c r="W759" s="126"/>
      <c r="X759" s="126"/>
      <c r="Y759" s="126"/>
    </row>
    <row r="760" customHeight="1" spans="23:25">
      <c r="W760" s="126"/>
      <c r="X760" s="126"/>
      <c r="Y760" s="126"/>
    </row>
    <row r="761" customHeight="1" spans="23:25">
      <c r="W761" s="126"/>
      <c r="X761" s="126"/>
      <c r="Y761" s="126"/>
    </row>
    <row r="762" customHeight="1" spans="23:25">
      <c r="W762" s="126"/>
      <c r="X762" s="126"/>
      <c r="Y762" s="126"/>
    </row>
    <row r="763" customHeight="1" spans="23:25">
      <c r="W763" s="126"/>
      <c r="X763" s="126"/>
      <c r="Y763" s="126"/>
    </row>
    <row r="764" customHeight="1" spans="23:25">
      <c r="W764" s="126"/>
      <c r="X764" s="126"/>
      <c r="Y764" s="126"/>
    </row>
    <row r="765" customHeight="1" spans="23:25">
      <c r="W765" s="126"/>
      <c r="X765" s="126"/>
      <c r="Y765" s="126"/>
    </row>
    <row r="766" customHeight="1" spans="23:25">
      <c r="W766" s="126"/>
      <c r="X766" s="126"/>
      <c r="Y766" s="126"/>
    </row>
    <row r="767" customHeight="1" spans="23:25">
      <c r="W767" s="126"/>
      <c r="X767" s="126"/>
      <c r="Y767" s="126"/>
    </row>
    <row r="768" customHeight="1" spans="23:25">
      <c r="W768" s="126"/>
      <c r="X768" s="126"/>
      <c r="Y768" s="126"/>
    </row>
    <row r="769" customHeight="1" spans="23:25">
      <c r="W769" s="126"/>
      <c r="X769" s="126"/>
      <c r="Y769" s="126"/>
    </row>
    <row r="770" customHeight="1" spans="23:25">
      <c r="W770" s="126"/>
      <c r="X770" s="126"/>
      <c r="Y770" s="126"/>
    </row>
    <row r="771" customHeight="1" spans="23:25">
      <c r="W771" s="126"/>
      <c r="X771" s="126"/>
      <c r="Y771" s="126"/>
    </row>
    <row r="772" customHeight="1" spans="23:25">
      <c r="W772" s="126"/>
      <c r="X772" s="126"/>
      <c r="Y772" s="126"/>
    </row>
    <row r="773" customHeight="1" spans="23:25">
      <c r="W773" s="126"/>
      <c r="X773" s="126"/>
      <c r="Y773" s="126"/>
    </row>
    <row r="774" customHeight="1" spans="23:25">
      <c r="W774" s="126"/>
      <c r="X774" s="126"/>
      <c r="Y774" s="126"/>
    </row>
    <row r="775" customHeight="1" spans="23:25">
      <c r="W775" s="126"/>
      <c r="X775" s="126"/>
      <c r="Y775" s="126"/>
    </row>
    <row r="776" customHeight="1" spans="23:25">
      <c r="W776" s="126"/>
      <c r="X776" s="126"/>
      <c r="Y776" s="126"/>
    </row>
    <row r="777" customHeight="1" spans="23:25">
      <c r="W777" s="126"/>
      <c r="X777" s="126"/>
      <c r="Y777" s="126"/>
    </row>
    <row r="778" customHeight="1" spans="23:25">
      <c r="W778" s="126"/>
      <c r="X778" s="126"/>
      <c r="Y778" s="126"/>
    </row>
    <row r="779" customHeight="1" spans="23:25">
      <c r="W779" s="126"/>
      <c r="X779" s="126"/>
      <c r="Y779" s="126"/>
    </row>
    <row r="780" customHeight="1" spans="23:25">
      <c r="W780" s="126"/>
      <c r="X780" s="126"/>
      <c r="Y780" s="126"/>
    </row>
    <row r="781" customHeight="1" spans="23:25">
      <c r="W781" s="126"/>
      <c r="X781" s="126"/>
      <c r="Y781" s="126"/>
    </row>
    <row r="782" customHeight="1" spans="23:25">
      <c r="W782" s="126"/>
      <c r="X782" s="126"/>
      <c r="Y782" s="126"/>
    </row>
    <row r="783" customHeight="1" spans="23:25">
      <c r="W783" s="126"/>
      <c r="X783" s="126"/>
      <c r="Y783" s="126"/>
    </row>
    <row r="784" customHeight="1" spans="23:25">
      <c r="W784" s="126"/>
      <c r="X784" s="126"/>
      <c r="Y784" s="126"/>
    </row>
    <row r="785" customHeight="1" spans="23:25">
      <c r="W785" s="126"/>
      <c r="X785" s="126"/>
      <c r="Y785" s="126"/>
    </row>
    <row r="786" customHeight="1" spans="23:25">
      <c r="W786" s="126"/>
      <c r="X786" s="126"/>
      <c r="Y786" s="126"/>
    </row>
    <row r="787" customHeight="1" spans="23:25">
      <c r="W787" s="126"/>
      <c r="X787" s="126"/>
      <c r="Y787" s="126"/>
    </row>
    <row r="788" customHeight="1" spans="23:25">
      <c r="W788" s="126"/>
      <c r="X788" s="126"/>
      <c r="Y788" s="126"/>
    </row>
    <row r="789" customHeight="1" spans="23:25">
      <c r="W789" s="126"/>
      <c r="X789" s="126"/>
      <c r="Y789" s="126"/>
    </row>
    <row r="790" customHeight="1" spans="23:25">
      <c r="W790" s="126"/>
      <c r="X790" s="126"/>
      <c r="Y790" s="126"/>
    </row>
    <row r="791" customHeight="1" spans="23:25">
      <c r="W791" s="126"/>
      <c r="X791" s="126"/>
      <c r="Y791" s="126"/>
    </row>
    <row r="792" customHeight="1" spans="23:25">
      <c r="W792" s="126"/>
      <c r="X792" s="126"/>
      <c r="Y792" s="126"/>
    </row>
    <row r="793" customHeight="1" spans="23:25">
      <c r="W793" s="126"/>
      <c r="X793" s="126"/>
      <c r="Y793" s="126"/>
    </row>
    <row r="794" customHeight="1" spans="23:25">
      <c r="W794" s="126"/>
      <c r="X794" s="126"/>
      <c r="Y794" s="126"/>
    </row>
    <row r="795" customHeight="1" spans="23:25">
      <c r="W795" s="126"/>
      <c r="X795" s="126"/>
      <c r="Y795" s="126"/>
    </row>
    <row r="796" customHeight="1" spans="23:25">
      <c r="W796" s="126"/>
      <c r="X796" s="126"/>
      <c r="Y796" s="126"/>
    </row>
    <row r="797" customHeight="1" spans="23:25">
      <c r="W797" s="126"/>
      <c r="X797" s="126"/>
      <c r="Y797" s="126"/>
    </row>
    <row r="798" customHeight="1" spans="23:25">
      <c r="W798" s="126"/>
      <c r="X798" s="126"/>
      <c r="Y798" s="126"/>
    </row>
    <row r="799" customHeight="1" spans="23:25">
      <c r="W799" s="126"/>
      <c r="X799" s="126"/>
      <c r="Y799" s="126"/>
    </row>
    <row r="800" customHeight="1" spans="23:25">
      <c r="W800" s="126"/>
      <c r="X800" s="126"/>
      <c r="Y800" s="126"/>
    </row>
    <row r="801" customHeight="1" spans="23:25">
      <c r="W801" s="126"/>
      <c r="X801" s="126"/>
      <c r="Y801" s="126"/>
    </row>
    <row r="802" customHeight="1" spans="23:25">
      <c r="W802" s="126"/>
      <c r="X802" s="126"/>
      <c r="Y802" s="126"/>
    </row>
    <row r="803" customHeight="1" spans="23:25">
      <c r="W803" s="126"/>
      <c r="X803" s="126"/>
      <c r="Y803" s="126"/>
    </row>
    <row r="804" customHeight="1" spans="23:25">
      <c r="W804" s="126"/>
      <c r="X804" s="126"/>
      <c r="Y804" s="126"/>
    </row>
    <row r="805" customHeight="1" spans="23:25">
      <c r="W805" s="126"/>
      <c r="X805" s="126"/>
      <c r="Y805" s="126"/>
    </row>
    <row r="806" customHeight="1" spans="23:25">
      <c r="W806" s="126"/>
      <c r="X806" s="126"/>
      <c r="Y806" s="126"/>
    </row>
    <row r="807" customHeight="1" spans="23:25">
      <c r="W807" s="126"/>
      <c r="X807" s="126"/>
      <c r="Y807" s="126"/>
    </row>
    <row r="808" customHeight="1" spans="23:25">
      <c r="W808" s="126"/>
      <c r="X808" s="126"/>
      <c r="Y808" s="126"/>
    </row>
    <row r="809" customHeight="1" spans="23:25">
      <c r="W809" s="126"/>
      <c r="X809" s="126"/>
      <c r="Y809" s="126"/>
    </row>
    <row r="810" customHeight="1" spans="23:25">
      <c r="W810" s="126"/>
      <c r="X810" s="126"/>
      <c r="Y810" s="126"/>
    </row>
    <row r="811" customHeight="1" spans="23:25">
      <c r="W811" s="126"/>
      <c r="X811" s="126"/>
      <c r="Y811" s="126"/>
    </row>
    <row r="812" customHeight="1" spans="23:25">
      <c r="W812" s="126"/>
      <c r="X812" s="126"/>
      <c r="Y812" s="126"/>
    </row>
    <row r="813" customHeight="1" spans="23:25">
      <c r="W813" s="126"/>
      <c r="X813" s="126"/>
      <c r="Y813" s="126"/>
    </row>
    <row r="814" customHeight="1" spans="23:25">
      <c r="W814" s="126"/>
      <c r="X814" s="126"/>
      <c r="Y814" s="126"/>
    </row>
    <row r="815" customHeight="1" spans="23:25">
      <c r="W815" s="126"/>
      <c r="X815" s="126"/>
      <c r="Y815" s="126"/>
    </row>
    <row r="816" customHeight="1" spans="23:25">
      <c r="W816" s="126"/>
      <c r="X816" s="126"/>
      <c r="Y816" s="126"/>
    </row>
    <row r="817" customHeight="1" spans="23:25">
      <c r="W817" s="126"/>
      <c r="X817" s="126"/>
      <c r="Y817" s="126"/>
    </row>
    <row r="818" customHeight="1" spans="23:25">
      <c r="W818" s="126"/>
      <c r="X818" s="126"/>
      <c r="Y818" s="126"/>
    </row>
    <row r="819" customHeight="1" spans="23:25">
      <c r="W819" s="126"/>
      <c r="X819" s="126"/>
      <c r="Y819" s="126"/>
    </row>
    <row r="820" customHeight="1" spans="23:25">
      <c r="W820" s="126"/>
      <c r="X820" s="126"/>
      <c r="Y820" s="126"/>
    </row>
    <row r="821" customHeight="1" spans="23:25">
      <c r="W821" s="126"/>
      <c r="X821" s="126"/>
      <c r="Y821" s="126"/>
    </row>
    <row r="822" customHeight="1" spans="23:25">
      <c r="W822" s="126"/>
      <c r="X822" s="126"/>
      <c r="Y822" s="126"/>
    </row>
    <row r="823" customHeight="1" spans="23:25">
      <c r="W823" s="126"/>
      <c r="X823" s="126"/>
      <c r="Y823" s="126"/>
    </row>
    <row r="824" customHeight="1" spans="23:25">
      <c r="W824" s="126"/>
      <c r="X824" s="126"/>
      <c r="Y824" s="126"/>
    </row>
    <row r="825" customHeight="1" spans="23:25">
      <c r="W825" s="126"/>
      <c r="X825" s="126"/>
      <c r="Y825" s="126"/>
    </row>
    <row r="826" customHeight="1" spans="23:25">
      <c r="W826" s="126"/>
      <c r="X826" s="126"/>
      <c r="Y826" s="126"/>
    </row>
    <row r="827" customHeight="1" spans="23:25">
      <c r="W827" s="126"/>
      <c r="X827" s="126"/>
      <c r="Y827" s="126"/>
    </row>
    <row r="828" customHeight="1" spans="23:25">
      <c r="W828" s="126"/>
      <c r="X828" s="126"/>
      <c r="Y828" s="126"/>
    </row>
    <row r="829" customHeight="1" spans="23:25">
      <c r="W829" s="126"/>
      <c r="X829" s="126"/>
      <c r="Y829" s="126"/>
    </row>
    <row r="830" customHeight="1" spans="23:25">
      <c r="W830" s="126"/>
      <c r="X830" s="126"/>
      <c r="Y830" s="126"/>
    </row>
    <row r="831" customHeight="1" spans="23:25">
      <c r="W831" s="126"/>
      <c r="X831" s="126"/>
      <c r="Y831" s="126"/>
    </row>
    <row r="832" customHeight="1" spans="23:25">
      <c r="W832" s="126"/>
      <c r="X832" s="126"/>
      <c r="Y832" s="126"/>
    </row>
    <row r="833" customHeight="1" spans="23:25">
      <c r="W833" s="126"/>
      <c r="X833" s="126"/>
      <c r="Y833" s="126"/>
    </row>
    <row r="834" customHeight="1" spans="23:25">
      <c r="W834" s="126"/>
      <c r="X834" s="126"/>
      <c r="Y834" s="126"/>
    </row>
    <row r="835" customHeight="1" spans="23:25">
      <c r="W835" s="126"/>
      <c r="X835" s="126"/>
      <c r="Y835" s="126"/>
    </row>
    <row r="836" customHeight="1" spans="23:25">
      <c r="W836" s="126"/>
      <c r="X836" s="126"/>
      <c r="Y836" s="126"/>
    </row>
    <row r="837" customHeight="1" spans="23:25">
      <c r="W837" s="126"/>
      <c r="X837" s="126"/>
      <c r="Y837" s="126"/>
    </row>
    <row r="838" customHeight="1" spans="23:25">
      <c r="W838" s="126"/>
      <c r="X838" s="126"/>
      <c r="Y838" s="126"/>
    </row>
    <row r="839" customHeight="1" spans="23:25">
      <c r="W839" s="126"/>
      <c r="X839" s="126"/>
      <c r="Y839" s="126"/>
    </row>
    <row r="840" customHeight="1" spans="23:25">
      <c r="W840" s="126"/>
      <c r="X840" s="126"/>
      <c r="Y840" s="126"/>
    </row>
    <row r="841" customHeight="1" spans="23:25">
      <c r="W841" s="126"/>
      <c r="X841" s="126"/>
      <c r="Y841" s="126"/>
    </row>
    <row r="842" customHeight="1" spans="23:25">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19444444444445" footer="0.511805555555556"/>
  <pageSetup paperSize="9" scale="56" fitToHeight="0" orientation="landscape"/>
  <headerFooter alignWithMargins="0">
    <oddHeader>&amp;R&amp;"宋体,常规"&amp;10表&amp;"Times New Roman,常规"4-5-3
&amp;"宋体,常规"共&amp;"Times New Roman,常规"&amp;N&amp;"宋体,常规"页第&amp;"Times New Roman,常规"&amp;P&amp;"宋体,常规"页</oddHeader>
  </headerFooter>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topLeftCell="K1"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25"/>
      <c r="X1" s="125"/>
      <c r="Y1" s="125"/>
      <c r="Z1" s="3"/>
      <c r="AA1" s="3"/>
      <c r="AB1" s="3"/>
      <c r="AC1" s="3"/>
      <c r="AD1" s="3"/>
    </row>
    <row r="2" ht="30" customHeight="1" spans="1:30">
      <c r="A2" s="4" t="s">
        <v>1107</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55" t="s">
        <v>1097</v>
      </c>
      <c r="P5" s="55" t="s">
        <v>1108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117"/>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0"/>
      <c r="K7" s="10"/>
      <c r="L7" s="10"/>
      <c r="M7" s="10"/>
      <c r="N7" s="10"/>
      <c r="O7" s="10"/>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0"/>
      <c r="K8" s="10"/>
      <c r="L8" s="10"/>
      <c r="M8" s="10"/>
      <c r="N8" s="10"/>
      <c r="O8" s="10"/>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0"/>
      <c r="K9" s="10"/>
      <c r="L9" s="10"/>
      <c r="M9" s="10"/>
      <c r="N9" s="10"/>
      <c r="O9" s="10"/>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0"/>
      <c r="K10" s="10"/>
      <c r="L10" s="10"/>
      <c r="M10" s="10"/>
      <c r="N10" s="10"/>
      <c r="O10" s="10"/>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0"/>
      <c r="K11" s="10"/>
      <c r="L11" s="10"/>
      <c r="M11" s="10"/>
      <c r="N11" s="10"/>
      <c r="O11" s="10"/>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0"/>
      <c r="K12" s="10"/>
      <c r="L12" s="10"/>
      <c r="M12" s="10"/>
      <c r="N12" s="10"/>
      <c r="O12" s="10"/>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0"/>
      <c r="K13" s="10"/>
      <c r="L13" s="10"/>
      <c r="M13" s="10"/>
      <c r="N13" s="10"/>
      <c r="O13" s="10"/>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0"/>
      <c r="K14" s="10"/>
      <c r="L14" s="10"/>
      <c r="M14" s="10"/>
      <c r="N14" s="10"/>
      <c r="O14" s="10"/>
      <c r="P14" s="10"/>
      <c r="Q14" s="10"/>
      <c r="R14" s="10"/>
      <c r="S14" s="10"/>
      <c r="T14" s="145"/>
      <c r="U14" s="145"/>
      <c r="V14" s="14"/>
      <c r="W14" s="131"/>
      <c r="X14" s="132"/>
      <c r="Y14" s="169"/>
      <c r="Z14" s="14"/>
      <c r="AA14" s="14"/>
      <c r="AB14" s="14">
        <f t="shared" si="0"/>
        <v>0</v>
      </c>
      <c r="AC14" s="14" t="str">
        <f t="shared" si="1"/>
        <v/>
      </c>
      <c r="AD14" s="20"/>
    </row>
    <row r="15" customHeight="1" spans="1:30">
      <c r="A15" s="10">
        <v>9</v>
      </c>
      <c r="B15" s="10"/>
      <c r="C15" s="10"/>
      <c r="D15" s="10"/>
      <c r="E15" s="10"/>
      <c r="F15" s="10"/>
      <c r="G15" s="10"/>
      <c r="H15" s="10"/>
      <c r="I15" s="10"/>
      <c r="J15" s="10"/>
      <c r="K15" s="10"/>
      <c r="L15" s="10"/>
      <c r="M15" s="10"/>
      <c r="N15" s="10"/>
      <c r="O15" s="10"/>
      <c r="P15" s="10"/>
      <c r="Q15" s="10"/>
      <c r="R15" s="10"/>
      <c r="S15" s="10"/>
      <c r="T15" s="145"/>
      <c r="U15" s="145"/>
      <c r="V15" s="14"/>
      <c r="W15" s="131"/>
      <c r="X15" s="132"/>
      <c r="Y15" s="169"/>
      <c r="Z15" s="14"/>
      <c r="AA15" s="14"/>
      <c r="AB15" s="14">
        <f t="shared" si="0"/>
        <v>0</v>
      </c>
      <c r="AC15" s="14" t="str">
        <f t="shared" si="1"/>
        <v/>
      </c>
      <c r="AD15" s="20"/>
    </row>
    <row r="16" customHeight="1" spans="1:30">
      <c r="A16" s="10">
        <v>10</v>
      </c>
      <c r="B16" s="10"/>
      <c r="C16" s="10"/>
      <c r="D16" s="10"/>
      <c r="E16" s="10"/>
      <c r="F16" s="10"/>
      <c r="G16" s="10"/>
      <c r="H16" s="10"/>
      <c r="I16" s="10"/>
      <c r="J16" s="10"/>
      <c r="K16" s="10"/>
      <c r="L16" s="10"/>
      <c r="M16" s="10"/>
      <c r="N16" s="10"/>
      <c r="O16" s="10"/>
      <c r="P16" s="10"/>
      <c r="Q16" s="10"/>
      <c r="R16" s="10"/>
      <c r="S16" s="10"/>
      <c r="T16" s="145"/>
      <c r="U16" s="145"/>
      <c r="V16" s="14"/>
      <c r="W16" s="131"/>
      <c r="X16" s="132"/>
      <c r="Y16" s="169"/>
      <c r="Z16" s="14"/>
      <c r="AA16" s="14"/>
      <c r="AB16" s="14">
        <f t="shared" si="0"/>
        <v>0</v>
      </c>
      <c r="AC16" s="14" t="str">
        <f t="shared" si="1"/>
        <v/>
      </c>
      <c r="AD16" s="20"/>
    </row>
    <row r="17" customHeight="1" spans="1:30">
      <c r="A17" s="10">
        <v>11</v>
      </c>
      <c r="B17" s="10"/>
      <c r="C17" s="10"/>
      <c r="D17" s="10"/>
      <c r="E17" s="10"/>
      <c r="F17" s="10"/>
      <c r="G17" s="10"/>
      <c r="H17" s="10"/>
      <c r="I17" s="10"/>
      <c r="J17" s="10"/>
      <c r="K17" s="10"/>
      <c r="L17" s="10"/>
      <c r="M17" s="10"/>
      <c r="N17" s="10"/>
      <c r="O17" s="10"/>
      <c r="P17" s="10"/>
      <c r="Q17" s="10"/>
      <c r="R17" s="10"/>
      <c r="S17" s="10"/>
      <c r="T17" s="145"/>
      <c r="U17" s="145"/>
      <c r="V17" s="14"/>
      <c r="W17" s="131"/>
      <c r="X17" s="132"/>
      <c r="Y17" s="169"/>
      <c r="Z17" s="14"/>
      <c r="AA17" s="14"/>
      <c r="AB17" s="14">
        <f t="shared" si="0"/>
        <v>0</v>
      </c>
      <c r="AC17" s="14" t="str">
        <f t="shared" si="1"/>
        <v/>
      </c>
      <c r="AD17" s="20"/>
    </row>
    <row r="18" customHeight="1" spans="1:30">
      <c r="A18" s="10">
        <v>12</v>
      </c>
      <c r="B18" s="10"/>
      <c r="C18" s="10"/>
      <c r="D18" s="10"/>
      <c r="E18" s="10"/>
      <c r="F18" s="10"/>
      <c r="G18" s="10"/>
      <c r="H18" s="10"/>
      <c r="I18" s="10"/>
      <c r="J18" s="10"/>
      <c r="K18" s="10"/>
      <c r="L18" s="10"/>
      <c r="M18" s="10"/>
      <c r="N18" s="10"/>
      <c r="O18" s="10"/>
      <c r="P18" s="10"/>
      <c r="Q18" s="10"/>
      <c r="R18" s="10"/>
      <c r="S18" s="10"/>
      <c r="T18" s="145"/>
      <c r="U18" s="145"/>
      <c r="V18" s="14"/>
      <c r="W18" s="131"/>
      <c r="X18" s="132"/>
      <c r="Y18" s="169"/>
      <c r="Z18" s="14"/>
      <c r="AA18" s="14"/>
      <c r="AB18" s="14">
        <f t="shared" si="0"/>
        <v>0</v>
      </c>
      <c r="AC18" s="14" t="str">
        <f t="shared" si="1"/>
        <v/>
      </c>
      <c r="AD18" s="20"/>
    </row>
    <row r="19" customHeight="1" spans="1:30">
      <c r="A19" s="10">
        <v>13</v>
      </c>
      <c r="B19" s="10"/>
      <c r="C19" s="10"/>
      <c r="D19" s="10"/>
      <c r="E19" s="10"/>
      <c r="F19" s="10"/>
      <c r="G19" s="10"/>
      <c r="H19" s="10"/>
      <c r="I19" s="10"/>
      <c r="J19" s="10"/>
      <c r="K19" s="10"/>
      <c r="L19" s="10"/>
      <c r="M19" s="10"/>
      <c r="N19" s="10"/>
      <c r="O19" s="10"/>
      <c r="P19" s="10"/>
      <c r="Q19" s="10"/>
      <c r="R19" s="10"/>
      <c r="S19" s="10"/>
      <c r="T19" s="145"/>
      <c r="U19" s="145"/>
      <c r="V19" s="14"/>
      <c r="W19" s="131"/>
      <c r="X19" s="132"/>
      <c r="Y19" s="169"/>
      <c r="Z19" s="14"/>
      <c r="AA19" s="14"/>
      <c r="AB19" s="14">
        <f t="shared" si="0"/>
        <v>0</v>
      </c>
      <c r="AC19" s="14" t="str">
        <f t="shared" si="1"/>
        <v/>
      </c>
      <c r="AD19" s="20"/>
    </row>
    <row r="20" customHeight="1" spans="1:30">
      <c r="A20" s="10">
        <v>14</v>
      </c>
      <c r="B20" s="10"/>
      <c r="C20" s="10"/>
      <c r="D20" s="10"/>
      <c r="E20" s="10"/>
      <c r="F20" s="10"/>
      <c r="G20" s="10"/>
      <c r="H20" s="10"/>
      <c r="I20" s="10"/>
      <c r="J20" s="10"/>
      <c r="K20" s="10"/>
      <c r="L20" s="10"/>
      <c r="M20" s="10"/>
      <c r="N20" s="10"/>
      <c r="O20" s="10"/>
      <c r="P20" s="10"/>
      <c r="Q20" s="10"/>
      <c r="R20" s="10"/>
      <c r="S20" s="10"/>
      <c r="T20" s="145"/>
      <c r="U20" s="145"/>
      <c r="V20" s="14"/>
      <c r="W20" s="131"/>
      <c r="X20" s="132"/>
      <c r="Y20" s="169"/>
      <c r="Z20" s="14"/>
      <c r="AA20" s="14"/>
      <c r="AB20" s="14">
        <f t="shared" si="0"/>
        <v>0</v>
      </c>
      <c r="AC20" s="14" t="str">
        <f t="shared" si="1"/>
        <v/>
      </c>
      <c r="AD20" s="20"/>
    </row>
    <row r="21" customHeight="1" spans="1:30">
      <c r="A21" s="10">
        <v>15</v>
      </c>
      <c r="B21" s="10"/>
      <c r="C21" s="10"/>
      <c r="D21" s="10"/>
      <c r="E21" s="10"/>
      <c r="F21" s="10"/>
      <c r="G21" s="10"/>
      <c r="H21" s="10"/>
      <c r="I21" s="10"/>
      <c r="J21" s="10"/>
      <c r="K21" s="10"/>
      <c r="L21" s="10"/>
      <c r="M21" s="10"/>
      <c r="N21" s="10"/>
      <c r="O21" s="10"/>
      <c r="P21" s="10"/>
      <c r="Q21" s="10"/>
      <c r="R21" s="10"/>
      <c r="S21" s="10"/>
      <c r="T21" s="145"/>
      <c r="U21" s="145"/>
      <c r="V21" s="14"/>
      <c r="W21" s="131"/>
      <c r="X21" s="132"/>
      <c r="Y21" s="169"/>
      <c r="Z21" s="14"/>
      <c r="AA21" s="14"/>
      <c r="AB21" s="14">
        <f t="shared" si="0"/>
        <v>0</v>
      </c>
      <c r="AC21" s="14" t="str">
        <f t="shared" si="1"/>
        <v/>
      </c>
      <c r="AD21" s="20"/>
    </row>
    <row r="22" customHeight="1" spans="1:30">
      <c r="A22" s="10">
        <v>16</v>
      </c>
      <c r="B22" s="10"/>
      <c r="C22" s="10"/>
      <c r="D22" s="10"/>
      <c r="E22" s="10"/>
      <c r="F22" s="10"/>
      <c r="G22" s="10"/>
      <c r="H22" s="10"/>
      <c r="I22" s="10"/>
      <c r="J22" s="10"/>
      <c r="K22" s="10"/>
      <c r="L22" s="10"/>
      <c r="M22" s="10"/>
      <c r="N22" s="10"/>
      <c r="O22" s="10"/>
      <c r="P22" s="10"/>
      <c r="Q22" s="10"/>
      <c r="R22" s="10"/>
      <c r="S22" s="10"/>
      <c r="T22" s="145"/>
      <c r="U22" s="145"/>
      <c r="V22" s="14"/>
      <c r="W22" s="131"/>
      <c r="X22" s="132"/>
      <c r="Y22" s="169"/>
      <c r="Z22" s="14"/>
      <c r="AA22" s="14"/>
      <c r="AB22" s="14">
        <f t="shared" si="0"/>
        <v>0</v>
      </c>
      <c r="AC22" s="14" t="str">
        <f t="shared" si="1"/>
        <v/>
      </c>
      <c r="AD22" s="20"/>
    </row>
    <row r="23" customHeight="1" spans="1:30">
      <c r="A23" s="10">
        <v>17</v>
      </c>
      <c r="B23" s="10"/>
      <c r="C23" s="10"/>
      <c r="D23" s="10"/>
      <c r="E23" s="10"/>
      <c r="F23" s="10"/>
      <c r="G23" s="10"/>
      <c r="H23" s="10"/>
      <c r="I23" s="10"/>
      <c r="J23" s="10"/>
      <c r="K23" s="10"/>
      <c r="L23" s="10"/>
      <c r="M23" s="10"/>
      <c r="N23" s="10"/>
      <c r="O23" s="10"/>
      <c r="P23" s="10"/>
      <c r="Q23" s="10"/>
      <c r="R23" s="10"/>
      <c r="S23" s="10"/>
      <c r="T23" s="145"/>
      <c r="U23" s="145"/>
      <c r="V23" s="14"/>
      <c r="W23" s="131"/>
      <c r="X23" s="132"/>
      <c r="Y23" s="169"/>
      <c r="Z23" s="14"/>
      <c r="AA23" s="14"/>
      <c r="AB23" s="14">
        <f t="shared" si="0"/>
        <v>0</v>
      </c>
      <c r="AC23" s="14" t="str">
        <f t="shared" si="1"/>
        <v/>
      </c>
      <c r="AD23" s="20"/>
    </row>
    <row r="24" customHeight="1" spans="1:30">
      <c r="A24" s="10">
        <v>18</v>
      </c>
      <c r="B24" s="10"/>
      <c r="C24" s="10"/>
      <c r="D24" s="10"/>
      <c r="E24" s="10"/>
      <c r="F24" s="10"/>
      <c r="G24" s="10"/>
      <c r="H24" s="10"/>
      <c r="I24" s="10"/>
      <c r="J24" s="10"/>
      <c r="K24" s="10"/>
      <c r="L24" s="10"/>
      <c r="M24" s="10"/>
      <c r="N24" s="10"/>
      <c r="O24" s="10"/>
      <c r="P24" s="10"/>
      <c r="Q24" s="10"/>
      <c r="R24" s="10"/>
      <c r="S24" s="10"/>
      <c r="T24" s="145"/>
      <c r="U24" s="145"/>
      <c r="V24" s="14"/>
      <c r="W24" s="131"/>
      <c r="X24" s="132"/>
      <c r="Y24" s="169"/>
      <c r="Z24" s="14"/>
      <c r="AA24" s="14"/>
      <c r="AB24" s="14">
        <f t="shared" si="0"/>
        <v>0</v>
      </c>
      <c r="AC24" s="14" t="str">
        <f t="shared" si="1"/>
        <v/>
      </c>
      <c r="AD24" s="20"/>
    </row>
    <row r="25" customHeight="1" spans="1:30">
      <c r="A25" s="16" t="s">
        <v>1105</v>
      </c>
      <c r="B25" s="16"/>
      <c r="C25" s="16"/>
      <c r="D25" s="16"/>
      <c r="E25" s="16"/>
      <c r="F25" s="16"/>
      <c r="G25" s="16"/>
      <c r="H25" s="16"/>
      <c r="I25" s="16"/>
      <c r="J25" s="16"/>
      <c r="K25" s="16"/>
      <c r="L25" s="16"/>
      <c r="M25" s="10"/>
      <c r="N25" s="10"/>
      <c r="O25" s="10"/>
      <c r="P25" s="10"/>
      <c r="Q25" s="10"/>
      <c r="R25" s="10"/>
      <c r="S25" s="10"/>
      <c r="T25" s="145"/>
      <c r="U25" s="145"/>
      <c r="V25" s="14"/>
      <c r="W25" s="131">
        <f>SUM(W7:W24)</f>
        <v>0</v>
      </c>
      <c r="X25" s="132"/>
      <c r="Y25" s="169">
        <f>SUM(Y7:Y24)</f>
        <v>0</v>
      </c>
      <c r="Z25" s="14"/>
      <c r="AA25" s="14">
        <f>SUM(AA7:AA24)</f>
        <v>0</v>
      </c>
      <c r="AB25" s="14">
        <f t="shared" si="0"/>
        <v>0</v>
      </c>
      <c r="AC25" s="14" t="str">
        <f t="shared" si="1"/>
        <v/>
      </c>
      <c r="AD25" s="20"/>
    </row>
    <row r="26" customHeight="1" spans="1:30">
      <c r="A26" s="16" t="s">
        <v>1086</v>
      </c>
      <c r="B26" s="16"/>
      <c r="C26" s="16"/>
      <c r="D26" s="16"/>
      <c r="E26" s="16"/>
      <c r="F26" s="16"/>
      <c r="G26" s="16"/>
      <c r="H26" s="16"/>
      <c r="I26" s="16"/>
      <c r="J26" s="16"/>
      <c r="K26" s="16"/>
      <c r="L26" s="16"/>
      <c r="M26" s="10"/>
      <c r="N26" s="10"/>
      <c r="O26" s="10"/>
      <c r="P26" s="10"/>
      <c r="Q26" s="10"/>
      <c r="R26" s="10"/>
      <c r="S26" s="10"/>
      <c r="T26" s="145"/>
      <c r="U26" s="145"/>
      <c r="V26" s="14"/>
      <c r="W26" s="131">
        <f>SUM(X7:X24)</f>
        <v>0</v>
      </c>
      <c r="X26" s="132"/>
      <c r="Y26" s="169">
        <f>SUM(Z7:Z24)</f>
        <v>0</v>
      </c>
      <c r="Z26" s="14"/>
      <c r="AA26" s="14">
        <v>0</v>
      </c>
      <c r="AB26" s="14">
        <f t="shared" si="0"/>
        <v>0</v>
      </c>
      <c r="AC26" s="14" t="str">
        <f t="shared" si="1"/>
        <v/>
      </c>
      <c r="AD26" s="20"/>
    </row>
    <row r="27" customHeight="1" spans="1:30">
      <c r="A27" s="16" t="s">
        <v>1106</v>
      </c>
      <c r="B27" s="16"/>
      <c r="C27" s="16"/>
      <c r="D27" s="16"/>
      <c r="E27" s="16"/>
      <c r="F27" s="16"/>
      <c r="G27" s="16"/>
      <c r="H27" s="16"/>
      <c r="I27" s="16"/>
      <c r="J27" s="16"/>
      <c r="K27" s="16"/>
      <c r="L27" s="16"/>
      <c r="M27" s="10"/>
      <c r="N27" s="10"/>
      <c r="O27" s="10"/>
      <c r="P27" s="10"/>
      <c r="Q27" s="10"/>
      <c r="R27" s="10"/>
      <c r="S27" s="10"/>
      <c r="T27" s="10"/>
      <c r="U27" s="84"/>
      <c r="V27" s="14"/>
      <c r="W27" s="131">
        <f>W25-W26</f>
        <v>0</v>
      </c>
      <c r="X27" s="132"/>
      <c r="Y27" s="169">
        <f>Y25-Y26</f>
        <v>0</v>
      </c>
      <c r="Z27" s="14"/>
      <c r="AA27" s="14">
        <f>AA25-AA26</f>
        <v>0</v>
      </c>
      <c r="AB27" s="14">
        <f t="shared" si="0"/>
        <v>0</v>
      </c>
      <c r="AC27" s="14" t="str">
        <f t="shared" si="1"/>
        <v/>
      </c>
      <c r="AD27" s="20"/>
    </row>
    <row r="28" customHeight="1" spans="1:27">
      <c r="A28" s="17" t="e">
        <f>#REF!&amp;#REF!</f>
        <v>#REF!</v>
      </c>
      <c r="W28" s="126"/>
      <c r="X28" s="126"/>
      <c r="Y28" s="126"/>
      <c r="AA28" s="27" t="e">
        <f>"评估人员："&amp;#REF!</f>
        <v>#REF!</v>
      </c>
    </row>
    <row r="29" customHeight="1" spans="1:25">
      <c r="A29" s="17" t="e">
        <f>CONCATENATE(#REF!,#REF!,#REF!,#REF!,#REF!,#REF!,#REF!)</f>
        <v>#REF!</v>
      </c>
      <c r="W29" s="126"/>
      <c r="X29" s="126"/>
      <c r="Y29" s="126"/>
    </row>
    <row r="30" customHeight="1" spans="23:25">
      <c r="W30" s="126"/>
      <c r="X30" s="126"/>
      <c r="Y30" s="126"/>
    </row>
    <row r="31" customHeight="1" spans="23:25">
      <c r="W31" s="126"/>
      <c r="X31" s="126"/>
      <c r="Y31" s="126"/>
    </row>
    <row r="32" customHeight="1" spans="23:25">
      <c r="W32" s="126"/>
      <c r="X32" s="126"/>
      <c r="Y32" s="126"/>
    </row>
    <row r="33" customHeight="1" spans="23:25">
      <c r="W33" s="126"/>
      <c r="X33" s="126"/>
      <c r="Y33" s="126"/>
    </row>
    <row r="34" customHeight="1" spans="23:25">
      <c r="W34" s="126"/>
      <c r="X34" s="126"/>
      <c r="Y34" s="126"/>
    </row>
    <row r="35" customHeight="1" spans="23:25">
      <c r="W35" s="126"/>
      <c r="X35" s="126"/>
      <c r="Y35" s="126"/>
    </row>
    <row r="36" customHeight="1" spans="23:25">
      <c r="W36" s="126"/>
      <c r="X36" s="126"/>
      <c r="Y36" s="126"/>
    </row>
    <row r="37" customHeight="1" spans="23:25">
      <c r="W37" s="126"/>
      <c r="X37" s="126"/>
      <c r="Y37" s="126"/>
    </row>
    <row r="38" customHeight="1" spans="23:25">
      <c r="W38" s="126"/>
      <c r="X38" s="126"/>
      <c r="Y38" s="126"/>
    </row>
    <row r="39" customHeight="1" spans="23:25">
      <c r="W39" s="126"/>
      <c r="X39" s="126"/>
      <c r="Y39" s="126"/>
    </row>
    <row r="40" customHeight="1" spans="23:25">
      <c r="W40" s="126"/>
      <c r="X40" s="126"/>
      <c r="Y40" s="126"/>
    </row>
    <row r="41" customHeight="1" spans="23:25">
      <c r="W41" s="126"/>
      <c r="X41" s="126"/>
      <c r="Y41" s="126"/>
    </row>
    <row r="42" customHeight="1" spans="23:25">
      <c r="W42" s="126"/>
      <c r="X42" s="126"/>
      <c r="Y42" s="126"/>
    </row>
    <row r="43" customHeight="1" spans="23:25">
      <c r="W43" s="126"/>
      <c r="X43" s="126"/>
      <c r="Y43" s="126"/>
    </row>
    <row r="44" customHeight="1" spans="23:25">
      <c r="W44" s="126"/>
      <c r="X44" s="126"/>
      <c r="Y44" s="126"/>
    </row>
    <row r="45" customHeight="1" spans="23:25">
      <c r="W45" s="126"/>
      <c r="X45" s="126"/>
      <c r="Y45" s="126"/>
    </row>
    <row r="46" customHeight="1" spans="23:25">
      <c r="W46" s="126"/>
      <c r="X46" s="126"/>
      <c r="Y46" s="126"/>
    </row>
    <row r="47" customHeight="1" spans="23:25">
      <c r="W47" s="126"/>
      <c r="X47" s="126"/>
      <c r="Y47" s="126"/>
    </row>
    <row r="48" customHeight="1" spans="23:25">
      <c r="W48" s="126"/>
      <c r="X48" s="126"/>
      <c r="Y48" s="126"/>
    </row>
    <row r="49" customHeight="1" spans="23:25">
      <c r="W49" s="126"/>
      <c r="X49" s="126"/>
      <c r="Y49" s="126"/>
    </row>
    <row r="50" customHeight="1" spans="23:25">
      <c r="W50" s="126"/>
      <c r="X50" s="126"/>
      <c r="Y50" s="126"/>
    </row>
    <row r="51" customHeight="1" spans="23:25">
      <c r="W51" s="126"/>
      <c r="X51" s="126"/>
      <c r="Y51" s="126"/>
    </row>
    <row r="52" customHeight="1" spans="23:25">
      <c r="W52" s="126"/>
      <c r="X52" s="126"/>
      <c r="Y52" s="126"/>
    </row>
    <row r="53" customHeight="1" spans="23:25">
      <c r="W53" s="126"/>
      <c r="X53" s="126"/>
      <c r="Y53" s="126"/>
    </row>
    <row r="54" customHeight="1" spans="23:25">
      <c r="W54" s="126"/>
      <c r="X54" s="126"/>
      <c r="Y54" s="126"/>
    </row>
    <row r="55" customHeight="1" spans="23:25">
      <c r="W55" s="126"/>
      <c r="X55" s="126"/>
      <c r="Y55" s="126"/>
    </row>
    <row r="56" customHeight="1" spans="23:25">
      <c r="W56" s="126"/>
      <c r="X56" s="126"/>
      <c r="Y56" s="126"/>
    </row>
    <row r="57" customHeight="1" spans="23:25">
      <c r="W57" s="126"/>
      <c r="X57" s="126"/>
      <c r="Y57" s="126"/>
    </row>
    <row r="58" customHeight="1" spans="23:25">
      <c r="W58" s="126"/>
      <c r="X58" s="126"/>
      <c r="Y58" s="126"/>
    </row>
    <row r="59" customHeight="1" spans="23:25">
      <c r="W59" s="126"/>
      <c r="X59" s="126"/>
      <c r="Y59" s="126"/>
    </row>
    <row r="60" customHeight="1" spans="23:25">
      <c r="W60" s="126"/>
      <c r="X60" s="126"/>
      <c r="Y60" s="126"/>
    </row>
    <row r="61" customHeight="1" spans="23:25">
      <c r="W61" s="126"/>
      <c r="X61" s="126"/>
      <c r="Y61" s="126"/>
    </row>
    <row r="62" customHeight="1" spans="23:25">
      <c r="W62" s="126"/>
      <c r="X62" s="126"/>
      <c r="Y62" s="126"/>
    </row>
    <row r="63" customHeight="1" spans="23:25">
      <c r="W63" s="126"/>
      <c r="X63" s="126"/>
      <c r="Y63" s="126"/>
    </row>
    <row r="64" customHeight="1" spans="23:25">
      <c r="W64" s="126"/>
      <c r="X64" s="126"/>
      <c r="Y64" s="126"/>
    </row>
    <row r="65" customHeight="1" spans="23:25">
      <c r="W65" s="126"/>
      <c r="X65" s="126"/>
      <c r="Y65" s="126"/>
    </row>
    <row r="66" customHeight="1" spans="23:25">
      <c r="W66" s="126"/>
      <c r="X66" s="126"/>
      <c r="Y66" s="126"/>
    </row>
    <row r="67" customHeight="1" spans="23:25">
      <c r="W67" s="126"/>
      <c r="X67" s="126"/>
      <c r="Y67" s="126"/>
    </row>
    <row r="68" customHeight="1" spans="23:25">
      <c r="W68" s="126"/>
      <c r="X68" s="126"/>
      <c r="Y68" s="126"/>
    </row>
    <row r="69" customHeight="1" spans="23:25">
      <c r="W69" s="126"/>
      <c r="X69" s="126"/>
      <c r="Y69" s="126"/>
    </row>
    <row r="70" customHeight="1" spans="23:25">
      <c r="W70" s="126"/>
      <c r="X70" s="126"/>
      <c r="Y70" s="126"/>
    </row>
    <row r="71" customHeight="1" spans="23:25">
      <c r="W71" s="126"/>
      <c r="X71" s="126"/>
      <c r="Y71" s="126"/>
    </row>
    <row r="72" customHeight="1" spans="23:25">
      <c r="W72" s="126"/>
      <c r="X72" s="126"/>
      <c r="Y72" s="126"/>
    </row>
    <row r="73" customHeight="1" spans="23:25">
      <c r="W73" s="126"/>
      <c r="X73" s="126"/>
      <c r="Y73" s="126"/>
    </row>
    <row r="74" customHeight="1" spans="23:25">
      <c r="W74" s="126"/>
      <c r="X74" s="126"/>
      <c r="Y74" s="126"/>
    </row>
    <row r="75" customHeight="1" spans="23:25">
      <c r="W75" s="126"/>
      <c r="X75" s="126"/>
      <c r="Y75" s="126"/>
    </row>
    <row r="76" customHeight="1" spans="23:25">
      <c r="W76" s="126"/>
      <c r="X76" s="126"/>
      <c r="Y76" s="126"/>
    </row>
    <row r="77" customHeight="1" spans="23:25">
      <c r="W77" s="126"/>
      <c r="X77" s="126"/>
      <c r="Y77" s="126"/>
    </row>
    <row r="78" customHeight="1" spans="23:25">
      <c r="W78" s="126"/>
      <c r="X78" s="126"/>
      <c r="Y78" s="126"/>
    </row>
    <row r="79" customHeight="1" spans="23:25">
      <c r="W79" s="126"/>
      <c r="X79" s="126"/>
      <c r="Y79" s="126"/>
    </row>
    <row r="80" customHeight="1" spans="23:25">
      <c r="W80" s="126"/>
      <c r="X80" s="126"/>
      <c r="Y80" s="126"/>
    </row>
    <row r="81" customHeight="1" spans="23:25">
      <c r="W81" s="126"/>
      <c r="X81" s="126"/>
      <c r="Y81" s="126"/>
    </row>
    <row r="82" customHeight="1" spans="23:25">
      <c r="W82" s="126"/>
      <c r="X82" s="126"/>
      <c r="Y82" s="126"/>
    </row>
    <row r="83" customHeight="1" spans="23:25">
      <c r="W83" s="126"/>
      <c r="X83" s="126"/>
      <c r="Y83" s="126"/>
    </row>
    <row r="84" customHeight="1" spans="23:25">
      <c r="W84" s="126"/>
      <c r="X84" s="126"/>
      <c r="Y84" s="126"/>
    </row>
    <row r="85" customHeight="1" spans="23:25">
      <c r="W85" s="126"/>
      <c r="X85" s="126"/>
      <c r="Y85" s="126"/>
    </row>
    <row r="86" customHeight="1" spans="23:25">
      <c r="W86" s="126"/>
      <c r="X86" s="126"/>
      <c r="Y86" s="126"/>
    </row>
    <row r="87" customHeight="1" spans="23:25">
      <c r="W87" s="126"/>
      <c r="X87" s="126"/>
      <c r="Y87" s="126"/>
    </row>
    <row r="88" customHeight="1" spans="23:25">
      <c r="W88" s="126"/>
      <c r="X88" s="126"/>
      <c r="Y88" s="126"/>
    </row>
    <row r="89" customHeight="1" spans="23:25">
      <c r="W89" s="126"/>
      <c r="X89" s="126"/>
      <c r="Y89" s="126"/>
    </row>
    <row r="90" customHeight="1" spans="23:25">
      <c r="W90" s="126"/>
      <c r="X90" s="126"/>
      <c r="Y90" s="126"/>
    </row>
    <row r="91" customHeight="1" spans="23:25">
      <c r="W91" s="126"/>
      <c r="X91" s="126"/>
      <c r="Y91" s="126"/>
    </row>
    <row r="92" customHeight="1" spans="23:25">
      <c r="W92" s="126"/>
      <c r="X92" s="126"/>
      <c r="Y92" s="126"/>
    </row>
    <row r="93" customHeight="1" spans="23:25">
      <c r="W93" s="126"/>
      <c r="X93" s="126"/>
      <c r="Y93" s="126"/>
    </row>
    <row r="94" customHeight="1" spans="23:25">
      <c r="W94" s="126"/>
      <c r="X94" s="126"/>
      <c r="Y94" s="126"/>
    </row>
    <row r="95" customHeight="1" spans="23:25">
      <c r="W95" s="126"/>
      <c r="X95" s="126"/>
      <c r="Y95" s="126"/>
    </row>
    <row r="96" customHeight="1" spans="23:25">
      <c r="W96" s="126"/>
      <c r="X96" s="126"/>
      <c r="Y96" s="126"/>
    </row>
    <row r="97" customHeight="1" spans="23:25">
      <c r="W97" s="126"/>
      <c r="X97" s="126"/>
      <c r="Y97" s="126"/>
    </row>
    <row r="98" customHeight="1" spans="23:25">
      <c r="W98" s="126"/>
      <c r="X98" s="126"/>
      <c r="Y98" s="126"/>
    </row>
    <row r="99" customHeight="1" spans="23:25">
      <c r="W99" s="126"/>
      <c r="X99" s="126"/>
      <c r="Y99" s="126"/>
    </row>
    <row r="100" customHeight="1" spans="23:25">
      <c r="W100" s="126"/>
      <c r="X100" s="126"/>
      <c r="Y100" s="126"/>
    </row>
    <row r="101" customHeight="1" spans="23:25">
      <c r="W101" s="126"/>
      <c r="X101" s="126"/>
      <c r="Y101" s="126"/>
    </row>
    <row r="102" customHeight="1" spans="23:25">
      <c r="W102" s="126"/>
      <c r="X102" s="126"/>
      <c r="Y102" s="126"/>
    </row>
    <row r="103" customHeight="1" spans="23:25">
      <c r="W103" s="126"/>
      <c r="X103" s="126"/>
      <c r="Y103" s="126"/>
    </row>
    <row r="104" customHeight="1" spans="23:25">
      <c r="W104" s="126"/>
      <c r="X104" s="126"/>
      <c r="Y104" s="126"/>
    </row>
    <row r="105" customHeight="1" spans="23:25">
      <c r="W105" s="126"/>
      <c r="X105" s="126"/>
      <c r="Y105" s="126"/>
    </row>
    <row r="106" customHeight="1" spans="23:25">
      <c r="W106" s="126"/>
      <c r="X106" s="126"/>
      <c r="Y106" s="126"/>
    </row>
    <row r="107" customHeight="1" spans="23:25">
      <c r="W107" s="126"/>
      <c r="X107" s="126"/>
      <c r="Y107" s="126"/>
    </row>
    <row r="108" customHeight="1" spans="23:25">
      <c r="W108" s="126"/>
      <c r="X108" s="126"/>
      <c r="Y108" s="126"/>
    </row>
    <row r="109" customHeight="1" spans="23:25">
      <c r="W109" s="126"/>
      <c r="X109" s="126"/>
      <c r="Y109" s="126"/>
    </row>
    <row r="110" customHeight="1" spans="23:25">
      <c r="W110" s="126"/>
      <c r="X110" s="126"/>
      <c r="Y110" s="126"/>
    </row>
    <row r="111" customHeight="1" spans="23:25">
      <c r="W111" s="126"/>
      <c r="X111" s="126"/>
      <c r="Y111" s="126"/>
    </row>
    <row r="112" customHeight="1" spans="23:25">
      <c r="W112" s="126"/>
      <c r="X112" s="126"/>
      <c r="Y112" s="126"/>
    </row>
    <row r="113" customHeight="1" spans="23:25">
      <c r="W113" s="126"/>
      <c r="X113" s="126"/>
      <c r="Y113" s="126"/>
    </row>
    <row r="114" customHeight="1" spans="23:25">
      <c r="W114" s="126"/>
      <c r="X114" s="126"/>
      <c r="Y114" s="126"/>
    </row>
    <row r="115" customHeight="1" spans="23:25">
      <c r="W115" s="126"/>
      <c r="X115" s="126"/>
      <c r="Y115" s="126"/>
    </row>
    <row r="116" customHeight="1" spans="23:25">
      <c r="W116" s="126"/>
      <c r="X116" s="126"/>
      <c r="Y116" s="126"/>
    </row>
    <row r="117" customHeight="1" spans="23:25">
      <c r="W117" s="126"/>
      <c r="X117" s="126"/>
      <c r="Y117" s="126"/>
    </row>
    <row r="118" customHeight="1" spans="23:25">
      <c r="W118" s="126"/>
      <c r="X118" s="126"/>
      <c r="Y118" s="126"/>
    </row>
    <row r="119" customHeight="1" spans="23:25">
      <c r="W119" s="126"/>
      <c r="X119" s="126"/>
      <c r="Y119" s="126"/>
    </row>
    <row r="120" customHeight="1" spans="23:25">
      <c r="W120" s="126"/>
      <c r="X120" s="126"/>
      <c r="Y120" s="126"/>
    </row>
    <row r="121" customHeight="1" spans="23:25">
      <c r="W121" s="126"/>
      <c r="X121" s="126"/>
      <c r="Y121" s="126"/>
    </row>
    <row r="122" customHeight="1" spans="23:25">
      <c r="W122" s="126"/>
      <c r="X122" s="126"/>
      <c r="Y122" s="126"/>
    </row>
    <row r="123" customHeight="1" spans="23:25">
      <c r="W123" s="126"/>
      <c r="X123" s="126"/>
      <c r="Y123" s="126"/>
    </row>
    <row r="124" customHeight="1" spans="23:25">
      <c r="W124" s="126"/>
      <c r="X124" s="126"/>
      <c r="Y124" s="126"/>
    </row>
    <row r="125" customHeight="1" spans="23:25">
      <c r="W125" s="126"/>
      <c r="X125" s="126"/>
      <c r="Y125" s="126"/>
    </row>
    <row r="126" customHeight="1" spans="23:25">
      <c r="W126" s="126"/>
      <c r="X126" s="126"/>
      <c r="Y126" s="126"/>
    </row>
    <row r="127" customHeight="1" spans="23:25">
      <c r="W127" s="126"/>
      <c r="X127" s="126"/>
      <c r="Y127" s="126"/>
    </row>
    <row r="128" customHeight="1" spans="23:25">
      <c r="W128" s="126"/>
      <c r="X128" s="126"/>
      <c r="Y128" s="126"/>
    </row>
    <row r="129" customHeight="1" spans="23:25">
      <c r="W129" s="126"/>
      <c r="X129" s="126"/>
      <c r="Y129" s="126"/>
    </row>
    <row r="130" customHeight="1" spans="23:25">
      <c r="W130" s="126"/>
      <c r="X130" s="126"/>
      <c r="Y130" s="126"/>
    </row>
    <row r="131" customHeight="1" spans="23:25">
      <c r="W131" s="126"/>
      <c r="X131" s="126"/>
      <c r="Y131" s="126"/>
    </row>
    <row r="132" customHeight="1" spans="23:25">
      <c r="W132" s="126"/>
      <c r="X132" s="126"/>
      <c r="Y132" s="126"/>
    </row>
    <row r="133" customHeight="1" spans="23:25">
      <c r="W133" s="126"/>
      <c r="X133" s="126"/>
      <c r="Y133" s="126"/>
    </row>
    <row r="134" customHeight="1" spans="23:25">
      <c r="W134" s="126"/>
      <c r="X134" s="126"/>
      <c r="Y134" s="126"/>
    </row>
    <row r="135" customHeight="1" spans="23:25">
      <c r="W135" s="126"/>
      <c r="X135" s="126"/>
      <c r="Y135" s="126"/>
    </row>
    <row r="136" customHeight="1" spans="23:25">
      <c r="W136" s="126"/>
      <c r="X136" s="126"/>
      <c r="Y136" s="126"/>
    </row>
    <row r="137" customHeight="1" spans="23:25">
      <c r="W137" s="126"/>
      <c r="X137" s="126"/>
      <c r="Y137" s="126"/>
    </row>
    <row r="138" customHeight="1" spans="23:25">
      <c r="W138" s="126"/>
      <c r="X138" s="126"/>
      <c r="Y138" s="126"/>
    </row>
    <row r="139" customHeight="1" spans="23:25">
      <c r="W139" s="126"/>
      <c r="X139" s="126"/>
      <c r="Y139" s="126"/>
    </row>
    <row r="140" customHeight="1" spans="23:25">
      <c r="W140" s="126"/>
      <c r="X140" s="126"/>
      <c r="Y140" s="126"/>
    </row>
    <row r="141" customHeight="1" spans="23:25">
      <c r="W141" s="126"/>
      <c r="X141" s="126"/>
      <c r="Y141" s="126"/>
    </row>
    <row r="142" customHeight="1" spans="23:25">
      <c r="W142" s="126"/>
      <c r="X142" s="126"/>
      <c r="Y142" s="126"/>
    </row>
    <row r="143" customHeight="1" spans="23:25">
      <c r="W143" s="126"/>
      <c r="X143" s="126"/>
      <c r="Y143" s="126"/>
    </row>
    <row r="144" customHeight="1" spans="23:25">
      <c r="W144" s="126"/>
      <c r="X144" s="126"/>
      <c r="Y144" s="126"/>
    </row>
    <row r="145" customHeight="1" spans="23:25">
      <c r="W145" s="126"/>
      <c r="X145" s="126"/>
      <c r="Y145" s="126"/>
    </row>
    <row r="146" customHeight="1" spans="23:25">
      <c r="W146" s="126"/>
      <c r="X146" s="126"/>
      <c r="Y146" s="126"/>
    </row>
    <row r="147" customHeight="1" spans="23:25">
      <c r="W147" s="126"/>
      <c r="X147" s="126"/>
      <c r="Y147" s="126"/>
    </row>
    <row r="148" customHeight="1" spans="23:25">
      <c r="W148" s="126"/>
      <c r="X148" s="126"/>
      <c r="Y148" s="126"/>
    </row>
    <row r="149" customHeight="1" spans="23:25">
      <c r="W149" s="126"/>
      <c r="X149" s="126"/>
      <c r="Y149" s="126"/>
    </row>
    <row r="150" customHeight="1" spans="23:25">
      <c r="W150" s="126"/>
      <c r="X150" s="126"/>
      <c r="Y150" s="126"/>
    </row>
    <row r="151" customHeight="1" spans="23:25">
      <c r="W151" s="126"/>
      <c r="X151" s="126"/>
      <c r="Y151" s="126"/>
    </row>
    <row r="152" customHeight="1" spans="23:25">
      <c r="W152" s="126"/>
      <c r="X152" s="126"/>
      <c r="Y152" s="126"/>
    </row>
    <row r="153" customHeight="1" spans="23:25">
      <c r="W153" s="126"/>
      <c r="X153" s="126"/>
      <c r="Y153" s="126"/>
    </row>
    <row r="154" customHeight="1" spans="23:25">
      <c r="W154" s="126"/>
      <c r="X154" s="126"/>
      <c r="Y154" s="126"/>
    </row>
    <row r="155" customHeight="1" spans="23:25">
      <c r="W155" s="126"/>
      <c r="X155" s="126"/>
      <c r="Y155" s="126"/>
    </row>
    <row r="156" customHeight="1" spans="23:25">
      <c r="W156" s="126"/>
      <c r="X156" s="126"/>
      <c r="Y156" s="126"/>
    </row>
    <row r="157" customHeight="1" spans="23:25">
      <c r="W157" s="126"/>
      <c r="X157" s="126"/>
      <c r="Y157" s="126"/>
    </row>
    <row r="158" customHeight="1" spans="23:25">
      <c r="W158" s="126"/>
      <c r="X158" s="126"/>
      <c r="Y158" s="126"/>
    </row>
    <row r="159" customHeight="1" spans="23:25">
      <c r="W159" s="126"/>
      <c r="X159" s="126"/>
      <c r="Y159" s="126"/>
    </row>
    <row r="160" customHeight="1" spans="23:25">
      <c r="W160" s="126"/>
      <c r="X160" s="126"/>
      <c r="Y160" s="126"/>
    </row>
    <row r="161" customHeight="1" spans="23:25">
      <c r="W161" s="126"/>
      <c r="X161" s="126"/>
      <c r="Y161" s="126"/>
    </row>
    <row r="162" customHeight="1" spans="23:25">
      <c r="W162" s="126"/>
      <c r="X162" s="126"/>
      <c r="Y162" s="126"/>
    </row>
    <row r="163" customHeight="1" spans="23:25">
      <c r="W163" s="126"/>
      <c r="X163" s="126"/>
      <c r="Y163" s="126"/>
    </row>
    <row r="164" customHeight="1" spans="23:25">
      <c r="W164" s="126"/>
      <c r="X164" s="126"/>
      <c r="Y164" s="126"/>
    </row>
    <row r="165" customHeight="1" spans="23:25">
      <c r="W165" s="126"/>
      <c r="X165" s="126"/>
      <c r="Y165" s="126"/>
    </row>
    <row r="166" customHeight="1" spans="23:25">
      <c r="W166" s="126"/>
      <c r="X166" s="126"/>
      <c r="Y166" s="126"/>
    </row>
    <row r="167" customHeight="1" spans="23:25">
      <c r="W167" s="126"/>
      <c r="X167" s="126"/>
      <c r="Y167" s="126"/>
    </row>
    <row r="168" customHeight="1" spans="23:25">
      <c r="W168" s="126"/>
      <c r="X168" s="126"/>
      <c r="Y168" s="126"/>
    </row>
    <row r="169" customHeight="1" spans="23:25">
      <c r="W169" s="126"/>
      <c r="X169" s="126"/>
      <c r="Y169" s="126"/>
    </row>
    <row r="170" customHeight="1" spans="23:25">
      <c r="W170" s="126"/>
      <c r="X170" s="126"/>
      <c r="Y170" s="126"/>
    </row>
    <row r="171" customHeight="1" spans="23:25">
      <c r="W171" s="126"/>
      <c r="X171" s="126"/>
      <c r="Y171" s="126"/>
    </row>
    <row r="172" customHeight="1" spans="23:25">
      <c r="W172" s="126"/>
      <c r="X172" s="126"/>
      <c r="Y172" s="126"/>
    </row>
    <row r="173" customHeight="1" spans="23:25">
      <c r="W173" s="126"/>
      <c r="X173" s="126"/>
      <c r="Y173" s="126"/>
    </row>
    <row r="174" customHeight="1" spans="23:25">
      <c r="W174" s="126"/>
      <c r="X174" s="126"/>
      <c r="Y174" s="126"/>
    </row>
    <row r="175" customHeight="1" spans="23:25">
      <c r="W175" s="126"/>
      <c r="X175" s="126"/>
      <c r="Y175" s="126"/>
    </row>
    <row r="176" customHeight="1" spans="23:25">
      <c r="W176" s="126"/>
      <c r="X176" s="126"/>
      <c r="Y176" s="126"/>
    </row>
    <row r="177" customHeight="1" spans="23:25">
      <c r="W177" s="126"/>
      <c r="X177" s="126"/>
      <c r="Y177" s="126"/>
    </row>
    <row r="178" customHeight="1" spans="23:25">
      <c r="W178" s="126"/>
      <c r="X178" s="126"/>
      <c r="Y178" s="126"/>
    </row>
    <row r="179" customHeight="1" spans="23:25">
      <c r="W179" s="126"/>
      <c r="X179" s="126"/>
      <c r="Y179" s="126"/>
    </row>
    <row r="180" customHeight="1" spans="23:25">
      <c r="W180" s="126"/>
      <c r="X180" s="126"/>
      <c r="Y180" s="126"/>
    </row>
    <row r="181" customHeight="1" spans="23:25">
      <c r="W181" s="126"/>
      <c r="X181" s="126"/>
      <c r="Y181" s="126"/>
    </row>
    <row r="182" customHeight="1" spans="23:25">
      <c r="W182" s="126"/>
      <c r="X182" s="126"/>
      <c r="Y182" s="126"/>
    </row>
    <row r="183" customHeight="1" spans="23:25">
      <c r="W183" s="126"/>
      <c r="X183" s="126"/>
      <c r="Y183" s="126"/>
    </row>
    <row r="184" customHeight="1" spans="23:25">
      <c r="W184" s="126"/>
      <c r="X184" s="126"/>
      <c r="Y184" s="126"/>
    </row>
    <row r="185" customHeight="1" spans="23:25">
      <c r="W185" s="126"/>
      <c r="X185" s="126"/>
      <c r="Y185" s="126"/>
    </row>
    <row r="186" customHeight="1" spans="23:25">
      <c r="W186" s="126"/>
      <c r="X186" s="126"/>
      <c r="Y186" s="126"/>
    </row>
    <row r="187" customHeight="1" spans="23:25">
      <c r="W187" s="126"/>
      <c r="X187" s="126"/>
      <c r="Y187" s="126"/>
    </row>
    <row r="188" customHeight="1" spans="23:25">
      <c r="W188" s="126"/>
      <c r="X188" s="126"/>
      <c r="Y188" s="126"/>
    </row>
    <row r="189" customHeight="1" spans="23:25">
      <c r="W189" s="126"/>
      <c r="X189" s="126"/>
      <c r="Y189" s="126"/>
    </row>
    <row r="190" customHeight="1" spans="23:25">
      <c r="W190" s="126"/>
      <c r="X190" s="126"/>
      <c r="Y190" s="126"/>
    </row>
    <row r="191" customHeight="1" spans="23:25">
      <c r="W191" s="126"/>
      <c r="X191" s="126"/>
      <c r="Y191" s="126"/>
    </row>
    <row r="192" customHeight="1" spans="23:25">
      <c r="W192" s="126"/>
      <c r="X192" s="126"/>
      <c r="Y192" s="126"/>
    </row>
    <row r="193" customHeight="1" spans="23:25">
      <c r="W193" s="126"/>
      <c r="X193" s="126"/>
      <c r="Y193" s="126"/>
    </row>
    <row r="194" customHeight="1" spans="23:25">
      <c r="W194" s="126"/>
      <c r="X194" s="126"/>
      <c r="Y194" s="126"/>
    </row>
    <row r="195" customHeight="1" spans="23:25">
      <c r="W195" s="126"/>
      <c r="X195" s="126"/>
      <c r="Y195" s="126"/>
    </row>
    <row r="196" customHeight="1" spans="23:25">
      <c r="W196" s="126"/>
      <c r="X196" s="126"/>
      <c r="Y196" s="126"/>
    </row>
    <row r="197" customHeight="1" spans="23:25">
      <c r="W197" s="126"/>
      <c r="X197" s="126"/>
      <c r="Y197" s="126"/>
    </row>
    <row r="198" customHeight="1" spans="23:25">
      <c r="W198" s="126"/>
      <c r="X198" s="126"/>
      <c r="Y198" s="126"/>
    </row>
    <row r="199" customHeight="1" spans="23:25">
      <c r="W199" s="126"/>
      <c r="X199" s="126"/>
      <c r="Y199" s="126"/>
    </row>
    <row r="200" customHeight="1" spans="23:25">
      <c r="W200" s="126"/>
      <c r="X200" s="126"/>
      <c r="Y200" s="126"/>
    </row>
    <row r="201" customHeight="1" spans="23:25">
      <c r="W201" s="126"/>
      <c r="X201" s="126"/>
      <c r="Y201" s="126"/>
    </row>
    <row r="202" customHeight="1" spans="23:25">
      <c r="W202" s="126"/>
      <c r="X202" s="126"/>
      <c r="Y202" s="126"/>
    </row>
    <row r="203" customHeight="1" spans="23:25">
      <c r="W203" s="126"/>
      <c r="X203" s="126"/>
      <c r="Y203" s="126"/>
    </row>
    <row r="204" customHeight="1" spans="23:25">
      <c r="W204" s="126"/>
      <c r="X204" s="126"/>
      <c r="Y204" s="126"/>
    </row>
    <row r="205" customHeight="1" spans="23:25">
      <c r="W205" s="126"/>
      <c r="X205" s="126"/>
      <c r="Y205" s="126"/>
    </row>
    <row r="206" customHeight="1" spans="23:25">
      <c r="W206" s="126"/>
      <c r="X206" s="126"/>
      <c r="Y206" s="126"/>
    </row>
    <row r="207" customHeight="1" spans="23:25">
      <c r="W207" s="126"/>
      <c r="X207" s="126"/>
      <c r="Y207" s="126"/>
    </row>
    <row r="208" customHeight="1" spans="23:25">
      <c r="W208" s="126"/>
      <c r="X208" s="126"/>
      <c r="Y208" s="126"/>
    </row>
    <row r="209" customHeight="1" spans="23:25">
      <c r="W209" s="126"/>
      <c r="X209" s="126"/>
      <c r="Y209" s="126"/>
    </row>
    <row r="210" customHeight="1" spans="23:25">
      <c r="W210" s="126"/>
      <c r="X210" s="126"/>
      <c r="Y210" s="126"/>
    </row>
    <row r="211" customHeight="1" spans="23:25">
      <c r="W211" s="126"/>
      <c r="X211" s="126"/>
      <c r="Y211" s="126"/>
    </row>
    <row r="212" customHeight="1" spans="23:25">
      <c r="W212" s="126"/>
      <c r="X212" s="126"/>
      <c r="Y212" s="126"/>
    </row>
    <row r="213" customHeight="1" spans="23:25">
      <c r="W213" s="126"/>
      <c r="X213" s="126"/>
      <c r="Y213" s="126"/>
    </row>
    <row r="214" customHeight="1" spans="23:25">
      <c r="W214" s="126"/>
      <c r="X214" s="126"/>
      <c r="Y214" s="126"/>
    </row>
    <row r="215" customHeight="1" spans="23:25">
      <c r="W215" s="126"/>
      <c r="X215" s="126"/>
      <c r="Y215" s="126"/>
    </row>
    <row r="216" customHeight="1" spans="23:25">
      <c r="W216" s="126"/>
      <c r="X216" s="126"/>
      <c r="Y216" s="126"/>
    </row>
    <row r="217" customHeight="1" spans="23:25">
      <c r="W217" s="126"/>
      <c r="X217" s="126"/>
      <c r="Y217" s="126"/>
    </row>
    <row r="218" customHeight="1" spans="23:25">
      <c r="W218" s="126"/>
      <c r="X218" s="126"/>
      <c r="Y218" s="126"/>
    </row>
    <row r="219" customHeight="1" spans="23:25">
      <c r="W219" s="126"/>
      <c r="X219" s="126"/>
      <c r="Y219" s="126"/>
    </row>
    <row r="220" customHeight="1" spans="23:25">
      <c r="W220" s="126"/>
      <c r="X220" s="126"/>
      <c r="Y220" s="126"/>
    </row>
    <row r="221" customHeight="1" spans="23:25">
      <c r="W221" s="126"/>
      <c r="X221" s="126"/>
      <c r="Y221" s="126"/>
    </row>
    <row r="222" customHeight="1" spans="23:25">
      <c r="W222" s="126"/>
      <c r="X222" s="126"/>
      <c r="Y222" s="126"/>
    </row>
    <row r="223" customHeight="1" spans="23:25">
      <c r="W223" s="126"/>
      <c r="X223" s="126"/>
      <c r="Y223" s="126"/>
    </row>
    <row r="224" customHeight="1" spans="23:25">
      <c r="W224" s="126"/>
      <c r="X224" s="126"/>
      <c r="Y224" s="126"/>
    </row>
    <row r="225" customHeight="1" spans="23:25">
      <c r="W225" s="126"/>
      <c r="X225" s="126"/>
      <c r="Y225" s="126"/>
    </row>
    <row r="226" customHeight="1" spans="23:25">
      <c r="W226" s="126"/>
      <c r="X226" s="126"/>
      <c r="Y226" s="126"/>
    </row>
    <row r="227" customHeight="1" spans="23:25">
      <c r="W227" s="126"/>
      <c r="X227" s="126"/>
      <c r="Y227" s="126"/>
    </row>
    <row r="228" customHeight="1" spans="23:25">
      <c r="W228" s="126"/>
      <c r="X228" s="126"/>
      <c r="Y228" s="126"/>
    </row>
    <row r="229" customHeight="1" spans="23:25">
      <c r="W229" s="126"/>
      <c r="X229" s="126"/>
      <c r="Y229" s="126"/>
    </row>
    <row r="230" customHeight="1" spans="23:25">
      <c r="W230" s="126"/>
      <c r="X230" s="126"/>
      <c r="Y230" s="126"/>
    </row>
    <row r="231" customHeight="1" spans="23:25">
      <c r="W231" s="126"/>
      <c r="X231" s="126"/>
      <c r="Y231" s="126"/>
    </row>
    <row r="232" customHeight="1" spans="23:25">
      <c r="W232" s="126"/>
      <c r="X232" s="126"/>
      <c r="Y232" s="126"/>
    </row>
    <row r="233" customHeight="1" spans="23:25">
      <c r="W233" s="126"/>
      <c r="X233" s="126"/>
      <c r="Y233" s="126"/>
    </row>
    <row r="234" customHeight="1" spans="23:25">
      <c r="W234" s="126"/>
      <c r="X234" s="126"/>
      <c r="Y234" s="126"/>
    </row>
    <row r="235" customHeight="1" spans="23:25">
      <c r="W235" s="126"/>
      <c r="X235" s="126"/>
      <c r="Y235" s="126"/>
    </row>
    <row r="236" customHeight="1" spans="23:25">
      <c r="W236" s="126"/>
      <c r="X236" s="126"/>
      <c r="Y236" s="126"/>
    </row>
    <row r="237" customHeight="1" spans="23:25">
      <c r="W237" s="126"/>
      <c r="X237" s="126"/>
      <c r="Y237" s="126"/>
    </row>
    <row r="238" customHeight="1" spans="23:25">
      <c r="W238" s="126"/>
      <c r="X238" s="126"/>
      <c r="Y238" s="126"/>
    </row>
    <row r="239" customHeight="1" spans="23:25">
      <c r="W239" s="126"/>
      <c r="X239" s="126"/>
      <c r="Y239" s="126"/>
    </row>
    <row r="240" customHeight="1" spans="23:25">
      <c r="W240" s="126"/>
      <c r="X240" s="126"/>
      <c r="Y240" s="126"/>
    </row>
    <row r="241" customHeight="1" spans="23:25">
      <c r="W241" s="126"/>
      <c r="X241" s="126"/>
      <c r="Y241" s="126"/>
    </row>
    <row r="242" customHeight="1" spans="23:25">
      <c r="W242" s="126"/>
      <c r="X242" s="126"/>
      <c r="Y242" s="126"/>
    </row>
    <row r="243" customHeight="1" spans="23:25">
      <c r="W243" s="126"/>
      <c r="X243" s="126"/>
      <c r="Y243" s="126"/>
    </row>
    <row r="244" customHeight="1" spans="23:25">
      <c r="W244" s="126"/>
      <c r="X244" s="126"/>
      <c r="Y244" s="126"/>
    </row>
    <row r="245" customHeight="1" spans="23:25">
      <c r="W245" s="126"/>
      <c r="X245" s="126"/>
      <c r="Y245" s="126"/>
    </row>
    <row r="246" customHeight="1" spans="23:25">
      <c r="W246" s="126"/>
      <c r="X246" s="126"/>
      <c r="Y246" s="126"/>
    </row>
    <row r="247" customHeight="1" spans="23:25">
      <c r="W247" s="126"/>
      <c r="X247" s="126"/>
      <c r="Y247" s="126"/>
    </row>
    <row r="248" customHeight="1" spans="23:25">
      <c r="W248" s="126"/>
      <c r="X248" s="126"/>
      <c r="Y248" s="126"/>
    </row>
    <row r="249" customHeight="1" spans="23:25">
      <c r="W249" s="126"/>
      <c r="X249" s="126"/>
      <c r="Y249" s="126"/>
    </row>
    <row r="250" customHeight="1" spans="23:25">
      <c r="W250" s="126"/>
      <c r="X250" s="126"/>
      <c r="Y250" s="126"/>
    </row>
    <row r="251" customHeight="1" spans="23:25">
      <c r="W251" s="126"/>
      <c r="X251" s="126"/>
      <c r="Y251" s="126"/>
    </row>
    <row r="252" customHeight="1" spans="23:25">
      <c r="W252" s="126"/>
      <c r="X252" s="126"/>
      <c r="Y252" s="126"/>
    </row>
    <row r="253" customHeight="1" spans="23:25">
      <c r="W253" s="126"/>
      <c r="X253" s="126"/>
      <c r="Y253" s="126"/>
    </row>
    <row r="254" customHeight="1" spans="23:25">
      <c r="W254" s="126"/>
      <c r="X254" s="126"/>
      <c r="Y254" s="126"/>
    </row>
    <row r="255" customHeight="1" spans="23:25">
      <c r="W255" s="126"/>
      <c r="X255" s="126"/>
      <c r="Y255" s="126"/>
    </row>
    <row r="256" customHeight="1" spans="23:25">
      <c r="W256" s="126"/>
      <c r="X256" s="126"/>
      <c r="Y256" s="126"/>
    </row>
    <row r="257" customHeight="1" spans="23:25">
      <c r="W257" s="126"/>
      <c r="X257" s="126"/>
      <c r="Y257" s="126"/>
    </row>
    <row r="258" customHeight="1" spans="23:25">
      <c r="W258" s="126"/>
      <c r="X258" s="126"/>
      <c r="Y258" s="126"/>
    </row>
    <row r="259" customHeight="1" spans="23:25">
      <c r="W259" s="126"/>
      <c r="X259" s="126"/>
      <c r="Y259" s="126"/>
    </row>
    <row r="260" customHeight="1" spans="23:25">
      <c r="W260" s="126"/>
      <c r="X260" s="126"/>
      <c r="Y260" s="126"/>
    </row>
    <row r="261" customHeight="1" spans="23:25">
      <c r="W261" s="126"/>
      <c r="X261" s="126"/>
      <c r="Y261" s="126"/>
    </row>
    <row r="262" customHeight="1" spans="23:25">
      <c r="W262" s="126"/>
      <c r="X262" s="126"/>
      <c r="Y262" s="126"/>
    </row>
    <row r="263" customHeight="1" spans="23:25">
      <c r="W263" s="126"/>
      <c r="X263" s="126"/>
      <c r="Y263" s="126"/>
    </row>
    <row r="264" customHeight="1" spans="23:25">
      <c r="W264" s="126"/>
      <c r="X264" s="126"/>
      <c r="Y264" s="126"/>
    </row>
    <row r="265" customHeight="1" spans="23:25">
      <c r="W265" s="126"/>
      <c r="X265" s="126"/>
      <c r="Y265" s="126"/>
    </row>
    <row r="266" customHeight="1" spans="23:25">
      <c r="W266" s="126"/>
      <c r="X266" s="126"/>
      <c r="Y266" s="126"/>
    </row>
    <row r="267" customHeight="1" spans="23:25">
      <c r="W267" s="126"/>
      <c r="X267" s="126"/>
      <c r="Y267" s="126"/>
    </row>
    <row r="268" customHeight="1" spans="23:25">
      <c r="W268" s="126"/>
      <c r="X268" s="126"/>
      <c r="Y268" s="126"/>
    </row>
    <row r="269" customHeight="1" spans="23:25">
      <c r="W269" s="126"/>
      <c r="X269" s="126"/>
      <c r="Y269" s="126"/>
    </row>
    <row r="270" customHeight="1" spans="23:25">
      <c r="W270" s="126"/>
      <c r="X270" s="126"/>
      <c r="Y270" s="126"/>
    </row>
    <row r="271" customHeight="1" spans="23:25">
      <c r="W271" s="126"/>
      <c r="X271" s="126"/>
      <c r="Y271" s="126"/>
    </row>
    <row r="272" customHeight="1" spans="23:25">
      <c r="W272" s="126"/>
      <c r="X272" s="126"/>
      <c r="Y272" s="126"/>
    </row>
    <row r="273" customHeight="1" spans="23:25">
      <c r="W273" s="126"/>
      <c r="X273" s="126"/>
      <c r="Y273" s="126"/>
    </row>
    <row r="274" customHeight="1" spans="23:25">
      <c r="W274" s="126"/>
      <c r="X274" s="126"/>
      <c r="Y274" s="126"/>
    </row>
    <row r="275" customHeight="1" spans="23:25">
      <c r="W275" s="126"/>
      <c r="X275" s="126"/>
      <c r="Y275" s="126"/>
    </row>
    <row r="276" customHeight="1" spans="23:25">
      <c r="W276" s="126"/>
      <c r="X276" s="126"/>
      <c r="Y276" s="126"/>
    </row>
    <row r="277" customHeight="1" spans="23:25">
      <c r="W277" s="126"/>
      <c r="X277" s="126"/>
      <c r="Y277" s="126"/>
    </row>
    <row r="278" customHeight="1" spans="23:25">
      <c r="W278" s="126"/>
      <c r="X278" s="126"/>
      <c r="Y278" s="126"/>
    </row>
    <row r="279" customHeight="1" spans="23:25">
      <c r="W279" s="126"/>
      <c r="X279" s="126"/>
      <c r="Y279" s="126"/>
    </row>
    <row r="280" customHeight="1" spans="23:25">
      <c r="W280" s="126"/>
      <c r="X280" s="126"/>
      <c r="Y280" s="126"/>
    </row>
    <row r="281" customHeight="1" spans="23:25">
      <c r="W281" s="126"/>
      <c r="X281" s="126"/>
      <c r="Y281" s="126"/>
    </row>
    <row r="282" customHeight="1" spans="23:25">
      <c r="W282" s="126"/>
      <c r="X282" s="126"/>
      <c r="Y282" s="126"/>
    </row>
    <row r="283" customHeight="1" spans="23:25">
      <c r="W283" s="126"/>
      <c r="X283" s="126"/>
      <c r="Y283" s="126"/>
    </row>
    <row r="284" customHeight="1" spans="23:25">
      <c r="W284" s="126"/>
      <c r="X284" s="126"/>
      <c r="Y284" s="126"/>
    </row>
    <row r="285" customHeight="1" spans="23:25">
      <c r="W285" s="126"/>
      <c r="X285" s="126"/>
      <c r="Y285" s="126"/>
    </row>
    <row r="286" customHeight="1" spans="23:25">
      <c r="W286" s="126"/>
      <c r="X286" s="126"/>
      <c r="Y286" s="126"/>
    </row>
    <row r="287" customHeight="1" spans="23:25">
      <c r="W287" s="126"/>
      <c r="X287" s="126"/>
      <c r="Y287" s="126"/>
    </row>
    <row r="288" customHeight="1" spans="23:25">
      <c r="W288" s="126"/>
      <c r="X288" s="126"/>
      <c r="Y288" s="126"/>
    </row>
    <row r="289" customHeight="1" spans="23:25">
      <c r="W289" s="126"/>
      <c r="X289" s="126"/>
      <c r="Y289" s="126"/>
    </row>
    <row r="290" customHeight="1" spans="23:25">
      <c r="W290" s="126"/>
      <c r="X290" s="126"/>
      <c r="Y290" s="126"/>
    </row>
    <row r="291" customHeight="1" spans="23:25">
      <c r="W291" s="126"/>
      <c r="X291" s="126"/>
      <c r="Y291" s="126"/>
    </row>
    <row r="292" customHeight="1" spans="23:25">
      <c r="W292" s="126"/>
      <c r="X292" s="126"/>
      <c r="Y292" s="126"/>
    </row>
    <row r="293" customHeight="1" spans="23:25">
      <c r="W293" s="126"/>
      <c r="X293" s="126"/>
      <c r="Y293" s="126"/>
    </row>
    <row r="294" customHeight="1" spans="23:25">
      <c r="W294" s="126"/>
      <c r="X294" s="126"/>
      <c r="Y294" s="126"/>
    </row>
    <row r="295" customHeight="1" spans="23:25">
      <c r="W295" s="126"/>
      <c r="X295" s="126"/>
      <c r="Y295" s="126"/>
    </row>
    <row r="296" customHeight="1" spans="23:25">
      <c r="W296" s="126"/>
      <c r="X296" s="126"/>
      <c r="Y296" s="126"/>
    </row>
    <row r="297" customHeight="1" spans="23:25">
      <c r="W297" s="126"/>
      <c r="X297" s="126"/>
      <c r="Y297" s="126"/>
    </row>
    <row r="298" customHeight="1" spans="23:25">
      <c r="W298" s="126"/>
      <c r="X298" s="126"/>
      <c r="Y298" s="126"/>
    </row>
    <row r="299" customHeight="1" spans="23:25">
      <c r="W299" s="126"/>
      <c r="X299" s="126"/>
      <c r="Y299" s="126"/>
    </row>
    <row r="300" customHeight="1" spans="23:25">
      <c r="W300" s="126"/>
      <c r="X300" s="126"/>
      <c r="Y300" s="126"/>
    </row>
    <row r="301" customHeight="1" spans="23:25">
      <c r="W301" s="126"/>
      <c r="X301" s="126"/>
      <c r="Y301" s="126"/>
    </row>
    <row r="302" customHeight="1" spans="23:25">
      <c r="W302" s="126"/>
      <c r="X302" s="126"/>
      <c r="Y302" s="126"/>
    </row>
    <row r="303" customHeight="1" spans="23:25">
      <c r="W303" s="126"/>
      <c r="X303" s="126"/>
      <c r="Y303" s="126"/>
    </row>
    <row r="304" customHeight="1" spans="23:25">
      <c r="W304" s="126"/>
      <c r="X304" s="126"/>
      <c r="Y304" s="126"/>
    </row>
    <row r="305" customHeight="1" spans="23:25">
      <c r="W305" s="126"/>
      <c r="X305" s="126"/>
      <c r="Y305" s="126"/>
    </row>
    <row r="306" customHeight="1" spans="23:25">
      <c r="W306" s="126"/>
      <c r="X306" s="126"/>
      <c r="Y306" s="126"/>
    </row>
    <row r="307" customHeight="1" spans="23:25">
      <c r="W307" s="126"/>
      <c r="X307" s="126"/>
      <c r="Y307" s="126"/>
    </row>
    <row r="308" customHeight="1" spans="23:25">
      <c r="W308" s="126"/>
      <c r="X308" s="126"/>
      <c r="Y308" s="126"/>
    </row>
    <row r="309" customHeight="1" spans="23:25">
      <c r="W309" s="126"/>
      <c r="X309" s="126"/>
      <c r="Y309" s="126"/>
    </row>
    <row r="310" customHeight="1" spans="23:25">
      <c r="W310" s="126"/>
      <c r="X310" s="126"/>
      <c r="Y310" s="126"/>
    </row>
    <row r="311" customHeight="1" spans="23:25">
      <c r="W311" s="126"/>
      <c r="X311" s="126"/>
      <c r="Y311" s="126"/>
    </row>
    <row r="312" customHeight="1" spans="23:25">
      <c r="W312" s="126"/>
      <c r="X312" s="126"/>
      <c r="Y312" s="126"/>
    </row>
    <row r="313" customHeight="1" spans="23:25">
      <c r="W313" s="126"/>
      <c r="X313" s="126"/>
      <c r="Y313" s="126"/>
    </row>
    <row r="314" customHeight="1" spans="23:25">
      <c r="W314" s="126"/>
      <c r="X314" s="126"/>
      <c r="Y314" s="126"/>
    </row>
    <row r="315" customHeight="1" spans="23:25">
      <c r="W315" s="126"/>
      <c r="X315" s="126"/>
      <c r="Y315" s="126"/>
    </row>
    <row r="316" customHeight="1" spans="23:25">
      <c r="W316" s="126"/>
      <c r="X316" s="126"/>
      <c r="Y316" s="126"/>
    </row>
    <row r="317" customHeight="1" spans="23:25">
      <c r="W317" s="126"/>
      <c r="X317" s="126"/>
      <c r="Y317" s="126"/>
    </row>
    <row r="318" customHeight="1" spans="23:25">
      <c r="W318" s="126"/>
      <c r="X318" s="126"/>
      <c r="Y318" s="126"/>
    </row>
    <row r="319" customHeight="1" spans="23:25">
      <c r="W319" s="126"/>
      <c r="X319" s="126"/>
      <c r="Y319" s="126"/>
    </row>
    <row r="320" customHeight="1" spans="23:25">
      <c r="W320" s="126"/>
      <c r="X320" s="126"/>
      <c r="Y320" s="126"/>
    </row>
    <row r="321" customHeight="1" spans="23:25">
      <c r="W321" s="126"/>
      <c r="X321" s="126"/>
      <c r="Y321" s="126"/>
    </row>
    <row r="322" customHeight="1" spans="23:25">
      <c r="W322" s="126"/>
      <c r="X322" s="126"/>
      <c r="Y322" s="126"/>
    </row>
    <row r="323" customHeight="1" spans="23:25">
      <c r="W323" s="126"/>
      <c r="X323" s="126"/>
      <c r="Y323" s="126"/>
    </row>
    <row r="324" customHeight="1" spans="23:25">
      <c r="W324" s="126"/>
      <c r="X324" s="126"/>
      <c r="Y324" s="126"/>
    </row>
    <row r="325" customHeight="1" spans="23:25">
      <c r="W325" s="126"/>
      <c r="X325" s="126"/>
      <c r="Y325" s="126"/>
    </row>
    <row r="326" customHeight="1" spans="23:25">
      <c r="W326" s="126"/>
      <c r="X326" s="126"/>
      <c r="Y326" s="126"/>
    </row>
    <row r="327" customHeight="1" spans="23:25">
      <c r="W327" s="126"/>
      <c r="X327" s="126"/>
      <c r="Y327" s="126"/>
    </row>
    <row r="328" customHeight="1" spans="23:25">
      <c r="W328" s="126"/>
      <c r="X328" s="126"/>
      <c r="Y328" s="126"/>
    </row>
    <row r="329" customHeight="1" spans="23:25">
      <c r="W329" s="126"/>
      <c r="X329" s="126"/>
      <c r="Y329" s="126"/>
    </row>
    <row r="330" customHeight="1" spans="23:25">
      <c r="W330" s="126"/>
      <c r="X330" s="126"/>
      <c r="Y330" s="126"/>
    </row>
    <row r="331" customHeight="1" spans="23:25">
      <c r="W331" s="126"/>
      <c r="X331" s="126"/>
      <c r="Y331" s="126"/>
    </row>
    <row r="332" customHeight="1" spans="23:25">
      <c r="W332" s="126"/>
      <c r="X332" s="126"/>
      <c r="Y332" s="126"/>
    </row>
    <row r="333" customHeight="1" spans="23:25">
      <c r="W333" s="126"/>
      <c r="X333" s="126"/>
      <c r="Y333" s="126"/>
    </row>
    <row r="334" customHeight="1" spans="23:25">
      <c r="W334" s="126"/>
      <c r="X334" s="126"/>
      <c r="Y334" s="126"/>
    </row>
    <row r="335" customHeight="1" spans="23:25">
      <c r="W335" s="126"/>
      <c r="X335" s="126"/>
      <c r="Y335" s="126"/>
    </row>
    <row r="336" customHeight="1" spans="23:25">
      <c r="W336" s="126"/>
      <c r="X336" s="126"/>
      <c r="Y336" s="126"/>
    </row>
    <row r="337" customHeight="1" spans="23:25">
      <c r="W337" s="126"/>
      <c r="X337" s="126"/>
      <c r="Y337" s="126"/>
    </row>
    <row r="338" customHeight="1" spans="23:25">
      <c r="W338" s="126"/>
      <c r="X338" s="126"/>
      <c r="Y338" s="126"/>
    </row>
    <row r="339" customHeight="1" spans="23:25">
      <c r="W339" s="126"/>
      <c r="X339" s="126"/>
      <c r="Y339" s="126"/>
    </row>
    <row r="340" customHeight="1" spans="23:25">
      <c r="W340" s="126"/>
      <c r="X340" s="126"/>
      <c r="Y340" s="126"/>
    </row>
    <row r="341" customHeight="1" spans="23:25">
      <c r="W341" s="126"/>
      <c r="X341" s="126"/>
      <c r="Y341" s="126"/>
    </row>
    <row r="342" customHeight="1" spans="23:25">
      <c r="W342" s="126"/>
      <c r="X342" s="126"/>
      <c r="Y342" s="126"/>
    </row>
    <row r="343" customHeight="1" spans="23:25">
      <c r="W343" s="126"/>
      <c r="X343" s="126"/>
      <c r="Y343" s="126"/>
    </row>
    <row r="344" customHeight="1" spans="23:25">
      <c r="W344" s="126"/>
      <c r="X344" s="126"/>
      <c r="Y344" s="126"/>
    </row>
    <row r="345" customHeight="1" spans="23:25">
      <c r="W345" s="126"/>
      <c r="X345" s="126"/>
      <c r="Y345" s="126"/>
    </row>
    <row r="346" customHeight="1" spans="23:25">
      <c r="W346" s="126"/>
      <c r="X346" s="126"/>
      <c r="Y346" s="126"/>
    </row>
    <row r="347" customHeight="1" spans="23:25">
      <c r="W347" s="126"/>
      <c r="X347" s="126"/>
      <c r="Y347" s="126"/>
    </row>
    <row r="348" customHeight="1" spans="23:25">
      <c r="W348" s="126"/>
      <c r="X348" s="126"/>
      <c r="Y348" s="126"/>
    </row>
    <row r="349" customHeight="1" spans="23:25">
      <c r="W349" s="126"/>
      <c r="X349" s="126"/>
      <c r="Y349" s="126"/>
    </row>
    <row r="350" customHeight="1" spans="23:25">
      <c r="W350" s="126"/>
      <c r="X350" s="126"/>
      <c r="Y350" s="126"/>
    </row>
    <row r="351" customHeight="1" spans="23:25">
      <c r="W351" s="126"/>
      <c r="X351" s="126"/>
      <c r="Y351" s="126"/>
    </row>
    <row r="352" customHeight="1" spans="23:25">
      <c r="W352" s="126"/>
      <c r="X352" s="126"/>
      <c r="Y352" s="126"/>
    </row>
    <row r="353" customHeight="1" spans="23:25">
      <c r="W353" s="126"/>
      <c r="X353" s="126"/>
      <c r="Y353" s="126"/>
    </row>
    <row r="354" customHeight="1" spans="23:25">
      <c r="W354" s="126"/>
      <c r="X354" s="126"/>
      <c r="Y354" s="126"/>
    </row>
    <row r="355" customHeight="1" spans="23:25">
      <c r="W355" s="126"/>
      <c r="X355" s="126"/>
      <c r="Y355" s="126"/>
    </row>
    <row r="356" customHeight="1" spans="23:25">
      <c r="W356" s="126"/>
      <c r="X356" s="126"/>
      <c r="Y356" s="126"/>
    </row>
    <row r="357" customHeight="1" spans="23:25">
      <c r="W357" s="126"/>
      <c r="X357" s="126"/>
      <c r="Y357" s="126"/>
    </row>
    <row r="358" customHeight="1" spans="23:25">
      <c r="W358" s="126"/>
      <c r="X358" s="126"/>
      <c r="Y358" s="126"/>
    </row>
    <row r="359" customHeight="1" spans="23:25">
      <c r="W359" s="126"/>
      <c r="X359" s="126"/>
      <c r="Y359" s="126"/>
    </row>
    <row r="360" customHeight="1" spans="23:25">
      <c r="W360" s="126"/>
      <c r="X360" s="126"/>
      <c r="Y360" s="126"/>
    </row>
    <row r="361" customHeight="1" spans="23:25">
      <c r="W361" s="126"/>
      <c r="X361" s="126"/>
      <c r="Y361" s="126"/>
    </row>
    <row r="362" customHeight="1" spans="23:25">
      <c r="W362" s="126"/>
      <c r="X362" s="126"/>
      <c r="Y362" s="126"/>
    </row>
    <row r="363" customHeight="1" spans="23:25">
      <c r="W363" s="126"/>
      <c r="X363" s="126"/>
      <c r="Y363" s="126"/>
    </row>
    <row r="364" customHeight="1" spans="23:25">
      <c r="W364" s="126"/>
      <c r="X364" s="126"/>
      <c r="Y364" s="126"/>
    </row>
    <row r="365" customHeight="1" spans="23:25">
      <c r="W365" s="126"/>
      <c r="X365" s="126"/>
      <c r="Y365" s="126"/>
    </row>
    <row r="366" customHeight="1" spans="23:25">
      <c r="W366" s="126"/>
      <c r="X366" s="126"/>
      <c r="Y366" s="126"/>
    </row>
    <row r="367" customHeight="1" spans="23:25">
      <c r="W367" s="126"/>
      <c r="X367" s="126"/>
      <c r="Y367" s="126"/>
    </row>
    <row r="368" customHeight="1" spans="23:25">
      <c r="W368" s="126"/>
      <c r="X368" s="126"/>
      <c r="Y368" s="126"/>
    </row>
    <row r="369" customHeight="1" spans="23:25">
      <c r="W369" s="126"/>
      <c r="X369" s="126"/>
      <c r="Y369" s="126"/>
    </row>
    <row r="370" customHeight="1" spans="23:25">
      <c r="W370" s="126"/>
      <c r="X370" s="126"/>
      <c r="Y370" s="126"/>
    </row>
    <row r="371" customHeight="1" spans="23:25">
      <c r="W371" s="126"/>
      <c r="X371" s="126"/>
      <c r="Y371" s="126"/>
    </row>
    <row r="372" customHeight="1" spans="23:25">
      <c r="W372" s="126"/>
      <c r="X372" s="126"/>
      <c r="Y372" s="126"/>
    </row>
    <row r="373" customHeight="1" spans="23:25">
      <c r="W373" s="126"/>
      <c r="X373" s="126"/>
      <c r="Y373" s="126"/>
    </row>
    <row r="374" customHeight="1" spans="23:25">
      <c r="W374" s="126"/>
      <c r="X374" s="126"/>
      <c r="Y374" s="126"/>
    </row>
    <row r="375" customHeight="1" spans="23:25">
      <c r="W375" s="126"/>
      <c r="X375" s="126"/>
      <c r="Y375" s="126"/>
    </row>
    <row r="376" customHeight="1" spans="23:25">
      <c r="W376" s="126"/>
      <c r="X376" s="126"/>
      <c r="Y376" s="126"/>
    </row>
    <row r="377" customHeight="1" spans="23:25">
      <c r="W377" s="126"/>
      <c r="X377" s="126"/>
      <c r="Y377" s="126"/>
    </row>
    <row r="378" customHeight="1" spans="23:25">
      <c r="W378" s="126"/>
      <c r="X378" s="126"/>
      <c r="Y378" s="126"/>
    </row>
    <row r="379" customHeight="1" spans="23:25">
      <c r="W379" s="126"/>
      <c r="X379" s="126"/>
      <c r="Y379" s="126"/>
    </row>
    <row r="380" customHeight="1" spans="23:25">
      <c r="W380" s="126"/>
      <c r="X380" s="126"/>
      <c r="Y380" s="126"/>
    </row>
    <row r="381" customHeight="1" spans="23:25">
      <c r="W381" s="126"/>
      <c r="X381" s="126"/>
      <c r="Y381" s="126"/>
    </row>
    <row r="382" customHeight="1" spans="23:25">
      <c r="W382" s="126"/>
      <c r="X382" s="126"/>
      <c r="Y382" s="126"/>
    </row>
    <row r="383" customHeight="1" spans="23:25">
      <c r="W383" s="126"/>
      <c r="X383" s="126"/>
      <c r="Y383" s="126"/>
    </row>
    <row r="384" customHeight="1" spans="23:25">
      <c r="W384" s="126"/>
      <c r="X384" s="126"/>
      <c r="Y384" s="126"/>
    </row>
    <row r="385" customHeight="1" spans="23:25">
      <c r="W385" s="126"/>
      <c r="X385" s="126"/>
      <c r="Y385" s="126"/>
    </row>
    <row r="386" customHeight="1" spans="23:25">
      <c r="W386" s="126"/>
      <c r="X386" s="126"/>
      <c r="Y386" s="126"/>
    </row>
    <row r="387" customHeight="1" spans="23:25">
      <c r="W387" s="126"/>
      <c r="X387" s="126"/>
      <c r="Y387" s="126"/>
    </row>
    <row r="388" customHeight="1" spans="23:25">
      <c r="W388" s="126"/>
      <c r="X388" s="126"/>
      <c r="Y388" s="126"/>
    </row>
    <row r="389" customHeight="1" spans="23:25">
      <c r="W389" s="126"/>
      <c r="X389" s="126"/>
      <c r="Y389" s="126"/>
    </row>
    <row r="390" customHeight="1" spans="23:25">
      <c r="W390" s="126"/>
      <c r="X390" s="126"/>
      <c r="Y390" s="126"/>
    </row>
    <row r="391" customHeight="1" spans="23:25">
      <c r="W391" s="126"/>
      <c r="X391" s="126"/>
      <c r="Y391" s="126"/>
    </row>
    <row r="392" customHeight="1" spans="23:25">
      <c r="W392" s="126"/>
      <c r="X392" s="126"/>
      <c r="Y392" s="126"/>
    </row>
    <row r="393" customHeight="1" spans="23:25">
      <c r="W393" s="126"/>
      <c r="X393" s="126"/>
      <c r="Y393" s="126"/>
    </row>
    <row r="394" customHeight="1" spans="23:25">
      <c r="W394" s="126"/>
      <c r="X394" s="126"/>
      <c r="Y394" s="126"/>
    </row>
    <row r="395" customHeight="1" spans="23:25">
      <c r="W395" s="126"/>
      <c r="X395" s="126"/>
      <c r="Y395" s="126"/>
    </row>
    <row r="396" customHeight="1" spans="23:25">
      <c r="W396" s="126"/>
      <c r="X396" s="126"/>
      <c r="Y396" s="126"/>
    </row>
    <row r="397" customHeight="1" spans="23:25">
      <c r="W397" s="126"/>
      <c r="X397" s="126"/>
      <c r="Y397" s="126"/>
    </row>
    <row r="398" customHeight="1" spans="23:25">
      <c r="W398" s="126"/>
      <c r="X398" s="126"/>
      <c r="Y398" s="126"/>
    </row>
    <row r="399" customHeight="1" spans="23:25">
      <c r="W399" s="126"/>
      <c r="X399" s="126"/>
      <c r="Y399" s="126"/>
    </row>
    <row r="400" customHeight="1" spans="23:25">
      <c r="W400" s="126"/>
      <c r="X400" s="126"/>
      <c r="Y400" s="126"/>
    </row>
    <row r="401" customHeight="1" spans="23:25">
      <c r="W401" s="126"/>
      <c r="X401" s="126"/>
      <c r="Y401" s="126"/>
    </row>
    <row r="402" customHeight="1" spans="23:25">
      <c r="W402" s="126"/>
      <c r="X402" s="126"/>
      <c r="Y402" s="126"/>
    </row>
    <row r="403" customHeight="1" spans="23:25">
      <c r="W403" s="126"/>
      <c r="X403" s="126"/>
      <c r="Y403" s="126"/>
    </row>
    <row r="404" customHeight="1" spans="23:25">
      <c r="W404" s="126"/>
      <c r="X404" s="126"/>
      <c r="Y404" s="126"/>
    </row>
    <row r="405" customHeight="1" spans="23:25">
      <c r="W405" s="126"/>
      <c r="X405" s="126"/>
      <c r="Y405" s="126"/>
    </row>
    <row r="406" customHeight="1" spans="23:25">
      <c r="W406" s="126"/>
      <c r="X406" s="126"/>
      <c r="Y406" s="126"/>
    </row>
    <row r="407" customHeight="1" spans="23:25">
      <c r="W407" s="126"/>
      <c r="X407" s="126"/>
      <c r="Y407" s="126"/>
    </row>
    <row r="408" customHeight="1" spans="23:25">
      <c r="W408" s="126"/>
      <c r="X408" s="126"/>
      <c r="Y408" s="126"/>
    </row>
    <row r="409" customHeight="1" spans="23:25">
      <c r="W409" s="126"/>
      <c r="X409" s="126"/>
      <c r="Y409" s="126"/>
    </row>
    <row r="410" customHeight="1" spans="23:25">
      <c r="W410" s="126"/>
      <c r="X410" s="126"/>
      <c r="Y410" s="126"/>
    </row>
    <row r="411" customHeight="1" spans="23:25">
      <c r="W411" s="126"/>
      <c r="X411" s="126"/>
      <c r="Y411" s="126"/>
    </row>
    <row r="412" customHeight="1" spans="23:25">
      <c r="W412" s="126"/>
      <c r="X412" s="126"/>
      <c r="Y412" s="126"/>
    </row>
    <row r="413" customHeight="1" spans="23:25">
      <c r="W413" s="126"/>
      <c r="X413" s="126"/>
      <c r="Y413" s="126"/>
    </row>
    <row r="414" customHeight="1" spans="23:25">
      <c r="W414" s="126"/>
      <c r="X414" s="126"/>
      <c r="Y414" s="126"/>
    </row>
    <row r="415" customHeight="1" spans="23:25">
      <c r="W415" s="126"/>
      <c r="X415" s="126"/>
      <c r="Y415" s="126"/>
    </row>
    <row r="416" customHeight="1" spans="23:25">
      <c r="W416" s="126"/>
      <c r="X416" s="126"/>
      <c r="Y416" s="126"/>
    </row>
    <row r="417" customHeight="1" spans="23:25">
      <c r="W417" s="126"/>
      <c r="X417" s="126"/>
      <c r="Y417" s="126"/>
    </row>
    <row r="418" customHeight="1" spans="23:25">
      <c r="W418" s="126"/>
      <c r="X418" s="126"/>
      <c r="Y418" s="126"/>
    </row>
    <row r="419" customHeight="1" spans="23:25">
      <c r="W419" s="126"/>
      <c r="X419" s="126"/>
      <c r="Y419" s="126"/>
    </row>
    <row r="420" customHeight="1" spans="23:25">
      <c r="W420" s="126"/>
      <c r="X420" s="126"/>
      <c r="Y420" s="126"/>
    </row>
    <row r="421" customHeight="1" spans="23:25">
      <c r="W421" s="126"/>
      <c r="X421" s="126"/>
      <c r="Y421" s="126"/>
    </row>
    <row r="422" customHeight="1" spans="23:25">
      <c r="W422" s="126"/>
      <c r="X422" s="126"/>
      <c r="Y422" s="126"/>
    </row>
    <row r="423" customHeight="1" spans="23:25">
      <c r="W423" s="126"/>
      <c r="X423" s="126"/>
      <c r="Y423" s="126"/>
    </row>
    <row r="424" customHeight="1" spans="23:25">
      <c r="W424" s="126"/>
      <c r="X424" s="126"/>
      <c r="Y424" s="126"/>
    </row>
    <row r="425" customHeight="1" spans="23:25">
      <c r="W425" s="126"/>
      <c r="X425" s="126"/>
      <c r="Y425" s="126"/>
    </row>
    <row r="426" customHeight="1" spans="23:25">
      <c r="W426" s="126"/>
      <c r="X426" s="126"/>
      <c r="Y426" s="126"/>
    </row>
    <row r="427" customHeight="1" spans="23:25">
      <c r="W427" s="126"/>
      <c r="X427" s="126"/>
      <c r="Y427" s="126"/>
    </row>
    <row r="428" customHeight="1" spans="23:25">
      <c r="W428" s="126"/>
      <c r="X428" s="126"/>
      <c r="Y428" s="126"/>
    </row>
    <row r="429" customHeight="1" spans="23:25">
      <c r="W429" s="126"/>
      <c r="X429" s="126"/>
      <c r="Y429" s="126"/>
    </row>
    <row r="430" customHeight="1" spans="23:25">
      <c r="W430" s="126"/>
      <c r="X430" s="126"/>
      <c r="Y430" s="126"/>
    </row>
    <row r="431" customHeight="1" spans="23:25">
      <c r="W431" s="126"/>
      <c r="X431" s="126"/>
      <c r="Y431" s="126"/>
    </row>
    <row r="432" customHeight="1" spans="23:25">
      <c r="W432" s="126"/>
      <c r="X432" s="126"/>
      <c r="Y432" s="126"/>
    </row>
    <row r="433" customHeight="1" spans="23:25">
      <c r="W433" s="126"/>
      <c r="X433" s="126"/>
      <c r="Y433" s="126"/>
    </row>
    <row r="434" customHeight="1" spans="23:25">
      <c r="W434" s="126"/>
      <c r="X434" s="126"/>
      <c r="Y434" s="126"/>
    </row>
    <row r="435" customHeight="1" spans="23:25">
      <c r="W435" s="126"/>
      <c r="X435" s="126"/>
      <c r="Y435" s="126"/>
    </row>
    <row r="436" customHeight="1" spans="23:25">
      <c r="W436" s="126"/>
      <c r="X436" s="126"/>
      <c r="Y436" s="126"/>
    </row>
    <row r="437" customHeight="1" spans="23:25">
      <c r="W437" s="126"/>
      <c r="X437" s="126"/>
      <c r="Y437" s="126"/>
    </row>
    <row r="438" customHeight="1" spans="23:25">
      <c r="W438" s="126"/>
      <c r="X438" s="126"/>
      <c r="Y438" s="126"/>
    </row>
    <row r="439" customHeight="1" spans="23:25">
      <c r="W439" s="126"/>
      <c r="X439" s="126"/>
      <c r="Y439" s="126"/>
    </row>
    <row r="440" customHeight="1" spans="23:25">
      <c r="W440" s="126"/>
      <c r="X440" s="126"/>
      <c r="Y440" s="126"/>
    </row>
    <row r="441" customHeight="1" spans="23:25">
      <c r="W441" s="126"/>
      <c r="X441" s="126"/>
      <c r="Y441" s="126"/>
    </row>
    <row r="442" customHeight="1" spans="23:25">
      <c r="W442" s="126"/>
      <c r="X442" s="126"/>
      <c r="Y442" s="126"/>
    </row>
    <row r="443" customHeight="1" spans="23:25">
      <c r="W443" s="126"/>
      <c r="X443" s="126"/>
      <c r="Y443" s="126"/>
    </row>
    <row r="444" customHeight="1" spans="23:25">
      <c r="W444" s="126"/>
      <c r="X444" s="126"/>
      <c r="Y444" s="126"/>
    </row>
    <row r="445" customHeight="1" spans="23:25">
      <c r="W445" s="126"/>
      <c r="X445" s="126"/>
      <c r="Y445" s="126"/>
    </row>
    <row r="446" customHeight="1" spans="23:25">
      <c r="W446" s="126"/>
      <c r="X446" s="126"/>
      <c r="Y446" s="126"/>
    </row>
    <row r="447" customHeight="1" spans="23:25">
      <c r="W447" s="126"/>
      <c r="X447" s="126"/>
      <c r="Y447" s="126"/>
    </row>
    <row r="448" customHeight="1" spans="23:25">
      <c r="W448" s="126"/>
      <c r="X448" s="126"/>
      <c r="Y448" s="126"/>
    </row>
    <row r="449" customHeight="1" spans="23:25">
      <c r="W449" s="126"/>
      <c r="X449" s="126"/>
      <c r="Y449" s="126"/>
    </row>
    <row r="450" customHeight="1" spans="23:25">
      <c r="W450" s="126"/>
      <c r="X450" s="126"/>
      <c r="Y450" s="126"/>
    </row>
    <row r="451" customHeight="1" spans="23:25">
      <c r="W451" s="126"/>
      <c r="X451" s="126"/>
      <c r="Y451" s="126"/>
    </row>
    <row r="452" customHeight="1" spans="23:25">
      <c r="W452" s="126"/>
      <c r="X452" s="126"/>
      <c r="Y452" s="126"/>
    </row>
    <row r="453" customHeight="1" spans="23:25">
      <c r="W453" s="126"/>
      <c r="X453" s="126"/>
      <c r="Y453" s="126"/>
    </row>
    <row r="454" customHeight="1" spans="23:25">
      <c r="W454" s="126"/>
      <c r="X454" s="126"/>
      <c r="Y454" s="126"/>
    </row>
    <row r="455" customHeight="1" spans="23:25">
      <c r="W455" s="126"/>
      <c r="X455" s="126"/>
      <c r="Y455" s="126"/>
    </row>
    <row r="456" customHeight="1" spans="23:25">
      <c r="W456" s="126"/>
      <c r="X456" s="126"/>
      <c r="Y456" s="126"/>
    </row>
    <row r="457" customHeight="1" spans="23:25">
      <c r="W457" s="126"/>
      <c r="X457" s="126"/>
      <c r="Y457" s="126"/>
    </row>
    <row r="458" customHeight="1" spans="23:25">
      <c r="W458" s="126"/>
      <c r="X458" s="126"/>
      <c r="Y458" s="126"/>
    </row>
    <row r="459" customHeight="1" spans="23:25">
      <c r="W459" s="126"/>
      <c r="X459" s="126"/>
      <c r="Y459" s="126"/>
    </row>
    <row r="460" customHeight="1" spans="23:25">
      <c r="W460" s="126"/>
      <c r="X460" s="126"/>
      <c r="Y460" s="126"/>
    </row>
    <row r="461" customHeight="1" spans="23:25">
      <c r="W461" s="126"/>
      <c r="X461" s="126"/>
      <c r="Y461" s="126"/>
    </row>
    <row r="462" customHeight="1" spans="23:25">
      <c r="W462" s="126"/>
      <c r="X462" s="126"/>
      <c r="Y462" s="126"/>
    </row>
    <row r="463" customHeight="1" spans="23:25">
      <c r="W463" s="126"/>
      <c r="X463" s="126"/>
      <c r="Y463" s="126"/>
    </row>
    <row r="464" customHeight="1" spans="23:25">
      <c r="W464" s="126"/>
      <c r="X464" s="126"/>
      <c r="Y464" s="126"/>
    </row>
    <row r="465" customHeight="1" spans="23:25">
      <c r="W465" s="126"/>
      <c r="X465" s="126"/>
      <c r="Y465" s="126"/>
    </row>
    <row r="466" customHeight="1" spans="23:25">
      <c r="W466" s="126"/>
      <c r="X466" s="126"/>
      <c r="Y466" s="126"/>
    </row>
    <row r="467" customHeight="1" spans="23:25">
      <c r="W467" s="126"/>
      <c r="X467" s="126"/>
      <c r="Y467" s="126"/>
    </row>
    <row r="468" customHeight="1" spans="23:25">
      <c r="W468" s="126"/>
      <c r="X468" s="126"/>
      <c r="Y468" s="126"/>
    </row>
    <row r="469" customHeight="1" spans="23:25">
      <c r="W469" s="126"/>
      <c r="X469" s="126"/>
      <c r="Y469" s="126"/>
    </row>
    <row r="470" customHeight="1" spans="23:25">
      <c r="W470" s="126"/>
      <c r="X470" s="126"/>
      <c r="Y470" s="126"/>
    </row>
    <row r="471" customHeight="1" spans="23:25">
      <c r="W471" s="126"/>
      <c r="X471" s="126"/>
      <c r="Y471" s="126"/>
    </row>
    <row r="472" customHeight="1" spans="23:25">
      <c r="W472" s="126"/>
      <c r="X472" s="126"/>
      <c r="Y472" s="126"/>
    </row>
    <row r="473" customHeight="1" spans="23:25">
      <c r="W473" s="126"/>
      <c r="X473" s="126"/>
      <c r="Y473" s="126"/>
    </row>
    <row r="474" customHeight="1" spans="23:25">
      <c r="W474" s="126"/>
      <c r="X474" s="126"/>
      <c r="Y474" s="126"/>
    </row>
    <row r="475" customHeight="1" spans="23:25">
      <c r="W475" s="126"/>
      <c r="X475" s="126"/>
      <c r="Y475" s="126"/>
    </row>
    <row r="476" customHeight="1" spans="23:25">
      <c r="W476" s="126"/>
      <c r="X476" s="126"/>
      <c r="Y476" s="126"/>
    </row>
    <row r="477" customHeight="1" spans="23:25">
      <c r="W477" s="126"/>
      <c r="X477" s="126"/>
      <c r="Y477" s="126"/>
    </row>
    <row r="478" customHeight="1" spans="23:25">
      <c r="W478" s="126"/>
      <c r="X478" s="126"/>
      <c r="Y478" s="126"/>
    </row>
    <row r="479" customHeight="1" spans="23:25">
      <c r="W479" s="126"/>
      <c r="X479" s="126"/>
      <c r="Y479" s="126"/>
    </row>
    <row r="480" customHeight="1" spans="23:25">
      <c r="W480" s="126"/>
      <c r="X480" s="126"/>
      <c r="Y480" s="126"/>
    </row>
    <row r="481" customHeight="1" spans="23:25">
      <c r="W481" s="126"/>
      <c r="X481" s="126"/>
      <c r="Y481" s="126"/>
    </row>
    <row r="482" customHeight="1" spans="23:25">
      <c r="W482" s="126"/>
      <c r="X482" s="126"/>
      <c r="Y482" s="126"/>
    </row>
    <row r="483" customHeight="1" spans="23:25">
      <c r="W483" s="126"/>
      <c r="X483" s="126"/>
      <c r="Y483" s="126"/>
    </row>
    <row r="484" customHeight="1" spans="23:25">
      <c r="W484" s="126"/>
      <c r="X484" s="126"/>
      <c r="Y484" s="126"/>
    </row>
    <row r="485" customHeight="1" spans="23:25">
      <c r="W485" s="126"/>
      <c r="X485" s="126"/>
      <c r="Y485" s="126"/>
    </row>
    <row r="486" customHeight="1" spans="23:25">
      <c r="W486" s="126"/>
      <c r="X486" s="126"/>
      <c r="Y486" s="126"/>
    </row>
    <row r="487" customHeight="1" spans="23:25">
      <c r="W487" s="126"/>
      <c r="X487" s="126"/>
      <c r="Y487" s="126"/>
    </row>
    <row r="488" customHeight="1" spans="23:25">
      <c r="W488" s="126"/>
      <c r="X488" s="126"/>
      <c r="Y488" s="126"/>
    </row>
    <row r="489" customHeight="1" spans="23:25">
      <c r="W489" s="126"/>
      <c r="X489" s="126"/>
      <c r="Y489" s="126"/>
    </row>
    <row r="490" customHeight="1" spans="23:25">
      <c r="W490" s="126"/>
      <c r="X490" s="126"/>
      <c r="Y490" s="126"/>
    </row>
    <row r="491" customHeight="1" spans="23:25">
      <c r="W491" s="126"/>
      <c r="X491" s="126"/>
      <c r="Y491" s="126"/>
    </row>
    <row r="492" customHeight="1" spans="23:25">
      <c r="W492" s="126"/>
      <c r="X492" s="126"/>
      <c r="Y492" s="126"/>
    </row>
    <row r="493" customHeight="1" spans="23:25">
      <c r="W493" s="126"/>
      <c r="X493" s="126"/>
      <c r="Y493" s="126"/>
    </row>
    <row r="494" customHeight="1" spans="23:25">
      <c r="W494" s="126"/>
      <c r="X494" s="126"/>
      <c r="Y494" s="126"/>
    </row>
    <row r="495" customHeight="1" spans="23:25">
      <c r="W495" s="126"/>
      <c r="X495" s="126"/>
      <c r="Y495" s="126"/>
    </row>
    <row r="496" customHeight="1" spans="23:25">
      <c r="W496" s="126"/>
      <c r="X496" s="126"/>
      <c r="Y496" s="126"/>
    </row>
    <row r="497" customHeight="1" spans="23:25">
      <c r="W497" s="126"/>
      <c r="X497" s="126"/>
      <c r="Y497" s="126"/>
    </row>
    <row r="498" customHeight="1" spans="23:25">
      <c r="W498" s="126"/>
      <c r="X498" s="126"/>
      <c r="Y498" s="126"/>
    </row>
    <row r="499" customHeight="1" spans="23:25">
      <c r="W499" s="126"/>
      <c r="X499" s="126"/>
      <c r="Y499" s="126"/>
    </row>
    <row r="500" customHeight="1" spans="23:25">
      <c r="W500" s="126"/>
      <c r="X500" s="126"/>
      <c r="Y500" s="126"/>
    </row>
    <row r="501" customHeight="1" spans="23:25">
      <c r="W501" s="126"/>
      <c r="X501" s="126"/>
      <c r="Y501" s="126"/>
    </row>
    <row r="502" customHeight="1" spans="23:25">
      <c r="W502" s="126"/>
      <c r="X502" s="126"/>
      <c r="Y502" s="126"/>
    </row>
    <row r="503" customHeight="1" spans="23:25">
      <c r="W503" s="126"/>
      <c r="X503" s="126"/>
      <c r="Y503" s="126"/>
    </row>
    <row r="504" customHeight="1" spans="23:25">
      <c r="W504" s="126"/>
      <c r="X504" s="126"/>
      <c r="Y504" s="126"/>
    </row>
    <row r="505" customHeight="1" spans="23:25">
      <c r="W505" s="126"/>
      <c r="X505" s="126"/>
      <c r="Y505" s="126"/>
    </row>
    <row r="506" customHeight="1" spans="23:25">
      <c r="W506" s="126"/>
      <c r="X506" s="126"/>
      <c r="Y506" s="126"/>
    </row>
    <row r="507" customHeight="1" spans="23:25">
      <c r="W507" s="126"/>
      <c r="X507" s="126"/>
      <c r="Y507" s="126"/>
    </row>
    <row r="508" customHeight="1" spans="23:25">
      <c r="W508" s="126"/>
      <c r="X508" s="126"/>
      <c r="Y508" s="126"/>
    </row>
    <row r="509" customHeight="1" spans="23:25">
      <c r="W509" s="126"/>
      <c r="X509" s="126"/>
      <c r="Y509" s="126"/>
    </row>
    <row r="510" customHeight="1" spans="23:25">
      <c r="W510" s="126"/>
      <c r="X510" s="126"/>
      <c r="Y510" s="126"/>
    </row>
    <row r="511" customHeight="1" spans="23:25">
      <c r="W511" s="126"/>
      <c r="X511" s="126"/>
      <c r="Y511" s="126"/>
    </row>
    <row r="512" customHeight="1" spans="23:25">
      <c r="W512" s="126"/>
      <c r="X512" s="126"/>
      <c r="Y512" s="126"/>
    </row>
    <row r="513" customHeight="1" spans="23:25">
      <c r="W513" s="126"/>
      <c r="X513" s="126"/>
      <c r="Y513" s="126"/>
    </row>
    <row r="514" customHeight="1" spans="23:25">
      <c r="W514" s="126"/>
      <c r="X514" s="126"/>
      <c r="Y514" s="126"/>
    </row>
    <row r="515" customHeight="1" spans="23:25">
      <c r="W515" s="126"/>
      <c r="X515" s="126"/>
      <c r="Y515" s="126"/>
    </row>
    <row r="516" customHeight="1" spans="23:25">
      <c r="W516" s="126"/>
      <c r="X516" s="126"/>
      <c r="Y516" s="126"/>
    </row>
    <row r="517" customHeight="1" spans="23:25">
      <c r="W517" s="126"/>
      <c r="X517" s="126"/>
      <c r="Y517" s="126"/>
    </row>
    <row r="518" customHeight="1" spans="23:25">
      <c r="W518" s="126"/>
      <c r="X518" s="126"/>
      <c r="Y518" s="126"/>
    </row>
    <row r="519" customHeight="1" spans="23:25">
      <c r="W519" s="126"/>
      <c r="X519" s="126"/>
      <c r="Y519" s="126"/>
    </row>
    <row r="520" customHeight="1" spans="23:25">
      <c r="W520" s="126"/>
      <c r="X520" s="126"/>
      <c r="Y520" s="126"/>
    </row>
    <row r="521" customHeight="1" spans="23:25">
      <c r="W521" s="126"/>
      <c r="X521" s="126"/>
      <c r="Y521" s="126"/>
    </row>
    <row r="522" customHeight="1" spans="23:25">
      <c r="W522" s="126"/>
      <c r="X522" s="126"/>
      <c r="Y522" s="126"/>
    </row>
    <row r="523" customHeight="1" spans="23:25">
      <c r="W523" s="126"/>
      <c r="X523" s="126"/>
      <c r="Y523" s="126"/>
    </row>
    <row r="524" customHeight="1" spans="23:25">
      <c r="W524" s="126"/>
      <c r="X524" s="126"/>
      <c r="Y524" s="126"/>
    </row>
    <row r="525" customHeight="1" spans="23:25">
      <c r="W525" s="126"/>
      <c r="X525" s="126"/>
      <c r="Y525" s="126"/>
    </row>
    <row r="526" customHeight="1" spans="23:25">
      <c r="W526" s="126"/>
      <c r="X526" s="126"/>
      <c r="Y526" s="126"/>
    </row>
    <row r="527" customHeight="1" spans="23:25">
      <c r="W527" s="126"/>
      <c r="X527" s="126"/>
      <c r="Y527" s="126"/>
    </row>
    <row r="528" customHeight="1" spans="23:25">
      <c r="W528" s="126"/>
      <c r="X528" s="126"/>
      <c r="Y528" s="126"/>
    </row>
    <row r="529" customHeight="1" spans="23:25">
      <c r="W529" s="126"/>
      <c r="X529" s="126"/>
      <c r="Y529" s="126"/>
    </row>
    <row r="530" customHeight="1" spans="23:25">
      <c r="W530" s="126"/>
      <c r="X530" s="126"/>
      <c r="Y530" s="126"/>
    </row>
    <row r="531" customHeight="1" spans="23:25">
      <c r="W531" s="126"/>
      <c r="X531" s="126"/>
      <c r="Y531" s="126"/>
    </row>
    <row r="532" customHeight="1" spans="23:25">
      <c r="W532" s="126"/>
      <c r="X532" s="126"/>
      <c r="Y532" s="126"/>
    </row>
    <row r="533" customHeight="1" spans="23:25">
      <c r="W533" s="126"/>
      <c r="X533" s="126"/>
      <c r="Y533" s="126"/>
    </row>
    <row r="534" customHeight="1" spans="23:25">
      <c r="W534" s="126"/>
      <c r="X534" s="126"/>
      <c r="Y534" s="126"/>
    </row>
    <row r="535" customHeight="1" spans="23:25">
      <c r="W535" s="126"/>
      <c r="X535" s="126"/>
      <c r="Y535" s="126"/>
    </row>
    <row r="536" customHeight="1" spans="23:25">
      <c r="W536" s="126"/>
      <c r="X536" s="126"/>
      <c r="Y536" s="126"/>
    </row>
    <row r="537" customHeight="1" spans="23:25">
      <c r="W537" s="126"/>
      <c r="X537" s="126"/>
      <c r="Y537" s="126"/>
    </row>
    <row r="538" customHeight="1" spans="23:25">
      <c r="W538" s="126"/>
      <c r="X538" s="126"/>
      <c r="Y538" s="126"/>
    </row>
    <row r="539" customHeight="1" spans="23:25">
      <c r="W539" s="126"/>
      <c r="X539" s="126"/>
      <c r="Y539" s="126"/>
    </row>
    <row r="540" customHeight="1" spans="23:25">
      <c r="W540" s="126"/>
      <c r="X540" s="126"/>
      <c r="Y540" s="126"/>
    </row>
    <row r="541" customHeight="1" spans="23:25">
      <c r="W541" s="126"/>
      <c r="X541" s="126"/>
      <c r="Y541" s="126"/>
    </row>
    <row r="542" customHeight="1" spans="23:25">
      <c r="W542" s="126"/>
      <c r="X542" s="126"/>
      <c r="Y542" s="126"/>
    </row>
    <row r="543" customHeight="1" spans="23:25">
      <c r="W543" s="126"/>
      <c r="X543" s="126"/>
      <c r="Y543" s="126"/>
    </row>
    <row r="544" customHeight="1" spans="23:25">
      <c r="W544" s="126"/>
      <c r="X544" s="126"/>
      <c r="Y544" s="126"/>
    </row>
    <row r="545" customHeight="1" spans="23:25">
      <c r="W545" s="126"/>
      <c r="X545" s="126"/>
      <c r="Y545" s="126"/>
    </row>
    <row r="546" customHeight="1" spans="23:25">
      <c r="W546" s="126"/>
      <c r="X546" s="126"/>
      <c r="Y546" s="126"/>
    </row>
    <row r="547" customHeight="1" spans="23:25">
      <c r="W547" s="126"/>
      <c r="X547" s="126"/>
      <c r="Y547" s="126"/>
    </row>
    <row r="548" customHeight="1" spans="23:25">
      <c r="W548" s="126"/>
      <c r="X548" s="126"/>
      <c r="Y548" s="126"/>
    </row>
    <row r="549" customHeight="1" spans="23:25">
      <c r="W549" s="126"/>
      <c r="X549" s="126"/>
      <c r="Y549" s="126"/>
    </row>
    <row r="550" customHeight="1" spans="23:25">
      <c r="W550" s="126"/>
      <c r="X550" s="126"/>
      <c r="Y550" s="126"/>
    </row>
    <row r="551" customHeight="1" spans="23:25">
      <c r="W551" s="126"/>
      <c r="X551" s="126"/>
      <c r="Y551" s="126"/>
    </row>
    <row r="552" customHeight="1" spans="23:25">
      <c r="W552" s="126"/>
      <c r="X552" s="126"/>
      <c r="Y552" s="126"/>
    </row>
    <row r="553" customHeight="1" spans="23:25">
      <c r="W553" s="126"/>
      <c r="X553" s="126"/>
      <c r="Y553" s="126"/>
    </row>
    <row r="554" customHeight="1" spans="23:25">
      <c r="W554" s="126"/>
      <c r="X554" s="126"/>
      <c r="Y554" s="126"/>
    </row>
    <row r="555" customHeight="1" spans="23:25">
      <c r="W555" s="126"/>
      <c r="X555" s="126"/>
      <c r="Y555" s="126"/>
    </row>
    <row r="556" customHeight="1" spans="23:25">
      <c r="W556" s="126"/>
      <c r="X556" s="126"/>
      <c r="Y556" s="126"/>
    </row>
    <row r="557" customHeight="1" spans="23:25">
      <c r="W557" s="126"/>
      <c r="X557" s="126"/>
      <c r="Y557" s="126"/>
    </row>
    <row r="558" customHeight="1" spans="23:25">
      <c r="W558" s="126"/>
      <c r="X558" s="126"/>
      <c r="Y558" s="126"/>
    </row>
    <row r="559" customHeight="1" spans="23:25">
      <c r="W559" s="126"/>
      <c r="X559" s="126"/>
      <c r="Y559" s="126"/>
    </row>
    <row r="560" customHeight="1" spans="23:25">
      <c r="W560" s="126"/>
      <c r="X560" s="126"/>
      <c r="Y560" s="126"/>
    </row>
    <row r="561" customHeight="1" spans="23:25">
      <c r="W561" s="126"/>
      <c r="X561" s="126"/>
      <c r="Y561" s="126"/>
    </row>
    <row r="562" customHeight="1" spans="23:25">
      <c r="W562" s="126"/>
      <c r="X562" s="126"/>
      <c r="Y562" s="126"/>
    </row>
    <row r="563" customHeight="1" spans="23:25">
      <c r="W563" s="126"/>
      <c r="X563" s="126"/>
      <c r="Y563" s="126"/>
    </row>
    <row r="564" customHeight="1" spans="23:25">
      <c r="W564" s="126"/>
      <c r="X564" s="126"/>
      <c r="Y564" s="126"/>
    </row>
    <row r="565" customHeight="1" spans="23:25">
      <c r="W565" s="126"/>
      <c r="X565" s="126"/>
      <c r="Y565" s="126"/>
    </row>
    <row r="566" customHeight="1" spans="23:25">
      <c r="W566" s="126"/>
      <c r="X566" s="126"/>
      <c r="Y566" s="126"/>
    </row>
    <row r="567" customHeight="1" spans="23:25">
      <c r="W567" s="126"/>
      <c r="X567" s="126"/>
      <c r="Y567" s="126"/>
    </row>
    <row r="568" customHeight="1" spans="23:25">
      <c r="W568" s="126"/>
      <c r="X568" s="126"/>
      <c r="Y568" s="126"/>
    </row>
    <row r="569" customHeight="1" spans="23:25">
      <c r="W569" s="126"/>
      <c r="X569" s="126"/>
      <c r="Y569" s="126"/>
    </row>
    <row r="570" customHeight="1" spans="23:25">
      <c r="W570" s="126"/>
      <c r="X570" s="126"/>
      <c r="Y570" s="126"/>
    </row>
    <row r="571" customHeight="1" spans="23:25">
      <c r="W571" s="126"/>
      <c r="X571" s="126"/>
      <c r="Y571" s="126"/>
    </row>
    <row r="572" customHeight="1" spans="23:25">
      <c r="W572" s="126"/>
      <c r="X572" s="126"/>
      <c r="Y572" s="126"/>
    </row>
    <row r="573" customHeight="1" spans="23:25">
      <c r="W573" s="126"/>
      <c r="X573" s="126"/>
      <c r="Y573" s="126"/>
    </row>
    <row r="574" customHeight="1" spans="23:25">
      <c r="W574" s="126"/>
      <c r="X574" s="126"/>
      <c r="Y574" s="126"/>
    </row>
    <row r="575" customHeight="1" spans="23:25">
      <c r="W575" s="126"/>
      <c r="X575" s="126"/>
      <c r="Y575" s="126"/>
    </row>
    <row r="576" customHeight="1" spans="23:25">
      <c r="W576" s="126"/>
      <c r="X576" s="126"/>
      <c r="Y576" s="126"/>
    </row>
    <row r="577" customHeight="1" spans="23:25">
      <c r="W577" s="126"/>
      <c r="X577" s="126"/>
      <c r="Y577" s="126"/>
    </row>
    <row r="578" customHeight="1" spans="23:25">
      <c r="W578" s="126"/>
      <c r="X578" s="126"/>
      <c r="Y578" s="126"/>
    </row>
    <row r="579" customHeight="1" spans="23:25">
      <c r="W579" s="126"/>
      <c r="X579" s="126"/>
      <c r="Y579" s="126"/>
    </row>
    <row r="580" customHeight="1" spans="23:25">
      <c r="W580" s="126"/>
      <c r="X580" s="126"/>
      <c r="Y580" s="126"/>
    </row>
    <row r="581" customHeight="1" spans="23:25">
      <c r="W581" s="126"/>
      <c r="X581" s="126"/>
      <c r="Y581" s="126"/>
    </row>
    <row r="582" customHeight="1" spans="23:25">
      <c r="W582" s="126"/>
      <c r="X582" s="126"/>
      <c r="Y582" s="126"/>
    </row>
    <row r="583" customHeight="1" spans="23:25">
      <c r="W583" s="126"/>
      <c r="X583" s="126"/>
      <c r="Y583" s="126"/>
    </row>
    <row r="584" customHeight="1" spans="23:25">
      <c r="W584" s="126"/>
      <c r="X584" s="126"/>
      <c r="Y584" s="126"/>
    </row>
    <row r="585" customHeight="1" spans="23:25">
      <c r="W585" s="126"/>
      <c r="X585" s="126"/>
      <c r="Y585" s="126"/>
    </row>
    <row r="586" customHeight="1" spans="23:25">
      <c r="W586" s="126"/>
      <c r="X586" s="126"/>
      <c r="Y586" s="126"/>
    </row>
    <row r="587" customHeight="1" spans="23:25">
      <c r="W587" s="126"/>
      <c r="X587" s="126"/>
      <c r="Y587" s="126"/>
    </row>
    <row r="588" customHeight="1" spans="23:25">
      <c r="W588" s="126"/>
      <c r="X588" s="126"/>
      <c r="Y588" s="126"/>
    </row>
    <row r="589" customHeight="1" spans="23:25">
      <c r="W589" s="126"/>
      <c r="X589" s="126"/>
      <c r="Y589" s="126"/>
    </row>
    <row r="590" customHeight="1" spans="23:25">
      <c r="W590" s="126"/>
      <c r="X590" s="126"/>
      <c r="Y590" s="126"/>
    </row>
    <row r="591" customHeight="1" spans="23:25">
      <c r="W591" s="126"/>
      <c r="X591" s="126"/>
      <c r="Y591" s="126"/>
    </row>
    <row r="592" customHeight="1" spans="23:25">
      <c r="W592" s="126"/>
      <c r="X592" s="126"/>
      <c r="Y592" s="126"/>
    </row>
    <row r="593" customHeight="1" spans="23:25">
      <c r="W593" s="126"/>
      <c r="X593" s="126"/>
      <c r="Y593" s="126"/>
    </row>
    <row r="594" customHeight="1" spans="23:25">
      <c r="W594" s="126"/>
      <c r="X594" s="126"/>
      <c r="Y594" s="126"/>
    </row>
    <row r="595" customHeight="1" spans="23:25">
      <c r="W595" s="126"/>
      <c r="X595" s="126"/>
      <c r="Y595" s="126"/>
    </row>
    <row r="596" customHeight="1" spans="23:25">
      <c r="W596" s="126"/>
      <c r="X596" s="126"/>
      <c r="Y596" s="126"/>
    </row>
    <row r="597" customHeight="1" spans="23:25">
      <c r="W597" s="126"/>
      <c r="X597" s="126"/>
      <c r="Y597" s="126"/>
    </row>
    <row r="598" customHeight="1" spans="23:25">
      <c r="W598" s="126"/>
      <c r="X598" s="126"/>
      <c r="Y598" s="126"/>
    </row>
    <row r="599" customHeight="1" spans="23:25">
      <c r="W599" s="126"/>
      <c r="X599" s="126"/>
      <c r="Y599" s="126"/>
    </row>
    <row r="600" customHeight="1" spans="23:25">
      <c r="W600" s="126"/>
      <c r="X600" s="126"/>
      <c r="Y600" s="126"/>
    </row>
    <row r="601" customHeight="1" spans="23:25">
      <c r="W601" s="126"/>
      <c r="X601" s="126"/>
      <c r="Y601" s="126"/>
    </row>
    <row r="602" customHeight="1" spans="23:25">
      <c r="W602" s="126"/>
      <c r="X602" s="126"/>
      <c r="Y602" s="126"/>
    </row>
    <row r="603" customHeight="1" spans="23:25">
      <c r="W603" s="126"/>
      <c r="X603" s="126"/>
      <c r="Y603" s="126"/>
    </row>
    <row r="604" customHeight="1" spans="23:25">
      <c r="W604" s="126"/>
      <c r="X604" s="126"/>
      <c r="Y604" s="126"/>
    </row>
    <row r="605" customHeight="1" spans="23:25">
      <c r="W605" s="126"/>
      <c r="X605" s="126"/>
      <c r="Y605" s="126"/>
    </row>
    <row r="606" customHeight="1" spans="23:25">
      <c r="W606" s="126"/>
      <c r="X606" s="126"/>
      <c r="Y606" s="126"/>
    </row>
    <row r="607" customHeight="1" spans="23:25">
      <c r="W607" s="126"/>
      <c r="X607" s="126"/>
      <c r="Y607" s="126"/>
    </row>
    <row r="608" customHeight="1" spans="23:25">
      <c r="W608" s="126"/>
      <c r="X608" s="126"/>
      <c r="Y608" s="126"/>
    </row>
    <row r="609" customHeight="1" spans="23:25">
      <c r="W609" s="126"/>
      <c r="X609" s="126"/>
      <c r="Y609" s="126"/>
    </row>
    <row r="610" customHeight="1" spans="23:25">
      <c r="W610" s="126"/>
      <c r="X610" s="126"/>
      <c r="Y610" s="126"/>
    </row>
    <row r="611" customHeight="1" spans="23:25">
      <c r="W611" s="126"/>
      <c r="X611" s="126"/>
      <c r="Y611" s="126"/>
    </row>
    <row r="612" customHeight="1" spans="23:25">
      <c r="W612" s="126"/>
      <c r="X612" s="126"/>
      <c r="Y612" s="126"/>
    </row>
    <row r="613" customHeight="1" spans="23:25">
      <c r="W613" s="126"/>
      <c r="X613" s="126"/>
      <c r="Y613" s="126"/>
    </row>
    <row r="614" customHeight="1" spans="23:25">
      <c r="W614" s="126"/>
      <c r="X614" s="126"/>
      <c r="Y614" s="126"/>
    </row>
    <row r="615" customHeight="1" spans="23:25">
      <c r="W615" s="126"/>
      <c r="X615" s="126"/>
      <c r="Y615" s="126"/>
    </row>
    <row r="616" customHeight="1" spans="23:25">
      <c r="W616" s="126"/>
      <c r="X616" s="126"/>
      <c r="Y616" s="126"/>
    </row>
    <row r="617" customHeight="1" spans="23:25">
      <c r="W617" s="126"/>
      <c r="X617" s="126"/>
      <c r="Y617" s="126"/>
    </row>
    <row r="618" customHeight="1" spans="23:25">
      <c r="W618" s="126"/>
      <c r="X618" s="126"/>
      <c r="Y618" s="126"/>
    </row>
    <row r="619" customHeight="1" spans="23:25">
      <c r="W619" s="126"/>
      <c r="X619" s="126"/>
      <c r="Y619" s="126"/>
    </row>
    <row r="620" customHeight="1" spans="23:25">
      <c r="W620" s="126"/>
      <c r="X620" s="126"/>
      <c r="Y620" s="126"/>
    </row>
    <row r="621" customHeight="1" spans="23:25">
      <c r="W621" s="126"/>
      <c r="X621" s="126"/>
      <c r="Y621" s="126"/>
    </row>
    <row r="622" customHeight="1" spans="23:25">
      <c r="W622" s="126"/>
      <c r="X622" s="126"/>
      <c r="Y622" s="126"/>
    </row>
    <row r="623" customHeight="1" spans="23:25">
      <c r="W623" s="126"/>
      <c r="X623" s="126"/>
      <c r="Y623" s="126"/>
    </row>
    <row r="624" customHeight="1" spans="23:25">
      <c r="W624" s="126"/>
      <c r="X624" s="126"/>
      <c r="Y624" s="126"/>
    </row>
    <row r="625" customHeight="1" spans="23:25">
      <c r="W625" s="126"/>
      <c r="X625" s="126"/>
      <c r="Y625" s="126"/>
    </row>
    <row r="626" customHeight="1" spans="23:25">
      <c r="W626" s="126"/>
      <c r="X626" s="126"/>
      <c r="Y626" s="126"/>
    </row>
    <row r="627" customHeight="1" spans="23:25">
      <c r="W627" s="126"/>
      <c r="X627" s="126"/>
      <c r="Y627" s="126"/>
    </row>
    <row r="628" customHeight="1" spans="23:25">
      <c r="W628" s="126"/>
      <c r="X628" s="126"/>
      <c r="Y628" s="126"/>
    </row>
    <row r="629" customHeight="1" spans="23:25">
      <c r="W629" s="126"/>
      <c r="X629" s="126"/>
      <c r="Y629" s="126"/>
    </row>
    <row r="630" customHeight="1" spans="23:25">
      <c r="W630" s="126"/>
      <c r="X630" s="126"/>
      <c r="Y630" s="126"/>
    </row>
    <row r="631" customHeight="1" spans="23:25">
      <c r="W631" s="126"/>
      <c r="X631" s="126"/>
      <c r="Y631" s="126"/>
    </row>
    <row r="632" customHeight="1" spans="23:25">
      <c r="W632" s="126"/>
      <c r="X632" s="126"/>
      <c r="Y632" s="126"/>
    </row>
    <row r="633" customHeight="1" spans="23:25">
      <c r="W633" s="126"/>
      <c r="X633" s="126"/>
      <c r="Y633" s="126"/>
    </row>
    <row r="634" customHeight="1" spans="23:25">
      <c r="W634" s="126"/>
      <c r="X634" s="126"/>
      <c r="Y634" s="126"/>
    </row>
    <row r="635" customHeight="1" spans="23:25">
      <c r="W635" s="126"/>
      <c r="X635" s="126"/>
      <c r="Y635" s="126"/>
    </row>
    <row r="636" customHeight="1" spans="23:25">
      <c r="W636" s="126"/>
      <c r="X636" s="126"/>
      <c r="Y636" s="126"/>
    </row>
    <row r="637" customHeight="1" spans="23:25">
      <c r="W637" s="126"/>
      <c r="X637" s="126"/>
      <c r="Y637" s="126"/>
    </row>
    <row r="638" customHeight="1" spans="23:25">
      <c r="W638" s="126"/>
      <c r="X638" s="126"/>
      <c r="Y638" s="126"/>
    </row>
    <row r="639" customHeight="1" spans="23:25">
      <c r="W639" s="126"/>
      <c r="X639" s="126"/>
      <c r="Y639" s="126"/>
    </row>
    <row r="640" customHeight="1" spans="23:25">
      <c r="W640" s="126"/>
      <c r="X640" s="126"/>
      <c r="Y640" s="126"/>
    </row>
    <row r="641" customHeight="1" spans="23:25">
      <c r="W641" s="126"/>
      <c r="X641" s="126"/>
      <c r="Y641" s="126"/>
    </row>
    <row r="642" customHeight="1" spans="23:25">
      <c r="W642" s="126"/>
      <c r="X642" s="126"/>
      <c r="Y642" s="126"/>
    </row>
    <row r="643" customHeight="1" spans="23:25">
      <c r="W643" s="126"/>
      <c r="X643" s="126"/>
      <c r="Y643" s="126"/>
    </row>
    <row r="644" customHeight="1" spans="23:25">
      <c r="W644" s="126"/>
      <c r="X644" s="126"/>
      <c r="Y644" s="126"/>
    </row>
    <row r="645" customHeight="1" spans="23:25">
      <c r="W645" s="126"/>
      <c r="X645" s="126"/>
      <c r="Y645" s="126"/>
    </row>
    <row r="646" customHeight="1" spans="23:25">
      <c r="W646" s="126"/>
      <c r="X646" s="126"/>
      <c r="Y646" s="126"/>
    </row>
    <row r="647" customHeight="1" spans="23:25">
      <c r="W647" s="126"/>
      <c r="X647" s="126"/>
      <c r="Y647" s="126"/>
    </row>
    <row r="648" customHeight="1" spans="23:25">
      <c r="W648" s="126"/>
      <c r="X648" s="126"/>
      <c r="Y648" s="126"/>
    </row>
    <row r="649" customHeight="1" spans="23:25">
      <c r="W649" s="126"/>
      <c r="X649" s="126"/>
      <c r="Y649" s="126"/>
    </row>
    <row r="650" customHeight="1" spans="23:25">
      <c r="W650" s="126"/>
      <c r="X650" s="126"/>
      <c r="Y650" s="126"/>
    </row>
    <row r="651" customHeight="1" spans="23:25">
      <c r="W651" s="126"/>
      <c r="X651" s="126"/>
      <c r="Y651" s="126"/>
    </row>
    <row r="652" customHeight="1" spans="23:25">
      <c r="W652" s="126"/>
      <c r="X652" s="126"/>
      <c r="Y652" s="126"/>
    </row>
    <row r="653" customHeight="1" spans="23:25">
      <c r="W653" s="126"/>
      <c r="X653" s="126"/>
      <c r="Y653" s="126"/>
    </row>
    <row r="654" customHeight="1" spans="23:25">
      <c r="W654" s="126"/>
      <c r="X654" s="126"/>
      <c r="Y654" s="126"/>
    </row>
    <row r="655" customHeight="1" spans="23:25">
      <c r="W655" s="126"/>
      <c r="X655" s="126"/>
      <c r="Y655" s="126"/>
    </row>
    <row r="656" customHeight="1" spans="23:25">
      <c r="W656" s="126"/>
      <c r="X656" s="126"/>
      <c r="Y656" s="126"/>
    </row>
    <row r="657" customHeight="1" spans="23:25">
      <c r="W657" s="126"/>
      <c r="X657" s="126"/>
      <c r="Y657" s="126"/>
    </row>
    <row r="658" customHeight="1" spans="23:25">
      <c r="W658" s="126"/>
      <c r="X658" s="126"/>
      <c r="Y658" s="126"/>
    </row>
    <row r="659" customHeight="1" spans="23:25">
      <c r="W659" s="126"/>
      <c r="X659" s="126"/>
      <c r="Y659" s="126"/>
    </row>
    <row r="660" customHeight="1" spans="23:25">
      <c r="W660" s="126"/>
      <c r="X660" s="126"/>
      <c r="Y660" s="126"/>
    </row>
    <row r="661" customHeight="1" spans="23:25">
      <c r="W661" s="126"/>
      <c r="X661" s="126"/>
      <c r="Y661" s="126"/>
    </row>
    <row r="662" customHeight="1" spans="23:25">
      <c r="W662" s="126"/>
      <c r="X662" s="126"/>
      <c r="Y662" s="126"/>
    </row>
    <row r="663" customHeight="1" spans="23:25">
      <c r="W663" s="126"/>
      <c r="X663" s="126"/>
      <c r="Y663" s="126"/>
    </row>
    <row r="664" customHeight="1" spans="23:25">
      <c r="W664" s="126"/>
      <c r="X664" s="126"/>
      <c r="Y664" s="126"/>
    </row>
    <row r="665" customHeight="1" spans="23:25">
      <c r="W665" s="126"/>
      <c r="X665" s="126"/>
      <c r="Y665" s="126"/>
    </row>
    <row r="666" customHeight="1" spans="23:25">
      <c r="W666" s="126"/>
      <c r="X666" s="126"/>
      <c r="Y666" s="126"/>
    </row>
    <row r="667" customHeight="1" spans="23:25">
      <c r="W667" s="126"/>
      <c r="X667" s="126"/>
      <c r="Y667" s="126"/>
    </row>
    <row r="668" customHeight="1" spans="23:25">
      <c r="W668" s="126"/>
      <c r="X668" s="126"/>
      <c r="Y668" s="126"/>
    </row>
    <row r="669" customHeight="1" spans="23:25">
      <c r="W669" s="126"/>
      <c r="X669" s="126"/>
      <c r="Y669" s="126"/>
    </row>
    <row r="670" customHeight="1" spans="23:25">
      <c r="W670" s="126"/>
      <c r="X670" s="126"/>
      <c r="Y670" s="126"/>
    </row>
    <row r="671" customHeight="1" spans="23:25">
      <c r="W671" s="126"/>
      <c r="X671" s="126"/>
      <c r="Y671" s="126"/>
    </row>
    <row r="672" customHeight="1" spans="23:25">
      <c r="W672" s="126"/>
      <c r="X672" s="126"/>
      <c r="Y672" s="126"/>
    </row>
    <row r="673" customHeight="1" spans="23:25">
      <c r="W673" s="126"/>
      <c r="X673" s="126"/>
      <c r="Y673" s="126"/>
    </row>
    <row r="674" customHeight="1" spans="23:25">
      <c r="W674" s="126"/>
      <c r="X674" s="126"/>
      <c r="Y674" s="126"/>
    </row>
    <row r="675" customHeight="1" spans="23:25">
      <c r="W675" s="126"/>
      <c r="X675" s="126"/>
      <c r="Y675" s="126"/>
    </row>
    <row r="676" customHeight="1" spans="23:25">
      <c r="W676" s="126"/>
      <c r="X676" s="126"/>
      <c r="Y676" s="126"/>
    </row>
    <row r="677" customHeight="1" spans="23:25">
      <c r="W677" s="126"/>
      <c r="X677" s="126"/>
      <c r="Y677" s="126"/>
    </row>
    <row r="678" customHeight="1" spans="23:25">
      <c r="W678" s="126"/>
      <c r="X678" s="126"/>
      <c r="Y678" s="126"/>
    </row>
    <row r="679" customHeight="1" spans="23:25">
      <c r="W679" s="126"/>
      <c r="X679" s="126"/>
      <c r="Y679" s="126"/>
    </row>
    <row r="680" customHeight="1" spans="23:25">
      <c r="W680" s="126"/>
      <c r="X680" s="126"/>
      <c r="Y680" s="126"/>
    </row>
    <row r="681" customHeight="1" spans="23:25">
      <c r="W681" s="126"/>
      <c r="X681" s="126"/>
      <c r="Y681" s="126"/>
    </row>
    <row r="682" customHeight="1" spans="23:25">
      <c r="W682" s="126"/>
      <c r="X682" s="126"/>
      <c r="Y682" s="126"/>
    </row>
    <row r="683" customHeight="1" spans="23:25">
      <c r="W683" s="126"/>
      <c r="X683" s="126"/>
      <c r="Y683" s="126"/>
    </row>
    <row r="684" customHeight="1" spans="23:25">
      <c r="W684" s="126"/>
      <c r="X684" s="126"/>
      <c r="Y684" s="126"/>
    </row>
    <row r="685" customHeight="1" spans="23:25">
      <c r="W685" s="126"/>
      <c r="X685" s="126"/>
      <c r="Y685" s="126"/>
    </row>
    <row r="686" customHeight="1" spans="23:25">
      <c r="W686" s="126"/>
      <c r="X686" s="126"/>
      <c r="Y686" s="126"/>
    </row>
    <row r="687" customHeight="1" spans="23:25">
      <c r="W687" s="126"/>
      <c r="X687" s="126"/>
      <c r="Y687" s="126"/>
    </row>
    <row r="688" customHeight="1" spans="23:25">
      <c r="W688" s="126"/>
      <c r="X688" s="126"/>
      <c r="Y688" s="126"/>
    </row>
    <row r="689" customHeight="1" spans="23:25">
      <c r="W689" s="126"/>
      <c r="X689" s="126"/>
      <c r="Y689" s="126"/>
    </row>
    <row r="690" customHeight="1" spans="23:25">
      <c r="W690" s="126"/>
      <c r="X690" s="126"/>
      <c r="Y690" s="126"/>
    </row>
    <row r="691" customHeight="1" spans="23:25">
      <c r="W691" s="126"/>
      <c r="X691" s="126"/>
      <c r="Y691" s="126"/>
    </row>
    <row r="692" customHeight="1" spans="23:25">
      <c r="W692" s="126"/>
      <c r="X692" s="126"/>
      <c r="Y692" s="126"/>
    </row>
    <row r="693" customHeight="1" spans="23:25">
      <c r="W693" s="126"/>
      <c r="X693" s="126"/>
      <c r="Y693" s="126"/>
    </row>
    <row r="694" customHeight="1" spans="23:25">
      <c r="W694" s="126"/>
      <c r="X694" s="126"/>
      <c r="Y694" s="126"/>
    </row>
    <row r="695" customHeight="1" spans="23:25">
      <c r="W695" s="126"/>
      <c r="X695" s="126"/>
      <c r="Y695" s="126"/>
    </row>
    <row r="696" customHeight="1" spans="23:25">
      <c r="W696" s="126"/>
      <c r="X696" s="126"/>
      <c r="Y696" s="126"/>
    </row>
    <row r="697" customHeight="1" spans="23:25">
      <c r="W697" s="126"/>
      <c r="X697" s="126"/>
      <c r="Y697" s="126"/>
    </row>
    <row r="698" customHeight="1" spans="23:25">
      <c r="W698" s="126"/>
      <c r="X698" s="126"/>
      <c r="Y698" s="126"/>
    </row>
    <row r="699" customHeight="1" spans="23:25">
      <c r="W699" s="126"/>
      <c r="X699" s="126"/>
      <c r="Y699" s="126"/>
    </row>
    <row r="700" customHeight="1" spans="23:25">
      <c r="W700" s="126"/>
      <c r="X700" s="126"/>
      <c r="Y700" s="126"/>
    </row>
    <row r="701" customHeight="1" spans="23:25">
      <c r="W701" s="126"/>
      <c r="X701" s="126"/>
      <c r="Y701" s="126"/>
    </row>
    <row r="702" customHeight="1" spans="23:25">
      <c r="W702" s="126"/>
      <c r="X702" s="126"/>
      <c r="Y702" s="126"/>
    </row>
    <row r="703" customHeight="1" spans="23:25">
      <c r="W703" s="126"/>
      <c r="X703" s="126"/>
      <c r="Y703" s="126"/>
    </row>
    <row r="704" customHeight="1" spans="23:25">
      <c r="W704" s="126"/>
      <c r="X704" s="126"/>
      <c r="Y704" s="126"/>
    </row>
    <row r="705" customHeight="1" spans="23:25">
      <c r="W705" s="126"/>
      <c r="X705" s="126"/>
      <c r="Y705" s="126"/>
    </row>
    <row r="706" customHeight="1" spans="23:25">
      <c r="W706" s="126"/>
      <c r="X706" s="126"/>
      <c r="Y706" s="126"/>
    </row>
    <row r="707" customHeight="1" spans="23:25">
      <c r="W707" s="126"/>
      <c r="X707" s="126"/>
      <c r="Y707" s="126"/>
    </row>
    <row r="708" customHeight="1" spans="23:25">
      <c r="W708" s="126"/>
      <c r="X708" s="126"/>
      <c r="Y708" s="126"/>
    </row>
    <row r="709" customHeight="1" spans="23:25">
      <c r="W709" s="126"/>
      <c r="X709" s="126"/>
      <c r="Y709" s="126"/>
    </row>
    <row r="710" customHeight="1" spans="23:25">
      <c r="W710" s="126"/>
      <c r="X710" s="126"/>
      <c r="Y710" s="126"/>
    </row>
    <row r="711" customHeight="1" spans="23:25">
      <c r="W711" s="126"/>
      <c r="X711" s="126"/>
      <c r="Y711" s="126"/>
    </row>
    <row r="712" customHeight="1" spans="23:25">
      <c r="W712" s="126"/>
      <c r="X712" s="126"/>
      <c r="Y712" s="126"/>
    </row>
    <row r="713" customHeight="1" spans="23:25">
      <c r="W713" s="126"/>
      <c r="X713" s="126"/>
      <c r="Y713" s="126"/>
    </row>
    <row r="714" customHeight="1" spans="23:25">
      <c r="W714" s="126"/>
      <c r="X714" s="126"/>
      <c r="Y714" s="126"/>
    </row>
    <row r="715" customHeight="1" spans="23:25">
      <c r="W715" s="126"/>
      <c r="X715" s="126"/>
      <c r="Y715" s="126"/>
    </row>
    <row r="716" customHeight="1" spans="23:25">
      <c r="W716" s="126"/>
      <c r="X716" s="126"/>
      <c r="Y716" s="126"/>
    </row>
    <row r="717" customHeight="1" spans="23:25">
      <c r="W717" s="126"/>
      <c r="X717" s="126"/>
      <c r="Y717" s="126"/>
    </row>
    <row r="718" customHeight="1" spans="23:25">
      <c r="W718" s="126"/>
      <c r="X718" s="126"/>
      <c r="Y718" s="126"/>
    </row>
    <row r="719" customHeight="1" spans="23:25">
      <c r="W719" s="126"/>
      <c r="X719" s="126"/>
      <c r="Y719" s="126"/>
    </row>
    <row r="720" customHeight="1" spans="23:25">
      <c r="W720" s="126"/>
      <c r="X720" s="126"/>
      <c r="Y720" s="126"/>
    </row>
    <row r="721" customHeight="1" spans="23:25">
      <c r="W721" s="126"/>
      <c r="X721" s="126"/>
      <c r="Y721" s="126"/>
    </row>
    <row r="722" customHeight="1" spans="23:25">
      <c r="W722" s="126"/>
      <c r="X722" s="126"/>
      <c r="Y722" s="126"/>
    </row>
    <row r="723" customHeight="1" spans="23:25">
      <c r="W723" s="126"/>
      <c r="X723" s="126"/>
      <c r="Y723" s="126"/>
    </row>
    <row r="724" customHeight="1" spans="23:25">
      <c r="W724" s="126"/>
      <c r="X724" s="126"/>
      <c r="Y724" s="126"/>
    </row>
    <row r="725" customHeight="1" spans="23:25">
      <c r="W725" s="126"/>
      <c r="X725" s="126"/>
      <c r="Y725" s="126"/>
    </row>
    <row r="726" customHeight="1" spans="23:25">
      <c r="W726" s="126"/>
      <c r="X726" s="126"/>
      <c r="Y726" s="126"/>
    </row>
    <row r="727" customHeight="1" spans="23:25">
      <c r="W727" s="126"/>
      <c r="X727" s="126"/>
      <c r="Y727" s="126"/>
    </row>
    <row r="728" customHeight="1" spans="23:25">
      <c r="W728" s="126"/>
      <c r="X728" s="126"/>
      <c r="Y728" s="126"/>
    </row>
    <row r="729" customHeight="1" spans="23:25">
      <c r="W729" s="126"/>
      <c r="X729" s="126"/>
      <c r="Y729" s="126"/>
    </row>
    <row r="730" customHeight="1" spans="23:25">
      <c r="W730" s="126"/>
      <c r="X730" s="126"/>
      <c r="Y730" s="126"/>
    </row>
    <row r="731" customHeight="1" spans="23:25">
      <c r="W731" s="126"/>
      <c r="X731" s="126"/>
      <c r="Y731" s="126"/>
    </row>
    <row r="732" customHeight="1" spans="23:25">
      <c r="W732" s="126"/>
      <c r="X732" s="126"/>
      <c r="Y732" s="126"/>
    </row>
    <row r="733" customHeight="1" spans="23:25">
      <c r="W733" s="126"/>
      <c r="X733" s="126"/>
      <c r="Y733" s="126"/>
    </row>
    <row r="734" customHeight="1" spans="23:25">
      <c r="W734" s="126"/>
      <c r="X734" s="126"/>
      <c r="Y734" s="126"/>
    </row>
    <row r="735" customHeight="1" spans="23:25">
      <c r="W735" s="126"/>
      <c r="X735" s="126"/>
      <c r="Y735" s="126"/>
    </row>
    <row r="736" customHeight="1" spans="23:25">
      <c r="W736" s="126"/>
      <c r="X736" s="126"/>
      <c r="Y736" s="126"/>
    </row>
    <row r="737" customHeight="1" spans="23:25">
      <c r="W737" s="126"/>
      <c r="X737" s="126"/>
      <c r="Y737" s="126"/>
    </row>
    <row r="738" customHeight="1" spans="23:25">
      <c r="W738" s="126"/>
      <c r="X738" s="126"/>
      <c r="Y738" s="126"/>
    </row>
    <row r="739" customHeight="1" spans="23:25">
      <c r="W739" s="126"/>
      <c r="X739" s="126"/>
      <c r="Y739" s="126"/>
    </row>
    <row r="740" customHeight="1" spans="23:25">
      <c r="W740" s="126"/>
      <c r="X740" s="126"/>
      <c r="Y740" s="126"/>
    </row>
    <row r="741" customHeight="1" spans="23:25">
      <c r="W741" s="126"/>
      <c r="X741" s="126"/>
      <c r="Y741" s="126"/>
    </row>
    <row r="742" customHeight="1" spans="23:25">
      <c r="W742" s="126"/>
      <c r="X742" s="126"/>
      <c r="Y742" s="126"/>
    </row>
    <row r="743" customHeight="1" spans="23:25">
      <c r="W743" s="126"/>
      <c r="X743" s="126"/>
      <c r="Y743" s="126"/>
    </row>
    <row r="744" customHeight="1" spans="23:25">
      <c r="W744" s="126"/>
      <c r="X744" s="126"/>
      <c r="Y744" s="126"/>
    </row>
    <row r="745" customHeight="1" spans="23:25">
      <c r="W745" s="126"/>
      <c r="X745" s="126"/>
      <c r="Y745" s="126"/>
    </row>
    <row r="746" customHeight="1" spans="23:25">
      <c r="W746" s="126"/>
      <c r="X746" s="126"/>
      <c r="Y746" s="126"/>
    </row>
    <row r="747" customHeight="1" spans="23:25">
      <c r="W747" s="126"/>
      <c r="X747" s="126"/>
      <c r="Y747" s="126"/>
    </row>
    <row r="748" customHeight="1" spans="23:25">
      <c r="W748" s="126"/>
      <c r="X748" s="126"/>
      <c r="Y748" s="126"/>
    </row>
    <row r="749" customHeight="1" spans="23:25">
      <c r="W749" s="126"/>
      <c r="X749" s="126"/>
      <c r="Y749" s="126"/>
    </row>
    <row r="750" customHeight="1" spans="23:25">
      <c r="W750" s="126"/>
      <c r="X750" s="126"/>
      <c r="Y750" s="126"/>
    </row>
    <row r="751" customHeight="1" spans="23:25">
      <c r="W751" s="126"/>
      <c r="X751" s="126"/>
      <c r="Y751" s="126"/>
    </row>
    <row r="752" customHeight="1" spans="23:25">
      <c r="W752" s="126"/>
      <c r="X752" s="126"/>
      <c r="Y752" s="126"/>
    </row>
    <row r="753" customHeight="1" spans="23:25">
      <c r="W753" s="126"/>
      <c r="X753" s="126"/>
      <c r="Y753" s="126"/>
    </row>
    <row r="754" customHeight="1" spans="23:25">
      <c r="W754" s="126"/>
      <c r="X754" s="126"/>
      <c r="Y754" s="126"/>
    </row>
    <row r="755" customHeight="1" spans="23:25">
      <c r="W755" s="126"/>
      <c r="X755" s="126"/>
      <c r="Y755" s="126"/>
    </row>
    <row r="756" customHeight="1" spans="23:25">
      <c r="W756" s="126"/>
      <c r="X756" s="126"/>
      <c r="Y756" s="126"/>
    </row>
    <row r="757" customHeight="1" spans="23:25">
      <c r="W757" s="126"/>
      <c r="X757" s="126"/>
      <c r="Y757" s="126"/>
    </row>
    <row r="758" customHeight="1" spans="23:25">
      <c r="W758" s="126"/>
      <c r="X758" s="126"/>
      <c r="Y758" s="126"/>
    </row>
    <row r="759" customHeight="1" spans="23:25">
      <c r="W759" s="126"/>
      <c r="X759" s="126"/>
      <c r="Y759" s="126"/>
    </row>
    <row r="760" customHeight="1" spans="23:25">
      <c r="W760" s="126"/>
      <c r="X760" s="126"/>
      <c r="Y760" s="126"/>
    </row>
    <row r="761" customHeight="1" spans="23:25">
      <c r="W761" s="126"/>
      <c r="X761" s="126"/>
      <c r="Y761" s="126"/>
    </row>
    <row r="762" customHeight="1" spans="23:25">
      <c r="W762" s="126"/>
      <c r="X762" s="126"/>
      <c r="Y762" s="126"/>
    </row>
    <row r="763" customHeight="1" spans="23:25">
      <c r="W763" s="126"/>
      <c r="X763" s="126"/>
      <c r="Y763" s="126"/>
    </row>
    <row r="764" customHeight="1" spans="23:25">
      <c r="W764" s="126"/>
      <c r="X764" s="126"/>
      <c r="Y764" s="126"/>
    </row>
    <row r="765" customHeight="1" spans="23:25">
      <c r="W765" s="126"/>
      <c r="X765" s="126"/>
      <c r="Y765" s="126"/>
    </row>
    <row r="766" customHeight="1" spans="23:25">
      <c r="W766" s="126"/>
      <c r="X766" s="126"/>
      <c r="Y766" s="126"/>
    </row>
    <row r="767" customHeight="1" spans="23:25">
      <c r="W767" s="126"/>
      <c r="X767" s="126"/>
      <c r="Y767" s="126"/>
    </row>
    <row r="768" customHeight="1" spans="23:25">
      <c r="W768" s="126"/>
      <c r="X768" s="126"/>
      <c r="Y768" s="126"/>
    </row>
    <row r="769" customHeight="1" spans="23:25">
      <c r="W769" s="126"/>
      <c r="X769" s="126"/>
      <c r="Y769" s="126"/>
    </row>
    <row r="770" customHeight="1" spans="23:25">
      <c r="W770" s="126"/>
      <c r="X770" s="126"/>
      <c r="Y770" s="126"/>
    </row>
    <row r="771" customHeight="1" spans="23:25">
      <c r="W771" s="126"/>
      <c r="X771" s="126"/>
      <c r="Y771" s="126"/>
    </row>
    <row r="772" customHeight="1" spans="23:25">
      <c r="W772" s="126"/>
      <c r="X772" s="126"/>
      <c r="Y772" s="126"/>
    </row>
    <row r="773" customHeight="1" spans="23:25">
      <c r="W773" s="126"/>
      <c r="X773" s="126"/>
      <c r="Y773" s="126"/>
    </row>
    <row r="774" customHeight="1" spans="23:25">
      <c r="W774" s="126"/>
      <c r="X774" s="126"/>
      <c r="Y774" s="126"/>
    </row>
    <row r="775" customHeight="1" spans="23:25">
      <c r="W775" s="126"/>
      <c r="X775" s="126"/>
      <c r="Y775" s="126"/>
    </row>
    <row r="776" customHeight="1" spans="23:25">
      <c r="W776" s="126"/>
      <c r="X776" s="126"/>
      <c r="Y776" s="126"/>
    </row>
    <row r="777" customHeight="1" spans="23:25">
      <c r="W777" s="126"/>
      <c r="X777" s="126"/>
      <c r="Y777" s="126"/>
    </row>
    <row r="778" customHeight="1" spans="23:25">
      <c r="W778" s="126"/>
      <c r="X778" s="126"/>
      <c r="Y778" s="126"/>
    </row>
    <row r="779" customHeight="1" spans="23:25">
      <c r="W779" s="126"/>
      <c r="X779" s="126"/>
      <c r="Y779" s="126"/>
    </row>
    <row r="780" customHeight="1" spans="23:25">
      <c r="W780" s="126"/>
      <c r="X780" s="126"/>
      <c r="Y780" s="126"/>
    </row>
    <row r="781" customHeight="1" spans="23:25">
      <c r="W781" s="126"/>
      <c r="X781" s="126"/>
      <c r="Y781" s="126"/>
    </row>
    <row r="782" customHeight="1" spans="23:25">
      <c r="W782" s="126"/>
      <c r="X782" s="126"/>
      <c r="Y782" s="126"/>
    </row>
    <row r="783" customHeight="1" spans="23:25">
      <c r="W783" s="126"/>
      <c r="X783" s="126"/>
      <c r="Y783" s="126"/>
    </row>
    <row r="784" customHeight="1" spans="23:25">
      <c r="W784" s="126"/>
      <c r="X784" s="126"/>
      <c r="Y784" s="126"/>
    </row>
    <row r="785" customHeight="1" spans="23:25">
      <c r="W785" s="126"/>
      <c r="X785" s="126"/>
      <c r="Y785" s="126"/>
    </row>
    <row r="786" customHeight="1" spans="23:25">
      <c r="W786" s="126"/>
      <c r="X786" s="126"/>
      <c r="Y786" s="126"/>
    </row>
    <row r="787" customHeight="1" spans="23:25">
      <c r="W787" s="126"/>
      <c r="X787" s="126"/>
      <c r="Y787" s="126"/>
    </row>
    <row r="788" customHeight="1" spans="23:25">
      <c r="W788" s="126"/>
      <c r="X788" s="126"/>
      <c r="Y788" s="126"/>
    </row>
    <row r="789" customHeight="1" spans="23:25">
      <c r="W789" s="126"/>
      <c r="X789" s="126"/>
      <c r="Y789" s="126"/>
    </row>
    <row r="790" customHeight="1" spans="23:25">
      <c r="W790" s="126"/>
      <c r="X790" s="126"/>
      <c r="Y790" s="126"/>
    </row>
    <row r="791" customHeight="1" spans="23:25">
      <c r="W791" s="126"/>
      <c r="X791" s="126"/>
      <c r="Y791" s="126"/>
    </row>
    <row r="792" customHeight="1" spans="23:25">
      <c r="W792" s="126"/>
      <c r="X792" s="126"/>
      <c r="Y792" s="126"/>
    </row>
    <row r="793" customHeight="1" spans="23:25">
      <c r="W793" s="126"/>
      <c r="X793" s="126"/>
      <c r="Y793" s="126"/>
    </row>
    <row r="794" customHeight="1" spans="23:25">
      <c r="W794" s="126"/>
      <c r="X794" s="126"/>
      <c r="Y794" s="126"/>
    </row>
    <row r="795" customHeight="1" spans="23:25">
      <c r="W795" s="126"/>
      <c r="X795" s="126"/>
      <c r="Y795" s="126"/>
    </row>
    <row r="796" customHeight="1" spans="23:25">
      <c r="W796" s="126"/>
      <c r="X796" s="126"/>
      <c r="Y796" s="126"/>
    </row>
    <row r="797" customHeight="1" spans="23:25">
      <c r="W797" s="126"/>
      <c r="X797" s="126"/>
      <c r="Y797" s="126"/>
    </row>
    <row r="798" customHeight="1" spans="23:25">
      <c r="W798" s="126"/>
      <c r="X798" s="126"/>
      <c r="Y798" s="126"/>
    </row>
    <row r="799" customHeight="1" spans="23:25">
      <c r="W799" s="126"/>
      <c r="X799" s="126"/>
      <c r="Y799" s="126"/>
    </row>
    <row r="800" customHeight="1" spans="23:25">
      <c r="W800" s="126"/>
      <c r="X800" s="126"/>
      <c r="Y800" s="126"/>
    </row>
    <row r="801" customHeight="1" spans="23:25">
      <c r="W801" s="126"/>
      <c r="X801" s="126"/>
      <c r="Y801" s="126"/>
    </row>
    <row r="802" customHeight="1" spans="23:25">
      <c r="W802" s="126"/>
      <c r="X802" s="126"/>
      <c r="Y802" s="126"/>
    </row>
    <row r="803" customHeight="1" spans="23:25">
      <c r="W803" s="126"/>
      <c r="X803" s="126"/>
      <c r="Y803" s="126"/>
    </row>
    <row r="804" customHeight="1" spans="23:25">
      <c r="W804" s="126"/>
      <c r="X804" s="126"/>
      <c r="Y804" s="126"/>
    </row>
    <row r="805" customHeight="1" spans="23:25">
      <c r="W805" s="126"/>
      <c r="X805" s="126"/>
      <c r="Y805" s="126"/>
    </row>
    <row r="806" customHeight="1" spans="23:25">
      <c r="W806" s="126"/>
      <c r="X806" s="126"/>
      <c r="Y806" s="126"/>
    </row>
    <row r="807" customHeight="1" spans="23:25">
      <c r="W807" s="126"/>
      <c r="X807" s="126"/>
      <c r="Y807" s="126"/>
    </row>
    <row r="808" customHeight="1" spans="23:25">
      <c r="W808" s="126"/>
      <c r="X808" s="126"/>
      <c r="Y808" s="126"/>
    </row>
    <row r="809" customHeight="1" spans="23:25">
      <c r="W809" s="126"/>
      <c r="X809" s="126"/>
      <c r="Y809" s="126"/>
    </row>
    <row r="810" customHeight="1" spans="23:25">
      <c r="W810" s="126"/>
      <c r="X810" s="126"/>
      <c r="Y810" s="126"/>
    </row>
    <row r="811" customHeight="1" spans="23:25">
      <c r="W811" s="126"/>
      <c r="X811" s="126"/>
      <c r="Y811" s="126"/>
    </row>
    <row r="812" customHeight="1" spans="23:25">
      <c r="W812" s="126"/>
      <c r="X812" s="126"/>
      <c r="Y812" s="126"/>
    </row>
    <row r="813" customHeight="1" spans="23:25">
      <c r="W813" s="126"/>
      <c r="X813" s="126"/>
      <c r="Y813" s="126"/>
    </row>
    <row r="814" customHeight="1" spans="23:25">
      <c r="W814" s="126"/>
      <c r="X814" s="126"/>
      <c r="Y814" s="126"/>
    </row>
    <row r="815" customHeight="1" spans="23:25">
      <c r="W815" s="126"/>
      <c r="X815" s="126"/>
      <c r="Y815" s="126"/>
    </row>
    <row r="816" customHeight="1" spans="23:25">
      <c r="W816" s="126"/>
      <c r="X816" s="126"/>
      <c r="Y816" s="126"/>
    </row>
    <row r="817" customHeight="1" spans="23:25">
      <c r="W817" s="126"/>
      <c r="X817" s="126"/>
      <c r="Y817" s="126"/>
    </row>
    <row r="818" customHeight="1" spans="23:25">
      <c r="W818" s="126"/>
      <c r="X818" s="126"/>
      <c r="Y818" s="126"/>
    </row>
    <row r="819" customHeight="1" spans="23:25">
      <c r="W819" s="126"/>
      <c r="X819" s="126"/>
      <c r="Y819" s="126"/>
    </row>
    <row r="820" customHeight="1" spans="23:25">
      <c r="W820" s="126"/>
      <c r="X820" s="126"/>
      <c r="Y820" s="126"/>
    </row>
    <row r="821" customHeight="1" spans="23:25">
      <c r="W821" s="126"/>
      <c r="X821" s="126"/>
      <c r="Y821" s="126"/>
    </row>
    <row r="822" customHeight="1" spans="23:25">
      <c r="W822" s="126"/>
      <c r="X822" s="126"/>
      <c r="Y822" s="126"/>
    </row>
    <row r="823" customHeight="1" spans="23:25">
      <c r="W823" s="126"/>
      <c r="X823" s="126"/>
      <c r="Y823" s="126"/>
    </row>
    <row r="824" customHeight="1" spans="23:25">
      <c r="W824" s="126"/>
      <c r="X824" s="126"/>
      <c r="Y824" s="126"/>
    </row>
    <row r="825" customHeight="1" spans="23:25">
      <c r="W825" s="126"/>
      <c r="X825" s="126"/>
      <c r="Y825" s="126"/>
    </row>
    <row r="826" customHeight="1" spans="23:25">
      <c r="W826" s="126"/>
      <c r="X826" s="126"/>
      <c r="Y826" s="126"/>
    </row>
    <row r="827" customHeight="1" spans="23:25">
      <c r="W827" s="126"/>
      <c r="X827" s="126"/>
      <c r="Y827" s="126"/>
    </row>
    <row r="828" customHeight="1" spans="23:25">
      <c r="W828" s="126"/>
      <c r="X828" s="126"/>
      <c r="Y828" s="126"/>
    </row>
    <row r="829" customHeight="1" spans="23:25">
      <c r="W829" s="126"/>
      <c r="X829" s="126"/>
      <c r="Y829" s="126"/>
    </row>
    <row r="830" customHeight="1" spans="23:25">
      <c r="W830" s="126"/>
      <c r="X830" s="126"/>
      <c r="Y830" s="126"/>
    </row>
    <row r="831" customHeight="1" spans="23:25">
      <c r="W831" s="126"/>
      <c r="X831" s="126"/>
      <c r="Y831" s="126"/>
    </row>
    <row r="832" customHeight="1" spans="23:25">
      <c r="W832" s="126"/>
      <c r="X832" s="126"/>
      <c r="Y832" s="126"/>
    </row>
    <row r="833" customHeight="1" spans="23:25">
      <c r="W833" s="126"/>
      <c r="X833" s="126"/>
      <c r="Y833" s="126"/>
    </row>
    <row r="834" customHeight="1" spans="23:25">
      <c r="W834" s="126"/>
      <c r="X834" s="126"/>
      <c r="Y834" s="126"/>
    </row>
    <row r="835" customHeight="1" spans="23:25">
      <c r="W835" s="126"/>
      <c r="X835" s="126"/>
      <c r="Y835" s="126"/>
    </row>
    <row r="836" customHeight="1" spans="23:25">
      <c r="W836" s="126"/>
      <c r="X836" s="126"/>
      <c r="Y836" s="126"/>
    </row>
    <row r="837" customHeight="1" spans="23:25">
      <c r="W837" s="126"/>
      <c r="X837" s="126"/>
      <c r="Y837" s="126"/>
    </row>
    <row r="838" customHeight="1" spans="23:25">
      <c r="W838" s="126"/>
      <c r="X838" s="126"/>
      <c r="Y838" s="126"/>
    </row>
    <row r="839" customHeight="1" spans="23:25">
      <c r="W839" s="126"/>
      <c r="X839" s="126"/>
      <c r="Y839" s="126"/>
    </row>
    <row r="840" customHeight="1" spans="23:25">
      <c r="W840" s="126"/>
      <c r="X840" s="126"/>
      <c r="Y840" s="126"/>
    </row>
    <row r="841" customHeight="1" spans="23:25">
      <c r="W841" s="126"/>
      <c r="X841" s="126"/>
      <c r="Y841" s="126"/>
    </row>
    <row r="842" customHeight="1" spans="23:25">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889583333333333" footer="0.511805555555556"/>
  <pageSetup paperSize="9" scale="56" fitToHeight="0" orientation="landscape"/>
  <headerFooter alignWithMargins="0">
    <oddHeader>&amp;R&amp;"宋体,常规"&amp;10表&amp;"Times New Roman,常规"4-5-4
&amp;"宋体,常规"共&amp;"Times New Roman,常规"&amp;N&amp;"宋体,常规"页第&amp;"Times New Roman,常规"&amp;P&amp;"宋体,常规"页</oddHeader>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B60"/>
  <sheetViews>
    <sheetView zoomScale="89" zoomScaleNormal="89" topLeftCell="M1" workbookViewId="0">
      <pane ySplit="1728" topLeftCell="A22" activePane="bottomLeft"/>
      <selection/>
      <selection pane="bottomLeft" activeCell="AZ10" sqref="AZ10"/>
    </sheetView>
  </sheetViews>
  <sheetFormatPr defaultColWidth="9" defaultRowHeight="15.75" customHeight="1"/>
  <cols>
    <col min="1" max="1" width="4.6" customWidth="1"/>
    <col min="2" max="2" width="7.1" customWidth="1" outlineLevel="1"/>
    <col min="3" max="10" width="9" customWidth="1" outlineLevel="1"/>
    <col min="11" max="11" width="13.5" customWidth="1"/>
    <col min="12" max="13" width="9" customWidth="1" outlineLevel="1"/>
    <col min="14" max="14" width="17.4" customWidth="1"/>
    <col min="15" max="15" width="9.5" hidden="1" customWidth="1"/>
    <col min="16" max="16" width="6.6" customWidth="1"/>
    <col min="17" max="17" width="12.5" customWidth="1"/>
    <col min="20" max="20" width="11" hidden="1" customWidth="1" outlineLevel="1"/>
    <col min="21" max="22" width="9" hidden="1" customWidth="1" outlineLevel="1"/>
    <col min="23" max="23" width="11.4" hidden="1" customWidth="1" outlineLevel="1"/>
    <col min="24" max="24" width="6.9" hidden="1" customWidth="1" outlineLevel="1"/>
    <col min="25" max="25" width="5.6" hidden="1" customWidth="1" outlineLevel="1"/>
    <col min="26" max="26" width="5.5" hidden="1" customWidth="1" outlineLevel="1"/>
    <col min="27" max="30" width="5" hidden="1" customWidth="1" outlineLevel="1"/>
    <col min="31" max="31" width="5.1" hidden="1" customWidth="1" outlineLevel="1"/>
    <col min="32" max="32" width="5" hidden="1" customWidth="1" outlineLevel="1"/>
    <col min="33" max="33" width="5.4" hidden="1" customWidth="1" outlineLevel="1"/>
    <col min="34" max="34" width="4.5" hidden="1" customWidth="1" outlineLevel="1"/>
    <col min="35" max="35" width="7.6" hidden="1" customWidth="1" outlineLevel="1"/>
    <col min="36" max="36" width="12" hidden="1" customWidth="1" outlineLevel="1"/>
    <col min="37" max="37" width="11" hidden="1" customWidth="1" outlineLevel="1"/>
    <col min="38" max="38" width="8.1" hidden="1" customWidth="1" outlineLevel="1"/>
    <col min="39" max="40" width="9.9" hidden="1" customWidth="1" outlineLevel="1"/>
    <col min="41" max="42" width="11" hidden="1" customWidth="1" outlineLevel="1"/>
    <col min="43" max="43" width="11" customWidth="1" collapsed="1"/>
    <col min="44" max="46" width="11" customWidth="1"/>
    <col min="47" max="47" width="7.6" customWidth="1"/>
    <col min="48" max="48" width="11" customWidth="1"/>
    <col min="49" max="50" width="7.6" customWidth="1"/>
    <col min="51" max="51" width="11.9" customWidth="1"/>
  </cols>
  <sheetData>
    <row r="1" spans="1:51">
      <c r="A1" s="475" t="s">
        <v>1109</v>
      </c>
      <c r="B1" s="476" t="s">
        <v>1110</v>
      </c>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row>
    <row r="2" ht="40.65" customHeight="1" spans="1:51">
      <c r="A2" s="152" t="s">
        <v>1111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row>
    <row r="3" ht="14.1" customHeight="1" spans="1:51">
      <c r="A3" s="153" t="e">
        <f>CONCATENATE(#REF!,#REF!,#REF!,#REF!,#REF!,#REF!,#REF!)</f>
        <v>#REF!</v>
      </c>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row>
    <row r="4" customHeight="1" spans="1:51">
      <c r="A4" s="154" t="e">
        <f>#REF!&amp;#REF!</f>
        <v>#REF!</v>
      </c>
      <c r="AY4" s="173" t="s">
        <v>464</v>
      </c>
    </row>
    <row r="5" ht="24" customHeight="1" spans="1:54">
      <c r="A5" s="55" t="s">
        <v>1112</v>
      </c>
      <c r="B5" s="55" t="s">
        <v>1113</v>
      </c>
      <c r="C5" s="55" t="s">
        <v>1114</v>
      </c>
      <c r="D5" s="55"/>
      <c r="E5" s="55"/>
      <c r="F5" s="55"/>
      <c r="G5" s="55"/>
      <c r="H5" s="55"/>
      <c r="I5" s="55"/>
      <c r="J5" s="55"/>
      <c r="K5" s="196" t="s">
        <v>1115</v>
      </c>
      <c r="L5" s="196" t="s">
        <v>1116</v>
      </c>
      <c r="M5" s="196" t="s">
        <v>1117</v>
      </c>
      <c r="N5" s="196" t="s">
        <v>1118</v>
      </c>
      <c r="O5" s="196" t="s">
        <v>1119</v>
      </c>
      <c r="P5" s="196" t="s">
        <v>1120</v>
      </c>
      <c r="Q5" s="196" t="s">
        <v>1121</v>
      </c>
      <c r="R5" s="196" t="s">
        <v>1122</v>
      </c>
      <c r="S5" s="196" t="s">
        <v>1123</v>
      </c>
      <c r="T5" s="196" t="s">
        <v>1124</v>
      </c>
      <c r="U5" s="196" t="s">
        <v>1125</v>
      </c>
      <c r="V5" s="196" t="s">
        <v>1126</v>
      </c>
      <c r="W5" s="196" t="s">
        <v>1127</v>
      </c>
      <c r="X5" s="196" t="s">
        <v>1128</v>
      </c>
      <c r="Y5" s="196" t="s">
        <v>1129</v>
      </c>
      <c r="Z5" s="196" t="s">
        <v>1130</v>
      </c>
      <c r="AA5" s="196" t="s">
        <v>1131</v>
      </c>
      <c r="AB5" s="196" t="s">
        <v>1132</v>
      </c>
      <c r="AC5" s="196" t="s">
        <v>1133</v>
      </c>
      <c r="AD5" s="196" t="s">
        <v>1134</v>
      </c>
      <c r="AE5" s="196" t="s">
        <v>1135</v>
      </c>
      <c r="AF5" s="196" t="s">
        <v>1136</v>
      </c>
      <c r="AG5" s="196" t="s">
        <v>1137</v>
      </c>
      <c r="AH5" s="196" t="s">
        <v>1138</v>
      </c>
      <c r="AI5" s="196" t="s">
        <v>1139</v>
      </c>
      <c r="AJ5" s="196" t="s">
        <v>1140</v>
      </c>
      <c r="AK5" s="486" t="s">
        <v>978</v>
      </c>
      <c r="AL5" s="213"/>
      <c r="AM5" s="213"/>
      <c r="AN5" s="213"/>
      <c r="AO5" s="213"/>
      <c r="AP5" s="215"/>
      <c r="AQ5" s="489" t="s">
        <v>733</v>
      </c>
      <c r="AR5" s="213"/>
      <c r="AS5" s="216"/>
      <c r="AT5" s="214" t="s">
        <v>1141</v>
      </c>
      <c r="AU5" s="214"/>
      <c r="AV5" s="214"/>
      <c r="AW5" s="220" t="s">
        <v>1142</v>
      </c>
      <c r="AX5" s="573" t="s">
        <v>1143</v>
      </c>
      <c r="AY5" s="220" t="s">
        <v>1144</v>
      </c>
      <c r="AZ5" s="241" t="s">
        <v>1145</v>
      </c>
      <c r="BA5" s="490"/>
      <c r="BB5" s="490"/>
    </row>
    <row r="6" ht="24" customHeight="1" spans="1:54">
      <c r="A6" s="55"/>
      <c r="B6" s="55"/>
      <c r="C6" s="55" t="s">
        <v>1146</v>
      </c>
      <c r="D6" s="55" t="s">
        <v>1147</v>
      </c>
      <c r="E6" s="55" t="s">
        <v>1148</v>
      </c>
      <c r="F6" s="55" t="s">
        <v>1149</v>
      </c>
      <c r="G6" s="55" t="s">
        <v>1150</v>
      </c>
      <c r="H6" s="566" t="s">
        <v>1151</v>
      </c>
      <c r="I6" s="55" t="s">
        <v>1152</v>
      </c>
      <c r="J6" s="55" t="s">
        <v>1153</v>
      </c>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214" t="s">
        <v>1154</v>
      </c>
      <c r="AL6" s="486" t="s">
        <v>1155</v>
      </c>
      <c r="AM6" s="486" t="s">
        <v>1156</v>
      </c>
      <c r="AN6" s="486" t="s">
        <v>1157</v>
      </c>
      <c r="AO6" s="212" t="s">
        <v>1158</v>
      </c>
      <c r="AP6" s="218" t="s">
        <v>1159</v>
      </c>
      <c r="AQ6" s="216" t="s">
        <v>1154</v>
      </c>
      <c r="AR6" s="214" t="s">
        <v>1158</v>
      </c>
      <c r="AS6" s="214" t="s">
        <v>1159</v>
      </c>
      <c r="AT6" s="214" t="s">
        <v>1154</v>
      </c>
      <c r="AU6" s="214" t="s">
        <v>1160</v>
      </c>
      <c r="AV6" s="214" t="s">
        <v>1158</v>
      </c>
      <c r="AW6" s="214"/>
      <c r="AX6" s="574"/>
      <c r="AY6" s="214"/>
      <c r="AZ6" s="241" t="s">
        <v>1161</v>
      </c>
      <c r="BA6" s="241" t="s">
        <v>1162</v>
      </c>
      <c r="BB6" s="241" t="s">
        <v>1145</v>
      </c>
    </row>
    <row r="7" ht="22.65" customHeight="1" spans="1:54">
      <c r="A7" s="136">
        <v>1</v>
      </c>
      <c r="B7" s="145"/>
      <c r="C7" s="145"/>
      <c r="D7" s="145"/>
      <c r="E7" s="145"/>
      <c r="F7" s="145"/>
      <c r="G7" s="145"/>
      <c r="H7" s="145"/>
      <c r="I7" s="145"/>
      <c r="J7" s="145"/>
      <c r="K7" s="145"/>
      <c r="L7" s="145"/>
      <c r="M7" s="145"/>
      <c r="N7" s="145"/>
      <c r="O7" s="145"/>
      <c r="P7" s="145"/>
      <c r="Q7" s="494"/>
      <c r="R7" s="572"/>
      <c r="S7" s="145"/>
      <c r="T7" s="145"/>
      <c r="U7" s="145"/>
      <c r="V7" s="145"/>
      <c r="W7" s="145"/>
      <c r="X7" s="136"/>
      <c r="Y7" s="136"/>
      <c r="Z7" s="136"/>
      <c r="AA7" s="136"/>
      <c r="AB7" s="136"/>
      <c r="AC7" s="136"/>
      <c r="AD7" s="136"/>
      <c r="AE7" s="145"/>
      <c r="AF7" s="136"/>
      <c r="AG7" s="167"/>
      <c r="AH7" s="167"/>
      <c r="AI7" s="494"/>
      <c r="AJ7" s="131"/>
      <c r="AK7" s="131"/>
      <c r="AL7" s="131"/>
      <c r="AM7" s="131"/>
      <c r="AN7" s="131"/>
      <c r="AO7" s="131"/>
      <c r="AP7" s="132"/>
      <c r="AQ7" s="169"/>
      <c r="AR7" s="169"/>
      <c r="AS7" s="131"/>
      <c r="AT7" s="131"/>
      <c r="AU7" s="131"/>
      <c r="AV7" s="131">
        <f>ROUND(AT7*AU7/100,0)</f>
        <v>0</v>
      </c>
      <c r="AW7" s="131" t="str">
        <f>IF(AR7-AS7=0,"",(AV7-AR7+AS7)/(AR7-AS7)*100)</f>
        <v/>
      </c>
      <c r="AX7" s="131" t="e">
        <f>AT7/R7</f>
        <v>#DIV/0!</v>
      </c>
      <c r="AY7" s="575"/>
      <c r="AZ7" s="242">
        <f>AT7-AQ7</f>
        <v>0</v>
      </c>
      <c r="BA7" s="243">
        <f t="shared" ref="BA7:BA30" si="0">IF(AQ7=0,0,AZ7/AQ7)</f>
        <v>0</v>
      </c>
      <c r="BB7" s="242" t="str">
        <f>IF(ABS(BA7)&gt;=0.3,"核查","")</f>
        <v/>
      </c>
    </row>
    <row r="8" ht="22.65" customHeight="1" spans="1:54">
      <c r="A8" s="136">
        <v>2</v>
      </c>
      <c r="B8" s="145"/>
      <c r="C8" s="145"/>
      <c r="D8" s="145"/>
      <c r="E8" s="145"/>
      <c r="F8" s="145"/>
      <c r="G8" s="145"/>
      <c r="H8" s="145"/>
      <c r="I8" s="145"/>
      <c r="J8" s="145"/>
      <c r="K8" s="145"/>
      <c r="L8" s="145"/>
      <c r="M8" s="145"/>
      <c r="N8" s="145"/>
      <c r="O8" s="145"/>
      <c r="P8" s="145"/>
      <c r="Q8" s="494"/>
      <c r="R8" s="572"/>
      <c r="S8" s="145"/>
      <c r="T8" s="145"/>
      <c r="U8" s="145"/>
      <c r="V8" s="145"/>
      <c r="W8" s="145"/>
      <c r="X8" s="136"/>
      <c r="Y8" s="136"/>
      <c r="Z8" s="136"/>
      <c r="AA8" s="136"/>
      <c r="AB8" s="136"/>
      <c r="AC8" s="136"/>
      <c r="AD8" s="136"/>
      <c r="AE8" s="145"/>
      <c r="AF8" s="136"/>
      <c r="AG8" s="167"/>
      <c r="AH8" s="167"/>
      <c r="AI8" s="494"/>
      <c r="AJ8" s="131"/>
      <c r="AK8" s="131"/>
      <c r="AL8" s="131"/>
      <c r="AM8" s="131"/>
      <c r="AN8" s="131"/>
      <c r="AO8" s="131"/>
      <c r="AP8" s="132"/>
      <c r="AQ8" s="169"/>
      <c r="AR8" s="169"/>
      <c r="AS8" s="131"/>
      <c r="AT8" s="131"/>
      <c r="AU8" s="131"/>
      <c r="AV8" s="131">
        <f>ROUND(AT8*AU8/100,0)</f>
        <v>0</v>
      </c>
      <c r="AW8" s="131" t="str">
        <f t="shared" ref="AW8:AW26" si="1">IF(AR8-AS8=0,"",(AV8-AR8+AS8)/(AR8-AS8)*100)</f>
        <v/>
      </c>
      <c r="AX8" s="131" t="e">
        <f>AT8/R8</f>
        <v>#DIV/0!</v>
      </c>
      <c r="AY8" s="575"/>
      <c r="AZ8" s="242">
        <f t="shared" ref="AZ8:AZ30" si="2">AT8-AQ8</f>
        <v>0</v>
      </c>
      <c r="BA8" s="243">
        <f t="shared" si="0"/>
        <v>0</v>
      </c>
      <c r="BB8" s="242" t="str">
        <f t="shared" ref="BB8:BB30" si="3">IF(ABS(BA8)&gt;=0.3,"核查","")</f>
        <v/>
      </c>
    </row>
    <row r="9" ht="22.65" customHeight="1" spans="1:54">
      <c r="A9" s="136">
        <v>3</v>
      </c>
      <c r="B9" s="145"/>
      <c r="C9" s="145"/>
      <c r="D9" s="145"/>
      <c r="E9" s="145"/>
      <c r="F9" s="145"/>
      <c r="G9" s="145"/>
      <c r="H9" s="145"/>
      <c r="I9" s="145"/>
      <c r="J9" s="145"/>
      <c r="K9" s="145"/>
      <c r="L9" s="145"/>
      <c r="M9" s="145"/>
      <c r="N9" s="145"/>
      <c r="O9" s="145"/>
      <c r="P9" s="145"/>
      <c r="Q9" s="494"/>
      <c r="R9" s="572"/>
      <c r="S9" s="145"/>
      <c r="T9" s="145"/>
      <c r="U9" s="145"/>
      <c r="V9" s="145"/>
      <c r="W9" s="145"/>
      <c r="X9" s="136"/>
      <c r="Y9" s="136"/>
      <c r="Z9" s="136"/>
      <c r="AA9" s="136"/>
      <c r="AB9" s="136"/>
      <c r="AC9" s="136"/>
      <c r="AD9" s="136"/>
      <c r="AE9" s="145"/>
      <c r="AF9" s="136"/>
      <c r="AG9" s="167"/>
      <c r="AH9" s="167"/>
      <c r="AI9" s="494"/>
      <c r="AJ9" s="131"/>
      <c r="AK9" s="131"/>
      <c r="AL9" s="131"/>
      <c r="AM9" s="131"/>
      <c r="AN9" s="131"/>
      <c r="AO9" s="131"/>
      <c r="AP9" s="132"/>
      <c r="AQ9" s="169"/>
      <c r="AR9" s="169"/>
      <c r="AS9" s="131"/>
      <c r="AT9" s="131"/>
      <c r="AU9" s="131"/>
      <c r="AV9" s="131">
        <f t="shared" ref="AV9:AV23" si="4">ROUND(AT9*AU9/100,0)</f>
        <v>0</v>
      </c>
      <c r="AW9" s="131" t="str">
        <f t="shared" si="1"/>
        <v/>
      </c>
      <c r="AX9" s="131" t="e">
        <f t="shared" ref="AX9:AX27" si="5">AT9/R9</f>
        <v>#DIV/0!</v>
      </c>
      <c r="AY9" s="575"/>
      <c r="AZ9" s="242">
        <f t="shared" si="2"/>
        <v>0</v>
      </c>
      <c r="BA9" s="243">
        <f t="shared" si="0"/>
        <v>0</v>
      </c>
      <c r="BB9" s="242" t="str">
        <f t="shared" si="3"/>
        <v/>
      </c>
    </row>
    <row r="10" ht="22.65" customHeight="1" spans="1:54">
      <c r="A10" s="136">
        <v>4</v>
      </c>
      <c r="B10" s="145"/>
      <c r="C10" s="145"/>
      <c r="D10" s="145"/>
      <c r="E10" s="145"/>
      <c r="F10" s="145"/>
      <c r="G10" s="145"/>
      <c r="H10" s="145"/>
      <c r="I10" s="145"/>
      <c r="J10" s="145"/>
      <c r="K10" s="145"/>
      <c r="L10" s="145"/>
      <c r="M10" s="145"/>
      <c r="N10" s="145"/>
      <c r="O10" s="145"/>
      <c r="P10" s="145"/>
      <c r="Q10" s="494"/>
      <c r="R10" s="572"/>
      <c r="S10" s="145"/>
      <c r="T10" s="145"/>
      <c r="U10" s="145"/>
      <c r="V10" s="145"/>
      <c r="W10" s="145"/>
      <c r="X10" s="136"/>
      <c r="Y10" s="136"/>
      <c r="Z10" s="136"/>
      <c r="AA10" s="136"/>
      <c r="AB10" s="136"/>
      <c r="AC10" s="136"/>
      <c r="AD10" s="136"/>
      <c r="AE10" s="145"/>
      <c r="AF10" s="136"/>
      <c r="AG10" s="167"/>
      <c r="AH10" s="167"/>
      <c r="AI10" s="494"/>
      <c r="AJ10" s="131"/>
      <c r="AK10" s="131"/>
      <c r="AL10" s="131"/>
      <c r="AM10" s="131"/>
      <c r="AN10" s="131"/>
      <c r="AO10" s="131"/>
      <c r="AP10" s="132"/>
      <c r="AQ10" s="169"/>
      <c r="AR10" s="169"/>
      <c r="AS10" s="131"/>
      <c r="AT10" s="131"/>
      <c r="AU10" s="131"/>
      <c r="AV10" s="131">
        <f t="shared" si="4"/>
        <v>0</v>
      </c>
      <c r="AW10" s="131" t="str">
        <f t="shared" si="1"/>
        <v/>
      </c>
      <c r="AX10" s="131" t="e">
        <f t="shared" si="5"/>
        <v>#DIV/0!</v>
      </c>
      <c r="AY10" s="575"/>
      <c r="AZ10" s="242">
        <f t="shared" si="2"/>
        <v>0</v>
      </c>
      <c r="BA10" s="243">
        <f t="shared" si="0"/>
        <v>0</v>
      </c>
      <c r="BB10" s="242" t="str">
        <f t="shared" si="3"/>
        <v/>
      </c>
    </row>
    <row r="11" ht="22.65" customHeight="1" spans="1:54">
      <c r="A11" s="136">
        <v>5</v>
      </c>
      <c r="B11" s="145"/>
      <c r="C11" s="145"/>
      <c r="D11" s="145"/>
      <c r="E11" s="145"/>
      <c r="F11" s="145"/>
      <c r="G11" s="145"/>
      <c r="H11" s="145"/>
      <c r="I11" s="145"/>
      <c r="J11" s="145"/>
      <c r="K11" s="145"/>
      <c r="L11" s="145"/>
      <c r="M11" s="145"/>
      <c r="N11" s="145"/>
      <c r="O11" s="145"/>
      <c r="P11" s="145"/>
      <c r="Q11" s="494"/>
      <c r="R11" s="572"/>
      <c r="S11" s="145"/>
      <c r="T11" s="145"/>
      <c r="U11" s="145"/>
      <c r="V11" s="145"/>
      <c r="W11" s="145"/>
      <c r="X11" s="136"/>
      <c r="Y11" s="136"/>
      <c r="Z11" s="136"/>
      <c r="AA11" s="136"/>
      <c r="AB11" s="136"/>
      <c r="AC11" s="136"/>
      <c r="AD11" s="136"/>
      <c r="AE11" s="145"/>
      <c r="AF11" s="136"/>
      <c r="AG11" s="167"/>
      <c r="AH11" s="167"/>
      <c r="AI11" s="494"/>
      <c r="AJ11" s="131"/>
      <c r="AK11" s="131"/>
      <c r="AL11" s="131"/>
      <c r="AM11" s="131"/>
      <c r="AN11" s="131"/>
      <c r="AO11" s="131"/>
      <c r="AP11" s="132"/>
      <c r="AQ11" s="169"/>
      <c r="AR11" s="169"/>
      <c r="AS11" s="131"/>
      <c r="AT11" s="131"/>
      <c r="AU11" s="131"/>
      <c r="AV11" s="131">
        <f t="shared" si="4"/>
        <v>0</v>
      </c>
      <c r="AW11" s="131" t="str">
        <f t="shared" si="1"/>
        <v/>
      </c>
      <c r="AX11" s="131" t="e">
        <f t="shared" si="5"/>
        <v>#DIV/0!</v>
      </c>
      <c r="AY11" s="575"/>
      <c r="AZ11" s="242">
        <f t="shared" si="2"/>
        <v>0</v>
      </c>
      <c r="BA11" s="243">
        <f t="shared" si="0"/>
        <v>0</v>
      </c>
      <c r="BB11" s="242" t="str">
        <f t="shared" si="3"/>
        <v/>
      </c>
    </row>
    <row r="12" ht="22.65" customHeight="1" spans="1:54">
      <c r="A12" s="136">
        <v>6</v>
      </c>
      <c r="B12" s="145"/>
      <c r="C12" s="145"/>
      <c r="D12" s="145"/>
      <c r="E12" s="145"/>
      <c r="F12" s="145"/>
      <c r="G12" s="145"/>
      <c r="H12" s="145"/>
      <c r="I12" s="145"/>
      <c r="J12" s="145"/>
      <c r="K12" s="145"/>
      <c r="L12" s="145"/>
      <c r="M12" s="145"/>
      <c r="N12" s="145"/>
      <c r="O12" s="145"/>
      <c r="P12" s="145"/>
      <c r="Q12" s="494"/>
      <c r="R12" s="572"/>
      <c r="S12" s="145"/>
      <c r="T12" s="145"/>
      <c r="U12" s="145"/>
      <c r="V12" s="145"/>
      <c r="W12" s="145"/>
      <c r="X12" s="136"/>
      <c r="Y12" s="136"/>
      <c r="Z12" s="136"/>
      <c r="AA12" s="136"/>
      <c r="AB12" s="136"/>
      <c r="AC12" s="136"/>
      <c r="AD12" s="136"/>
      <c r="AE12" s="145"/>
      <c r="AF12" s="136"/>
      <c r="AG12" s="167"/>
      <c r="AH12" s="167"/>
      <c r="AI12" s="494"/>
      <c r="AJ12" s="131"/>
      <c r="AK12" s="131"/>
      <c r="AL12" s="131"/>
      <c r="AM12" s="131"/>
      <c r="AN12" s="131"/>
      <c r="AO12" s="131"/>
      <c r="AP12" s="132"/>
      <c r="AQ12" s="169"/>
      <c r="AR12" s="169"/>
      <c r="AS12" s="131"/>
      <c r="AT12" s="131"/>
      <c r="AU12" s="131"/>
      <c r="AV12" s="131">
        <f t="shared" si="4"/>
        <v>0</v>
      </c>
      <c r="AW12" s="131" t="str">
        <f t="shared" si="1"/>
        <v/>
      </c>
      <c r="AX12" s="131" t="e">
        <f t="shared" si="5"/>
        <v>#DIV/0!</v>
      </c>
      <c r="AY12" s="575"/>
      <c r="AZ12" s="242">
        <f t="shared" si="2"/>
        <v>0</v>
      </c>
      <c r="BA12" s="243">
        <f t="shared" si="0"/>
        <v>0</v>
      </c>
      <c r="BB12" s="242" t="str">
        <f t="shared" si="3"/>
        <v/>
      </c>
    </row>
    <row r="13" ht="22.65" customHeight="1" spans="1:54">
      <c r="A13" s="136">
        <v>7</v>
      </c>
      <c r="B13" s="145"/>
      <c r="C13" s="145"/>
      <c r="D13" s="145"/>
      <c r="E13" s="145"/>
      <c r="F13" s="145"/>
      <c r="G13" s="145"/>
      <c r="H13" s="145"/>
      <c r="I13" s="145"/>
      <c r="J13" s="145"/>
      <c r="K13" s="145"/>
      <c r="L13" s="145"/>
      <c r="M13" s="145"/>
      <c r="N13" s="145"/>
      <c r="O13" s="145"/>
      <c r="P13" s="145"/>
      <c r="Q13" s="494"/>
      <c r="R13" s="572"/>
      <c r="S13" s="145"/>
      <c r="T13" s="145"/>
      <c r="U13" s="145"/>
      <c r="V13" s="145"/>
      <c r="W13" s="145"/>
      <c r="X13" s="136"/>
      <c r="Y13" s="136"/>
      <c r="Z13" s="136"/>
      <c r="AA13" s="136"/>
      <c r="AB13" s="136"/>
      <c r="AC13" s="136"/>
      <c r="AD13" s="136"/>
      <c r="AE13" s="145"/>
      <c r="AF13" s="136"/>
      <c r="AG13" s="167"/>
      <c r="AH13" s="167"/>
      <c r="AI13" s="494"/>
      <c r="AJ13" s="131"/>
      <c r="AK13" s="131"/>
      <c r="AL13" s="131"/>
      <c r="AM13" s="131"/>
      <c r="AN13" s="131"/>
      <c r="AO13" s="131"/>
      <c r="AP13" s="132"/>
      <c r="AQ13" s="169"/>
      <c r="AR13" s="169"/>
      <c r="AS13" s="131"/>
      <c r="AT13" s="131"/>
      <c r="AU13" s="131"/>
      <c r="AV13" s="131">
        <f t="shared" si="4"/>
        <v>0</v>
      </c>
      <c r="AW13" s="131" t="str">
        <f t="shared" si="1"/>
        <v/>
      </c>
      <c r="AX13" s="131" t="e">
        <f t="shared" si="5"/>
        <v>#DIV/0!</v>
      </c>
      <c r="AY13" s="575"/>
      <c r="AZ13" s="242">
        <f t="shared" si="2"/>
        <v>0</v>
      </c>
      <c r="BA13" s="243">
        <f t="shared" si="0"/>
        <v>0</v>
      </c>
      <c r="BB13" s="242" t="str">
        <f t="shared" si="3"/>
        <v/>
      </c>
    </row>
    <row r="14" ht="22.65" customHeight="1" spans="1:54">
      <c r="A14" s="136">
        <v>8</v>
      </c>
      <c r="B14" s="145"/>
      <c r="C14" s="145"/>
      <c r="D14" s="145"/>
      <c r="E14" s="145"/>
      <c r="F14" s="145"/>
      <c r="G14" s="145"/>
      <c r="H14" s="145"/>
      <c r="I14" s="145"/>
      <c r="J14" s="145"/>
      <c r="K14" s="145"/>
      <c r="L14" s="145"/>
      <c r="M14" s="145"/>
      <c r="N14" s="145"/>
      <c r="O14" s="145"/>
      <c r="P14" s="145"/>
      <c r="Q14" s="494"/>
      <c r="R14" s="572"/>
      <c r="S14" s="145"/>
      <c r="T14" s="145"/>
      <c r="U14" s="145"/>
      <c r="V14" s="145"/>
      <c r="W14" s="145"/>
      <c r="X14" s="136"/>
      <c r="Y14" s="136"/>
      <c r="Z14" s="136"/>
      <c r="AA14" s="136"/>
      <c r="AB14" s="136"/>
      <c r="AC14" s="136"/>
      <c r="AD14" s="136"/>
      <c r="AE14" s="145"/>
      <c r="AF14" s="136"/>
      <c r="AG14" s="167"/>
      <c r="AH14" s="167"/>
      <c r="AI14" s="494"/>
      <c r="AJ14" s="131"/>
      <c r="AK14" s="131"/>
      <c r="AL14" s="131"/>
      <c r="AM14" s="131"/>
      <c r="AN14" s="131"/>
      <c r="AO14" s="131"/>
      <c r="AP14" s="132"/>
      <c r="AQ14" s="169"/>
      <c r="AR14" s="169"/>
      <c r="AS14" s="131"/>
      <c r="AT14" s="131"/>
      <c r="AU14" s="131"/>
      <c r="AV14" s="131">
        <f t="shared" si="4"/>
        <v>0</v>
      </c>
      <c r="AW14" s="131" t="str">
        <f t="shared" si="1"/>
        <v/>
      </c>
      <c r="AX14" s="131" t="e">
        <f t="shared" si="5"/>
        <v>#DIV/0!</v>
      </c>
      <c r="AY14" s="575"/>
      <c r="AZ14" s="242">
        <f t="shared" si="2"/>
        <v>0</v>
      </c>
      <c r="BA14" s="243">
        <f t="shared" si="0"/>
        <v>0</v>
      </c>
      <c r="BB14" s="242" t="str">
        <f t="shared" si="3"/>
        <v/>
      </c>
    </row>
    <row r="15" ht="22.65" customHeight="1" spans="1:54">
      <c r="A15" s="136">
        <v>9</v>
      </c>
      <c r="B15" s="145"/>
      <c r="C15" s="145"/>
      <c r="D15" s="145"/>
      <c r="E15" s="145"/>
      <c r="F15" s="145"/>
      <c r="G15" s="145"/>
      <c r="H15" s="145"/>
      <c r="I15" s="145"/>
      <c r="J15" s="145"/>
      <c r="K15" s="145"/>
      <c r="L15" s="145"/>
      <c r="M15" s="145"/>
      <c r="N15" s="145"/>
      <c r="O15" s="145"/>
      <c r="P15" s="145"/>
      <c r="Q15" s="494"/>
      <c r="R15" s="572"/>
      <c r="S15" s="145"/>
      <c r="T15" s="145"/>
      <c r="U15" s="145"/>
      <c r="V15" s="145"/>
      <c r="W15" s="145"/>
      <c r="X15" s="136"/>
      <c r="Y15" s="136"/>
      <c r="Z15" s="136"/>
      <c r="AA15" s="136"/>
      <c r="AB15" s="136"/>
      <c r="AC15" s="136"/>
      <c r="AD15" s="136"/>
      <c r="AE15" s="145"/>
      <c r="AF15" s="136"/>
      <c r="AG15" s="167"/>
      <c r="AH15" s="167"/>
      <c r="AI15" s="494"/>
      <c r="AJ15" s="131"/>
      <c r="AK15" s="131"/>
      <c r="AL15" s="131"/>
      <c r="AM15" s="131"/>
      <c r="AN15" s="131"/>
      <c r="AO15" s="131"/>
      <c r="AP15" s="132"/>
      <c r="AQ15" s="169"/>
      <c r="AR15" s="169"/>
      <c r="AS15" s="131"/>
      <c r="AT15" s="131"/>
      <c r="AU15" s="131"/>
      <c r="AV15" s="131">
        <f t="shared" si="4"/>
        <v>0</v>
      </c>
      <c r="AW15" s="131" t="str">
        <f t="shared" si="1"/>
        <v/>
      </c>
      <c r="AX15" s="131" t="e">
        <f t="shared" si="5"/>
        <v>#DIV/0!</v>
      </c>
      <c r="AY15" s="575"/>
      <c r="AZ15" s="242">
        <f t="shared" si="2"/>
        <v>0</v>
      </c>
      <c r="BA15" s="243">
        <f t="shared" si="0"/>
        <v>0</v>
      </c>
      <c r="BB15" s="242" t="str">
        <f t="shared" si="3"/>
        <v/>
      </c>
    </row>
    <row r="16" ht="22.65" customHeight="1" spans="1:54">
      <c r="A16" s="136">
        <v>10</v>
      </c>
      <c r="B16" s="145"/>
      <c r="C16" s="145"/>
      <c r="D16" s="145"/>
      <c r="E16" s="145"/>
      <c r="F16" s="145"/>
      <c r="G16" s="145"/>
      <c r="H16" s="145"/>
      <c r="I16" s="145"/>
      <c r="J16" s="145"/>
      <c r="K16" s="145"/>
      <c r="L16" s="145"/>
      <c r="M16" s="145"/>
      <c r="N16" s="145"/>
      <c r="O16" s="145"/>
      <c r="P16" s="145"/>
      <c r="Q16" s="494"/>
      <c r="R16" s="572"/>
      <c r="S16" s="145"/>
      <c r="T16" s="145"/>
      <c r="U16" s="145"/>
      <c r="V16" s="145"/>
      <c r="W16" s="145"/>
      <c r="X16" s="136"/>
      <c r="Y16" s="136"/>
      <c r="Z16" s="136"/>
      <c r="AA16" s="136"/>
      <c r="AB16" s="136"/>
      <c r="AC16" s="136"/>
      <c r="AD16" s="136"/>
      <c r="AE16" s="145"/>
      <c r="AF16" s="136"/>
      <c r="AG16" s="167"/>
      <c r="AH16" s="167"/>
      <c r="AI16" s="494"/>
      <c r="AJ16" s="131"/>
      <c r="AK16" s="131"/>
      <c r="AL16" s="131"/>
      <c r="AM16" s="131"/>
      <c r="AN16" s="131"/>
      <c r="AO16" s="131"/>
      <c r="AP16" s="132"/>
      <c r="AQ16" s="169"/>
      <c r="AR16" s="169"/>
      <c r="AS16" s="131"/>
      <c r="AT16" s="131"/>
      <c r="AU16" s="131"/>
      <c r="AV16" s="131">
        <f t="shared" si="4"/>
        <v>0</v>
      </c>
      <c r="AW16" s="131" t="str">
        <f t="shared" si="1"/>
        <v/>
      </c>
      <c r="AX16" s="131" t="e">
        <f t="shared" si="5"/>
        <v>#DIV/0!</v>
      </c>
      <c r="AY16" s="575"/>
      <c r="AZ16" s="242">
        <f t="shared" si="2"/>
        <v>0</v>
      </c>
      <c r="BA16" s="243">
        <f t="shared" si="0"/>
        <v>0</v>
      </c>
      <c r="BB16" s="242" t="str">
        <f t="shared" si="3"/>
        <v/>
      </c>
    </row>
    <row r="17" ht="22.65" customHeight="1" spans="1:54">
      <c r="A17" s="136">
        <v>11</v>
      </c>
      <c r="B17" s="145"/>
      <c r="C17" s="145"/>
      <c r="D17" s="145"/>
      <c r="E17" s="145"/>
      <c r="F17" s="145"/>
      <c r="G17" s="145"/>
      <c r="H17" s="145"/>
      <c r="I17" s="145"/>
      <c r="J17" s="145"/>
      <c r="K17" s="145"/>
      <c r="L17" s="145"/>
      <c r="M17" s="145"/>
      <c r="N17" s="145"/>
      <c r="O17" s="145"/>
      <c r="P17" s="145"/>
      <c r="Q17" s="494"/>
      <c r="R17" s="572"/>
      <c r="S17" s="145"/>
      <c r="T17" s="145"/>
      <c r="U17" s="145"/>
      <c r="V17" s="145"/>
      <c r="W17" s="145"/>
      <c r="X17" s="136"/>
      <c r="Y17" s="136"/>
      <c r="Z17" s="136"/>
      <c r="AA17" s="136"/>
      <c r="AB17" s="136"/>
      <c r="AC17" s="136"/>
      <c r="AD17" s="136"/>
      <c r="AE17" s="145"/>
      <c r="AF17" s="136"/>
      <c r="AG17" s="167"/>
      <c r="AH17" s="167"/>
      <c r="AI17" s="494"/>
      <c r="AJ17" s="131"/>
      <c r="AK17" s="131"/>
      <c r="AL17" s="131"/>
      <c r="AM17" s="131"/>
      <c r="AN17" s="131"/>
      <c r="AO17" s="131"/>
      <c r="AP17" s="132"/>
      <c r="AQ17" s="169"/>
      <c r="AR17" s="169"/>
      <c r="AS17" s="131"/>
      <c r="AT17" s="131"/>
      <c r="AU17" s="131"/>
      <c r="AV17" s="131">
        <f t="shared" si="4"/>
        <v>0</v>
      </c>
      <c r="AW17" s="131" t="str">
        <f t="shared" si="1"/>
        <v/>
      </c>
      <c r="AX17" s="131" t="e">
        <f t="shared" si="5"/>
        <v>#DIV/0!</v>
      </c>
      <c r="AY17" s="575"/>
      <c r="AZ17" s="242">
        <f t="shared" si="2"/>
        <v>0</v>
      </c>
      <c r="BA17" s="243">
        <f t="shared" si="0"/>
        <v>0</v>
      </c>
      <c r="BB17" s="242" t="str">
        <f t="shared" si="3"/>
        <v/>
      </c>
    </row>
    <row r="18" ht="22.65" customHeight="1" spans="1:54">
      <c r="A18" s="136">
        <v>12</v>
      </c>
      <c r="B18" s="145"/>
      <c r="C18" s="145"/>
      <c r="D18" s="145"/>
      <c r="E18" s="145"/>
      <c r="F18" s="145"/>
      <c r="G18" s="145"/>
      <c r="H18" s="145"/>
      <c r="I18" s="145"/>
      <c r="J18" s="145"/>
      <c r="K18" s="145"/>
      <c r="L18" s="145"/>
      <c r="M18" s="145"/>
      <c r="N18" s="145"/>
      <c r="O18" s="145"/>
      <c r="P18" s="145"/>
      <c r="Q18" s="494"/>
      <c r="R18" s="572"/>
      <c r="S18" s="145"/>
      <c r="T18" s="145"/>
      <c r="U18" s="145"/>
      <c r="V18" s="145"/>
      <c r="W18" s="145"/>
      <c r="X18" s="136"/>
      <c r="Y18" s="136"/>
      <c r="Z18" s="136"/>
      <c r="AA18" s="136"/>
      <c r="AB18" s="136"/>
      <c r="AC18" s="136"/>
      <c r="AD18" s="136"/>
      <c r="AE18" s="145"/>
      <c r="AF18" s="136"/>
      <c r="AG18" s="167"/>
      <c r="AH18" s="167"/>
      <c r="AI18" s="494"/>
      <c r="AJ18" s="131"/>
      <c r="AK18" s="131"/>
      <c r="AL18" s="131"/>
      <c r="AM18" s="131"/>
      <c r="AN18" s="131"/>
      <c r="AO18" s="131"/>
      <c r="AP18" s="132"/>
      <c r="AQ18" s="169"/>
      <c r="AR18" s="169"/>
      <c r="AS18" s="131"/>
      <c r="AT18" s="131"/>
      <c r="AU18" s="131"/>
      <c r="AV18" s="131">
        <f t="shared" si="4"/>
        <v>0</v>
      </c>
      <c r="AW18" s="131" t="str">
        <f t="shared" si="1"/>
        <v/>
      </c>
      <c r="AX18" s="131" t="e">
        <f t="shared" si="5"/>
        <v>#DIV/0!</v>
      </c>
      <c r="AY18" s="575"/>
      <c r="AZ18" s="242">
        <f t="shared" si="2"/>
        <v>0</v>
      </c>
      <c r="BA18" s="243">
        <f t="shared" si="0"/>
        <v>0</v>
      </c>
      <c r="BB18" s="242" t="str">
        <f t="shared" si="3"/>
        <v/>
      </c>
    </row>
    <row r="19" ht="22.65" customHeight="1" spans="1:54">
      <c r="A19" s="136">
        <v>13</v>
      </c>
      <c r="B19" s="145"/>
      <c r="C19" s="145"/>
      <c r="D19" s="145"/>
      <c r="E19" s="145"/>
      <c r="F19" s="145"/>
      <c r="G19" s="145"/>
      <c r="H19" s="145"/>
      <c r="I19" s="145"/>
      <c r="J19" s="145"/>
      <c r="K19" s="145"/>
      <c r="L19" s="145"/>
      <c r="M19" s="145"/>
      <c r="N19" s="145"/>
      <c r="O19" s="145"/>
      <c r="P19" s="145"/>
      <c r="Q19" s="494"/>
      <c r="R19" s="572"/>
      <c r="S19" s="145"/>
      <c r="T19" s="145"/>
      <c r="U19" s="145"/>
      <c r="V19" s="145"/>
      <c r="W19" s="145"/>
      <c r="X19" s="136"/>
      <c r="Y19" s="136"/>
      <c r="Z19" s="136"/>
      <c r="AA19" s="136"/>
      <c r="AB19" s="136"/>
      <c r="AC19" s="136"/>
      <c r="AD19" s="136"/>
      <c r="AE19" s="145"/>
      <c r="AF19" s="136"/>
      <c r="AG19" s="167"/>
      <c r="AH19" s="167"/>
      <c r="AI19" s="494"/>
      <c r="AJ19" s="131"/>
      <c r="AK19" s="131"/>
      <c r="AL19" s="131"/>
      <c r="AM19" s="131"/>
      <c r="AN19" s="131"/>
      <c r="AO19" s="131"/>
      <c r="AP19" s="132"/>
      <c r="AQ19" s="169"/>
      <c r="AR19" s="169"/>
      <c r="AS19" s="131"/>
      <c r="AT19" s="131"/>
      <c r="AU19" s="131"/>
      <c r="AV19" s="131">
        <f t="shared" si="4"/>
        <v>0</v>
      </c>
      <c r="AW19" s="131" t="str">
        <f t="shared" si="1"/>
        <v/>
      </c>
      <c r="AX19" s="131" t="e">
        <f t="shared" si="5"/>
        <v>#DIV/0!</v>
      </c>
      <c r="AY19" s="575"/>
      <c r="AZ19" s="242">
        <f t="shared" si="2"/>
        <v>0</v>
      </c>
      <c r="BA19" s="243">
        <f t="shared" si="0"/>
        <v>0</v>
      </c>
      <c r="BB19" s="242" t="str">
        <f t="shared" si="3"/>
        <v/>
      </c>
    </row>
    <row r="20" ht="22.65" customHeight="1" spans="1:54">
      <c r="A20" s="136">
        <v>14</v>
      </c>
      <c r="B20" s="145"/>
      <c r="C20" s="145"/>
      <c r="D20" s="145"/>
      <c r="E20" s="145"/>
      <c r="F20" s="145"/>
      <c r="G20" s="145"/>
      <c r="H20" s="145"/>
      <c r="I20" s="145"/>
      <c r="J20" s="145"/>
      <c r="K20" s="145"/>
      <c r="L20" s="145"/>
      <c r="M20" s="145"/>
      <c r="N20" s="145"/>
      <c r="O20" s="145"/>
      <c r="P20" s="145"/>
      <c r="Q20" s="494"/>
      <c r="R20" s="572"/>
      <c r="S20" s="145"/>
      <c r="T20" s="145"/>
      <c r="U20" s="145"/>
      <c r="V20" s="145"/>
      <c r="W20" s="145"/>
      <c r="X20" s="136"/>
      <c r="Y20" s="136"/>
      <c r="Z20" s="136"/>
      <c r="AA20" s="136"/>
      <c r="AB20" s="136"/>
      <c r="AC20" s="136"/>
      <c r="AD20" s="136"/>
      <c r="AE20" s="145"/>
      <c r="AF20" s="136"/>
      <c r="AG20" s="167"/>
      <c r="AH20" s="167"/>
      <c r="AI20" s="494"/>
      <c r="AJ20" s="131"/>
      <c r="AK20" s="131"/>
      <c r="AL20" s="131"/>
      <c r="AM20" s="131"/>
      <c r="AN20" s="131"/>
      <c r="AO20" s="131"/>
      <c r="AP20" s="132"/>
      <c r="AQ20" s="169"/>
      <c r="AR20" s="169"/>
      <c r="AS20" s="131"/>
      <c r="AT20" s="131"/>
      <c r="AU20" s="131"/>
      <c r="AV20" s="131">
        <f t="shared" si="4"/>
        <v>0</v>
      </c>
      <c r="AW20" s="131" t="str">
        <f t="shared" si="1"/>
        <v/>
      </c>
      <c r="AX20" s="131" t="e">
        <f t="shared" si="5"/>
        <v>#DIV/0!</v>
      </c>
      <c r="AY20" s="575"/>
      <c r="AZ20" s="242">
        <f t="shared" si="2"/>
        <v>0</v>
      </c>
      <c r="BA20" s="243">
        <f t="shared" si="0"/>
        <v>0</v>
      </c>
      <c r="BB20" s="242" t="str">
        <f t="shared" si="3"/>
        <v/>
      </c>
    </row>
    <row r="21" ht="22.65" customHeight="1" spans="1:54">
      <c r="A21" s="136">
        <v>15</v>
      </c>
      <c r="B21" s="145"/>
      <c r="C21" s="145"/>
      <c r="D21" s="145"/>
      <c r="E21" s="145"/>
      <c r="F21" s="145"/>
      <c r="G21" s="145"/>
      <c r="H21" s="145"/>
      <c r="I21" s="145"/>
      <c r="J21" s="145"/>
      <c r="K21" s="145"/>
      <c r="L21" s="145"/>
      <c r="M21" s="145"/>
      <c r="N21" s="145"/>
      <c r="O21" s="145"/>
      <c r="P21" s="145"/>
      <c r="Q21" s="494"/>
      <c r="R21" s="572"/>
      <c r="S21" s="145"/>
      <c r="T21" s="145"/>
      <c r="U21" s="145"/>
      <c r="V21" s="145"/>
      <c r="W21" s="145"/>
      <c r="X21" s="136"/>
      <c r="Y21" s="136"/>
      <c r="Z21" s="136"/>
      <c r="AA21" s="136"/>
      <c r="AB21" s="136"/>
      <c r="AC21" s="136"/>
      <c r="AD21" s="136"/>
      <c r="AE21" s="145"/>
      <c r="AF21" s="136"/>
      <c r="AG21" s="167"/>
      <c r="AH21" s="167"/>
      <c r="AI21" s="494"/>
      <c r="AJ21" s="131"/>
      <c r="AK21" s="131"/>
      <c r="AL21" s="131"/>
      <c r="AM21" s="131"/>
      <c r="AN21" s="131"/>
      <c r="AO21" s="131"/>
      <c r="AP21" s="132"/>
      <c r="AQ21" s="169"/>
      <c r="AR21" s="169"/>
      <c r="AS21" s="131"/>
      <c r="AT21" s="131"/>
      <c r="AU21" s="131"/>
      <c r="AV21" s="131">
        <f t="shared" si="4"/>
        <v>0</v>
      </c>
      <c r="AW21" s="131" t="str">
        <f t="shared" si="1"/>
        <v/>
      </c>
      <c r="AX21" s="131" t="e">
        <f t="shared" si="5"/>
        <v>#DIV/0!</v>
      </c>
      <c r="AY21" s="575"/>
      <c r="AZ21" s="242">
        <f t="shared" si="2"/>
        <v>0</v>
      </c>
      <c r="BA21" s="243">
        <f t="shared" si="0"/>
        <v>0</v>
      </c>
      <c r="BB21" s="242" t="str">
        <f t="shared" si="3"/>
        <v/>
      </c>
    </row>
    <row r="22" ht="22.65" customHeight="1" spans="1:54">
      <c r="A22" s="136">
        <v>16</v>
      </c>
      <c r="B22" s="145"/>
      <c r="C22" s="145"/>
      <c r="D22" s="145"/>
      <c r="E22" s="145"/>
      <c r="F22" s="145"/>
      <c r="G22" s="145"/>
      <c r="H22" s="145"/>
      <c r="I22" s="145"/>
      <c r="J22" s="145"/>
      <c r="K22" s="145"/>
      <c r="L22" s="145"/>
      <c r="M22" s="145"/>
      <c r="N22" s="145"/>
      <c r="O22" s="145"/>
      <c r="P22" s="145"/>
      <c r="Q22" s="494"/>
      <c r="R22" s="572"/>
      <c r="S22" s="145"/>
      <c r="T22" s="145"/>
      <c r="U22" s="145"/>
      <c r="V22" s="145"/>
      <c r="W22" s="145"/>
      <c r="X22" s="136"/>
      <c r="Y22" s="136"/>
      <c r="Z22" s="136"/>
      <c r="AA22" s="136"/>
      <c r="AB22" s="136"/>
      <c r="AC22" s="136"/>
      <c r="AD22" s="136"/>
      <c r="AE22" s="145"/>
      <c r="AF22" s="136"/>
      <c r="AG22" s="167"/>
      <c r="AH22" s="167"/>
      <c r="AI22" s="494"/>
      <c r="AJ22" s="131"/>
      <c r="AK22" s="131"/>
      <c r="AL22" s="131"/>
      <c r="AM22" s="131"/>
      <c r="AN22" s="131"/>
      <c r="AO22" s="131"/>
      <c r="AP22" s="132"/>
      <c r="AQ22" s="169"/>
      <c r="AR22" s="169"/>
      <c r="AS22" s="131"/>
      <c r="AT22" s="131"/>
      <c r="AU22" s="131"/>
      <c r="AV22" s="131">
        <f t="shared" si="4"/>
        <v>0</v>
      </c>
      <c r="AW22" s="131" t="str">
        <f t="shared" si="1"/>
        <v/>
      </c>
      <c r="AX22" s="131" t="e">
        <f t="shared" si="5"/>
        <v>#DIV/0!</v>
      </c>
      <c r="AY22" s="575"/>
      <c r="AZ22" s="242">
        <f t="shared" si="2"/>
        <v>0</v>
      </c>
      <c r="BA22" s="243">
        <f t="shared" si="0"/>
        <v>0</v>
      </c>
      <c r="BB22" s="242" t="str">
        <f t="shared" si="3"/>
        <v/>
      </c>
    </row>
    <row r="23" ht="22.65" customHeight="1" spans="1:54">
      <c r="A23" s="136">
        <v>17</v>
      </c>
      <c r="B23" s="145"/>
      <c r="C23" s="145"/>
      <c r="D23" s="145"/>
      <c r="E23" s="145"/>
      <c r="F23" s="145"/>
      <c r="G23" s="145"/>
      <c r="H23" s="145"/>
      <c r="I23" s="145"/>
      <c r="J23" s="145"/>
      <c r="K23" s="145"/>
      <c r="L23" s="145"/>
      <c r="M23" s="145"/>
      <c r="N23" s="145"/>
      <c r="O23" s="145"/>
      <c r="P23" s="145"/>
      <c r="Q23" s="494"/>
      <c r="R23" s="572"/>
      <c r="S23" s="145"/>
      <c r="T23" s="145"/>
      <c r="U23" s="145"/>
      <c r="V23" s="145"/>
      <c r="W23" s="145"/>
      <c r="X23" s="136"/>
      <c r="Y23" s="136"/>
      <c r="Z23" s="136"/>
      <c r="AA23" s="136"/>
      <c r="AB23" s="136"/>
      <c r="AC23" s="136"/>
      <c r="AD23" s="136"/>
      <c r="AE23" s="145"/>
      <c r="AF23" s="136"/>
      <c r="AG23" s="167"/>
      <c r="AH23" s="167"/>
      <c r="AI23" s="494"/>
      <c r="AJ23" s="131"/>
      <c r="AK23" s="131"/>
      <c r="AL23" s="131"/>
      <c r="AM23" s="131"/>
      <c r="AN23" s="131"/>
      <c r="AO23" s="131"/>
      <c r="AP23" s="132"/>
      <c r="AQ23" s="169"/>
      <c r="AR23" s="169"/>
      <c r="AS23" s="131"/>
      <c r="AT23" s="131"/>
      <c r="AU23" s="131"/>
      <c r="AV23" s="131">
        <f t="shared" si="4"/>
        <v>0</v>
      </c>
      <c r="AW23" s="131" t="str">
        <f t="shared" si="1"/>
        <v/>
      </c>
      <c r="AX23" s="131" t="e">
        <f t="shared" si="5"/>
        <v>#DIV/0!</v>
      </c>
      <c r="AY23" s="575"/>
      <c r="AZ23" s="242">
        <f t="shared" si="2"/>
        <v>0</v>
      </c>
      <c r="BA23" s="243">
        <f t="shared" si="0"/>
        <v>0</v>
      </c>
      <c r="BB23" s="242" t="str">
        <f t="shared" si="3"/>
        <v/>
      </c>
    </row>
    <row r="24" ht="22.65" customHeight="1" spans="1:54">
      <c r="A24" s="136"/>
      <c r="B24" s="145"/>
      <c r="C24" s="145"/>
      <c r="D24" s="145"/>
      <c r="E24" s="145"/>
      <c r="F24" s="145"/>
      <c r="G24" s="145"/>
      <c r="H24" s="145"/>
      <c r="I24" s="145"/>
      <c r="J24" s="145"/>
      <c r="K24" s="145"/>
      <c r="L24" s="145"/>
      <c r="M24" s="145"/>
      <c r="N24" s="145"/>
      <c r="O24" s="145"/>
      <c r="P24" s="145"/>
      <c r="Q24" s="145"/>
      <c r="R24" s="145"/>
      <c r="S24" s="145"/>
      <c r="T24" s="145"/>
      <c r="U24" s="145"/>
      <c r="V24" s="145"/>
      <c r="W24" s="145"/>
      <c r="X24" s="136"/>
      <c r="Y24" s="136"/>
      <c r="Z24" s="136"/>
      <c r="AA24" s="136"/>
      <c r="AB24" s="136"/>
      <c r="AC24" s="136"/>
      <c r="AD24" s="136"/>
      <c r="AE24" s="145"/>
      <c r="AF24" s="136"/>
      <c r="AG24" s="167"/>
      <c r="AH24" s="167"/>
      <c r="AI24" s="494"/>
      <c r="AJ24" s="131"/>
      <c r="AK24" s="131"/>
      <c r="AL24" s="168"/>
      <c r="AM24" s="168"/>
      <c r="AN24" s="168"/>
      <c r="AO24" s="168"/>
      <c r="AP24" s="132"/>
      <c r="AQ24" s="169"/>
      <c r="AR24" s="131"/>
      <c r="AS24" s="131"/>
      <c r="AT24" s="131"/>
      <c r="AU24" s="185"/>
      <c r="AV24" s="131"/>
      <c r="AW24" s="131" t="str">
        <f t="shared" si="1"/>
        <v/>
      </c>
      <c r="AX24" s="131" t="e">
        <f t="shared" si="5"/>
        <v>#DIV/0!</v>
      </c>
      <c r="AY24" s="145"/>
      <c r="AZ24" s="242">
        <f t="shared" si="2"/>
        <v>0</v>
      </c>
      <c r="BA24" s="243">
        <f t="shared" si="0"/>
        <v>0</v>
      </c>
      <c r="BB24" s="242" t="str">
        <f t="shared" si="3"/>
        <v/>
      </c>
    </row>
    <row r="25" ht="22.65" customHeight="1" spans="1:54">
      <c r="A25" s="136"/>
      <c r="B25" s="145"/>
      <c r="C25" s="145"/>
      <c r="D25" s="145"/>
      <c r="E25" s="145"/>
      <c r="F25" s="145"/>
      <c r="G25" s="145"/>
      <c r="H25" s="145"/>
      <c r="I25" s="145"/>
      <c r="J25" s="145"/>
      <c r="K25" s="145"/>
      <c r="L25" s="145"/>
      <c r="M25" s="145"/>
      <c r="N25" s="145"/>
      <c r="O25" s="145"/>
      <c r="P25" s="145"/>
      <c r="Q25" s="145"/>
      <c r="R25" s="145"/>
      <c r="S25" s="145"/>
      <c r="T25" s="145"/>
      <c r="U25" s="145"/>
      <c r="V25" s="145"/>
      <c r="W25" s="145"/>
      <c r="X25" s="136"/>
      <c r="Y25" s="136"/>
      <c r="Z25" s="136"/>
      <c r="AA25" s="136"/>
      <c r="AB25" s="136"/>
      <c r="AC25" s="136"/>
      <c r="AD25" s="136"/>
      <c r="AE25" s="145"/>
      <c r="AF25" s="136"/>
      <c r="AG25" s="167"/>
      <c r="AH25" s="167"/>
      <c r="AI25" s="494"/>
      <c r="AJ25" s="131"/>
      <c r="AK25" s="131"/>
      <c r="AL25" s="168"/>
      <c r="AM25" s="168"/>
      <c r="AN25" s="168"/>
      <c r="AO25" s="168"/>
      <c r="AP25" s="132"/>
      <c r="AQ25" s="169"/>
      <c r="AR25" s="131"/>
      <c r="AS25" s="131"/>
      <c r="AT25" s="131"/>
      <c r="AU25" s="185"/>
      <c r="AV25" s="131"/>
      <c r="AW25" s="131" t="str">
        <f t="shared" si="1"/>
        <v/>
      </c>
      <c r="AX25" s="131" t="e">
        <f t="shared" si="5"/>
        <v>#DIV/0!</v>
      </c>
      <c r="AY25" s="145"/>
      <c r="AZ25" s="242">
        <f t="shared" si="2"/>
        <v>0</v>
      </c>
      <c r="BA25" s="243">
        <f t="shared" si="0"/>
        <v>0</v>
      </c>
      <c r="BB25" s="242" t="str">
        <f t="shared" si="3"/>
        <v/>
      </c>
    </row>
    <row r="26" ht="22.65" customHeight="1" spans="1:54">
      <c r="A26" s="136"/>
      <c r="B26" s="145"/>
      <c r="C26" s="145"/>
      <c r="D26" s="145"/>
      <c r="E26" s="145"/>
      <c r="F26" s="145"/>
      <c r="G26" s="145"/>
      <c r="H26" s="145"/>
      <c r="I26" s="145"/>
      <c r="J26" s="145"/>
      <c r="K26" s="145"/>
      <c r="L26" s="145"/>
      <c r="M26" s="145"/>
      <c r="N26" s="145"/>
      <c r="O26" s="145"/>
      <c r="P26" s="145"/>
      <c r="Q26" s="145"/>
      <c r="R26" s="145"/>
      <c r="S26" s="145"/>
      <c r="T26" s="145"/>
      <c r="U26" s="145"/>
      <c r="V26" s="145"/>
      <c r="W26" s="145"/>
      <c r="X26" s="136"/>
      <c r="Y26" s="136"/>
      <c r="Z26" s="136"/>
      <c r="AA26" s="136"/>
      <c r="AB26" s="136"/>
      <c r="AC26" s="136"/>
      <c r="AD26" s="136"/>
      <c r="AE26" s="145"/>
      <c r="AF26" s="136"/>
      <c r="AG26" s="167"/>
      <c r="AH26" s="167"/>
      <c r="AI26" s="494"/>
      <c r="AJ26" s="131" t="str">
        <f>IF(AI26=0,"",AQ26/AI26)</f>
        <v/>
      </c>
      <c r="AK26" s="131"/>
      <c r="AL26" s="168"/>
      <c r="AM26" s="168"/>
      <c r="AN26" s="168"/>
      <c r="AO26" s="168"/>
      <c r="AP26" s="132"/>
      <c r="AQ26" s="169"/>
      <c r="AR26" s="131"/>
      <c r="AS26" s="131"/>
      <c r="AT26" s="131"/>
      <c r="AU26" s="185"/>
      <c r="AV26" s="131">
        <f>ROUND(AT26*AU26/100,0)</f>
        <v>0</v>
      </c>
      <c r="AW26" s="131" t="str">
        <f t="shared" si="1"/>
        <v/>
      </c>
      <c r="AX26" s="131" t="e">
        <f t="shared" si="5"/>
        <v>#DIV/0!</v>
      </c>
      <c r="AY26" s="145"/>
      <c r="AZ26" s="242">
        <f t="shared" si="2"/>
        <v>0</v>
      </c>
      <c r="BA26" s="243">
        <f t="shared" si="0"/>
        <v>0</v>
      </c>
      <c r="BB26" s="242" t="str">
        <f t="shared" si="3"/>
        <v/>
      </c>
    </row>
    <row r="27" ht="22.65" customHeight="1" spans="1:54">
      <c r="A27" s="136"/>
      <c r="B27" s="145"/>
      <c r="C27" s="145"/>
      <c r="D27" s="145"/>
      <c r="E27" s="145"/>
      <c r="F27" s="145"/>
      <c r="G27" s="145"/>
      <c r="H27" s="145"/>
      <c r="I27" s="145"/>
      <c r="J27" s="145"/>
      <c r="K27" s="145"/>
      <c r="L27" s="145"/>
      <c r="M27" s="145"/>
      <c r="N27" s="145"/>
      <c r="O27" s="145"/>
      <c r="P27" s="145"/>
      <c r="Q27" s="145"/>
      <c r="R27" s="145"/>
      <c r="S27" s="145"/>
      <c r="T27" s="145"/>
      <c r="U27" s="145"/>
      <c r="V27" s="145"/>
      <c r="W27" s="145"/>
      <c r="X27" s="136"/>
      <c r="Y27" s="136"/>
      <c r="Z27" s="136"/>
      <c r="AA27" s="136"/>
      <c r="AB27" s="136"/>
      <c r="AC27" s="136"/>
      <c r="AD27" s="136"/>
      <c r="AE27" s="145"/>
      <c r="AF27" s="136"/>
      <c r="AG27" s="167"/>
      <c r="AH27" s="167"/>
      <c r="AI27" s="494"/>
      <c r="AJ27" s="131" t="str">
        <f>IF(AI27=0,"",AQ27/AI27)</f>
        <v/>
      </c>
      <c r="AK27" s="131"/>
      <c r="AL27" s="168"/>
      <c r="AM27" s="168"/>
      <c r="AN27" s="168"/>
      <c r="AO27" s="168"/>
      <c r="AP27" s="132"/>
      <c r="AQ27" s="169"/>
      <c r="AR27" s="131"/>
      <c r="AS27" s="131"/>
      <c r="AT27" s="131"/>
      <c r="AU27" s="185"/>
      <c r="AV27" s="131">
        <f>ROUND(AT27*AU27/100,0)</f>
        <v>0</v>
      </c>
      <c r="AW27" s="131" t="str">
        <f>IF(AR27=0,"",(AV27-AR27)/AR27*100)</f>
        <v/>
      </c>
      <c r="AX27" s="131" t="e">
        <f t="shared" si="5"/>
        <v>#DIV/0!</v>
      </c>
      <c r="AY27" s="145"/>
      <c r="AZ27" s="242">
        <f t="shared" si="2"/>
        <v>0</v>
      </c>
      <c r="BA27" s="243">
        <f t="shared" si="0"/>
        <v>0</v>
      </c>
      <c r="BB27" s="242" t="str">
        <f t="shared" si="3"/>
        <v/>
      </c>
    </row>
    <row r="28" ht="22.65" customHeight="1" spans="1:54">
      <c r="A28" s="177" t="s">
        <v>1163</v>
      </c>
      <c r="B28" s="177"/>
      <c r="C28" s="177"/>
      <c r="D28" s="177"/>
      <c r="E28" s="177"/>
      <c r="F28" s="177"/>
      <c r="G28" s="177"/>
      <c r="H28" s="177"/>
      <c r="I28" s="177"/>
      <c r="J28" s="177"/>
      <c r="K28" s="177"/>
      <c r="L28" s="177"/>
      <c r="M28" s="177"/>
      <c r="N28" s="177"/>
      <c r="O28" s="177"/>
      <c r="P28" s="145"/>
      <c r="Q28" s="145"/>
      <c r="R28" s="145"/>
      <c r="S28" s="145"/>
      <c r="T28" s="145"/>
      <c r="U28" s="145"/>
      <c r="V28" s="145"/>
      <c r="W28" s="145"/>
      <c r="X28" s="136"/>
      <c r="Y28" s="136"/>
      <c r="Z28" s="136"/>
      <c r="AA28" s="136"/>
      <c r="AB28" s="136"/>
      <c r="AC28" s="136"/>
      <c r="AD28" s="136"/>
      <c r="AE28" s="145"/>
      <c r="AF28" s="136"/>
      <c r="AG28" s="167"/>
      <c r="AH28" s="167"/>
      <c r="AI28" s="494"/>
      <c r="AJ28" s="131" t="str">
        <f>IF(AI28=0,"",AQ28/AI28)</f>
        <v/>
      </c>
      <c r="AK28" s="131">
        <f>SUM(AK7:AK27)</f>
        <v>0</v>
      </c>
      <c r="AL28" s="131">
        <f>SUM(AL7:AL27)</f>
        <v>0</v>
      </c>
      <c r="AM28" s="131">
        <f>SUM(AM7:AM27)</f>
        <v>0</v>
      </c>
      <c r="AN28" s="131"/>
      <c r="AO28" s="131">
        <f>SUM(AO7:AO27)</f>
        <v>0</v>
      </c>
      <c r="AP28" s="132"/>
      <c r="AQ28" s="169">
        <f>SUM(AQ7:AQ27)</f>
        <v>0</v>
      </c>
      <c r="AR28" s="131">
        <f>SUM(AR7:AR27)</f>
        <v>0</v>
      </c>
      <c r="AS28" s="131"/>
      <c r="AT28" s="131">
        <f>SUM(AT7:AT27)</f>
        <v>0</v>
      </c>
      <c r="AU28" s="185"/>
      <c r="AV28" s="131">
        <f>SUM(AV7:AV27)</f>
        <v>0</v>
      </c>
      <c r="AW28" s="131" t="str">
        <f t="shared" ref="AW28:AW30" si="6">IF(AR28=0,"",(AV28-AR28)/AR28*100)</f>
        <v/>
      </c>
      <c r="AX28" s="131"/>
      <c r="AY28" s="145"/>
      <c r="AZ28" s="242">
        <f t="shared" si="2"/>
        <v>0</v>
      </c>
      <c r="BA28" s="243">
        <f t="shared" si="0"/>
        <v>0</v>
      </c>
      <c r="BB28" s="242" t="str">
        <f t="shared" si="3"/>
        <v/>
      </c>
    </row>
    <row r="29" ht="22.65" customHeight="1" spans="1:54">
      <c r="A29" s="177" t="s">
        <v>1164</v>
      </c>
      <c r="B29" s="177"/>
      <c r="C29" s="177"/>
      <c r="D29" s="177"/>
      <c r="E29" s="177"/>
      <c r="F29" s="177"/>
      <c r="G29" s="177"/>
      <c r="H29" s="177"/>
      <c r="I29" s="177"/>
      <c r="J29" s="177"/>
      <c r="K29" s="177"/>
      <c r="L29" s="177"/>
      <c r="M29" s="177"/>
      <c r="N29" s="177"/>
      <c r="O29" s="177"/>
      <c r="P29" s="145"/>
      <c r="Q29" s="145"/>
      <c r="R29" s="145"/>
      <c r="S29" s="145"/>
      <c r="T29" s="145"/>
      <c r="U29" s="145"/>
      <c r="V29" s="145"/>
      <c r="W29" s="145"/>
      <c r="X29" s="136"/>
      <c r="Y29" s="136"/>
      <c r="Z29" s="136"/>
      <c r="AA29" s="136"/>
      <c r="AB29" s="136"/>
      <c r="AC29" s="136"/>
      <c r="AD29" s="136"/>
      <c r="AE29" s="145"/>
      <c r="AF29" s="136"/>
      <c r="AG29" s="167"/>
      <c r="AH29" s="167"/>
      <c r="AI29" s="494"/>
      <c r="AJ29" s="131"/>
      <c r="AK29" s="131"/>
      <c r="AL29" s="131"/>
      <c r="AM29" s="131"/>
      <c r="AN29" s="168"/>
      <c r="AO29" s="168"/>
      <c r="AP29" s="132">
        <f>SUM(AP7:AP27)</f>
        <v>0</v>
      </c>
      <c r="AQ29" s="169"/>
      <c r="AR29" s="131"/>
      <c r="AS29" s="131">
        <f>SUM(AS7:AS27)</f>
        <v>0</v>
      </c>
      <c r="AT29" s="131"/>
      <c r="AU29" s="185"/>
      <c r="AV29" s="131"/>
      <c r="AW29" s="131" t="str">
        <f t="shared" si="6"/>
        <v/>
      </c>
      <c r="AX29" s="131"/>
      <c r="AY29" s="145"/>
      <c r="AZ29" s="242">
        <f t="shared" si="2"/>
        <v>0</v>
      </c>
      <c r="BA29" s="243">
        <f t="shared" si="0"/>
        <v>0</v>
      </c>
      <c r="BB29" s="242" t="str">
        <f t="shared" si="3"/>
        <v/>
      </c>
    </row>
    <row r="30" ht="22.65" customHeight="1" spans="1:54">
      <c r="A30" s="177" t="s">
        <v>1163</v>
      </c>
      <c r="B30" s="177"/>
      <c r="C30" s="177"/>
      <c r="D30" s="177"/>
      <c r="E30" s="177"/>
      <c r="F30" s="177"/>
      <c r="G30" s="177"/>
      <c r="H30" s="177"/>
      <c r="I30" s="177"/>
      <c r="J30" s="177"/>
      <c r="K30" s="177"/>
      <c r="L30" s="177"/>
      <c r="M30" s="177"/>
      <c r="N30" s="177"/>
      <c r="O30" s="177"/>
      <c r="P30" s="484"/>
      <c r="Q30" s="484"/>
      <c r="R30" s="484"/>
      <c r="S30" s="484"/>
      <c r="T30" s="484"/>
      <c r="U30" s="484"/>
      <c r="V30" s="174"/>
      <c r="W30" s="174"/>
      <c r="X30" s="136"/>
      <c r="Y30" s="136"/>
      <c r="Z30" s="136"/>
      <c r="AA30" s="136"/>
      <c r="AB30" s="136"/>
      <c r="AC30" s="136"/>
      <c r="AD30" s="136"/>
      <c r="AE30" s="136"/>
      <c r="AF30" s="136"/>
      <c r="AG30" s="167"/>
      <c r="AH30" s="167"/>
      <c r="AI30" s="174"/>
      <c r="AJ30" s="131"/>
      <c r="AK30" s="168">
        <f>AK28-AO29</f>
        <v>0</v>
      </c>
      <c r="AL30" s="168">
        <f>AL28-AP29</f>
        <v>0</v>
      </c>
      <c r="AM30" s="168">
        <f>AM28-AQ29</f>
        <v>0</v>
      </c>
      <c r="AN30" s="168"/>
      <c r="AO30" s="168">
        <f>AO28-AP29</f>
        <v>0</v>
      </c>
      <c r="AP30" s="132"/>
      <c r="AQ30" s="169">
        <f>AQ28-AQ29</f>
        <v>0</v>
      </c>
      <c r="AR30" s="131">
        <f>AR28-AS29</f>
        <v>0</v>
      </c>
      <c r="AS30" s="131"/>
      <c r="AT30" s="131">
        <f>AT28</f>
        <v>0</v>
      </c>
      <c r="AU30" s="131"/>
      <c r="AV30" s="131">
        <f>AV28</f>
        <v>0</v>
      </c>
      <c r="AW30" s="131" t="str">
        <f t="shared" si="6"/>
        <v/>
      </c>
      <c r="AX30" s="131"/>
      <c r="AY30" s="145"/>
      <c r="AZ30" s="242">
        <f t="shared" si="2"/>
        <v>0</v>
      </c>
      <c r="BA30" s="243">
        <f t="shared" si="0"/>
        <v>0</v>
      </c>
      <c r="BB30" s="242" t="str">
        <f t="shared" si="3"/>
        <v/>
      </c>
    </row>
    <row r="31" customHeight="1" spans="1:46">
      <c r="A31" s="160" t="e">
        <f>#REF!&amp;#REF!</f>
        <v>#REF!</v>
      </c>
      <c r="AM31" s="172"/>
      <c r="AN31" s="172"/>
      <c r="AT31" s="126" t="e">
        <f>"评估人员："&amp;#REF!</f>
        <v>#REF!</v>
      </c>
    </row>
    <row r="32" customHeight="1" spans="1:40">
      <c r="A32" s="160" t="e">
        <f>CONCATENATE(#REF!,#REF!,#REF!,#REF!,#REF!,#REF!,#REF!)</f>
        <v>#REF!</v>
      </c>
      <c r="AK32" s="172"/>
      <c r="AL32" s="172"/>
      <c r="AM32" s="172"/>
      <c r="AN32" s="172"/>
    </row>
    <row r="33" customHeight="1" spans="39:40">
      <c r="AM33" s="172">
        <f>机器设备!W31</f>
        <v>0</v>
      </c>
      <c r="AN33" s="172"/>
    </row>
    <row r="35" customHeight="1" spans="1:1">
      <c r="A35" s="567" t="s">
        <v>1165</v>
      </c>
    </row>
    <row r="36" customHeight="1" spans="1:1">
      <c r="A36" s="567" t="s">
        <v>1166</v>
      </c>
    </row>
    <row r="37" customHeight="1" spans="1:1">
      <c r="A37" s="568" t="s">
        <v>1167</v>
      </c>
    </row>
    <row r="38" customHeight="1" spans="1:1">
      <c r="A38" s="568" t="s">
        <v>1168</v>
      </c>
    </row>
    <row r="39" customHeight="1" spans="1:1">
      <c r="A39" s="567" t="s">
        <v>1169</v>
      </c>
    </row>
    <row r="40" customHeight="1" spans="1:1">
      <c r="A40" s="568" t="s">
        <v>1170</v>
      </c>
    </row>
    <row r="41" customHeight="1" spans="1:1">
      <c r="A41" s="568" t="s">
        <v>1171</v>
      </c>
    </row>
    <row r="42" customHeight="1" spans="1:1">
      <c r="A42" s="569" t="s">
        <v>1172</v>
      </c>
    </row>
    <row r="43" customHeight="1" spans="1:1">
      <c r="A43" s="567" t="s">
        <v>1173</v>
      </c>
    </row>
    <row r="44" customHeight="1" spans="1:1">
      <c r="A44" s="568" t="s">
        <v>1174</v>
      </c>
    </row>
    <row r="45" customHeight="1" spans="1:1">
      <c r="A45" s="568" t="s">
        <v>1175</v>
      </c>
    </row>
    <row r="46" customHeight="1" spans="1:1">
      <c r="A46" s="568" t="s">
        <v>1176</v>
      </c>
    </row>
    <row r="47" customHeight="1" spans="1:1">
      <c r="A47" s="568" t="s">
        <v>1177</v>
      </c>
    </row>
    <row r="48" customHeight="1" spans="1:1">
      <c r="A48" s="568" t="s">
        <v>1178</v>
      </c>
    </row>
    <row r="49" customHeight="1" spans="1:1">
      <c r="A49" s="568" t="s">
        <v>1179</v>
      </c>
    </row>
    <row r="50" customHeight="1" spans="1:1">
      <c r="A50" s="567" t="s">
        <v>1180</v>
      </c>
    </row>
    <row r="51" customHeight="1" spans="1:1">
      <c r="A51" s="567" t="s">
        <v>1181</v>
      </c>
    </row>
    <row r="52" customHeight="1" spans="1:1">
      <c r="A52" s="569" t="s">
        <v>1182</v>
      </c>
    </row>
    <row r="53" customHeight="1" spans="1:1">
      <c r="A53" s="570" t="s">
        <v>1183</v>
      </c>
    </row>
    <row r="54" customHeight="1" spans="1:1">
      <c r="A54" s="570" t="s">
        <v>1184</v>
      </c>
    </row>
    <row r="55" customHeight="1" spans="1:1">
      <c r="A55" s="571" t="s">
        <v>1185</v>
      </c>
    </row>
    <row r="56" customHeight="1" spans="1:1">
      <c r="A56" s="567" t="s">
        <v>1186</v>
      </c>
    </row>
    <row r="57" customHeight="1" spans="1:1">
      <c r="A57" s="567" t="s">
        <v>1187</v>
      </c>
    </row>
    <row r="58" customHeight="1" spans="1:1">
      <c r="A58" s="567" t="s">
        <v>1188</v>
      </c>
    </row>
    <row r="59" customHeight="1" spans="1:1">
      <c r="A59" s="570" t="s">
        <v>1189</v>
      </c>
    </row>
    <row r="60" customHeight="1" spans="1:1">
      <c r="A60" s="570" t="s">
        <v>1190</v>
      </c>
    </row>
  </sheetData>
  <mergeCells count="38">
    <mergeCell ref="A2:AY2"/>
    <mergeCell ref="A3:AY3"/>
    <mergeCell ref="C5:J5"/>
    <mergeCell ref="AK5:AP5"/>
    <mergeCell ref="AQ5:AS5"/>
    <mergeCell ref="AT5:AV5"/>
    <mergeCell ref="AZ5:BB5"/>
    <mergeCell ref="A5:A6"/>
    <mergeCell ref="B5:B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W5:AW6"/>
    <mergeCell ref="AX5:AX6"/>
    <mergeCell ref="AY5:AY6"/>
  </mergeCells>
  <hyperlinks>
    <hyperlink ref="A1" location="索引目录!E43" display="返回索引页"/>
    <hyperlink ref="B1" location="固定资产汇总!B8" display="返回"/>
  </hyperlinks>
  <printOptions horizontalCentered="1"/>
  <pageMargins left="0.354166666666667" right="0.354166666666667" top="0.786805555555556" bottom="0.786805555555556" header="0.909722222222222" footer="0.511805555555556"/>
  <pageSetup paperSize="9" scale="29" fitToHeight="0" orientation="landscape"/>
  <headerFooter alignWithMargins="0">
    <oddHeader>&amp;R&amp;"宋体,常规"&amp;9表4-6-1
共&amp;N页第&amp;P页</oddHeader>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CA21"/>
  <sheetViews>
    <sheetView showGridLines="0" showZeros="0" topLeftCell="G2" workbookViewId="0">
      <selection activeCell="AZ10" sqref="AZ10"/>
    </sheetView>
  </sheetViews>
  <sheetFormatPr defaultColWidth="9" defaultRowHeight="15.75" customHeight="1"/>
  <cols>
    <col min="1" max="1" width="4.5" customWidth="1"/>
    <col min="2" max="2" width="9.9" customWidth="1"/>
    <col min="3" max="3" width="8.4" customWidth="1"/>
    <col min="4" max="4" width="4.1" customWidth="1"/>
    <col min="5" max="5" width="7.6" customWidth="1"/>
    <col min="6" max="6" width="7.1" customWidth="1"/>
    <col min="7" max="7" width="7.6" customWidth="1"/>
    <col min="8" max="8" width="7.5" customWidth="1"/>
    <col min="9" max="9" width="9.6" customWidth="1"/>
    <col min="10" max="10" width="9.5" customWidth="1"/>
    <col min="11" max="23" width="6" hidden="1" customWidth="1" outlineLevel="1"/>
    <col min="24" max="24" width="6" customWidth="1" collapsed="1"/>
    <col min="25" max="26" width="6" customWidth="1"/>
    <col min="27" max="27" width="8.1" customWidth="1"/>
    <col min="28" max="28" width="8.9" customWidth="1"/>
    <col min="29" max="29" width="7.5" customWidth="1"/>
    <col min="30" max="30" width="4.9" customWidth="1"/>
    <col min="31" max="31" width="9.6" customWidth="1"/>
    <col min="32" max="32" width="4.9" customWidth="1"/>
    <col min="33" max="33" width="5.1" customWidth="1"/>
    <col min="34" max="34" width="8" customWidth="1"/>
    <col min="35" max="35" width="7.1" customWidth="1"/>
    <col min="36" max="37" width="6" customWidth="1"/>
    <col min="38" max="38" width="7" customWidth="1"/>
    <col min="39" max="39" width="5.1" customWidth="1"/>
    <col min="40" max="40" width="7.5" customWidth="1"/>
    <col min="41" max="41" width="4.5" customWidth="1"/>
    <col min="42" max="45" width="8.1" customWidth="1"/>
    <col min="46" max="46" width="9.4" customWidth="1"/>
    <col min="47" max="47" width="5.1" customWidth="1"/>
    <col min="48" max="48" width="5.5" customWidth="1"/>
    <col min="49" max="49" width="5.6" customWidth="1"/>
    <col min="50" max="51" width="5.6" customWidth="1" outlineLevel="1"/>
    <col min="52" max="52" width="5.6" customWidth="1"/>
    <col min="53" max="54" width="5.6" customWidth="1" outlineLevel="1"/>
    <col min="55" max="55" width="5.6" customWidth="1"/>
    <col min="56" max="57" width="5.6" customWidth="1" outlineLevel="1"/>
    <col min="58" max="58" width="6.4" customWidth="1"/>
    <col min="59" max="67" width="6.4" customWidth="1" outlineLevel="1"/>
    <col min="68" max="71" width="5.1" customWidth="1"/>
    <col min="72" max="72" width="8.4" customWidth="1"/>
    <col min="73" max="73" width="4.6" customWidth="1"/>
    <col min="74" max="74" width="7.4" customWidth="1"/>
    <col min="75" max="75" width="8.5" customWidth="1"/>
    <col min="76" max="76" width="9.1" customWidth="1"/>
    <col min="77" max="77" width="8.5" customWidth="1"/>
    <col min="78" max="79" width="6.5" customWidth="1"/>
  </cols>
  <sheetData>
    <row r="1" ht="32.25" hidden="1" customHeight="1" outlineLevel="1" spans="1:79">
      <c r="A1" s="497">
        <v>1</v>
      </c>
      <c r="B1" s="498">
        <v>0</v>
      </c>
      <c r="C1" s="499" t="s">
        <v>1191</v>
      </c>
      <c r="D1" s="498" t="s">
        <v>1192</v>
      </c>
      <c r="E1" s="500">
        <v>38898</v>
      </c>
      <c r="F1" s="498" t="s">
        <v>1193</v>
      </c>
      <c r="G1" s="498">
        <v>1275.8</v>
      </c>
      <c r="H1" s="498">
        <v>881.158128233265</v>
      </c>
      <c r="I1" s="498">
        <v>1124181.54</v>
      </c>
      <c r="J1" s="498">
        <v>923936.7</v>
      </c>
      <c r="K1" s="498"/>
      <c r="L1" s="498"/>
      <c r="M1" s="498"/>
      <c r="N1" s="498"/>
      <c r="O1" s="498"/>
      <c r="P1" s="498"/>
      <c r="Q1" s="498"/>
      <c r="R1" s="498"/>
      <c r="S1" s="498"/>
      <c r="T1" s="498"/>
      <c r="U1" s="498"/>
      <c r="V1" s="498"/>
      <c r="W1" s="498"/>
      <c r="X1" s="498"/>
      <c r="Y1" s="498"/>
      <c r="Z1" s="498"/>
      <c r="AA1" s="498">
        <v>820</v>
      </c>
      <c r="AB1" s="498">
        <v>1046156</v>
      </c>
      <c r="AC1" s="498" t="s">
        <v>1194</v>
      </c>
      <c r="AD1" s="498">
        <v>163.82</v>
      </c>
      <c r="AE1" s="498">
        <v>209001.56</v>
      </c>
      <c r="AF1" s="526">
        <v>0.077</v>
      </c>
      <c r="AG1" s="498"/>
      <c r="AH1" s="498">
        <v>80554.01</v>
      </c>
      <c r="AI1" s="498">
        <v>289555.57</v>
      </c>
      <c r="AJ1" s="498">
        <v>1</v>
      </c>
      <c r="AK1" s="526">
        <v>0.0531</v>
      </c>
      <c r="AL1" s="498">
        <v>35463.14</v>
      </c>
      <c r="AM1" s="498"/>
      <c r="AN1" s="498"/>
      <c r="AO1" s="498"/>
      <c r="AP1" s="498"/>
      <c r="AQ1" s="498"/>
      <c r="AR1" s="498"/>
      <c r="AS1" s="498"/>
      <c r="AT1" s="498">
        <v>1371175</v>
      </c>
      <c r="AU1" s="498"/>
      <c r="AV1" s="500">
        <v>40268</v>
      </c>
      <c r="AW1" s="500"/>
      <c r="AX1" s="500"/>
      <c r="AY1" s="500"/>
      <c r="AZ1" s="498">
        <v>50</v>
      </c>
      <c r="BA1" s="498"/>
      <c r="BB1" s="498"/>
      <c r="BC1" s="498">
        <v>45</v>
      </c>
      <c r="BD1" s="498"/>
      <c r="BE1" s="498"/>
      <c r="BF1" s="498">
        <v>555</v>
      </c>
      <c r="BG1" s="498"/>
      <c r="BH1" s="498"/>
      <c r="BI1" s="498"/>
      <c r="BJ1" s="498"/>
      <c r="BK1" s="498"/>
      <c r="BL1" s="498"/>
      <c r="BM1" s="498"/>
      <c r="BN1" s="498"/>
      <c r="BO1" s="498"/>
      <c r="BP1" s="498">
        <v>92.5</v>
      </c>
      <c r="BQ1" s="498">
        <v>95</v>
      </c>
      <c r="BR1" s="498"/>
      <c r="BS1" s="498">
        <v>94</v>
      </c>
      <c r="BT1" s="498"/>
      <c r="BU1" s="498"/>
      <c r="BV1" s="498"/>
      <c r="BW1" s="498">
        <v>1288905</v>
      </c>
      <c r="BX1" s="498">
        <v>246993.46</v>
      </c>
      <c r="BY1" s="498">
        <v>364968.3</v>
      </c>
      <c r="BZ1" s="498">
        <v>21.9709585339749</v>
      </c>
      <c r="CA1" s="498">
        <v>39.5014398713678</v>
      </c>
    </row>
    <row r="2" ht="30" customHeight="1" collapsed="1" spans="1:79">
      <c r="A2" s="501" t="s">
        <v>1195</v>
      </c>
      <c r="B2" s="501"/>
      <c r="C2" s="501"/>
      <c r="D2" s="501"/>
      <c r="E2" s="501"/>
      <c r="F2" s="501"/>
      <c r="G2" s="501"/>
      <c r="H2" s="501"/>
      <c r="I2" s="501"/>
      <c r="J2" s="501"/>
      <c r="K2" s="501"/>
      <c r="L2" s="501"/>
      <c r="M2" s="501"/>
      <c r="N2" s="501"/>
      <c r="O2" s="501"/>
      <c r="P2" s="501"/>
      <c r="Q2" s="501"/>
      <c r="R2" s="501"/>
      <c r="S2" s="501"/>
      <c r="T2" s="501"/>
      <c r="U2" s="501"/>
      <c r="V2" s="501"/>
      <c r="W2" s="501"/>
      <c r="X2" s="501"/>
      <c r="Y2" s="501"/>
      <c r="Z2" s="501"/>
      <c r="AA2" s="501"/>
      <c r="AB2" s="501"/>
      <c r="AC2" s="501"/>
      <c r="AD2" s="501"/>
      <c r="AE2" s="501"/>
      <c r="AF2" s="501"/>
      <c r="AG2" s="501"/>
      <c r="AH2" s="501"/>
      <c r="AI2" s="501"/>
      <c r="AJ2" s="501"/>
      <c r="AK2" s="501"/>
      <c r="AL2" s="501"/>
      <c r="AM2" s="501"/>
      <c r="AN2" s="501"/>
      <c r="AO2" s="501"/>
      <c r="AP2" s="501"/>
      <c r="AQ2" s="501"/>
      <c r="AR2" s="501"/>
      <c r="AS2" s="501"/>
      <c r="AT2" s="501"/>
      <c r="AU2" s="501"/>
      <c r="AV2" s="501"/>
      <c r="AW2" s="501"/>
      <c r="AX2" s="501"/>
      <c r="AY2" s="501"/>
      <c r="AZ2" s="501"/>
      <c r="BA2" s="501"/>
      <c r="BB2" s="501"/>
      <c r="BC2" s="501"/>
      <c r="BD2" s="501"/>
      <c r="BE2" s="501"/>
      <c r="BF2" s="501"/>
      <c r="BG2" s="501"/>
      <c r="BH2" s="501"/>
      <c r="BI2" s="501"/>
      <c r="BJ2" s="501"/>
      <c r="BK2" s="501"/>
      <c r="BL2" s="501"/>
      <c r="BM2" s="501"/>
      <c r="BN2" s="501"/>
      <c r="BO2" s="501"/>
      <c r="BP2" s="501"/>
      <c r="BQ2" s="501"/>
      <c r="BR2" s="501"/>
      <c r="BS2" s="501"/>
      <c r="BT2" s="501"/>
      <c r="BU2" s="501"/>
      <c r="BV2" s="501"/>
      <c r="BW2" s="501"/>
      <c r="BX2" s="501"/>
      <c r="BY2" s="501"/>
      <c r="BZ2" s="561"/>
      <c r="CA2" s="561" t="s">
        <v>1196</v>
      </c>
    </row>
    <row r="3" ht="14.1" customHeight="1" spans="1:79">
      <c r="A3" s="502" t="e">
        <f>#REF!&amp;#REF!</f>
        <v>#REF!</v>
      </c>
      <c r="B3" s="503"/>
      <c r="C3" s="503"/>
      <c r="D3" s="503"/>
      <c r="E3" s="503"/>
      <c r="F3" s="503"/>
      <c r="G3" s="504"/>
      <c r="H3" s="504"/>
      <c r="I3" s="504"/>
      <c r="J3" s="504"/>
      <c r="K3" s="504"/>
      <c r="L3" s="504"/>
      <c r="M3" s="504"/>
      <c r="N3" s="504"/>
      <c r="O3" s="504"/>
      <c r="P3" s="504"/>
      <c r="Q3" s="504"/>
      <c r="R3" s="504"/>
      <c r="S3" s="504"/>
      <c r="T3" s="504"/>
      <c r="U3" s="504"/>
      <c r="V3" s="504"/>
      <c r="W3" s="504"/>
      <c r="X3" s="504"/>
      <c r="Y3" s="504"/>
      <c r="Z3" s="504"/>
      <c r="AA3" s="504"/>
      <c r="AB3" s="504"/>
      <c r="AC3" s="504"/>
      <c r="AE3" s="504"/>
      <c r="AF3" s="504"/>
      <c r="AG3" s="504"/>
      <c r="AH3" s="504"/>
      <c r="AI3" s="504"/>
      <c r="AJ3" s="504" t="e">
        <f>CONCATENATE(#REF!,#REF!,#REF!,#REF!,#REF!,#REF!,#REF!)</f>
        <v>#REF!</v>
      </c>
      <c r="AK3" s="504"/>
      <c r="AL3" s="504"/>
      <c r="AM3" s="504"/>
      <c r="AN3" s="504"/>
      <c r="AO3" s="504"/>
      <c r="AP3" s="504"/>
      <c r="AQ3" s="504"/>
      <c r="AR3" s="504"/>
      <c r="AS3" s="504"/>
      <c r="AT3" s="502"/>
      <c r="AU3" s="504"/>
      <c r="AV3" s="504"/>
      <c r="AW3" s="504"/>
      <c r="AX3" s="504"/>
      <c r="AY3" s="504"/>
      <c r="AZ3" s="504"/>
      <c r="BA3" s="504"/>
      <c r="BB3" s="504"/>
      <c r="BC3" s="504"/>
      <c r="BD3" s="504"/>
      <c r="BE3" s="504"/>
      <c r="BF3" s="504"/>
      <c r="BG3" s="504"/>
      <c r="BH3" s="504"/>
      <c r="BI3" s="504"/>
      <c r="BJ3" s="504"/>
      <c r="BK3" s="504"/>
      <c r="BL3" s="504"/>
      <c r="BM3" s="504"/>
      <c r="BN3" s="504"/>
      <c r="BO3" s="504"/>
      <c r="BP3" s="504"/>
      <c r="BQ3" s="504"/>
      <c r="BR3" s="504"/>
      <c r="BS3" s="504"/>
      <c r="BT3" s="504"/>
      <c r="BU3" s="504"/>
      <c r="BV3" s="504"/>
      <c r="BW3" s="504"/>
      <c r="BX3" s="504"/>
      <c r="BY3" s="562"/>
      <c r="BZ3" s="562"/>
      <c r="CA3" s="562" t="s">
        <v>1197</v>
      </c>
    </row>
    <row r="4" ht="14.1" customHeight="1" spans="1:26">
      <c r="A4" s="505"/>
      <c r="B4" s="505"/>
      <c r="C4" s="505"/>
      <c r="D4" s="505"/>
      <c r="E4" s="505"/>
      <c r="F4" s="505"/>
      <c r="G4" s="505"/>
      <c r="H4" s="505"/>
      <c r="I4" s="505"/>
      <c r="J4" s="505"/>
      <c r="K4" s="505"/>
      <c r="L4" s="505"/>
      <c r="M4" s="505"/>
      <c r="N4" s="505"/>
      <c r="O4" s="505"/>
      <c r="P4" s="505"/>
      <c r="Q4" s="505"/>
      <c r="R4" s="505"/>
      <c r="S4" s="505"/>
      <c r="T4" s="505"/>
      <c r="U4" s="505"/>
      <c r="V4" s="505"/>
      <c r="W4" s="505"/>
      <c r="X4" s="505"/>
      <c r="Y4" s="505"/>
      <c r="Z4" s="505"/>
    </row>
    <row r="5" customHeight="1" spans="1:79">
      <c r="A5" s="506" t="s">
        <v>1198</v>
      </c>
      <c r="B5" s="506"/>
      <c r="C5" s="506"/>
      <c r="D5" s="506"/>
      <c r="E5" s="506"/>
      <c r="F5" s="506"/>
      <c r="G5" s="506"/>
      <c r="H5" s="506"/>
      <c r="I5" s="506"/>
      <c r="J5" s="506"/>
      <c r="K5" s="506" t="s">
        <v>1199</v>
      </c>
      <c r="L5" s="506"/>
      <c r="M5" s="506"/>
      <c r="N5" s="506"/>
      <c r="O5" s="506"/>
      <c r="P5" s="506"/>
      <c r="Q5" s="506"/>
      <c r="R5" s="506"/>
      <c r="S5" s="506"/>
      <c r="T5" s="506"/>
      <c r="U5" s="506"/>
      <c r="V5" s="506"/>
      <c r="W5" s="506"/>
      <c r="X5" s="524" t="s">
        <v>1200</v>
      </c>
      <c r="Y5" s="527"/>
      <c r="Z5" s="527"/>
      <c r="AA5" s="527"/>
      <c r="AB5" s="527"/>
      <c r="AC5" s="527"/>
      <c r="AD5" s="527"/>
      <c r="AE5" s="527"/>
      <c r="AF5" s="527"/>
      <c r="AG5" s="527"/>
      <c r="AH5" s="527"/>
      <c r="AI5" s="527"/>
      <c r="AJ5" s="527"/>
      <c r="AK5" s="527"/>
      <c r="AL5" s="527"/>
      <c r="AM5" s="527"/>
      <c r="AN5" s="527"/>
      <c r="AO5" s="527"/>
      <c r="AP5" s="527"/>
      <c r="AQ5" s="527"/>
      <c r="AR5" s="527"/>
      <c r="AS5" s="527"/>
      <c r="AT5" s="543"/>
      <c r="AU5" s="544"/>
      <c r="AV5" s="545" t="s">
        <v>1201</v>
      </c>
      <c r="AW5" s="545"/>
      <c r="AX5" s="545"/>
      <c r="AY5" s="545"/>
      <c r="AZ5" s="545"/>
      <c r="BA5" s="545"/>
      <c r="BB5" s="545"/>
      <c r="BC5" s="545"/>
      <c r="BD5" s="545"/>
      <c r="BE5" s="545"/>
      <c r="BF5" s="545"/>
      <c r="BG5" s="545"/>
      <c r="BH5" s="545"/>
      <c r="BI5" s="545"/>
      <c r="BJ5" s="545"/>
      <c r="BK5" s="545"/>
      <c r="BL5" s="545"/>
      <c r="BM5" s="545"/>
      <c r="BN5" s="545"/>
      <c r="BO5" s="545"/>
      <c r="BP5" s="545"/>
      <c r="BQ5" s="545"/>
      <c r="BR5" s="545"/>
      <c r="BS5" s="545"/>
      <c r="BT5" s="524" t="s">
        <v>1202</v>
      </c>
      <c r="BU5" s="527"/>
      <c r="BV5" s="527"/>
      <c r="BW5" s="527"/>
      <c r="BX5" s="527"/>
      <c r="BY5" s="527"/>
      <c r="BZ5" s="527"/>
      <c r="CA5" s="543"/>
    </row>
    <row r="6" ht="18" customHeight="1" spans="1:79">
      <c r="A6" s="506" t="s">
        <v>1203</v>
      </c>
      <c r="B6" s="506" t="s">
        <v>1204</v>
      </c>
      <c r="C6" s="507" t="s">
        <v>1205</v>
      </c>
      <c r="D6" s="507" t="s">
        <v>1206</v>
      </c>
      <c r="E6" s="507" t="s">
        <v>1207</v>
      </c>
      <c r="F6" s="508" t="s">
        <v>1208</v>
      </c>
      <c r="G6" s="508" t="s">
        <v>1209</v>
      </c>
      <c r="H6" s="507" t="s">
        <v>1210</v>
      </c>
      <c r="I6" s="515" t="s">
        <v>1211</v>
      </c>
      <c r="J6" s="515"/>
      <c r="K6" s="516" t="s">
        <v>1212</v>
      </c>
      <c r="L6" s="517"/>
      <c r="M6" s="517"/>
      <c r="N6" s="518"/>
      <c r="O6" s="519" t="s">
        <v>1213</v>
      </c>
      <c r="P6" s="520" t="s">
        <v>1214</v>
      </c>
      <c r="Q6" s="520"/>
      <c r="R6" s="520"/>
      <c r="S6" s="520"/>
      <c r="T6" s="519" t="s">
        <v>1215</v>
      </c>
      <c r="U6" s="519" t="s">
        <v>1216</v>
      </c>
      <c r="V6" s="519" t="s">
        <v>1217</v>
      </c>
      <c r="W6" s="519" t="s">
        <v>1218</v>
      </c>
      <c r="X6" s="525" t="s">
        <v>1219</v>
      </c>
      <c r="Y6" s="517"/>
      <c r="Z6" s="518"/>
      <c r="AA6" s="519" t="s">
        <v>1220</v>
      </c>
      <c r="AB6" s="525" t="s">
        <v>1221</v>
      </c>
      <c r="AC6" s="519" t="s">
        <v>1222</v>
      </c>
      <c r="AD6" s="524" t="s">
        <v>1223</v>
      </c>
      <c r="AE6" s="527"/>
      <c r="AF6" s="527"/>
      <c r="AG6" s="527"/>
      <c r="AH6" s="527"/>
      <c r="AI6" s="527"/>
      <c r="AJ6" s="507" t="s">
        <v>1224</v>
      </c>
      <c r="AK6" s="507" t="s">
        <v>1225</v>
      </c>
      <c r="AL6" s="507" t="s">
        <v>1226</v>
      </c>
      <c r="AM6" s="537" t="s">
        <v>1227</v>
      </c>
      <c r="AN6" s="538"/>
      <c r="AO6" s="537" t="s">
        <v>1228</v>
      </c>
      <c r="AP6" s="546"/>
      <c r="AQ6" s="546"/>
      <c r="AR6" s="546"/>
      <c r="AS6" s="547"/>
      <c r="AT6" s="507" t="s">
        <v>1200</v>
      </c>
      <c r="AU6" s="521" t="s">
        <v>1229</v>
      </c>
      <c r="AV6" s="507" t="s">
        <v>1230</v>
      </c>
      <c r="AW6" s="537" t="s">
        <v>1231</v>
      </c>
      <c r="AX6" s="554"/>
      <c r="AY6" s="538"/>
      <c r="AZ6" s="537" t="s">
        <v>1232</v>
      </c>
      <c r="BA6" s="554"/>
      <c r="BB6" s="538"/>
      <c r="BC6" s="555" t="s">
        <v>1233</v>
      </c>
      <c r="BD6" s="554"/>
      <c r="BE6" s="538"/>
      <c r="BF6" s="555" t="s">
        <v>1234</v>
      </c>
      <c r="BG6" s="554"/>
      <c r="BH6" s="538"/>
      <c r="BI6" s="537" t="s">
        <v>1235</v>
      </c>
      <c r="BJ6" s="554"/>
      <c r="BK6" s="538"/>
      <c r="BL6" s="537" t="s">
        <v>1236</v>
      </c>
      <c r="BM6" s="554"/>
      <c r="BN6" s="538"/>
      <c r="BO6" s="537" t="s">
        <v>1237</v>
      </c>
      <c r="BP6" s="538"/>
      <c r="BQ6" s="507" t="s">
        <v>1238</v>
      </c>
      <c r="BR6" s="521" t="s">
        <v>1239</v>
      </c>
      <c r="BS6" s="507" t="s">
        <v>1240</v>
      </c>
      <c r="BT6" s="521" t="s">
        <v>1241</v>
      </c>
      <c r="BU6" s="521" t="s">
        <v>1242</v>
      </c>
      <c r="BV6" s="521" t="s">
        <v>1243</v>
      </c>
      <c r="BW6" s="507" t="s">
        <v>1202</v>
      </c>
      <c r="BX6" s="506" t="s">
        <v>1244</v>
      </c>
      <c r="BY6" s="506"/>
      <c r="BZ6" s="506" t="s">
        <v>1245</v>
      </c>
      <c r="CA6" s="506"/>
    </row>
    <row r="7" ht="24.75" customHeight="1" spans="1:79">
      <c r="A7" s="506"/>
      <c r="B7" s="506"/>
      <c r="C7" s="506"/>
      <c r="D7" s="507"/>
      <c r="E7" s="506"/>
      <c r="F7" s="508"/>
      <c r="G7" s="508"/>
      <c r="H7" s="506"/>
      <c r="I7" s="506" t="s">
        <v>1246</v>
      </c>
      <c r="J7" s="506" t="s">
        <v>1247</v>
      </c>
      <c r="K7" s="521" t="s">
        <v>1248</v>
      </c>
      <c r="L7" s="521" t="s">
        <v>1249</v>
      </c>
      <c r="M7" s="521" t="s">
        <v>1250</v>
      </c>
      <c r="N7" s="522" t="s">
        <v>1251</v>
      </c>
      <c r="O7" s="519"/>
      <c r="P7" s="520" t="s">
        <v>1252</v>
      </c>
      <c r="Q7" s="520" t="s">
        <v>1253</v>
      </c>
      <c r="R7" s="519" t="s">
        <v>1254</v>
      </c>
      <c r="S7" s="520" t="s">
        <v>1255</v>
      </c>
      <c r="T7" s="519"/>
      <c r="U7" s="519"/>
      <c r="V7" s="519"/>
      <c r="W7" s="519"/>
      <c r="X7" s="521" t="s">
        <v>1248</v>
      </c>
      <c r="Y7" s="521" t="s">
        <v>1249</v>
      </c>
      <c r="Z7" s="521" t="s">
        <v>1250</v>
      </c>
      <c r="AA7" s="519"/>
      <c r="AB7" s="522" t="s">
        <v>1256</v>
      </c>
      <c r="AC7" s="519"/>
      <c r="AD7" s="528" t="s">
        <v>1257</v>
      </c>
      <c r="AE7" s="528"/>
      <c r="AF7" s="529" t="s">
        <v>1258</v>
      </c>
      <c r="AG7" s="521" t="s">
        <v>1259</v>
      </c>
      <c r="AH7" s="529" t="s">
        <v>1260</v>
      </c>
      <c r="AI7" s="506" t="s">
        <v>1261</v>
      </c>
      <c r="AJ7" s="507"/>
      <c r="AK7" s="507"/>
      <c r="AL7" s="507"/>
      <c r="AM7" s="521" t="s">
        <v>1262</v>
      </c>
      <c r="AN7" s="521" t="s">
        <v>1227</v>
      </c>
      <c r="AO7" s="521" t="s">
        <v>1263</v>
      </c>
      <c r="AP7" s="521" t="s">
        <v>1264</v>
      </c>
      <c r="AQ7" s="521" t="s">
        <v>1265</v>
      </c>
      <c r="AR7" s="521" t="s">
        <v>1266</v>
      </c>
      <c r="AS7" s="521" t="s">
        <v>1267</v>
      </c>
      <c r="AT7" s="507"/>
      <c r="AU7" s="507"/>
      <c r="AV7" s="507"/>
      <c r="AW7" s="521" t="s">
        <v>1248</v>
      </c>
      <c r="AX7" s="521" t="s">
        <v>1249</v>
      </c>
      <c r="AY7" s="521" t="s">
        <v>1250</v>
      </c>
      <c r="AZ7" s="521" t="s">
        <v>1248</v>
      </c>
      <c r="BA7" s="521" t="s">
        <v>1249</v>
      </c>
      <c r="BB7" s="521" t="s">
        <v>1250</v>
      </c>
      <c r="BC7" s="521" t="s">
        <v>1248</v>
      </c>
      <c r="BD7" s="521" t="s">
        <v>1249</v>
      </c>
      <c r="BE7" s="521" t="s">
        <v>1250</v>
      </c>
      <c r="BF7" s="521" t="s">
        <v>1248</v>
      </c>
      <c r="BG7" s="521" t="s">
        <v>1249</v>
      </c>
      <c r="BH7" s="521" t="s">
        <v>1250</v>
      </c>
      <c r="BI7" s="521" t="s">
        <v>1248</v>
      </c>
      <c r="BJ7" s="521" t="s">
        <v>1249</v>
      </c>
      <c r="BK7" s="521" t="s">
        <v>1250</v>
      </c>
      <c r="BL7" s="521" t="s">
        <v>1248</v>
      </c>
      <c r="BM7" s="521" t="s">
        <v>1249</v>
      </c>
      <c r="BN7" s="521" t="s">
        <v>1250</v>
      </c>
      <c r="BO7" s="521" t="s">
        <v>1268</v>
      </c>
      <c r="BP7" s="521" t="s">
        <v>1237</v>
      </c>
      <c r="BQ7" s="507"/>
      <c r="BR7" s="507"/>
      <c r="BS7" s="507"/>
      <c r="BT7" s="507"/>
      <c r="BU7" s="507"/>
      <c r="BV7" s="507"/>
      <c r="BW7" s="507"/>
      <c r="BX7" s="506" t="s">
        <v>1246</v>
      </c>
      <c r="BY7" s="506" t="s">
        <v>1247</v>
      </c>
      <c r="BZ7" s="506" t="s">
        <v>1246</v>
      </c>
      <c r="CA7" s="506" t="s">
        <v>1247</v>
      </c>
    </row>
    <row r="8" ht="23.25" customHeight="1" spans="1:79">
      <c r="A8" s="509">
        <v>1</v>
      </c>
      <c r="B8" s="510">
        <v>0</v>
      </c>
      <c r="C8" s="511" t="s">
        <v>1191</v>
      </c>
      <c r="D8" s="510" t="s">
        <v>1192</v>
      </c>
      <c r="E8" s="512">
        <v>38898</v>
      </c>
      <c r="F8" s="510" t="s">
        <v>1193</v>
      </c>
      <c r="G8" s="510">
        <v>1275.8</v>
      </c>
      <c r="H8" s="510">
        <v>881.158128233265</v>
      </c>
      <c r="I8" s="510">
        <v>1124181.54</v>
      </c>
      <c r="J8" s="510">
        <v>923936.7</v>
      </c>
      <c r="K8" s="498"/>
      <c r="L8" s="498"/>
      <c r="M8" s="498"/>
      <c r="N8" s="498"/>
      <c r="O8" s="498"/>
      <c r="P8" s="498"/>
      <c r="Q8" s="498"/>
      <c r="R8" s="498"/>
      <c r="S8" s="498"/>
      <c r="T8" s="498"/>
      <c r="U8" s="498"/>
      <c r="V8" s="498"/>
      <c r="W8" s="498"/>
      <c r="X8" s="498">
        <v>500</v>
      </c>
      <c r="Y8" s="498">
        <v>220</v>
      </c>
      <c r="Z8" s="498">
        <v>100</v>
      </c>
      <c r="AA8" s="530">
        <f>SUM(X8:Z8)</f>
        <v>820</v>
      </c>
      <c r="AB8" s="530">
        <f t="shared" ref="AB8:AB17" si="0">ROUND(AA8*G8,2)</f>
        <v>1046156</v>
      </c>
      <c r="AC8" s="498" t="s">
        <v>1269</v>
      </c>
      <c r="AD8" s="530">
        <f>IF($AC8="有证含税",[26]前期费用及其他费用调查表!$F$15,IF(AC8="有证不含税",[26]前期费用及其他费用调查表!$G$15,IF(AC8="无证含税",[26]前期费用及其他费用调查表!$H$15,IF(AC8="无证不含税",[26]前期费用及其他费用调查表!$I$15,0))))</f>
        <v>163.82</v>
      </c>
      <c r="AE8" s="530">
        <f t="shared" ref="AE8:AE17" si="1">ROUND(G8*AD8,2)</f>
        <v>209001.56</v>
      </c>
      <c r="AF8" s="531">
        <v>0.036</v>
      </c>
      <c r="AG8" s="539">
        <v>0.015</v>
      </c>
      <c r="AH8" s="530">
        <f t="shared" ref="AH8:AH17" si="2">ROUND(AB8*(AF8+AG8),2)</f>
        <v>53353.96</v>
      </c>
      <c r="AI8" s="530">
        <f t="shared" ref="AI8:AI17" si="3">AE8+AH8</f>
        <v>262355.52</v>
      </c>
      <c r="AJ8" s="498">
        <v>1</v>
      </c>
      <c r="AK8" s="526">
        <v>0.0531</v>
      </c>
      <c r="AL8" s="530">
        <f t="shared" ref="AL8:AL17" si="4">ROUND((AB8+AI8)*AK8*0.5*AJ8,2)</f>
        <v>34740.98</v>
      </c>
      <c r="AM8" s="526">
        <v>0.08</v>
      </c>
      <c r="AN8" s="530">
        <f t="shared" ref="AN8:AN17" si="5">ROUND((AB8+AI8+AL8)*AM8,2)</f>
        <v>107460.2</v>
      </c>
      <c r="AO8" s="548" t="s">
        <v>1270</v>
      </c>
      <c r="AP8" s="548" t="s">
        <v>1271</v>
      </c>
      <c r="AQ8" s="530">
        <f>ROUND(AB8/1.11*0.11,2)</f>
        <v>103673.12</v>
      </c>
      <c r="AR8" s="530">
        <f t="shared" ref="AR8:AR17" si="6">AB8*AF8/1.06*6%</f>
        <v>2131.78958490566</v>
      </c>
      <c r="AS8" s="530">
        <f>SUM(AQ8:AR8)</f>
        <v>105804.909584906</v>
      </c>
      <c r="AT8" s="530">
        <f>IF(AO8="普票",ROUND(AB8+AI8+AL8+AN8,0),IF(AP8="不扣除进项税",ROUND(AB8+AI8+AL8+AN8,0),ROUND(AB8+AI8+AL8+AN8-AS8,0)))</f>
        <v>1450713</v>
      </c>
      <c r="AU8" s="549" t="str">
        <f t="shared" ref="AU8:AU17" si="7">IF((AT8-I8)/I8&gt;0.3,"核实",IF((AT8-I8)/I8&lt;-0.3,"核实",""))</f>
        <v/>
      </c>
      <c r="AV8" s="550">
        <f>'[26]房屋建筑物底稿目录(成本法)'!D3</f>
        <v>43465</v>
      </c>
      <c r="AW8" s="550">
        <f>E8</f>
        <v>38898</v>
      </c>
      <c r="AX8" s="556">
        <v>39082</v>
      </c>
      <c r="AY8" s="556">
        <v>39447</v>
      </c>
      <c r="AZ8" s="530">
        <f>IF(D8="框架",50,IF(D8="排架",50,IF(D8="混合",40,IF(D8="砖混",40,IF(D8="钢结构",50,IF(D8="砖木",30,IF(D8="轻钢",35,IF(D8="简易",10,30))))))))</f>
        <v>40</v>
      </c>
      <c r="BA8" s="498">
        <v>20</v>
      </c>
      <c r="BB8" s="498">
        <v>15</v>
      </c>
      <c r="BC8" s="530">
        <f>IF(AZ8=0,"",(IF(AW8=0,"",(YEAR($AV8)-YEAR(AW8))*12+MONTH($AV8)-MONTH(AW8))))</f>
        <v>150</v>
      </c>
      <c r="BD8" s="530">
        <f t="shared" ref="BD8:BE17" si="8">IF(BA8=0,"",(IF(AX8=0,"",(YEAR($AV8)-YEAR(AX8))*12+MONTH($AV8)-MONTH(AX8))))</f>
        <v>144</v>
      </c>
      <c r="BE8" s="530">
        <f t="shared" si="8"/>
        <v>132</v>
      </c>
      <c r="BF8" s="530">
        <f>IF(AW8=0,0,AZ8*12-BC8)</f>
        <v>330</v>
      </c>
      <c r="BG8" s="530">
        <f t="shared" ref="BG8:BH17" si="9">IF(AX8=0,0,BA8*12-BD8)</f>
        <v>96</v>
      </c>
      <c r="BH8" s="530">
        <f t="shared" si="9"/>
        <v>48</v>
      </c>
      <c r="BI8" s="530">
        <f>IF(AZ8=0,"",BF8/(AZ8*12)*100)</f>
        <v>68.75</v>
      </c>
      <c r="BJ8" s="530">
        <f t="shared" ref="BJ8:BK17" si="10">IF(BA8=0,"",BG8/(BA8*12)*100)</f>
        <v>40</v>
      </c>
      <c r="BK8" s="530">
        <f t="shared" si="10"/>
        <v>26.6666666666667</v>
      </c>
      <c r="BL8" s="530">
        <f>ROUND(X8/$AA8,2)</f>
        <v>0.61</v>
      </c>
      <c r="BM8" s="530">
        <f t="shared" ref="BM8:BN17" si="11">ROUND(Y8/$AA8,2)</f>
        <v>0.27</v>
      </c>
      <c r="BN8" s="530">
        <f t="shared" si="11"/>
        <v>0.12</v>
      </c>
      <c r="BO8" s="498" t="s">
        <v>1272</v>
      </c>
      <c r="BP8" s="530">
        <f>ROUND(IF(AZ8=0,0,IF(BO8="部位法",BI8*BL8+BJ8*BM8+BK8*BN8,BF8/(AZ8*12)*100)),2)</f>
        <v>68.75</v>
      </c>
      <c r="BQ8" s="498">
        <v>30</v>
      </c>
      <c r="BR8" s="549" t="str">
        <f>IF(BQ8-BP8&gt;15,"核实",IF((BQ8-BP8)&lt;-15,"核实",""))</f>
        <v>核实</v>
      </c>
      <c r="BS8" s="530">
        <f>IF(BQ8-BP8&gt;15,ROUND(BQ8,0),IF(BQ8-BP8&lt;-15,ROUND(BQ8,0),ROUND(BP8*0.4+BQ8*0.6,0)))</f>
        <v>30</v>
      </c>
      <c r="BT8" s="530">
        <f>ROUND(AT8*BS8/100,0)</f>
        <v>435214</v>
      </c>
      <c r="BU8" s="563">
        <v>0.05</v>
      </c>
      <c r="BV8" s="530">
        <f>ROUND(BT8*BU8,0)</f>
        <v>21761</v>
      </c>
      <c r="BW8" s="530">
        <f>ROUND(BT8+BV8,0)</f>
        <v>456975</v>
      </c>
      <c r="BX8" s="530">
        <f t="shared" ref="BX8:BX17" si="12">AT8-I8</f>
        <v>326531.46</v>
      </c>
      <c r="BY8" s="530">
        <f t="shared" ref="BY8:BY17" si="13">BW8-J8</f>
        <v>-466961.7</v>
      </c>
      <c r="BZ8" s="530">
        <f t="shared" ref="BZ8:CA17" si="14">BX8/I8*100</f>
        <v>29.0461503219489</v>
      </c>
      <c r="CA8" s="530">
        <f t="shared" si="14"/>
        <v>-50.5404428680017</v>
      </c>
    </row>
    <row r="9" ht="23.25" customHeight="1" spans="1:79">
      <c r="A9" s="509">
        <v>2</v>
      </c>
      <c r="B9" s="510">
        <v>0</v>
      </c>
      <c r="C9" s="511" t="s">
        <v>1273</v>
      </c>
      <c r="D9" s="510" t="s">
        <v>1192</v>
      </c>
      <c r="E9" s="512">
        <v>38990</v>
      </c>
      <c r="F9" s="510" t="s">
        <v>1193</v>
      </c>
      <c r="G9" s="510">
        <v>16</v>
      </c>
      <c r="H9" s="510">
        <v>1812.5</v>
      </c>
      <c r="I9" s="510">
        <v>29000</v>
      </c>
      <c r="J9" s="510">
        <v>24178.75</v>
      </c>
      <c r="K9" s="498"/>
      <c r="L9" s="498"/>
      <c r="M9" s="498"/>
      <c r="N9" s="498"/>
      <c r="O9" s="498"/>
      <c r="P9" s="498"/>
      <c r="Q9" s="498"/>
      <c r="R9" s="498"/>
      <c r="S9" s="498"/>
      <c r="T9" s="498"/>
      <c r="U9" s="498"/>
      <c r="V9" s="498"/>
      <c r="W9" s="498"/>
      <c r="X9" s="498">
        <v>500</v>
      </c>
      <c r="Y9" s="498">
        <v>220</v>
      </c>
      <c r="Z9" s="498">
        <v>100</v>
      </c>
      <c r="AA9" s="530">
        <f t="shared" ref="AA9:AA17" si="15">SUM(X9:Z9)</f>
        <v>820</v>
      </c>
      <c r="AB9" s="530">
        <f t="shared" si="0"/>
        <v>13120</v>
      </c>
      <c r="AC9" s="498" t="s">
        <v>1269</v>
      </c>
      <c r="AD9" s="530">
        <f>IF($AC9="有证含税",[26]前期费用及其他费用调查表!$F$15,IF(AC9="有证不含税",[26]前期费用及其他费用调查表!$G$15,IF(AC9="无证含税",[26]前期费用及其他费用调查表!$H$15,IF(AC9="无证不含税",[26]前期费用及其他费用调查表!$I$15,0))))</f>
        <v>163.82</v>
      </c>
      <c r="AE9" s="530">
        <f t="shared" si="1"/>
        <v>2621.12</v>
      </c>
      <c r="AF9" s="531">
        <v>0.036</v>
      </c>
      <c r="AG9" s="539">
        <v>0.015</v>
      </c>
      <c r="AH9" s="530">
        <f t="shared" si="2"/>
        <v>669.12</v>
      </c>
      <c r="AI9" s="530">
        <f t="shared" si="3"/>
        <v>3290.24</v>
      </c>
      <c r="AJ9" s="498">
        <v>0.5</v>
      </c>
      <c r="AK9" s="526">
        <v>0.0486</v>
      </c>
      <c r="AL9" s="530">
        <f t="shared" si="4"/>
        <v>199.38</v>
      </c>
      <c r="AM9" s="526">
        <v>0.08</v>
      </c>
      <c r="AN9" s="530">
        <f t="shared" si="5"/>
        <v>1328.77</v>
      </c>
      <c r="AO9" s="548" t="s">
        <v>1270</v>
      </c>
      <c r="AP9" s="548" t="s">
        <v>1271</v>
      </c>
      <c r="AQ9" s="530">
        <f t="shared" ref="AQ9:AQ17" si="16">ROUND(AB9/1.11*0.11,2)</f>
        <v>1300.18</v>
      </c>
      <c r="AR9" s="530">
        <f t="shared" si="6"/>
        <v>26.7350943396226</v>
      </c>
      <c r="AS9" s="530">
        <f t="shared" ref="AS9:AS17" si="17">SUM(AQ9:AR9)</f>
        <v>1326.91509433962</v>
      </c>
      <c r="AT9" s="530">
        <f t="shared" ref="AT9:AT17" si="18">IF(AO9="普票",ROUND(AB9+AI9+AL9+AN9,0),IF(AP9="不扣除进项税",ROUND(AB9+AI9+AL9+AN9,0),ROUND(AB9+AI9+AL9+AN9-AS9,0)))</f>
        <v>17938</v>
      </c>
      <c r="AU9" s="549" t="str">
        <f t="shared" si="7"/>
        <v>核实</v>
      </c>
      <c r="AV9" s="550">
        <f>AV8</f>
        <v>43465</v>
      </c>
      <c r="AW9" s="550">
        <f t="shared" ref="AW9:AW17" si="19">E9</f>
        <v>38990</v>
      </c>
      <c r="AX9" s="556">
        <v>39082</v>
      </c>
      <c r="AY9" s="556">
        <v>39447</v>
      </c>
      <c r="AZ9" s="530">
        <f t="shared" ref="AZ9:AZ17" si="20">IF(D9="框架",50,IF(D9="排架",50,IF(D9="混合",40,IF(D9="砖混",40,IF(D9="钢结构",50,IF(D9="砖木",30,IF(D9="轻钢",35,IF(D9="简易",10,30))))))))</f>
        <v>40</v>
      </c>
      <c r="BA9" s="498">
        <v>20</v>
      </c>
      <c r="BB9" s="498">
        <v>15</v>
      </c>
      <c r="BC9" s="530">
        <f t="shared" ref="BC9:BC17" si="21">IF(AZ9=0,"",(IF(AW9=0,"",(YEAR($AV9)-YEAR(AW9))*12+MONTH($AV9)-MONTH(AW9))))</f>
        <v>147</v>
      </c>
      <c r="BD9" s="530">
        <f t="shared" si="8"/>
        <v>144</v>
      </c>
      <c r="BE9" s="530">
        <f t="shared" si="8"/>
        <v>132</v>
      </c>
      <c r="BF9" s="530">
        <f t="shared" ref="BF9:BF17" si="22">IF(AW9=0,0,AZ9*12-BC9)</f>
        <v>333</v>
      </c>
      <c r="BG9" s="530">
        <f t="shared" si="9"/>
        <v>96</v>
      </c>
      <c r="BH9" s="530">
        <f t="shared" si="9"/>
        <v>48</v>
      </c>
      <c r="BI9" s="530">
        <f t="shared" ref="BI9:BI17" si="23">IF(AZ9=0,"",BF9/(AZ9*12)*100)</f>
        <v>69.375</v>
      </c>
      <c r="BJ9" s="530">
        <f t="shared" si="10"/>
        <v>40</v>
      </c>
      <c r="BK9" s="530">
        <f t="shared" si="10"/>
        <v>26.6666666666667</v>
      </c>
      <c r="BL9" s="530">
        <f t="shared" ref="BL9:BL17" si="24">ROUND(X9/$AA9,2)</f>
        <v>0.61</v>
      </c>
      <c r="BM9" s="530">
        <f t="shared" si="11"/>
        <v>0.27</v>
      </c>
      <c r="BN9" s="530">
        <f t="shared" si="11"/>
        <v>0.12</v>
      </c>
      <c r="BO9" s="498" t="s">
        <v>1274</v>
      </c>
      <c r="BP9" s="530">
        <f t="shared" ref="BP9:BP17" si="25">ROUND(IF(AZ9=0,0,IF(BO9="部位法",BI9*BL9+BJ9*BM9+BK9*BN9,BF9/(AZ9*12)*100)),2)</f>
        <v>56.32</v>
      </c>
      <c r="BQ9" s="498">
        <v>90</v>
      </c>
      <c r="BR9" s="549" t="str">
        <f t="shared" ref="BR9:BR19" si="26">IF(BQ9-BP9&gt;15,"核实",IF((BQ9-BP9)&lt;-15,"核实",""))</f>
        <v>核实</v>
      </c>
      <c r="BS9" s="530">
        <f t="shared" ref="BS9:BS17" si="27">IF(BQ9-BP9&gt;15,ROUND(BQ9,0),IF(BQ9-BP9&lt;-15,ROUND(BQ9,0),ROUND(BP9*0.4+BQ9*0.6,0)))</f>
        <v>90</v>
      </c>
      <c r="BT9" s="530">
        <f t="shared" ref="BT9:BT17" si="28">ROUND(AT9*BS9/100,0)</f>
        <v>16144</v>
      </c>
      <c r="BU9" s="563">
        <v>0.05</v>
      </c>
      <c r="BV9" s="530">
        <f t="shared" ref="BV9:BV17" si="29">ROUND(BT9*BU9,0)</f>
        <v>807</v>
      </c>
      <c r="BW9" s="530">
        <f t="shared" ref="BW9:BW17" si="30">ROUND(AT9*BS9/100*(1+BU9),0)</f>
        <v>16951</v>
      </c>
      <c r="BX9" s="530">
        <f t="shared" si="12"/>
        <v>-11062</v>
      </c>
      <c r="BY9" s="530">
        <f t="shared" si="13"/>
        <v>-7227.75</v>
      </c>
      <c r="BZ9" s="530">
        <f t="shared" si="14"/>
        <v>-38.1448275862069</v>
      </c>
      <c r="CA9" s="530">
        <f t="shared" si="14"/>
        <v>-29.8929845422117</v>
      </c>
    </row>
    <row r="10" ht="23.25" customHeight="1" spans="1:79">
      <c r="A10" s="509">
        <v>3</v>
      </c>
      <c r="B10" s="510">
        <v>0</v>
      </c>
      <c r="C10" s="511" t="s">
        <v>1275</v>
      </c>
      <c r="D10" s="510" t="s">
        <v>1192</v>
      </c>
      <c r="E10" s="512">
        <v>39300</v>
      </c>
      <c r="F10" s="510" t="s">
        <v>1193</v>
      </c>
      <c r="G10" s="510">
        <v>508.2</v>
      </c>
      <c r="H10" s="510">
        <v>703.845198740653</v>
      </c>
      <c r="I10" s="510">
        <v>357694.13</v>
      </c>
      <c r="J10" s="510">
        <v>313802.08</v>
      </c>
      <c r="K10" s="498"/>
      <c r="L10" s="498"/>
      <c r="M10" s="498"/>
      <c r="N10" s="498"/>
      <c r="O10" s="498"/>
      <c r="P10" s="498"/>
      <c r="Q10" s="498"/>
      <c r="R10" s="498"/>
      <c r="S10" s="498"/>
      <c r="T10" s="498"/>
      <c r="U10" s="498"/>
      <c r="V10" s="498"/>
      <c r="W10" s="498"/>
      <c r="X10" s="498">
        <v>500</v>
      </c>
      <c r="Y10" s="498">
        <v>220</v>
      </c>
      <c r="Z10" s="498">
        <v>100</v>
      </c>
      <c r="AA10" s="530">
        <f t="shared" si="15"/>
        <v>820</v>
      </c>
      <c r="AB10" s="530">
        <f t="shared" si="0"/>
        <v>416724</v>
      </c>
      <c r="AC10" s="498" t="s">
        <v>1269</v>
      </c>
      <c r="AD10" s="530">
        <f>IF($AC10="有证含税",[26]前期费用及其他费用调查表!$F$15,IF(AC10="有证不含税",[26]前期费用及其他费用调查表!$G$15,IF(AC10="无证含税",[26]前期费用及其他费用调查表!$H$15,IF(AC10="无证不含税",[26]前期费用及其他费用调查表!$I$15,0))))</f>
        <v>163.82</v>
      </c>
      <c r="AE10" s="530">
        <f t="shared" si="1"/>
        <v>83253.32</v>
      </c>
      <c r="AF10" s="531">
        <v>0.036</v>
      </c>
      <c r="AG10" s="539">
        <v>0.015</v>
      </c>
      <c r="AH10" s="530">
        <f t="shared" si="2"/>
        <v>21252.92</v>
      </c>
      <c r="AI10" s="530">
        <f t="shared" si="3"/>
        <v>104506.24</v>
      </c>
      <c r="AJ10" s="498">
        <v>0.5</v>
      </c>
      <c r="AK10" s="526">
        <v>0.0486</v>
      </c>
      <c r="AL10" s="530">
        <f t="shared" si="4"/>
        <v>6332.95</v>
      </c>
      <c r="AM10" s="526">
        <v>0.08</v>
      </c>
      <c r="AN10" s="530">
        <f t="shared" si="5"/>
        <v>42205.06</v>
      </c>
      <c r="AO10" s="548" t="s">
        <v>1270</v>
      </c>
      <c r="AP10" s="548" t="s">
        <v>1271</v>
      </c>
      <c r="AQ10" s="530">
        <f t="shared" si="16"/>
        <v>41296.97</v>
      </c>
      <c r="AR10" s="530">
        <f t="shared" si="6"/>
        <v>849.173433962264</v>
      </c>
      <c r="AS10" s="530">
        <f t="shared" si="17"/>
        <v>42146.1434339623</v>
      </c>
      <c r="AT10" s="530">
        <f t="shared" si="18"/>
        <v>569768</v>
      </c>
      <c r="AU10" s="549" t="str">
        <f t="shared" si="7"/>
        <v>核实</v>
      </c>
      <c r="AV10" s="550">
        <f t="shared" ref="AV10:AV17" si="31">AV9</f>
        <v>43465</v>
      </c>
      <c r="AW10" s="550">
        <f t="shared" si="19"/>
        <v>39300</v>
      </c>
      <c r="AX10" s="556">
        <v>39082</v>
      </c>
      <c r="AY10" s="556">
        <v>39447</v>
      </c>
      <c r="AZ10" s="530">
        <f t="shared" si="20"/>
        <v>40</v>
      </c>
      <c r="BA10" s="498">
        <v>20</v>
      </c>
      <c r="BB10" s="498">
        <v>15</v>
      </c>
      <c r="BC10" s="530">
        <f t="shared" si="21"/>
        <v>136</v>
      </c>
      <c r="BD10" s="530">
        <f t="shared" si="8"/>
        <v>144</v>
      </c>
      <c r="BE10" s="530">
        <f t="shared" si="8"/>
        <v>132</v>
      </c>
      <c r="BF10" s="530">
        <f t="shared" si="22"/>
        <v>344</v>
      </c>
      <c r="BG10" s="530">
        <f t="shared" si="9"/>
        <v>96</v>
      </c>
      <c r="BH10" s="530">
        <f t="shared" si="9"/>
        <v>48</v>
      </c>
      <c r="BI10" s="530">
        <f t="shared" si="23"/>
        <v>71.6666666666667</v>
      </c>
      <c r="BJ10" s="530">
        <f t="shared" si="10"/>
        <v>40</v>
      </c>
      <c r="BK10" s="530">
        <f t="shared" si="10"/>
        <v>26.6666666666667</v>
      </c>
      <c r="BL10" s="530">
        <f t="shared" si="24"/>
        <v>0.61</v>
      </c>
      <c r="BM10" s="530">
        <f t="shared" si="11"/>
        <v>0.27</v>
      </c>
      <c r="BN10" s="530">
        <f t="shared" si="11"/>
        <v>0.12</v>
      </c>
      <c r="BO10" s="498" t="s">
        <v>1274</v>
      </c>
      <c r="BP10" s="530">
        <f t="shared" si="25"/>
        <v>57.72</v>
      </c>
      <c r="BQ10" s="498">
        <v>90</v>
      </c>
      <c r="BR10" s="549" t="str">
        <f t="shared" si="26"/>
        <v>核实</v>
      </c>
      <c r="BS10" s="530">
        <f t="shared" si="27"/>
        <v>90</v>
      </c>
      <c r="BT10" s="530">
        <f t="shared" si="28"/>
        <v>512791</v>
      </c>
      <c r="BU10" s="563">
        <v>0.05</v>
      </c>
      <c r="BV10" s="530">
        <f t="shared" si="29"/>
        <v>25640</v>
      </c>
      <c r="BW10" s="530">
        <f t="shared" si="30"/>
        <v>538431</v>
      </c>
      <c r="BX10" s="530">
        <f t="shared" si="12"/>
        <v>212073.87</v>
      </c>
      <c r="BY10" s="530">
        <f t="shared" si="13"/>
        <v>224628.92</v>
      </c>
      <c r="BZ10" s="530">
        <f t="shared" si="14"/>
        <v>59.2891669762654</v>
      </c>
      <c r="CA10" s="530">
        <f t="shared" si="14"/>
        <v>71.5829926939936</v>
      </c>
    </row>
    <row r="11" ht="23.25" customHeight="1" spans="1:79">
      <c r="A11" s="509">
        <v>4</v>
      </c>
      <c r="B11" s="510">
        <v>0</v>
      </c>
      <c r="C11" s="511" t="s">
        <v>1276</v>
      </c>
      <c r="D11" s="510" t="s">
        <v>1192</v>
      </c>
      <c r="E11" s="512">
        <v>39326</v>
      </c>
      <c r="F11" s="510" t="s">
        <v>1193</v>
      </c>
      <c r="G11" s="510">
        <v>30</v>
      </c>
      <c r="H11" s="510">
        <v>4756.039</v>
      </c>
      <c r="I11" s="510">
        <v>142681.17</v>
      </c>
      <c r="J11" s="510">
        <v>125737.78</v>
      </c>
      <c r="K11" s="498"/>
      <c r="L11" s="498"/>
      <c r="M11" s="498"/>
      <c r="N11" s="498"/>
      <c r="O11" s="498"/>
      <c r="P11" s="498"/>
      <c r="Q11" s="498"/>
      <c r="R11" s="498"/>
      <c r="S11" s="498"/>
      <c r="T11" s="498"/>
      <c r="U11" s="498"/>
      <c r="V11" s="498"/>
      <c r="W11" s="498"/>
      <c r="X11" s="498">
        <v>500</v>
      </c>
      <c r="Y11" s="498">
        <v>220</v>
      </c>
      <c r="Z11" s="498">
        <v>100</v>
      </c>
      <c r="AA11" s="530">
        <f t="shared" si="15"/>
        <v>820</v>
      </c>
      <c r="AB11" s="530">
        <f t="shared" si="0"/>
        <v>24600</v>
      </c>
      <c r="AC11" s="498" t="s">
        <v>1269</v>
      </c>
      <c r="AD11" s="530">
        <f>IF($AC11="有证含税",[26]前期费用及其他费用调查表!$F$15,IF(AC11="有证不含税",[26]前期费用及其他费用调查表!$G$15,IF(AC11="无证含税",[26]前期费用及其他费用调查表!$H$15,IF(AC11="无证不含税",[26]前期费用及其他费用调查表!$I$15,0))))</f>
        <v>163.82</v>
      </c>
      <c r="AE11" s="530">
        <f t="shared" si="1"/>
        <v>4914.6</v>
      </c>
      <c r="AF11" s="531">
        <v>0.036</v>
      </c>
      <c r="AG11" s="539">
        <v>0.015</v>
      </c>
      <c r="AH11" s="530">
        <f t="shared" si="2"/>
        <v>1254.6</v>
      </c>
      <c r="AI11" s="530">
        <f t="shared" si="3"/>
        <v>6169.2</v>
      </c>
      <c r="AJ11" s="498">
        <v>0.25</v>
      </c>
      <c r="AK11" s="526">
        <v>0.0486</v>
      </c>
      <c r="AL11" s="530">
        <f t="shared" si="4"/>
        <v>186.92</v>
      </c>
      <c r="AM11" s="526">
        <v>0.08</v>
      </c>
      <c r="AN11" s="530">
        <f t="shared" si="5"/>
        <v>2476.49</v>
      </c>
      <c r="AO11" s="548" t="s">
        <v>1270</v>
      </c>
      <c r="AP11" s="548" t="s">
        <v>1271</v>
      </c>
      <c r="AQ11" s="530">
        <f t="shared" si="16"/>
        <v>2437.84</v>
      </c>
      <c r="AR11" s="530">
        <f t="shared" si="6"/>
        <v>50.1283018867924</v>
      </c>
      <c r="AS11" s="530">
        <f t="shared" si="17"/>
        <v>2487.96830188679</v>
      </c>
      <c r="AT11" s="530">
        <f t="shared" si="18"/>
        <v>33433</v>
      </c>
      <c r="AU11" s="549" t="str">
        <f t="shared" si="7"/>
        <v>核实</v>
      </c>
      <c r="AV11" s="550">
        <f t="shared" si="31"/>
        <v>43465</v>
      </c>
      <c r="AW11" s="550">
        <f t="shared" si="19"/>
        <v>39326</v>
      </c>
      <c r="AX11" s="556">
        <v>39082</v>
      </c>
      <c r="AY11" s="556">
        <v>39447</v>
      </c>
      <c r="AZ11" s="530">
        <f t="shared" si="20"/>
        <v>40</v>
      </c>
      <c r="BA11" s="498">
        <v>20</v>
      </c>
      <c r="BB11" s="498">
        <v>15</v>
      </c>
      <c r="BC11" s="530">
        <f t="shared" si="21"/>
        <v>135</v>
      </c>
      <c r="BD11" s="530">
        <f t="shared" si="8"/>
        <v>144</v>
      </c>
      <c r="BE11" s="530">
        <f t="shared" si="8"/>
        <v>132</v>
      </c>
      <c r="BF11" s="530">
        <f t="shared" si="22"/>
        <v>345</v>
      </c>
      <c r="BG11" s="530">
        <f t="shared" si="9"/>
        <v>96</v>
      </c>
      <c r="BH11" s="530">
        <f t="shared" si="9"/>
        <v>48</v>
      </c>
      <c r="BI11" s="530">
        <f t="shared" si="23"/>
        <v>71.875</v>
      </c>
      <c r="BJ11" s="530">
        <f t="shared" si="10"/>
        <v>40</v>
      </c>
      <c r="BK11" s="530">
        <f t="shared" si="10"/>
        <v>26.6666666666667</v>
      </c>
      <c r="BL11" s="530">
        <f t="shared" si="24"/>
        <v>0.61</v>
      </c>
      <c r="BM11" s="530">
        <f t="shared" si="11"/>
        <v>0.27</v>
      </c>
      <c r="BN11" s="530">
        <f t="shared" si="11"/>
        <v>0.12</v>
      </c>
      <c r="BO11" s="498" t="s">
        <v>1274</v>
      </c>
      <c r="BP11" s="530">
        <f t="shared" si="25"/>
        <v>57.84</v>
      </c>
      <c r="BQ11" s="498">
        <v>95</v>
      </c>
      <c r="BR11" s="549" t="str">
        <f t="shared" si="26"/>
        <v>核实</v>
      </c>
      <c r="BS11" s="530">
        <f t="shared" si="27"/>
        <v>95</v>
      </c>
      <c r="BT11" s="530">
        <f t="shared" si="28"/>
        <v>31761</v>
      </c>
      <c r="BU11" s="563">
        <v>0.05</v>
      </c>
      <c r="BV11" s="530">
        <f t="shared" si="29"/>
        <v>1588</v>
      </c>
      <c r="BW11" s="530">
        <f t="shared" si="30"/>
        <v>33349</v>
      </c>
      <c r="BX11" s="530">
        <f t="shared" si="12"/>
        <v>-109248.17</v>
      </c>
      <c r="BY11" s="530">
        <f t="shared" si="13"/>
        <v>-92388.78</v>
      </c>
      <c r="BZ11" s="530">
        <f t="shared" si="14"/>
        <v>-76.5680362727611</v>
      </c>
      <c r="CA11" s="530">
        <f t="shared" si="14"/>
        <v>-73.4773430865409</v>
      </c>
    </row>
    <row r="12" ht="23.25" customHeight="1" spans="1:79">
      <c r="A12" s="509">
        <v>5</v>
      </c>
      <c r="B12" s="510">
        <v>0</v>
      </c>
      <c r="C12" s="511" t="s">
        <v>1277</v>
      </c>
      <c r="D12" s="510" t="s">
        <v>1278</v>
      </c>
      <c r="E12" s="512">
        <v>39661</v>
      </c>
      <c r="F12" s="510" t="s">
        <v>1193</v>
      </c>
      <c r="G12" s="510">
        <v>2916</v>
      </c>
      <c r="H12" s="510">
        <v>704.198093278464</v>
      </c>
      <c r="I12" s="510">
        <v>2053441.64</v>
      </c>
      <c r="J12" s="510">
        <v>1886813.05</v>
      </c>
      <c r="K12" s="498"/>
      <c r="L12" s="498"/>
      <c r="M12" s="498"/>
      <c r="N12" s="498"/>
      <c r="O12" s="498"/>
      <c r="P12" s="498"/>
      <c r="Q12" s="498"/>
      <c r="R12" s="498"/>
      <c r="S12" s="498"/>
      <c r="T12" s="498"/>
      <c r="U12" s="498"/>
      <c r="V12" s="498"/>
      <c r="W12" s="498"/>
      <c r="X12" s="498">
        <v>500</v>
      </c>
      <c r="Y12" s="498">
        <v>220</v>
      </c>
      <c r="Z12" s="498">
        <v>100</v>
      </c>
      <c r="AA12" s="530">
        <f t="shared" si="15"/>
        <v>820</v>
      </c>
      <c r="AB12" s="530">
        <f t="shared" si="0"/>
        <v>2391120</v>
      </c>
      <c r="AC12" s="498" t="s">
        <v>1269</v>
      </c>
      <c r="AD12" s="530">
        <f>IF($AC12="有证含税",[26]前期费用及其他费用调查表!$F$15,IF(AC12="有证不含税",[26]前期费用及其他费用调查表!$G$15,IF(AC12="无证含税",[26]前期费用及其他费用调查表!$H$15,IF(AC12="无证不含税",[26]前期费用及其他费用调查表!$I$15,0))))</f>
        <v>163.82</v>
      </c>
      <c r="AE12" s="530">
        <f t="shared" si="1"/>
        <v>477699.12</v>
      </c>
      <c r="AF12" s="531">
        <v>0.036</v>
      </c>
      <c r="AG12" s="539">
        <v>0.015</v>
      </c>
      <c r="AH12" s="530">
        <f t="shared" si="2"/>
        <v>121947.12</v>
      </c>
      <c r="AI12" s="530">
        <f t="shared" si="3"/>
        <v>599646.24</v>
      </c>
      <c r="AJ12" s="498">
        <v>1</v>
      </c>
      <c r="AK12" s="526">
        <v>0.0531</v>
      </c>
      <c r="AL12" s="530">
        <f t="shared" si="4"/>
        <v>79404.84</v>
      </c>
      <c r="AM12" s="526">
        <v>0.08</v>
      </c>
      <c r="AN12" s="530">
        <f t="shared" si="5"/>
        <v>245613.69</v>
      </c>
      <c r="AO12" s="548" t="s">
        <v>1270</v>
      </c>
      <c r="AP12" s="548" t="s">
        <v>1271</v>
      </c>
      <c r="AQ12" s="530">
        <f t="shared" si="16"/>
        <v>236957.84</v>
      </c>
      <c r="AR12" s="530">
        <f t="shared" si="6"/>
        <v>4872.47094339623</v>
      </c>
      <c r="AS12" s="530">
        <f t="shared" si="17"/>
        <v>241830.310943396</v>
      </c>
      <c r="AT12" s="530">
        <f t="shared" si="18"/>
        <v>3315785</v>
      </c>
      <c r="AU12" s="549" t="str">
        <f t="shared" si="7"/>
        <v>核实</v>
      </c>
      <c r="AV12" s="550">
        <f t="shared" si="31"/>
        <v>43465</v>
      </c>
      <c r="AW12" s="550">
        <f t="shared" si="19"/>
        <v>39661</v>
      </c>
      <c r="AX12" s="556">
        <v>39082</v>
      </c>
      <c r="AY12" s="556">
        <v>39447</v>
      </c>
      <c r="AZ12" s="530">
        <f t="shared" si="20"/>
        <v>35</v>
      </c>
      <c r="BA12" s="498">
        <v>20</v>
      </c>
      <c r="BB12" s="498">
        <v>15</v>
      </c>
      <c r="BC12" s="530">
        <f t="shared" si="21"/>
        <v>124</v>
      </c>
      <c r="BD12" s="530">
        <f t="shared" si="8"/>
        <v>144</v>
      </c>
      <c r="BE12" s="530">
        <f t="shared" si="8"/>
        <v>132</v>
      </c>
      <c r="BF12" s="530">
        <f t="shared" si="22"/>
        <v>296</v>
      </c>
      <c r="BG12" s="530">
        <f t="shared" si="9"/>
        <v>96</v>
      </c>
      <c r="BH12" s="530">
        <f t="shared" si="9"/>
        <v>48</v>
      </c>
      <c r="BI12" s="530">
        <f t="shared" si="23"/>
        <v>70.4761904761905</v>
      </c>
      <c r="BJ12" s="530">
        <f t="shared" si="10"/>
        <v>40</v>
      </c>
      <c r="BK12" s="530">
        <f t="shared" si="10"/>
        <v>26.6666666666667</v>
      </c>
      <c r="BL12" s="530">
        <f t="shared" si="24"/>
        <v>0.61</v>
      </c>
      <c r="BM12" s="530">
        <f t="shared" si="11"/>
        <v>0.27</v>
      </c>
      <c r="BN12" s="530">
        <f t="shared" si="11"/>
        <v>0.12</v>
      </c>
      <c r="BO12" s="498" t="s">
        <v>1274</v>
      </c>
      <c r="BP12" s="530">
        <f t="shared" si="25"/>
        <v>56.99</v>
      </c>
      <c r="BQ12" s="498">
        <v>95</v>
      </c>
      <c r="BR12" s="549" t="str">
        <f t="shared" si="26"/>
        <v>核实</v>
      </c>
      <c r="BS12" s="530">
        <f t="shared" si="27"/>
        <v>95</v>
      </c>
      <c r="BT12" s="530">
        <f t="shared" si="28"/>
        <v>3149996</v>
      </c>
      <c r="BU12" s="563">
        <v>0.05</v>
      </c>
      <c r="BV12" s="530">
        <f t="shared" si="29"/>
        <v>157500</v>
      </c>
      <c r="BW12" s="530">
        <f t="shared" si="30"/>
        <v>3307496</v>
      </c>
      <c r="BX12" s="530">
        <f t="shared" si="12"/>
        <v>1262343.36</v>
      </c>
      <c r="BY12" s="530">
        <f t="shared" si="13"/>
        <v>1420682.95</v>
      </c>
      <c r="BZ12" s="530">
        <f t="shared" si="14"/>
        <v>61.474518457705</v>
      </c>
      <c r="CA12" s="530">
        <f t="shared" si="14"/>
        <v>75.2953743880455</v>
      </c>
    </row>
    <row r="13" ht="23.25" customHeight="1" spans="1:79">
      <c r="A13" s="509">
        <v>6</v>
      </c>
      <c r="B13" s="510">
        <v>0</v>
      </c>
      <c r="C13" s="511" t="s">
        <v>1191</v>
      </c>
      <c r="D13" s="510" t="s">
        <v>1192</v>
      </c>
      <c r="E13" s="512">
        <v>38898</v>
      </c>
      <c r="F13" s="510" t="s">
        <v>1193</v>
      </c>
      <c r="G13" s="510">
        <v>1275.8</v>
      </c>
      <c r="H13" s="510">
        <v>881.158128233265</v>
      </c>
      <c r="I13" s="510">
        <v>1124181.54</v>
      </c>
      <c r="J13" s="510">
        <v>923936.7</v>
      </c>
      <c r="K13" s="498"/>
      <c r="L13" s="498"/>
      <c r="M13" s="498"/>
      <c r="N13" s="498"/>
      <c r="O13" s="498"/>
      <c r="P13" s="498"/>
      <c r="Q13" s="498"/>
      <c r="R13" s="498"/>
      <c r="S13" s="498"/>
      <c r="T13" s="498"/>
      <c r="U13" s="498"/>
      <c r="V13" s="498"/>
      <c r="W13" s="498"/>
      <c r="X13" s="498">
        <v>500</v>
      </c>
      <c r="Y13" s="498">
        <v>220</v>
      </c>
      <c r="Z13" s="498">
        <v>100</v>
      </c>
      <c r="AA13" s="530">
        <f t="shared" si="15"/>
        <v>820</v>
      </c>
      <c r="AB13" s="530">
        <f t="shared" si="0"/>
        <v>1046156</v>
      </c>
      <c r="AC13" s="498" t="s">
        <v>1269</v>
      </c>
      <c r="AD13" s="530">
        <f>IF($AC13="有证含税",[26]前期费用及其他费用调查表!$F$15,IF(AC13="有证不含税",[26]前期费用及其他费用调查表!$G$15,IF(AC13="无证含税",[26]前期费用及其他费用调查表!$H$15,IF(AC13="无证不含税",[26]前期费用及其他费用调查表!$I$15,0))))</f>
        <v>163.82</v>
      </c>
      <c r="AE13" s="530">
        <f t="shared" si="1"/>
        <v>209001.56</v>
      </c>
      <c r="AF13" s="531">
        <v>0.036</v>
      </c>
      <c r="AG13" s="539">
        <v>0.015</v>
      </c>
      <c r="AH13" s="530">
        <f t="shared" si="2"/>
        <v>53353.96</v>
      </c>
      <c r="AI13" s="530">
        <f t="shared" si="3"/>
        <v>262355.52</v>
      </c>
      <c r="AJ13" s="498">
        <v>1</v>
      </c>
      <c r="AK13" s="526">
        <v>0.0531</v>
      </c>
      <c r="AL13" s="530">
        <f t="shared" si="4"/>
        <v>34740.98</v>
      </c>
      <c r="AM13" s="526">
        <v>0.08</v>
      </c>
      <c r="AN13" s="530">
        <f t="shared" si="5"/>
        <v>107460.2</v>
      </c>
      <c r="AO13" s="548" t="s">
        <v>1270</v>
      </c>
      <c r="AP13" s="548" t="s">
        <v>1271</v>
      </c>
      <c r="AQ13" s="530">
        <f t="shared" si="16"/>
        <v>103673.12</v>
      </c>
      <c r="AR13" s="530">
        <f t="shared" si="6"/>
        <v>2131.78958490566</v>
      </c>
      <c r="AS13" s="530">
        <f t="shared" si="17"/>
        <v>105804.909584906</v>
      </c>
      <c r="AT13" s="530">
        <f t="shared" si="18"/>
        <v>1450713</v>
      </c>
      <c r="AU13" s="549" t="str">
        <f t="shared" si="7"/>
        <v/>
      </c>
      <c r="AV13" s="550">
        <f t="shared" si="31"/>
        <v>43465</v>
      </c>
      <c r="AW13" s="550">
        <f t="shared" si="19"/>
        <v>38898</v>
      </c>
      <c r="AX13" s="556">
        <v>39082</v>
      </c>
      <c r="AY13" s="556">
        <v>39447</v>
      </c>
      <c r="AZ13" s="530">
        <f t="shared" si="20"/>
        <v>40</v>
      </c>
      <c r="BA13" s="498">
        <v>20</v>
      </c>
      <c r="BB13" s="498">
        <v>15</v>
      </c>
      <c r="BC13" s="530">
        <f t="shared" si="21"/>
        <v>150</v>
      </c>
      <c r="BD13" s="530">
        <f t="shared" si="8"/>
        <v>144</v>
      </c>
      <c r="BE13" s="530">
        <f t="shared" si="8"/>
        <v>132</v>
      </c>
      <c r="BF13" s="530">
        <f t="shared" si="22"/>
        <v>330</v>
      </c>
      <c r="BG13" s="530">
        <f t="shared" si="9"/>
        <v>96</v>
      </c>
      <c r="BH13" s="530">
        <f t="shared" si="9"/>
        <v>48</v>
      </c>
      <c r="BI13" s="530">
        <f t="shared" si="23"/>
        <v>68.75</v>
      </c>
      <c r="BJ13" s="530">
        <f t="shared" si="10"/>
        <v>40</v>
      </c>
      <c r="BK13" s="530">
        <f t="shared" si="10"/>
        <v>26.6666666666667</v>
      </c>
      <c r="BL13" s="530">
        <f t="shared" si="24"/>
        <v>0.61</v>
      </c>
      <c r="BM13" s="530">
        <f t="shared" si="11"/>
        <v>0.27</v>
      </c>
      <c r="BN13" s="530">
        <f t="shared" si="11"/>
        <v>0.12</v>
      </c>
      <c r="BO13" s="498" t="s">
        <v>1274</v>
      </c>
      <c r="BP13" s="530">
        <f t="shared" si="25"/>
        <v>55.94</v>
      </c>
      <c r="BQ13" s="498">
        <v>95</v>
      </c>
      <c r="BR13" s="549" t="str">
        <f t="shared" si="26"/>
        <v>核实</v>
      </c>
      <c r="BS13" s="530">
        <f t="shared" si="27"/>
        <v>95</v>
      </c>
      <c r="BT13" s="530">
        <f t="shared" si="28"/>
        <v>1378177</v>
      </c>
      <c r="BU13" s="563">
        <v>0.05</v>
      </c>
      <c r="BV13" s="530">
        <f t="shared" si="29"/>
        <v>68909</v>
      </c>
      <c r="BW13" s="530">
        <f t="shared" si="30"/>
        <v>1447086</v>
      </c>
      <c r="BX13" s="530">
        <f t="shared" si="12"/>
        <v>326531.46</v>
      </c>
      <c r="BY13" s="530">
        <f t="shared" si="13"/>
        <v>523149.3</v>
      </c>
      <c r="BZ13" s="530">
        <f t="shared" si="14"/>
        <v>29.0461503219489</v>
      </c>
      <c r="CA13" s="530">
        <f t="shared" si="14"/>
        <v>56.6217685692104</v>
      </c>
    </row>
    <row r="14" ht="23.25" customHeight="1" spans="1:79">
      <c r="A14" s="509">
        <v>7</v>
      </c>
      <c r="B14" s="510">
        <v>0</v>
      </c>
      <c r="C14" s="511" t="s">
        <v>1273</v>
      </c>
      <c r="D14" s="510" t="s">
        <v>1192</v>
      </c>
      <c r="E14" s="512">
        <v>38990</v>
      </c>
      <c r="F14" s="510" t="s">
        <v>1193</v>
      </c>
      <c r="G14" s="510">
        <v>16</v>
      </c>
      <c r="H14" s="510">
        <v>1812.5</v>
      </c>
      <c r="I14" s="510">
        <v>29000</v>
      </c>
      <c r="J14" s="510">
        <v>24178.75</v>
      </c>
      <c r="K14" s="498"/>
      <c r="L14" s="498"/>
      <c r="M14" s="498"/>
      <c r="N14" s="498"/>
      <c r="O14" s="498"/>
      <c r="P14" s="498"/>
      <c r="Q14" s="498"/>
      <c r="R14" s="498"/>
      <c r="S14" s="498"/>
      <c r="T14" s="498"/>
      <c r="U14" s="498"/>
      <c r="V14" s="498"/>
      <c r="W14" s="498"/>
      <c r="X14" s="498">
        <v>500</v>
      </c>
      <c r="Y14" s="498">
        <v>220</v>
      </c>
      <c r="Z14" s="498">
        <v>100</v>
      </c>
      <c r="AA14" s="530">
        <f t="shared" si="15"/>
        <v>820</v>
      </c>
      <c r="AB14" s="530">
        <f t="shared" si="0"/>
        <v>13120</v>
      </c>
      <c r="AC14" s="498" t="s">
        <v>1269</v>
      </c>
      <c r="AD14" s="530">
        <f>IF($AC14="有证含税",[26]前期费用及其他费用调查表!$F$15,IF(AC14="有证不含税",[26]前期费用及其他费用调查表!$G$15,IF(AC14="无证含税",[26]前期费用及其他费用调查表!$H$15,IF(AC14="无证不含税",[26]前期费用及其他费用调查表!$I$15,0))))</f>
        <v>163.82</v>
      </c>
      <c r="AE14" s="530">
        <f t="shared" si="1"/>
        <v>2621.12</v>
      </c>
      <c r="AF14" s="531">
        <v>0.036</v>
      </c>
      <c r="AG14" s="539">
        <v>0.015</v>
      </c>
      <c r="AH14" s="530">
        <f t="shared" si="2"/>
        <v>669.12</v>
      </c>
      <c r="AI14" s="530">
        <f t="shared" si="3"/>
        <v>3290.24</v>
      </c>
      <c r="AJ14" s="498">
        <v>0.5</v>
      </c>
      <c r="AK14" s="526">
        <v>0.0486</v>
      </c>
      <c r="AL14" s="530">
        <f t="shared" si="4"/>
        <v>199.38</v>
      </c>
      <c r="AM14" s="526">
        <v>0.08</v>
      </c>
      <c r="AN14" s="530">
        <f t="shared" si="5"/>
        <v>1328.77</v>
      </c>
      <c r="AO14" s="548" t="s">
        <v>1270</v>
      </c>
      <c r="AP14" s="548" t="s">
        <v>1271</v>
      </c>
      <c r="AQ14" s="530">
        <f t="shared" si="16"/>
        <v>1300.18</v>
      </c>
      <c r="AR14" s="530">
        <f t="shared" si="6"/>
        <v>26.7350943396226</v>
      </c>
      <c r="AS14" s="530">
        <f t="shared" si="17"/>
        <v>1326.91509433962</v>
      </c>
      <c r="AT14" s="530">
        <f t="shared" si="18"/>
        <v>17938</v>
      </c>
      <c r="AU14" s="549" t="str">
        <f t="shared" si="7"/>
        <v>核实</v>
      </c>
      <c r="AV14" s="550">
        <f t="shared" si="31"/>
        <v>43465</v>
      </c>
      <c r="AW14" s="550">
        <f t="shared" si="19"/>
        <v>38990</v>
      </c>
      <c r="AX14" s="556">
        <v>39082</v>
      </c>
      <c r="AY14" s="556">
        <v>39447</v>
      </c>
      <c r="AZ14" s="530">
        <f t="shared" si="20"/>
        <v>40</v>
      </c>
      <c r="BA14" s="498">
        <v>20</v>
      </c>
      <c r="BB14" s="498">
        <v>15</v>
      </c>
      <c r="BC14" s="530">
        <f t="shared" si="21"/>
        <v>147</v>
      </c>
      <c r="BD14" s="530">
        <f t="shared" si="8"/>
        <v>144</v>
      </c>
      <c r="BE14" s="530">
        <f t="shared" si="8"/>
        <v>132</v>
      </c>
      <c r="BF14" s="530">
        <f t="shared" si="22"/>
        <v>333</v>
      </c>
      <c r="BG14" s="530">
        <f t="shared" si="9"/>
        <v>96</v>
      </c>
      <c r="BH14" s="530">
        <f t="shared" si="9"/>
        <v>48</v>
      </c>
      <c r="BI14" s="530">
        <f t="shared" si="23"/>
        <v>69.375</v>
      </c>
      <c r="BJ14" s="530">
        <f t="shared" si="10"/>
        <v>40</v>
      </c>
      <c r="BK14" s="530">
        <f t="shared" si="10"/>
        <v>26.6666666666667</v>
      </c>
      <c r="BL14" s="530">
        <f t="shared" si="24"/>
        <v>0.61</v>
      </c>
      <c r="BM14" s="530">
        <f t="shared" si="11"/>
        <v>0.27</v>
      </c>
      <c r="BN14" s="530">
        <f t="shared" si="11"/>
        <v>0.12</v>
      </c>
      <c r="BO14" s="498" t="s">
        <v>1272</v>
      </c>
      <c r="BP14" s="530">
        <f t="shared" si="25"/>
        <v>69.38</v>
      </c>
      <c r="BQ14" s="498">
        <v>90</v>
      </c>
      <c r="BR14" s="549" t="str">
        <f t="shared" si="26"/>
        <v>核实</v>
      </c>
      <c r="BS14" s="530">
        <f t="shared" si="27"/>
        <v>90</v>
      </c>
      <c r="BT14" s="530">
        <f t="shared" si="28"/>
        <v>16144</v>
      </c>
      <c r="BU14" s="563">
        <v>0.05</v>
      </c>
      <c r="BV14" s="530">
        <f t="shared" si="29"/>
        <v>807</v>
      </c>
      <c r="BW14" s="530">
        <f t="shared" si="30"/>
        <v>16951</v>
      </c>
      <c r="BX14" s="530">
        <f t="shared" si="12"/>
        <v>-11062</v>
      </c>
      <c r="BY14" s="530">
        <f t="shared" si="13"/>
        <v>-7227.75</v>
      </c>
      <c r="BZ14" s="530">
        <f t="shared" si="14"/>
        <v>-38.1448275862069</v>
      </c>
      <c r="CA14" s="530">
        <f t="shared" si="14"/>
        <v>-29.8929845422117</v>
      </c>
    </row>
    <row r="15" ht="23.25" customHeight="1" spans="1:79">
      <c r="A15" s="509">
        <v>8</v>
      </c>
      <c r="B15" s="510">
        <v>0</v>
      </c>
      <c r="C15" s="511" t="s">
        <v>1275</v>
      </c>
      <c r="D15" s="510" t="s">
        <v>1192</v>
      </c>
      <c r="E15" s="512">
        <v>39300</v>
      </c>
      <c r="F15" s="510" t="s">
        <v>1193</v>
      </c>
      <c r="G15" s="510">
        <v>508.2</v>
      </c>
      <c r="H15" s="510">
        <v>703.845198740653</v>
      </c>
      <c r="I15" s="510">
        <v>357694.13</v>
      </c>
      <c r="J15" s="510">
        <v>313802.08</v>
      </c>
      <c r="K15" s="498"/>
      <c r="L15" s="498"/>
      <c r="M15" s="498"/>
      <c r="N15" s="498"/>
      <c r="O15" s="498"/>
      <c r="P15" s="498"/>
      <c r="Q15" s="498"/>
      <c r="R15" s="498"/>
      <c r="S15" s="498"/>
      <c r="T15" s="498"/>
      <c r="U15" s="498"/>
      <c r="V15" s="498"/>
      <c r="W15" s="498"/>
      <c r="X15" s="498">
        <v>500</v>
      </c>
      <c r="Y15" s="498">
        <v>220</v>
      </c>
      <c r="Z15" s="498">
        <v>100</v>
      </c>
      <c r="AA15" s="530">
        <f t="shared" si="15"/>
        <v>820</v>
      </c>
      <c r="AB15" s="530">
        <f t="shared" si="0"/>
        <v>416724</v>
      </c>
      <c r="AC15" s="498" t="s">
        <v>1269</v>
      </c>
      <c r="AD15" s="530">
        <f>IF($AC15="有证含税",[26]前期费用及其他费用调查表!$F$15,IF(AC15="有证不含税",[26]前期费用及其他费用调查表!$G$15,IF(AC15="无证含税",[26]前期费用及其他费用调查表!$H$15,IF(AC15="无证不含税",[26]前期费用及其他费用调查表!$I$15,0))))</f>
        <v>163.82</v>
      </c>
      <c r="AE15" s="530">
        <f t="shared" si="1"/>
        <v>83253.32</v>
      </c>
      <c r="AF15" s="531">
        <v>0.036</v>
      </c>
      <c r="AG15" s="539">
        <v>0.015</v>
      </c>
      <c r="AH15" s="530">
        <f t="shared" si="2"/>
        <v>21252.92</v>
      </c>
      <c r="AI15" s="530">
        <f t="shared" si="3"/>
        <v>104506.24</v>
      </c>
      <c r="AJ15" s="498">
        <v>0.5</v>
      </c>
      <c r="AK15" s="526">
        <v>0.0486</v>
      </c>
      <c r="AL15" s="530">
        <f t="shared" si="4"/>
        <v>6332.95</v>
      </c>
      <c r="AM15" s="526">
        <v>0.08</v>
      </c>
      <c r="AN15" s="530">
        <f t="shared" si="5"/>
        <v>42205.06</v>
      </c>
      <c r="AO15" s="548" t="s">
        <v>1270</v>
      </c>
      <c r="AP15" s="548" t="s">
        <v>1271</v>
      </c>
      <c r="AQ15" s="530">
        <f t="shared" si="16"/>
        <v>41296.97</v>
      </c>
      <c r="AR15" s="530">
        <f t="shared" si="6"/>
        <v>849.173433962264</v>
      </c>
      <c r="AS15" s="530">
        <f t="shared" si="17"/>
        <v>42146.1434339623</v>
      </c>
      <c r="AT15" s="530">
        <f t="shared" si="18"/>
        <v>569768</v>
      </c>
      <c r="AU15" s="549" t="str">
        <f t="shared" si="7"/>
        <v>核实</v>
      </c>
      <c r="AV15" s="550">
        <f t="shared" si="31"/>
        <v>43465</v>
      </c>
      <c r="AW15" s="550">
        <f t="shared" si="19"/>
        <v>39300</v>
      </c>
      <c r="AX15" s="556">
        <v>39082</v>
      </c>
      <c r="AY15" s="556">
        <v>39447</v>
      </c>
      <c r="AZ15" s="530">
        <f t="shared" si="20"/>
        <v>40</v>
      </c>
      <c r="BA15" s="498">
        <v>20</v>
      </c>
      <c r="BB15" s="498">
        <v>15</v>
      </c>
      <c r="BC15" s="530">
        <f t="shared" si="21"/>
        <v>136</v>
      </c>
      <c r="BD15" s="530">
        <f t="shared" si="8"/>
        <v>144</v>
      </c>
      <c r="BE15" s="530">
        <f t="shared" si="8"/>
        <v>132</v>
      </c>
      <c r="BF15" s="530">
        <f t="shared" si="22"/>
        <v>344</v>
      </c>
      <c r="BG15" s="530">
        <f t="shared" si="9"/>
        <v>96</v>
      </c>
      <c r="BH15" s="530">
        <f t="shared" si="9"/>
        <v>48</v>
      </c>
      <c r="BI15" s="530">
        <f t="shared" si="23"/>
        <v>71.6666666666667</v>
      </c>
      <c r="BJ15" s="530">
        <f t="shared" si="10"/>
        <v>40</v>
      </c>
      <c r="BK15" s="530">
        <f t="shared" si="10"/>
        <v>26.6666666666667</v>
      </c>
      <c r="BL15" s="530">
        <f t="shared" si="24"/>
        <v>0.61</v>
      </c>
      <c r="BM15" s="530">
        <f t="shared" si="11"/>
        <v>0.27</v>
      </c>
      <c r="BN15" s="530">
        <f t="shared" si="11"/>
        <v>0.12</v>
      </c>
      <c r="BO15" s="498" t="s">
        <v>1272</v>
      </c>
      <c r="BP15" s="530">
        <f t="shared" si="25"/>
        <v>71.67</v>
      </c>
      <c r="BQ15" s="498">
        <v>90</v>
      </c>
      <c r="BR15" s="549" t="str">
        <f t="shared" si="26"/>
        <v>核实</v>
      </c>
      <c r="BS15" s="530">
        <f t="shared" si="27"/>
        <v>90</v>
      </c>
      <c r="BT15" s="530">
        <f t="shared" si="28"/>
        <v>512791</v>
      </c>
      <c r="BU15" s="563">
        <v>0.11</v>
      </c>
      <c r="BV15" s="530">
        <f t="shared" si="29"/>
        <v>56407</v>
      </c>
      <c r="BW15" s="530">
        <f t="shared" si="30"/>
        <v>569198</v>
      </c>
      <c r="BX15" s="530">
        <f t="shared" si="12"/>
        <v>212073.87</v>
      </c>
      <c r="BY15" s="530">
        <f t="shared" si="13"/>
        <v>255395.92</v>
      </c>
      <c r="BZ15" s="530">
        <f t="shared" si="14"/>
        <v>59.2891669762654</v>
      </c>
      <c r="CA15" s="530">
        <f t="shared" si="14"/>
        <v>81.3875803500091</v>
      </c>
    </row>
    <row r="16" ht="23.25" customHeight="1" spans="1:79">
      <c r="A16" s="509">
        <v>9</v>
      </c>
      <c r="B16" s="510">
        <v>0</v>
      </c>
      <c r="C16" s="511" t="s">
        <v>1276</v>
      </c>
      <c r="D16" s="510" t="s">
        <v>1192</v>
      </c>
      <c r="E16" s="512">
        <v>39326</v>
      </c>
      <c r="F16" s="510" t="s">
        <v>1193</v>
      </c>
      <c r="G16" s="510">
        <v>30</v>
      </c>
      <c r="H16" s="510">
        <v>4756.039</v>
      </c>
      <c r="I16" s="510">
        <v>142681.17</v>
      </c>
      <c r="J16" s="510">
        <v>125737.78</v>
      </c>
      <c r="K16" s="498"/>
      <c r="L16" s="498"/>
      <c r="M16" s="498"/>
      <c r="N16" s="498"/>
      <c r="O16" s="498"/>
      <c r="P16" s="498"/>
      <c r="Q16" s="498"/>
      <c r="R16" s="498"/>
      <c r="S16" s="498"/>
      <c r="T16" s="498"/>
      <c r="U16" s="498"/>
      <c r="V16" s="498"/>
      <c r="W16" s="498"/>
      <c r="X16" s="498">
        <v>500</v>
      </c>
      <c r="Y16" s="498">
        <v>220</v>
      </c>
      <c r="Z16" s="498">
        <v>100</v>
      </c>
      <c r="AA16" s="530">
        <f t="shared" si="15"/>
        <v>820</v>
      </c>
      <c r="AB16" s="530">
        <f t="shared" si="0"/>
        <v>24600</v>
      </c>
      <c r="AC16" s="498" t="s">
        <v>1269</v>
      </c>
      <c r="AD16" s="530">
        <f>IF($AC16="有证含税",[26]前期费用及其他费用调查表!$F$15,IF(AC16="有证不含税",[26]前期费用及其他费用调查表!$G$15,IF(AC16="无证含税",[26]前期费用及其他费用调查表!$H$15,IF(AC16="无证不含税",[26]前期费用及其他费用调查表!$I$15,0))))</f>
        <v>163.82</v>
      </c>
      <c r="AE16" s="530">
        <f t="shared" si="1"/>
        <v>4914.6</v>
      </c>
      <c r="AF16" s="531">
        <v>0.036</v>
      </c>
      <c r="AG16" s="539">
        <v>0.015</v>
      </c>
      <c r="AH16" s="530">
        <f t="shared" si="2"/>
        <v>1254.6</v>
      </c>
      <c r="AI16" s="530">
        <f t="shared" si="3"/>
        <v>6169.2</v>
      </c>
      <c r="AJ16" s="498">
        <v>0.25</v>
      </c>
      <c r="AK16" s="526">
        <v>0.0486</v>
      </c>
      <c r="AL16" s="530">
        <f t="shared" si="4"/>
        <v>186.92</v>
      </c>
      <c r="AM16" s="526">
        <v>0.08</v>
      </c>
      <c r="AN16" s="530">
        <f t="shared" si="5"/>
        <v>2476.49</v>
      </c>
      <c r="AO16" s="548" t="s">
        <v>1270</v>
      </c>
      <c r="AP16" s="548" t="s">
        <v>1271</v>
      </c>
      <c r="AQ16" s="530">
        <f t="shared" si="16"/>
        <v>2437.84</v>
      </c>
      <c r="AR16" s="530">
        <f t="shared" si="6"/>
        <v>50.1283018867924</v>
      </c>
      <c r="AS16" s="530">
        <f t="shared" si="17"/>
        <v>2487.96830188679</v>
      </c>
      <c r="AT16" s="530">
        <f t="shared" si="18"/>
        <v>33433</v>
      </c>
      <c r="AU16" s="549" t="str">
        <f t="shared" si="7"/>
        <v>核实</v>
      </c>
      <c r="AV16" s="550">
        <f t="shared" si="31"/>
        <v>43465</v>
      </c>
      <c r="AW16" s="550">
        <f t="shared" si="19"/>
        <v>39326</v>
      </c>
      <c r="AX16" s="556">
        <v>39082</v>
      </c>
      <c r="AY16" s="556">
        <v>39447</v>
      </c>
      <c r="AZ16" s="530">
        <f t="shared" si="20"/>
        <v>40</v>
      </c>
      <c r="BA16" s="498">
        <v>20</v>
      </c>
      <c r="BB16" s="498">
        <v>15</v>
      </c>
      <c r="BC16" s="530">
        <f t="shared" si="21"/>
        <v>135</v>
      </c>
      <c r="BD16" s="530">
        <f t="shared" si="8"/>
        <v>144</v>
      </c>
      <c r="BE16" s="530">
        <f t="shared" si="8"/>
        <v>132</v>
      </c>
      <c r="BF16" s="530">
        <f t="shared" si="22"/>
        <v>345</v>
      </c>
      <c r="BG16" s="530">
        <f t="shared" si="9"/>
        <v>96</v>
      </c>
      <c r="BH16" s="530">
        <f t="shared" si="9"/>
        <v>48</v>
      </c>
      <c r="BI16" s="530">
        <f t="shared" si="23"/>
        <v>71.875</v>
      </c>
      <c r="BJ16" s="530">
        <f t="shared" si="10"/>
        <v>40</v>
      </c>
      <c r="BK16" s="530">
        <f t="shared" si="10"/>
        <v>26.6666666666667</v>
      </c>
      <c r="BL16" s="530">
        <f t="shared" si="24"/>
        <v>0.61</v>
      </c>
      <c r="BM16" s="530">
        <f t="shared" si="11"/>
        <v>0.27</v>
      </c>
      <c r="BN16" s="530">
        <f t="shared" si="11"/>
        <v>0.12</v>
      </c>
      <c r="BO16" s="498" t="s">
        <v>1272</v>
      </c>
      <c r="BP16" s="530">
        <f t="shared" si="25"/>
        <v>71.88</v>
      </c>
      <c r="BQ16" s="498">
        <v>95</v>
      </c>
      <c r="BR16" s="549" t="str">
        <f t="shared" si="26"/>
        <v>核实</v>
      </c>
      <c r="BS16" s="530">
        <f t="shared" si="27"/>
        <v>95</v>
      </c>
      <c r="BT16" s="530">
        <f t="shared" si="28"/>
        <v>31761</v>
      </c>
      <c r="BU16" s="563">
        <v>0.11</v>
      </c>
      <c r="BV16" s="530">
        <f t="shared" si="29"/>
        <v>3494</v>
      </c>
      <c r="BW16" s="530">
        <f t="shared" si="30"/>
        <v>35255</v>
      </c>
      <c r="BX16" s="530">
        <f t="shared" si="12"/>
        <v>-109248.17</v>
      </c>
      <c r="BY16" s="530">
        <f t="shared" si="13"/>
        <v>-90482.78</v>
      </c>
      <c r="BZ16" s="530">
        <f t="shared" si="14"/>
        <v>-76.5680362727611</v>
      </c>
      <c r="CA16" s="530">
        <f t="shared" si="14"/>
        <v>-71.9614900151728</v>
      </c>
    </row>
    <row r="17" ht="23.25" customHeight="1" spans="1:79">
      <c r="A17" s="509">
        <v>10</v>
      </c>
      <c r="B17" s="510">
        <v>0</v>
      </c>
      <c r="C17" s="511" t="s">
        <v>1277</v>
      </c>
      <c r="D17" s="510" t="s">
        <v>1278</v>
      </c>
      <c r="E17" s="512">
        <v>39661</v>
      </c>
      <c r="F17" s="510" t="s">
        <v>1193</v>
      </c>
      <c r="G17" s="510">
        <v>2916</v>
      </c>
      <c r="H17" s="510">
        <v>704.198093278464</v>
      </c>
      <c r="I17" s="510">
        <v>2053441.64</v>
      </c>
      <c r="J17" s="510">
        <v>1886813.05</v>
      </c>
      <c r="K17" s="498"/>
      <c r="L17" s="498"/>
      <c r="M17" s="498"/>
      <c r="N17" s="498"/>
      <c r="O17" s="498"/>
      <c r="P17" s="498"/>
      <c r="Q17" s="498"/>
      <c r="R17" s="498"/>
      <c r="S17" s="498"/>
      <c r="T17" s="498"/>
      <c r="U17" s="498"/>
      <c r="V17" s="498"/>
      <c r="W17" s="498"/>
      <c r="X17" s="498">
        <v>500</v>
      </c>
      <c r="Y17" s="498">
        <v>220</v>
      </c>
      <c r="Z17" s="498">
        <v>100</v>
      </c>
      <c r="AA17" s="530">
        <f t="shared" si="15"/>
        <v>820</v>
      </c>
      <c r="AB17" s="530">
        <f t="shared" si="0"/>
        <v>2391120</v>
      </c>
      <c r="AC17" s="498" t="s">
        <v>1269</v>
      </c>
      <c r="AD17" s="530">
        <f>IF($AC17="有证含税",[26]前期费用及其他费用调查表!$F$15,IF(AC17="有证不含税",[26]前期费用及其他费用调查表!$G$15,IF(AC17="无证含税",[26]前期费用及其他费用调查表!$H$15,IF(AC17="无证不含税",[26]前期费用及其他费用调查表!$I$15,0))))</f>
        <v>163.82</v>
      </c>
      <c r="AE17" s="530">
        <f t="shared" si="1"/>
        <v>477699.12</v>
      </c>
      <c r="AF17" s="531">
        <v>0.036</v>
      </c>
      <c r="AG17" s="539">
        <v>0.015</v>
      </c>
      <c r="AH17" s="530">
        <f t="shared" si="2"/>
        <v>121947.12</v>
      </c>
      <c r="AI17" s="530">
        <f t="shared" si="3"/>
        <v>599646.24</v>
      </c>
      <c r="AJ17" s="498">
        <v>1</v>
      </c>
      <c r="AK17" s="526">
        <v>0.0531</v>
      </c>
      <c r="AL17" s="530">
        <f t="shared" si="4"/>
        <v>79404.84</v>
      </c>
      <c r="AM17" s="526">
        <v>0.08</v>
      </c>
      <c r="AN17" s="530">
        <f t="shared" si="5"/>
        <v>245613.69</v>
      </c>
      <c r="AO17" s="548" t="s">
        <v>1270</v>
      </c>
      <c r="AP17" s="548" t="s">
        <v>1271</v>
      </c>
      <c r="AQ17" s="530">
        <f t="shared" si="16"/>
        <v>236957.84</v>
      </c>
      <c r="AR17" s="530">
        <f t="shared" si="6"/>
        <v>4872.47094339623</v>
      </c>
      <c r="AS17" s="530">
        <f t="shared" si="17"/>
        <v>241830.310943396</v>
      </c>
      <c r="AT17" s="530">
        <f t="shared" si="18"/>
        <v>3315785</v>
      </c>
      <c r="AU17" s="549" t="str">
        <f t="shared" si="7"/>
        <v>核实</v>
      </c>
      <c r="AV17" s="550">
        <f t="shared" si="31"/>
        <v>43465</v>
      </c>
      <c r="AW17" s="550">
        <f t="shared" si="19"/>
        <v>39661</v>
      </c>
      <c r="AX17" s="556">
        <v>39082</v>
      </c>
      <c r="AY17" s="556">
        <v>39447</v>
      </c>
      <c r="AZ17" s="530">
        <f t="shared" si="20"/>
        <v>35</v>
      </c>
      <c r="BA17" s="498">
        <v>20</v>
      </c>
      <c r="BB17" s="498">
        <v>15</v>
      </c>
      <c r="BC17" s="530">
        <f t="shared" si="21"/>
        <v>124</v>
      </c>
      <c r="BD17" s="530">
        <f t="shared" si="8"/>
        <v>144</v>
      </c>
      <c r="BE17" s="530">
        <f t="shared" si="8"/>
        <v>132</v>
      </c>
      <c r="BF17" s="530">
        <f t="shared" si="22"/>
        <v>296</v>
      </c>
      <c r="BG17" s="530">
        <f t="shared" si="9"/>
        <v>96</v>
      </c>
      <c r="BH17" s="530">
        <f t="shared" si="9"/>
        <v>48</v>
      </c>
      <c r="BI17" s="530">
        <f t="shared" si="23"/>
        <v>70.4761904761905</v>
      </c>
      <c r="BJ17" s="530">
        <f t="shared" si="10"/>
        <v>40</v>
      </c>
      <c r="BK17" s="530">
        <f t="shared" si="10"/>
        <v>26.6666666666667</v>
      </c>
      <c r="BL17" s="530">
        <f t="shared" si="24"/>
        <v>0.61</v>
      </c>
      <c r="BM17" s="530">
        <f t="shared" si="11"/>
        <v>0.27</v>
      </c>
      <c r="BN17" s="530">
        <f t="shared" si="11"/>
        <v>0.12</v>
      </c>
      <c r="BO17" s="498" t="s">
        <v>1272</v>
      </c>
      <c r="BP17" s="530">
        <f t="shared" si="25"/>
        <v>70.48</v>
      </c>
      <c r="BQ17" s="498">
        <v>95</v>
      </c>
      <c r="BR17" s="549" t="str">
        <f t="shared" si="26"/>
        <v>核实</v>
      </c>
      <c r="BS17" s="530">
        <f t="shared" si="27"/>
        <v>95</v>
      </c>
      <c r="BT17" s="530">
        <f t="shared" si="28"/>
        <v>3149996</v>
      </c>
      <c r="BU17" s="563">
        <v>0.11</v>
      </c>
      <c r="BV17" s="530">
        <f t="shared" si="29"/>
        <v>346500</v>
      </c>
      <c r="BW17" s="530">
        <f t="shared" si="30"/>
        <v>3496495</v>
      </c>
      <c r="BX17" s="530">
        <f t="shared" si="12"/>
        <v>1262343.36</v>
      </c>
      <c r="BY17" s="530">
        <f t="shared" si="13"/>
        <v>1609681.95</v>
      </c>
      <c r="BZ17" s="530">
        <f t="shared" si="14"/>
        <v>61.474518457705</v>
      </c>
      <c r="CA17" s="530">
        <f t="shared" si="14"/>
        <v>85.3122120392373</v>
      </c>
    </row>
    <row r="18" ht="20.25" customHeight="1" spans="1:79">
      <c r="A18" s="513"/>
      <c r="B18" s="513"/>
      <c r="C18" s="513"/>
      <c r="D18" s="513"/>
      <c r="E18" s="513"/>
      <c r="F18" s="513"/>
      <c r="G18" s="513"/>
      <c r="H18" s="513"/>
      <c r="I18" s="513"/>
      <c r="J18" s="513"/>
      <c r="K18" s="523"/>
      <c r="L18" s="523"/>
      <c r="M18" s="523"/>
      <c r="N18" s="523"/>
      <c r="O18" s="523"/>
      <c r="P18" s="523"/>
      <c r="Q18" s="523"/>
      <c r="R18" s="523"/>
      <c r="S18" s="523"/>
      <c r="T18" s="523"/>
      <c r="U18" s="523"/>
      <c r="V18" s="523"/>
      <c r="W18" s="523"/>
      <c r="X18" s="523"/>
      <c r="Y18" s="523"/>
      <c r="Z18" s="523"/>
      <c r="AA18" s="532"/>
      <c r="AB18" s="533"/>
      <c r="AC18" s="534"/>
      <c r="AD18" s="535"/>
      <c r="AE18" s="536"/>
      <c r="AF18" s="535"/>
      <c r="AG18" s="536"/>
      <c r="AH18" s="536"/>
      <c r="AI18" s="536"/>
      <c r="AJ18" s="540"/>
      <c r="AK18" s="541"/>
      <c r="AL18" s="536"/>
      <c r="AM18" s="542"/>
      <c r="AN18" s="536"/>
      <c r="AO18" s="542"/>
      <c r="AP18" s="542"/>
      <c r="AQ18" s="542"/>
      <c r="AR18" s="542"/>
      <c r="AS18" s="542"/>
      <c r="AT18" s="551"/>
      <c r="AU18" s="552"/>
      <c r="AV18" s="553"/>
      <c r="AW18" s="553"/>
      <c r="AX18" s="557"/>
      <c r="AY18" s="557"/>
      <c r="AZ18" s="530"/>
      <c r="BA18" s="540"/>
      <c r="BB18" s="540"/>
      <c r="BC18" s="558"/>
      <c r="BD18" s="558"/>
      <c r="BE18" s="558"/>
      <c r="BF18" s="559"/>
      <c r="BG18" s="559"/>
      <c r="BH18" s="559"/>
      <c r="BI18" s="559"/>
      <c r="BJ18" s="559"/>
      <c r="BK18" s="559"/>
      <c r="BL18" s="559"/>
      <c r="BM18" s="559"/>
      <c r="BN18" s="559"/>
      <c r="BO18" s="560"/>
      <c r="BP18" s="559"/>
      <c r="BQ18" s="560"/>
      <c r="BR18" s="549" t="str">
        <f t="shared" si="26"/>
        <v/>
      </c>
      <c r="BS18" s="536"/>
      <c r="BT18" s="536"/>
      <c r="BU18" s="542"/>
      <c r="BV18" s="542"/>
      <c r="BW18" s="536"/>
      <c r="BX18" s="536"/>
      <c r="BY18" s="536"/>
      <c r="BZ18" s="564"/>
      <c r="CA18" s="565"/>
    </row>
    <row r="19" ht="20.25" customHeight="1" spans="1:79">
      <c r="A19" s="513"/>
      <c r="B19" s="513"/>
      <c r="C19" s="513"/>
      <c r="D19" s="513"/>
      <c r="E19" s="513"/>
      <c r="F19" s="513"/>
      <c r="G19" s="510">
        <f t="shared" ref="G19" si="32">SUM(G8:G18)</f>
        <v>9492</v>
      </c>
      <c r="H19" s="510"/>
      <c r="I19" s="510">
        <f t="shared" ref="I19:W19" si="33">SUM(I8:I18)</f>
        <v>7413996.96</v>
      </c>
      <c r="J19" s="510">
        <f t="shared" si="33"/>
        <v>6548936.72</v>
      </c>
      <c r="K19" s="498">
        <f t="shared" si="33"/>
        <v>0</v>
      </c>
      <c r="L19" s="498"/>
      <c r="M19" s="498"/>
      <c r="N19" s="498"/>
      <c r="O19" s="498">
        <f t="shared" si="33"/>
        <v>0</v>
      </c>
      <c r="P19" s="498">
        <f t="shared" si="33"/>
        <v>0</v>
      </c>
      <c r="Q19" s="498">
        <f t="shared" si="33"/>
        <v>0</v>
      </c>
      <c r="R19" s="498">
        <f t="shared" si="33"/>
        <v>0</v>
      </c>
      <c r="S19" s="498">
        <f t="shared" si="33"/>
        <v>0</v>
      </c>
      <c r="T19" s="498">
        <f t="shared" si="33"/>
        <v>0</v>
      </c>
      <c r="U19" s="498">
        <f t="shared" si="33"/>
        <v>0</v>
      </c>
      <c r="V19" s="498">
        <f t="shared" si="33"/>
        <v>0</v>
      </c>
      <c r="W19" s="498">
        <f t="shared" si="33"/>
        <v>0</v>
      </c>
      <c r="X19" s="498"/>
      <c r="Y19" s="498"/>
      <c r="Z19" s="498"/>
      <c r="AA19" s="530"/>
      <c r="AB19" s="530">
        <f>SUM(AB8:AB18)</f>
        <v>7783440</v>
      </c>
      <c r="AC19" s="498">
        <f>SUM(AC8:AC18)</f>
        <v>0</v>
      </c>
      <c r="AD19" s="530"/>
      <c r="AE19" s="530">
        <f>SUM(AE8:AE18)</f>
        <v>1554979.44</v>
      </c>
      <c r="AF19" s="530"/>
      <c r="AG19" s="530"/>
      <c r="AH19" s="530">
        <f>SUM(AH8:AH18)</f>
        <v>396955.44</v>
      </c>
      <c r="AI19" s="530">
        <f>SUM(AI8:AI18)</f>
        <v>1951934.88</v>
      </c>
      <c r="AJ19" s="498"/>
      <c r="AK19" s="498"/>
      <c r="AL19" s="530">
        <f>SUM(AL8:AL18)</f>
        <v>241730.14</v>
      </c>
      <c r="AM19" s="498"/>
      <c r="AN19" s="530"/>
      <c r="AO19" s="498"/>
      <c r="AP19" s="498"/>
      <c r="AQ19" s="498"/>
      <c r="AR19" s="498"/>
      <c r="AS19" s="498"/>
      <c r="AT19" s="530">
        <f>SUM(AT8:AT18)</f>
        <v>10775274</v>
      </c>
      <c r="AU19" s="549"/>
      <c r="AV19" s="530"/>
      <c r="AW19" s="530"/>
      <c r="AX19" s="498"/>
      <c r="AY19" s="498"/>
      <c r="AZ19" s="530"/>
      <c r="BA19" s="498"/>
      <c r="BB19" s="498"/>
      <c r="BC19" s="530"/>
      <c r="BD19" s="530"/>
      <c r="BE19" s="530"/>
      <c r="BF19" s="530"/>
      <c r="BG19" s="530"/>
      <c r="BH19" s="530"/>
      <c r="BI19" s="530"/>
      <c r="BJ19" s="530"/>
      <c r="BK19" s="530"/>
      <c r="BL19" s="530"/>
      <c r="BM19" s="530"/>
      <c r="BN19" s="530"/>
      <c r="BO19" s="498"/>
      <c r="BP19" s="530"/>
      <c r="BQ19" s="498"/>
      <c r="BR19" s="549" t="str">
        <f t="shared" si="26"/>
        <v/>
      </c>
      <c r="BS19" s="530"/>
      <c r="BT19" s="530"/>
      <c r="BU19" s="498"/>
      <c r="BV19" s="498"/>
      <c r="BW19" s="530">
        <f t="shared" ref="BW19:BY19" si="34">SUM(BW8:BW18)</f>
        <v>9918187</v>
      </c>
      <c r="BX19" s="530">
        <f t="shared" si="34"/>
        <v>3361277.04</v>
      </c>
      <c r="BY19" s="530">
        <f t="shared" si="34"/>
        <v>3369250.28</v>
      </c>
      <c r="BZ19" s="530">
        <f>BX19/I19*100</f>
        <v>45.3369087974377</v>
      </c>
      <c r="CA19" s="530">
        <f>BY19/J19*100</f>
        <v>51.4472871559522</v>
      </c>
    </row>
    <row r="20" ht="32.25" customHeight="1" spans="3:45">
      <c r="C20" s="514" t="s">
        <v>794</v>
      </c>
      <c r="I20" s="514" t="s">
        <v>1279</v>
      </c>
      <c r="AE20" s="514" t="s">
        <v>796</v>
      </c>
      <c r="AL20" s="514" t="s">
        <v>1280</v>
      </c>
      <c r="AM20" s="514"/>
      <c r="AN20" s="514"/>
      <c r="AO20" s="514"/>
      <c r="AP20" s="514"/>
      <c r="AQ20" s="514"/>
      <c r="AR20" s="514"/>
      <c r="AS20" s="514"/>
    </row>
    <row r="21" ht="32.25" customHeight="1"/>
  </sheetData>
  <mergeCells count="51">
    <mergeCell ref="A2:BX2"/>
    <mergeCell ref="A5:J5"/>
    <mergeCell ref="K5:W5"/>
    <mergeCell ref="X5:AT5"/>
    <mergeCell ref="AV5:BS5"/>
    <mergeCell ref="BT5:CA5"/>
    <mergeCell ref="I6:J6"/>
    <mergeCell ref="K6:N6"/>
    <mergeCell ref="P6:S6"/>
    <mergeCell ref="X6:Z6"/>
    <mergeCell ref="AD6:AI6"/>
    <mergeCell ref="AM6:AN6"/>
    <mergeCell ref="AO6:AS6"/>
    <mergeCell ref="AW6:AY6"/>
    <mergeCell ref="AZ6:BB6"/>
    <mergeCell ref="BC6:BE6"/>
    <mergeCell ref="BF6:BH6"/>
    <mergeCell ref="BI6:BK6"/>
    <mergeCell ref="BL6:BN6"/>
    <mergeCell ref="BO6:BP6"/>
    <mergeCell ref="BX6:BY6"/>
    <mergeCell ref="BZ6:CA6"/>
    <mergeCell ref="AD7:AE7"/>
    <mergeCell ref="A6:A7"/>
    <mergeCell ref="B6:B7"/>
    <mergeCell ref="C6:C7"/>
    <mergeCell ref="D6:D7"/>
    <mergeCell ref="E6:E7"/>
    <mergeCell ref="F6:F7"/>
    <mergeCell ref="G6:G7"/>
    <mergeCell ref="H6:H7"/>
    <mergeCell ref="O6:O7"/>
    <mergeCell ref="T6:T7"/>
    <mergeCell ref="U6:U7"/>
    <mergeCell ref="V6:V7"/>
    <mergeCell ref="W6:W7"/>
    <mergeCell ref="AA6:AA7"/>
    <mergeCell ref="AC6:AC7"/>
    <mergeCell ref="AJ6:AJ7"/>
    <mergeCell ref="AK6:AK7"/>
    <mergeCell ref="AL6:AL7"/>
    <mergeCell ref="AT6:AT7"/>
    <mergeCell ref="AU6:AU7"/>
    <mergeCell ref="AV6:AV7"/>
    <mergeCell ref="BQ6:BQ7"/>
    <mergeCell ref="BR6:BR7"/>
    <mergeCell ref="BS6:BS7"/>
    <mergeCell ref="BT6:BT7"/>
    <mergeCell ref="BU6:BU7"/>
    <mergeCell ref="BV6:BV7"/>
    <mergeCell ref="BW6:BW7"/>
  </mergeCells>
  <dataValidations count="5">
    <dataValidation type="list" allowBlank="1" showInputMessage="1" showErrorMessage="1" sqref="AC1">
      <formula1>"有证大型,有证小型,无证大型,无证小型"</formula1>
    </dataValidation>
    <dataValidation type="list" allowBlank="1" showInputMessage="1" showErrorMessage="1" sqref="AC8:AC17">
      <formula1>"有证含税,有证不含税,无证含税,无证不含税"</formula1>
    </dataValidation>
    <dataValidation type="list" allowBlank="1" showInputMessage="1" showErrorMessage="1" sqref="AO8:AO17">
      <formula1>"普票,专票"</formula1>
    </dataValidation>
    <dataValidation type="list" allowBlank="1" showInputMessage="1" showErrorMessage="1" sqref="AP8:AP17">
      <formula1>"扣除进项税,不扣除进项税"</formula1>
    </dataValidation>
    <dataValidation type="list" allowBlank="1" showInputMessage="1" showErrorMessage="1" sqref="BO8:BO17">
      <formula1>"部位法,整体法"</formula1>
    </dataValidation>
  </dataValidations>
  <printOptions horizontalCentered="1"/>
  <pageMargins left="0.354166666666667" right="0.354166666666667" top="0.786805555555556" bottom="0.354166666666667" header="0.432638888888889" footer="0.196527777777778"/>
  <pageSetup paperSize="9" scale="32" orientation="landscape" useFirstPageNumber="1"/>
  <headerFooter alignWithMargins="0" scaleWithDoc="0">
    <oddHeader>&amp;R&amp;"宋体,常规"&amp;10第&amp;"Times New Roman,常规" &amp;P &amp;"宋体,常规"页</oddHeader>
    <oddFooter>&amp;C&amp;9- &amp;P+5 -</oddFooter>
  </headerFooter>
  <colBreaks count="1" manualBreakCount="1">
    <brk id="47" max="1048575" man="1"/>
  </colBreaks>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3"/>
  <sheetViews>
    <sheetView topLeftCell="T4" workbookViewId="0">
      <pane ySplit="1752" topLeftCell="A22" activePane="bottomLeft"/>
      <selection/>
      <selection pane="bottomLeft" activeCell="AZ10" sqref="AZ10"/>
    </sheetView>
  </sheetViews>
  <sheetFormatPr defaultColWidth="9" defaultRowHeight="15.75" customHeight="1"/>
  <cols>
    <col min="1" max="1" width="5.9" customWidth="1"/>
    <col min="2" max="2" width="7.4" hidden="1" customWidth="1" outlineLevel="1"/>
    <col min="3" max="3" width="14.6" customWidth="1" collapsed="1"/>
    <col min="4" max="5" width="8" hidden="1" customWidth="1" outlineLevel="1"/>
    <col min="6" max="6" width="9.5" hidden="1" customWidth="1" outlineLevel="1"/>
    <col min="7" max="7" width="11.4" hidden="1" customWidth="1" outlineLevel="1"/>
    <col min="8" max="8" width="11.5" hidden="1" customWidth="1" outlineLevel="1"/>
    <col min="9" max="9" width="5.5" customWidth="1" collapsed="1"/>
    <col min="10" max="10" width="8" customWidth="1"/>
    <col min="11" max="11" width="7.1" customWidth="1"/>
    <col min="12" max="14" width="5.1" customWidth="1"/>
    <col min="15" max="15" width="5" customWidth="1"/>
    <col min="16" max="16" width="9.1" hidden="1" customWidth="1" outlineLevel="1"/>
    <col min="17" max="23" width="11" customWidth="1" outlineLevel="1"/>
    <col min="24" max="27" width="11" customWidth="1"/>
    <col min="28" max="28" width="7.1" customWidth="1"/>
    <col min="29" max="29" width="11" customWidth="1"/>
    <col min="30" max="31" width="7.5" customWidth="1"/>
    <col min="32" max="32" width="11.5" customWidth="1"/>
  </cols>
  <sheetData>
    <row r="1" spans="1:35">
      <c r="A1" s="475" t="s">
        <v>1109</v>
      </c>
      <c r="B1" s="476" t="s">
        <v>1110</v>
      </c>
      <c r="C1" s="476"/>
      <c r="D1" s="476"/>
      <c r="E1" s="476"/>
      <c r="F1" s="476"/>
      <c r="G1" s="476"/>
      <c r="H1" s="476"/>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row>
    <row r="2" ht="30" customHeight="1" spans="1:35">
      <c r="A2" s="152" t="s">
        <v>1281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5">
      <c r="A3" s="153" t="e">
        <f>CONCATENATE(#REF!,#REF!,#REF!,#REF!,#REF!,#REF!,#REF!)</f>
        <v>#REF!</v>
      </c>
      <c r="B3" s="153"/>
      <c r="C3" s="153"/>
      <c r="D3" s="153"/>
      <c r="E3" s="153"/>
      <c r="F3" s="153"/>
      <c r="G3" s="153"/>
      <c r="H3" s="153"/>
      <c r="I3" s="153"/>
      <c r="J3" s="153"/>
      <c r="K3" s="153"/>
      <c r="L3" s="153"/>
      <c r="M3" s="153"/>
      <c r="N3" s="153"/>
      <c r="O3" s="153"/>
      <c r="P3" s="170"/>
      <c r="Q3" s="170"/>
      <c r="R3" s="170"/>
      <c r="S3" s="170"/>
      <c r="T3" s="170"/>
      <c r="U3" s="170"/>
      <c r="V3" s="170"/>
      <c r="W3" s="170"/>
      <c r="X3" s="170"/>
      <c r="Y3" s="170"/>
      <c r="Z3" s="170"/>
      <c r="AA3" s="170"/>
      <c r="AB3" s="170"/>
      <c r="AC3" s="170"/>
      <c r="AD3" s="170"/>
      <c r="AE3" s="170"/>
      <c r="AF3" s="170"/>
      <c r="AG3" s="496"/>
      <c r="AH3" s="496"/>
      <c r="AI3" s="496"/>
    </row>
    <row r="4" customHeight="1" spans="1:32">
      <c r="A4" s="154" t="e">
        <f>#REF!&amp;#REF!</f>
        <v>#REF!</v>
      </c>
      <c r="AF4" s="173" t="s">
        <v>464</v>
      </c>
    </row>
    <row r="5" ht="24" customHeight="1" spans="1:35">
      <c r="A5" s="175" t="s">
        <v>1112</v>
      </c>
      <c r="B5" s="182" t="s">
        <v>1113</v>
      </c>
      <c r="C5" s="175" t="s">
        <v>1282</v>
      </c>
      <c r="D5" s="115" t="s">
        <v>1114</v>
      </c>
      <c r="E5" s="176"/>
      <c r="F5" s="176"/>
      <c r="G5" s="176"/>
      <c r="H5" s="116"/>
      <c r="I5" s="175" t="s">
        <v>1120</v>
      </c>
      <c r="J5" s="123" t="s">
        <v>1121</v>
      </c>
      <c r="K5" s="55" t="s">
        <v>1283</v>
      </c>
      <c r="L5" s="55" t="s">
        <v>1284</v>
      </c>
      <c r="M5" s="55" t="s">
        <v>1285</v>
      </c>
      <c r="N5" s="55" t="s">
        <v>1286</v>
      </c>
      <c r="O5" s="55" t="s">
        <v>1287</v>
      </c>
      <c r="P5" s="182" t="s">
        <v>1133</v>
      </c>
      <c r="Q5" s="212" t="s">
        <v>1288</v>
      </c>
      <c r="R5" s="213"/>
      <c r="S5" s="213"/>
      <c r="T5" s="213"/>
      <c r="U5" s="213"/>
      <c r="V5" s="213"/>
      <c r="W5" s="215"/>
      <c r="X5" s="213" t="s">
        <v>1289</v>
      </c>
      <c r="Y5" s="213"/>
      <c r="Z5" s="216"/>
      <c r="AA5" s="214" t="s">
        <v>1141</v>
      </c>
      <c r="AB5" s="214"/>
      <c r="AC5" s="214"/>
      <c r="AD5" s="220" t="s">
        <v>1142</v>
      </c>
      <c r="AE5" s="220" t="s">
        <v>1290</v>
      </c>
      <c r="AF5" s="220" t="s">
        <v>1144</v>
      </c>
      <c r="AG5" s="241" t="s">
        <v>1145</v>
      </c>
      <c r="AH5" s="490"/>
      <c r="AI5" s="490"/>
    </row>
    <row r="6" ht="24" customHeight="1" spans="1:35">
      <c r="A6" s="175"/>
      <c r="B6" s="184"/>
      <c r="C6" s="175"/>
      <c r="D6" s="477" t="s">
        <v>1147</v>
      </c>
      <c r="E6" s="477" t="s">
        <v>1148</v>
      </c>
      <c r="F6" s="477" t="s">
        <v>1149</v>
      </c>
      <c r="G6" s="477" t="s">
        <v>1150</v>
      </c>
      <c r="H6" s="477" t="s">
        <v>1291</v>
      </c>
      <c r="I6" s="175"/>
      <c r="J6" s="123"/>
      <c r="K6" s="55"/>
      <c r="L6" s="55"/>
      <c r="M6" s="55"/>
      <c r="N6" s="55"/>
      <c r="O6" s="55"/>
      <c r="P6" s="184"/>
      <c r="Q6" s="214" t="s">
        <v>1154</v>
      </c>
      <c r="R6" s="212" t="s">
        <v>1292</v>
      </c>
      <c r="S6" s="212" t="s">
        <v>1293</v>
      </c>
      <c r="T6" s="212" t="s">
        <v>1294</v>
      </c>
      <c r="U6" s="212" t="s">
        <v>1295</v>
      </c>
      <c r="V6" s="212" t="s">
        <v>1158</v>
      </c>
      <c r="W6" s="218" t="s">
        <v>1159</v>
      </c>
      <c r="X6" s="216" t="s">
        <v>1154</v>
      </c>
      <c r="Y6" s="214" t="s">
        <v>1158</v>
      </c>
      <c r="Z6" s="214" t="s">
        <v>1159</v>
      </c>
      <c r="AA6" s="214" t="s">
        <v>1154</v>
      </c>
      <c r="AB6" s="214" t="s">
        <v>1160</v>
      </c>
      <c r="AC6" s="214" t="s">
        <v>1158</v>
      </c>
      <c r="AD6" s="214"/>
      <c r="AE6" s="214"/>
      <c r="AF6" s="214"/>
      <c r="AG6" s="241" t="s">
        <v>1161</v>
      </c>
      <c r="AH6" s="241" t="s">
        <v>1162</v>
      </c>
      <c r="AI6" s="241" t="s">
        <v>1145</v>
      </c>
    </row>
    <row r="7" ht="20.25" customHeight="1" spans="1:35">
      <c r="A7" s="478"/>
      <c r="B7" s="491"/>
      <c r="C7" s="479"/>
      <c r="D7" s="479"/>
      <c r="E7" s="479"/>
      <c r="F7" s="479"/>
      <c r="G7" s="479"/>
      <c r="H7" s="479"/>
      <c r="I7" s="478"/>
      <c r="J7" s="492"/>
      <c r="K7" s="131"/>
      <c r="L7" s="131"/>
      <c r="M7" s="131"/>
      <c r="N7" s="478"/>
      <c r="O7" s="478"/>
      <c r="P7" s="493"/>
      <c r="Q7" s="131"/>
      <c r="R7" s="131"/>
      <c r="S7" s="131"/>
      <c r="T7" s="131"/>
      <c r="U7" s="131"/>
      <c r="V7" s="131"/>
      <c r="W7" s="495"/>
      <c r="X7" s="169"/>
      <c r="Y7" s="131"/>
      <c r="Z7" s="131"/>
      <c r="AA7" s="131"/>
      <c r="AB7" s="131"/>
      <c r="AC7" s="131">
        <f t="shared" ref="AC7:AC19" si="0">ROUND(AA7*AB7/100,0)</f>
        <v>0</v>
      </c>
      <c r="AD7" s="131" t="str">
        <f t="shared" ref="AD7:AD19" si="1">IF(Y7=0,"",(AC7-Y7)/Y7*100)</f>
        <v/>
      </c>
      <c r="AE7" s="131"/>
      <c r="AF7" s="145"/>
      <c r="AG7" s="242">
        <f>AA7-X7</f>
        <v>0</v>
      </c>
      <c r="AH7" s="243">
        <f>IF(X7=0,0,AG7/X7)</f>
        <v>0</v>
      </c>
      <c r="AI7" s="242" t="str">
        <f>IF(ABS(AH7)&gt;=0.3,"核查","")</f>
        <v/>
      </c>
    </row>
    <row r="8" ht="20.25" customHeight="1" spans="1:35">
      <c r="A8" s="136"/>
      <c r="B8" s="491"/>
      <c r="C8" s="145"/>
      <c r="D8" s="145"/>
      <c r="E8" s="145"/>
      <c r="F8" s="145"/>
      <c r="G8" s="479"/>
      <c r="H8" s="145"/>
      <c r="I8" s="136"/>
      <c r="J8" s="136"/>
      <c r="K8" s="131"/>
      <c r="L8" s="131"/>
      <c r="M8" s="131"/>
      <c r="N8" s="136"/>
      <c r="O8" s="136"/>
      <c r="P8" s="494"/>
      <c r="Q8" s="131"/>
      <c r="R8" s="131"/>
      <c r="S8" s="131"/>
      <c r="T8" s="131"/>
      <c r="U8" s="131"/>
      <c r="V8" s="131"/>
      <c r="W8" s="495"/>
      <c r="X8" s="169"/>
      <c r="Y8" s="131"/>
      <c r="Z8" s="131"/>
      <c r="AA8" s="131"/>
      <c r="AB8" s="131"/>
      <c r="AC8" s="131">
        <f t="shared" si="0"/>
        <v>0</v>
      </c>
      <c r="AD8" s="131" t="str">
        <f t="shared" si="1"/>
        <v/>
      </c>
      <c r="AE8" s="131"/>
      <c r="AF8" s="145"/>
      <c r="AG8" s="242">
        <f t="shared" ref="AG8:AG31" si="2">AA8-X8</f>
        <v>0</v>
      </c>
      <c r="AH8" s="243">
        <f t="shared" ref="AH8:AH31" si="3">IF(X8=0,0,AG8/X8)</f>
        <v>0</v>
      </c>
      <c r="AI8" s="242" t="str">
        <f t="shared" ref="AI8:AI31" si="4">IF(ABS(AH8)&gt;=0.3,"核查","")</f>
        <v/>
      </c>
    </row>
    <row r="9" ht="20.25" customHeight="1" spans="1:35">
      <c r="A9" s="478"/>
      <c r="B9" s="491"/>
      <c r="C9" s="145"/>
      <c r="D9" s="145"/>
      <c r="E9" s="145"/>
      <c r="F9" s="145"/>
      <c r="G9" s="479"/>
      <c r="H9" s="145"/>
      <c r="I9" s="136"/>
      <c r="J9" s="136"/>
      <c r="K9" s="131"/>
      <c r="L9" s="131"/>
      <c r="M9" s="131"/>
      <c r="N9" s="136"/>
      <c r="O9" s="136"/>
      <c r="P9" s="494"/>
      <c r="Q9" s="131"/>
      <c r="R9" s="131"/>
      <c r="S9" s="131"/>
      <c r="T9" s="131"/>
      <c r="U9" s="131"/>
      <c r="V9" s="131"/>
      <c r="W9" s="495"/>
      <c r="X9" s="169"/>
      <c r="Y9" s="131"/>
      <c r="Z9" s="131"/>
      <c r="AA9" s="131"/>
      <c r="AB9" s="131"/>
      <c r="AC9" s="131">
        <f t="shared" si="0"/>
        <v>0</v>
      </c>
      <c r="AD9" s="131" t="str">
        <f t="shared" si="1"/>
        <v/>
      </c>
      <c r="AE9" s="131"/>
      <c r="AF9" s="145"/>
      <c r="AG9" s="242">
        <f t="shared" si="2"/>
        <v>0</v>
      </c>
      <c r="AH9" s="243">
        <f t="shared" si="3"/>
        <v>0</v>
      </c>
      <c r="AI9" s="242" t="str">
        <f t="shared" si="4"/>
        <v/>
      </c>
    </row>
    <row r="10" ht="20.25" customHeight="1" spans="1:35">
      <c r="A10" s="136"/>
      <c r="B10" s="491"/>
      <c r="C10" s="145"/>
      <c r="D10" s="145"/>
      <c r="E10" s="145"/>
      <c r="F10" s="145"/>
      <c r="G10" s="479"/>
      <c r="H10" s="145"/>
      <c r="I10" s="136"/>
      <c r="J10" s="136"/>
      <c r="K10" s="131"/>
      <c r="L10" s="131"/>
      <c r="M10" s="131"/>
      <c r="N10" s="136"/>
      <c r="O10" s="136"/>
      <c r="P10" s="494"/>
      <c r="Q10" s="131"/>
      <c r="R10" s="131"/>
      <c r="S10" s="131"/>
      <c r="T10" s="131"/>
      <c r="U10" s="131"/>
      <c r="V10" s="131"/>
      <c r="W10" s="495"/>
      <c r="X10" s="169"/>
      <c r="Y10" s="131"/>
      <c r="Z10" s="131"/>
      <c r="AA10" s="131"/>
      <c r="AB10" s="131"/>
      <c r="AC10" s="131">
        <f t="shared" si="0"/>
        <v>0</v>
      </c>
      <c r="AD10" s="131" t="str">
        <f t="shared" si="1"/>
        <v/>
      </c>
      <c r="AE10" s="131"/>
      <c r="AF10" s="145"/>
      <c r="AG10" s="242">
        <f t="shared" si="2"/>
        <v>0</v>
      </c>
      <c r="AH10" s="243">
        <f t="shared" si="3"/>
        <v>0</v>
      </c>
      <c r="AI10" s="242" t="str">
        <f t="shared" si="4"/>
        <v/>
      </c>
    </row>
    <row r="11" ht="20.25" customHeight="1" spans="1:35">
      <c r="A11" s="478"/>
      <c r="B11" s="491"/>
      <c r="C11" s="145"/>
      <c r="D11" s="145"/>
      <c r="E11" s="145"/>
      <c r="F11" s="145"/>
      <c r="G11" s="479"/>
      <c r="H11" s="145"/>
      <c r="I11" s="136"/>
      <c r="J11" s="136"/>
      <c r="K11" s="131"/>
      <c r="L11" s="131"/>
      <c r="M11" s="131"/>
      <c r="N11" s="136"/>
      <c r="O11" s="136"/>
      <c r="P11" s="494"/>
      <c r="Q11" s="131"/>
      <c r="R11" s="131"/>
      <c r="S11" s="131"/>
      <c r="T11" s="131"/>
      <c r="U11" s="131"/>
      <c r="V11" s="131"/>
      <c r="W11" s="495"/>
      <c r="X11" s="169"/>
      <c r="Y11" s="131"/>
      <c r="Z11" s="131"/>
      <c r="AA11" s="131"/>
      <c r="AB11" s="131"/>
      <c r="AC11" s="131">
        <f t="shared" si="0"/>
        <v>0</v>
      </c>
      <c r="AD11" s="131" t="str">
        <f t="shared" si="1"/>
        <v/>
      </c>
      <c r="AE11" s="131"/>
      <c r="AF11" s="145"/>
      <c r="AG11" s="242">
        <f t="shared" si="2"/>
        <v>0</v>
      </c>
      <c r="AH11" s="243">
        <f t="shared" si="3"/>
        <v>0</v>
      </c>
      <c r="AI11" s="242" t="str">
        <f t="shared" si="4"/>
        <v/>
      </c>
    </row>
    <row r="12" ht="20.25" customHeight="1" spans="1:35">
      <c r="A12" s="136"/>
      <c r="B12" s="491"/>
      <c r="C12" s="145"/>
      <c r="D12" s="145"/>
      <c r="E12" s="145"/>
      <c r="F12" s="145"/>
      <c r="G12" s="479"/>
      <c r="H12" s="145"/>
      <c r="I12" s="136"/>
      <c r="J12" s="136"/>
      <c r="K12" s="131"/>
      <c r="L12" s="131"/>
      <c r="M12" s="131"/>
      <c r="N12" s="136"/>
      <c r="O12" s="136"/>
      <c r="P12" s="494"/>
      <c r="Q12" s="131"/>
      <c r="R12" s="131"/>
      <c r="S12" s="131"/>
      <c r="T12" s="131"/>
      <c r="U12" s="131"/>
      <c r="V12" s="131"/>
      <c r="W12" s="495"/>
      <c r="X12" s="169"/>
      <c r="Y12" s="131"/>
      <c r="Z12" s="131"/>
      <c r="AA12" s="131"/>
      <c r="AB12" s="131"/>
      <c r="AC12" s="131">
        <f t="shared" si="0"/>
        <v>0</v>
      </c>
      <c r="AD12" s="131" t="str">
        <f t="shared" si="1"/>
        <v/>
      </c>
      <c r="AE12" s="131"/>
      <c r="AF12" s="145"/>
      <c r="AG12" s="242">
        <f t="shared" si="2"/>
        <v>0</v>
      </c>
      <c r="AH12" s="243">
        <f t="shared" si="3"/>
        <v>0</v>
      </c>
      <c r="AI12" s="242" t="str">
        <f t="shared" si="4"/>
        <v/>
      </c>
    </row>
    <row r="13" ht="20.25" customHeight="1" spans="1:35">
      <c r="A13" s="478"/>
      <c r="B13" s="491"/>
      <c r="C13" s="145"/>
      <c r="D13" s="145"/>
      <c r="E13" s="145"/>
      <c r="F13" s="145"/>
      <c r="G13" s="479"/>
      <c r="H13" s="145"/>
      <c r="I13" s="136"/>
      <c r="J13" s="136"/>
      <c r="K13" s="131"/>
      <c r="L13" s="131"/>
      <c r="M13" s="131"/>
      <c r="N13" s="136"/>
      <c r="O13" s="136"/>
      <c r="P13" s="494"/>
      <c r="Q13" s="131"/>
      <c r="R13" s="131"/>
      <c r="S13" s="131"/>
      <c r="T13" s="131"/>
      <c r="U13" s="131"/>
      <c r="V13" s="131"/>
      <c r="W13" s="495"/>
      <c r="X13" s="169"/>
      <c r="Y13" s="131"/>
      <c r="Z13" s="131"/>
      <c r="AA13" s="131"/>
      <c r="AB13" s="131"/>
      <c r="AC13" s="131">
        <f t="shared" si="0"/>
        <v>0</v>
      </c>
      <c r="AD13" s="131" t="str">
        <f t="shared" si="1"/>
        <v/>
      </c>
      <c r="AE13" s="131"/>
      <c r="AF13" s="145"/>
      <c r="AG13" s="242">
        <f t="shared" si="2"/>
        <v>0</v>
      </c>
      <c r="AH13" s="243">
        <f t="shared" si="3"/>
        <v>0</v>
      </c>
      <c r="AI13" s="242" t="str">
        <f t="shared" si="4"/>
        <v/>
      </c>
    </row>
    <row r="14" ht="20.25" customHeight="1" spans="1:35">
      <c r="A14" s="136"/>
      <c r="B14" s="491"/>
      <c r="C14" s="145"/>
      <c r="D14" s="145"/>
      <c r="E14" s="145"/>
      <c r="F14" s="145"/>
      <c r="G14" s="479"/>
      <c r="H14" s="145"/>
      <c r="I14" s="136"/>
      <c r="J14" s="136"/>
      <c r="K14" s="131"/>
      <c r="L14" s="131"/>
      <c r="M14" s="131"/>
      <c r="N14" s="136"/>
      <c r="O14" s="136"/>
      <c r="P14" s="494"/>
      <c r="Q14" s="131"/>
      <c r="R14" s="131"/>
      <c r="S14" s="131"/>
      <c r="T14" s="131"/>
      <c r="U14" s="131"/>
      <c r="V14" s="131"/>
      <c r="W14" s="495"/>
      <c r="X14" s="169"/>
      <c r="Y14" s="131"/>
      <c r="Z14" s="131"/>
      <c r="AA14" s="131"/>
      <c r="AB14" s="131"/>
      <c r="AC14" s="131">
        <f t="shared" si="0"/>
        <v>0</v>
      </c>
      <c r="AD14" s="131" t="str">
        <f t="shared" si="1"/>
        <v/>
      </c>
      <c r="AE14" s="131"/>
      <c r="AF14" s="145"/>
      <c r="AG14" s="242">
        <f t="shared" si="2"/>
        <v>0</v>
      </c>
      <c r="AH14" s="243">
        <f t="shared" si="3"/>
        <v>0</v>
      </c>
      <c r="AI14" s="242" t="str">
        <f t="shared" si="4"/>
        <v/>
      </c>
    </row>
    <row r="15" ht="20.25" customHeight="1" spans="1:35">
      <c r="A15" s="478"/>
      <c r="B15" s="491"/>
      <c r="C15" s="145"/>
      <c r="D15" s="145"/>
      <c r="E15" s="145"/>
      <c r="F15" s="145"/>
      <c r="G15" s="479"/>
      <c r="H15" s="145"/>
      <c r="I15" s="136"/>
      <c r="J15" s="136"/>
      <c r="K15" s="131"/>
      <c r="L15" s="131"/>
      <c r="M15" s="131"/>
      <c r="N15" s="136"/>
      <c r="O15" s="136"/>
      <c r="P15" s="494"/>
      <c r="Q15" s="131"/>
      <c r="R15" s="131"/>
      <c r="S15" s="131"/>
      <c r="T15" s="131"/>
      <c r="U15" s="131"/>
      <c r="V15" s="131"/>
      <c r="W15" s="495"/>
      <c r="X15" s="169"/>
      <c r="Y15" s="131"/>
      <c r="Z15" s="131"/>
      <c r="AA15" s="131"/>
      <c r="AB15" s="131"/>
      <c r="AC15" s="131">
        <f t="shared" si="0"/>
        <v>0</v>
      </c>
      <c r="AD15" s="131" t="str">
        <f t="shared" si="1"/>
        <v/>
      </c>
      <c r="AE15" s="131"/>
      <c r="AF15" s="145"/>
      <c r="AG15" s="242">
        <f t="shared" si="2"/>
        <v>0</v>
      </c>
      <c r="AH15" s="243">
        <f t="shared" si="3"/>
        <v>0</v>
      </c>
      <c r="AI15" s="242" t="str">
        <f t="shared" si="4"/>
        <v/>
      </c>
    </row>
    <row r="16" ht="20.25" customHeight="1" spans="1:35">
      <c r="A16" s="136"/>
      <c r="B16" s="491"/>
      <c r="C16" s="145"/>
      <c r="D16" s="145"/>
      <c r="E16" s="145"/>
      <c r="F16" s="145"/>
      <c r="G16" s="479"/>
      <c r="H16" s="145"/>
      <c r="I16" s="136"/>
      <c r="J16" s="136"/>
      <c r="K16" s="131"/>
      <c r="L16" s="131"/>
      <c r="M16" s="131"/>
      <c r="N16" s="136"/>
      <c r="O16" s="136"/>
      <c r="P16" s="494"/>
      <c r="Q16" s="131"/>
      <c r="R16" s="131"/>
      <c r="S16" s="131"/>
      <c r="T16" s="131"/>
      <c r="U16" s="131"/>
      <c r="V16" s="131"/>
      <c r="W16" s="495"/>
      <c r="X16" s="169"/>
      <c r="Y16" s="131"/>
      <c r="Z16" s="131"/>
      <c r="AA16" s="131"/>
      <c r="AB16" s="131"/>
      <c r="AC16" s="131">
        <f t="shared" si="0"/>
        <v>0</v>
      </c>
      <c r="AD16" s="131" t="str">
        <f t="shared" si="1"/>
        <v/>
      </c>
      <c r="AE16" s="131"/>
      <c r="AF16" s="145"/>
      <c r="AG16" s="242">
        <f t="shared" si="2"/>
        <v>0</v>
      </c>
      <c r="AH16" s="243">
        <f t="shared" si="3"/>
        <v>0</v>
      </c>
      <c r="AI16" s="242" t="str">
        <f t="shared" si="4"/>
        <v/>
      </c>
    </row>
    <row r="17" ht="20.25" customHeight="1" spans="1:35">
      <c r="A17" s="478"/>
      <c r="B17" s="491"/>
      <c r="C17" s="145"/>
      <c r="D17" s="145"/>
      <c r="E17" s="145"/>
      <c r="F17" s="145"/>
      <c r="G17" s="479"/>
      <c r="H17" s="145"/>
      <c r="I17" s="136"/>
      <c r="J17" s="136"/>
      <c r="K17" s="131"/>
      <c r="L17" s="131"/>
      <c r="M17" s="131"/>
      <c r="N17" s="136"/>
      <c r="O17" s="136"/>
      <c r="P17" s="494"/>
      <c r="Q17" s="131"/>
      <c r="R17" s="131"/>
      <c r="S17" s="131"/>
      <c r="T17" s="131"/>
      <c r="U17" s="131"/>
      <c r="V17" s="131"/>
      <c r="W17" s="495"/>
      <c r="X17" s="169"/>
      <c r="Y17" s="131"/>
      <c r="Z17" s="131"/>
      <c r="AA17" s="131"/>
      <c r="AB17" s="131"/>
      <c r="AC17" s="131">
        <f t="shared" si="0"/>
        <v>0</v>
      </c>
      <c r="AD17" s="131" t="str">
        <f t="shared" si="1"/>
        <v/>
      </c>
      <c r="AE17" s="131"/>
      <c r="AF17" s="145"/>
      <c r="AG17" s="242">
        <f t="shared" si="2"/>
        <v>0</v>
      </c>
      <c r="AH17" s="243">
        <f t="shared" si="3"/>
        <v>0</v>
      </c>
      <c r="AI17" s="242" t="str">
        <f t="shared" si="4"/>
        <v/>
      </c>
    </row>
    <row r="18" ht="20.25" customHeight="1" spans="1:35">
      <c r="A18" s="136"/>
      <c r="B18" s="491"/>
      <c r="C18" s="145"/>
      <c r="D18" s="145"/>
      <c r="E18" s="145"/>
      <c r="F18" s="145"/>
      <c r="G18" s="479"/>
      <c r="H18" s="145"/>
      <c r="I18" s="136"/>
      <c r="J18" s="136"/>
      <c r="K18" s="131"/>
      <c r="L18" s="131"/>
      <c r="M18" s="131"/>
      <c r="N18" s="136"/>
      <c r="O18" s="136"/>
      <c r="P18" s="494"/>
      <c r="Q18" s="131"/>
      <c r="R18" s="131"/>
      <c r="S18" s="131"/>
      <c r="T18" s="131"/>
      <c r="U18" s="131"/>
      <c r="V18" s="131"/>
      <c r="W18" s="495"/>
      <c r="X18" s="169"/>
      <c r="Y18" s="131"/>
      <c r="Z18" s="131"/>
      <c r="AA18" s="131"/>
      <c r="AB18" s="131"/>
      <c r="AC18" s="131"/>
      <c r="AD18" s="131"/>
      <c r="AE18" s="131"/>
      <c r="AF18" s="145"/>
      <c r="AG18" s="242">
        <f t="shared" si="2"/>
        <v>0</v>
      </c>
      <c r="AH18" s="243">
        <f t="shared" si="3"/>
        <v>0</v>
      </c>
      <c r="AI18" s="242" t="str">
        <f t="shared" si="4"/>
        <v/>
      </c>
    </row>
    <row r="19" ht="20.25" customHeight="1" spans="1:35">
      <c r="A19" s="478"/>
      <c r="B19" s="491"/>
      <c r="C19" s="145"/>
      <c r="D19" s="145"/>
      <c r="E19" s="145"/>
      <c r="F19" s="145"/>
      <c r="G19" s="479"/>
      <c r="H19" s="145"/>
      <c r="I19" s="136"/>
      <c r="J19" s="136"/>
      <c r="K19" s="131"/>
      <c r="L19" s="131"/>
      <c r="M19" s="131"/>
      <c r="N19" s="136"/>
      <c r="O19" s="136"/>
      <c r="P19" s="494"/>
      <c r="Q19" s="131"/>
      <c r="R19" s="131"/>
      <c r="S19" s="131"/>
      <c r="T19" s="131"/>
      <c r="U19" s="131"/>
      <c r="V19" s="131"/>
      <c r="W19" s="495"/>
      <c r="X19" s="169"/>
      <c r="Y19" s="131"/>
      <c r="Z19" s="131"/>
      <c r="AA19" s="131"/>
      <c r="AB19" s="131"/>
      <c r="AC19" s="131">
        <f t="shared" si="0"/>
        <v>0</v>
      </c>
      <c r="AD19" s="131" t="str">
        <f t="shared" si="1"/>
        <v/>
      </c>
      <c r="AE19" s="131"/>
      <c r="AF19" s="145"/>
      <c r="AG19" s="242">
        <f t="shared" si="2"/>
        <v>0</v>
      </c>
      <c r="AH19" s="243">
        <f t="shared" si="3"/>
        <v>0</v>
      </c>
      <c r="AI19" s="242" t="str">
        <f t="shared" si="4"/>
        <v/>
      </c>
    </row>
    <row r="20" ht="20.25" customHeight="1" spans="1:35">
      <c r="A20" s="136"/>
      <c r="B20" s="491"/>
      <c r="C20" s="145"/>
      <c r="D20" s="145"/>
      <c r="E20" s="145"/>
      <c r="F20" s="145"/>
      <c r="G20" s="479"/>
      <c r="H20" s="145"/>
      <c r="I20" s="136"/>
      <c r="J20" s="136"/>
      <c r="K20" s="131"/>
      <c r="L20" s="131"/>
      <c r="M20" s="131"/>
      <c r="N20" s="136"/>
      <c r="O20" s="136"/>
      <c r="P20" s="494"/>
      <c r="Q20" s="131"/>
      <c r="R20" s="131"/>
      <c r="S20" s="131"/>
      <c r="T20" s="131"/>
      <c r="U20" s="131"/>
      <c r="V20" s="131"/>
      <c r="W20" s="495"/>
      <c r="X20" s="169"/>
      <c r="Y20" s="131"/>
      <c r="Z20" s="131"/>
      <c r="AA20" s="131"/>
      <c r="AB20" s="131"/>
      <c r="AC20" s="131">
        <f t="shared" ref="AC20:AC26" si="5">ROUND(AA20*AB20/100,0)</f>
        <v>0</v>
      </c>
      <c r="AD20" s="131" t="str">
        <f t="shared" ref="AD20:AD26" si="6">IF(Y20=0,"",(AC20-Y20)/Y20*100)</f>
        <v/>
      </c>
      <c r="AE20" s="131"/>
      <c r="AF20" s="145"/>
      <c r="AG20" s="242">
        <f t="shared" si="2"/>
        <v>0</v>
      </c>
      <c r="AH20" s="243">
        <f t="shared" si="3"/>
        <v>0</v>
      </c>
      <c r="AI20" s="242" t="str">
        <f t="shared" si="4"/>
        <v/>
      </c>
    </row>
    <row r="21" ht="20.25" customHeight="1" spans="1:35">
      <c r="A21" s="478"/>
      <c r="B21" s="491"/>
      <c r="C21" s="145"/>
      <c r="D21" s="145"/>
      <c r="E21" s="145"/>
      <c r="F21" s="145"/>
      <c r="G21" s="479"/>
      <c r="H21" s="145"/>
      <c r="I21" s="136"/>
      <c r="J21" s="136"/>
      <c r="K21" s="131"/>
      <c r="L21" s="131"/>
      <c r="M21" s="131"/>
      <c r="N21" s="136"/>
      <c r="O21" s="136"/>
      <c r="P21" s="494"/>
      <c r="Q21" s="131"/>
      <c r="R21" s="131"/>
      <c r="S21" s="131"/>
      <c r="T21" s="131"/>
      <c r="U21" s="131"/>
      <c r="V21" s="131"/>
      <c r="W21" s="495"/>
      <c r="X21" s="169"/>
      <c r="Y21" s="131"/>
      <c r="Z21" s="131"/>
      <c r="AA21" s="131"/>
      <c r="AB21" s="131"/>
      <c r="AC21" s="131">
        <f t="shared" si="5"/>
        <v>0</v>
      </c>
      <c r="AD21" s="131" t="str">
        <f t="shared" si="6"/>
        <v/>
      </c>
      <c r="AE21" s="131"/>
      <c r="AF21" s="145"/>
      <c r="AG21" s="242">
        <f t="shared" si="2"/>
        <v>0</v>
      </c>
      <c r="AH21" s="243">
        <f t="shared" si="3"/>
        <v>0</v>
      </c>
      <c r="AI21" s="242" t="str">
        <f t="shared" si="4"/>
        <v/>
      </c>
    </row>
    <row r="22" ht="20.25" customHeight="1" spans="1:35">
      <c r="A22" s="136"/>
      <c r="B22" s="491"/>
      <c r="C22" s="145"/>
      <c r="D22" s="145"/>
      <c r="E22" s="145"/>
      <c r="F22" s="145"/>
      <c r="G22" s="479"/>
      <c r="H22" s="145"/>
      <c r="I22" s="136"/>
      <c r="J22" s="136"/>
      <c r="K22" s="131"/>
      <c r="L22" s="131"/>
      <c r="M22" s="131"/>
      <c r="N22" s="136"/>
      <c r="O22" s="136"/>
      <c r="P22" s="494"/>
      <c r="Q22" s="131"/>
      <c r="R22" s="131"/>
      <c r="S22" s="131"/>
      <c r="T22" s="131"/>
      <c r="U22" s="131"/>
      <c r="V22" s="131"/>
      <c r="W22" s="495"/>
      <c r="X22" s="169"/>
      <c r="Y22" s="131"/>
      <c r="Z22" s="131"/>
      <c r="AA22" s="131"/>
      <c r="AB22" s="131"/>
      <c r="AC22" s="131"/>
      <c r="AD22" s="131"/>
      <c r="AE22" s="131"/>
      <c r="AF22" s="145"/>
      <c r="AG22" s="242">
        <f t="shared" si="2"/>
        <v>0</v>
      </c>
      <c r="AH22" s="243">
        <f t="shared" si="3"/>
        <v>0</v>
      </c>
      <c r="AI22" s="242" t="str">
        <f t="shared" si="4"/>
        <v/>
      </c>
    </row>
    <row r="23" ht="20.25" customHeight="1" spans="1:35">
      <c r="A23" s="478"/>
      <c r="B23" s="491"/>
      <c r="C23" s="145"/>
      <c r="D23" s="145"/>
      <c r="E23" s="145"/>
      <c r="F23" s="145"/>
      <c r="G23" s="479"/>
      <c r="H23" s="145"/>
      <c r="I23" s="136"/>
      <c r="J23" s="136"/>
      <c r="K23" s="131"/>
      <c r="L23" s="131"/>
      <c r="M23" s="131"/>
      <c r="N23" s="136"/>
      <c r="O23" s="136"/>
      <c r="P23" s="494"/>
      <c r="Q23" s="131"/>
      <c r="R23" s="131"/>
      <c r="S23" s="131"/>
      <c r="T23" s="131"/>
      <c r="U23" s="131"/>
      <c r="V23" s="131"/>
      <c r="W23" s="495"/>
      <c r="X23" s="169"/>
      <c r="Y23" s="131"/>
      <c r="Z23" s="131"/>
      <c r="AA23" s="131"/>
      <c r="AB23" s="131"/>
      <c r="AC23" s="131">
        <f t="shared" si="5"/>
        <v>0</v>
      </c>
      <c r="AD23" s="131" t="str">
        <f t="shared" si="6"/>
        <v/>
      </c>
      <c r="AE23" s="131"/>
      <c r="AF23" s="145"/>
      <c r="AG23" s="242">
        <f t="shared" si="2"/>
        <v>0</v>
      </c>
      <c r="AH23" s="243">
        <f t="shared" si="3"/>
        <v>0</v>
      </c>
      <c r="AI23" s="242" t="str">
        <f t="shared" si="4"/>
        <v/>
      </c>
    </row>
    <row r="24" ht="20.25" customHeight="1" spans="1:35">
      <c r="A24" s="136"/>
      <c r="B24" s="491"/>
      <c r="C24" s="145"/>
      <c r="D24" s="145"/>
      <c r="E24" s="145"/>
      <c r="F24" s="145"/>
      <c r="G24" s="479"/>
      <c r="H24" s="145"/>
      <c r="I24" s="136"/>
      <c r="J24" s="136"/>
      <c r="K24" s="131"/>
      <c r="L24" s="131"/>
      <c r="M24" s="131"/>
      <c r="N24" s="136"/>
      <c r="O24" s="136"/>
      <c r="P24" s="494"/>
      <c r="Q24" s="131"/>
      <c r="R24" s="131"/>
      <c r="S24" s="131"/>
      <c r="T24" s="131"/>
      <c r="U24" s="131"/>
      <c r="V24" s="131"/>
      <c r="W24" s="495"/>
      <c r="X24" s="169"/>
      <c r="Y24" s="131"/>
      <c r="Z24" s="131"/>
      <c r="AA24" s="131"/>
      <c r="AB24" s="131"/>
      <c r="AC24" s="131">
        <f t="shared" si="5"/>
        <v>0</v>
      </c>
      <c r="AD24" s="131"/>
      <c r="AE24" s="131"/>
      <c r="AF24" s="145"/>
      <c r="AG24" s="242">
        <f t="shared" si="2"/>
        <v>0</v>
      </c>
      <c r="AH24" s="243">
        <f t="shared" si="3"/>
        <v>0</v>
      </c>
      <c r="AI24" s="242" t="str">
        <f t="shared" si="4"/>
        <v/>
      </c>
    </row>
    <row r="25" ht="20.25" customHeight="1" spans="1:35">
      <c r="A25" s="478"/>
      <c r="B25" s="491"/>
      <c r="C25" s="145"/>
      <c r="D25" s="145"/>
      <c r="E25" s="145"/>
      <c r="F25" s="145"/>
      <c r="G25" s="479"/>
      <c r="H25" s="145"/>
      <c r="I25" s="136"/>
      <c r="J25" s="136"/>
      <c r="K25" s="131"/>
      <c r="L25" s="131"/>
      <c r="M25" s="131"/>
      <c r="N25" s="136"/>
      <c r="O25" s="136"/>
      <c r="P25" s="494"/>
      <c r="Q25" s="131"/>
      <c r="R25" s="131"/>
      <c r="S25" s="131"/>
      <c r="T25" s="131"/>
      <c r="U25" s="131"/>
      <c r="V25" s="131"/>
      <c r="W25" s="495"/>
      <c r="X25" s="169"/>
      <c r="Y25" s="131"/>
      <c r="Z25" s="131"/>
      <c r="AA25" s="131"/>
      <c r="AB25" s="131"/>
      <c r="AC25" s="131">
        <f t="shared" si="5"/>
        <v>0</v>
      </c>
      <c r="AD25" s="131" t="str">
        <f t="shared" si="6"/>
        <v/>
      </c>
      <c r="AE25" s="131"/>
      <c r="AF25" s="145"/>
      <c r="AG25" s="242">
        <f t="shared" si="2"/>
        <v>0</v>
      </c>
      <c r="AH25" s="243">
        <f t="shared" si="3"/>
        <v>0</v>
      </c>
      <c r="AI25" s="242" t="str">
        <f t="shared" si="4"/>
        <v/>
      </c>
    </row>
    <row r="26" ht="20.25" customHeight="1" spans="1:35">
      <c r="A26" s="136"/>
      <c r="B26" s="491"/>
      <c r="C26" s="145"/>
      <c r="D26" s="145"/>
      <c r="E26" s="145"/>
      <c r="F26" s="145"/>
      <c r="G26" s="479"/>
      <c r="H26" s="145"/>
      <c r="I26" s="136"/>
      <c r="J26" s="136"/>
      <c r="K26" s="131"/>
      <c r="L26" s="131"/>
      <c r="M26" s="131"/>
      <c r="N26" s="136"/>
      <c r="O26" s="136"/>
      <c r="P26" s="494"/>
      <c r="Q26" s="131"/>
      <c r="R26" s="131"/>
      <c r="S26" s="131"/>
      <c r="T26" s="131"/>
      <c r="U26" s="131"/>
      <c r="V26" s="131"/>
      <c r="W26" s="495"/>
      <c r="X26" s="169"/>
      <c r="Y26" s="131"/>
      <c r="Z26" s="131"/>
      <c r="AA26" s="131"/>
      <c r="AB26" s="131"/>
      <c r="AC26" s="131">
        <f t="shared" si="5"/>
        <v>0</v>
      </c>
      <c r="AD26" s="131" t="str">
        <f t="shared" si="6"/>
        <v/>
      </c>
      <c r="AE26" s="131"/>
      <c r="AF26" s="145"/>
      <c r="AG26" s="242">
        <f t="shared" si="2"/>
        <v>0</v>
      </c>
      <c r="AH26" s="243">
        <f t="shared" si="3"/>
        <v>0</v>
      </c>
      <c r="AI26" s="242" t="str">
        <f t="shared" si="4"/>
        <v/>
      </c>
    </row>
    <row r="27" ht="18" customHeight="1" spans="1:35">
      <c r="A27" s="136"/>
      <c r="B27" s="145"/>
      <c r="C27" s="145"/>
      <c r="D27" s="145"/>
      <c r="E27" s="145"/>
      <c r="F27" s="145"/>
      <c r="G27" s="145"/>
      <c r="H27" s="145"/>
      <c r="I27" s="136"/>
      <c r="J27" s="145"/>
      <c r="K27" s="167"/>
      <c r="L27" s="167"/>
      <c r="M27" s="136"/>
      <c r="N27" s="136"/>
      <c r="O27" s="136"/>
      <c r="P27" s="494"/>
      <c r="Q27" s="131"/>
      <c r="R27" s="131"/>
      <c r="S27" s="131"/>
      <c r="T27" s="131"/>
      <c r="U27" s="131"/>
      <c r="V27" s="131"/>
      <c r="W27" s="495"/>
      <c r="X27" s="169"/>
      <c r="Y27" s="131"/>
      <c r="Z27" s="131"/>
      <c r="AA27" s="131"/>
      <c r="AB27" s="185"/>
      <c r="AC27" s="131"/>
      <c r="AD27" s="131"/>
      <c r="AE27" s="131"/>
      <c r="AF27" s="145"/>
      <c r="AG27" s="242">
        <f t="shared" si="2"/>
        <v>0</v>
      </c>
      <c r="AH27" s="243">
        <f t="shared" si="3"/>
        <v>0</v>
      </c>
      <c r="AI27" s="242" t="str">
        <f t="shared" si="4"/>
        <v/>
      </c>
    </row>
    <row r="28" ht="18" customHeight="1" spans="1:35">
      <c r="A28" s="136"/>
      <c r="B28" s="145"/>
      <c r="C28" s="145"/>
      <c r="D28" s="145"/>
      <c r="E28" s="145"/>
      <c r="F28" s="145"/>
      <c r="G28" s="145"/>
      <c r="H28" s="145"/>
      <c r="I28" s="136"/>
      <c r="J28" s="145"/>
      <c r="K28" s="167"/>
      <c r="L28" s="167"/>
      <c r="M28" s="136"/>
      <c r="N28" s="136"/>
      <c r="O28" s="136"/>
      <c r="P28" s="494"/>
      <c r="Q28" s="131"/>
      <c r="R28" s="131"/>
      <c r="S28" s="131"/>
      <c r="T28" s="131"/>
      <c r="U28" s="131"/>
      <c r="V28" s="131"/>
      <c r="W28" s="495"/>
      <c r="X28" s="169"/>
      <c r="Y28" s="131"/>
      <c r="Z28" s="131"/>
      <c r="AA28" s="131"/>
      <c r="AB28" s="185"/>
      <c r="AC28" s="131">
        <f>ROUND(AA28*AB28/100,0)</f>
        <v>0</v>
      </c>
      <c r="AD28" s="131" t="str">
        <f>IF(Y28=0,"",(AC28-Y28)/Y28*100)</f>
        <v/>
      </c>
      <c r="AE28" s="131"/>
      <c r="AF28" s="145"/>
      <c r="AG28" s="242">
        <f t="shared" si="2"/>
        <v>0</v>
      </c>
      <c r="AH28" s="243">
        <f t="shared" si="3"/>
        <v>0</v>
      </c>
      <c r="AI28" s="242" t="str">
        <f t="shared" si="4"/>
        <v/>
      </c>
    </row>
    <row r="29" ht="18" customHeight="1" spans="1:35">
      <c r="A29" s="187" t="s">
        <v>621</v>
      </c>
      <c r="B29" s="481"/>
      <c r="C29" s="481"/>
      <c r="D29" s="481"/>
      <c r="E29" s="481"/>
      <c r="F29" s="481"/>
      <c r="G29" s="481"/>
      <c r="H29" s="481"/>
      <c r="I29" s="484"/>
      <c r="J29" s="145"/>
      <c r="K29" s="167"/>
      <c r="L29" s="167"/>
      <c r="M29" s="136"/>
      <c r="N29" s="136"/>
      <c r="O29" s="136"/>
      <c r="P29" s="494"/>
      <c r="Q29" s="131">
        <f>SUM(Q7:Q28)</f>
        <v>0</v>
      </c>
      <c r="R29" s="131"/>
      <c r="S29" s="131"/>
      <c r="T29" s="131"/>
      <c r="U29" s="131"/>
      <c r="V29" s="131">
        <f>SUM(V7:V28)</f>
        <v>0</v>
      </c>
      <c r="W29" s="132"/>
      <c r="X29" s="169">
        <f>SUM(X7:X28)</f>
        <v>0</v>
      </c>
      <c r="Y29" s="131">
        <f>SUM(Y7:Y28)</f>
        <v>0</v>
      </c>
      <c r="Z29" s="131"/>
      <c r="AA29" s="131">
        <f>SUM(AA7:AA28)</f>
        <v>0</v>
      </c>
      <c r="AB29" s="185"/>
      <c r="AC29" s="131">
        <f>SUM(AC7:AC28)</f>
        <v>0</v>
      </c>
      <c r="AD29" s="131" t="str">
        <f>IF(Y29=0,"",(AC29-Y29)/Y29*100)</f>
        <v/>
      </c>
      <c r="AE29" s="131"/>
      <c r="AF29" s="145"/>
      <c r="AG29" s="242">
        <f t="shared" si="2"/>
        <v>0</v>
      </c>
      <c r="AH29" s="243">
        <f t="shared" si="3"/>
        <v>0</v>
      </c>
      <c r="AI29" s="242" t="str">
        <f t="shared" si="4"/>
        <v/>
      </c>
    </row>
    <row r="30" ht="18" customHeight="1" spans="1:35">
      <c r="A30" s="187" t="s">
        <v>1296</v>
      </c>
      <c r="B30" s="481"/>
      <c r="C30" s="481"/>
      <c r="D30" s="481"/>
      <c r="E30" s="481"/>
      <c r="F30" s="481"/>
      <c r="G30" s="481"/>
      <c r="H30" s="481"/>
      <c r="I30" s="484"/>
      <c r="J30" s="145"/>
      <c r="K30" s="167"/>
      <c r="L30" s="167"/>
      <c r="M30" s="136"/>
      <c r="N30" s="136"/>
      <c r="O30" s="136"/>
      <c r="P30" s="494"/>
      <c r="Q30" s="131"/>
      <c r="R30" s="168"/>
      <c r="S30" s="168"/>
      <c r="T30" s="168"/>
      <c r="U30" s="168"/>
      <c r="V30" s="168"/>
      <c r="W30" s="132">
        <f>SUM(W7:W28)</f>
        <v>0</v>
      </c>
      <c r="X30" s="169"/>
      <c r="Y30" s="131"/>
      <c r="Z30" s="131">
        <f>SUM(Z7:Z28)</f>
        <v>0</v>
      </c>
      <c r="AA30" s="131"/>
      <c r="AB30" s="185"/>
      <c r="AC30" s="131"/>
      <c r="AD30" s="131" t="str">
        <f>IF(Y30=0,"",(AC30-Y30)/Y30*100)</f>
        <v/>
      </c>
      <c r="AE30" s="131"/>
      <c r="AF30" s="145"/>
      <c r="AG30" s="242">
        <f t="shared" si="2"/>
        <v>0</v>
      </c>
      <c r="AH30" s="243">
        <f t="shared" si="3"/>
        <v>0</v>
      </c>
      <c r="AI30" s="242" t="str">
        <f t="shared" si="4"/>
        <v/>
      </c>
    </row>
    <row r="31" ht="18" customHeight="1" spans="1:35">
      <c r="A31" s="187" t="s">
        <v>621</v>
      </c>
      <c r="B31" s="481"/>
      <c r="C31" s="481"/>
      <c r="D31" s="481"/>
      <c r="E31" s="481"/>
      <c r="F31" s="481"/>
      <c r="G31" s="481"/>
      <c r="H31" s="481"/>
      <c r="I31" s="484"/>
      <c r="J31" s="145"/>
      <c r="K31" s="167"/>
      <c r="L31" s="167"/>
      <c r="M31" s="136"/>
      <c r="N31" s="136"/>
      <c r="O31" s="136"/>
      <c r="P31" s="494"/>
      <c r="Q31" s="168">
        <f>Q29-V30</f>
        <v>0</v>
      </c>
      <c r="R31" s="168"/>
      <c r="S31" s="168"/>
      <c r="T31" s="168"/>
      <c r="U31" s="168"/>
      <c r="V31" s="168">
        <f>V29-W30</f>
        <v>0</v>
      </c>
      <c r="W31" s="132"/>
      <c r="X31" s="169">
        <f>X29-X30</f>
        <v>0</v>
      </c>
      <c r="Y31" s="131">
        <f>Y29-Z30</f>
        <v>0</v>
      </c>
      <c r="Z31" s="131"/>
      <c r="AA31" s="131">
        <f>AA29</f>
        <v>0</v>
      </c>
      <c r="AB31" s="131"/>
      <c r="AC31" s="131">
        <f>AC29</f>
        <v>0</v>
      </c>
      <c r="AD31" s="131" t="str">
        <f>IF(Y31=0,"",(AC31-Y31)/Y31*100)</f>
        <v/>
      </c>
      <c r="AE31" s="131"/>
      <c r="AF31" s="145"/>
      <c r="AG31" s="242">
        <f t="shared" si="2"/>
        <v>0</v>
      </c>
      <c r="AH31" s="243">
        <f t="shared" si="3"/>
        <v>0</v>
      </c>
      <c r="AI31" s="242" t="str">
        <f t="shared" si="4"/>
        <v/>
      </c>
    </row>
    <row r="32" ht="18" customHeight="1" spans="1:27">
      <c r="A32" s="160" t="e">
        <f>#REF!&amp;#REF!</f>
        <v>#REF!</v>
      </c>
      <c r="AA32" s="126" t="e">
        <f>"评估人员："&amp;#REF!</f>
        <v>#REF!</v>
      </c>
    </row>
    <row r="33" ht="18" customHeight="1" spans="1:1">
      <c r="A33" s="160" t="e">
        <f>CONCATENATE(#REF!,#REF!,#REF!,#REF!,#REF!,#REF!,#REF!)</f>
        <v>#REF!</v>
      </c>
    </row>
  </sheetData>
  <mergeCells count="24">
    <mergeCell ref="A2:AF2"/>
    <mergeCell ref="A3:AF3"/>
    <mergeCell ref="D5:H5"/>
    <mergeCell ref="Q5:W5"/>
    <mergeCell ref="X5:Z5"/>
    <mergeCell ref="AA5:AC5"/>
    <mergeCell ref="AG5:AI5"/>
    <mergeCell ref="A29:I29"/>
    <mergeCell ref="A30:I30"/>
    <mergeCell ref="A31:I31"/>
    <mergeCell ref="A5:A6"/>
    <mergeCell ref="B5:B6"/>
    <mergeCell ref="C5:C6"/>
    <mergeCell ref="I5:I6"/>
    <mergeCell ref="J5:J6"/>
    <mergeCell ref="K5:K6"/>
    <mergeCell ref="L5:L6"/>
    <mergeCell ref="M5:M6"/>
    <mergeCell ref="N5:N6"/>
    <mergeCell ref="O5:O6"/>
    <mergeCell ref="P5:P6"/>
    <mergeCell ref="AD5:AD6"/>
    <mergeCell ref="AE5:AE6"/>
    <mergeCell ref="AF5:AF6"/>
  </mergeCells>
  <hyperlinks>
    <hyperlink ref="A1" location="索引目录!E44" display="返回索引页"/>
    <hyperlink ref="B1" location="固定资产汇总!B9" display="返回"/>
  </hyperlinks>
  <printOptions horizontalCentered="1"/>
  <pageMargins left="0.354166666666667" right="0.354166666666667" top="0.786805555555556" bottom="0.786805555555556" header="0.889583333333333" footer="0.511805555555556"/>
  <pageSetup paperSize="9" scale="57" fitToHeight="0" orientation="landscape"/>
  <headerFooter alignWithMargins="0">
    <oddHeader>&amp;R&amp;"宋体,常规"&amp;9表4-6-2
共&amp;N页第&amp;P页</oddHead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6"/>
  <sheetViews>
    <sheetView topLeftCell="V1" workbookViewId="0">
      <pane ySplit="1752" topLeftCell="A1" activePane="bottomLeft"/>
      <selection/>
      <selection pane="bottomLeft" activeCell="AZ10" sqref="AZ10"/>
    </sheetView>
  </sheetViews>
  <sheetFormatPr defaultColWidth="9" defaultRowHeight="15.75" customHeight="1"/>
  <cols>
    <col min="1" max="1" width="4.5" customWidth="1"/>
    <col min="2" max="3" width="11.1" hidden="1" customWidth="1" outlineLevel="1"/>
    <col min="4" max="4" width="11.1" customWidth="1" collapsed="1"/>
    <col min="5" max="10" width="11.1" hidden="1" customWidth="1" outlineLevel="1"/>
    <col min="11" max="11" width="8" customWidth="1" collapsed="1"/>
    <col min="12" max="12" width="4.6" customWidth="1"/>
    <col min="13" max="13" width="19.1" customWidth="1"/>
    <col min="14" max="14" width="4.6" customWidth="1"/>
    <col min="15" max="15" width="4.4" customWidth="1"/>
    <col min="16" max="16" width="8.9" customWidth="1"/>
    <col min="17" max="20" width="8.1" customWidth="1" outlineLevel="2"/>
    <col min="21" max="21" width="9.1" customWidth="1" outlineLevel="2"/>
    <col min="22" max="24" width="11" customWidth="1" outlineLevel="1"/>
    <col min="25" max="28" width="11" customWidth="1"/>
    <col min="29" max="29" width="6.5" customWidth="1"/>
    <col min="30" max="30" width="11" customWidth="1"/>
    <col min="31" max="31" width="6.1" customWidth="1"/>
    <col min="32" max="32" width="11" customWidth="1"/>
  </cols>
  <sheetData>
    <row r="1" spans="1:32">
      <c r="A1" s="475" t="s">
        <v>1109</v>
      </c>
      <c r="B1" s="476" t="s">
        <v>1110</v>
      </c>
      <c r="C1" s="476"/>
      <c r="D1" s="476"/>
      <c r="E1" s="476"/>
      <c r="F1" s="476"/>
      <c r="G1" s="476"/>
      <c r="H1" s="476"/>
      <c r="I1" s="476"/>
      <c r="J1" s="476"/>
      <c r="K1" s="125"/>
      <c r="L1" s="125"/>
      <c r="M1" s="125"/>
      <c r="N1" s="125"/>
      <c r="O1" s="125"/>
      <c r="P1" s="125"/>
      <c r="Q1" s="125"/>
      <c r="R1" s="125"/>
      <c r="S1" s="125"/>
      <c r="T1" s="125"/>
      <c r="U1" s="125"/>
      <c r="V1" s="125"/>
      <c r="W1" s="125"/>
      <c r="X1" s="125"/>
      <c r="Y1" s="125"/>
      <c r="Z1" s="125"/>
      <c r="AA1" s="125"/>
      <c r="AB1" s="125"/>
      <c r="AC1" s="125"/>
      <c r="AD1" s="125"/>
      <c r="AE1" s="125"/>
      <c r="AF1" s="125"/>
    </row>
    <row r="2" ht="35.4" customHeight="1" spans="1:32">
      <c r="A2" s="152" t="s">
        <v>1297</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row>
    <row r="3" ht="14.1" customHeight="1" spans="1:32">
      <c r="A3" s="153" t="e">
        <f>CONCATENATE(#REF!,#REF!,#REF!,#REF!,#REF!,#REF!,#REF!)</f>
        <v>#REF!</v>
      </c>
      <c r="B3" s="153"/>
      <c r="C3" s="153"/>
      <c r="D3" s="153"/>
      <c r="E3" s="153"/>
      <c r="F3" s="153"/>
      <c r="G3" s="153"/>
      <c r="H3" s="153"/>
      <c r="I3" s="153"/>
      <c r="J3" s="153"/>
      <c r="K3" s="153"/>
      <c r="L3" s="153"/>
      <c r="M3" s="153"/>
      <c r="N3" s="153"/>
      <c r="O3" s="153"/>
      <c r="P3" s="153"/>
      <c r="Q3" s="170"/>
      <c r="R3" s="170"/>
      <c r="S3" s="170"/>
      <c r="T3" s="170"/>
      <c r="U3" s="170"/>
      <c r="V3" s="170"/>
      <c r="W3" s="170"/>
      <c r="X3" s="170"/>
      <c r="Y3" s="170"/>
      <c r="Z3" s="170"/>
      <c r="AA3" s="170"/>
      <c r="AB3" s="170"/>
      <c r="AC3" s="170"/>
      <c r="AD3" s="170"/>
      <c r="AE3" s="170"/>
      <c r="AF3" s="170"/>
    </row>
    <row r="4" customHeight="1" spans="1:32">
      <c r="A4" s="154" t="e">
        <f>#REF!&amp;#REF!</f>
        <v>#REF!</v>
      </c>
      <c r="O4" s="173"/>
      <c r="P4" s="173"/>
      <c r="Q4" s="173"/>
      <c r="R4" s="173"/>
      <c r="S4" s="173"/>
      <c r="T4" s="173"/>
      <c r="U4" s="173"/>
      <c r="AF4" s="173" t="s">
        <v>464</v>
      </c>
    </row>
    <row r="5" ht="24" customHeight="1" spans="1:35">
      <c r="A5" s="175" t="s">
        <v>1112</v>
      </c>
      <c r="B5" s="182" t="s">
        <v>1113</v>
      </c>
      <c r="C5" s="182" t="s">
        <v>1113</v>
      </c>
      <c r="D5" s="175" t="s">
        <v>1298</v>
      </c>
      <c r="E5" s="115" t="s">
        <v>1114</v>
      </c>
      <c r="F5" s="176"/>
      <c r="G5" s="176"/>
      <c r="H5" s="176"/>
      <c r="I5" s="116"/>
      <c r="J5" s="175" t="s">
        <v>1119</v>
      </c>
      <c r="K5" s="55" t="s">
        <v>1283</v>
      </c>
      <c r="L5" s="55" t="s">
        <v>1299</v>
      </c>
      <c r="M5" s="175" t="s">
        <v>1300</v>
      </c>
      <c r="N5" s="55" t="s">
        <v>1301</v>
      </c>
      <c r="O5" s="55" t="s">
        <v>1302</v>
      </c>
      <c r="P5" s="123" t="s">
        <v>1121</v>
      </c>
      <c r="Q5" s="182" t="s">
        <v>1133</v>
      </c>
      <c r="R5" s="485" t="s">
        <v>1303</v>
      </c>
      <c r="S5" s="485"/>
      <c r="T5" s="485"/>
      <c r="U5" s="485"/>
      <c r="V5" s="212" t="s">
        <v>1288</v>
      </c>
      <c r="W5" s="213"/>
      <c r="X5" s="215"/>
      <c r="Y5" s="489" t="s">
        <v>979</v>
      </c>
      <c r="Z5" s="213"/>
      <c r="AA5" s="216"/>
      <c r="AB5" s="214" t="s">
        <v>1141</v>
      </c>
      <c r="AC5" s="214"/>
      <c r="AD5" s="214"/>
      <c r="AE5" s="220" t="s">
        <v>1142</v>
      </c>
      <c r="AF5" s="220" t="s">
        <v>1144</v>
      </c>
      <c r="AG5" s="241" t="s">
        <v>1145</v>
      </c>
      <c r="AH5" s="490"/>
      <c r="AI5" s="490"/>
    </row>
    <row r="6" ht="24" customHeight="1" spans="1:35">
      <c r="A6" s="175"/>
      <c r="B6" s="184"/>
      <c r="C6" s="184"/>
      <c r="D6" s="175"/>
      <c r="E6" s="477" t="s">
        <v>1147</v>
      </c>
      <c r="F6" s="477" t="s">
        <v>1148</v>
      </c>
      <c r="G6" s="477" t="s">
        <v>1149</v>
      </c>
      <c r="H6" s="477" t="s">
        <v>1150</v>
      </c>
      <c r="I6" s="477" t="s">
        <v>1291</v>
      </c>
      <c r="J6" s="175"/>
      <c r="K6" s="55"/>
      <c r="L6" s="55"/>
      <c r="M6" s="175" t="s">
        <v>1304</v>
      </c>
      <c r="N6" s="55"/>
      <c r="O6" s="55"/>
      <c r="P6" s="123"/>
      <c r="Q6" s="184"/>
      <c r="R6" s="486" t="s">
        <v>1305</v>
      </c>
      <c r="S6" s="212" t="s">
        <v>1293</v>
      </c>
      <c r="T6" s="212" t="s">
        <v>1294</v>
      </c>
      <c r="U6" s="212" t="s">
        <v>1295</v>
      </c>
      <c r="V6" s="214" t="s">
        <v>1154</v>
      </c>
      <c r="W6" s="212" t="s">
        <v>1158</v>
      </c>
      <c r="X6" s="218" t="s">
        <v>1159</v>
      </c>
      <c r="Y6" s="216" t="s">
        <v>1154</v>
      </c>
      <c r="Z6" s="214" t="s">
        <v>1158</v>
      </c>
      <c r="AA6" s="214" t="s">
        <v>1159</v>
      </c>
      <c r="AB6" s="214" t="s">
        <v>1154</v>
      </c>
      <c r="AC6" s="214" t="s">
        <v>1160</v>
      </c>
      <c r="AD6" s="214" t="s">
        <v>1158</v>
      </c>
      <c r="AE6" s="214"/>
      <c r="AF6" s="214"/>
      <c r="AG6" s="241" t="s">
        <v>1161</v>
      </c>
      <c r="AH6" s="241" t="s">
        <v>1162</v>
      </c>
      <c r="AI6" s="241" t="s">
        <v>1145</v>
      </c>
    </row>
    <row r="7" customHeight="1" spans="1:35">
      <c r="A7" s="478"/>
      <c r="B7" s="479"/>
      <c r="C7" s="145"/>
      <c r="D7" s="480"/>
      <c r="E7" s="479"/>
      <c r="F7" s="479"/>
      <c r="G7" s="479"/>
      <c r="H7" s="479"/>
      <c r="I7" s="479"/>
      <c r="J7" s="479"/>
      <c r="K7" s="482"/>
      <c r="L7" s="482"/>
      <c r="M7" s="482"/>
      <c r="N7" s="482"/>
      <c r="O7" s="482"/>
      <c r="P7" s="483"/>
      <c r="Q7" s="487"/>
      <c r="R7" s="131"/>
      <c r="S7" s="131"/>
      <c r="T7" s="131"/>
      <c r="U7" s="131"/>
      <c r="V7" s="131"/>
      <c r="W7" s="131"/>
      <c r="X7" s="132"/>
      <c r="Y7" s="169"/>
      <c r="Z7" s="131"/>
      <c r="AA7" s="131"/>
      <c r="AB7" s="131"/>
      <c r="AC7" s="131"/>
      <c r="AD7" s="131">
        <f>ROUND(AB7*AC7/100,0)</f>
        <v>0</v>
      </c>
      <c r="AE7" s="131" t="str">
        <f t="shared" ref="AE7:AE26" si="0">IF(Z7=0,"",(AD7-Z7)/Z7*100)</f>
        <v/>
      </c>
      <c r="AF7" s="174"/>
      <c r="AG7" s="242">
        <f>AB7-Y7</f>
        <v>0</v>
      </c>
      <c r="AH7" s="243">
        <f>IF(Y7=0,0,AG7/Y7)</f>
        <v>0</v>
      </c>
      <c r="AI7" s="242" t="str">
        <f>IF(AH7&gt;0.3,"核查",IF(AH7&lt;-0.3,"核查",""))</f>
        <v/>
      </c>
    </row>
    <row r="8" customHeight="1" spans="1:35">
      <c r="A8" s="136"/>
      <c r="B8" s="145"/>
      <c r="C8" s="145"/>
      <c r="D8" s="145"/>
      <c r="E8" s="145"/>
      <c r="F8" s="145"/>
      <c r="G8" s="145"/>
      <c r="H8" s="145"/>
      <c r="I8" s="145"/>
      <c r="J8" s="145"/>
      <c r="K8" s="145"/>
      <c r="L8" s="136"/>
      <c r="M8" s="136"/>
      <c r="N8" s="136"/>
      <c r="O8" s="136"/>
      <c r="P8" s="136"/>
      <c r="Q8" s="167"/>
      <c r="R8" s="131"/>
      <c r="S8" s="131"/>
      <c r="T8" s="131"/>
      <c r="U8" s="131"/>
      <c r="V8" s="131"/>
      <c r="W8" s="131"/>
      <c r="X8" s="132"/>
      <c r="Y8" s="169"/>
      <c r="Z8" s="131"/>
      <c r="AA8" s="131"/>
      <c r="AB8" s="131"/>
      <c r="AC8" s="131"/>
      <c r="AD8" s="131">
        <f>ROUND(AB8*AC8/100,0)</f>
        <v>0</v>
      </c>
      <c r="AE8" s="131" t="str">
        <f t="shared" si="0"/>
        <v/>
      </c>
      <c r="AF8" s="174"/>
      <c r="AG8" s="242">
        <f t="shared" ref="AG8:AG34" si="1">AB8-Y8</f>
        <v>0</v>
      </c>
      <c r="AH8" s="243">
        <f t="shared" ref="AH8:AH34" si="2">IF(Y8=0,0,AG8/Y8)</f>
        <v>0</v>
      </c>
      <c r="AI8" s="242" t="str">
        <f t="shared" ref="AI8:AI34" si="3">IF(AH8&gt;0.3,"核查",IF(AH8&lt;-0.3,"核查",""))</f>
        <v/>
      </c>
    </row>
    <row r="9" customHeight="1" spans="1:35">
      <c r="A9" s="478"/>
      <c r="B9" s="145"/>
      <c r="C9" s="145"/>
      <c r="D9" s="145"/>
      <c r="E9" s="145"/>
      <c r="F9" s="145"/>
      <c r="G9" s="145"/>
      <c r="H9" s="145"/>
      <c r="I9" s="145"/>
      <c r="J9" s="145"/>
      <c r="K9" s="145"/>
      <c r="L9" s="136"/>
      <c r="M9" s="136"/>
      <c r="N9" s="136"/>
      <c r="O9" s="136"/>
      <c r="P9" s="136"/>
      <c r="Q9" s="167"/>
      <c r="R9" s="131"/>
      <c r="S9" s="131"/>
      <c r="T9" s="131"/>
      <c r="U9" s="131"/>
      <c r="V9" s="131"/>
      <c r="W9" s="131"/>
      <c r="X9" s="132"/>
      <c r="Y9" s="169"/>
      <c r="Z9" s="131"/>
      <c r="AA9" s="131"/>
      <c r="AB9" s="131"/>
      <c r="AC9" s="131"/>
      <c r="AD9" s="131">
        <f>ROUND(AB9*AC9/100,0)</f>
        <v>0</v>
      </c>
      <c r="AE9" s="131" t="str">
        <f t="shared" si="0"/>
        <v/>
      </c>
      <c r="AF9" s="174"/>
      <c r="AG9" s="242">
        <f t="shared" si="1"/>
        <v>0</v>
      </c>
      <c r="AH9" s="243">
        <f t="shared" si="2"/>
        <v>0</v>
      </c>
      <c r="AI9" s="242" t="str">
        <f t="shared" si="3"/>
        <v/>
      </c>
    </row>
    <row r="10" customHeight="1" spans="1:35">
      <c r="A10" s="136"/>
      <c r="B10" s="145"/>
      <c r="C10" s="145"/>
      <c r="D10" s="145"/>
      <c r="E10" s="145"/>
      <c r="F10" s="145"/>
      <c r="G10" s="145"/>
      <c r="H10" s="145"/>
      <c r="I10" s="145"/>
      <c r="J10" s="145"/>
      <c r="K10" s="145"/>
      <c r="L10" s="136"/>
      <c r="M10" s="136"/>
      <c r="N10" s="136"/>
      <c r="O10" s="136"/>
      <c r="P10" s="136"/>
      <c r="Q10" s="167"/>
      <c r="R10" s="131"/>
      <c r="S10" s="131"/>
      <c r="T10" s="131"/>
      <c r="U10" s="131"/>
      <c r="V10" s="131"/>
      <c r="W10" s="131"/>
      <c r="X10" s="132"/>
      <c r="Y10" s="169"/>
      <c r="Z10" s="131"/>
      <c r="AA10" s="131"/>
      <c r="AB10" s="131"/>
      <c r="AC10" s="131"/>
      <c r="AD10" s="131">
        <f t="shared" ref="AD10:AD26" si="4">ROUND(AB10*AC10/100,0)</f>
        <v>0</v>
      </c>
      <c r="AE10" s="131" t="str">
        <f t="shared" si="0"/>
        <v/>
      </c>
      <c r="AF10" s="174"/>
      <c r="AG10" s="242">
        <f t="shared" si="1"/>
        <v>0</v>
      </c>
      <c r="AH10" s="243">
        <f t="shared" si="2"/>
        <v>0</v>
      </c>
      <c r="AI10" s="242" t="str">
        <f t="shared" si="3"/>
        <v/>
      </c>
    </row>
    <row r="11" customHeight="1" spans="1:35">
      <c r="A11" s="478"/>
      <c r="B11" s="145"/>
      <c r="C11" s="145"/>
      <c r="D11" s="145"/>
      <c r="E11" s="145"/>
      <c r="F11" s="145"/>
      <c r="G11" s="145"/>
      <c r="H11" s="145"/>
      <c r="I11" s="145"/>
      <c r="J11" s="145"/>
      <c r="K11" s="145"/>
      <c r="L11" s="136"/>
      <c r="M11" s="136"/>
      <c r="N11" s="136"/>
      <c r="O11" s="136"/>
      <c r="P11" s="136"/>
      <c r="Q11" s="167"/>
      <c r="R11" s="131"/>
      <c r="S11" s="131"/>
      <c r="T11" s="131"/>
      <c r="U11" s="131"/>
      <c r="V11" s="131"/>
      <c r="W11" s="131"/>
      <c r="X11" s="132"/>
      <c r="Y11" s="169"/>
      <c r="Z11" s="131"/>
      <c r="AA11" s="131"/>
      <c r="AB11" s="131"/>
      <c r="AC11" s="131"/>
      <c r="AD11" s="131">
        <f t="shared" si="4"/>
        <v>0</v>
      </c>
      <c r="AE11" s="131" t="str">
        <f t="shared" si="0"/>
        <v/>
      </c>
      <c r="AF11" s="174"/>
      <c r="AG11" s="242">
        <f t="shared" si="1"/>
        <v>0</v>
      </c>
      <c r="AH11" s="243">
        <f t="shared" si="2"/>
        <v>0</v>
      </c>
      <c r="AI11" s="242" t="str">
        <f t="shared" si="3"/>
        <v/>
      </c>
    </row>
    <row r="12" customHeight="1" spans="1:35">
      <c r="A12" s="136"/>
      <c r="B12" s="145"/>
      <c r="C12" s="145"/>
      <c r="D12" s="145"/>
      <c r="E12" s="145"/>
      <c r="F12" s="145"/>
      <c r="G12" s="145"/>
      <c r="H12" s="145"/>
      <c r="I12" s="145"/>
      <c r="J12" s="145"/>
      <c r="K12" s="145"/>
      <c r="L12" s="136"/>
      <c r="M12" s="136"/>
      <c r="N12" s="136"/>
      <c r="O12" s="136"/>
      <c r="P12" s="136"/>
      <c r="Q12" s="167"/>
      <c r="R12" s="131"/>
      <c r="S12" s="131"/>
      <c r="T12" s="131"/>
      <c r="U12" s="131"/>
      <c r="V12" s="131"/>
      <c r="W12" s="131"/>
      <c r="X12" s="132"/>
      <c r="Y12" s="169"/>
      <c r="Z12" s="131"/>
      <c r="AA12" s="131"/>
      <c r="AB12" s="131"/>
      <c r="AC12" s="131"/>
      <c r="AD12" s="131">
        <f t="shared" si="4"/>
        <v>0</v>
      </c>
      <c r="AE12" s="131" t="str">
        <f t="shared" si="0"/>
        <v/>
      </c>
      <c r="AF12" s="174"/>
      <c r="AG12" s="242">
        <f t="shared" si="1"/>
        <v>0</v>
      </c>
      <c r="AH12" s="243">
        <f t="shared" si="2"/>
        <v>0</v>
      </c>
      <c r="AI12" s="242" t="str">
        <f t="shared" si="3"/>
        <v/>
      </c>
    </row>
    <row r="13" customHeight="1" spans="1:35">
      <c r="A13" s="478"/>
      <c r="B13" s="145"/>
      <c r="C13" s="145"/>
      <c r="D13" s="145"/>
      <c r="E13" s="145"/>
      <c r="F13" s="145"/>
      <c r="G13" s="145"/>
      <c r="H13" s="145"/>
      <c r="I13" s="145"/>
      <c r="J13" s="145"/>
      <c r="K13" s="145"/>
      <c r="L13" s="136"/>
      <c r="M13" s="136"/>
      <c r="N13" s="136"/>
      <c r="O13" s="136"/>
      <c r="P13" s="136"/>
      <c r="Q13" s="167"/>
      <c r="R13" s="131"/>
      <c r="S13" s="131"/>
      <c r="T13" s="131"/>
      <c r="U13" s="131"/>
      <c r="V13" s="131"/>
      <c r="W13" s="131"/>
      <c r="X13" s="132"/>
      <c r="Y13" s="169"/>
      <c r="Z13" s="131"/>
      <c r="AA13" s="131"/>
      <c r="AB13" s="131"/>
      <c r="AC13" s="131"/>
      <c r="AD13" s="131">
        <f t="shared" si="4"/>
        <v>0</v>
      </c>
      <c r="AE13" s="131" t="str">
        <f t="shared" si="0"/>
        <v/>
      </c>
      <c r="AF13" s="174"/>
      <c r="AG13" s="242">
        <f t="shared" si="1"/>
        <v>0</v>
      </c>
      <c r="AH13" s="243">
        <f t="shared" si="2"/>
        <v>0</v>
      </c>
      <c r="AI13" s="242" t="str">
        <f t="shared" si="3"/>
        <v/>
      </c>
    </row>
    <row r="14" customHeight="1" spans="1:35">
      <c r="A14" s="136"/>
      <c r="B14" s="145"/>
      <c r="C14" s="145"/>
      <c r="D14" s="145"/>
      <c r="E14" s="145"/>
      <c r="F14" s="145"/>
      <c r="G14" s="145"/>
      <c r="H14" s="145"/>
      <c r="I14" s="145"/>
      <c r="J14" s="145"/>
      <c r="K14" s="145"/>
      <c r="L14" s="136"/>
      <c r="M14" s="136"/>
      <c r="N14" s="136"/>
      <c r="O14" s="136"/>
      <c r="P14" s="136"/>
      <c r="Q14" s="167"/>
      <c r="R14" s="131"/>
      <c r="S14" s="131"/>
      <c r="T14" s="131"/>
      <c r="U14" s="131"/>
      <c r="V14" s="131"/>
      <c r="W14" s="131"/>
      <c r="X14" s="132"/>
      <c r="Y14" s="169"/>
      <c r="Z14" s="131"/>
      <c r="AA14" s="131"/>
      <c r="AB14" s="131"/>
      <c r="AC14" s="131"/>
      <c r="AD14" s="131"/>
      <c r="AE14" s="131"/>
      <c r="AF14" s="174"/>
      <c r="AG14" s="242">
        <f t="shared" si="1"/>
        <v>0</v>
      </c>
      <c r="AH14" s="243">
        <f t="shared" si="2"/>
        <v>0</v>
      </c>
      <c r="AI14" s="242" t="str">
        <f t="shared" si="3"/>
        <v/>
      </c>
    </row>
    <row r="15" customHeight="1" spans="1:35">
      <c r="A15" s="478"/>
      <c r="B15" s="145"/>
      <c r="C15" s="145"/>
      <c r="D15" s="145"/>
      <c r="E15" s="145"/>
      <c r="F15" s="145"/>
      <c r="G15" s="145"/>
      <c r="H15" s="145"/>
      <c r="I15" s="145"/>
      <c r="J15" s="145"/>
      <c r="K15" s="145"/>
      <c r="L15" s="136"/>
      <c r="M15" s="136"/>
      <c r="N15" s="136"/>
      <c r="O15" s="136"/>
      <c r="P15" s="136"/>
      <c r="Q15" s="167"/>
      <c r="R15" s="131"/>
      <c r="S15" s="131"/>
      <c r="T15" s="131"/>
      <c r="U15" s="131"/>
      <c r="V15" s="131"/>
      <c r="W15" s="131"/>
      <c r="X15" s="132"/>
      <c r="Y15" s="169"/>
      <c r="Z15" s="131"/>
      <c r="AA15" s="131"/>
      <c r="AB15" s="131"/>
      <c r="AC15" s="131"/>
      <c r="AD15" s="131">
        <f t="shared" si="4"/>
        <v>0</v>
      </c>
      <c r="AE15" s="131" t="str">
        <f t="shared" si="0"/>
        <v/>
      </c>
      <c r="AF15" s="174"/>
      <c r="AG15" s="242">
        <f t="shared" si="1"/>
        <v>0</v>
      </c>
      <c r="AH15" s="243">
        <f t="shared" si="2"/>
        <v>0</v>
      </c>
      <c r="AI15" s="242" t="str">
        <f t="shared" si="3"/>
        <v/>
      </c>
    </row>
    <row r="16" customHeight="1" spans="1:35">
      <c r="A16" s="136"/>
      <c r="B16" s="145"/>
      <c r="C16" s="145"/>
      <c r="D16" s="145"/>
      <c r="E16" s="145"/>
      <c r="F16" s="145"/>
      <c r="G16" s="145"/>
      <c r="H16" s="145"/>
      <c r="I16" s="145"/>
      <c r="J16" s="145"/>
      <c r="K16" s="145"/>
      <c r="L16" s="136"/>
      <c r="M16" s="136"/>
      <c r="N16" s="136"/>
      <c r="O16" s="136"/>
      <c r="P16" s="136"/>
      <c r="Q16" s="167"/>
      <c r="R16" s="131"/>
      <c r="S16" s="131"/>
      <c r="T16" s="131"/>
      <c r="U16" s="131"/>
      <c r="V16" s="131"/>
      <c r="W16" s="131"/>
      <c r="X16" s="132"/>
      <c r="Y16" s="169"/>
      <c r="Z16" s="131"/>
      <c r="AA16" s="131"/>
      <c r="AB16" s="131"/>
      <c r="AC16" s="131"/>
      <c r="AD16" s="131">
        <f t="shared" si="4"/>
        <v>0</v>
      </c>
      <c r="AE16" s="131" t="str">
        <f t="shared" si="0"/>
        <v/>
      </c>
      <c r="AF16" s="174"/>
      <c r="AG16" s="242">
        <f t="shared" si="1"/>
        <v>0</v>
      </c>
      <c r="AH16" s="243">
        <f t="shared" si="2"/>
        <v>0</v>
      </c>
      <c r="AI16" s="242" t="str">
        <f t="shared" si="3"/>
        <v/>
      </c>
    </row>
    <row r="17" customHeight="1" spans="1:35">
      <c r="A17" s="478"/>
      <c r="B17" s="145"/>
      <c r="C17" s="145"/>
      <c r="D17" s="145"/>
      <c r="E17" s="145"/>
      <c r="F17" s="145"/>
      <c r="G17" s="145"/>
      <c r="H17" s="145"/>
      <c r="I17" s="145"/>
      <c r="J17" s="145"/>
      <c r="K17" s="145"/>
      <c r="L17" s="136"/>
      <c r="M17" s="136"/>
      <c r="N17" s="136"/>
      <c r="O17" s="136"/>
      <c r="P17" s="136"/>
      <c r="Q17" s="167"/>
      <c r="R17" s="131"/>
      <c r="S17" s="131"/>
      <c r="T17" s="131"/>
      <c r="U17" s="131"/>
      <c r="V17" s="131"/>
      <c r="W17" s="131"/>
      <c r="X17" s="132"/>
      <c r="Y17" s="169"/>
      <c r="Z17" s="131"/>
      <c r="AA17" s="131"/>
      <c r="AB17" s="131"/>
      <c r="AC17" s="131"/>
      <c r="AD17" s="131">
        <f t="shared" si="4"/>
        <v>0</v>
      </c>
      <c r="AE17" s="131" t="str">
        <f t="shared" si="0"/>
        <v/>
      </c>
      <c r="AF17" s="174"/>
      <c r="AG17" s="242">
        <f t="shared" si="1"/>
        <v>0</v>
      </c>
      <c r="AH17" s="243">
        <f t="shared" si="2"/>
        <v>0</v>
      </c>
      <c r="AI17" s="242" t="str">
        <f t="shared" si="3"/>
        <v/>
      </c>
    </row>
    <row r="18" customHeight="1" spans="1:35">
      <c r="A18" s="136"/>
      <c r="B18" s="145"/>
      <c r="C18" s="145"/>
      <c r="D18" s="145"/>
      <c r="E18" s="145"/>
      <c r="F18" s="145"/>
      <c r="G18" s="145"/>
      <c r="H18" s="145"/>
      <c r="I18" s="145"/>
      <c r="J18" s="145"/>
      <c r="K18" s="145"/>
      <c r="L18" s="136"/>
      <c r="M18" s="136"/>
      <c r="N18" s="136"/>
      <c r="O18" s="136"/>
      <c r="P18" s="136"/>
      <c r="Q18" s="167"/>
      <c r="R18" s="131"/>
      <c r="S18" s="131"/>
      <c r="T18" s="131"/>
      <c r="U18" s="131"/>
      <c r="V18" s="131"/>
      <c r="W18" s="131"/>
      <c r="X18" s="132"/>
      <c r="Y18" s="169"/>
      <c r="Z18" s="131"/>
      <c r="AA18" s="131"/>
      <c r="AB18" s="131"/>
      <c r="AC18" s="131"/>
      <c r="AD18" s="131">
        <f t="shared" si="4"/>
        <v>0</v>
      </c>
      <c r="AE18" s="131" t="str">
        <f t="shared" si="0"/>
        <v/>
      </c>
      <c r="AF18" s="174"/>
      <c r="AG18" s="242">
        <f t="shared" si="1"/>
        <v>0</v>
      </c>
      <c r="AH18" s="243">
        <f t="shared" si="2"/>
        <v>0</v>
      </c>
      <c r="AI18" s="242" t="str">
        <f t="shared" si="3"/>
        <v/>
      </c>
    </row>
    <row r="19" customHeight="1" spans="1:35">
      <c r="A19" s="478"/>
      <c r="B19" s="145"/>
      <c r="C19" s="145"/>
      <c r="D19" s="145"/>
      <c r="E19" s="145"/>
      <c r="F19" s="145"/>
      <c r="G19" s="145"/>
      <c r="H19" s="145"/>
      <c r="I19" s="145"/>
      <c r="J19" s="145"/>
      <c r="K19" s="145"/>
      <c r="L19" s="136"/>
      <c r="M19" s="136"/>
      <c r="N19" s="136"/>
      <c r="O19" s="136"/>
      <c r="P19" s="136"/>
      <c r="Q19" s="167"/>
      <c r="R19" s="131"/>
      <c r="S19" s="131"/>
      <c r="T19" s="131"/>
      <c r="U19" s="131"/>
      <c r="V19" s="131"/>
      <c r="W19" s="131"/>
      <c r="X19" s="132"/>
      <c r="Y19" s="169"/>
      <c r="Z19" s="131"/>
      <c r="AA19" s="131"/>
      <c r="AB19" s="131"/>
      <c r="AC19" s="131"/>
      <c r="AD19" s="131">
        <f t="shared" si="4"/>
        <v>0</v>
      </c>
      <c r="AE19" s="131" t="str">
        <f t="shared" si="0"/>
        <v/>
      </c>
      <c r="AF19" s="174"/>
      <c r="AG19" s="242">
        <f t="shared" si="1"/>
        <v>0</v>
      </c>
      <c r="AH19" s="243">
        <f t="shared" si="2"/>
        <v>0</v>
      </c>
      <c r="AI19" s="242" t="str">
        <f t="shared" si="3"/>
        <v/>
      </c>
    </row>
    <row r="20" customHeight="1" spans="1:35">
      <c r="A20" s="136"/>
      <c r="B20" s="145"/>
      <c r="C20" s="145"/>
      <c r="D20" s="145"/>
      <c r="E20" s="145"/>
      <c r="F20" s="145"/>
      <c r="G20" s="145"/>
      <c r="H20" s="145"/>
      <c r="I20" s="145"/>
      <c r="J20" s="145"/>
      <c r="K20" s="145"/>
      <c r="L20" s="136"/>
      <c r="M20" s="136"/>
      <c r="N20" s="136"/>
      <c r="O20" s="136"/>
      <c r="P20" s="136"/>
      <c r="Q20" s="167"/>
      <c r="R20" s="131"/>
      <c r="S20" s="131"/>
      <c r="T20" s="131"/>
      <c r="U20" s="131"/>
      <c r="V20" s="131"/>
      <c r="W20" s="131"/>
      <c r="X20" s="132"/>
      <c r="Y20" s="169"/>
      <c r="Z20" s="131"/>
      <c r="AA20" s="131"/>
      <c r="AB20" s="131"/>
      <c r="AC20" s="131"/>
      <c r="AD20" s="131">
        <f t="shared" si="4"/>
        <v>0</v>
      </c>
      <c r="AE20" s="131" t="str">
        <f t="shared" si="0"/>
        <v/>
      </c>
      <c r="AF20" s="174"/>
      <c r="AG20" s="242">
        <f t="shared" si="1"/>
        <v>0</v>
      </c>
      <c r="AH20" s="243">
        <f t="shared" si="2"/>
        <v>0</v>
      </c>
      <c r="AI20" s="242" t="str">
        <f t="shared" si="3"/>
        <v/>
      </c>
    </row>
    <row r="21" customHeight="1" spans="1:35">
      <c r="A21" s="478"/>
      <c r="B21" s="145"/>
      <c r="C21" s="145"/>
      <c r="D21" s="145"/>
      <c r="E21" s="145"/>
      <c r="F21" s="145"/>
      <c r="G21" s="145"/>
      <c r="H21" s="145"/>
      <c r="I21" s="145"/>
      <c r="J21" s="145"/>
      <c r="K21" s="145"/>
      <c r="L21" s="136"/>
      <c r="M21" s="136"/>
      <c r="N21" s="136"/>
      <c r="O21" s="136"/>
      <c r="P21" s="136"/>
      <c r="Q21" s="167"/>
      <c r="R21" s="131"/>
      <c r="S21" s="131"/>
      <c r="T21" s="131"/>
      <c r="U21" s="131"/>
      <c r="V21" s="131"/>
      <c r="W21" s="131"/>
      <c r="X21" s="132"/>
      <c r="Y21" s="169"/>
      <c r="Z21" s="131"/>
      <c r="AA21" s="131"/>
      <c r="AB21" s="131"/>
      <c r="AC21" s="131"/>
      <c r="AD21" s="131">
        <f t="shared" si="4"/>
        <v>0</v>
      </c>
      <c r="AE21" s="131" t="str">
        <f t="shared" si="0"/>
        <v/>
      </c>
      <c r="AF21" s="174"/>
      <c r="AG21" s="242">
        <f t="shared" si="1"/>
        <v>0</v>
      </c>
      <c r="AH21" s="243">
        <f t="shared" si="2"/>
        <v>0</v>
      </c>
      <c r="AI21" s="242" t="str">
        <f t="shared" si="3"/>
        <v/>
      </c>
    </row>
    <row r="22" customHeight="1" spans="1:35">
      <c r="A22" s="136"/>
      <c r="B22" s="145"/>
      <c r="C22" s="145"/>
      <c r="D22" s="145"/>
      <c r="E22" s="145"/>
      <c r="F22" s="145"/>
      <c r="G22" s="145"/>
      <c r="H22" s="145"/>
      <c r="I22" s="145"/>
      <c r="J22" s="145"/>
      <c r="K22" s="145"/>
      <c r="L22" s="136"/>
      <c r="M22" s="136"/>
      <c r="N22" s="136"/>
      <c r="O22" s="136"/>
      <c r="P22" s="136"/>
      <c r="Q22" s="167"/>
      <c r="R22" s="131"/>
      <c r="S22" s="131"/>
      <c r="T22" s="131"/>
      <c r="U22" s="131"/>
      <c r="V22" s="131"/>
      <c r="W22" s="131"/>
      <c r="X22" s="132"/>
      <c r="Y22" s="169"/>
      <c r="Z22" s="131"/>
      <c r="AA22" s="131"/>
      <c r="AB22" s="131"/>
      <c r="AC22" s="131"/>
      <c r="AD22" s="131">
        <f t="shared" si="4"/>
        <v>0</v>
      </c>
      <c r="AE22" s="131" t="str">
        <f t="shared" si="0"/>
        <v/>
      </c>
      <c r="AF22" s="174"/>
      <c r="AG22" s="242">
        <f t="shared" si="1"/>
        <v>0</v>
      </c>
      <c r="AH22" s="243">
        <f t="shared" si="2"/>
        <v>0</v>
      </c>
      <c r="AI22" s="242" t="str">
        <f t="shared" si="3"/>
        <v/>
      </c>
    </row>
    <row r="23" customHeight="1" spans="1:35">
      <c r="A23" s="478"/>
      <c r="B23" s="145"/>
      <c r="C23" s="145"/>
      <c r="D23" s="145"/>
      <c r="E23" s="145"/>
      <c r="F23" s="145"/>
      <c r="G23" s="145"/>
      <c r="H23" s="145"/>
      <c r="I23" s="145"/>
      <c r="J23" s="145"/>
      <c r="K23" s="145"/>
      <c r="L23" s="136"/>
      <c r="M23" s="136"/>
      <c r="N23" s="136"/>
      <c r="O23" s="136"/>
      <c r="P23" s="136"/>
      <c r="Q23" s="167"/>
      <c r="R23" s="131"/>
      <c r="S23" s="131"/>
      <c r="T23" s="131"/>
      <c r="U23" s="131"/>
      <c r="V23" s="131"/>
      <c r="W23" s="131"/>
      <c r="X23" s="132"/>
      <c r="Y23" s="169"/>
      <c r="Z23" s="131"/>
      <c r="AA23" s="131"/>
      <c r="AB23" s="131"/>
      <c r="AC23" s="131"/>
      <c r="AD23" s="131">
        <f t="shared" si="4"/>
        <v>0</v>
      </c>
      <c r="AE23" s="131" t="str">
        <f t="shared" si="0"/>
        <v/>
      </c>
      <c r="AF23" s="174"/>
      <c r="AG23" s="242">
        <f t="shared" si="1"/>
        <v>0</v>
      </c>
      <c r="AH23" s="243">
        <f t="shared" si="2"/>
        <v>0</v>
      </c>
      <c r="AI23" s="242" t="str">
        <f t="shared" si="3"/>
        <v/>
      </c>
    </row>
    <row r="24" customHeight="1" spans="1:35">
      <c r="A24" s="136"/>
      <c r="B24" s="145"/>
      <c r="C24" s="145"/>
      <c r="D24" s="145"/>
      <c r="E24" s="145"/>
      <c r="F24" s="145"/>
      <c r="G24" s="145"/>
      <c r="H24" s="145"/>
      <c r="I24" s="145"/>
      <c r="J24" s="145"/>
      <c r="K24" s="145"/>
      <c r="L24" s="136"/>
      <c r="M24" s="136"/>
      <c r="N24" s="136"/>
      <c r="O24" s="136"/>
      <c r="P24" s="136"/>
      <c r="Q24" s="167"/>
      <c r="R24" s="131"/>
      <c r="S24" s="131"/>
      <c r="T24" s="131"/>
      <c r="U24" s="131"/>
      <c r="V24" s="131"/>
      <c r="W24" s="131"/>
      <c r="X24" s="132"/>
      <c r="Y24" s="169"/>
      <c r="Z24" s="131"/>
      <c r="AA24" s="131"/>
      <c r="AB24" s="131"/>
      <c r="AC24" s="131"/>
      <c r="AD24" s="131">
        <f t="shared" si="4"/>
        <v>0</v>
      </c>
      <c r="AE24" s="131" t="str">
        <f t="shared" si="0"/>
        <v/>
      </c>
      <c r="AF24" s="174"/>
      <c r="AG24" s="242">
        <f t="shared" si="1"/>
        <v>0</v>
      </c>
      <c r="AH24" s="243">
        <f t="shared" si="2"/>
        <v>0</v>
      </c>
      <c r="AI24" s="242" t="str">
        <f t="shared" si="3"/>
        <v/>
      </c>
    </row>
    <row r="25" customHeight="1" spans="1:35">
      <c r="A25" s="478"/>
      <c r="B25" s="145"/>
      <c r="C25" s="145"/>
      <c r="D25" s="145"/>
      <c r="E25" s="145"/>
      <c r="F25" s="145"/>
      <c r="G25" s="145"/>
      <c r="H25" s="145"/>
      <c r="I25" s="145"/>
      <c r="J25" s="145"/>
      <c r="K25" s="145"/>
      <c r="L25" s="136"/>
      <c r="M25" s="136"/>
      <c r="N25" s="136"/>
      <c r="O25" s="136"/>
      <c r="P25" s="136"/>
      <c r="Q25" s="167"/>
      <c r="R25" s="131"/>
      <c r="S25" s="131"/>
      <c r="T25" s="131"/>
      <c r="U25" s="131"/>
      <c r="V25" s="131"/>
      <c r="W25" s="131"/>
      <c r="X25" s="132"/>
      <c r="Y25" s="169"/>
      <c r="Z25" s="131"/>
      <c r="AA25" s="131"/>
      <c r="AB25" s="131"/>
      <c r="AC25" s="131"/>
      <c r="AD25" s="131">
        <f t="shared" si="4"/>
        <v>0</v>
      </c>
      <c r="AE25" s="131" t="str">
        <f t="shared" si="0"/>
        <v/>
      </c>
      <c r="AF25" s="174"/>
      <c r="AG25" s="242">
        <f t="shared" si="1"/>
        <v>0</v>
      </c>
      <c r="AH25" s="243">
        <f t="shared" si="2"/>
        <v>0</v>
      </c>
      <c r="AI25" s="242" t="str">
        <f t="shared" si="3"/>
        <v/>
      </c>
    </row>
    <row r="26" customHeight="1" spans="1:35">
      <c r="A26" s="136"/>
      <c r="B26" s="145"/>
      <c r="C26" s="145"/>
      <c r="D26" s="145"/>
      <c r="E26" s="145"/>
      <c r="F26" s="145"/>
      <c r="G26" s="145"/>
      <c r="H26" s="145"/>
      <c r="I26" s="145"/>
      <c r="J26" s="145"/>
      <c r="K26" s="145"/>
      <c r="L26" s="136"/>
      <c r="M26" s="136"/>
      <c r="N26" s="136"/>
      <c r="O26" s="136"/>
      <c r="P26" s="136"/>
      <c r="Q26" s="167"/>
      <c r="R26" s="131"/>
      <c r="S26" s="131"/>
      <c r="T26" s="131"/>
      <c r="U26" s="131"/>
      <c r="V26" s="131"/>
      <c r="W26" s="131"/>
      <c r="X26" s="132"/>
      <c r="Y26" s="169"/>
      <c r="Z26" s="131"/>
      <c r="AA26" s="131"/>
      <c r="AB26" s="131"/>
      <c r="AC26" s="131"/>
      <c r="AD26" s="131">
        <f t="shared" si="4"/>
        <v>0</v>
      </c>
      <c r="AE26" s="131" t="str">
        <f t="shared" si="0"/>
        <v/>
      </c>
      <c r="AF26" s="174"/>
      <c r="AG26" s="242">
        <f t="shared" si="1"/>
        <v>0</v>
      </c>
      <c r="AH26" s="243">
        <f t="shared" si="2"/>
        <v>0</v>
      </c>
      <c r="AI26" s="242" t="str">
        <f t="shared" si="3"/>
        <v/>
      </c>
    </row>
    <row r="27" customHeight="1" spans="1:35">
      <c r="A27" s="136"/>
      <c r="B27" s="145"/>
      <c r="C27" s="145"/>
      <c r="D27" s="145"/>
      <c r="E27" s="145"/>
      <c r="F27" s="145"/>
      <c r="G27" s="145"/>
      <c r="H27" s="145"/>
      <c r="I27" s="145"/>
      <c r="J27" s="145"/>
      <c r="K27" s="145"/>
      <c r="L27" s="136"/>
      <c r="M27" s="136"/>
      <c r="N27" s="136"/>
      <c r="O27" s="136"/>
      <c r="P27" s="136"/>
      <c r="Q27" s="167"/>
      <c r="R27" s="167"/>
      <c r="S27" s="167"/>
      <c r="T27" s="167"/>
      <c r="U27" s="167"/>
      <c r="V27" s="131"/>
      <c r="W27" s="168"/>
      <c r="X27" s="132"/>
      <c r="Y27" s="169"/>
      <c r="Z27" s="131"/>
      <c r="AA27" s="131"/>
      <c r="AB27" s="131"/>
      <c r="AC27" s="185"/>
      <c r="AD27" s="131"/>
      <c r="AE27" s="131"/>
      <c r="AF27" s="174"/>
      <c r="AG27" s="242">
        <f t="shared" si="1"/>
        <v>0</v>
      </c>
      <c r="AH27" s="243">
        <f t="shared" si="2"/>
        <v>0</v>
      </c>
      <c r="AI27" s="242" t="str">
        <f t="shared" si="3"/>
        <v/>
      </c>
    </row>
    <row r="28" customHeight="1" spans="1:35">
      <c r="A28" s="136"/>
      <c r="B28" s="145"/>
      <c r="C28" s="145"/>
      <c r="D28" s="145"/>
      <c r="E28" s="145"/>
      <c r="F28" s="145"/>
      <c r="G28" s="145"/>
      <c r="H28" s="145"/>
      <c r="I28" s="145"/>
      <c r="J28" s="145"/>
      <c r="K28" s="145"/>
      <c r="L28" s="136"/>
      <c r="M28" s="136"/>
      <c r="N28" s="136"/>
      <c r="O28" s="136"/>
      <c r="P28" s="136"/>
      <c r="Q28" s="167"/>
      <c r="R28" s="167"/>
      <c r="S28" s="167"/>
      <c r="T28" s="167"/>
      <c r="U28" s="167"/>
      <c r="V28" s="131"/>
      <c r="W28" s="168"/>
      <c r="X28" s="132"/>
      <c r="Y28" s="169"/>
      <c r="Z28" s="131"/>
      <c r="AA28" s="131"/>
      <c r="AB28" s="131"/>
      <c r="AC28" s="185"/>
      <c r="AD28" s="131"/>
      <c r="AE28" s="131"/>
      <c r="AF28" s="174"/>
      <c r="AG28" s="242">
        <f t="shared" si="1"/>
        <v>0</v>
      </c>
      <c r="AH28" s="243">
        <f t="shared" si="2"/>
        <v>0</v>
      </c>
      <c r="AI28" s="242" t="str">
        <f t="shared" si="3"/>
        <v/>
      </c>
    </row>
    <row r="29" customHeight="1" spans="1:35">
      <c r="A29" s="136"/>
      <c r="B29" s="145"/>
      <c r="C29" s="145"/>
      <c r="D29" s="145"/>
      <c r="E29" s="145"/>
      <c r="F29" s="145"/>
      <c r="G29" s="145"/>
      <c r="H29" s="145"/>
      <c r="I29" s="145"/>
      <c r="J29" s="145"/>
      <c r="K29" s="145"/>
      <c r="L29" s="136"/>
      <c r="M29" s="136"/>
      <c r="N29" s="136"/>
      <c r="O29" s="136"/>
      <c r="P29" s="136"/>
      <c r="Q29" s="167"/>
      <c r="R29" s="167"/>
      <c r="S29" s="167"/>
      <c r="T29" s="167"/>
      <c r="U29" s="167"/>
      <c r="V29" s="131"/>
      <c r="W29" s="168"/>
      <c r="X29" s="132"/>
      <c r="Y29" s="169"/>
      <c r="Z29" s="131"/>
      <c r="AA29" s="131"/>
      <c r="AB29" s="131"/>
      <c r="AC29" s="185"/>
      <c r="AD29" s="131">
        <f>ROUND(AB29*AC29/100,0)</f>
        <v>0</v>
      </c>
      <c r="AE29" s="131" t="str">
        <f t="shared" ref="AE29:AE34" si="5">IF(Z29=0,"",(AD29-Z29)/Z29*100)</f>
        <v/>
      </c>
      <c r="AF29" s="174"/>
      <c r="AG29" s="242">
        <f t="shared" si="1"/>
        <v>0</v>
      </c>
      <c r="AH29" s="243">
        <f t="shared" si="2"/>
        <v>0</v>
      </c>
      <c r="AI29" s="242" t="str">
        <f t="shared" si="3"/>
        <v/>
      </c>
    </row>
    <row r="30" customHeight="1" spans="1:35">
      <c r="A30" s="136"/>
      <c r="B30" s="145"/>
      <c r="C30" s="145"/>
      <c r="D30" s="145"/>
      <c r="E30" s="145"/>
      <c r="F30" s="145"/>
      <c r="G30" s="145"/>
      <c r="H30" s="145"/>
      <c r="I30" s="145"/>
      <c r="J30" s="145"/>
      <c r="K30" s="145"/>
      <c r="L30" s="136"/>
      <c r="M30" s="136"/>
      <c r="N30" s="136"/>
      <c r="O30" s="136"/>
      <c r="P30" s="136"/>
      <c r="Q30" s="167"/>
      <c r="R30" s="167"/>
      <c r="S30" s="167"/>
      <c r="T30" s="167"/>
      <c r="U30" s="167"/>
      <c r="V30" s="131"/>
      <c r="W30" s="168"/>
      <c r="X30" s="132"/>
      <c r="Y30" s="169"/>
      <c r="Z30" s="131"/>
      <c r="AA30" s="131"/>
      <c r="AB30" s="131"/>
      <c r="AC30" s="185"/>
      <c r="AD30" s="131">
        <f>ROUND(AB30*AC30/100,0)</f>
        <v>0</v>
      </c>
      <c r="AE30" s="131" t="str">
        <f t="shared" si="5"/>
        <v/>
      </c>
      <c r="AF30" s="174"/>
      <c r="AG30" s="242">
        <f t="shared" si="1"/>
        <v>0</v>
      </c>
      <c r="AH30" s="243">
        <f t="shared" si="2"/>
        <v>0</v>
      </c>
      <c r="AI30" s="242" t="str">
        <f t="shared" si="3"/>
        <v/>
      </c>
    </row>
    <row r="31" customHeight="1" spans="1:35">
      <c r="A31" s="136"/>
      <c r="B31" s="145"/>
      <c r="C31" s="145"/>
      <c r="D31" s="145"/>
      <c r="E31" s="145"/>
      <c r="F31" s="145"/>
      <c r="G31" s="145"/>
      <c r="H31" s="145"/>
      <c r="I31" s="145"/>
      <c r="J31" s="145"/>
      <c r="K31" s="145"/>
      <c r="L31" s="136"/>
      <c r="M31" s="136"/>
      <c r="N31" s="136"/>
      <c r="O31" s="136"/>
      <c r="P31" s="136"/>
      <c r="Q31" s="167"/>
      <c r="R31" s="167"/>
      <c r="S31" s="167"/>
      <c r="T31" s="167"/>
      <c r="U31" s="167"/>
      <c r="V31" s="131"/>
      <c r="W31" s="168"/>
      <c r="X31" s="132"/>
      <c r="Y31" s="169"/>
      <c r="Z31" s="131"/>
      <c r="AA31" s="131"/>
      <c r="AB31" s="131"/>
      <c r="AC31" s="185"/>
      <c r="AD31" s="131">
        <f>ROUND(AB31*AC31/100,0)</f>
        <v>0</v>
      </c>
      <c r="AE31" s="131" t="str">
        <f t="shared" si="5"/>
        <v/>
      </c>
      <c r="AF31" s="174"/>
      <c r="AG31" s="242">
        <f t="shared" si="1"/>
        <v>0</v>
      </c>
      <c r="AH31" s="243">
        <f t="shared" si="2"/>
        <v>0</v>
      </c>
      <c r="AI31" s="242" t="str">
        <f t="shared" si="3"/>
        <v/>
      </c>
    </row>
    <row r="32" customHeight="1" spans="1:35">
      <c r="A32" s="187" t="s">
        <v>621</v>
      </c>
      <c r="B32" s="481"/>
      <c r="C32" s="481"/>
      <c r="D32" s="481"/>
      <c r="E32" s="481"/>
      <c r="F32" s="481"/>
      <c r="G32" s="481"/>
      <c r="H32" s="481"/>
      <c r="I32" s="481"/>
      <c r="J32" s="481"/>
      <c r="K32" s="484"/>
      <c r="L32" s="136"/>
      <c r="M32" s="136"/>
      <c r="N32" s="136"/>
      <c r="O32" s="136"/>
      <c r="P32" s="136"/>
      <c r="Q32" s="167"/>
      <c r="R32" s="167"/>
      <c r="S32" s="167"/>
      <c r="T32" s="167"/>
      <c r="U32" s="167"/>
      <c r="V32" s="131">
        <f>SUM(V7:V31)</f>
        <v>0</v>
      </c>
      <c r="W32" s="131">
        <f>SUM(W7:W31)</f>
        <v>0</v>
      </c>
      <c r="X32" s="132"/>
      <c r="Y32" s="169">
        <f>SUM(Y7:Y31)</f>
        <v>0</v>
      </c>
      <c r="Z32" s="131">
        <f>SUM(Z7:Z31)</f>
        <v>0</v>
      </c>
      <c r="AA32" s="131"/>
      <c r="AB32" s="131">
        <f>SUM(AB7:AB31)</f>
        <v>0</v>
      </c>
      <c r="AC32" s="185"/>
      <c r="AD32" s="131">
        <f>SUM(AD7:AD31)</f>
        <v>0</v>
      </c>
      <c r="AE32" s="131" t="str">
        <f t="shared" si="5"/>
        <v/>
      </c>
      <c r="AF32" s="174"/>
      <c r="AG32" s="242">
        <f t="shared" si="1"/>
        <v>0</v>
      </c>
      <c r="AH32" s="243">
        <f t="shared" si="2"/>
        <v>0</v>
      </c>
      <c r="AI32" s="242" t="str">
        <f t="shared" si="3"/>
        <v/>
      </c>
    </row>
    <row r="33" customHeight="1" spans="1:35">
      <c r="A33" s="187" t="s">
        <v>1306</v>
      </c>
      <c r="B33" s="481"/>
      <c r="C33" s="481"/>
      <c r="D33" s="481"/>
      <c r="E33" s="481"/>
      <c r="F33" s="481"/>
      <c r="G33" s="481"/>
      <c r="H33" s="481"/>
      <c r="I33" s="481"/>
      <c r="J33" s="481"/>
      <c r="K33" s="484"/>
      <c r="L33" s="136"/>
      <c r="M33" s="136"/>
      <c r="N33" s="136"/>
      <c r="O33" s="136"/>
      <c r="P33" s="136"/>
      <c r="Q33" s="167"/>
      <c r="R33" s="167"/>
      <c r="S33" s="167"/>
      <c r="T33" s="167"/>
      <c r="U33" s="167"/>
      <c r="V33" s="131"/>
      <c r="W33" s="168"/>
      <c r="X33" s="132">
        <f>SUM(X7:X31)</f>
        <v>0</v>
      </c>
      <c r="Y33" s="169"/>
      <c r="Z33" s="131"/>
      <c r="AA33" s="131">
        <f>SUM(AA7:AA31)</f>
        <v>0</v>
      </c>
      <c r="AB33" s="131"/>
      <c r="AC33" s="185"/>
      <c r="AD33" s="131"/>
      <c r="AE33" s="131" t="str">
        <f t="shared" si="5"/>
        <v/>
      </c>
      <c r="AF33" s="174"/>
      <c r="AG33" s="242">
        <f t="shared" si="1"/>
        <v>0</v>
      </c>
      <c r="AH33" s="243">
        <f t="shared" si="2"/>
        <v>0</v>
      </c>
      <c r="AI33" s="242" t="str">
        <f t="shared" si="3"/>
        <v/>
      </c>
    </row>
    <row r="34" customHeight="1" spans="1:35">
      <c r="A34" s="187" t="s">
        <v>621</v>
      </c>
      <c r="B34" s="481"/>
      <c r="C34" s="481"/>
      <c r="D34" s="481"/>
      <c r="E34" s="481"/>
      <c r="F34" s="481"/>
      <c r="G34" s="481"/>
      <c r="H34" s="481"/>
      <c r="I34" s="481"/>
      <c r="J34" s="481"/>
      <c r="K34" s="484"/>
      <c r="L34" s="136"/>
      <c r="M34" s="136"/>
      <c r="N34" s="136"/>
      <c r="O34" s="136"/>
      <c r="P34" s="136"/>
      <c r="Q34" s="167"/>
      <c r="R34" s="488"/>
      <c r="S34" s="488"/>
      <c r="T34" s="488"/>
      <c r="U34" s="488"/>
      <c r="V34" s="168">
        <f>V32-W33</f>
        <v>0</v>
      </c>
      <c r="W34" s="168">
        <f>W32-X33</f>
        <v>0</v>
      </c>
      <c r="X34" s="132"/>
      <c r="Y34" s="169">
        <f>Y32-Y33</f>
        <v>0</v>
      </c>
      <c r="Z34" s="131">
        <f>Z32-AA33</f>
        <v>0</v>
      </c>
      <c r="AA34" s="131"/>
      <c r="AB34" s="131">
        <f>AB32</f>
        <v>0</v>
      </c>
      <c r="AC34" s="131"/>
      <c r="AD34" s="131">
        <f>AD32</f>
        <v>0</v>
      </c>
      <c r="AE34" s="131" t="str">
        <f t="shared" si="5"/>
        <v/>
      </c>
      <c r="AF34" s="174"/>
      <c r="AG34" s="242">
        <f t="shared" si="1"/>
        <v>0</v>
      </c>
      <c r="AH34" s="243">
        <f t="shared" si="2"/>
        <v>0</v>
      </c>
      <c r="AI34" s="242" t="str">
        <f t="shared" si="3"/>
        <v/>
      </c>
    </row>
    <row r="35" customHeight="1" spans="1:28">
      <c r="A35" s="160" t="e">
        <f>#REF!&amp;#REF!</f>
        <v>#REF!</v>
      </c>
      <c r="AB35" s="126" t="e">
        <f>"评估人员："&amp;#REF!</f>
        <v>#REF!</v>
      </c>
    </row>
    <row r="36" customHeight="1" spans="1:1">
      <c r="A36" s="160" t="e">
        <f>CONCATENATE(#REF!,#REF!,#REF!,#REF!,#REF!,#REF!,#REF!)</f>
        <v>#REF!</v>
      </c>
    </row>
  </sheetData>
  <mergeCells count="24">
    <mergeCell ref="A2:AF2"/>
    <mergeCell ref="A3:AF3"/>
    <mergeCell ref="E5:I5"/>
    <mergeCell ref="R5:U5"/>
    <mergeCell ref="V5:X5"/>
    <mergeCell ref="Y5:AA5"/>
    <mergeCell ref="AB5:AD5"/>
    <mergeCell ref="AG5:AI5"/>
    <mergeCell ref="A32:K32"/>
    <mergeCell ref="A33:K33"/>
    <mergeCell ref="A34:K34"/>
    <mergeCell ref="A5:A6"/>
    <mergeCell ref="B5:B6"/>
    <mergeCell ref="C5:C6"/>
    <mergeCell ref="D5:D6"/>
    <mergeCell ref="J5:J6"/>
    <mergeCell ref="K5:K6"/>
    <mergeCell ref="L5:L6"/>
    <mergeCell ref="N5:N6"/>
    <mergeCell ref="O5:O6"/>
    <mergeCell ref="P5:P6"/>
    <mergeCell ref="Q5:Q6"/>
    <mergeCell ref="AE5:AE6"/>
    <mergeCell ref="AF5:AF6"/>
  </mergeCells>
  <hyperlinks>
    <hyperlink ref="A1" location="索引目录!E45" display="返回索引页"/>
    <hyperlink ref="B1" location="固定资产汇总!B10" display="返回"/>
  </hyperlinks>
  <printOptions horizontalCentered="1"/>
  <pageMargins left="0.354166666666667" right="0.354166666666667" top="0.786805555555556" bottom="0.786805555555556" header="1.02361111111111" footer="0.511805555555556"/>
  <pageSetup paperSize="9" scale="59" fitToHeight="0" orientation="landscape"/>
  <headerFooter alignWithMargins="0">
    <oddHeader>&amp;R&amp;"宋体,常规"&amp;9表4-6-3
共&amp;N页第&amp;P页</oddHead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5075"/>
  <sheetViews>
    <sheetView topLeftCell="AG1" workbookViewId="0">
      <selection activeCell="AP7" sqref="AP7"/>
    </sheetView>
  </sheetViews>
  <sheetFormatPr defaultColWidth="9" defaultRowHeight="15.75" customHeight="1"/>
  <cols>
    <col min="1" max="2" width="4.4" customWidth="1"/>
    <col min="3" max="3" width="8.5" customWidth="1" outlineLevel="1"/>
    <col min="4" max="4" width="6.9" customWidth="1"/>
    <col min="5" max="5" width="13.5" customWidth="1"/>
    <col min="6" max="6" width="17.9" customWidth="1"/>
    <col min="8" max="8" width="18.5" customWidth="1"/>
    <col min="9" max="9" width="5.1" customWidth="1"/>
    <col min="10" max="10" width="4.4" customWidth="1"/>
    <col min="11" max="13" width="4.4" customWidth="1" outlineLevel="1"/>
    <col min="14" max="14" width="4.4" customWidth="1" outlineLevel="2"/>
    <col min="15" max="15" width="12.1" customWidth="1" outlineLevel="2"/>
    <col min="16" max="18" width="4.4" customWidth="1" outlineLevel="2"/>
    <col min="19" max="19" width="6.1" customWidth="1"/>
    <col min="20" max="20" width="6.5" customWidth="1"/>
    <col min="21" max="21" width="11" customWidth="1" outlineLevel="1"/>
    <col min="22" max="25" width="11" hidden="1" customWidth="1" outlineLevel="1"/>
    <col min="26" max="33" width="11" customWidth="1" outlineLevel="1"/>
    <col min="34" max="37" width="11" customWidth="1"/>
    <col min="38" max="38" width="7" customWidth="1"/>
    <col min="39" max="39" width="11" customWidth="1"/>
    <col min="40" max="40" width="5.1" customWidth="1"/>
    <col min="41" max="41" width="5.5" customWidth="1"/>
    <col min="42" max="44" width="9.5" customWidth="1" outlineLevel="1"/>
    <col min="45" max="47" width="9" customWidth="1" outlineLevel="1"/>
  </cols>
  <sheetData>
    <row r="1" spans="1:44">
      <c r="A1" s="1" t="s">
        <v>421</v>
      </c>
      <c r="B1" s="1"/>
      <c r="C1" s="89" t="s">
        <v>1017</v>
      </c>
      <c r="E1" s="3"/>
      <c r="F1" s="3"/>
      <c r="G1" s="3"/>
      <c r="H1" s="125"/>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ht="35.4" customHeight="1" spans="1:44">
      <c r="A2" s="4" t="s">
        <v>1307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row>
    <row r="3" ht="13.65" customHeight="1" spans="1:44">
      <c r="A3" s="5" t="e">
        <f>CONCATENATE(#REF!,#REF!,#REF!,#REF!,#REF!,#REF!,#REF!)</f>
        <v>#REF!</v>
      </c>
      <c r="B3" s="5"/>
      <c r="C3" s="5"/>
      <c r="D3" s="5"/>
      <c r="E3" s="5"/>
      <c r="F3" s="5"/>
      <c r="G3" s="5"/>
      <c r="H3" s="5"/>
      <c r="I3" s="5"/>
      <c r="J3" s="5"/>
      <c r="K3" s="5"/>
      <c r="L3" s="5"/>
      <c r="M3" s="5"/>
      <c r="N3" s="5"/>
      <c r="O3" s="5"/>
      <c r="P3" s="5"/>
      <c r="Q3" s="5"/>
      <c r="R3" s="5"/>
      <c r="S3" s="18"/>
      <c r="T3" s="18"/>
      <c r="U3" s="18"/>
      <c r="V3" s="18"/>
      <c r="W3" s="18"/>
      <c r="X3" s="18"/>
      <c r="Y3" s="18"/>
      <c r="Z3" s="18"/>
      <c r="AA3" s="18"/>
      <c r="AB3" s="18"/>
      <c r="AC3" s="18"/>
      <c r="AD3" s="18"/>
      <c r="AE3" s="18"/>
      <c r="AF3" s="18"/>
      <c r="AG3" s="18"/>
      <c r="AH3" s="18"/>
      <c r="AI3" s="18"/>
      <c r="AJ3" s="18"/>
      <c r="AK3" s="18"/>
      <c r="AL3" s="18"/>
      <c r="AM3" s="18"/>
      <c r="AN3" s="18"/>
      <c r="AO3" s="18"/>
      <c r="AP3" s="18"/>
      <c r="AQ3" s="18"/>
      <c r="AR3" s="18"/>
    </row>
    <row r="4" ht="16.5" customHeight="1" spans="1:44">
      <c r="A4" s="6" t="e">
        <f>#REF!&amp;#REF!</f>
        <v>#REF!</v>
      </c>
      <c r="B4" s="6"/>
      <c r="C4" s="6"/>
      <c r="H4" s="126"/>
      <c r="AO4" s="19" t="s">
        <v>464</v>
      </c>
      <c r="AP4" s="19"/>
      <c r="AQ4" s="19"/>
      <c r="AR4" s="19"/>
    </row>
    <row r="5" ht="18" customHeight="1" spans="1:47">
      <c r="A5" s="55" t="s">
        <v>1</v>
      </c>
      <c r="B5" s="55" t="s">
        <v>1308</v>
      </c>
      <c r="C5" s="55" t="s">
        <v>1113</v>
      </c>
      <c r="D5" s="55" t="s">
        <v>1309</v>
      </c>
      <c r="E5" s="175" t="s">
        <v>1310</v>
      </c>
      <c r="F5" s="55" t="s">
        <v>1311</v>
      </c>
      <c r="G5" s="55" t="s">
        <v>1312</v>
      </c>
      <c r="H5" s="55" t="s">
        <v>1313</v>
      </c>
      <c r="I5" s="55" t="s">
        <v>1286</v>
      </c>
      <c r="J5" s="55" t="s">
        <v>1314</v>
      </c>
      <c r="K5" s="182" t="s">
        <v>1315</v>
      </c>
      <c r="L5" s="182" t="s">
        <v>1316</v>
      </c>
      <c r="M5" s="182" t="s">
        <v>1315</v>
      </c>
      <c r="N5" s="182" t="s">
        <v>1131</v>
      </c>
      <c r="O5" s="182" t="s">
        <v>1317</v>
      </c>
      <c r="P5" s="182" t="s">
        <v>1318</v>
      </c>
      <c r="Q5" s="182" t="s">
        <v>1319</v>
      </c>
      <c r="R5" s="182" t="s">
        <v>1320</v>
      </c>
      <c r="S5" s="123" t="s">
        <v>1321</v>
      </c>
      <c r="T5" s="123" t="s">
        <v>1322</v>
      </c>
      <c r="U5" s="50" t="s">
        <v>1323</v>
      </c>
      <c r="V5" s="234"/>
      <c r="W5" s="234"/>
      <c r="X5" s="234"/>
      <c r="Y5" s="234"/>
      <c r="Z5" s="234"/>
      <c r="AA5" s="234"/>
      <c r="AB5" s="234"/>
      <c r="AC5" s="234"/>
      <c r="AD5" s="234"/>
      <c r="AE5" s="234"/>
      <c r="AF5" s="234"/>
      <c r="AG5" s="235"/>
      <c r="AH5" s="234" t="s">
        <v>1288</v>
      </c>
      <c r="AI5" s="234"/>
      <c r="AJ5" s="35"/>
      <c r="AK5" s="7" t="s">
        <v>1141</v>
      </c>
      <c r="AL5" s="7"/>
      <c r="AM5" s="7"/>
      <c r="AN5" s="53" t="s">
        <v>1142</v>
      </c>
      <c r="AO5" s="53" t="s">
        <v>1144</v>
      </c>
      <c r="AP5" s="238" t="s">
        <v>1145</v>
      </c>
      <c r="AQ5" s="239"/>
      <c r="AR5" s="239"/>
      <c r="AS5" s="239"/>
      <c r="AT5" s="239"/>
      <c r="AU5" s="240"/>
    </row>
    <row r="6" ht="18" customHeight="1" spans="1:47">
      <c r="A6" s="55"/>
      <c r="B6" s="55"/>
      <c r="C6" s="55"/>
      <c r="D6" s="55"/>
      <c r="E6" s="175"/>
      <c r="F6" s="55"/>
      <c r="G6" s="55"/>
      <c r="H6" s="55"/>
      <c r="I6" s="55"/>
      <c r="J6" s="55"/>
      <c r="K6" s="184"/>
      <c r="L6" s="184"/>
      <c r="M6" s="184"/>
      <c r="N6" s="184"/>
      <c r="O6" s="184"/>
      <c r="P6" s="184"/>
      <c r="Q6" s="184"/>
      <c r="R6" s="184"/>
      <c r="S6" s="123"/>
      <c r="T6" s="123"/>
      <c r="U6" s="7" t="s">
        <v>1154</v>
      </c>
      <c r="V6" s="50" t="s">
        <v>1324</v>
      </c>
      <c r="W6" s="50" t="s">
        <v>1324</v>
      </c>
      <c r="X6" s="50" t="s">
        <v>1292</v>
      </c>
      <c r="Y6" s="50" t="s">
        <v>1325</v>
      </c>
      <c r="Z6" s="50" t="s">
        <v>1326</v>
      </c>
      <c r="AA6" s="50" t="s">
        <v>1327</v>
      </c>
      <c r="AB6" s="50" t="s">
        <v>1293</v>
      </c>
      <c r="AC6" s="50" t="s">
        <v>1294</v>
      </c>
      <c r="AD6" s="50" t="s">
        <v>1295</v>
      </c>
      <c r="AE6" s="50" t="s">
        <v>1328</v>
      </c>
      <c r="AF6" s="50" t="s">
        <v>1158</v>
      </c>
      <c r="AG6" s="8" t="s">
        <v>1159</v>
      </c>
      <c r="AH6" s="35" t="s">
        <v>1154</v>
      </c>
      <c r="AI6" s="7" t="s">
        <v>1158</v>
      </c>
      <c r="AJ6" s="7" t="s">
        <v>1159</v>
      </c>
      <c r="AK6" s="7" t="s">
        <v>1154</v>
      </c>
      <c r="AL6" s="7" t="s">
        <v>1160</v>
      </c>
      <c r="AM6" s="7" t="s">
        <v>1158</v>
      </c>
      <c r="AN6" s="7"/>
      <c r="AO6" s="7"/>
      <c r="AP6" s="241" t="s">
        <v>747</v>
      </c>
      <c r="AQ6" s="241" t="s">
        <v>1329</v>
      </c>
      <c r="AR6" s="241" t="s">
        <v>1329</v>
      </c>
      <c r="AS6" s="241" t="s">
        <v>1161</v>
      </c>
      <c r="AT6" s="241" t="s">
        <v>1162</v>
      </c>
      <c r="AU6" s="241" t="s">
        <v>1145</v>
      </c>
    </row>
    <row r="7" customHeight="1" spans="1:47">
      <c r="A7" s="136"/>
      <c r="B7" s="136"/>
      <c r="C7" s="136"/>
      <c r="D7" s="145"/>
      <c r="E7" s="145"/>
      <c r="F7" s="136"/>
      <c r="G7" s="136"/>
      <c r="H7" s="145"/>
      <c r="I7" s="145"/>
      <c r="J7" s="136"/>
      <c r="K7" s="136"/>
      <c r="L7" s="136"/>
      <c r="M7" s="136"/>
      <c r="N7" s="136"/>
      <c r="O7" s="136"/>
      <c r="P7" s="136"/>
      <c r="Q7" s="136"/>
      <c r="R7" s="136"/>
      <c r="S7" s="167"/>
      <c r="T7" s="167"/>
      <c r="U7" s="131"/>
      <c r="V7" s="168"/>
      <c r="W7" s="168"/>
      <c r="X7" s="168"/>
      <c r="Y7" s="131"/>
      <c r="Z7" s="131"/>
      <c r="AA7" s="131"/>
      <c r="AB7" s="131"/>
      <c r="AC7" s="131"/>
      <c r="AD7" s="131"/>
      <c r="AE7" s="131"/>
      <c r="AF7" s="131"/>
      <c r="AG7" s="132"/>
      <c r="AH7" s="169"/>
      <c r="AI7" s="131"/>
      <c r="AJ7" s="131"/>
      <c r="AK7" s="131"/>
      <c r="AL7" s="185"/>
      <c r="AM7" s="131">
        <f t="shared" ref="AM7:AM22" si="0">ROUND(AK7*AL7/100,0)</f>
        <v>0</v>
      </c>
      <c r="AN7" s="131" t="str">
        <f t="shared" ref="AN7:AN22" si="1">IF(AI7=0,"",(AM7-AI7)/AI7*100)</f>
        <v/>
      </c>
      <c r="AO7" s="174"/>
      <c r="AP7" s="242">
        <f>ROUND(IF(J7="",0,AK7/J7),-1)</f>
        <v>0</v>
      </c>
      <c r="AQ7" s="242" t="b">
        <f>COUNTIFS(E:E,E7,F:F,F7,AP:AP,AP7)=COUNTIFS(E:E,E7,F:F,F7)</f>
        <v>1</v>
      </c>
      <c r="AR7" s="242">
        <f>IF(AQ7=TRUE,0,"单价不同")</f>
        <v>0</v>
      </c>
      <c r="AS7" s="242">
        <f>AK7-AH7</f>
        <v>0</v>
      </c>
      <c r="AT7" s="243">
        <f>IF(AH7=0,0,AS7/AH7)</f>
        <v>0</v>
      </c>
      <c r="AU7" s="242" t="str">
        <f>IF(AT7&gt;0.3,"核查",IF(AT7&lt;-0.3,"核查",""))</f>
        <v/>
      </c>
    </row>
    <row r="8" customHeight="1" spans="1:47">
      <c r="A8" s="136"/>
      <c r="B8" s="136"/>
      <c r="C8" s="136"/>
      <c r="D8" s="145"/>
      <c r="E8" s="145"/>
      <c r="F8" s="136"/>
      <c r="G8" s="136"/>
      <c r="H8" s="145"/>
      <c r="I8" s="145"/>
      <c r="J8" s="136"/>
      <c r="K8" s="136"/>
      <c r="L8" s="136"/>
      <c r="M8" s="136"/>
      <c r="N8" s="136"/>
      <c r="O8" s="136"/>
      <c r="P8" s="136"/>
      <c r="Q8" s="136"/>
      <c r="R8" s="136"/>
      <c r="S8" s="167"/>
      <c r="T8" s="167"/>
      <c r="U8" s="131"/>
      <c r="V8" s="168"/>
      <c r="W8" s="168"/>
      <c r="X8" s="168"/>
      <c r="Y8" s="131"/>
      <c r="Z8" s="131"/>
      <c r="AA8" s="131"/>
      <c r="AB8" s="131"/>
      <c r="AC8" s="131"/>
      <c r="AD8" s="131"/>
      <c r="AE8" s="131"/>
      <c r="AF8" s="131"/>
      <c r="AG8" s="132"/>
      <c r="AH8" s="169"/>
      <c r="AI8" s="131"/>
      <c r="AJ8" s="131"/>
      <c r="AK8" s="131"/>
      <c r="AL8" s="185"/>
      <c r="AM8" s="131">
        <f t="shared" si="0"/>
        <v>0</v>
      </c>
      <c r="AN8" s="131" t="str">
        <f t="shared" si="1"/>
        <v/>
      </c>
      <c r="AO8" s="174"/>
      <c r="AP8" s="242">
        <f t="shared" ref="AP8:AP31" si="2">ROUND(IF(J8="",0,AK8/J8),-1)</f>
        <v>0</v>
      </c>
      <c r="AQ8" s="242" t="b">
        <f t="shared" ref="AQ8:AQ31" si="3">COUNTIFS(E:E,E8,F:F,F8,AP:AP,AP8)=COUNTIFS(E:E,E8,F:F,F8)</f>
        <v>1</v>
      </c>
      <c r="AR8" s="242">
        <f t="shared" ref="AR8:AR31" si="4">IF(AQ8=TRUE,0,"单价不同")</f>
        <v>0</v>
      </c>
      <c r="AS8" s="242">
        <f t="shared" ref="AS8:AS31" si="5">AK8-AH8</f>
        <v>0</v>
      </c>
      <c r="AT8" s="243">
        <f t="shared" ref="AT8:AT31" si="6">IF(AH8=0,0,AS8/AH8)</f>
        <v>0</v>
      </c>
      <c r="AU8" s="242" t="str">
        <f t="shared" ref="AU8:AU31" si="7">IF(AT8&gt;0.3,"核查",IF(AT8&lt;-0.3,"核查",""))</f>
        <v/>
      </c>
    </row>
    <row r="9" customHeight="1" spans="1:47">
      <c r="A9" s="136"/>
      <c r="B9" s="136"/>
      <c r="C9" s="136"/>
      <c r="D9" s="145"/>
      <c r="E9" s="145"/>
      <c r="F9" s="136"/>
      <c r="G9" s="136"/>
      <c r="H9" s="145"/>
      <c r="I9" s="145"/>
      <c r="J9" s="136"/>
      <c r="K9" s="136"/>
      <c r="L9" s="136"/>
      <c r="M9" s="136"/>
      <c r="N9" s="136"/>
      <c r="O9" s="136"/>
      <c r="P9" s="136"/>
      <c r="Q9" s="136"/>
      <c r="R9" s="136"/>
      <c r="S9" s="167"/>
      <c r="T9" s="167"/>
      <c r="U9" s="131"/>
      <c r="V9" s="168"/>
      <c r="W9" s="168"/>
      <c r="X9" s="168"/>
      <c r="Y9" s="131"/>
      <c r="Z9" s="131"/>
      <c r="AA9" s="131"/>
      <c r="AB9" s="131"/>
      <c r="AC9" s="131"/>
      <c r="AD9" s="131"/>
      <c r="AE9" s="131"/>
      <c r="AF9" s="131"/>
      <c r="AG9" s="132"/>
      <c r="AH9" s="169"/>
      <c r="AI9" s="131"/>
      <c r="AJ9" s="131"/>
      <c r="AK9" s="131"/>
      <c r="AL9" s="185"/>
      <c r="AM9" s="131">
        <f t="shared" si="0"/>
        <v>0</v>
      </c>
      <c r="AN9" s="131" t="str">
        <f t="shared" si="1"/>
        <v/>
      </c>
      <c r="AO9" s="174"/>
      <c r="AP9" s="242">
        <f t="shared" si="2"/>
        <v>0</v>
      </c>
      <c r="AQ9" s="242" t="b">
        <f t="shared" si="3"/>
        <v>1</v>
      </c>
      <c r="AR9" s="242">
        <f t="shared" si="4"/>
        <v>0</v>
      </c>
      <c r="AS9" s="242">
        <f t="shared" si="5"/>
        <v>0</v>
      </c>
      <c r="AT9" s="243">
        <f t="shared" si="6"/>
        <v>0</v>
      </c>
      <c r="AU9" s="242" t="str">
        <f t="shared" si="7"/>
        <v/>
      </c>
    </row>
    <row r="10" customHeight="1" spans="1:47">
      <c r="A10" s="136"/>
      <c r="B10" s="136"/>
      <c r="C10" s="136"/>
      <c r="D10" s="145"/>
      <c r="E10" s="145"/>
      <c r="F10" s="136"/>
      <c r="G10" s="136"/>
      <c r="H10" s="145"/>
      <c r="I10" s="145"/>
      <c r="J10" s="136"/>
      <c r="K10" s="136"/>
      <c r="L10" s="136"/>
      <c r="M10" s="136"/>
      <c r="N10" s="136"/>
      <c r="O10" s="136"/>
      <c r="P10" s="136"/>
      <c r="Q10" s="136"/>
      <c r="R10" s="136"/>
      <c r="S10" s="167"/>
      <c r="T10" s="167"/>
      <c r="U10" s="131"/>
      <c r="V10" s="168"/>
      <c r="W10" s="168"/>
      <c r="X10" s="168"/>
      <c r="Y10" s="131"/>
      <c r="Z10" s="131"/>
      <c r="AA10" s="131"/>
      <c r="AB10" s="131"/>
      <c r="AC10" s="131"/>
      <c r="AD10" s="131"/>
      <c r="AE10" s="131"/>
      <c r="AF10" s="131"/>
      <c r="AG10" s="132"/>
      <c r="AH10" s="169"/>
      <c r="AI10" s="131"/>
      <c r="AJ10" s="131"/>
      <c r="AK10" s="131"/>
      <c r="AL10" s="185"/>
      <c r="AM10" s="131">
        <f t="shared" si="0"/>
        <v>0</v>
      </c>
      <c r="AN10" s="131" t="str">
        <f t="shared" si="1"/>
        <v/>
      </c>
      <c r="AO10" s="174"/>
      <c r="AP10" s="242">
        <f t="shared" si="2"/>
        <v>0</v>
      </c>
      <c r="AQ10" s="242" t="b">
        <f t="shared" si="3"/>
        <v>1</v>
      </c>
      <c r="AR10" s="242">
        <f t="shared" si="4"/>
        <v>0</v>
      </c>
      <c r="AS10" s="242">
        <f t="shared" si="5"/>
        <v>0</v>
      </c>
      <c r="AT10" s="243">
        <f t="shared" si="6"/>
        <v>0</v>
      </c>
      <c r="AU10" s="242" t="str">
        <f t="shared" si="7"/>
        <v/>
      </c>
    </row>
    <row r="11" customHeight="1" spans="1:47">
      <c r="A11" s="136"/>
      <c r="B11" s="136"/>
      <c r="C11" s="136"/>
      <c r="D11" s="145"/>
      <c r="E11" s="145"/>
      <c r="F11" s="136"/>
      <c r="G11" s="136"/>
      <c r="H11" s="145"/>
      <c r="I11" s="145"/>
      <c r="J11" s="136"/>
      <c r="K11" s="136"/>
      <c r="L11" s="136"/>
      <c r="M11" s="136"/>
      <c r="N11" s="136"/>
      <c r="O11" s="136"/>
      <c r="P11" s="136"/>
      <c r="Q11" s="136"/>
      <c r="R11" s="136"/>
      <c r="S11" s="167"/>
      <c r="T11" s="167"/>
      <c r="U11" s="131"/>
      <c r="V11" s="168"/>
      <c r="W11" s="168"/>
      <c r="X11" s="168"/>
      <c r="Y11" s="131"/>
      <c r="Z11" s="131"/>
      <c r="AA11" s="131"/>
      <c r="AB11" s="131"/>
      <c r="AC11" s="131"/>
      <c r="AD11" s="131"/>
      <c r="AE11" s="131"/>
      <c r="AF11" s="131"/>
      <c r="AG11" s="132"/>
      <c r="AH11" s="131"/>
      <c r="AI11" s="168"/>
      <c r="AJ11" s="131"/>
      <c r="AK11" s="131"/>
      <c r="AL11" s="185"/>
      <c r="AM11" s="131">
        <f t="shared" si="0"/>
        <v>0</v>
      </c>
      <c r="AN11" s="131" t="str">
        <f t="shared" si="1"/>
        <v/>
      </c>
      <c r="AO11" s="174"/>
      <c r="AP11" s="242">
        <f t="shared" si="2"/>
        <v>0</v>
      </c>
      <c r="AQ11" s="242" t="b">
        <f t="shared" si="3"/>
        <v>1</v>
      </c>
      <c r="AR11" s="242">
        <f t="shared" si="4"/>
        <v>0</v>
      </c>
      <c r="AS11" s="242">
        <f t="shared" si="5"/>
        <v>0</v>
      </c>
      <c r="AT11" s="243">
        <f t="shared" si="6"/>
        <v>0</v>
      </c>
      <c r="AU11" s="242" t="str">
        <f t="shared" si="7"/>
        <v/>
      </c>
    </row>
    <row r="12" customHeight="1" spans="1:47">
      <c r="A12" s="136"/>
      <c r="B12" s="136"/>
      <c r="C12" s="136"/>
      <c r="D12" s="145"/>
      <c r="E12" s="145"/>
      <c r="F12" s="136"/>
      <c r="G12" s="136"/>
      <c r="H12" s="145"/>
      <c r="I12" s="145"/>
      <c r="J12" s="136"/>
      <c r="K12" s="136"/>
      <c r="L12" s="136"/>
      <c r="M12" s="136"/>
      <c r="N12" s="136"/>
      <c r="O12" s="136"/>
      <c r="P12" s="136"/>
      <c r="Q12" s="136"/>
      <c r="R12" s="136"/>
      <c r="S12" s="167"/>
      <c r="T12" s="167"/>
      <c r="U12" s="131"/>
      <c r="V12" s="168"/>
      <c r="W12" s="168"/>
      <c r="X12" s="168"/>
      <c r="Y12" s="131"/>
      <c r="Z12" s="131"/>
      <c r="AA12" s="131"/>
      <c r="AB12" s="131"/>
      <c r="AC12" s="131"/>
      <c r="AD12" s="131"/>
      <c r="AE12" s="131"/>
      <c r="AF12" s="131"/>
      <c r="AG12" s="132"/>
      <c r="AH12" s="169"/>
      <c r="AI12" s="131"/>
      <c r="AJ12" s="131"/>
      <c r="AK12" s="131"/>
      <c r="AL12" s="185"/>
      <c r="AM12" s="131">
        <f t="shared" si="0"/>
        <v>0</v>
      </c>
      <c r="AN12" s="131" t="str">
        <f t="shared" si="1"/>
        <v/>
      </c>
      <c r="AO12" s="174"/>
      <c r="AP12" s="242">
        <f t="shared" si="2"/>
        <v>0</v>
      </c>
      <c r="AQ12" s="242" t="b">
        <f t="shared" si="3"/>
        <v>1</v>
      </c>
      <c r="AR12" s="242">
        <f t="shared" si="4"/>
        <v>0</v>
      </c>
      <c r="AS12" s="242">
        <f t="shared" si="5"/>
        <v>0</v>
      </c>
      <c r="AT12" s="243">
        <f t="shared" si="6"/>
        <v>0</v>
      </c>
      <c r="AU12" s="242" t="str">
        <f t="shared" si="7"/>
        <v/>
      </c>
    </row>
    <row r="13" customHeight="1" spans="1:47">
      <c r="A13" s="136"/>
      <c r="B13" s="136"/>
      <c r="C13" s="136"/>
      <c r="D13" s="145"/>
      <c r="E13" s="145"/>
      <c r="F13" s="136"/>
      <c r="G13" s="136"/>
      <c r="H13" s="145"/>
      <c r="I13" s="145"/>
      <c r="J13" s="136"/>
      <c r="K13" s="136"/>
      <c r="L13" s="136"/>
      <c r="M13" s="136"/>
      <c r="N13" s="136"/>
      <c r="O13" s="136"/>
      <c r="P13" s="136"/>
      <c r="Q13" s="136"/>
      <c r="R13" s="136"/>
      <c r="S13" s="167"/>
      <c r="T13" s="167"/>
      <c r="U13" s="131"/>
      <c r="V13" s="168"/>
      <c r="W13" s="168"/>
      <c r="X13" s="168"/>
      <c r="Y13" s="131"/>
      <c r="Z13" s="131"/>
      <c r="AA13" s="131"/>
      <c r="AB13" s="131"/>
      <c r="AC13" s="131"/>
      <c r="AD13" s="131"/>
      <c r="AE13" s="131"/>
      <c r="AF13" s="131"/>
      <c r="AG13" s="132"/>
      <c r="AH13" s="169"/>
      <c r="AI13" s="131"/>
      <c r="AJ13" s="131"/>
      <c r="AK13" s="131"/>
      <c r="AL13" s="185"/>
      <c r="AM13" s="131">
        <f t="shared" si="0"/>
        <v>0</v>
      </c>
      <c r="AN13" s="131" t="str">
        <f t="shared" si="1"/>
        <v/>
      </c>
      <c r="AO13" s="174"/>
      <c r="AP13" s="242">
        <f t="shared" si="2"/>
        <v>0</v>
      </c>
      <c r="AQ13" s="242" t="b">
        <f t="shared" si="3"/>
        <v>1</v>
      </c>
      <c r="AR13" s="242">
        <f t="shared" si="4"/>
        <v>0</v>
      </c>
      <c r="AS13" s="242">
        <f t="shared" si="5"/>
        <v>0</v>
      </c>
      <c r="AT13" s="243">
        <f t="shared" si="6"/>
        <v>0</v>
      </c>
      <c r="AU13" s="242" t="str">
        <f t="shared" si="7"/>
        <v/>
      </c>
    </row>
    <row r="14" customHeight="1" spans="1:47">
      <c r="A14" s="136"/>
      <c r="B14" s="136"/>
      <c r="C14" s="136"/>
      <c r="D14" s="145"/>
      <c r="E14" s="145"/>
      <c r="F14" s="136"/>
      <c r="G14" s="136"/>
      <c r="H14" s="145"/>
      <c r="I14" s="145"/>
      <c r="J14" s="136"/>
      <c r="K14" s="136"/>
      <c r="L14" s="136"/>
      <c r="M14" s="136"/>
      <c r="N14" s="136"/>
      <c r="O14" s="136"/>
      <c r="P14" s="136"/>
      <c r="Q14" s="136"/>
      <c r="R14" s="136"/>
      <c r="S14" s="167"/>
      <c r="T14" s="167"/>
      <c r="U14" s="131"/>
      <c r="V14" s="168"/>
      <c r="W14" s="168"/>
      <c r="X14" s="168"/>
      <c r="Y14" s="131"/>
      <c r="Z14" s="131"/>
      <c r="AA14" s="131"/>
      <c r="AB14" s="131"/>
      <c r="AC14" s="131"/>
      <c r="AD14" s="131"/>
      <c r="AE14" s="131"/>
      <c r="AF14" s="131"/>
      <c r="AG14" s="132"/>
      <c r="AH14" s="169"/>
      <c r="AI14" s="131"/>
      <c r="AJ14" s="131"/>
      <c r="AK14" s="131"/>
      <c r="AL14" s="185"/>
      <c r="AM14" s="131">
        <f t="shared" si="0"/>
        <v>0</v>
      </c>
      <c r="AN14" s="131" t="str">
        <f t="shared" si="1"/>
        <v/>
      </c>
      <c r="AO14" s="174"/>
      <c r="AP14" s="242">
        <f t="shared" si="2"/>
        <v>0</v>
      </c>
      <c r="AQ14" s="242" t="b">
        <f t="shared" si="3"/>
        <v>1</v>
      </c>
      <c r="AR14" s="242">
        <f t="shared" si="4"/>
        <v>0</v>
      </c>
      <c r="AS14" s="242">
        <f t="shared" si="5"/>
        <v>0</v>
      </c>
      <c r="AT14" s="243">
        <f t="shared" si="6"/>
        <v>0</v>
      </c>
      <c r="AU14" s="242" t="str">
        <f t="shared" si="7"/>
        <v/>
      </c>
    </row>
    <row r="15" customHeight="1" spans="1:47">
      <c r="A15" s="136"/>
      <c r="B15" s="136"/>
      <c r="C15" s="136"/>
      <c r="D15" s="145"/>
      <c r="E15" s="145"/>
      <c r="F15" s="136"/>
      <c r="G15" s="136"/>
      <c r="H15" s="145"/>
      <c r="I15" s="145"/>
      <c r="J15" s="136"/>
      <c r="K15" s="136"/>
      <c r="L15" s="136"/>
      <c r="M15" s="136"/>
      <c r="N15" s="136"/>
      <c r="O15" s="136"/>
      <c r="P15" s="136"/>
      <c r="Q15" s="136"/>
      <c r="R15" s="136"/>
      <c r="S15" s="167"/>
      <c r="T15" s="167"/>
      <c r="U15" s="131"/>
      <c r="V15" s="168"/>
      <c r="W15" s="168"/>
      <c r="X15" s="168"/>
      <c r="Y15" s="131"/>
      <c r="Z15" s="131"/>
      <c r="AA15" s="131"/>
      <c r="AB15" s="131"/>
      <c r="AC15" s="131"/>
      <c r="AD15" s="131"/>
      <c r="AE15" s="131"/>
      <c r="AF15" s="131"/>
      <c r="AG15" s="132"/>
      <c r="AH15" s="169"/>
      <c r="AI15" s="131"/>
      <c r="AJ15" s="131"/>
      <c r="AK15" s="131"/>
      <c r="AL15" s="185"/>
      <c r="AM15" s="131">
        <f t="shared" si="0"/>
        <v>0</v>
      </c>
      <c r="AN15" s="131" t="str">
        <f t="shared" si="1"/>
        <v/>
      </c>
      <c r="AO15" s="174"/>
      <c r="AP15" s="242">
        <f t="shared" si="2"/>
        <v>0</v>
      </c>
      <c r="AQ15" s="242" t="b">
        <f t="shared" si="3"/>
        <v>1</v>
      </c>
      <c r="AR15" s="242">
        <f t="shared" si="4"/>
        <v>0</v>
      </c>
      <c r="AS15" s="242">
        <f t="shared" si="5"/>
        <v>0</v>
      </c>
      <c r="AT15" s="243">
        <f t="shared" si="6"/>
        <v>0</v>
      </c>
      <c r="AU15" s="242" t="str">
        <f t="shared" si="7"/>
        <v/>
      </c>
    </row>
    <row r="16" customHeight="1" spans="1:47">
      <c r="A16" s="136"/>
      <c r="B16" s="136"/>
      <c r="C16" s="136"/>
      <c r="D16" s="145"/>
      <c r="E16" s="145"/>
      <c r="F16" s="136"/>
      <c r="G16" s="136"/>
      <c r="H16" s="145"/>
      <c r="I16" s="145"/>
      <c r="J16" s="136"/>
      <c r="K16" s="136"/>
      <c r="L16" s="136"/>
      <c r="M16" s="136"/>
      <c r="N16" s="136"/>
      <c r="O16" s="136"/>
      <c r="P16" s="136"/>
      <c r="Q16" s="136"/>
      <c r="R16" s="136"/>
      <c r="S16" s="167"/>
      <c r="T16" s="167"/>
      <c r="U16" s="131"/>
      <c r="V16" s="168"/>
      <c r="W16" s="168"/>
      <c r="X16" s="168"/>
      <c r="Y16" s="131"/>
      <c r="Z16" s="131"/>
      <c r="AA16" s="131"/>
      <c r="AB16" s="131"/>
      <c r="AC16" s="131"/>
      <c r="AD16" s="131"/>
      <c r="AE16" s="131"/>
      <c r="AF16" s="131"/>
      <c r="AG16" s="132"/>
      <c r="AH16" s="169"/>
      <c r="AI16" s="131"/>
      <c r="AJ16" s="131"/>
      <c r="AK16" s="131"/>
      <c r="AL16" s="185"/>
      <c r="AM16" s="131">
        <f t="shared" si="0"/>
        <v>0</v>
      </c>
      <c r="AN16" s="131" t="str">
        <f t="shared" si="1"/>
        <v/>
      </c>
      <c r="AO16" s="174"/>
      <c r="AP16" s="242">
        <f t="shared" si="2"/>
        <v>0</v>
      </c>
      <c r="AQ16" s="242" t="b">
        <f t="shared" si="3"/>
        <v>1</v>
      </c>
      <c r="AR16" s="242">
        <f t="shared" si="4"/>
        <v>0</v>
      </c>
      <c r="AS16" s="242">
        <f t="shared" si="5"/>
        <v>0</v>
      </c>
      <c r="AT16" s="243">
        <f t="shared" si="6"/>
        <v>0</v>
      </c>
      <c r="AU16" s="242" t="str">
        <f t="shared" si="7"/>
        <v/>
      </c>
    </row>
    <row r="17" customHeight="1" spans="1:47">
      <c r="A17" s="136"/>
      <c r="B17" s="136"/>
      <c r="C17" s="136"/>
      <c r="D17" s="145"/>
      <c r="E17" s="145"/>
      <c r="F17" s="136"/>
      <c r="G17" s="136"/>
      <c r="H17" s="145"/>
      <c r="I17" s="145"/>
      <c r="J17" s="136"/>
      <c r="K17" s="136"/>
      <c r="L17" s="136"/>
      <c r="M17" s="136"/>
      <c r="N17" s="136"/>
      <c r="O17" s="136"/>
      <c r="P17" s="136"/>
      <c r="Q17" s="136"/>
      <c r="R17" s="136"/>
      <c r="S17" s="167"/>
      <c r="T17" s="167"/>
      <c r="U17" s="131"/>
      <c r="V17" s="168"/>
      <c r="W17" s="168"/>
      <c r="X17" s="168"/>
      <c r="Y17" s="131"/>
      <c r="Z17" s="131"/>
      <c r="AA17" s="131"/>
      <c r="AB17" s="131"/>
      <c r="AC17" s="131"/>
      <c r="AD17" s="131"/>
      <c r="AE17" s="131"/>
      <c r="AF17" s="131"/>
      <c r="AG17" s="132"/>
      <c r="AH17" s="169"/>
      <c r="AI17" s="131"/>
      <c r="AJ17" s="131"/>
      <c r="AK17" s="131"/>
      <c r="AL17" s="185"/>
      <c r="AM17" s="131">
        <f t="shared" si="0"/>
        <v>0</v>
      </c>
      <c r="AN17" s="131" t="str">
        <f t="shared" si="1"/>
        <v/>
      </c>
      <c r="AO17" s="174"/>
      <c r="AP17" s="242">
        <f t="shared" si="2"/>
        <v>0</v>
      </c>
      <c r="AQ17" s="242" t="b">
        <f t="shared" si="3"/>
        <v>1</v>
      </c>
      <c r="AR17" s="242">
        <f t="shared" si="4"/>
        <v>0</v>
      </c>
      <c r="AS17" s="242">
        <f t="shared" si="5"/>
        <v>0</v>
      </c>
      <c r="AT17" s="243">
        <f t="shared" si="6"/>
        <v>0</v>
      </c>
      <c r="AU17" s="242" t="str">
        <f t="shared" si="7"/>
        <v/>
      </c>
    </row>
    <row r="18" customHeight="1" spans="1:47">
      <c r="A18" s="136"/>
      <c r="B18" s="136"/>
      <c r="C18" s="136"/>
      <c r="D18" s="145"/>
      <c r="E18" s="145"/>
      <c r="F18" s="136"/>
      <c r="G18" s="136"/>
      <c r="H18" s="145"/>
      <c r="I18" s="145"/>
      <c r="J18" s="136"/>
      <c r="K18" s="136"/>
      <c r="L18" s="136"/>
      <c r="M18" s="136"/>
      <c r="N18" s="136"/>
      <c r="O18" s="136"/>
      <c r="P18" s="136"/>
      <c r="Q18" s="136"/>
      <c r="R18" s="136"/>
      <c r="S18" s="167"/>
      <c r="T18" s="167"/>
      <c r="U18" s="131"/>
      <c r="V18" s="168"/>
      <c r="W18" s="168"/>
      <c r="X18" s="168"/>
      <c r="Y18" s="131"/>
      <c r="Z18" s="131"/>
      <c r="AA18" s="131"/>
      <c r="AB18" s="131"/>
      <c r="AC18" s="131"/>
      <c r="AD18" s="131"/>
      <c r="AE18" s="131"/>
      <c r="AF18" s="131"/>
      <c r="AG18" s="132"/>
      <c r="AH18" s="169"/>
      <c r="AI18" s="131"/>
      <c r="AJ18" s="131"/>
      <c r="AK18" s="131"/>
      <c r="AL18" s="185"/>
      <c r="AM18" s="131">
        <f t="shared" si="0"/>
        <v>0</v>
      </c>
      <c r="AN18" s="131" t="str">
        <f t="shared" si="1"/>
        <v/>
      </c>
      <c r="AO18" s="174"/>
      <c r="AP18" s="242">
        <f t="shared" si="2"/>
        <v>0</v>
      </c>
      <c r="AQ18" s="242" t="b">
        <f t="shared" si="3"/>
        <v>1</v>
      </c>
      <c r="AR18" s="242">
        <f t="shared" si="4"/>
        <v>0</v>
      </c>
      <c r="AS18" s="242">
        <f t="shared" si="5"/>
        <v>0</v>
      </c>
      <c r="AT18" s="243">
        <f t="shared" si="6"/>
        <v>0</v>
      </c>
      <c r="AU18" s="242" t="str">
        <f t="shared" si="7"/>
        <v/>
      </c>
    </row>
    <row r="19" customHeight="1" spans="1:47">
      <c r="A19" s="136"/>
      <c r="B19" s="136"/>
      <c r="C19" s="136"/>
      <c r="D19" s="145"/>
      <c r="E19" s="145"/>
      <c r="F19" s="136"/>
      <c r="G19" s="136"/>
      <c r="H19" s="145"/>
      <c r="I19" s="145"/>
      <c r="J19" s="136"/>
      <c r="K19" s="136"/>
      <c r="L19" s="136"/>
      <c r="M19" s="136"/>
      <c r="N19" s="136"/>
      <c r="O19" s="136"/>
      <c r="P19" s="136"/>
      <c r="Q19" s="136"/>
      <c r="R19" s="136"/>
      <c r="S19" s="167"/>
      <c r="T19" s="167"/>
      <c r="U19" s="131"/>
      <c r="V19" s="168"/>
      <c r="W19" s="168"/>
      <c r="X19" s="168"/>
      <c r="Y19" s="131"/>
      <c r="Z19" s="131"/>
      <c r="AA19" s="131"/>
      <c r="AB19" s="131"/>
      <c r="AC19" s="131"/>
      <c r="AD19" s="131"/>
      <c r="AE19" s="131"/>
      <c r="AF19" s="131"/>
      <c r="AG19" s="132"/>
      <c r="AH19" s="169"/>
      <c r="AI19" s="131"/>
      <c r="AJ19" s="131"/>
      <c r="AK19" s="131"/>
      <c r="AL19" s="185"/>
      <c r="AM19" s="131">
        <f t="shared" si="0"/>
        <v>0</v>
      </c>
      <c r="AN19" s="131" t="str">
        <f t="shared" si="1"/>
        <v/>
      </c>
      <c r="AO19" s="174"/>
      <c r="AP19" s="242">
        <f t="shared" si="2"/>
        <v>0</v>
      </c>
      <c r="AQ19" s="242" t="b">
        <f t="shared" si="3"/>
        <v>1</v>
      </c>
      <c r="AR19" s="242">
        <f t="shared" si="4"/>
        <v>0</v>
      </c>
      <c r="AS19" s="242">
        <f t="shared" si="5"/>
        <v>0</v>
      </c>
      <c r="AT19" s="243">
        <f t="shared" si="6"/>
        <v>0</v>
      </c>
      <c r="AU19" s="242" t="str">
        <f t="shared" si="7"/>
        <v/>
      </c>
    </row>
    <row r="20" customHeight="1" spans="1:47">
      <c r="A20" s="136"/>
      <c r="B20" s="136"/>
      <c r="C20" s="136"/>
      <c r="D20" s="145"/>
      <c r="E20" s="145"/>
      <c r="F20" s="136"/>
      <c r="G20" s="136"/>
      <c r="H20" s="145"/>
      <c r="I20" s="145"/>
      <c r="J20" s="136"/>
      <c r="K20" s="136"/>
      <c r="L20" s="136"/>
      <c r="M20" s="136"/>
      <c r="N20" s="136"/>
      <c r="O20" s="136"/>
      <c r="P20" s="136"/>
      <c r="Q20" s="136"/>
      <c r="R20" s="136"/>
      <c r="S20" s="167"/>
      <c r="T20" s="167"/>
      <c r="U20" s="131"/>
      <c r="V20" s="168"/>
      <c r="W20" s="168"/>
      <c r="X20" s="168"/>
      <c r="Y20" s="131"/>
      <c r="Z20" s="131"/>
      <c r="AA20" s="131"/>
      <c r="AB20" s="131"/>
      <c r="AC20" s="131"/>
      <c r="AD20" s="131"/>
      <c r="AE20" s="131"/>
      <c r="AF20" s="131"/>
      <c r="AG20" s="132"/>
      <c r="AH20" s="169"/>
      <c r="AI20" s="131"/>
      <c r="AJ20" s="131"/>
      <c r="AK20" s="131"/>
      <c r="AL20" s="185"/>
      <c r="AM20" s="131">
        <f t="shared" si="0"/>
        <v>0</v>
      </c>
      <c r="AN20" s="131" t="str">
        <f t="shared" si="1"/>
        <v/>
      </c>
      <c r="AO20" s="174"/>
      <c r="AP20" s="242">
        <f t="shared" si="2"/>
        <v>0</v>
      </c>
      <c r="AQ20" s="242" t="b">
        <f t="shared" si="3"/>
        <v>1</v>
      </c>
      <c r="AR20" s="242">
        <f t="shared" si="4"/>
        <v>0</v>
      </c>
      <c r="AS20" s="242">
        <f t="shared" si="5"/>
        <v>0</v>
      </c>
      <c r="AT20" s="243">
        <f t="shared" si="6"/>
        <v>0</v>
      </c>
      <c r="AU20" s="242" t="str">
        <f t="shared" si="7"/>
        <v/>
      </c>
    </row>
    <row r="21" customHeight="1" spans="1:47">
      <c r="A21" s="136"/>
      <c r="B21" s="136"/>
      <c r="C21" s="136"/>
      <c r="D21" s="145"/>
      <c r="E21" s="145"/>
      <c r="F21" s="136"/>
      <c r="G21" s="136"/>
      <c r="H21" s="145"/>
      <c r="I21" s="145"/>
      <c r="J21" s="136"/>
      <c r="K21" s="136"/>
      <c r="L21" s="136"/>
      <c r="M21" s="136"/>
      <c r="N21" s="136"/>
      <c r="O21" s="136"/>
      <c r="P21" s="136"/>
      <c r="Q21" s="136"/>
      <c r="R21" s="136"/>
      <c r="S21" s="167"/>
      <c r="T21" s="167"/>
      <c r="U21" s="131"/>
      <c r="V21" s="168"/>
      <c r="W21" s="168"/>
      <c r="X21" s="168"/>
      <c r="Y21" s="131"/>
      <c r="Z21" s="131"/>
      <c r="AA21" s="131"/>
      <c r="AB21" s="131"/>
      <c r="AC21" s="131"/>
      <c r="AD21" s="131"/>
      <c r="AE21" s="131"/>
      <c r="AF21" s="131"/>
      <c r="AG21" s="132"/>
      <c r="AH21" s="169"/>
      <c r="AI21" s="131"/>
      <c r="AJ21" s="131"/>
      <c r="AK21" s="131"/>
      <c r="AL21" s="185"/>
      <c r="AM21" s="131">
        <f t="shared" si="0"/>
        <v>0</v>
      </c>
      <c r="AN21" s="131" t="str">
        <f t="shared" si="1"/>
        <v/>
      </c>
      <c r="AO21" s="174"/>
      <c r="AP21" s="242">
        <f t="shared" si="2"/>
        <v>0</v>
      </c>
      <c r="AQ21" s="242" t="b">
        <f t="shared" si="3"/>
        <v>1</v>
      </c>
      <c r="AR21" s="242">
        <f t="shared" si="4"/>
        <v>0</v>
      </c>
      <c r="AS21" s="242">
        <f t="shared" si="5"/>
        <v>0</v>
      </c>
      <c r="AT21" s="243">
        <f t="shared" si="6"/>
        <v>0</v>
      </c>
      <c r="AU21" s="242" t="str">
        <f t="shared" si="7"/>
        <v/>
      </c>
    </row>
    <row r="22" customHeight="1" spans="1:47">
      <c r="A22" s="136"/>
      <c r="B22" s="136"/>
      <c r="C22" s="136"/>
      <c r="D22" s="145"/>
      <c r="E22" s="145"/>
      <c r="F22" s="136"/>
      <c r="G22" s="136"/>
      <c r="H22" s="145"/>
      <c r="I22" s="145"/>
      <c r="J22" s="136"/>
      <c r="K22" s="136"/>
      <c r="L22" s="136"/>
      <c r="M22" s="136"/>
      <c r="N22" s="136"/>
      <c r="O22" s="136"/>
      <c r="P22" s="136"/>
      <c r="Q22" s="136"/>
      <c r="R22" s="136"/>
      <c r="S22" s="167"/>
      <c r="T22" s="167"/>
      <c r="U22" s="131"/>
      <c r="V22" s="168"/>
      <c r="W22" s="168"/>
      <c r="X22" s="168"/>
      <c r="Y22" s="131"/>
      <c r="Z22" s="131"/>
      <c r="AA22" s="131"/>
      <c r="AB22" s="131"/>
      <c r="AC22" s="131"/>
      <c r="AD22" s="131"/>
      <c r="AE22" s="131"/>
      <c r="AF22" s="131"/>
      <c r="AG22" s="132"/>
      <c r="AH22" s="169"/>
      <c r="AI22" s="131"/>
      <c r="AJ22" s="131"/>
      <c r="AK22" s="131"/>
      <c r="AL22" s="185"/>
      <c r="AM22" s="131">
        <f t="shared" si="0"/>
        <v>0</v>
      </c>
      <c r="AN22" s="131" t="str">
        <f t="shared" si="1"/>
        <v/>
      </c>
      <c r="AO22" s="174"/>
      <c r="AP22" s="242">
        <f t="shared" si="2"/>
        <v>0</v>
      </c>
      <c r="AQ22" s="242" t="b">
        <f t="shared" si="3"/>
        <v>1</v>
      </c>
      <c r="AR22" s="242">
        <f t="shared" si="4"/>
        <v>0</v>
      </c>
      <c r="AS22" s="242">
        <f t="shared" si="5"/>
        <v>0</v>
      </c>
      <c r="AT22" s="243">
        <f t="shared" si="6"/>
        <v>0</v>
      </c>
      <c r="AU22" s="242" t="str">
        <f t="shared" si="7"/>
        <v/>
      </c>
    </row>
    <row r="23" customHeight="1" spans="1:47">
      <c r="A23" s="136"/>
      <c r="B23" s="136"/>
      <c r="C23" s="136"/>
      <c r="D23" s="145"/>
      <c r="E23" s="145"/>
      <c r="F23" s="136"/>
      <c r="G23" s="136"/>
      <c r="H23" s="145"/>
      <c r="I23" s="145"/>
      <c r="J23" s="136"/>
      <c r="K23" s="136"/>
      <c r="L23" s="136"/>
      <c r="M23" s="136"/>
      <c r="N23" s="136"/>
      <c r="O23" s="136"/>
      <c r="P23" s="136"/>
      <c r="Q23" s="136"/>
      <c r="R23" s="136"/>
      <c r="S23" s="167"/>
      <c r="T23" s="167"/>
      <c r="U23" s="131"/>
      <c r="V23" s="168"/>
      <c r="W23" s="168"/>
      <c r="X23" s="168"/>
      <c r="Y23" s="131"/>
      <c r="Z23" s="131"/>
      <c r="AA23" s="131"/>
      <c r="AB23" s="131"/>
      <c r="AC23" s="131"/>
      <c r="AD23" s="131"/>
      <c r="AE23" s="131"/>
      <c r="AF23" s="131"/>
      <c r="AG23" s="132"/>
      <c r="AH23" s="169"/>
      <c r="AI23" s="131"/>
      <c r="AJ23" s="131"/>
      <c r="AK23" s="131"/>
      <c r="AL23" s="185"/>
      <c r="AM23" s="131"/>
      <c r="AN23" s="131"/>
      <c r="AO23" s="174"/>
      <c r="AP23" s="242">
        <f t="shared" si="2"/>
        <v>0</v>
      </c>
      <c r="AQ23" s="242" t="b">
        <f t="shared" si="3"/>
        <v>1</v>
      </c>
      <c r="AR23" s="242">
        <f t="shared" si="4"/>
        <v>0</v>
      </c>
      <c r="AS23" s="242">
        <f t="shared" si="5"/>
        <v>0</v>
      </c>
      <c r="AT23" s="243">
        <f t="shared" si="6"/>
        <v>0</v>
      </c>
      <c r="AU23" s="242" t="str">
        <f t="shared" si="7"/>
        <v/>
      </c>
    </row>
    <row r="24" customHeight="1" spans="1:47">
      <c r="A24" s="136"/>
      <c r="B24" s="136"/>
      <c r="C24" s="136"/>
      <c r="D24" s="145"/>
      <c r="E24" s="145"/>
      <c r="F24" s="136"/>
      <c r="G24" s="136"/>
      <c r="H24" s="145"/>
      <c r="I24" s="145"/>
      <c r="J24" s="136"/>
      <c r="K24" s="136"/>
      <c r="L24" s="136"/>
      <c r="M24" s="136"/>
      <c r="N24" s="136"/>
      <c r="O24" s="136"/>
      <c r="P24" s="136"/>
      <c r="Q24" s="136"/>
      <c r="R24" s="136"/>
      <c r="S24" s="167"/>
      <c r="T24" s="167"/>
      <c r="U24" s="131"/>
      <c r="V24" s="168"/>
      <c r="W24" s="168"/>
      <c r="X24" s="168"/>
      <c r="Y24" s="131"/>
      <c r="Z24" s="131"/>
      <c r="AA24" s="131"/>
      <c r="AB24" s="131"/>
      <c r="AC24" s="131"/>
      <c r="AD24" s="131"/>
      <c r="AE24" s="131"/>
      <c r="AF24" s="131"/>
      <c r="AG24" s="132"/>
      <c r="AH24" s="169"/>
      <c r="AI24" s="131"/>
      <c r="AJ24" s="131"/>
      <c r="AK24" s="131"/>
      <c r="AL24" s="185"/>
      <c r="AM24" s="131"/>
      <c r="AN24" s="131"/>
      <c r="AO24" s="174"/>
      <c r="AP24" s="242">
        <f t="shared" si="2"/>
        <v>0</v>
      </c>
      <c r="AQ24" s="242" t="b">
        <f t="shared" si="3"/>
        <v>1</v>
      </c>
      <c r="AR24" s="242">
        <f t="shared" si="4"/>
        <v>0</v>
      </c>
      <c r="AS24" s="242">
        <f t="shared" si="5"/>
        <v>0</v>
      </c>
      <c r="AT24" s="243">
        <f t="shared" si="6"/>
        <v>0</v>
      </c>
      <c r="AU24" s="242" t="str">
        <f t="shared" si="7"/>
        <v/>
      </c>
    </row>
    <row r="25" customHeight="1" spans="1:47">
      <c r="A25" s="136"/>
      <c r="B25" s="136"/>
      <c r="C25" s="136"/>
      <c r="D25" s="145"/>
      <c r="E25" s="145"/>
      <c r="F25" s="136"/>
      <c r="G25" s="136"/>
      <c r="H25" s="145"/>
      <c r="I25" s="145"/>
      <c r="J25" s="136"/>
      <c r="K25" s="136"/>
      <c r="L25" s="136"/>
      <c r="M25" s="136"/>
      <c r="N25" s="136"/>
      <c r="O25" s="136"/>
      <c r="P25" s="136"/>
      <c r="Q25" s="136"/>
      <c r="R25" s="136"/>
      <c r="S25" s="167"/>
      <c r="T25" s="167"/>
      <c r="U25" s="131"/>
      <c r="V25" s="168"/>
      <c r="W25" s="168"/>
      <c r="X25" s="168"/>
      <c r="Y25" s="131"/>
      <c r="Z25" s="131"/>
      <c r="AA25" s="131"/>
      <c r="AB25" s="131"/>
      <c r="AC25" s="131"/>
      <c r="AD25" s="131"/>
      <c r="AE25" s="131"/>
      <c r="AF25" s="131"/>
      <c r="AG25" s="132"/>
      <c r="AH25" s="169"/>
      <c r="AI25" s="131"/>
      <c r="AJ25" s="131"/>
      <c r="AK25" s="131"/>
      <c r="AL25" s="185"/>
      <c r="AM25" s="131"/>
      <c r="AN25" s="131"/>
      <c r="AO25" s="174"/>
      <c r="AP25" s="242">
        <f t="shared" si="2"/>
        <v>0</v>
      </c>
      <c r="AQ25" s="242" t="b">
        <f t="shared" si="3"/>
        <v>1</v>
      </c>
      <c r="AR25" s="242">
        <f t="shared" si="4"/>
        <v>0</v>
      </c>
      <c r="AS25" s="242">
        <f t="shared" si="5"/>
        <v>0</v>
      </c>
      <c r="AT25" s="243">
        <f t="shared" si="6"/>
        <v>0</v>
      </c>
      <c r="AU25" s="242" t="str">
        <f t="shared" si="7"/>
        <v/>
      </c>
    </row>
    <row r="26" customHeight="1" spans="1:47">
      <c r="A26" s="136"/>
      <c r="B26" s="136"/>
      <c r="C26" s="136"/>
      <c r="D26" s="145"/>
      <c r="E26" s="145"/>
      <c r="F26" s="136"/>
      <c r="G26" s="136"/>
      <c r="H26" s="145"/>
      <c r="I26" s="145"/>
      <c r="J26" s="136"/>
      <c r="K26" s="136"/>
      <c r="L26" s="136"/>
      <c r="M26" s="136"/>
      <c r="N26" s="136"/>
      <c r="O26" s="136"/>
      <c r="P26" s="136"/>
      <c r="Q26" s="136"/>
      <c r="R26" s="136"/>
      <c r="S26" s="167"/>
      <c r="T26" s="167"/>
      <c r="U26" s="131"/>
      <c r="V26" s="168"/>
      <c r="W26" s="168"/>
      <c r="X26" s="168"/>
      <c r="Y26" s="131"/>
      <c r="Z26" s="131"/>
      <c r="AA26" s="131"/>
      <c r="AB26" s="131"/>
      <c r="AC26" s="131"/>
      <c r="AD26" s="131"/>
      <c r="AE26" s="131"/>
      <c r="AF26" s="131"/>
      <c r="AG26" s="132"/>
      <c r="AH26" s="169"/>
      <c r="AI26" s="131"/>
      <c r="AJ26" s="131"/>
      <c r="AK26" s="131"/>
      <c r="AL26" s="185"/>
      <c r="AM26" s="131"/>
      <c r="AN26" s="131"/>
      <c r="AO26" s="174"/>
      <c r="AP26" s="242">
        <f t="shared" si="2"/>
        <v>0</v>
      </c>
      <c r="AQ26" s="242" t="b">
        <f t="shared" si="3"/>
        <v>1</v>
      </c>
      <c r="AR26" s="242">
        <f t="shared" si="4"/>
        <v>0</v>
      </c>
      <c r="AS26" s="242">
        <f t="shared" si="5"/>
        <v>0</v>
      </c>
      <c r="AT26" s="243">
        <f t="shared" si="6"/>
        <v>0</v>
      </c>
      <c r="AU26" s="242" t="str">
        <f t="shared" si="7"/>
        <v/>
      </c>
    </row>
    <row r="27" customHeight="1" spans="1:47">
      <c r="A27" s="136"/>
      <c r="B27" s="136"/>
      <c r="C27" s="136"/>
      <c r="D27" s="145"/>
      <c r="E27" s="145"/>
      <c r="F27" s="136"/>
      <c r="G27" s="136"/>
      <c r="H27" s="145"/>
      <c r="I27" s="145"/>
      <c r="J27" s="136"/>
      <c r="K27" s="136"/>
      <c r="L27" s="136"/>
      <c r="M27" s="136"/>
      <c r="N27" s="136"/>
      <c r="O27" s="136"/>
      <c r="P27" s="136"/>
      <c r="Q27" s="136"/>
      <c r="R27" s="136"/>
      <c r="S27" s="167"/>
      <c r="T27" s="167"/>
      <c r="U27" s="131"/>
      <c r="V27" s="168"/>
      <c r="W27" s="168"/>
      <c r="X27" s="168"/>
      <c r="Y27" s="168"/>
      <c r="Z27" s="168"/>
      <c r="AA27" s="168"/>
      <c r="AB27" s="168"/>
      <c r="AC27" s="168"/>
      <c r="AD27" s="168"/>
      <c r="AE27" s="168"/>
      <c r="AF27" s="168"/>
      <c r="AG27" s="132"/>
      <c r="AH27" s="169"/>
      <c r="AI27" s="131"/>
      <c r="AJ27" s="131"/>
      <c r="AK27" s="131"/>
      <c r="AL27" s="185"/>
      <c r="AM27" s="131"/>
      <c r="AN27" s="131"/>
      <c r="AO27" s="174"/>
      <c r="AP27" s="242">
        <f t="shared" si="2"/>
        <v>0</v>
      </c>
      <c r="AQ27" s="242" t="b">
        <f t="shared" si="3"/>
        <v>1</v>
      </c>
      <c r="AR27" s="242">
        <f t="shared" si="4"/>
        <v>0</v>
      </c>
      <c r="AS27" s="242">
        <f t="shared" si="5"/>
        <v>0</v>
      </c>
      <c r="AT27" s="243">
        <f t="shared" si="6"/>
        <v>0</v>
      </c>
      <c r="AU27" s="242" t="str">
        <f t="shared" si="7"/>
        <v/>
      </c>
    </row>
    <row r="28" customHeight="1" spans="1:47">
      <c r="A28" s="136"/>
      <c r="B28" s="136"/>
      <c r="C28" s="136"/>
      <c r="D28" s="145"/>
      <c r="E28" s="145"/>
      <c r="F28" s="136"/>
      <c r="G28" s="136"/>
      <c r="H28" s="145"/>
      <c r="I28" s="145"/>
      <c r="J28" s="136"/>
      <c r="K28" s="136"/>
      <c r="L28" s="136"/>
      <c r="M28" s="136"/>
      <c r="N28" s="136"/>
      <c r="O28" s="136"/>
      <c r="P28" s="136"/>
      <c r="Q28" s="136"/>
      <c r="R28" s="136"/>
      <c r="S28" s="167"/>
      <c r="T28" s="167"/>
      <c r="U28" s="131"/>
      <c r="V28" s="168"/>
      <c r="W28" s="168"/>
      <c r="X28" s="168"/>
      <c r="Y28" s="168"/>
      <c r="Z28" s="168"/>
      <c r="AA28" s="168"/>
      <c r="AB28" s="168"/>
      <c r="AC28" s="168"/>
      <c r="AD28" s="168"/>
      <c r="AE28" s="168"/>
      <c r="AF28" s="168"/>
      <c r="AG28" s="132"/>
      <c r="AH28" s="169"/>
      <c r="AI28" s="131"/>
      <c r="AJ28" s="131"/>
      <c r="AK28" s="131"/>
      <c r="AL28" s="185"/>
      <c r="AM28" s="131">
        <f>ROUND(AK28*AL28/100,0)</f>
        <v>0</v>
      </c>
      <c r="AN28" s="131" t="str">
        <f>IF(AI28=0,"",(AM28-AI28)/AI28*100)</f>
        <v/>
      </c>
      <c r="AO28" s="174"/>
      <c r="AP28" s="242">
        <f t="shared" si="2"/>
        <v>0</v>
      </c>
      <c r="AQ28" s="242" t="b">
        <f t="shared" si="3"/>
        <v>1</v>
      </c>
      <c r="AR28" s="242">
        <f t="shared" si="4"/>
        <v>0</v>
      </c>
      <c r="AS28" s="242">
        <f t="shared" si="5"/>
        <v>0</v>
      </c>
      <c r="AT28" s="243">
        <f t="shared" si="6"/>
        <v>0</v>
      </c>
      <c r="AU28" s="242" t="str">
        <f t="shared" si="7"/>
        <v/>
      </c>
    </row>
    <row r="29" customHeight="1" spans="1:47">
      <c r="A29" s="51" t="s">
        <v>621</v>
      </c>
      <c r="B29" s="84"/>
      <c r="C29" s="84"/>
      <c r="D29" s="84"/>
      <c r="E29" s="29"/>
      <c r="F29" s="10"/>
      <c r="G29" s="10"/>
      <c r="H29" s="145"/>
      <c r="I29" s="11"/>
      <c r="J29" s="10"/>
      <c r="K29" s="10"/>
      <c r="L29" s="10"/>
      <c r="M29" s="10"/>
      <c r="N29" s="10"/>
      <c r="O29" s="10"/>
      <c r="P29" s="10"/>
      <c r="Q29" s="10"/>
      <c r="R29" s="10"/>
      <c r="S29" s="12"/>
      <c r="T29" s="12"/>
      <c r="U29" s="14">
        <f>SUM(U7:U28)</f>
        <v>0</v>
      </c>
      <c r="V29" s="14">
        <f>SUM(V7:V28)</f>
        <v>0</v>
      </c>
      <c r="W29" s="14">
        <f>SUM(W7:W28)</f>
        <v>0</v>
      </c>
      <c r="X29" s="14"/>
      <c r="Y29" s="14"/>
      <c r="Z29" s="14"/>
      <c r="AA29" s="14"/>
      <c r="AB29" s="14"/>
      <c r="AC29" s="14"/>
      <c r="AD29" s="14"/>
      <c r="AE29" s="14"/>
      <c r="AF29" s="14">
        <f>SUM(AF7:AF28)</f>
        <v>0</v>
      </c>
      <c r="AG29" s="13"/>
      <c r="AH29" s="15">
        <f>SUM(AH7:AH28)</f>
        <v>0</v>
      </c>
      <c r="AI29" s="14">
        <f>SUM(AI7:AI28)</f>
        <v>0</v>
      </c>
      <c r="AJ29" s="14"/>
      <c r="AK29" s="14">
        <f>SUM(AK7:AK28)</f>
        <v>0</v>
      </c>
      <c r="AL29" s="104"/>
      <c r="AM29" s="14">
        <f>SUM(AM7:AM28)</f>
        <v>0</v>
      </c>
      <c r="AN29" s="14" t="str">
        <f>IF(AI29=0,"",(AM29-AI29)/AI29*100)</f>
        <v/>
      </c>
      <c r="AO29" s="20"/>
      <c r="AP29" s="242">
        <f t="shared" si="2"/>
        <v>0</v>
      </c>
      <c r="AQ29" s="242" t="b">
        <f t="shared" si="3"/>
        <v>1</v>
      </c>
      <c r="AR29" s="242">
        <f t="shared" si="4"/>
        <v>0</v>
      </c>
      <c r="AS29" s="242">
        <f t="shared" si="5"/>
        <v>0</v>
      </c>
      <c r="AT29" s="243">
        <f t="shared" si="6"/>
        <v>0</v>
      </c>
      <c r="AU29" s="242" t="str">
        <f t="shared" si="7"/>
        <v/>
      </c>
    </row>
    <row r="30" customHeight="1" spans="1:47">
      <c r="A30" s="51" t="s">
        <v>1330</v>
      </c>
      <c r="B30" s="84"/>
      <c r="C30" s="84"/>
      <c r="D30" s="84"/>
      <c r="E30" s="29"/>
      <c r="F30" s="10"/>
      <c r="G30" s="10"/>
      <c r="H30" s="145"/>
      <c r="I30" s="20"/>
      <c r="J30" s="10"/>
      <c r="K30" s="10"/>
      <c r="L30" s="10"/>
      <c r="M30" s="10"/>
      <c r="N30" s="10"/>
      <c r="O30" s="10"/>
      <c r="P30" s="10"/>
      <c r="Q30" s="10"/>
      <c r="R30" s="10"/>
      <c r="S30" s="12"/>
      <c r="T30" s="12"/>
      <c r="U30" s="14"/>
      <c r="V30" s="73"/>
      <c r="W30" s="73"/>
      <c r="X30" s="73"/>
      <c r="Y30" s="73"/>
      <c r="Z30" s="73"/>
      <c r="AA30" s="73"/>
      <c r="AB30" s="73"/>
      <c r="AC30" s="73"/>
      <c r="AD30" s="73"/>
      <c r="AE30" s="73"/>
      <c r="AF30" s="73"/>
      <c r="AG30" s="13">
        <f>SUM(AG7:AG28)</f>
        <v>0</v>
      </c>
      <c r="AH30" s="15"/>
      <c r="AI30" s="14"/>
      <c r="AJ30" s="14">
        <f>SUM(AJ7:AJ28)</f>
        <v>0</v>
      </c>
      <c r="AK30" s="14"/>
      <c r="AL30" s="104"/>
      <c r="AM30" s="14"/>
      <c r="AN30" s="14" t="str">
        <f>IF(AI30=0,"",(AM30-AI30)/AI30*100)</f>
        <v/>
      </c>
      <c r="AO30" s="20"/>
      <c r="AP30" s="242">
        <f t="shared" si="2"/>
        <v>0</v>
      </c>
      <c r="AQ30" s="242" t="b">
        <f t="shared" si="3"/>
        <v>1</v>
      </c>
      <c r="AR30" s="242">
        <f t="shared" si="4"/>
        <v>0</v>
      </c>
      <c r="AS30" s="242">
        <f t="shared" si="5"/>
        <v>0</v>
      </c>
      <c r="AT30" s="243">
        <f t="shared" si="6"/>
        <v>0</v>
      </c>
      <c r="AU30" s="242" t="str">
        <f t="shared" si="7"/>
        <v/>
      </c>
    </row>
    <row r="31" customHeight="1" spans="1:47">
      <c r="A31" s="51" t="s">
        <v>621</v>
      </c>
      <c r="B31" s="84"/>
      <c r="C31" s="84"/>
      <c r="D31" s="84"/>
      <c r="E31" s="29"/>
      <c r="F31" s="10"/>
      <c r="G31" s="10"/>
      <c r="H31" s="136"/>
      <c r="I31" s="10"/>
      <c r="J31" s="10"/>
      <c r="K31" s="10"/>
      <c r="L31" s="10"/>
      <c r="M31" s="10"/>
      <c r="N31" s="10"/>
      <c r="O31" s="10"/>
      <c r="P31" s="10"/>
      <c r="Q31" s="10"/>
      <c r="R31" s="10"/>
      <c r="S31" s="12"/>
      <c r="T31" s="12"/>
      <c r="U31" s="14">
        <f>U29-U30</f>
        <v>0</v>
      </c>
      <c r="V31" s="73">
        <f>V29-V30</f>
        <v>0</v>
      </c>
      <c r="W31" s="73">
        <f>W29-W30</f>
        <v>0</v>
      </c>
      <c r="X31" s="73"/>
      <c r="Y31" s="73"/>
      <c r="Z31" s="73"/>
      <c r="AA31" s="73"/>
      <c r="AB31" s="73"/>
      <c r="AC31" s="73"/>
      <c r="AD31" s="73"/>
      <c r="AE31" s="73"/>
      <c r="AF31" s="73">
        <f>AF29-AG30</f>
        <v>0</v>
      </c>
      <c r="AG31" s="13"/>
      <c r="AH31" s="15">
        <f>AH29-AH30</f>
        <v>0</v>
      </c>
      <c r="AI31" s="14">
        <f>AI29-AJ30</f>
        <v>0</v>
      </c>
      <c r="AJ31" s="14"/>
      <c r="AK31" s="14">
        <f>AK29</f>
        <v>0</v>
      </c>
      <c r="AL31" s="14"/>
      <c r="AM31" s="14">
        <f>AM29</f>
        <v>0</v>
      </c>
      <c r="AN31" s="14" t="str">
        <f>IF(AI31=0,"",(AM31-AI31)/AI31*100)</f>
        <v/>
      </c>
      <c r="AO31" s="20"/>
      <c r="AP31" s="242">
        <f t="shared" si="2"/>
        <v>0</v>
      </c>
      <c r="AQ31" s="242" t="b">
        <f t="shared" si="3"/>
        <v>1</v>
      </c>
      <c r="AR31" s="242">
        <f t="shared" si="4"/>
        <v>0</v>
      </c>
      <c r="AS31" s="242">
        <f t="shared" si="5"/>
        <v>0</v>
      </c>
      <c r="AT31" s="243">
        <f t="shared" si="6"/>
        <v>0</v>
      </c>
      <c r="AU31" s="242" t="str">
        <f t="shared" si="7"/>
        <v/>
      </c>
    </row>
    <row r="32" customHeight="1" spans="1:37">
      <c r="A32" s="17" t="e">
        <f>#REF!&amp;#REF!</f>
        <v>#REF!</v>
      </c>
      <c r="B32" s="17"/>
      <c r="C32" s="17"/>
      <c r="H32" s="126"/>
      <c r="AK32" s="27" t="e">
        <f>"评估人员："&amp;#REF!</f>
        <v>#REF!</v>
      </c>
    </row>
    <row r="33" customHeight="1" spans="1:8">
      <c r="A33" s="17" t="e">
        <f>CONCATENATE(#REF!,#REF!,#REF!,#REF!,#REF!,#REF!,#REF!)</f>
        <v>#REF!</v>
      </c>
      <c r="B33" s="17"/>
      <c r="C33" s="17"/>
      <c r="H33" s="126"/>
    </row>
    <row r="34" customHeight="1" spans="8:8">
      <c r="H34" s="126"/>
    </row>
    <row r="35" customHeight="1" spans="8:8">
      <c r="H35" s="126"/>
    </row>
    <row r="36" customHeight="1" spans="8:8">
      <c r="H36" s="126"/>
    </row>
    <row r="37" customHeight="1" spans="8:8">
      <c r="H37" s="126"/>
    </row>
    <row r="38" customHeight="1" spans="8:8">
      <c r="H38" s="126"/>
    </row>
    <row r="39" customHeight="1" spans="8:8">
      <c r="H39" s="126"/>
    </row>
    <row r="40" customHeight="1" spans="8:8">
      <c r="H40" s="126"/>
    </row>
    <row r="41" customHeight="1" spans="8:8">
      <c r="H41" s="126"/>
    </row>
    <row r="42" customHeight="1" spans="8:8">
      <c r="H42" s="126"/>
    </row>
    <row r="43" customHeight="1" spans="8:8">
      <c r="H43" s="126"/>
    </row>
    <row r="44" customHeight="1" spans="8:8">
      <c r="H44" s="126"/>
    </row>
    <row r="45" customHeight="1" spans="8:8">
      <c r="H45" s="126"/>
    </row>
    <row r="46" customHeight="1" spans="8:8">
      <c r="H46" s="126"/>
    </row>
    <row r="47" customHeight="1" spans="8:8">
      <c r="H47" s="126"/>
    </row>
    <row r="48" customHeight="1" spans="8:8">
      <c r="H48" s="126"/>
    </row>
    <row r="49" customHeight="1" spans="8:8">
      <c r="H49" s="126"/>
    </row>
    <row r="50" customHeight="1" spans="8:8">
      <c r="H50" s="126"/>
    </row>
    <row r="51" customHeight="1" spans="8:8">
      <c r="H51" s="126"/>
    </row>
    <row r="52" customHeight="1" spans="8:8">
      <c r="H52" s="126"/>
    </row>
    <row r="53" customHeight="1" spans="8:8">
      <c r="H53" s="126"/>
    </row>
    <row r="54" customHeight="1" spans="8:8">
      <c r="H54" s="126"/>
    </row>
    <row r="55" customHeight="1" spans="8:8">
      <c r="H55" s="126"/>
    </row>
    <row r="56" customHeight="1" spans="8:8">
      <c r="H56" s="126"/>
    </row>
    <row r="57" customHeight="1" spans="8:8">
      <c r="H57" s="126"/>
    </row>
    <row r="58" customHeight="1" spans="8:8">
      <c r="H58" s="126"/>
    </row>
    <row r="59" customHeight="1" spans="8:8">
      <c r="H59" s="126"/>
    </row>
    <row r="60" customHeight="1" spans="8:8">
      <c r="H60" s="126"/>
    </row>
    <row r="61" customHeight="1" spans="8:8">
      <c r="H61" s="126"/>
    </row>
    <row r="62" customHeight="1" spans="8:8">
      <c r="H62" s="126"/>
    </row>
    <row r="63" customHeight="1" spans="8:8">
      <c r="H63" s="126"/>
    </row>
    <row r="64" customHeight="1" spans="8:8">
      <c r="H64" s="126"/>
    </row>
    <row r="65" customHeight="1" spans="8:8">
      <c r="H65" s="126"/>
    </row>
    <row r="66" customHeight="1" spans="8:8">
      <c r="H66" s="126"/>
    </row>
    <row r="67" customHeight="1" spans="8:8">
      <c r="H67" s="126"/>
    </row>
    <row r="68" customHeight="1" spans="8:8">
      <c r="H68" s="126"/>
    </row>
    <row r="69" customHeight="1" spans="8:8">
      <c r="H69" s="126"/>
    </row>
    <row r="70" customHeight="1" spans="8:8">
      <c r="H70" s="126"/>
    </row>
    <row r="71" customHeight="1" spans="8:8">
      <c r="H71" s="126"/>
    </row>
    <row r="72" customHeight="1" spans="8:8">
      <c r="H72" s="126"/>
    </row>
    <row r="73" customHeight="1" spans="8:8">
      <c r="H73" s="126"/>
    </row>
    <row r="74" customHeight="1" spans="8:8">
      <c r="H74" s="126"/>
    </row>
    <row r="75" customHeight="1" spans="8:8">
      <c r="H75" s="126"/>
    </row>
    <row r="76" customHeight="1" spans="8:8">
      <c r="H76" s="126"/>
    </row>
    <row r="77" customHeight="1" spans="8:8">
      <c r="H77" s="126"/>
    </row>
    <row r="78" customHeight="1" spans="8:8">
      <c r="H78" s="126"/>
    </row>
    <row r="79" customHeight="1" spans="8:8">
      <c r="H79" s="126"/>
    </row>
    <row r="80" customHeight="1" spans="8:8">
      <c r="H80" s="126"/>
    </row>
    <row r="81" customHeight="1" spans="8:8">
      <c r="H81" s="126"/>
    </row>
    <row r="82" customHeight="1" spans="8:8">
      <c r="H82" s="126"/>
    </row>
    <row r="83" customHeight="1" spans="8:8">
      <c r="H83" s="126"/>
    </row>
    <row r="84" customHeight="1" spans="8:8">
      <c r="H84" s="126"/>
    </row>
    <row r="85" customHeight="1" spans="8:8">
      <c r="H85" s="126"/>
    </row>
    <row r="86" customHeight="1" spans="8:8">
      <c r="H86" s="126"/>
    </row>
    <row r="87" customHeight="1" spans="8:8">
      <c r="H87" s="126"/>
    </row>
    <row r="88" customHeight="1" spans="8:8">
      <c r="H88" s="126"/>
    </row>
    <row r="89" customHeight="1" spans="8:8">
      <c r="H89" s="126"/>
    </row>
    <row r="90" customHeight="1" spans="8:8">
      <c r="H90" s="126"/>
    </row>
    <row r="91" customHeight="1" spans="8:8">
      <c r="H91" s="126"/>
    </row>
    <row r="92" customHeight="1" spans="8:8">
      <c r="H92" s="126"/>
    </row>
    <row r="93" customHeight="1" spans="8:8">
      <c r="H93" s="126"/>
    </row>
    <row r="94" customHeight="1" spans="8:8">
      <c r="H94" s="126"/>
    </row>
    <row r="95" customHeight="1" spans="8:8">
      <c r="H95" s="126"/>
    </row>
    <row r="96" customHeight="1" spans="8:8">
      <c r="H96" s="126"/>
    </row>
    <row r="97" customHeight="1" spans="8:8">
      <c r="H97" s="126"/>
    </row>
    <row r="98" customHeight="1" spans="8:8">
      <c r="H98" s="126"/>
    </row>
    <row r="99" customHeight="1" spans="8:8">
      <c r="H99" s="126"/>
    </row>
    <row r="100" customHeight="1" spans="8:8">
      <c r="H100" s="126"/>
    </row>
    <row r="101" customHeight="1" spans="8:8">
      <c r="H101" s="126"/>
    </row>
    <row r="102" customHeight="1" spans="8:8">
      <c r="H102" s="126"/>
    </row>
    <row r="103" customHeight="1" spans="8:8">
      <c r="H103" s="126"/>
    </row>
    <row r="104" customHeight="1" spans="8:8">
      <c r="H104" s="126"/>
    </row>
    <row r="105" customHeight="1" spans="8:8">
      <c r="H105" s="126"/>
    </row>
    <row r="106" customHeight="1" spans="8:8">
      <c r="H106" s="126"/>
    </row>
    <row r="107" customHeight="1" spans="8:8">
      <c r="H107" s="126"/>
    </row>
    <row r="108" customHeight="1" spans="8:8">
      <c r="H108" s="126"/>
    </row>
    <row r="109" customHeight="1" spans="8:8">
      <c r="H109" s="126"/>
    </row>
    <row r="110" customHeight="1" spans="8:8">
      <c r="H110" s="126"/>
    </row>
    <row r="111" customHeight="1" spans="8:8">
      <c r="H111" s="126"/>
    </row>
    <row r="112" customHeight="1" spans="8:8">
      <c r="H112" s="126"/>
    </row>
    <row r="113" customHeight="1" spans="8:8">
      <c r="H113" s="126"/>
    </row>
    <row r="114" customHeight="1" spans="8:8">
      <c r="H114" s="126"/>
    </row>
    <row r="115" customHeight="1" spans="8:8">
      <c r="H115" s="126"/>
    </row>
    <row r="116" customHeight="1" spans="8:8">
      <c r="H116" s="126"/>
    </row>
    <row r="117" customHeight="1" spans="8:8">
      <c r="H117" s="126"/>
    </row>
    <row r="118" customHeight="1" spans="8:8">
      <c r="H118" s="126"/>
    </row>
    <row r="119" customHeight="1" spans="8:8">
      <c r="H119" s="126"/>
    </row>
    <row r="120" customHeight="1" spans="8:8">
      <c r="H120" s="126"/>
    </row>
    <row r="121" customHeight="1" spans="8:8">
      <c r="H121" s="126"/>
    </row>
    <row r="122" customHeight="1" spans="8:8">
      <c r="H122" s="126"/>
    </row>
    <row r="123" customHeight="1" spans="8:8">
      <c r="H123" s="126"/>
    </row>
    <row r="124" customHeight="1" spans="8:8">
      <c r="H124" s="126"/>
    </row>
    <row r="125" customHeight="1" spans="8:8">
      <c r="H125" s="126"/>
    </row>
    <row r="126" customHeight="1" spans="8:8">
      <c r="H126" s="126"/>
    </row>
    <row r="127" customHeight="1" spans="8:8">
      <c r="H127" s="126"/>
    </row>
    <row r="128" customHeight="1" spans="8:8">
      <c r="H128" s="126"/>
    </row>
    <row r="129" customHeight="1" spans="8:8">
      <c r="H129" s="126"/>
    </row>
    <row r="130" customHeight="1" spans="8:8">
      <c r="H130" s="126"/>
    </row>
    <row r="131" customHeight="1" spans="8:8">
      <c r="H131" s="126"/>
    </row>
    <row r="132" customHeight="1" spans="8:8">
      <c r="H132" s="126"/>
    </row>
    <row r="133" customHeight="1" spans="8:8">
      <c r="H133" s="126"/>
    </row>
    <row r="134" customHeight="1" spans="8:8">
      <c r="H134" s="126"/>
    </row>
    <row r="135" customHeight="1" spans="8:8">
      <c r="H135" s="126"/>
    </row>
    <row r="136" customHeight="1" spans="8:8">
      <c r="H136" s="126"/>
    </row>
    <row r="137" customHeight="1" spans="8:8">
      <c r="H137" s="126"/>
    </row>
    <row r="138" customHeight="1" spans="8:8">
      <c r="H138" s="126"/>
    </row>
    <row r="139" customHeight="1" spans="8:8">
      <c r="H139" s="126"/>
    </row>
    <row r="140" customHeight="1" spans="8:8">
      <c r="H140" s="126"/>
    </row>
    <row r="141" customHeight="1" spans="8:8">
      <c r="H141" s="126"/>
    </row>
    <row r="142" customHeight="1" spans="8:8">
      <c r="H142" s="126"/>
    </row>
    <row r="143" customHeight="1" spans="8:8">
      <c r="H143" s="126"/>
    </row>
    <row r="144" customHeight="1" spans="8:8">
      <c r="H144" s="126"/>
    </row>
    <row r="145" customHeight="1" spans="8:8">
      <c r="H145" s="126"/>
    </row>
    <row r="146" customHeight="1" spans="8:8">
      <c r="H146" s="126"/>
    </row>
    <row r="147" customHeight="1" spans="8:8">
      <c r="H147" s="126"/>
    </row>
    <row r="148" customHeight="1" spans="8:8">
      <c r="H148" s="126"/>
    </row>
    <row r="149" customHeight="1" spans="8:8">
      <c r="H149" s="126"/>
    </row>
    <row r="150" customHeight="1" spans="8:8">
      <c r="H150" s="126"/>
    </row>
    <row r="151" customHeight="1" spans="8:8">
      <c r="H151" s="126"/>
    </row>
    <row r="152" customHeight="1" spans="8:8">
      <c r="H152" s="126"/>
    </row>
    <row r="153" customHeight="1" spans="8:8">
      <c r="H153" s="126"/>
    </row>
    <row r="154" customHeight="1" spans="8:8">
      <c r="H154" s="126"/>
    </row>
    <row r="155" customHeight="1" spans="8:8">
      <c r="H155" s="126"/>
    </row>
    <row r="156" customHeight="1" spans="8:8">
      <c r="H156" s="126"/>
    </row>
    <row r="157" customHeight="1" spans="8:8">
      <c r="H157" s="126"/>
    </row>
    <row r="158" customHeight="1" spans="8:8">
      <c r="H158" s="126"/>
    </row>
    <row r="159" customHeight="1" spans="8:8">
      <c r="H159" s="126"/>
    </row>
    <row r="160" customHeight="1" spans="8:8">
      <c r="H160" s="126"/>
    </row>
    <row r="161" customHeight="1" spans="8:8">
      <c r="H161" s="126"/>
    </row>
    <row r="162" customHeight="1" spans="8:8">
      <c r="H162" s="126"/>
    </row>
    <row r="163" customHeight="1" spans="8:8">
      <c r="H163" s="126"/>
    </row>
    <row r="164" customHeight="1" spans="8:8">
      <c r="H164" s="126"/>
    </row>
    <row r="165" customHeight="1" spans="8:8">
      <c r="H165" s="126"/>
    </row>
    <row r="166" customHeight="1" spans="8:8">
      <c r="H166" s="126"/>
    </row>
    <row r="167" customHeight="1" spans="8:8">
      <c r="H167" s="126"/>
    </row>
    <row r="168" customHeight="1" spans="8:8">
      <c r="H168" s="126"/>
    </row>
    <row r="169" customHeight="1" spans="8:8">
      <c r="H169" s="126"/>
    </row>
    <row r="170" customHeight="1" spans="8:8">
      <c r="H170" s="126"/>
    </row>
    <row r="171" customHeight="1" spans="8:8">
      <c r="H171" s="126"/>
    </row>
    <row r="172" customHeight="1" spans="8:8">
      <c r="H172" s="126"/>
    </row>
    <row r="173" customHeight="1" spans="8:8">
      <c r="H173" s="126"/>
    </row>
    <row r="174" customHeight="1" spans="8:8">
      <c r="H174" s="126"/>
    </row>
    <row r="175" customHeight="1" spans="8:8">
      <c r="H175" s="126"/>
    </row>
    <row r="176" customHeight="1" spans="8:8">
      <c r="H176" s="126"/>
    </row>
    <row r="177" customHeight="1" spans="8:8">
      <c r="H177" s="126"/>
    </row>
    <row r="178" customHeight="1" spans="8:8">
      <c r="H178" s="126"/>
    </row>
    <row r="179" customHeight="1" spans="8:8">
      <c r="H179" s="126"/>
    </row>
    <row r="180" customHeight="1" spans="8:8">
      <c r="H180" s="126"/>
    </row>
    <row r="181" customHeight="1" spans="8:8">
      <c r="H181" s="126"/>
    </row>
    <row r="182" customHeight="1" spans="8:8">
      <c r="H182" s="126"/>
    </row>
    <row r="183" customHeight="1" spans="8:8">
      <c r="H183" s="126"/>
    </row>
    <row r="184" customHeight="1" spans="8:8">
      <c r="H184" s="126"/>
    </row>
    <row r="185" customHeight="1" spans="8:8">
      <c r="H185" s="126"/>
    </row>
    <row r="186" customHeight="1" spans="8:8">
      <c r="H186" s="126"/>
    </row>
    <row r="187" customHeight="1" spans="8:8">
      <c r="H187" s="126"/>
    </row>
    <row r="188" customHeight="1" spans="8:8">
      <c r="H188" s="126"/>
    </row>
    <row r="189" customHeight="1" spans="8:8">
      <c r="H189" s="126"/>
    </row>
    <row r="190" customHeight="1" spans="8:8">
      <c r="H190" s="126"/>
    </row>
    <row r="191" customHeight="1" spans="8:8">
      <c r="H191" s="126"/>
    </row>
    <row r="192" customHeight="1" spans="8:8">
      <c r="H192" s="126"/>
    </row>
    <row r="193" customHeight="1" spans="8:8">
      <c r="H193" s="126"/>
    </row>
    <row r="194" customHeight="1" spans="8:8">
      <c r="H194" s="126"/>
    </row>
    <row r="195" customHeight="1" spans="8:8">
      <c r="H195" s="126"/>
    </row>
    <row r="196" customHeight="1" spans="8:8">
      <c r="H196" s="126"/>
    </row>
    <row r="197" customHeight="1" spans="8:8">
      <c r="H197" s="126"/>
    </row>
    <row r="198" customHeight="1" spans="8:8">
      <c r="H198" s="126"/>
    </row>
    <row r="199" customHeight="1" spans="8:8">
      <c r="H199" s="126"/>
    </row>
    <row r="200" customHeight="1" spans="8:8">
      <c r="H200" s="126"/>
    </row>
    <row r="201" customHeight="1" spans="8:8">
      <c r="H201" s="126"/>
    </row>
    <row r="202" customHeight="1" spans="8:8">
      <c r="H202" s="126"/>
    </row>
    <row r="203" customHeight="1" spans="8:8">
      <c r="H203" s="126"/>
    </row>
    <row r="204" customHeight="1" spans="8:8">
      <c r="H204" s="126"/>
    </row>
    <row r="205" customHeight="1" spans="8:8">
      <c r="H205" s="126"/>
    </row>
    <row r="206" customHeight="1" spans="8:8">
      <c r="H206" s="126"/>
    </row>
    <row r="207" customHeight="1" spans="8:8">
      <c r="H207" s="126"/>
    </row>
    <row r="208" customHeight="1" spans="8:8">
      <c r="H208" s="126"/>
    </row>
    <row r="209" customHeight="1" spans="8:8">
      <c r="H209" s="126"/>
    </row>
    <row r="210" customHeight="1" spans="8:8">
      <c r="H210" s="126"/>
    </row>
    <row r="211" customHeight="1" spans="8:8">
      <c r="H211" s="126"/>
    </row>
    <row r="212" customHeight="1" spans="8:8">
      <c r="H212" s="126"/>
    </row>
    <row r="213" customHeight="1" spans="8:8">
      <c r="H213" s="126"/>
    </row>
    <row r="214" customHeight="1" spans="8:8">
      <c r="H214" s="126"/>
    </row>
    <row r="215" customHeight="1" spans="8:8">
      <c r="H215" s="126"/>
    </row>
    <row r="216" customHeight="1" spans="8:8">
      <c r="H216" s="126"/>
    </row>
    <row r="217" customHeight="1" spans="8:8">
      <c r="H217" s="126"/>
    </row>
    <row r="218" customHeight="1" spans="8:8">
      <c r="H218" s="126"/>
    </row>
    <row r="219" customHeight="1" spans="8:8">
      <c r="H219" s="126"/>
    </row>
    <row r="220" customHeight="1" spans="8:8">
      <c r="H220" s="126"/>
    </row>
    <row r="221" customHeight="1" spans="8:8">
      <c r="H221" s="126"/>
    </row>
    <row r="222" customHeight="1" spans="8:8">
      <c r="H222" s="126"/>
    </row>
    <row r="223" customHeight="1" spans="8:8">
      <c r="H223" s="126"/>
    </row>
    <row r="224" customHeight="1" spans="8:8">
      <c r="H224" s="126"/>
    </row>
    <row r="225" customHeight="1" spans="8:8">
      <c r="H225" s="126"/>
    </row>
    <row r="226" customHeight="1" spans="8:8">
      <c r="H226" s="126"/>
    </row>
    <row r="227" customHeight="1" spans="8:8">
      <c r="H227" s="126"/>
    </row>
    <row r="228" customHeight="1" spans="8:8">
      <c r="H228" s="126"/>
    </row>
    <row r="229" customHeight="1" spans="8:8">
      <c r="H229" s="126"/>
    </row>
    <row r="230" customHeight="1" spans="8:8">
      <c r="H230" s="126"/>
    </row>
    <row r="231" customHeight="1" spans="8:8">
      <c r="H231" s="126"/>
    </row>
    <row r="232" customHeight="1" spans="8:8">
      <c r="H232" s="126"/>
    </row>
    <row r="233" customHeight="1" spans="8:8">
      <c r="H233" s="126"/>
    </row>
    <row r="234" customHeight="1" spans="8:8">
      <c r="H234" s="126"/>
    </row>
    <row r="235" customHeight="1" spans="8:8">
      <c r="H235" s="126"/>
    </row>
    <row r="236" customHeight="1" spans="8:8">
      <c r="H236" s="126"/>
    </row>
    <row r="237" customHeight="1" spans="8:8">
      <c r="H237" s="126"/>
    </row>
    <row r="238" customHeight="1" spans="8:8">
      <c r="H238" s="126"/>
    </row>
    <row r="239" customHeight="1" spans="8:8">
      <c r="H239" s="126"/>
    </row>
    <row r="240" customHeight="1" spans="8:8">
      <c r="H240" s="126"/>
    </row>
    <row r="241" customHeight="1" spans="8:8">
      <c r="H241" s="126"/>
    </row>
    <row r="242" customHeight="1" spans="8:8">
      <c r="H242" s="126"/>
    </row>
    <row r="243" customHeight="1" spans="8:8">
      <c r="H243" s="126"/>
    </row>
    <row r="244" customHeight="1" spans="8:8">
      <c r="H244" s="126"/>
    </row>
    <row r="245" customHeight="1" spans="8:8">
      <c r="H245" s="126"/>
    </row>
    <row r="246" customHeight="1" spans="8:8">
      <c r="H246" s="126"/>
    </row>
    <row r="247" customHeight="1" spans="8:8">
      <c r="H247" s="126"/>
    </row>
    <row r="248" customHeight="1" spans="8:8">
      <c r="H248" s="126"/>
    </row>
    <row r="249" customHeight="1" spans="8:8">
      <c r="H249" s="126"/>
    </row>
    <row r="250" customHeight="1" spans="8:8">
      <c r="H250" s="126"/>
    </row>
    <row r="251" customHeight="1" spans="8:8">
      <c r="H251" s="126"/>
    </row>
    <row r="252" customHeight="1" spans="8:8">
      <c r="H252" s="126"/>
    </row>
    <row r="253" customHeight="1" spans="8:8">
      <c r="H253" s="126"/>
    </row>
    <row r="254" customHeight="1" spans="8:8">
      <c r="H254" s="126"/>
    </row>
    <row r="255" customHeight="1" spans="8:8">
      <c r="H255" s="126"/>
    </row>
    <row r="256" customHeight="1" spans="8:8">
      <c r="H256" s="126"/>
    </row>
    <row r="257" customHeight="1" spans="8:8">
      <c r="H257" s="126"/>
    </row>
    <row r="258" customHeight="1" spans="8:8">
      <c r="H258" s="126"/>
    </row>
    <row r="259" customHeight="1" spans="8:8">
      <c r="H259" s="126"/>
    </row>
    <row r="260" customHeight="1" spans="8:8">
      <c r="H260" s="126"/>
    </row>
    <row r="261" customHeight="1" spans="8:8">
      <c r="H261" s="126"/>
    </row>
    <row r="262" customHeight="1" spans="8:8">
      <c r="H262" s="126"/>
    </row>
    <row r="263" customHeight="1" spans="8:8">
      <c r="H263" s="126"/>
    </row>
    <row r="264" customHeight="1" spans="8:8">
      <c r="H264" s="126"/>
    </row>
    <row r="265" customHeight="1" spans="8:8">
      <c r="H265" s="126"/>
    </row>
    <row r="266" customHeight="1" spans="8:8">
      <c r="H266" s="126"/>
    </row>
    <row r="267" customHeight="1" spans="8:8">
      <c r="H267" s="126"/>
    </row>
    <row r="268" customHeight="1" spans="8:8">
      <c r="H268" s="126"/>
    </row>
    <row r="269" customHeight="1" spans="8:8">
      <c r="H269" s="126"/>
    </row>
    <row r="270" customHeight="1" spans="8:8">
      <c r="H270" s="126"/>
    </row>
    <row r="271" customHeight="1" spans="8:8">
      <c r="H271" s="126"/>
    </row>
    <row r="272" customHeight="1" spans="8:8">
      <c r="H272" s="126"/>
    </row>
    <row r="273" customHeight="1" spans="8:8">
      <c r="H273" s="126"/>
    </row>
    <row r="274" customHeight="1" spans="8:8">
      <c r="H274" s="126"/>
    </row>
    <row r="275" customHeight="1" spans="8:8">
      <c r="H275" s="126"/>
    </row>
    <row r="276" customHeight="1" spans="8:8">
      <c r="H276" s="126"/>
    </row>
    <row r="277" customHeight="1" spans="8:8">
      <c r="H277" s="126"/>
    </row>
    <row r="278" customHeight="1" spans="8:8">
      <c r="H278" s="126"/>
    </row>
    <row r="279" customHeight="1" spans="8:8">
      <c r="H279" s="126"/>
    </row>
    <row r="280" customHeight="1" spans="8:8">
      <c r="H280" s="126"/>
    </row>
    <row r="281" customHeight="1" spans="8:8">
      <c r="H281" s="126"/>
    </row>
    <row r="282" customHeight="1" spans="8:8">
      <c r="H282" s="126"/>
    </row>
    <row r="283" customHeight="1" spans="8:8">
      <c r="H283" s="126"/>
    </row>
    <row r="284" customHeight="1" spans="8:8">
      <c r="H284" s="126"/>
    </row>
    <row r="285" customHeight="1" spans="8:8">
      <c r="H285" s="126"/>
    </row>
    <row r="286" customHeight="1" spans="8:8">
      <c r="H286" s="126"/>
    </row>
    <row r="287" customHeight="1" spans="8:8">
      <c r="H287" s="126"/>
    </row>
    <row r="288" customHeight="1" spans="8:8">
      <c r="H288" s="126"/>
    </row>
    <row r="289" customHeight="1" spans="8:8">
      <c r="H289" s="126"/>
    </row>
    <row r="290" customHeight="1" spans="8:8">
      <c r="H290" s="126"/>
    </row>
    <row r="291" customHeight="1" spans="8:8">
      <c r="H291" s="126"/>
    </row>
    <row r="292" customHeight="1" spans="8:8">
      <c r="H292" s="126"/>
    </row>
    <row r="293" customHeight="1" spans="8:8">
      <c r="H293" s="126"/>
    </row>
    <row r="294" customHeight="1" spans="8:8">
      <c r="H294" s="126"/>
    </row>
    <row r="295" customHeight="1" spans="8:8">
      <c r="H295" s="126"/>
    </row>
    <row r="296" customHeight="1" spans="8:8">
      <c r="H296" s="126"/>
    </row>
    <row r="297" customHeight="1" spans="8:8">
      <c r="H297" s="126"/>
    </row>
    <row r="298" customHeight="1" spans="8:8">
      <c r="H298" s="126"/>
    </row>
    <row r="299" customHeight="1" spans="8:8">
      <c r="H299" s="126"/>
    </row>
    <row r="300" customHeight="1" spans="8:8">
      <c r="H300" s="126"/>
    </row>
    <row r="301" customHeight="1" spans="8:8">
      <c r="H301" s="126"/>
    </row>
    <row r="302" customHeight="1" spans="8:8">
      <c r="H302" s="126"/>
    </row>
    <row r="303" customHeight="1" spans="8:8">
      <c r="H303" s="126"/>
    </row>
    <row r="304" customHeight="1" spans="8:8">
      <c r="H304" s="126"/>
    </row>
    <row r="305" customHeight="1" spans="8:8">
      <c r="H305" s="126"/>
    </row>
    <row r="306" customHeight="1" spans="8:8">
      <c r="H306" s="126"/>
    </row>
    <row r="307" customHeight="1" spans="8:8">
      <c r="H307" s="126"/>
    </row>
    <row r="308" customHeight="1" spans="8:8">
      <c r="H308" s="126"/>
    </row>
    <row r="309" customHeight="1" spans="8:8">
      <c r="H309" s="126"/>
    </row>
    <row r="310" customHeight="1" spans="8:8">
      <c r="H310" s="126"/>
    </row>
    <row r="311" customHeight="1" spans="8:8">
      <c r="H311" s="126"/>
    </row>
    <row r="312" customHeight="1" spans="8:8">
      <c r="H312" s="126"/>
    </row>
    <row r="313" customHeight="1" spans="8:8">
      <c r="H313" s="126"/>
    </row>
    <row r="314" customHeight="1" spans="8:8">
      <c r="H314" s="126"/>
    </row>
    <row r="315" customHeight="1" spans="8:8">
      <c r="H315" s="126"/>
    </row>
    <row r="316" customHeight="1" spans="8:8">
      <c r="H316" s="126"/>
    </row>
    <row r="317" customHeight="1" spans="8:8">
      <c r="H317" s="126"/>
    </row>
    <row r="318" customHeight="1" spans="8:8">
      <c r="H318" s="126"/>
    </row>
    <row r="319" customHeight="1" spans="8:8">
      <c r="H319" s="126"/>
    </row>
    <row r="320" customHeight="1" spans="8:8">
      <c r="H320" s="126"/>
    </row>
    <row r="321" customHeight="1" spans="8:8">
      <c r="H321" s="126"/>
    </row>
    <row r="322" customHeight="1" spans="8:8">
      <c r="H322" s="126"/>
    </row>
    <row r="323" customHeight="1" spans="8:8">
      <c r="H323" s="126"/>
    </row>
    <row r="324" customHeight="1" spans="8:8">
      <c r="H324" s="126"/>
    </row>
    <row r="325" customHeight="1" spans="8:8">
      <c r="H325" s="126"/>
    </row>
    <row r="326" customHeight="1" spans="8:8">
      <c r="H326" s="126"/>
    </row>
    <row r="327" customHeight="1" spans="8:8">
      <c r="H327" s="126"/>
    </row>
    <row r="328" customHeight="1" spans="8:8">
      <c r="H328" s="126"/>
    </row>
    <row r="329" customHeight="1" spans="8:8">
      <c r="H329" s="126"/>
    </row>
    <row r="330" customHeight="1" spans="8:8">
      <c r="H330" s="126"/>
    </row>
    <row r="331" customHeight="1" spans="8:8">
      <c r="H331" s="126"/>
    </row>
    <row r="332" customHeight="1" spans="8:8">
      <c r="H332" s="126"/>
    </row>
    <row r="333" customHeight="1" spans="8:8">
      <c r="H333" s="126"/>
    </row>
    <row r="334" customHeight="1" spans="8:8">
      <c r="H334" s="126"/>
    </row>
    <row r="335" customHeight="1" spans="8:8">
      <c r="H335" s="126"/>
    </row>
    <row r="336" customHeight="1" spans="8:8">
      <c r="H336" s="126"/>
    </row>
    <row r="337" customHeight="1" spans="8:8">
      <c r="H337" s="126"/>
    </row>
    <row r="338" customHeight="1" spans="8:8">
      <c r="H338" s="126"/>
    </row>
    <row r="339" customHeight="1" spans="8:8">
      <c r="H339" s="126"/>
    </row>
    <row r="340" customHeight="1" spans="8:8">
      <c r="H340" s="126"/>
    </row>
    <row r="341" customHeight="1" spans="8:8">
      <c r="H341" s="126"/>
    </row>
    <row r="342" customHeight="1" spans="8:8">
      <c r="H342" s="126"/>
    </row>
    <row r="343" customHeight="1" spans="8:8">
      <c r="H343" s="126"/>
    </row>
    <row r="344" customHeight="1" spans="8:8">
      <c r="H344" s="126"/>
    </row>
    <row r="345" customHeight="1" spans="8:8">
      <c r="H345" s="126"/>
    </row>
    <row r="346" customHeight="1" spans="8:8">
      <c r="H346" s="126"/>
    </row>
    <row r="347" customHeight="1" spans="8:8">
      <c r="H347" s="126"/>
    </row>
    <row r="348" customHeight="1" spans="8:8">
      <c r="H348" s="126"/>
    </row>
    <row r="349" customHeight="1" spans="8:8">
      <c r="H349" s="126"/>
    </row>
    <row r="350" customHeight="1" spans="8:8">
      <c r="H350" s="126"/>
    </row>
    <row r="351" customHeight="1" spans="8:8">
      <c r="H351" s="126"/>
    </row>
    <row r="352" customHeight="1" spans="8:8">
      <c r="H352" s="126"/>
    </row>
    <row r="353" customHeight="1" spans="8:8">
      <c r="H353" s="126"/>
    </row>
    <row r="354" customHeight="1" spans="8:8">
      <c r="H354" s="126"/>
    </row>
    <row r="355" customHeight="1" spans="8:8">
      <c r="H355" s="126"/>
    </row>
    <row r="356" customHeight="1" spans="8:8">
      <c r="H356" s="126"/>
    </row>
    <row r="357" customHeight="1" spans="8:8">
      <c r="H357" s="126"/>
    </row>
    <row r="358" customHeight="1" spans="8:8">
      <c r="H358" s="126"/>
    </row>
    <row r="359" customHeight="1" spans="8:8">
      <c r="H359" s="126"/>
    </row>
    <row r="360" customHeight="1" spans="8:8">
      <c r="H360" s="126"/>
    </row>
    <row r="361" customHeight="1" spans="8:8">
      <c r="H361" s="126"/>
    </row>
    <row r="362" customHeight="1" spans="8:8">
      <c r="H362" s="126"/>
    </row>
    <row r="363" customHeight="1" spans="8:8">
      <c r="H363" s="126"/>
    </row>
    <row r="364" customHeight="1" spans="8:8">
      <c r="H364" s="126"/>
    </row>
    <row r="365" customHeight="1" spans="8:8">
      <c r="H365" s="126"/>
    </row>
    <row r="366" customHeight="1" spans="8:8">
      <c r="H366" s="126"/>
    </row>
    <row r="367" customHeight="1" spans="8:8">
      <c r="H367" s="126"/>
    </row>
    <row r="368" customHeight="1" spans="8:8">
      <c r="H368" s="126"/>
    </row>
    <row r="369" customHeight="1" spans="8:8">
      <c r="H369" s="126"/>
    </row>
    <row r="370" customHeight="1" spans="8:8">
      <c r="H370" s="126"/>
    </row>
    <row r="371" customHeight="1" spans="8:8">
      <c r="H371" s="126"/>
    </row>
    <row r="372" customHeight="1" spans="8:8">
      <c r="H372" s="126"/>
    </row>
    <row r="373" customHeight="1" spans="8:8">
      <c r="H373" s="126"/>
    </row>
    <row r="374" customHeight="1" spans="8:8">
      <c r="H374" s="126"/>
    </row>
    <row r="375" customHeight="1" spans="8:8">
      <c r="H375" s="126"/>
    </row>
    <row r="376" customHeight="1" spans="8:8">
      <c r="H376" s="126"/>
    </row>
    <row r="377" customHeight="1" spans="8:8">
      <c r="H377" s="126"/>
    </row>
    <row r="378" customHeight="1" spans="8:8">
      <c r="H378" s="126"/>
    </row>
    <row r="379" customHeight="1" spans="8:8">
      <c r="H379" s="126"/>
    </row>
    <row r="380" customHeight="1" spans="8:8">
      <c r="H380" s="126"/>
    </row>
    <row r="381" customHeight="1" spans="8:8">
      <c r="H381" s="126"/>
    </row>
    <row r="382" customHeight="1" spans="8:8">
      <c r="H382" s="126"/>
    </row>
    <row r="383" customHeight="1" spans="8:8">
      <c r="H383" s="126"/>
    </row>
    <row r="384" customHeight="1" spans="8:8">
      <c r="H384" s="126"/>
    </row>
    <row r="385" customHeight="1" spans="8:8">
      <c r="H385" s="126"/>
    </row>
    <row r="386" customHeight="1" spans="8:8">
      <c r="H386" s="126"/>
    </row>
    <row r="387" customHeight="1" spans="8:8">
      <c r="H387" s="126"/>
    </row>
    <row r="388" customHeight="1" spans="8:8">
      <c r="H388" s="126"/>
    </row>
    <row r="389" customHeight="1" spans="8:8">
      <c r="H389" s="126"/>
    </row>
    <row r="390" customHeight="1" spans="8:8">
      <c r="H390" s="126"/>
    </row>
    <row r="391" customHeight="1" spans="8:8">
      <c r="H391" s="126"/>
    </row>
    <row r="392" customHeight="1" spans="8:8">
      <c r="H392" s="126"/>
    </row>
    <row r="393" customHeight="1" spans="8:8">
      <c r="H393" s="126"/>
    </row>
    <row r="394" customHeight="1" spans="8:8">
      <c r="H394" s="126"/>
    </row>
    <row r="395" customHeight="1" spans="8:8">
      <c r="H395" s="126"/>
    </row>
    <row r="396" customHeight="1" spans="8:8">
      <c r="H396" s="126"/>
    </row>
    <row r="397" customHeight="1" spans="8:8">
      <c r="H397" s="126"/>
    </row>
    <row r="398" customHeight="1" spans="8:8">
      <c r="H398" s="126"/>
    </row>
    <row r="399" customHeight="1" spans="8:8">
      <c r="H399" s="126"/>
    </row>
    <row r="400" customHeight="1" spans="8:8">
      <c r="H400" s="126"/>
    </row>
    <row r="401" customHeight="1" spans="8:8">
      <c r="H401" s="126"/>
    </row>
    <row r="402" customHeight="1" spans="8:8">
      <c r="H402" s="126"/>
    </row>
    <row r="403" customHeight="1" spans="8:8">
      <c r="H403" s="126"/>
    </row>
    <row r="404" customHeight="1" spans="8:8">
      <c r="H404" s="126"/>
    </row>
    <row r="405" customHeight="1" spans="8:8">
      <c r="H405" s="126"/>
    </row>
    <row r="406" customHeight="1" spans="8:8">
      <c r="H406" s="126"/>
    </row>
    <row r="407" customHeight="1" spans="8:8">
      <c r="H407" s="126"/>
    </row>
    <row r="408" customHeight="1" spans="8:8">
      <c r="H408" s="126"/>
    </row>
    <row r="409" customHeight="1" spans="8:8">
      <c r="H409" s="126"/>
    </row>
    <row r="410" customHeight="1" spans="8:8">
      <c r="H410" s="126"/>
    </row>
    <row r="411" customHeight="1" spans="8:8">
      <c r="H411" s="126"/>
    </row>
    <row r="412" customHeight="1" spans="8:8">
      <c r="H412" s="126"/>
    </row>
    <row r="413" customHeight="1" spans="8:8">
      <c r="H413" s="126"/>
    </row>
    <row r="414" customHeight="1" spans="8:8">
      <c r="H414" s="126"/>
    </row>
    <row r="415" customHeight="1" spans="8:8">
      <c r="H415" s="126"/>
    </row>
    <row r="416" customHeight="1" spans="8:8">
      <c r="H416" s="126"/>
    </row>
    <row r="417" customHeight="1" spans="8:8">
      <c r="H417" s="126"/>
    </row>
    <row r="418" customHeight="1" spans="8:8">
      <c r="H418" s="126"/>
    </row>
    <row r="419" customHeight="1" spans="8:8">
      <c r="H419" s="126"/>
    </row>
    <row r="420" customHeight="1" spans="8:8">
      <c r="H420" s="126"/>
    </row>
    <row r="421" customHeight="1" spans="8:8">
      <c r="H421" s="126"/>
    </row>
    <row r="422" customHeight="1" spans="8:8">
      <c r="H422" s="126"/>
    </row>
    <row r="423" customHeight="1" spans="8:8">
      <c r="H423" s="126"/>
    </row>
    <row r="424" customHeight="1" spans="8:8">
      <c r="H424" s="126"/>
    </row>
    <row r="425" customHeight="1" spans="8:8">
      <c r="H425" s="126"/>
    </row>
    <row r="426" customHeight="1" spans="8:8">
      <c r="H426" s="126"/>
    </row>
    <row r="427" customHeight="1" spans="8:8">
      <c r="H427" s="126"/>
    </row>
    <row r="428" customHeight="1" spans="8:8">
      <c r="H428" s="126"/>
    </row>
    <row r="429" customHeight="1" spans="8:8">
      <c r="H429" s="126"/>
    </row>
    <row r="430" customHeight="1" spans="8:8">
      <c r="H430" s="126"/>
    </row>
    <row r="431" customHeight="1" spans="8:8">
      <c r="H431" s="126"/>
    </row>
    <row r="432" customHeight="1" spans="8:8">
      <c r="H432" s="126"/>
    </row>
    <row r="433" customHeight="1" spans="8:8">
      <c r="H433" s="126"/>
    </row>
    <row r="434" customHeight="1" spans="8:8">
      <c r="H434" s="126"/>
    </row>
    <row r="435" customHeight="1" spans="8:8">
      <c r="H435" s="126"/>
    </row>
    <row r="436" customHeight="1" spans="8:8">
      <c r="H436" s="126"/>
    </row>
    <row r="437" customHeight="1" spans="8:8">
      <c r="H437" s="126"/>
    </row>
    <row r="438" customHeight="1" spans="8:8">
      <c r="H438" s="126"/>
    </row>
    <row r="439" customHeight="1" spans="8:8">
      <c r="H439" s="126"/>
    </row>
    <row r="440" customHeight="1" spans="8:8">
      <c r="H440" s="126"/>
    </row>
    <row r="441" customHeight="1" spans="8:8">
      <c r="H441" s="126"/>
    </row>
    <row r="442" customHeight="1" spans="8:8">
      <c r="H442" s="126"/>
    </row>
    <row r="443" customHeight="1" spans="8:8">
      <c r="H443" s="126"/>
    </row>
    <row r="444" customHeight="1" spans="8:8">
      <c r="H444" s="126"/>
    </row>
    <row r="445" customHeight="1" spans="8:8">
      <c r="H445" s="126"/>
    </row>
    <row r="446" customHeight="1" spans="8:8">
      <c r="H446" s="126"/>
    </row>
    <row r="447" customHeight="1" spans="8:8">
      <c r="H447" s="126"/>
    </row>
    <row r="448" customHeight="1" spans="8:8">
      <c r="H448" s="126"/>
    </row>
    <row r="449" customHeight="1" spans="8:8">
      <c r="H449" s="126"/>
    </row>
    <row r="450" customHeight="1" spans="8:8">
      <c r="H450" s="126"/>
    </row>
    <row r="451" customHeight="1" spans="8:8">
      <c r="H451" s="126"/>
    </row>
    <row r="452" customHeight="1" spans="8:8">
      <c r="H452" s="126"/>
    </row>
    <row r="453" customHeight="1" spans="8:8">
      <c r="H453" s="126"/>
    </row>
    <row r="454" customHeight="1" spans="8:8">
      <c r="H454" s="126"/>
    </row>
    <row r="455" customHeight="1" spans="8:8">
      <c r="H455" s="126"/>
    </row>
    <row r="456" customHeight="1" spans="8:8">
      <c r="H456" s="126"/>
    </row>
    <row r="457" customHeight="1" spans="8:8">
      <c r="H457" s="126"/>
    </row>
    <row r="458" customHeight="1" spans="8:8">
      <c r="H458" s="126"/>
    </row>
    <row r="459" customHeight="1" spans="8:8">
      <c r="H459" s="126"/>
    </row>
    <row r="460" customHeight="1" spans="8:8">
      <c r="H460" s="126"/>
    </row>
    <row r="461" customHeight="1" spans="8:8">
      <c r="H461" s="126"/>
    </row>
    <row r="462" customHeight="1" spans="8:8">
      <c r="H462" s="126"/>
    </row>
    <row r="463" customHeight="1" spans="8:8">
      <c r="H463" s="126"/>
    </row>
    <row r="464" customHeight="1" spans="8:8">
      <c r="H464" s="126"/>
    </row>
    <row r="465" customHeight="1" spans="8:8">
      <c r="H465" s="126"/>
    </row>
    <row r="466" customHeight="1" spans="8:8">
      <c r="H466" s="126"/>
    </row>
    <row r="467" customHeight="1" spans="8:8">
      <c r="H467" s="126"/>
    </row>
    <row r="468" customHeight="1" spans="8:8">
      <c r="H468" s="126"/>
    </row>
    <row r="469" customHeight="1" spans="8:8">
      <c r="H469" s="126"/>
    </row>
    <row r="470" customHeight="1" spans="8:8">
      <c r="H470" s="126"/>
    </row>
    <row r="471" customHeight="1" spans="8:8">
      <c r="H471" s="126"/>
    </row>
    <row r="472" customHeight="1" spans="8:8">
      <c r="H472" s="126"/>
    </row>
    <row r="473" customHeight="1" spans="8:8">
      <c r="H473" s="126"/>
    </row>
    <row r="474" customHeight="1" spans="8:8">
      <c r="H474" s="126"/>
    </row>
    <row r="475" customHeight="1" spans="8:8">
      <c r="H475" s="126"/>
    </row>
    <row r="476" customHeight="1" spans="8:8">
      <c r="H476" s="126"/>
    </row>
    <row r="477" customHeight="1" spans="8:8">
      <c r="H477" s="126"/>
    </row>
    <row r="478" customHeight="1" spans="8:8">
      <c r="H478" s="126"/>
    </row>
    <row r="479" customHeight="1" spans="8:8">
      <c r="H479" s="126"/>
    </row>
    <row r="480" customHeight="1" spans="8:8">
      <c r="H480" s="126"/>
    </row>
    <row r="481" customHeight="1" spans="8:8">
      <c r="H481" s="126"/>
    </row>
    <row r="482" customHeight="1" spans="8:8">
      <c r="H482" s="126"/>
    </row>
    <row r="483" customHeight="1" spans="8:8">
      <c r="H483" s="126"/>
    </row>
    <row r="484" customHeight="1" spans="8:8">
      <c r="H484" s="126"/>
    </row>
    <row r="485" customHeight="1" spans="8:8">
      <c r="H485" s="126"/>
    </row>
    <row r="486" customHeight="1" spans="8:8">
      <c r="H486" s="126"/>
    </row>
    <row r="487" customHeight="1" spans="8:8">
      <c r="H487" s="126"/>
    </row>
    <row r="488" customHeight="1" spans="8:8">
      <c r="H488" s="126"/>
    </row>
    <row r="489" customHeight="1" spans="8:8">
      <c r="H489" s="126"/>
    </row>
    <row r="490" customHeight="1" spans="8:8">
      <c r="H490" s="126"/>
    </row>
    <row r="491" customHeight="1" spans="8:8">
      <c r="H491" s="126"/>
    </row>
    <row r="492" customHeight="1" spans="8:8">
      <c r="H492" s="126"/>
    </row>
    <row r="493" customHeight="1" spans="8:8">
      <c r="H493" s="126"/>
    </row>
    <row r="494" customHeight="1" spans="8:8">
      <c r="H494" s="126"/>
    </row>
    <row r="495" customHeight="1" spans="8:8">
      <c r="H495" s="126"/>
    </row>
    <row r="496" customHeight="1" spans="8:8">
      <c r="H496" s="126"/>
    </row>
    <row r="497" customHeight="1" spans="8:8">
      <c r="H497" s="126"/>
    </row>
    <row r="498" customHeight="1" spans="8:8">
      <c r="H498" s="126"/>
    </row>
    <row r="499" customHeight="1" spans="8:8">
      <c r="H499" s="126"/>
    </row>
    <row r="500" customHeight="1" spans="8:8">
      <c r="H500" s="126"/>
    </row>
    <row r="501" customHeight="1" spans="8:8">
      <c r="H501" s="126"/>
    </row>
    <row r="502" customHeight="1" spans="8:8">
      <c r="H502" s="126"/>
    </row>
    <row r="503" customHeight="1" spans="8:8">
      <c r="H503" s="126"/>
    </row>
    <row r="504" customHeight="1" spans="8:8">
      <c r="H504" s="126"/>
    </row>
    <row r="505" customHeight="1" spans="8:8">
      <c r="H505" s="126"/>
    </row>
    <row r="506" customHeight="1" spans="8:8">
      <c r="H506" s="126"/>
    </row>
    <row r="507" customHeight="1" spans="8:8">
      <c r="H507" s="126"/>
    </row>
    <row r="508" customHeight="1" spans="8:8">
      <c r="H508" s="126"/>
    </row>
    <row r="509" customHeight="1" spans="8:8">
      <c r="H509" s="126"/>
    </row>
    <row r="510" customHeight="1" spans="8:8">
      <c r="H510" s="126"/>
    </row>
    <row r="511" customHeight="1" spans="8:8">
      <c r="H511" s="126"/>
    </row>
    <row r="512" customHeight="1" spans="8:8">
      <c r="H512" s="126"/>
    </row>
    <row r="513" customHeight="1" spans="8:8">
      <c r="H513" s="126"/>
    </row>
    <row r="514" customHeight="1" spans="8:8">
      <c r="H514" s="126"/>
    </row>
    <row r="515" customHeight="1" spans="8:8">
      <c r="H515" s="126"/>
    </row>
    <row r="516" customHeight="1" spans="8:8">
      <c r="H516" s="126"/>
    </row>
    <row r="517" customHeight="1" spans="8:8">
      <c r="H517" s="126"/>
    </row>
    <row r="518" customHeight="1" spans="8:8">
      <c r="H518" s="126"/>
    </row>
    <row r="519" customHeight="1" spans="8:8">
      <c r="H519" s="126"/>
    </row>
    <row r="520" customHeight="1" spans="8:8">
      <c r="H520" s="126"/>
    </row>
    <row r="521" customHeight="1" spans="8:8">
      <c r="H521" s="126"/>
    </row>
    <row r="522" customHeight="1" spans="8:8">
      <c r="H522" s="126"/>
    </row>
    <row r="523" customHeight="1" spans="8:8">
      <c r="H523" s="126"/>
    </row>
    <row r="524" customHeight="1" spans="8:8">
      <c r="H524" s="126"/>
    </row>
    <row r="525" customHeight="1" spans="8:8">
      <c r="H525" s="126"/>
    </row>
    <row r="526" customHeight="1" spans="8:8">
      <c r="H526" s="126"/>
    </row>
    <row r="527" customHeight="1" spans="8:8">
      <c r="H527" s="126"/>
    </row>
    <row r="528" customHeight="1" spans="8:8">
      <c r="H528" s="126"/>
    </row>
    <row r="529" customHeight="1" spans="8:8">
      <c r="H529" s="126"/>
    </row>
    <row r="530" customHeight="1" spans="8:8">
      <c r="H530" s="126"/>
    </row>
    <row r="531" customHeight="1" spans="8:8">
      <c r="H531" s="126"/>
    </row>
    <row r="532" customHeight="1" spans="8:8">
      <c r="H532" s="126"/>
    </row>
    <row r="533" customHeight="1" spans="8:8">
      <c r="H533" s="126"/>
    </row>
    <row r="534" customHeight="1" spans="8:8">
      <c r="H534" s="126"/>
    </row>
    <row r="535" customHeight="1" spans="8:8">
      <c r="H535" s="126"/>
    </row>
    <row r="536" customHeight="1" spans="8:8">
      <c r="H536" s="126"/>
    </row>
    <row r="537" customHeight="1" spans="8:8">
      <c r="H537" s="126"/>
    </row>
    <row r="538" customHeight="1" spans="8:8">
      <c r="H538" s="126"/>
    </row>
    <row r="539" customHeight="1" spans="8:8">
      <c r="H539" s="126"/>
    </row>
    <row r="540" customHeight="1" spans="8:8">
      <c r="H540" s="126"/>
    </row>
    <row r="541" customHeight="1" spans="8:8">
      <c r="H541" s="126"/>
    </row>
    <row r="542" customHeight="1" spans="8:8">
      <c r="H542" s="126"/>
    </row>
    <row r="543" customHeight="1" spans="8:8">
      <c r="H543" s="126"/>
    </row>
    <row r="544" customHeight="1" spans="8:8">
      <c r="H544" s="126"/>
    </row>
    <row r="545" customHeight="1" spans="8:8">
      <c r="H545" s="126"/>
    </row>
    <row r="546" customHeight="1" spans="8:8">
      <c r="H546" s="126"/>
    </row>
    <row r="547" customHeight="1" spans="8:8">
      <c r="H547" s="126"/>
    </row>
    <row r="548" customHeight="1" spans="8:8">
      <c r="H548" s="126"/>
    </row>
    <row r="549" customHeight="1" spans="8:8">
      <c r="H549" s="126"/>
    </row>
    <row r="550" customHeight="1" spans="8:8">
      <c r="H550" s="126"/>
    </row>
    <row r="551" customHeight="1" spans="8:8">
      <c r="H551" s="126"/>
    </row>
    <row r="552" customHeight="1" spans="8:8">
      <c r="H552" s="126"/>
    </row>
    <row r="553" customHeight="1" spans="8:8">
      <c r="H553" s="126"/>
    </row>
    <row r="554" customHeight="1" spans="8:8">
      <c r="H554" s="126"/>
    </row>
    <row r="555" customHeight="1" spans="8:8">
      <c r="H555" s="126"/>
    </row>
    <row r="556" customHeight="1" spans="8:8">
      <c r="H556" s="126"/>
    </row>
    <row r="557" customHeight="1" spans="8:8">
      <c r="H557" s="126"/>
    </row>
    <row r="558" customHeight="1" spans="8:8">
      <c r="H558" s="126"/>
    </row>
    <row r="559" customHeight="1" spans="8:8">
      <c r="H559" s="126"/>
    </row>
    <row r="560" customHeight="1" spans="8:8">
      <c r="H560" s="126"/>
    </row>
    <row r="561" customHeight="1" spans="8:8">
      <c r="H561" s="126"/>
    </row>
    <row r="562" customHeight="1" spans="8:8">
      <c r="H562" s="126"/>
    </row>
    <row r="563" customHeight="1" spans="8:8">
      <c r="H563" s="126"/>
    </row>
    <row r="564" customHeight="1" spans="8:8">
      <c r="H564" s="126"/>
    </row>
    <row r="565" customHeight="1" spans="8:8">
      <c r="H565" s="126"/>
    </row>
    <row r="566" customHeight="1" spans="8:8">
      <c r="H566" s="126"/>
    </row>
    <row r="567" customHeight="1" spans="8:8">
      <c r="H567" s="126"/>
    </row>
    <row r="568" customHeight="1" spans="8:8">
      <c r="H568" s="126"/>
    </row>
    <row r="569" customHeight="1" spans="8:8">
      <c r="H569" s="126"/>
    </row>
    <row r="570" customHeight="1" spans="8:8">
      <c r="H570" s="126"/>
    </row>
    <row r="571" customHeight="1" spans="8:8">
      <c r="H571" s="126"/>
    </row>
    <row r="572" customHeight="1" spans="8:8">
      <c r="H572" s="126"/>
    </row>
    <row r="573" customHeight="1" spans="8:8">
      <c r="H573" s="126"/>
    </row>
    <row r="574" customHeight="1" spans="8:8">
      <c r="H574" s="126"/>
    </row>
    <row r="575" customHeight="1" spans="8:8">
      <c r="H575" s="126"/>
    </row>
    <row r="576" customHeight="1" spans="8:8">
      <c r="H576" s="126"/>
    </row>
    <row r="577" customHeight="1" spans="8:8">
      <c r="H577" s="126"/>
    </row>
    <row r="578" customHeight="1" spans="8:8">
      <c r="H578" s="126"/>
    </row>
    <row r="579" customHeight="1" spans="8:8">
      <c r="H579" s="126"/>
    </row>
    <row r="580" customHeight="1" spans="8:8">
      <c r="H580" s="126"/>
    </row>
    <row r="581" customHeight="1" spans="8:8">
      <c r="H581" s="126"/>
    </row>
    <row r="582" customHeight="1" spans="8:8">
      <c r="H582" s="126"/>
    </row>
    <row r="583" customHeight="1" spans="8:8">
      <c r="H583" s="126"/>
    </row>
    <row r="584" customHeight="1" spans="8:8">
      <c r="H584" s="126"/>
    </row>
    <row r="585" customHeight="1" spans="8:8">
      <c r="H585" s="126"/>
    </row>
    <row r="586" customHeight="1" spans="8:8">
      <c r="H586" s="126"/>
    </row>
    <row r="587" customHeight="1" spans="8:8">
      <c r="H587" s="126"/>
    </row>
    <row r="588" customHeight="1" spans="8:8">
      <c r="H588" s="126"/>
    </row>
    <row r="589" customHeight="1" spans="8:8">
      <c r="H589" s="126"/>
    </row>
    <row r="590" customHeight="1" spans="8:8">
      <c r="H590" s="126"/>
    </row>
    <row r="591" customHeight="1" spans="8:8">
      <c r="H591" s="126"/>
    </row>
    <row r="592" customHeight="1" spans="8:8">
      <c r="H592" s="126"/>
    </row>
    <row r="593" customHeight="1" spans="8:8">
      <c r="H593" s="126"/>
    </row>
    <row r="594" customHeight="1" spans="8:8">
      <c r="H594" s="126"/>
    </row>
    <row r="595" customHeight="1" spans="8:8">
      <c r="H595" s="126"/>
    </row>
    <row r="596" customHeight="1" spans="8:8">
      <c r="H596" s="126"/>
    </row>
    <row r="597" customHeight="1" spans="8:8">
      <c r="H597" s="126"/>
    </row>
    <row r="598" customHeight="1" spans="8:8">
      <c r="H598" s="126"/>
    </row>
    <row r="599" customHeight="1" spans="8:8">
      <c r="H599" s="126"/>
    </row>
    <row r="600" customHeight="1" spans="8:8">
      <c r="H600" s="126"/>
    </row>
    <row r="601" customHeight="1" spans="8:8">
      <c r="H601" s="126"/>
    </row>
    <row r="602" customHeight="1" spans="8:8">
      <c r="H602" s="126"/>
    </row>
    <row r="603" customHeight="1" spans="8:8">
      <c r="H603" s="126"/>
    </row>
    <row r="604" customHeight="1" spans="8:8">
      <c r="H604" s="126"/>
    </row>
    <row r="605" customHeight="1" spans="8:8">
      <c r="H605" s="126"/>
    </row>
    <row r="606" customHeight="1" spans="8:8">
      <c r="H606" s="126"/>
    </row>
    <row r="607" customHeight="1" spans="8:8">
      <c r="H607" s="126"/>
    </row>
    <row r="608" customHeight="1" spans="8:8">
      <c r="H608" s="126"/>
    </row>
    <row r="609" customHeight="1" spans="8:8">
      <c r="H609" s="126"/>
    </row>
    <row r="610" customHeight="1" spans="8:8">
      <c r="H610" s="126"/>
    </row>
    <row r="611" customHeight="1" spans="8:8">
      <c r="H611" s="126"/>
    </row>
    <row r="612" customHeight="1" spans="8:8">
      <c r="H612" s="126"/>
    </row>
    <row r="613" customHeight="1" spans="8:8">
      <c r="H613" s="126"/>
    </row>
    <row r="614" customHeight="1" spans="8:8">
      <c r="H614" s="126"/>
    </row>
    <row r="615" customHeight="1" spans="8:8">
      <c r="H615" s="126"/>
    </row>
    <row r="616" customHeight="1" spans="8:8">
      <c r="H616" s="126"/>
    </row>
    <row r="617" customHeight="1" spans="8:8">
      <c r="H617" s="126"/>
    </row>
    <row r="618" customHeight="1" spans="8:8">
      <c r="H618" s="126"/>
    </row>
    <row r="619" customHeight="1" spans="8:8">
      <c r="H619" s="126"/>
    </row>
    <row r="620" customHeight="1" spans="8:8">
      <c r="H620" s="126"/>
    </row>
    <row r="621" customHeight="1" spans="8:8">
      <c r="H621" s="126"/>
    </row>
    <row r="622" customHeight="1" spans="8:8">
      <c r="H622" s="126"/>
    </row>
    <row r="623" customHeight="1" spans="8:8">
      <c r="H623" s="126"/>
    </row>
    <row r="624" customHeight="1" spans="8:8">
      <c r="H624" s="126"/>
    </row>
    <row r="625" customHeight="1" spans="8:8">
      <c r="H625" s="126"/>
    </row>
    <row r="626" customHeight="1" spans="8:8">
      <c r="H626" s="126"/>
    </row>
    <row r="627" customHeight="1" spans="8:8">
      <c r="H627" s="126"/>
    </row>
    <row r="628" customHeight="1" spans="8:8">
      <c r="H628" s="126"/>
    </row>
    <row r="629" customHeight="1" spans="8:8">
      <c r="H629" s="126"/>
    </row>
    <row r="630" customHeight="1" spans="8:8">
      <c r="H630" s="126"/>
    </row>
    <row r="631" customHeight="1" spans="8:8">
      <c r="H631" s="126"/>
    </row>
    <row r="632" customHeight="1" spans="8:8">
      <c r="H632" s="126"/>
    </row>
    <row r="633" customHeight="1" spans="8:8">
      <c r="H633" s="126"/>
    </row>
    <row r="634" customHeight="1" spans="8:8">
      <c r="H634" s="126"/>
    </row>
    <row r="635" customHeight="1" spans="8:8">
      <c r="H635" s="126"/>
    </row>
    <row r="636" customHeight="1" spans="8:8">
      <c r="H636" s="126"/>
    </row>
    <row r="637" customHeight="1" spans="8:8">
      <c r="H637" s="126"/>
    </row>
    <row r="638" customHeight="1" spans="8:8">
      <c r="H638" s="126"/>
    </row>
    <row r="639" customHeight="1" spans="8:8">
      <c r="H639" s="126"/>
    </row>
    <row r="640" customHeight="1" spans="8:8">
      <c r="H640" s="126"/>
    </row>
    <row r="641" customHeight="1" spans="8:8">
      <c r="H641" s="126"/>
    </row>
    <row r="642" customHeight="1" spans="8:8">
      <c r="H642" s="126"/>
    </row>
    <row r="643" customHeight="1" spans="8:8">
      <c r="H643" s="126"/>
    </row>
    <row r="644" customHeight="1" spans="8:8">
      <c r="H644" s="126"/>
    </row>
    <row r="645" customHeight="1" spans="8:8">
      <c r="H645" s="126"/>
    </row>
    <row r="646" customHeight="1" spans="8:8">
      <c r="H646" s="126"/>
    </row>
    <row r="647" customHeight="1" spans="8:8">
      <c r="H647" s="126"/>
    </row>
    <row r="648" customHeight="1" spans="8:8">
      <c r="H648" s="126"/>
    </row>
    <row r="649" customHeight="1" spans="8:8">
      <c r="H649" s="126"/>
    </row>
    <row r="650" customHeight="1" spans="8:8">
      <c r="H650" s="126"/>
    </row>
    <row r="651" customHeight="1" spans="8:8">
      <c r="H651" s="126"/>
    </row>
    <row r="652" customHeight="1" spans="8:8">
      <c r="H652" s="126"/>
    </row>
    <row r="653" customHeight="1" spans="8:8">
      <c r="H653" s="126"/>
    </row>
    <row r="654" customHeight="1" spans="8:8">
      <c r="H654" s="126"/>
    </row>
    <row r="655" customHeight="1" spans="8:8">
      <c r="H655" s="126"/>
    </row>
    <row r="656" customHeight="1" spans="8:8">
      <c r="H656" s="126"/>
    </row>
    <row r="657" customHeight="1" spans="8:8">
      <c r="H657" s="126"/>
    </row>
    <row r="658" customHeight="1" spans="8:8">
      <c r="H658" s="126"/>
    </row>
    <row r="659" customHeight="1" spans="8:8">
      <c r="H659" s="126"/>
    </row>
    <row r="660" customHeight="1" spans="8:8">
      <c r="H660" s="126"/>
    </row>
    <row r="661" customHeight="1" spans="8:8">
      <c r="H661" s="126"/>
    </row>
    <row r="662" customHeight="1" spans="8:8">
      <c r="H662" s="126"/>
    </row>
    <row r="663" customHeight="1" spans="8:8">
      <c r="H663" s="126"/>
    </row>
    <row r="664" customHeight="1" spans="8:8">
      <c r="H664" s="126"/>
    </row>
    <row r="665" customHeight="1" spans="8:8">
      <c r="H665" s="126"/>
    </row>
    <row r="666" customHeight="1" spans="8:8">
      <c r="H666" s="126"/>
    </row>
    <row r="667" customHeight="1" spans="8:8">
      <c r="H667" s="126"/>
    </row>
    <row r="668" customHeight="1" spans="8:8">
      <c r="H668" s="126"/>
    </row>
    <row r="669" customHeight="1" spans="8:8">
      <c r="H669" s="126"/>
    </row>
    <row r="670" customHeight="1" spans="8:8">
      <c r="H670" s="126"/>
    </row>
    <row r="671" customHeight="1" spans="8:8">
      <c r="H671" s="126"/>
    </row>
    <row r="672" customHeight="1" spans="8:8">
      <c r="H672" s="126"/>
    </row>
    <row r="673" customHeight="1" spans="8:8">
      <c r="H673" s="126"/>
    </row>
    <row r="674" customHeight="1" spans="8:8">
      <c r="H674" s="126"/>
    </row>
    <row r="675" customHeight="1" spans="8:8">
      <c r="H675" s="126"/>
    </row>
    <row r="676" customHeight="1" spans="8:8">
      <c r="H676" s="126"/>
    </row>
    <row r="677" customHeight="1" spans="8:8">
      <c r="H677" s="126"/>
    </row>
    <row r="678" customHeight="1" spans="8:8">
      <c r="H678" s="126"/>
    </row>
    <row r="679" customHeight="1" spans="8:8">
      <c r="H679" s="126"/>
    </row>
    <row r="680" customHeight="1" spans="8:8">
      <c r="H680" s="126"/>
    </row>
    <row r="681" customHeight="1" spans="8:8">
      <c r="H681" s="126"/>
    </row>
    <row r="682" customHeight="1" spans="8:8">
      <c r="H682" s="126"/>
    </row>
    <row r="683" customHeight="1" spans="8:8">
      <c r="H683" s="126"/>
    </row>
    <row r="684" customHeight="1" spans="8:8">
      <c r="H684" s="126"/>
    </row>
    <row r="685" customHeight="1" spans="8:8">
      <c r="H685" s="126"/>
    </row>
    <row r="686" customHeight="1" spans="8:8">
      <c r="H686" s="126"/>
    </row>
    <row r="687" customHeight="1" spans="8:8">
      <c r="H687" s="126"/>
    </row>
    <row r="688" customHeight="1" spans="8:8">
      <c r="H688" s="126"/>
    </row>
    <row r="689" customHeight="1" spans="8:8">
      <c r="H689" s="126"/>
    </row>
    <row r="690" customHeight="1" spans="8:8">
      <c r="H690" s="126"/>
    </row>
    <row r="691" customHeight="1" spans="8:8">
      <c r="H691" s="126"/>
    </row>
    <row r="692" customHeight="1" spans="8:8">
      <c r="H692" s="126"/>
    </row>
    <row r="693" customHeight="1" spans="8:8">
      <c r="H693" s="126"/>
    </row>
    <row r="694" customHeight="1" spans="8:8">
      <c r="H694" s="126"/>
    </row>
    <row r="695" customHeight="1" spans="8:8">
      <c r="H695" s="126"/>
    </row>
    <row r="696" customHeight="1" spans="8:8">
      <c r="H696" s="126"/>
    </row>
    <row r="697" customHeight="1" spans="8:8">
      <c r="H697" s="126"/>
    </row>
    <row r="698" customHeight="1" spans="8:8">
      <c r="H698" s="126"/>
    </row>
    <row r="699" customHeight="1" spans="8:8">
      <c r="H699" s="126"/>
    </row>
    <row r="700" customHeight="1" spans="8:8">
      <c r="H700" s="126"/>
    </row>
    <row r="701" customHeight="1" spans="8:8">
      <c r="H701" s="126"/>
    </row>
    <row r="702" customHeight="1" spans="8:8">
      <c r="H702" s="126"/>
    </row>
    <row r="703" customHeight="1" spans="8:8">
      <c r="H703" s="126"/>
    </row>
    <row r="704" customHeight="1" spans="8:8">
      <c r="H704" s="126"/>
    </row>
    <row r="705" customHeight="1" spans="8:8">
      <c r="H705" s="126"/>
    </row>
    <row r="706" customHeight="1" spans="8:8">
      <c r="H706" s="126"/>
    </row>
    <row r="707" customHeight="1" spans="8:8">
      <c r="H707" s="126"/>
    </row>
    <row r="708" customHeight="1" spans="8:8">
      <c r="H708" s="126"/>
    </row>
    <row r="709" customHeight="1" spans="8:8">
      <c r="H709" s="126"/>
    </row>
    <row r="710" customHeight="1" spans="8:8">
      <c r="H710" s="126"/>
    </row>
    <row r="711" customHeight="1" spans="8:8">
      <c r="H711" s="126"/>
    </row>
    <row r="712" customHeight="1" spans="8:8">
      <c r="H712" s="126"/>
    </row>
    <row r="713" customHeight="1" spans="8:8">
      <c r="H713" s="126"/>
    </row>
    <row r="714" customHeight="1" spans="8:8">
      <c r="H714" s="126"/>
    </row>
    <row r="715" customHeight="1" spans="8:8">
      <c r="H715" s="126"/>
    </row>
    <row r="716" customHeight="1" spans="8:8">
      <c r="H716" s="126"/>
    </row>
    <row r="717" customHeight="1" spans="8:8">
      <c r="H717" s="126"/>
    </row>
    <row r="718" customHeight="1" spans="8:8">
      <c r="H718" s="126"/>
    </row>
    <row r="719" customHeight="1" spans="8:8">
      <c r="H719" s="126"/>
    </row>
    <row r="720" customHeight="1" spans="8:8">
      <c r="H720" s="126"/>
    </row>
    <row r="721" customHeight="1" spans="8:8">
      <c r="H721" s="126"/>
    </row>
    <row r="722" customHeight="1" spans="8:8">
      <c r="H722" s="126"/>
    </row>
    <row r="723" customHeight="1" spans="8:8">
      <c r="H723" s="126"/>
    </row>
    <row r="724" customHeight="1" spans="8:8">
      <c r="H724" s="126"/>
    </row>
    <row r="725" customHeight="1" spans="8:8">
      <c r="H725" s="126"/>
    </row>
    <row r="726" customHeight="1" spans="8:8">
      <c r="H726" s="126"/>
    </row>
    <row r="727" customHeight="1" spans="8:8">
      <c r="H727" s="126"/>
    </row>
    <row r="728" customHeight="1" spans="8:8">
      <c r="H728" s="126"/>
    </row>
    <row r="729" customHeight="1" spans="8:8">
      <c r="H729" s="126"/>
    </row>
    <row r="730" customHeight="1" spans="8:8">
      <c r="H730" s="126"/>
    </row>
    <row r="731" customHeight="1" spans="8:8">
      <c r="H731" s="126"/>
    </row>
    <row r="732" customHeight="1" spans="8:8">
      <c r="H732" s="126"/>
    </row>
    <row r="733" customHeight="1" spans="8:8">
      <c r="H733" s="126"/>
    </row>
    <row r="734" customHeight="1" spans="8:8">
      <c r="H734" s="126"/>
    </row>
    <row r="735" customHeight="1" spans="8:8">
      <c r="H735" s="126"/>
    </row>
    <row r="736" customHeight="1" spans="8:8">
      <c r="H736" s="126"/>
    </row>
    <row r="737" customHeight="1" spans="8:8">
      <c r="H737" s="126"/>
    </row>
    <row r="738" customHeight="1" spans="8:8">
      <c r="H738" s="126"/>
    </row>
    <row r="739" customHeight="1" spans="8:8">
      <c r="H739" s="126"/>
    </row>
    <row r="740" customHeight="1" spans="8:8">
      <c r="H740" s="126"/>
    </row>
    <row r="741" customHeight="1" spans="8:8">
      <c r="H741" s="126"/>
    </row>
    <row r="742" customHeight="1" spans="8:8">
      <c r="H742" s="126"/>
    </row>
    <row r="743" customHeight="1" spans="8:8">
      <c r="H743" s="126"/>
    </row>
    <row r="744" customHeight="1" spans="8:8">
      <c r="H744" s="126"/>
    </row>
    <row r="745" customHeight="1" spans="8:8">
      <c r="H745" s="126"/>
    </row>
    <row r="746" customHeight="1" spans="8:8">
      <c r="H746" s="126"/>
    </row>
    <row r="747" customHeight="1" spans="8:8">
      <c r="H747" s="126"/>
    </row>
    <row r="748" customHeight="1" spans="8:8">
      <c r="H748" s="126"/>
    </row>
    <row r="749" customHeight="1" spans="8:8">
      <c r="H749" s="126"/>
    </row>
    <row r="750" customHeight="1" spans="8:8">
      <c r="H750" s="126"/>
    </row>
    <row r="751" customHeight="1" spans="8:8">
      <c r="H751" s="126"/>
    </row>
    <row r="752" customHeight="1" spans="8:8">
      <c r="H752" s="126"/>
    </row>
    <row r="753" customHeight="1" spans="8:8">
      <c r="H753" s="126"/>
    </row>
    <row r="754" customHeight="1" spans="8:8">
      <c r="H754" s="126"/>
    </row>
    <row r="755" customHeight="1" spans="8:8">
      <c r="H755" s="126"/>
    </row>
    <row r="756" customHeight="1" spans="8:8">
      <c r="H756" s="126"/>
    </row>
    <row r="757" customHeight="1" spans="8:8">
      <c r="H757" s="126"/>
    </row>
    <row r="758" customHeight="1" spans="8:8">
      <c r="H758" s="126"/>
    </row>
    <row r="759" customHeight="1" spans="8:8">
      <c r="H759" s="126"/>
    </row>
    <row r="760" customHeight="1" spans="8:8">
      <c r="H760" s="126"/>
    </row>
    <row r="761" customHeight="1" spans="8:8">
      <c r="H761" s="126"/>
    </row>
    <row r="762" customHeight="1" spans="8:8">
      <c r="H762" s="126"/>
    </row>
    <row r="763" customHeight="1" spans="8:8">
      <c r="H763" s="126"/>
    </row>
    <row r="764" customHeight="1" spans="8:8">
      <c r="H764" s="126"/>
    </row>
    <row r="765" customHeight="1" spans="8:8">
      <c r="H765" s="126"/>
    </row>
    <row r="766" customHeight="1" spans="8:8">
      <c r="H766" s="126"/>
    </row>
    <row r="767" customHeight="1" spans="8:8">
      <c r="H767" s="126"/>
    </row>
    <row r="768" customHeight="1" spans="8:8">
      <c r="H768" s="126"/>
    </row>
    <row r="769" customHeight="1" spans="8:8">
      <c r="H769" s="126"/>
    </row>
    <row r="770" customHeight="1" spans="8:8">
      <c r="H770" s="126"/>
    </row>
    <row r="771" customHeight="1" spans="8:8">
      <c r="H771" s="126"/>
    </row>
    <row r="772" customHeight="1" spans="8:8">
      <c r="H772" s="126"/>
    </row>
    <row r="773" customHeight="1" spans="8:8">
      <c r="H773" s="126"/>
    </row>
    <row r="774" customHeight="1" spans="8:8">
      <c r="H774" s="126"/>
    </row>
    <row r="775" customHeight="1" spans="8:8">
      <c r="H775" s="126"/>
    </row>
    <row r="776" customHeight="1" spans="8:8">
      <c r="H776" s="126"/>
    </row>
    <row r="777" customHeight="1" spans="8:8">
      <c r="H777" s="126"/>
    </row>
    <row r="778" customHeight="1" spans="8:8">
      <c r="H778" s="126"/>
    </row>
    <row r="779" customHeight="1" spans="8:8">
      <c r="H779" s="126"/>
    </row>
    <row r="780" customHeight="1" spans="8:8">
      <c r="H780" s="126"/>
    </row>
    <row r="781" customHeight="1" spans="8:8">
      <c r="H781" s="126"/>
    </row>
    <row r="782" customHeight="1" spans="8:8">
      <c r="H782" s="126"/>
    </row>
    <row r="783" customHeight="1" spans="8:8">
      <c r="H783" s="126"/>
    </row>
    <row r="784" customHeight="1" spans="8:8">
      <c r="H784" s="126"/>
    </row>
    <row r="785" customHeight="1" spans="8:8">
      <c r="H785" s="126"/>
    </row>
    <row r="786" customHeight="1" spans="8:8">
      <c r="H786" s="126"/>
    </row>
    <row r="787" customHeight="1" spans="8:8">
      <c r="H787" s="126"/>
    </row>
    <row r="788" customHeight="1" spans="8:8">
      <c r="H788" s="126"/>
    </row>
    <row r="789" customHeight="1" spans="8:8">
      <c r="H789" s="126"/>
    </row>
    <row r="790" customHeight="1" spans="8:8">
      <c r="H790" s="126"/>
    </row>
    <row r="791" customHeight="1" spans="8:8">
      <c r="H791" s="126"/>
    </row>
    <row r="792" customHeight="1" spans="8:8">
      <c r="H792" s="126"/>
    </row>
    <row r="793" customHeight="1" spans="8:8">
      <c r="H793" s="126"/>
    </row>
    <row r="794" customHeight="1" spans="8:8">
      <c r="H794" s="126"/>
    </row>
    <row r="795" customHeight="1" spans="8:8">
      <c r="H795" s="126"/>
    </row>
    <row r="796" customHeight="1" spans="8:8">
      <c r="H796" s="126"/>
    </row>
    <row r="797" customHeight="1" spans="8:8">
      <c r="H797" s="126"/>
    </row>
    <row r="798" customHeight="1" spans="8:8">
      <c r="H798" s="126"/>
    </row>
    <row r="799" customHeight="1" spans="8:8">
      <c r="H799" s="126"/>
    </row>
    <row r="800" customHeight="1" spans="8:8">
      <c r="H800" s="126"/>
    </row>
    <row r="801" customHeight="1" spans="8:8">
      <c r="H801" s="126"/>
    </row>
    <row r="802" customHeight="1" spans="8:8">
      <c r="H802" s="126"/>
    </row>
    <row r="803" customHeight="1" spans="8:8">
      <c r="H803" s="126"/>
    </row>
    <row r="804" customHeight="1" spans="8:8">
      <c r="H804" s="126"/>
    </row>
    <row r="805" customHeight="1" spans="8:8">
      <c r="H805" s="126"/>
    </row>
    <row r="806" customHeight="1" spans="8:8">
      <c r="H806" s="126"/>
    </row>
    <row r="807" customHeight="1" spans="8:8">
      <c r="H807" s="126"/>
    </row>
    <row r="808" customHeight="1" spans="8:8">
      <c r="H808" s="126"/>
    </row>
    <row r="809" customHeight="1" spans="8:8">
      <c r="H809" s="126"/>
    </row>
    <row r="810" customHeight="1" spans="8:8">
      <c r="H810" s="126"/>
    </row>
    <row r="811" customHeight="1" spans="8:8">
      <c r="H811" s="126"/>
    </row>
    <row r="812" customHeight="1" spans="8:8">
      <c r="H812" s="126"/>
    </row>
    <row r="813" customHeight="1" spans="8:8">
      <c r="H813" s="126"/>
    </row>
    <row r="814" customHeight="1" spans="8:8">
      <c r="H814" s="126"/>
    </row>
    <row r="815" customHeight="1" spans="8:8">
      <c r="H815" s="126"/>
    </row>
    <row r="816" customHeight="1" spans="8:8">
      <c r="H816" s="126"/>
    </row>
    <row r="817" customHeight="1" spans="8:8">
      <c r="H817" s="126"/>
    </row>
    <row r="818" customHeight="1" spans="8:8">
      <c r="H818" s="126"/>
    </row>
    <row r="819" customHeight="1" spans="8:8">
      <c r="H819" s="126"/>
    </row>
    <row r="820" customHeight="1" spans="8:8">
      <c r="H820" s="126"/>
    </row>
    <row r="821" customHeight="1" spans="8:8">
      <c r="H821" s="126"/>
    </row>
    <row r="822" customHeight="1" spans="8:8">
      <c r="H822" s="126"/>
    </row>
    <row r="823" customHeight="1" spans="8:8">
      <c r="H823" s="126"/>
    </row>
    <row r="824" customHeight="1" spans="8:8">
      <c r="H824" s="126"/>
    </row>
    <row r="825" customHeight="1" spans="8:8">
      <c r="H825" s="126"/>
    </row>
    <row r="826" customHeight="1" spans="8:8">
      <c r="H826" s="126"/>
    </row>
    <row r="827" customHeight="1" spans="8:8">
      <c r="H827" s="126"/>
    </row>
    <row r="828" customHeight="1" spans="8:8">
      <c r="H828" s="126"/>
    </row>
    <row r="829" customHeight="1" spans="8:8">
      <c r="H829" s="126"/>
    </row>
    <row r="830" customHeight="1" spans="8:8">
      <c r="H830" s="126"/>
    </row>
    <row r="831" customHeight="1" spans="8:8">
      <c r="H831" s="126"/>
    </row>
    <row r="832" customHeight="1" spans="8:8">
      <c r="H832" s="126"/>
    </row>
    <row r="833" customHeight="1" spans="8:8">
      <c r="H833" s="126"/>
    </row>
    <row r="834" customHeight="1" spans="8:8">
      <c r="H834" s="126"/>
    </row>
    <row r="835" customHeight="1" spans="8:8">
      <c r="H835" s="126"/>
    </row>
    <row r="836" customHeight="1" spans="8:8">
      <c r="H836" s="126"/>
    </row>
    <row r="837" customHeight="1" spans="8:8">
      <c r="H837" s="126"/>
    </row>
    <row r="838" customHeight="1" spans="8:8">
      <c r="H838" s="126"/>
    </row>
    <row r="839" customHeight="1" spans="8:8">
      <c r="H839" s="126"/>
    </row>
    <row r="840" customHeight="1" spans="8:8">
      <c r="H840" s="126"/>
    </row>
    <row r="841" customHeight="1" spans="8:8">
      <c r="H841" s="126"/>
    </row>
    <row r="842" customHeight="1" spans="8:8">
      <c r="H842" s="126"/>
    </row>
    <row r="843" customHeight="1" spans="8:8">
      <c r="H843" s="126"/>
    </row>
    <row r="844" customHeight="1" spans="8:8">
      <c r="H844" s="126"/>
    </row>
    <row r="845" customHeight="1" spans="8:8">
      <c r="H845" s="126"/>
    </row>
    <row r="846" customHeight="1" spans="8:8">
      <c r="H846" s="126"/>
    </row>
    <row r="847" customHeight="1" spans="8:8">
      <c r="H847" s="126"/>
    </row>
    <row r="848" customHeight="1" spans="8:8">
      <c r="H848" s="126"/>
    </row>
    <row r="849" customHeight="1" spans="8:8">
      <c r="H849" s="126"/>
    </row>
    <row r="850" customHeight="1" spans="8:8">
      <c r="H850" s="126"/>
    </row>
    <row r="851" customHeight="1" spans="8:8">
      <c r="H851" s="126"/>
    </row>
    <row r="852" customHeight="1" spans="8:8">
      <c r="H852" s="126"/>
    </row>
    <row r="853" customHeight="1" spans="8:8">
      <c r="H853" s="126"/>
    </row>
    <row r="854" customHeight="1" spans="8:8">
      <c r="H854" s="126"/>
    </row>
    <row r="855" customHeight="1" spans="8:8">
      <c r="H855" s="126"/>
    </row>
    <row r="856" customHeight="1" spans="8:8">
      <c r="H856" s="126"/>
    </row>
    <row r="857" customHeight="1" spans="8:8">
      <c r="H857" s="126"/>
    </row>
    <row r="858" customHeight="1" spans="8:8">
      <c r="H858" s="126"/>
    </row>
    <row r="859" customHeight="1" spans="8:8">
      <c r="H859" s="126"/>
    </row>
    <row r="860" customHeight="1" spans="8:8">
      <c r="H860" s="126"/>
    </row>
    <row r="861" customHeight="1" spans="8:8">
      <c r="H861" s="126"/>
    </row>
    <row r="862" customHeight="1" spans="8:8">
      <c r="H862" s="126"/>
    </row>
    <row r="863" customHeight="1" spans="8:8">
      <c r="H863" s="126"/>
    </row>
    <row r="864" customHeight="1" spans="8:8">
      <c r="H864" s="126"/>
    </row>
    <row r="865" customHeight="1" spans="8:8">
      <c r="H865" s="126"/>
    </row>
    <row r="866" customHeight="1" spans="8:8">
      <c r="H866" s="126"/>
    </row>
    <row r="867" customHeight="1" spans="8:8">
      <c r="H867" s="126"/>
    </row>
    <row r="868" customHeight="1" spans="8:8">
      <c r="H868" s="126"/>
    </row>
    <row r="869" customHeight="1" spans="8:8">
      <c r="H869" s="126"/>
    </row>
    <row r="870" customHeight="1" spans="8:8">
      <c r="H870" s="126"/>
    </row>
    <row r="871" customHeight="1" spans="8:8">
      <c r="H871" s="126"/>
    </row>
    <row r="872" customHeight="1" spans="8:8">
      <c r="H872" s="126"/>
    </row>
    <row r="873" customHeight="1" spans="8:8">
      <c r="H873" s="126"/>
    </row>
    <row r="874" customHeight="1" spans="8:8">
      <c r="H874" s="126"/>
    </row>
    <row r="875" customHeight="1" spans="8:8">
      <c r="H875" s="126"/>
    </row>
    <row r="876" customHeight="1" spans="8:8">
      <c r="H876" s="126"/>
    </row>
    <row r="877" customHeight="1" spans="8:8">
      <c r="H877" s="126"/>
    </row>
    <row r="878" customHeight="1" spans="8:8">
      <c r="H878" s="126"/>
    </row>
    <row r="879" customHeight="1" spans="8:8">
      <c r="H879" s="126"/>
    </row>
    <row r="880" customHeight="1" spans="8:8">
      <c r="H880" s="126"/>
    </row>
    <row r="881" customHeight="1" spans="8:8">
      <c r="H881" s="126"/>
    </row>
    <row r="882" customHeight="1" spans="8:8">
      <c r="H882" s="126"/>
    </row>
    <row r="883" customHeight="1" spans="8:8">
      <c r="H883" s="126"/>
    </row>
    <row r="884" customHeight="1" spans="8:8">
      <c r="H884" s="126"/>
    </row>
    <row r="885" customHeight="1" spans="8:8">
      <c r="H885" s="126"/>
    </row>
    <row r="886" customHeight="1" spans="8:8">
      <c r="H886" s="126"/>
    </row>
    <row r="887" customHeight="1" spans="8:8">
      <c r="H887" s="126"/>
    </row>
    <row r="888" customHeight="1" spans="8:8">
      <c r="H888" s="126"/>
    </row>
    <row r="889" customHeight="1" spans="8:8">
      <c r="H889" s="126"/>
    </row>
    <row r="890" customHeight="1" spans="8:8">
      <c r="H890" s="126"/>
    </row>
    <row r="891" customHeight="1" spans="8:8">
      <c r="H891" s="126"/>
    </row>
    <row r="892" customHeight="1" spans="8:8">
      <c r="H892" s="126"/>
    </row>
    <row r="893" customHeight="1" spans="8:8">
      <c r="H893" s="126"/>
    </row>
    <row r="894" customHeight="1" spans="8:8">
      <c r="H894" s="126"/>
    </row>
    <row r="895" customHeight="1" spans="8:8">
      <c r="H895" s="126"/>
    </row>
    <row r="896" customHeight="1" spans="8:8">
      <c r="H896" s="126"/>
    </row>
    <row r="897" customHeight="1" spans="8:8">
      <c r="H897" s="126"/>
    </row>
    <row r="898" customHeight="1" spans="8:8">
      <c r="H898" s="126"/>
    </row>
    <row r="899" customHeight="1" spans="8:8">
      <c r="H899" s="126"/>
    </row>
    <row r="900" customHeight="1" spans="8:8">
      <c r="H900" s="126"/>
    </row>
    <row r="901" customHeight="1" spans="8:8">
      <c r="H901" s="126"/>
    </row>
    <row r="902" customHeight="1" spans="8:8">
      <c r="H902" s="126"/>
    </row>
    <row r="903" customHeight="1" spans="8:8">
      <c r="H903" s="126"/>
    </row>
    <row r="904" customHeight="1" spans="8:8">
      <c r="H904" s="126"/>
    </row>
    <row r="905" customHeight="1" spans="8:8">
      <c r="H905" s="126"/>
    </row>
    <row r="906" customHeight="1" spans="8:8">
      <c r="H906" s="126"/>
    </row>
    <row r="907" customHeight="1" spans="8:8">
      <c r="H907" s="126"/>
    </row>
    <row r="908" customHeight="1" spans="8:8">
      <c r="H908" s="126"/>
    </row>
    <row r="909" customHeight="1" spans="8:8">
      <c r="H909" s="126"/>
    </row>
    <row r="910" customHeight="1" spans="8:8">
      <c r="H910" s="126"/>
    </row>
    <row r="911" customHeight="1" spans="8:8">
      <c r="H911" s="126"/>
    </row>
    <row r="912" customHeight="1" spans="8:8">
      <c r="H912" s="126"/>
    </row>
    <row r="913" customHeight="1" spans="8:8">
      <c r="H913" s="126"/>
    </row>
    <row r="914" customHeight="1" spans="8:8">
      <c r="H914" s="126"/>
    </row>
    <row r="915" customHeight="1" spans="8:8">
      <c r="H915" s="126"/>
    </row>
    <row r="916" customHeight="1" spans="8:8">
      <c r="H916" s="126"/>
    </row>
    <row r="917" customHeight="1" spans="8:8">
      <c r="H917" s="126"/>
    </row>
    <row r="918" customHeight="1" spans="8:8">
      <c r="H918" s="126"/>
    </row>
    <row r="919" customHeight="1" spans="8:8">
      <c r="H919" s="126"/>
    </row>
    <row r="920" customHeight="1" spans="8:8">
      <c r="H920" s="126"/>
    </row>
    <row r="921" customHeight="1" spans="8:8">
      <c r="H921" s="126"/>
    </row>
    <row r="922" customHeight="1" spans="8:8">
      <c r="H922" s="126"/>
    </row>
    <row r="923" customHeight="1" spans="8:8">
      <c r="H923" s="126"/>
    </row>
    <row r="924" customHeight="1" spans="8:8">
      <c r="H924" s="126"/>
    </row>
    <row r="925" customHeight="1" spans="8:8">
      <c r="H925" s="126"/>
    </row>
    <row r="926" customHeight="1" spans="8:8">
      <c r="H926" s="126"/>
    </row>
    <row r="927" customHeight="1" spans="8:8">
      <c r="H927" s="126"/>
    </row>
    <row r="928" customHeight="1" spans="8:8">
      <c r="H928" s="126"/>
    </row>
    <row r="929" customHeight="1" spans="8:8">
      <c r="H929" s="126"/>
    </row>
    <row r="930" customHeight="1" spans="8:8">
      <c r="H930" s="126"/>
    </row>
    <row r="931" customHeight="1" spans="8:8">
      <c r="H931" s="126"/>
    </row>
    <row r="932" customHeight="1" spans="8:8">
      <c r="H932" s="126"/>
    </row>
    <row r="933" customHeight="1" spans="8:8">
      <c r="H933" s="126"/>
    </row>
    <row r="934" customHeight="1" spans="8:8">
      <c r="H934" s="126"/>
    </row>
    <row r="935" customHeight="1" spans="8:8">
      <c r="H935" s="126"/>
    </row>
    <row r="936" customHeight="1" spans="8:8">
      <c r="H936" s="126"/>
    </row>
    <row r="937" customHeight="1" spans="8:8">
      <c r="H937" s="126"/>
    </row>
    <row r="938" customHeight="1" spans="8:8">
      <c r="H938" s="126"/>
    </row>
    <row r="939" customHeight="1" spans="8:8">
      <c r="H939" s="126"/>
    </row>
    <row r="940" customHeight="1" spans="8:8">
      <c r="H940" s="126"/>
    </row>
    <row r="941" customHeight="1" spans="8:8">
      <c r="H941" s="126"/>
    </row>
    <row r="942" customHeight="1" spans="8:8">
      <c r="H942" s="126"/>
    </row>
    <row r="943" customHeight="1" spans="8:8">
      <c r="H943" s="126"/>
    </row>
    <row r="944" customHeight="1" spans="8:8">
      <c r="H944" s="126"/>
    </row>
    <row r="945" customHeight="1" spans="8:8">
      <c r="H945" s="126"/>
    </row>
    <row r="946" customHeight="1" spans="8:8">
      <c r="H946" s="126"/>
    </row>
    <row r="947" customHeight="1" spans="8:8">
      <c r="H947" s="126"/>
    </row>
    <row r="948" customHeight="1" spans="8:8">
      <c r="H948" s="126"/>
    </row>
    <row r="949" customHeight="1" spans="8:8">
      <c r="H949" s="126"/>
    </row>
    <row r="950" customHeight="1" spans="8:8">
      <c r="H950" s="126"/>
    </row>
    <row r="951" customHeight="1" spans="8:8">
      <c r="H951" s="126"/>
    </row>
    <row r="952" customHeight="1" spans="8:8">
      <c r="H952" s="126"/>
    </row>
    <row r="953" customHeight="1" spans="8:8">
      <c r="H953" s="126"/>
    </row>
    <row r="954" customHeight="1" spans="8:8">
      <c r="H954" s="126"/>
    </row>
    <row r="955" customHeight="1" spans="8:8">
      <c r="H955" s="126"/>
    </row>
    <row r="956" customHeight="1" spans="8:8">
      <c r="H956" s="126"/>
    </row>
    <row r="957" customHeight="1" spans="8:8">
      <c r="H957" s="126"/>
    </row>
    <row r="958" customHeight="1" spans="8:8">
      <c r="H958" s="126"/>
    </row>
    <row r="959" customHeight="1" spans="8:8">
      <c r="H959" s="126"/>
    </row>
    <row r="960" customHeight="1" spans="8:8">
      <c r="H960" s="126"/>
    </row>
    <row r="961" customHeight="1" spans="8:8">
      <c r="H961" s="126"/>
    </row>
    <row r="962" customHeight="1" spans="8:8">
      <c r="H962" s="126"/>
    </row>
    <row r="963" customHeight="1" spans="8:8">
      <c r="H963" s="126"/>
    </row>
    <row r="964" customHeight="1" spans="8:8">
      <c r="H964" s="126"/>
    </row>
    <row r="965" customHeight="1" spans="8:8">
      <c r="H965" s="126"/>
    </row>
    <row r="966" customHeight="1" spans="8:8">
      <c r="H966" s="126"/>
    </row>
    <row r="967" customHeight="1" spans="8:8">
      <c r="H967" s="126"/>
    </row>
    <row r="968" customHeight="1" spans="8:8">
      <c r="H968" s="126"/>
    </row>
    <row r="969" customHeight="1" spans="8:8">
      <c r="H969" s="126"/>
    </row>
    <row r="970" customHeight="1" spans="8:8">
      <c r="H970" s="126"/>
    </row>
    <row r="971" customHeight="1" spans="8:8">
      <c r="H971" s="126"/>
    </row>
    <row r="972" customHeight="1" spans="8:8">
      <c r="H972" s="126"/>
    </row>
    <row r="973" customHeight="1" spans="8:8">
      <c r="H973" s="126"/>
    </row>
    <row r="974" customHeight="1" spans="8:8">
      <c r="H974" s="126"/>
    </row>
    <row r="975" customHeight="1" spans="8:8">
      <c r="H975" s="126"/>
    </row>
    <row r="976" customHeight="1" spans="8:8">
      <c r="H976" s="126"/>
    </row>
    <row r="977" customHeight="1" spans="8:8">
      <c r="H977" s="126"/>
    </row>
    <row r="978" customHeight="1" spans="8:8">
      <c r="H978" s="126"/>
    </row>
    <row r="979" customHeight="1" spans="8:8">
      <c r="H979" s="126"/>
    </row>
    <row r="980" customHeight="1" spans="8:8">
      <c r="H980" s="126"/>
    </row>
    <row r="981" customHeight="1" spans="8:8">
      <c r="H981" s="126"/>
    </row>
    <row r="982" customHeight="1" spans="8:8">
      <c r="H982" s="126"/>
    </row>
    <row r="983" customHeight="1" spans="8:8">
      <c r="H983" s="126"/>
    </row>
    <row r="984" customHeight="1" spans="8:8">
      <c r="H984" s="126"/>
    </row>
    <row r="985" customHeight="1" spans="8:8">
      <c r="H985" s="126"/>
    </row>
    <row r="986" customHeight="1" spans="8:8">
      <c r="H986" s="126"/>
    </row>
    <row r="987" customHeight="1" spans="8:8">
      <c r="H987" s="126"/>
    </row>
    <row r="988" customHeight="1" spans="8:8">
      <c r="H988" s="126"/>
    </row>
    <row r="989" customHeight="1" spans="8:8">
      <c r="H989" s="126"/>
    </row>
    <row r="990" customHeight="1" spans="8:8">
      <c r="H990" s="126"/>
    </row>
    <row r="991" customHeight="1" spans="8:8">
      <c r="H991" s="126"/>
    </row>
    <row r="992" customHeight="1" spans="8:8">
      <c r="H992" s="126"/>
    </row>
    <row r="993" customHeight="1" spans="8:8">
      <c r="H993" s="126"/>
    </row>
    <row r="994" customHeight="1" spans="8:8">
      <c r="H994" s="126"/>
    </row>
    <row r="995" customHeight="1" spans="8:8">
      <c r="H995" s="126"/>
    </row>
    <row r="996" customHeight="1" spans="8:8">
      <c r="H996" s="126"/>
    </row>
    <row r="997" customHeight="1" spans="8:8">
      <c r="H997" s="126"/>
    </row>
    <row r="998" customHeight="1" spans="8:8">
      <c r="H998" s="126"/>
    </row>
    <row r="999" customHeight="1" spans="8:8">
      <c r="H999" s="126"/>
    </row>
    <row r="1000" customHeight="1" spans="8:8">
      <c r="H1000" s="126"/>
    </row>
    <row r="1001" customHeight="1" spans="8:8">
      <c r="H1001" s="126"/>
    </row>
    <row r="1002" customHeight="1" spans="8:8">
      <c r="H1002" s="126"/>
    </row>
    <row r="1003" customHeight="1" spans="8:8">
      <c r="H1003" s="126"/>
    </row>
    <row r="1004" customHeight="1" spans="8:8">
      <c r="H1004" s="126"/>
    </row>
    <row r="1005" customHeight="1" spans="8:8">
      <c r="H1005" s="126"/>
    </row>
    <row r="1006" customHeight="1" spans="8:8">
      <c r="H1006" s="126"/>
    </row>
    <row r="1007" customHeight="1" spans="8:8">
      <c r="H1007" s="126"/>
    </row>
    <row r="1008" customHeight="1" spans="8:8">
      <c r="H1008" s="126"/>
    </row>
    <row r="1009" customHeight="1" spans="8:8">
      <c r="H1009" s="126"/>
    </row>
    <row r="1010" customHeight="1" spans="8:8">
      <c r="H1010" s="126"/>
    </row>
    <row r="1011" customHeight="1" spans="8:8">
      <c r="H1011" s="126"/>
    </row>
    <row r="1012" customHeight="1" spans="8:8">
      <c r="H1012" s="126"/>
    </row>
    <row r="1013" customHeight="1" spans="8:8">
      <c r="H1013" s="126"/>
    </row>
    <row r="1014" customHeight="1" spans="8:8">
      <c r="H1014" s="126"/>
    </row>
    <row r="1015" customHeight="1" spans="8:8">
      <c r="H1015" s="126"/>
    </row>
    <row r="1016" customHeight="1" spans="8:8">
      <c r="H1016" s="126"/>
    </row>
    <row r="1017" customHeight="1" spans="8:8">
      <c r="H1017" s="126"/>
    </row>
    <row r="1018" customHeight="1" spans="8:8">
      <c r="H1018" s="126"/>
    </row>
    <row r="1019" customHeight="1" spans="8:8">
      <c r="H1019" s="126"/>
    </row>
    <row r="1020" customHeight="1" spans="8:8">
      <c r="H1020" s="126"/>
    </row>
    <row r="1021" customHeight="1" spans="8:8">
      <c r="H1021" s="126"/>
    </row>
    <row r="1022" customHeight="1" spans="8:8">
      <c r="H1022" s="126"/>
    </row>
    <row r="1023" customHeight="1" spans="8:8">
      <c r="H1023" s="126"/>
    </row>
    <row r="1024" customHeight="1" spans="8:8">
      <c r="H1024" s="126"/>
    </row>
    <row r="1025" customHeight="1" spans="8:8">
      <c r="H1025" s="126"/>
    </row>
    <row r="1026" customHeight="1" spans="8:8">
      <c r="H1026" s="126"/>
    </row>
    <row r="1027" customHeight="1" spans="8:8">
      <c r="H1027" s="126"/>
    </row>
    <row r="1028" customHeight="1" spans="8:8">
      <c r="H1028" s="126"/>
    </row>
    <row r="1029" customHeight="1" spans="8:8">
      <c r="H1029" s="126"/>
    </row>
    <row r="1030" customHeight="1" spans="8:8">
      <c r="H1030" s="126"/>
    </row>
    <row r="1031" customHeight="1" spans="8:8">
      <c r="H1031" s="126"/>
    </row>
    <row r="1032" customHeight="1" spans="8:8">
      <c r="H1032" s="126"/>
    </row>
    <row r="1033" customHeight="1" spans="8:8">
      <c r="H1033" s="126"/>
    </row>
    <row r="1034" customHeight="1" spans="8:8">
      <c r="H1034" s="126"/>
    </row>
    <row r="1035" customHeight="1" spans="8:8">
      <c r="H1035" s="126"/>
    </row>
    <row r="1036" customHeight="1" spans="8:8">
      <c r="H1036" s="126"/>
    </row>
    <row r="1037" customHeight="1" spans="8:8">
      <c r="H1037" s="126"/>
    </row>
    <row r="1038" customHeight="1" spans="8:8">
      <c r="H1038" s="126"/>
    </row>
    <row r="1039" customHeight="1" spans="8:8">
      <c r="H1039" s="126"/>
    </row>
    <row r="1040" customHeight="1" spans="8:8">
      <c r="H1040" s="126"/>
    </row>
    <row r="1041" customHeight="1" spans="8:8">
      <c r="H1041" s="126"/>
    </row>
    <row r="1042" customHeight="1" spans="8:8">
      <c r="H1042" s="126"/>
    </row>
    <row r="1043" customHeight="1" spans="8:8">
      <c r="H1043" s="126"/>
    </row>
    <row r="1044" customHeight="1" spans="8:8">
      <c r="H1044" s="126"/>
    </row>
    <row r="1045" customHeight="1" spans="8:8">
      <c r="H1045" s="126"/>
    </row>
    <row r="1046" customHeight="1" spans="8:8">
      <c r="H1046" s="126"/>
    </row>
    <row r="1047" customHeight="1" spans="8:8">
      <c r="H1047" s="126"/>
    </row>
    <row r="1048" customHeight="1" spans="8:8">
      <c r="H1048" s="126"/>
    </row>
    <row r="1049" customHeight="1" spans="8:8">
      <c r="H1049" s="126"/>
    </row>
    <row r="1050" customHeight="1" spans="8:8">
      <c r="H1050" s="126"/>
    </row>
    <row r="1051" customHeight="1" spans="8:8">
      <c r="H1051" s="126"/>
    </row>
    <row r="1052" customHeight="1" spans="8:8">
      <c r="H1052" s="126"/>
    </row>
    <row r="1053" customHeight="1" spans="8:8">
      <c r="H1053" s="126"/>
    </row>
    <row r="1054" customHeight="1" spans="8:8">
      <c r="H1054" s="126"/>
    </row>
    <row r="1055" customHeight="1" spans="8:8">
      <c r="H1055" s="126"/>
    </row>
    <row r="1056" customHeight="1" spans="8:8">
      <c r="H1056" s="126"/>
    </row>
    <row r="1057" customHeight="1" spans="8:8">
      <c r="H1057" s="126"/>
    </row>
    <row r="1058" customHeight="1" spans="8:8">
      <c r="H1058" s="126"/>
    </row>
    <row r="1059" customHeight="1" spans="8:8">
      <c r="H1059" s="126"/>
    </row>
    <row r="1060" customHeight="1" spans="8:8">
      <c r="H1060" s="126"/>
    </row>
    <row r="1061" customHeight="1" spans="8:8">
      <c r="H1061" s="126"/>
    </row>
    <row r="1062" customHeight="1" spans="8:8">
      <c r="H1062" s="126"/>
    </row>
    <row r="1063" customHeight="1" spans="8:8">
      <c r="H1063" s="126"/>
    </row>
    <row r="1064" customHeight="1" spans="8:8">
      <c r="H1064" s="126"/>
    </row>
    <row r="1065" customHeight="1" spans="8:8">
      <c r="H1065" s="126"/>
    </row>
    <row r="1066" customHeight="1" spans="8:8">
      <c r="H1066" s="126"/>
    </row>
    <row r="1067" customHeight="1" spans="8:8">
      <c r="H1067" s="126"/>
    </row>
    <row r="1068" customHeight="1" spans="8:8">
      <c r="H1068" s="126"/>
    </row>
    <row r="1069" customHeight="1" spans="8:8">
      <c r="H1069" s="126"/>
    </row>
    <row r="1070" customHeight="1" spans="8:8">
      <c r="H1070" s="126"/>
    </row>
    <row r="1071" customHeight="1" spans="8:8">
      <c r="H1071" s="126"/>
    </row>
    <row r="1072" customHeight="1" spans="8:8">
      <c r="H1072" s="126"/>
    </row>
    <row r="1073" customHeight="1" spans="8:8">
      <c r="H1073" s="126"/>
    </row>
    <row r="1074" customHeight="1" spans="8:8">
      <c r="H1074" s="126"/>
    </row>
    <row r="1075" customHeight="1" spans="8:8">
      <c r="H1075" s="126"/>
    </row>
    <row r="1076" customHeight="1" spans="8:8">
      <c r="H1076" s="126"/>
    </row>
    <row r="1077" customHeight="1" spans="8:8">
      <c r="H1077" s="126"/>
    </row>
    <row r="1078" customHeight="1" spans="8:8">
      <c r="H1078" s="126"/>
    </row>
    <row r="1079" customHeight="1" spans="8:8">
      <c r="H1079" s="126"/>
    </row>
    <row r="1080" customHeight="1" spans="8:8">
      <c r="H1080" s="126"/>
    </row>
    <row r="1081" customHeight="1" spans="8:8">
      <c r="H1081" s="126"/>
    </row>
    <row r="1082" customHeight="1" spans="8:8">
      <c r="H1082" s="126"/>
    </row>
    <row r="1083" customHeight="1" spans="8:8">
      <c r="H1083" s="126"/>
    </row>
    <row r="1084" customHeight="1" spans="8:8">
      <c r="H1084" s="126"/>
    </row>
    <row r="1085" customHeight="1" spans="8:8">
      <c r="H1085" s="126"/>
    </row>
    <row r="1086" customHeight="1" spans="8:8">
      <c r="H1086" s="126"/>
    </row>
    <row r="1087" customHeight="1" spans="8:8">
      <c r="H1087" s="126"/>
    </row>
    <row r="1088" customHeight="1" spans="8:8">
      <c r="H1088" s="126"/>
    </row>
    <row r="1089" customHeight="1" spans="8:8">
      <c r="H1089" s="126"/>
    </row>
    <row r="1090" customHeight="1" spans="8:8">
      <c r="H1090" s="126"/>
    </row>
    <row r="1091" customHeight="1" spans="8:8">
      <c r="H1091" s="126"/>
    </row>
    <row r="1092" customHeight="1" spans="8:8">
      <c r="H1092" s="126"/>
    </row>
    <row r="1093" customHeight="1" spans="8:8">
      <c r="H1093" s="126"/>
    </row>
    <row r="1094" customHeight="1" spans="8:8">
      <c r="H1094" s="126"/>
    </row>
    <row r="1095" customHeight="1" spans="8:8">
      <c r="H1095" s="126"/>
    </row>
    <row r="1096" customHeight="1" spans="8:8">
      <c r="H1096" s="126"/>
    </row>
    <row r="1097" customHeight="1" spans="8:8">
      <c r="H1097" s="126"/>
    </row>
    <row r="1098" customHeight="1" spans="8:8">
      <c r="H1098" s="126"/>
    </row>
    <row r="1099" customHeight="1" spans="8:8">
      <c r="H1099" s="126"/>
    </row>
    <row r="1100" customHeight="1" spans="8:8">
      <c r="H1100" s="126"/>
    </row>
    <row r="1101" customHeight="1" spans="8:8">
      <c r="H1101" s="126"/>
    </row>
    <row r="1102" customHeight="1" spans="8:8">
      <c r="H1102" s="126"/>
    </row>
    <row r="1103" customHeight="1" spans="8:8">
      <c r="H1103" s="126"/>
    </row>
    <row r="1104" customHeight="1" spans="8:8">
      <c r="H1104" s="126"/>
    </row>
    <row r="1105" customHeight="1" spans="8:8">
      <c r="H1105" s="126"/>
    </row>
    <row r="1106" customHeight="1" spans="8:8">
      <c r="H1106" s="126"/>
    </row>
    <row r="1107" customHeight="1" spans="8:8">
      <c r="H1107" s="126"/>
    </row>
    <row r="1108" customHeight="1" spans="8:8">
      <c r="H1108" s="126"/>
    </row>
    <row r="1109" customHeight="1" spans="8:8">
      <c r="H1109" s="126"/>
    </row>
    <row r="1110" customHeight="1" spans="8:8">
      <c r="H1110" s="126"/>
    </row>
    <row r="1111" customHeight="1" spans="8:8">
      <c r="H1111" s="126"/>
    </row>
    <row r="1112" customHeight="1" spans="8:8">
      <c r="H1112" s="126"/>
    </row>
    <row r="1113" customHeight="1" spans="8:8">
      <c r="H1113" s="126"/>
    </row>
    <row r="1114" customHeight="1" spans="8:8">
      <c r="H1114" s="126"/>
    </row>
    <row r="1115" customHeight="1" spans="8:8">
      <c r="H1115" s="126"/>
    </row>
    <row r="1116" customHeight="1" spans="8:8">
      <c r="H1116" s="126"/>
    </row>
    <row r="1117" customHeight="1" spans="8:8">
      <c r="H1117" s="126"/>
    </row>
    <row r="1118" customHeight="1" spans="8:8">
      <c r="H1118" s="126"/>
    </row>
    <row r="1119" customHeight="1" spans="8:8">
      <c r="H1119" s="126"/>
    </row>
    <row r="1120" customHeight="1" spans="8:8">
      <c r="H1120" s="126"/>
    </row>
    <row r="1121" customHeight="1" spans="8:8">
      <c r="H1121" s="126"/>
    </row>
    <row r="1122" customHeight="1" spans="8:8">
      <c r="H1122" s="126"/>
    </row>
    <row r="1123" customHeight="1" spans="8:8">
      <c r="H1123" s="126"/>
    </row>
    <row r="1124" customHeight="1" spans="8:8">
      <c r="H1124" s="126"/>
    </row>
    <row r="1125" customHeight="1" spans="8:8">
      <c r="H1125" s="126"/>
    </row>
    <row r="1126" customHeight="1" spans="8:8">
      <c r="H1126" s="126"/>
    </row>
    <row r="1127" customHeight="1" spans="8:8">
      <c r="H1127" s="126"/>
    </row>
    <row r="1128" customHeight="1" spans="8:8">
      <c r="H1128" s="126"/>
    </row>
    <row r="1129" customHeight="1" spans="8:8">
      <c r="H1129" s="126"/>
    </row>
    <row r="1130" customHeight="1" spans="8:8">
      <c r="H1130" s="126"/>
    </row>
    <row r="1131" customHeight="1" spans="8:8">
      <c r="H1131" s="126"/>
    </row>
    <row r="1132" customHeight="1" spans="8:8">
      <c r="H1132" s="126"/>
    </row>
    <row r="1133" customHeight="1" spans="8:8">
      <c r="H1133" s="126"/>
    </row>
    <row r="1134" customHeight="1" spans="8:8">
      <c r="H1134" s="126"/>
    </row>
    <row r="1135" customHeight="1" spans="8:8">
      <c r="H1135" s="126"/>
    </row>
    <row r="1136" customHeight="1" spans="8:8">
      <c r="H1136" s="126"/>
    </row>
    <row r="1137" customHeight="1" spans="8:8">
      <c r="H1137" s="126"/>
    </row>
    <row r="1138" customHeight="1" spans="8:8">
      <c r="H1138" s="126"/>
    </row>
    <row r="1139" customHeight="1" spans="8:8">
      <c r="H1139" s="126"/>
    </row>
    <row r="1140" customHeight="1" spans="8:8">
      <c r="H1140" s="126"/>
    </row>
    <row r="1141" customHeight="1" spans="8:8">
      <c r="H1141" s="126"/>
    </row>
    <row r="1142" customHeight="1" spans="8:8">
      <c r="H1142" s="126"/>
    </row>
    <row r="1143" customHeight="1" spans="8:8">
      <c r="H1143" s="126"/>
    </row>
    <row r="1144" customHeight="1" spans="8:8">
      <c r="H1144" s="126"/>
    </row>
    <row r="1145" customHeight="1" spans="8:8">
      <c r="H1145" s="126"/>
    </row>
    <row r="1146" customHeight="1" spans="8:8">
      <c r="H1146" s="126"/>
    </row>
    <row r="1147" customHeight="1" spans="8:8">
      <c r="H1147" s="126"/>
    </row>
    <row r="1148" customHeight="1" spans="8:8">
      <c r="H1148" s="126"/>
    </row>
    <row r="1149" customHeight="1" spans="8:8">
      <c r="H1149" s="126"/>
    </row>
    <row r="1150" customHeight="1" spans="8:8">
      <c r="H1150" s="126"/>
    </row>
    <row r="1151" customHeight="1" spans="8:8">
      <c r="H1151" s="126"/>
    </row>
    <row r="1152" customHeight="1" spans="8:8">
      <c r="H1152" s="126"/>
    </row>
    <row r="1153" customHeight="1" spans="8:8">
      <c r="H1153" s="126"/>
    </row>
    <row r="1154" customHeight="1" spans="8:8">
      <c r="H1154" s="126"/>
    </row>
    <row r="1155" customHeight="1" spans="8:8">
      <c r="H1155" s="126"/>
    </row>
    <row r="1156" customHeight="1" spans="8:8">
      <c r="H1156" s="126"/>
    </row>
    <row r="1157" customHeight="1" spans="8:8">
      <c r="H1157" s="126"/>
    </row>
    <row r="1158" customHeight="1" spans="8:8">
      <c r="H1158" s="126"/>
    </row>
    <row r="1159" customHeight="1" spans="8:8">
      <c r="H1159" s="126"/>
    </row>
    <row r="1160" customHeight="1" spans="8:8">
      <c r="H1160" s="126"/>
    </row>
    <row r="1161" customHeight="1" spans="8:8">
      <c r="H1161" s="126"/>
    </row>
    <row r="1162" customHeight="1" spans="8:8">
      <c r="H1162" s="126"/>
    </row>
    <row r="1163" customHeight="1" spans="8:8">
      <c r="H1163" s="126"/>
    </row>
    <row r="1164" customHeight="1" spans="8:8">
      <c r="H1164" s="126"/>
    </row>
    <row r="1165" customHeight="1" spans="8:8">
      <c r="H1165" s="126"/>
    </row>
    <row r="1166" customHeight="1" spans="8:8">
      <c r="H1166" s="126"/>
    </row>
    <row r="1167" customHeight="1" spans="8:8">
      <c r="H1167" s="126"/>
    </row>
    <row r="1168" customHeight="1" spans="8:8">
      <c r="H1168" s="126"/>
    </row>
    <row r="1169" customHeight="1" spans="8:8">
      <c r="H1169" s="126"/>
    </row>
    <row r="1170" customHeight="1" spans="8:8">
      <c r="H1170" s="126"/>
    </row>
    <row r="1171" customHeight="1" spans="8:8">
      <c r="H1171" s="126"/>
    </row>
    <row r="1172" customHeight="1" spans="8:8">
      <c r="H1172" s="126"/>
    </row>
    <row r="1173" customHeight="1" spans="8:8">
      <c r="H1173" s="126"/>
    </row>
    <row r="1174" customHeight="1" spans="8:8">
      <c r="H1174" s="126"/>
    </row>
    <row r="1175" customHeight="1" spans="8:8">
      <c r="H1175" s="126"/>
    </row>
    <row r="1176" customHeight="1" spans="8:8">
      <c r="H1176" s="126"/>
    </row>
    <row r="1177" customHeight="1" spans="8:8">
      <c r="H1177" s="126"/>
    </row>
    <row r="1178" customHeight="1" spans="8:8">
      <c r="H1178" s="126"/>
    </row>
    <row r="1179" customHeight="1" spans="8:8">
      <c r="H1179" s="126"/>
    </row>
    <row r="1180" customHeight="1" spans="8:8">
      <c r="H1180" s="126"/>
    </row>
    <row r="1181" customHeight="1" spans="8:8">
      <c r="H1181" s="126"/>
    </row>
    <row r="1182" customHeight="1" spans="8:8">
      <c r="H1182" s="126"/>
    </row>
    <row r="1183" customHeight="1" spans="8:8">
      <c r="H1183" s="126"/>
    </row>
    <row r="1184" customHeight="1" spans="8:8">
      <c r="H1184" s="126"/>
    </row>
    <row r="1185" customHeight="1" spans="8:8">
      <c r="H1185" s="126"/>
    </row>
    <row r="1186" customHeight="1" spans="8:8">
      <c r="H1186" s="126"/>
    </row>
    <row r="1187" customHeight="1" spans="8:8">
      <c r="H1187" s="126"/>
    </row>
    <row r="1188" customHeight="1" spans="8:8">
      <c r="H1188" s="126"/>
    </row>
    <row r="1189" customHeight="1" spans="8:8">
      <c r="H1189" s="126"/>
    </row>
    <row r="1190" customHeight="1" spans="8:8">
      <c r="H1190" s="126"/>
    </row>
    <row r="1191" customHeight="1" spans="8:8">
      <c r="H1191" s="126"/>
    </row>
    <row r="1192" customHeight="1" spans="8:8">
      <c r="H1192" s="126"/>
    </row>
    <row r="1193" customHeight="1" spans="8:8">
      <c r="H1193" s="126"/>
    </row>
    <row r="1194" customHeight="1" spans="8:8">
      <c r="H1194" s="126"/>
    </row>
    <row r="1195" customHeight="1" spans="8:8">
      <c r="H1195" s="126"/>
    </row>
    <row r="1196" customHeight="1" spans="8:8">
      <c r="H1196" s="126"/>
    </row>
    <row r="1197" customHeight="1" spans="8:8">
      <c r="H1197" s="126"/>
    </row>
    <row r="1198" customHeight="1" spans="8:8">
      <c r="H1198" s="126"/>
    </row>
    <row r="1199" customHeight="1" spans="8:8">
      <c r="H1199" s="126"/>
    </row>
    <row r="1200" customHeight="1" spans="8:8">
      <c r="H1200" s="126"/>
    </row>
    <row r="1201" customHeight="1" spans="8:8">
      <c r="H1201" s="126"/>
    </row>
    <row r="1202" customHeight="1" spans="8:8">
      <c r="H1202" s="126"/>
    </row>
    <row r="1203" customHeight="1" spans="8:8">
      <c r="H1203" s="126"/>
    </row>
    <row r="1204" customHeight="1" spans="8:8">
      <c r="H1204" s="126"/>
    </row>
    <row r="1205" customHeight="1" spans="8:8">
      <c r="H1205" s="126"/>
    </row>
    <row r="1206" customHeight="1" spans="8:8">
      <c r="H1206" s="126"/>
    </row>
    <row r="1207" customHeight="1" spans="8:8">
      <c r="H1207" s="126"/>
    </row>
    <row r="1208" customHeight="1" spans="8:8">
      <c r="H1208" s="126"/>
    </row>
    <row r="1209" customHeight="1" spans="8:8">
      <c r="H1209" s="126"/>
    </row>
    <row r="1210" customHeight="1" spans="8:8">
      <c r="H1210" s="126"/>
    </row>
    <row r="1211" customHeight="1" spans="8:8">
      <c r="H1211" s="126"/>
    </row>
    <row r="1212" customHeight="1" spans="8:8">
      <c r="H1212" s="126"/>
    </row>
    <row r="1213" customHeight="1" spans="8:8">
      <c r="H1213" s="126"/>
    </row>
    <row r="1214" customHeight="1" spans="8:8">
      <c r="H1214" s="126"/>
    </row>
    <row r="1215" customHeight="1" spans="8:8">
      <c r="H1215" s="126"/>
    </row>
    <row r="1216" customHeight="1" spans="8:8">
      <c r="H1216" s="126"/>
    </row>
    <row r="1217" customHeight="1" spans="8:8">
      <c r="H1217" s="126"/>
    </row>
    <row r="1218" customHeight="1" spans="8:8">
      <c r="H1218" s="126"/>
    </row>
    <row r="1219" customHeight="1" spans="8:8">
      <c r="H1219" s="126"/>
    </row>
    <row r="1220" customHeight="1" spans="8:8">
      <c r="H1220" s="126"/>
    </row>
    <row r="1221" customHeight="1" spans="8:8">
      <c r="H1221" s="126"/>
    </row>
    <row r="1222" customHeight="1" spans="8:8">
      <c r="H1222" s="126"/>
    </row>
    <row r="1223" customHeight="1" spans="8:8">
      <c r="H1223" s="126"/>
    </row>
    <row r="1224" customHeight="1" spans="8:8">
      <c r="H1224" s="126"/>
    </row>
    <row r="1225" customHeight="1" spans="8:8">
      <c r="H1225" s="126"/>
    </row>
    <row r="1226" customHeight="1" spans="8:8">
      <c r="H1226" s="126"/>
    </row>
    <row r="1227" customHeight="1" spans="8:8">
      <c r="H1227" s="126"/>
    </row>
    <row r="1228" customHeight="1" spans="8:8">
      <c r="H1228" s="126"/>
    </row>
    <row r="1229" customHeight="1" spans="8:8">
      <c r="H1229" s="126"/>
    </row>
    <row r="1230" customHeight="1" spans="8:8">
      <c r="H1230" s="126"/>
    </row>
    <row r="1231" customHeight="1" spans="8:8">
      <c r="H1231" s="126"/>
    </row>
    <row r="1232" customHeight="1" spans="8:8">
      <c r="H1232" s="126"/>
    </row>
    <row r="1233" customHeight="1" spans="8:8">
      <c r="H1233" s="126"/>
    </row>
    <row r="1234" customHeight="1" spans="8:8">
      <c r="H1234" s="126"/>
    </row>
    <row r="1235" customHeight="1" spans="8:8">
      <c r="H1235" s="126"/>
    </row>
    <row r="1236" customHeight="1" spans="8:8">
      <c r="H1236" s="126"/>
    </row>
    <row r="1237" customHeight="1" spans="8:8">
      <c r="H1237" s="126"/>
    </row>
    <row r="1238" customHeight="1" spans="8:8">
      <c r="H1238" s="126"/>
    </row>
    <row r="1239" customHeight="1" spans="8:8">
      <c r="H1239" s="126"/>
    </row>
    <row r="1240" customHeight="1" spans="8:8">
      <c r="H1240" s="126"/>
    </row>
    <row r="1241" customHeight="1" spans="8:8">
      <c r="H1241" s="126"/>
    </row>
    <row r="1242" customHeight="1" spans="8:8">
      <c r="H1242" s="126"/>
    </row>
    <row r="1243" customHeight="1" spans="8:8">
      <c r="H1243" s="126"/>
    </row>
    <row r="1244" customHeight="1" spans="8:8">
      <c r="H1244" s="126"/>
    </row>
    <row r="1245" customHeight="1" spans="8:8">
      <c r="H1245" s="126"/>
    </row>
    <row r="1246" customHeight="1" spans="8:8">
      <c r="H1246" s="126"/>
    </row>
    <row r="1247" customHeight="1" spans="8:8">
      <c r="H1247" s="126"/>
    </row>
    <row r="1248" customHeight="1" spans="8:8">
      <c r="H1248" s="126"/>
    </row>
    <row r="1249" customHeight="1" spans="8:8">
      <c r="H1249" s="126"/>
    </row>
    <row r="1250" customHeight="1" spans="8:8">
      <c r="H1250" s="126"/>
    </row>
    <row r="1251" customHeight="1" spans="8:8">
      <c r="H1251" s="126"/>
    </row>
    <row r="1252" customHeight="1" spans="8:8">
      <c r="H1252" s="126"/>
    </row>
    <row r="1253" customHeight="1" spans="8:8">
      <c r="H1253" s="126"/>
    </row>
    <row r="1254" customHeight="1" spans="8:8">
      <c r="H1254" s="126"/>
    </row>
    <row r="1255" customHeight="1" spans="8:8">
      <c r="H1255" s="126"/>
    </row>
    <row r="1256" customHeight="1" spans="8:8">
      <c r="H1256" s="126"/>
    </row>
    <row r="1257" customHeight="1" spans="8:8">
      <c r="H1257" s="126"/>
    </row>
    <row r="1258" customHeight="1" spans="8:8">
      <c r="H1258" s="126"/>
    </row>
    <row r="1259" customHeight="1" spans="8:8">
      <c r="H1259" s="126"/>
    </row>
    <row r="1260" customHeight="1" spans="8:8">
      <c r="H1260" s="126"/>
    </row>
    <row r="1261" customHeight="1" spans="8:8">
      <c r="H1261" s="126"/>
    </row>
    <row r="1262" customHeight="1" spans="8:8">
      <c r="H1262" s="126"/>
    </row>
    <row r="1263" customHeight="1" spans="8:8">
      <c r="H1263" s="126"/>
    </row>
    <row r="1264" customHeight="1" spans="8:8">
      <c r="H1264" s="126"/>
    </row>
    <row r="1265" customHeight="1" spans="8:8">
      <c r="H1265" s="126"/>
    </row>
    <row r="1266" customHeight="1" spans="8:8">
      <c r="H1266" s="126"/>
    </row>
    <row r="1267" customHeight="1" spans="8:8">
      <c r="H1267" s="126"/>
    </row>
    <row r="1268" customHeight="1" spans="8:8">
      <c r="H1268" s="126"/>
    </row>
    <row r="1269" customHeight="1" spans="8:8">
      <c r="H1269" s="126"/>
    </row>
    <row r="1270" customHeight="1" spans="8:8">
      <c r="H1270" s="126"/>
    </row>
    <row r="1271" customHeight="1" spans="8:8">
      <c r="H1271" s="126"/>
    </row>
    <row r="1272" customHeight="1" spans="8:8">
      <c r="H1272" s="126"/>
    </row>
    <row r="1273" customHeight="1" spans="8:8">
      <c r="H1273" s="126"/>
    </row>
    <row r="1274" customHeight="1" spans="8:8">
      <c r="H1274" s="126"/>
    </row>
    <row r="1275" customHeight="1" spans="8:8">
      <c r="H1275" s="126"/>
    </row>
    <row r="1276" customHeight="1" spans="8:8">
      <c r="H1276" s="126"/>
    </row>
    <row r="1277" customHeight="1" spans="8:8">
      <c r="H1277" s="126"/>
    </row>
    <row r="1278" customHeight="1" spans="8:8">
      <c r="H1278" s="126"/>
    </row>
    <row r="1279" customHeight="1" spans="8:8">
      <c r="H1279" s="126"/>
    </row>
    <row r="1280" customHeight="1" spans="8:8">
      <c r="H1280" s="126"/>
    </row>
    <row r="1281" customHeight="1" spans="8:8">
      <c r="H1281" s="126"/>
    </row>
    <row r="1282" customHeight="1" spans="8:8">
      <c r="H1282" s="126"/>
    </row>
    <row r="1283" customHeight="1" spans="8:8">
      <c r="H1283" s="126"/>
    </row>
    <row r="1284" customHeight="1" spans="8:8">
      <c r="H1284" s="126"/>
    </row>
    <row r="1285" customHeight="1" spans="8:8">
      <c r="H1285" s="126"/>
    </row>
    <row r="1286" customHeight="1" spans="8:8">
      <c r="H1286" s="126"/>
    </row>
    <row r="1287" customHeight="1" spans="8:8">
      <c r="H1287" s="126"/>
    </row>
    <row r="1288" customHeight="1" spans="8:8">
      <c r="H1288" s="126"/>
    </row>
    <row r="1289" customHeight="1" spans="8:8">
      <c r="H1289" s="126"/>
    </row>
    <row r="1290" customHeight="1" spans="8:8">
      <c r="H1290" s="126"/>
    </row>
    <row r="1291" customHeight="1" spans="8:8">
      <c r="H1291" s="126"/>
    </row>
    <row r="1292" customHeight="1" spans="8:8">
      <c r="H1292" s="126"/>
    </row>
    <row r="1293" customHeight="1" spans="8:8">
      <c r="H1293" s="126"/>
    </row>
    <row r="1294" customHeight="1" spans="8:8">
      <c r="H1294" s="126"/>
    </row>
    <row r="1295" customHeight="1" spans="8:8">
      <c r="H1295" s="126"/>
    </row>
    <row r="1296" customHeight="1" spans="8:8">
      <c r="H1296" s="126"/>
    </row>
    <row r="1297" customHeight="1" spans="8:8">
      <c r="H1297" s="126"/>
    </row>
    <row r="1298" customHeight="1" spans="8:8">
      <c r="H1298" s="126"/>
    </row>
    <row r="1299" customHeight="1" spans="8:8">
      <c r="H1299" s="126"/>
    </row>
    <row r="1300" customHeight="1" spans="8:8">
      <c r="H1300" s="126"/>
    </row>
    <row r="1301" customHeight="1" spans="8:8">
      <c r="H1301" s="126"/>
    </row>
    <row r="1302" customHeight="1" spans="8:8">
      <c r="H1302" s="126"/>
    </row>
    <row r="1303" customHeight="1" spans="8:8">
      <c r="H1303" s="126"/>
    </row>
    <row r="1304" customHeight="1" spans="8:8">
      <c r="H1304" s="126"/>
    </row>
    <row r="1305" customHeight="1" spans="8:8">
      <c r="H1305" s="126"/>
    </row>
    <row r="1306" customHeight="1" spans="8:8">
      <c r="H1306" s="126"/>
    </row>
    <row r="1307" customHeight="1" spans="8:8">
      <c r="H1307" s="126"/>
    </row>
    <row r="1308" customHeight="1" spans="8:8">
      <c r="H1308" s="126"/>
    </row>
    <row r="1309" customHeight="1" spans="8:8">
      <c r="H1309" s="126"/>
    </row>
    <row r="1310" customHeight="1" spans="8:8">
      <c r="H1310" s="126"/>
    </row>
    <row r="1311" customHeight="1" spans="8:8">
      <c r="H1311" s="126"/>
    </row>
    <row r="1312" customHeight="1" spans="8:8">
      <c r="H1312" s="126"/>
    </row>
    <row r="1313" customHeight="1" spans="8:8">
      <c r="H1313" s="126"/>
    </row>
    <row r="1314" customHeight="1" spans="8:8">
      <c r="H1314" s="126"/>
    </row>
    <row r="1315" customHeight="1" spans="8:8">
      <c r="H1315" s="126"/>
    </row>
    <row r="1316" customHeight="1" spans="8:8">
      <c r="H1316" s="126"/>
    </row>
    <row r="1317" customHeight="1" spans="8:8">
      <c r="H1317" s="126"/>
    </row>
    <row r="1318" customHeight="1" spans="8:8">
      <c r="H1318" s="126"/>
    </row>
    <row r="1319" customHeight="1" spans="8:8">
      <c r="H1319" s="126"/>
    </row>
    <row r="1320" customHeight="1" spans="8:8">
      <c r="H1320" s="126"/>
    </row>
    <row r="1321" customHeight="1" spans="8:8">
      <c r="H1321" s="126"/>
    </row>
    <row r="1322" customHeight="1" spans="8:8">
      <c r="H1322" s="126"/>
    </row>
    <row r="1323" customHeight="1" spans="8:8">
      <c r="H1323" s="126"/>
    </row>
    <row r="1324" customHeight="1" spans="8:8">
      <c r="H1324" s="126"/>
    </row>
    <row r="1325" customHeight="1" spans="8:8">
      <c r="H1325" s="126"/>
    </row>
    <row r="1326" customHeight="1" spans="8:8">
      <c r="H1326" s="126"/>
    </row>
    <row r="1327" customHeight="1" spans="8:8">
      <c r="H1327" s="126"/>
    </row>
    <row r="1328" customHeight="1" spans="8:8">
      <c r="H1328" s="126"/>
    </row>
    <row r="1329" customHeight="1" spans="8:8">
      <c r="H1329" s="126"/>
    </row>
    <row r="1330" customHeight="1" spans="8:8">
      <c r="H1330" s="126"/>
    </row>
    <row r="1331" customHeight="1" spans="8:8">
      <c r="H1331" s="126"/>
    </row>
    <row r="1332" customHeight="1" spans="8:8">
      <c r="H1332" s="126"/>
    </row>
    <row r="1333" customHeight="1" spans="8:8">
      <c r="H1333" s="126"/>
    </row>
    <row r="1334" customHeight="1" spans="8:8">
      <c r="H1334" s="126"/>
    </row>
    <row r="1335" customHeight="1" spans="8:8">
      <c r="H1335" s="126"/>
    </row>
    <row r="1336" customHeight="1" spans="8:8">
      <c r="H1336" s="126"/>
    </row>
    <row r="1337" customHeight="1" spans="8:8">
      <c r="H1337" s="126"/>
    </row>
    <row r="1338" customHeight="1" spans="8:8">
      <c r="H1338" s="126"/>
    </row>
    <row r="1339" customHeight="1" spans="8:8">
      <c r="H1339" s="126"/>
    </row>
    <row r="1340" customHeight="1" spans="8:8">
      <c r="H1340" s="126"/>
    </row>
    <row r="1341" customHeight="1" spans="8:8">
      <c r="H1341" s="126"/>
    </row>
    <row r="1342" customHeight="1" spans="8:8">
      <c r="H1342" s="126"/>
    </row>
    <row r="1343" customHeight="1" spans="8:8">
      <c r="H1343" s="126"/>
    </row>
    <row r="1344" customHeight="1" spans="8:8">
      <c r="H1344" s="126"/>
    </row>
    <row r="1345" customHeight="1" spans="8:8">
      <c r="H1345" s="126"/>
    </row>
    <row r="1346" customHeight="1" spans="8:8">
      <c r="H1346" s="126"/>
    </row>
    <row r="1347" customHeight="1" spans="8:8">
      <c r="H1347" s="126"/>
    </row>
    <row r="1348" customHeight="1" spans="8:8">
      <c r="H1348" s="126"/>
    </row>
    <row r="1349" customHeight="1" spans="8:8">
      <c r="H1349" s="126"/>
    </row>
    <row r="1350" customHeight="1" spans="8:8">
      <c r="H1350" s="126"/>
    </row>
    <row r="1351" customHeight="1" spans="8:8">
      <c r="H1351" s="126"/>
    </row>
    <row r="1352" customHeight="1" spans="8:8">
      <c r="H1352" s="126"/>
    </row>
    <row r="1353" customHeight="1" spans="8:8">
      <c r="H1353" s="126"/>
    </row>
    <row r="1354" customHeight="1" spans="8:8">
      <c r="H1354" s="126"/>
    </row>
    <row r="1355" customHeight="1" spans="8:8">
      <c r="H1355" s="126"/>
    </row>
    <row r="1356" customHeight="1" spans="8:8">
      <c r="H1356" s="126"/>
    </row>
    <row r="1357" customHeight="1" spans="8:8">
      <c r="H1357" s="126"/>
    </row>
    <row r="1358" customHeight="1" spans="8:8">
      <c r="H1358" s="126"/>
    </row>
    <row r="1359" customHeight="1" spans="8:8">
      <c r="H1359" s="126"/>
    </row>
    <row r="1360" customHeight="1" spans="8:8">
      <c r="H1360" s="126"/>
    </row>
    <row r="1361" customHeight="1" spans="8:8">
      <c r="H1361" s="126"/>
    </row>
    <row r="1362" customHeight="1" spans="8:8">
      <c r="H1362" s="126"/>
    </row>
    <row r="1363" customHeight="1" spans="8:8">
      <c r="H1363" s="126"/>
    </row>
    <row r="1364" customHeight="1" spans="8:8">
      <c r="H1364" s="126"/>
    </row>
    <row r="1365" customHeight="1" spans="8:8">
      <c r="H1365" s="126"/>
    </row>
    <row r="1366" customHeight="1" spans="8:8">
      <c r="H1366" s="126"/>
    </row>
    <row r="1367" customHeight="1" spans="8:8">
      <c r="H1367" s="126"/>
    </row>
    <row r="1368" customHeight="1" spans="8:8">
      <c r="H1368" s="126"/>
    </row>
    <row r="1369" customHeight="1" spans="8:8">
      <c r="H1369" s="126"/>
    </row>
    <row r="1370" customHeight="1" spans="8:8">
      <c r="H1370" s="126"/>
    </row>
    <row r="1371" customHeight="1" spans="8:8">
      <c r="H1371" s="126"/>
    </row>
    <row r="1372" customHeight="1" spans="8:8">
      <c r="H1372" s="126"/>
    </row>
    <row r="1373" customHeight="1" spans="8:8">
      <c r="H1373" s="126"/>
    </row>
    <row r="1374" customHeight="1" spans="8:8">
      <c r="H1374" s="126"/>
    </row>
    <row r="1375" customHeight="1" spans="8:8">
      <c r="H1375" s="126"/>
    </row>
    <row r="1376" customHeight="1" spans="8:8">
      <c r="H1376" s="126"/>
    </row>
    <row r="1377" customHeight="1" spans="8:8">
      <c r="H1377" s="126"/>
    </row>
    <row r="1378" customHeight="1" spans="8:8">
      <c r="H1378" s="126"/>
    </row>
    <row r="1379" customHeight="1" spans="8:8">
      <c r="H1379" s="126"/>
    </row>
    <row r="1380" customHeight="1" spans="8:8">
      <c r="H1380" s="126"/>
    </row>
    <row r="1381" customHeight="1" spans="8:8">
      <c r="H1381" s="126"/>
    </row>
    <row r="1382" customHeight="1" spans="8:8">
      <c r="H1382" s="126"/>
    </row>
    <row r="1383" customHeight="1" spans="8:8">
      <c r="H1383" s="126"/>
    </row>
    <row r="1384" customHeight="1" spans="8:8">
      <c r="H1384" s="126"/>
    </row>
    <row r="1385" customHeight="1" spans="8:8">
      <c r="H1385" s="126"/>
    </row>
    <row r="1386" customHeight="1" spans="8:8">
      <c r="H1386" s="126"/>
    </row>
    <row r="1387" customHeight="1" spans="8:8">
      <c r="H1387" s="126"/>
    </row>
    <row r="1388" customHeight="1" spans="8:8">
      <c r="H1388" s="126"/>
    </row>
    <row r="1389" customHeight="1" spans="8:8">
      <c r="H1389" s="126"/>
    </row>
    <row r="1390" customHeight="1" spans="8:8">
      <c r="H1390" s="126"/>
    </row>
    <row r="1391" customHeight="1" spans="8:8">
      <c r="H1391" s="126"/>
    </row>
    <row r="1392" customHeight="1" spans="8:8">
      <c r="H1392" s="126"/>
    </row>
    <row r="1393" customHeight="1" spans="8:8">
      <c r="H1393" s="126"/>
    </row>
    <row r="1394" customHeight="1" spans="8:8">
      <c r="H1394" s="126"/>
    </row>
    <row r="1395" customHeight="1" spans="8:8">
      <c r="H1395" s="126"/>
    </row>
    <row r="1396" customHeight="1" spans="8:8">
      <c r="H1396" s="126"/>
    </row>
    <row r="1397" customHeight="1" spans="8:8">
      <c r="H1397" s="126"/>
    </row>
    <row r="1398" customHeight="1" spans="8:8">
      <c r="H1398" s="126"/>
    </row>
    <row r="1399" customHeight="1" spans="8:8">
      <c r="H1399" s="126"/>
    </row>
    <row r="1400" customHeight="1" spans="8:8">
      <c r="H1400" s="126"/>
    </row>
    <row r="1401" customHeight="1" spans="8:8">
      <c r="H1401" s="126"/>
    </row>
    <row r="1402" customHeight="1" spans="8:8">
      <c r="H1402" s="126"/>
    </row>
    <row r="1403" customHeight="1" spans="8:8">
      <c r="H1403" s="126"/>
    </row>
    <row r="1404" customHeight="1" spans="8:8">
      <c r="H1404" s="126"/>
    </row>
    <row r="1405" customHeight="1" spans="8:8">
      <c r="H1405" s="126"/>
    </row>
    <row r="1406" customHeight="1" spans="8:8">
      <c r="H1406" s="126"/>
    </row>
    <row r="1407" customHeight="1" spans="8:8">
      <c r="H1407" s="126"/>
    </row>
    <row r="1408" customHeight="1" spans="8:8">
      <c r="H1408" s="126"/>
    </row>
    <row r="1409" customHeight="1" spans="8:8">
      <c r="H1409" s="126"/>
    </row>
    <row r="1410" customHeight="1" spans="8:8">
      <c r="H1410" s="126"/>
    </row>
    <row r="1411" customHeight="1" spans="8:8">
      <c r="H1411" s="126"/>
    </row>
    <row r="1412" customHeight="1" spans="8:8">
      <c r="H1412" s="126"/>
    </row>
    <row r="1413" customHeight="1" spans="8:8">
      <c r="H1413" s="126"/>
    </row>
    <row r="1414" customHeight="1" spans="8:8">
      <c r="H1414" s="126"/>
    </row>
    <row r="1415" customHeight="1" spans="8:8">
      <c r="H1415" s="126"/>
    </row>
    <row r="1416" customHeight="1" spans="8:8">
      <c r="H1416" s="126"/>
    </row>
    <row r="1417" customHeight="1" spans="8:8">
      <c r="H1417" s="126"/>
    </row>
    <row r="1418" customHeight="1" spans="8:8">
      <c r="H1418" s="126"/>
    </row>
    <row r="1419" customHeight="1" spans="8:8">
      <c r="H1419" s="126"/>
    </row>
    <row r="1420" customHeight="1" spans="8:8">
      <c r="H1420" s="126"/>
    </row>
    <row r="1421" customHeight="1" spans="8:8">
      <c r="H1421" s="126"/>
    </row>
    <row r="1422" customHeight="1" spans="8:8">
      <c r="H1422" s="126"/>
    </row>
    <row r="1423" customHeight="1" spans="8:8">
      <c r="H1423" s="126"/>
    </row>
    <row r="1424" customHeight="1" spans="8:8">
      <c r="H1424" s="126"/>
    </row>
    <row r="1425" customHeight="1" spans="8:8">
      <c r="H1425" s="126"/>
    </row>
    <row r="1426" customHeight="1" spans="8:8">
      <c r="H1426" s="126"/>
    </row>
    <row r="1427" customHeight="1" spans="8:8">
      <c r="H1427" s="126"/>
    </row>
    <row r="1428" customHeight="1" spans="8:8">
      <c r="H1428" s="126"/>
    </row>
    <row r="1429" customHeight="1" spans="8:8">
      <c r="H1429" s="126"/>
    </row>
    <row r="1430" customHeight="1" spans="8:8">
      <c r="H1430" s="126"/>
    </row>
    <row r="1431" customHeight="1" spans="8:8">
      <c r="H1431" s="126"/>
    </row>
    <row r="1432" customHeight="1" spans="8:8">
      <c r="H1432" s="126"/>
    </row>
    <row r="1433" customHeight="1" spans="8:8">
      <c r="H1433" s="126"/>
    </row>
    <row r="1434" customHeight="1" spans="8:8">
      <c r="H1434" s="126"/>
    </row>
    <row r="1435" customHeight="1" spans="8:8">
      <c r="H1435" s="126"/>
    </row>
    <row r="1436" customHeight="1" spans="8:8">
      <c r="H1436" s="126"/>
    </row>
    <row r="1437" customHeight="1" spans="8:8">
      <c r="H1437" s="126"/>
    </row>
    <row r="1438" customHeight="1" spans="8:8">
      <c r="H1438" s="126"/>
    </row>
    <row r="1439" customHeight="1" spans="8:8">
      <c r="H1439" s="126"/>
    </row>
    <row r="1440" customHeight="1" spans="8:8">
      <c r="H1440" s="126"/>
    </row>
    <row r="1441" customHeight="1" spans="8:8">
      <c r="H1441" s="126"/>
    </row>
    <row r="1442" customHeight="1" spans="8:8">
      <c r="H1442" s="126"/>
    </row>
    <row r="1443" customHeight="1" spans="8:8">
      <c r="H1443" s="126"/>
    </row>
    <row r="1444" customHeight="1" spans="8:8">
      <c r="H1444" s="126"/>
    </row>
    <row r="1445" customHeight="1" spans="8:8">
      <c r="H1445" s="126"/>
    </row>
    <row r="1446" customHeight="1" spans="8:8">
      <c r="H1446" s="126"/>
    </row>
    <row r="1447" customHeight="1" spans="8:8">
      <c r="H1447" s="126"/>
    </row>
    <row r="1448" customHeight="1" spans="8:8">
      <c r="H1448" s="126"/>
    </row>
    <row r="1449" customHeight="1" spans="8:8">
      <c r="H1449" s="126"/>
    </row>
    <row r="1450" customHeight="1" spans="8:8">
      <c r="H1450" s="126"/>
    </row>
    <row r="1451" customHeight="1" spans="8:8">
      <c r="H1451" s="126"/>
    </row>
    <row r="1452" customHeight="1" spans="8:8">
      <c r="H1452" s="126"/>
    </row>
    <row r="1453" customHeight="1" spans="8:8">
      <c r="H1453" s="126"/>
    </row>
    <row r="1454" customHeight="1" spans="8:8">
      <c r="H1454" s="126"/>
    </row>
    <row r="1455" customHeight="1" spans="8:8">
      <c r="H1455" s="126"/>
    </row>
    <row r="1456" customHeight="1" spans="8:8">
      <c r="H1456" s="126"/>
    </row>
    <row r="1457" customHeight="1" spans="8:8">
      <c r="H1457" s="126"/>
    </row>
    <row r="1458" customHeight="1" spans="8:8">
      <c r="H1458" s="126"/>
    </row>
    <row r="1459" customHeight="1" spans="8:8">
      <c r="H1459" s="126"/>
    </row>
    <row r="1460" customHeight="1" spans="8:8">
      <c r="H1460" s="126"/>
    </row>
    <row r="1461" customHeight="1" spans="8:8">
      <c r="H1461" s="126"/>
    </row>
    <row r="1462" customHeight="1" spans="8:8">
      <c r="H1462" s="126"/>
    </row>
    <row r="1463" customHeight="1" spans="8:8">
      <c r="H1463" s="126"/>
    </row>
    <row r="1464" customHeight="1" spans="8:8">
      <c r="H1464" s="126"/>
    </row>
    <row r="1465" customHeight="1" spans="8:8">
      <c r="H1465" s="126"/>
    </row>
    <row r="1466" customHeight="1" spans="8:8">
      <c r="H1466" s="126"/>
    </row>
    <row r="1467" customHeight="1" spans="8:8">
      <c r="H1467" s="126"/>
    </row>
    <row r="1468" customHeight="1" spans="8:8">
      <c r="H1468" s="126"/>
    </row>
    <row r="1469" customHeight="1" spans="8:8">
      <c r="H1469" s="126"/>
    </row>
    <row r="1470" customHeight="1" spans="8:8">
      <c r="H1470" s="126"/>
    </row>
    <row r="1471" customHeight="1" spans="8:8">
      <c r="H1471" s="126"/>
    </row>
    <row r="1472" customHeight="1" spans="8:8">
      <c r="H1472" s="126"/>
    </row>
    <row r="1473" customHeight="1" spans="8:8">
      <c r="H1473" s="126"/>
    </row>
    <row r="1474" customHeight="1" spans="8:8">
      <c r="H1474" s="126"/>
    </row>
    <row r="1475" customHeight="1" spans="8:8">
      <c r="H1475" s="126"/>
    </row>
    <row r="1476" customHeight="1" spans="8:8">
      <c r="H1476" s="126"/>
    </row>
    <row r="1477" customHeight="1" spans="8:8">
      <c r="H1477" s="126"/>
    </row>
    <row r="1478" customHeight="1" spans="8:8">
      <c r="H1478" s="126"/>
    </row>
    <row r="1479" customHeight="1" spans="8:8">
      <c r="H1479" s="126"/>
    </row>
    <row r="1480" customHeight="1" spans="8:8">
      <c r="H1480" s="126"/>
    </row>
    <row r="1481" customHeight="1" spans="8:8">
      <c r="H1481" s="126"/>
    </row>
    <row r="1482" customHeight="1" spans="8:8">
      <c r="H1482" s="126"/>
    </row>
    <row r="1483" customHeight="1" spans="8:8">
      <c r="H1483" s="126"/>
    </row>
    <row r="1484" customHeight="1" spans="8:8">
      <c r="H1484" s="126"/>
    </row>
    <row r="1485" customHeight="1" spans="8:8">
      <c r="H1485" s="126"/>
    </row>
    <row r="1486" customHeight="1" spans="8:8">
      <c r="H1486" s="126"/>
    </row>
    <row r="1487" customHeight="1" spans="8:8">
      <c r="H1487" s="126"/>
    </row>
    <row r="1488" customHeight="1" spans="8:8">
      <c r="H1488" s="126"/>
    </row>
    <row r="1489" customHeight="1" spans="8:8">
      <c r="H1489" s="126"/>
    </row>
    <row r="1490" customHeight="1" spans="8:8">
      <c r="H1490" s="126"/>
    </row>
    <row r="1491" customHeight="1" spans="8:8">
      <c r="H1491" s="126"/>
    </row>
    <row r="1492" customHeight="1" spans="8:8">
      <c r="H1492" s="126"/>
    </row>
    <row r="1493" customHeight="1" spans="8:8">
      <c r="H1493" s="126"/>
    </row>
    <row r="1494" customHeight="1" spans="8:8">
      <c r="H1494" s="126"/>
    </row>
    <row r="1495" customHeight="1" spans="8:8">
      <c r="H1495" s="126"/>
    </row>
    <row r="1496" customHeight="1" spans="8:8">
      <c r="H1496" s="126"/>
    </row>
    <row r="1497" customHeight="1" spans="8:8">
      <c r="H1497" s="126"/>
    </row>
    <row r="1498" customHeight="1" spans="8:8">
      <c r="H1498" s="126"/>
    </row>
    <row r="1499" customHeight="1" spans="8:8">
      <c r="H1499" s="126"/>
    </row>
    <row r="1500" customHeight="1" spans="8:8">
      <c r="H1500" s="126"/>
    </row>
    <row r="1501" customHeight="1" spans="8:8">
      <c r="H1501" s="126"/>
    </row>
    <row r="1502" customHeight="1" spans="8:8">
      <c r="H1502" s="126"/>
    </row>
    <row r="1503" customHeight="1" spans="8:8">
      <c r="H1503" s="126"/>
    </row>
    <row r="1504" customHeight="1" spans="8:8">
      <c r="H1504" s="126"/>
    </row>
    <row r="1505" customHeight="1" spans="8:8">
      <c r="H1505" s="126"/>
    </row>
    <row r="1506" customHeight="1" spans="8:8">
      <c r="H1506" s="126"/>
    </row>
    <row r="1507" customHeight="1" spans="8:8">
      <c r="H1507" s="126"/>
    </row>
    <row r="1508" customHeight="1" spans="8:8">
      <c r="H1508" s="126"/>
    </row>
    <row r="1509" customHeight="1" spans="8:8">
      <c r="H1509" s="126"/>
    </row>
    <row r="1510" customHeight="1" spans="8:8">
      <c r="H1510" s="126"/>
    </row>
    <row r="1511" customHeight="1" spans="8:8">
      <c r="H1511" s="126"/>
    </row>
    <row r="1512" customHeight="1" spans="8:8">
      <c r="H1512" s="126"/>
    </row>
    <row r="1513" customHeight="1" spans="8:8">
      <c r="H1513" s="126"/>
    </row>
    <row r="1514" customHeight="1" spans="8:8">
      <c r="H1514" s="126"/>
    </row>
    <row r="1515" customHeight="1" spans="8:8">
      <c r="H1515" s="126"/>
    </row>
    <row r="1516" customHeight="1" spans="8:8">
      <c r="H1516" s="126"/>
    </row>
    <row r="1517" customHeight="1" spans="8:8">
      <c r="H1517" s="126"/>
    </row>
    <row r="1518" customHeight="1" spans="8:8">
      <c r="H1518" s="126"/>
    </row>
    <row r="1519" customHeight="1" spans="8:8">
      <c r="H1519" s="126"/>
    </row>
    <row r="1520" customHeight="1" spans="8:8">
      <c r="H1520" s="126"/>
    </row>
    <row r="1521" customHeight="1" spans="8:8">
      <c r="H1521" s="126"/>
    </row>
    <row r="1522" customHeight="1" spans="8:8">
      <c r="H1522" s="126"/>
    </row>
    <row r="1523" customHeight="1" spans="8:8">
      <c r="H1523" s="126"/>
    </row>
    <row r="1524" customHeight="1" spans="8:8">
      <c r="H1524" s="126"/>
    </row>
    <row r="1525" customHeight="1" spans="8:8">
      <c r="H1525" s="126"/>
    </row>
    <row r="1526" customHeight="1" spans="8:8">
      <c r="H1526" s="126"/>
    </row>
    <row r="1527" customHeight="1" spans="8:8">
      <c r="H1527" s="126"/>
    </row>
    <row r="1528" customHeight="1" spans="8:8">
      <c r="H1528" s="126"/>
    </row>
    <row r="1529" customHeight="1" spans="8:8">
      <c r="H1529" s="126"/>
    </row>
    <row r="1530" customHeight="1" spans="8:8">
      <c r="H1530" s="126"/>
    </row>
    <row r="1531" customHeight="1" spans="8:8">
      <c r="H1531" s="126"/>
    </row>
    <row r="1532" customHeight="1" spans="8:8">
      <c r="H1532" s="126"/>
    </row>
    <row r="1533" customHeight="1" spans="8:8">
      <c r="H1533" s="126"/>
    </row>
    <row r="1534" customHeight="1" spans="8:8">
      <c r="H1534" s="126"/>
    </row>
    <row r="1535" customHeight="1" spans="8:8">
      <c r="H1535" s="126"/>
    </row>
    <row r="1536" customHeight="1" spans="8:8">
      <c r="H1536" s="126"/>
    </row>
    <row r="1537" customHeight="1" spans="8:8">
      <c r="H1537" s="126"/>
    </row>
    <row r="1538" customHeight="1" spans="8:8">
      <c r="H1538" s="126"/>
    </row>
    <row r="1539" customHeight="1" spans="8:8">
      <c r="H1539" s="126"/>
    </row>
    <row r="1540" customHeight="1" spans="8:8">
      <c r="H1540" s="126"/>
    </row>
    <row r="1541" customHeight="1" spans="8:8">
      <c r="H1541" s="126"/>
    </row>
    <row r="1542" customHeight="1" spans="8:8">
      <c r="H1542" s="126"/>
    </row>
    <row r="1543" customHeight="1" spans="8:8">
      <c r="H1543" s="126"/>
    </row>
    <row r="1544" customHeight="1" spans="8:8">
      <c r="H1544" s="126"/>
    </row>
    <row r="1545" customHeight="1" spans="8:8">
      <c r="H1545" s="126"/>
    </row>
    <row r="1546" customHeight="1" spans="8:8">
      <c r="H1546" s="126"/>
    </row>
    <row r="1547" customHeight="1" spans="8:8">
      <c r="H1547" s="126"/>
    </row>
    <row r="1548" customHeight="1" spans="8:8">
      <c r="H1548" s="126"/>
    </row>
    <row r="1549" customHeight="1" spans="8:8">
      <c r="H1549" s="126"/>
    </row>
    <row r="1550" customHeight="1" spans="8:8">
      <c r="H1550" s="126"/>
    </row>
    <row r="1551" customHeight="1" spans="8:8">
      <c r="H1551" s="126"/>
    </row>
    <row r="1552" customHeight="1" spans="8:8">
      <c r="H1552" s="126"/>
    </row>
    <row r="1553" customHeight="1" spans="8:8">
      <c r="H1553" s="126"/>
    </row>
    <row r="1554" customHeight="1" spans="8:8">
      <c r="H1554" s="126"/>
    </row>
    <row r="1555" customHeight="1" spans="8:8">
      <c r="H1555" s="126"/>
    </row>
    <row r="1556" customHeight="1" spans="8:8">
      <c r="H1556" s="126"/>
    </row>
    <row r="1557" customHeight="1" spans="8:8">
      <c r="H1557" s="126"/>
    </row>
    <row r="1558" customHeight="1" spans="8:8">
      <c r="H1558" s="126"/>
    </row>
    <row r="1559" customHeight="1" spans="8:8">
      <c r="H1559" s="126"/>
    </row>
    <row r="1560" customHeight="1" spans="8:8">
      <c r="H1560" s="126"/>
    </row>
    <row r="1561" customHeight="1" spans="8:8">
      <c r="H1561" s="126"/>
    </row>
    <row r="1562" customHeight="1" spans="8:8">
      <c r="H1562" s="126"/>
    </row>
    <row r="1563" customHeight="1" spans="8:8">
      <c r="H1563" s="126"/>
    </row>
    <row r="1564" customHeight="1" spans="8:8">
      <c r="H1564" s="126"/>
    </row>
    <row r="1565" customHeight="1" spans="8:8">
      <c r="H1565" s="126"/>
    </row>
    <row r="1566" customHeight="1" spans="8:8">
      <c r="H1566" s="126"/>
    </row>
    <row r="1567" customHeight="1" spans="8:8">
      <c r="H1567" s="126"/>
    </row>
    <row r="1568" customHeight="1" spans="8:8">
      <c r="H1568" s="126"/>
    </row>
    <row r="1569" customHeight="1" spans="8:8">
      <c r="H1569" s="126"/>
    </row>
    <row r="1570" customHeight="1" spans="8:8">
      <c r="H1570" s="126"/>
    </row>
    <row r="1571" customHeight="1" spans="8:8">
      <c r="H1571" s="126"/>
    </row>
    <row r="1572" customHeight="1" spans="8:8">
      <c r="H1572" s="126"/>
    </row>
    <row r="1573" customHeight="1" spans="8:8">
      <c r="H1573" s="126"/>
    </row>
    <row r="1574" customHeight="1" spans="8:8">
      <c r="H1574" s="126"/>
    </row>
    <row r="1575" customHeight="1" spans="8:8">
      <c r="H1575" s="126"/>
    </row>
    <row r="1576" customHeight="1" spans="8:8">
      <c r="H1576" s="126"/>
    </row>
    <row r="1577" customHeight="1" spans="8:8">
      <c r="H1577" s="126"/>
    </row>
    <row r="1578" customHeight="1" spans="8:8">
      <c r="H1578" s="126"/>
    </row>
    <row r="1579" customHeight="1" spans="8:8">
      <c r="H1579" s="126"/>
    </row>
    <row r="1580" customHeight="1" spans="8:8">
      <c r="H1580" s="126"/>
    </row>
    <row r="1581" customHeight="1" spans="8:8">
      <c r="H1581" s="126"/>
    </row>
    <row r="1582" customHeight="1" spans="8:8">
      <c r="H1582" s="126"/>
    </row>
    <row r="1583" customHeight="1" spans="8:8">
      <c r="H1583" s="126"/>
    </row>
    <row r="1584" customHeight="1" spans="8:8">
      <c r="H1584" s="126"/>
    </row>
    <row r="1585" customHeight="1" spans="8:8">
      <c r="H1585" s="126"/>
    </row>
    <row r="1586" customHeight="1" spans="8:8">
      <c r="H1586" s="126"/>
    </row>
    <row r="1587" customHeight="1" spans="8:8">
      <c r="H1587" s="126"/>
    </row>
    <row r="1588" customHeight="1" spans="8:8">
      <c r="H1588" s="126"/>
    </row>
    <row r="1589" customHeight="1" spans="8:8">
      <c r="H1589" s="126"/>
    </row>
    <row r="1590" customHeight="1" spans="8:8">
      <c r="H1590" s="126"/>
    </row>
    <row r="1591" customHeight="1" spans="8:8">
      <c r="H1591" s="126"/>
    </row>
    <row r="1592" customHeight="1" spans="8:8">
      <c r="H1592" s="126"/>
    </row>
    <row r="1593" customHeight="1" spans="8:8">
      <c r="H1593" s="126"/>
    </row>
    <row r="1594" customHeight="1" spans="8:8">
      <c r="H1594" s="126"/>
    </row>
    <row r="1595" customHeight="1" spans="8:8">
      <c r="H1595" s="126"/>
    </row>
    <row r="1596" customHeight="1" spans="8:8">
      <c r="H1596" s="126"/>
    </row>
    <row r="1597" customHeight="1" spans="8:8">
      <c r="H1597" s="126"/>
    </row>
    <row r="1598" customHeight="1" spans="8:8">
      <c r="H1598" s="126"/>
    </row>
    <row r="1599" customHeight="1" spans="8:8">
      <c r="H1599" s="126"/>
    </row>
    <row r="1600" customHeight="1" spans="8:8">
      <c r="H1600" s="126"/>
    </row>
    <row r="1601" customHeight="1" spans="8:8">
      <c r="H1601" s="126"/>
    </row>
    <row r="1602" customHeight="1" spans="8:8">
      <c r="H1602" s="126"/>
    </row>
    <row r="1603" customHeight="1" spans="8:8">
      <c r="H1603" s="126"/>
    </row>
    <row r="1604" customHeight="1" spans="8:8">
      <c r="H1604" s="126"/>
    </row>
    <row r="1605" customHeight="1" spans="8:8">
      <c r="H1605" s="126"/>
    </row>
    <row r="1606" customHeight="1" spans="8:8">
      <c r="H1606" s="126"/>
    </row>
    <row r="1607" customHeight="1" spans="8:8">
      <c r="H1607" s="126"/>
    </row>
    <row r="1608" customHeight="1" spans="8:8">
      <c r="H1608" s="126"/>
    </row>
    <row r="1609" customHeight="1" spans="8:8">
      <c r="H1609" s="126"/>
    </row>
    <row r="1610" customHeight="1" spans="8:8">
      <c r="H1610" s="126"/>
    </row>
    <row r="1611" customHeight="1" spans="8:8">
      <c r="H1611" s="126"/>
    </row>
    <row r="1612" customHeight="1" spans="8:8">
      <c r="H1612" s="126"/>
    </row>
    <row r="1613" customHeight="1" spans="8:8">
      <c r="H1613" s="126"/>
    </row>
    <row r="1614" customHeight="1" spans="8:8">
      <c r="H1614" s="126"/>
    </row>
    <row r="1615" customHeight="1" spans="8:8">
      <c r="H1615" s="126"/>
    </row>
    <row r="1616" customHeight="1" spans="8:8">
      <c r="H1616" s="126"/>
    </row>
    <row r="1617" customHeight="1" spans="8:8">
      <c r="H1617" s="126"/>
    </row>
    <row r="1618" customHeight="1" spans="8:8">
      <c r="H1618" s="126"/>
    </row>
    <row r="1619" customHeight="1" spans="8:8">
      <c r="H1619" s="126"/>
    </row>
    <row r="1620" customHeight="1" spans="8:8">
      <c r="H1620" s="126"/>
    </row>
    <row r="1621" customHeight="1" spans="8:8">
      <c r="H1621" s="126"/>
    </row>
    <row r="1622" customHeight="1" spans="8:8">
      <c r="H1622" s="126"/>
    </row>
    <row r="1623" customHeight="1" spans="8:8">
      <c r="H1623" s="126"/>
    </row>
    <row r="1624" customHeight="1" spans="8:8">
      <c r="H1624" s="126"/>
    </row>
    <row r="1625" customHeight="1" spans="8:8">
      <c r="H1625" s="126"/>
    </row>
    <row r="1626" customHeight="1" spans="8:8">
      <c r="H1626" s="126"/>
    </row>
    <row r="1627" customHeight="1" spans="8:8">
      <c r="H1627" s="126"/>
    </row>
    <row r="1628" customHeight="1" spans="8:8">
      <c r="H1628" s="126"/>
    </row>
    <row r="1629" customHeight="1" spans="8:8">
      <c r="H1629" s="126"/>
    </row>
    <row r="1630" customHeight="1" spans="8:8">
      <c r="H1630" s="126"/>
    </row>
    <row r="1631" customHeight="1" spans="8:8">
      <c r="H1631" s="126"/>
    </row>
    <row r="1632" customHeight="1" spans="8:8">
      <c r="H1632" s="126"/>
    </row>
    <row r="1633" customHeight="1" spans="8:8">
      <c r="H1633" s="126"/>
    </row>
    <row r="1634" customHeight="1" spans="8:8">
      <c r="H1634" s="126"/>
    </row>
    <row r="1635" customHeight="1" spans="8:8">
      <c r="H1635" s="126"/>
    </row>
    <row r="1636" customHeight="1" spans="8:8">
      <c r="H1636" s="126"/>
    </row>
    <row r="1637" customHeight="1" spans="8:8">
      <c r="H1637" s="126"/>
    </row>
    <row r="1638" customHeight="1" spans="8:8">
      <c r="H1638" s="126"/>
    </row>
    <row r="1639" customHeight="1" spans="8:8">
      <c r="H1639" s="126"/>
    </row>
    <row r="1640" customHeight="1" spans="8:8">
      <c r="H1640" s="126"/>
    </row>
    <row r="1641" customHeight="1" spans="8:8">
      <c r="H1641" s="126"/>
    </row>
    <row r="1642" customHeight="1" spans="8:8">
      <c r="H1642" s="126"/>
    </row>
    <row r="1643" customHeight="1" spans="8:8">
      <c r="H1643" s="126"/>
    </row>
    <row r="1644" customHeight="1" spans="8:8">
      <c r="H1644" s="126"/>
    </row>
    <row r="1645" customHeight="1" spans="8:8">
      <c r="H1645" s="126"/>
    </row>
    <row r="1646" customHeight="1" spans="8:8">
      <c r="H1646" s="126"/>
    </row>
    <row r="1647" customHeight="1" spans="8:8">
      <c r="H1647" s="126"/>
    </row>
    <row r="1648" customHeight="1" spans="8:8">
      <c r="H1648" s="126"/>
    </row>
    <row r="1649" customHeight="1" spans="8:8">
      <c r="H1649" s="126"/>
    </row>
    <row r="1650" customHeight="1" spans="8:8">
      <c r="H1650" s="126"/>
    </row>
    <row r="1651" customHeight="1" spans="8:8">
      <c r="H1651" s="126"/>
    </row>
    <row r="1652" customHeight="1" spans="8:8">
      <c r="H1652" s="126"/>
    </row>
    <row r="1653" customHeight="1" spans="8:8">
      <c r="H1653" s="126"/>
    </row>
    <row r="1654" customHeight="1" spans="8:8">
      <c r="H1654" s="126"/>
    </row>
    <row r="1655" customHeight="1" spans="8:8">
      <c r="H1655" s="126"/>
    </row>
    <row r="1656" customHeight="1" spans="8:8">
      <c r="H1656" s="126"/>
    </row>
    <row r="1657" customHeight="1" spans="8:8">
      <c r="H1657" s="126"/>
    </row>
    <row r="1658" customHeight="1" spans="8:8">
      <c r="H1658" s="126"/>
    </row>
    <row r="1659" customHeight="1" spans="8:8">
      <c r="H1659" s="126"/>
    </row>
    <row r="1660" customHeight="1" spans="8:8">
      <c r="H1660" s="126"/>
    </row>
    <row r="1661" customHeight="1" spans="8:8">
      <c r="H1661" s="126"/>
    </row>
    <row r="1662" customHeight="1" spans="8:8">
      <c r="H1662" s="126"/>
    </row>
    <row r="1663" customHeight="1" spans="8:8">
      <c r="H1663" s="126"/>
    </row>
    <row r="1664" customHeight="1" spans="8:8">
      <c r="H1664" s="126"/>
    </row>
    <row r="1665" customHeight="1" spans="8:8">
      <c r="H1665" s="126"/>
    </row>
    <row r="1666" customHeight="1" spans="8:8">
      <c r="H1666" s="126"/>
    </row>
    <row r="1667" customHeight="1" spans="8:8">
      <c r="H1667" s="126"/>
    </row>
    <row r="1668" customHeight="1" spans="8:8">
      <c r="H1668" s="126"/>
    </row>
    <row r="1669" customHeight="1" spans="8:8">
      <c r="H1669" s="126"/>
    </row>
    <row r="1670" customHeight="1" spans="8:8">
      <c r="H1670" s="126"/>
    </row>
    <row r="1671" customHeight="1" spans="8:8">
      <c r="H1671" s="126"/>
    </row>
    <row r="1672" customHeight="1" spans="8:8">
      <c r="H1672" s="126"/>
    </row>
    <row r="1673" customHeight="1" spans="8:8">
      <c r="H1673" s="126"/>
    </row>
    <row r="1674" customHeight="1" spans="8:8">
      <c r="H1674" s="126"/>
    </row>
    <row r="1675" customHeight="1" spans="8:8">
      <c r="H1675" s="126"/>
    </row>
    <row r="1676" customHeight="1" spans="8:8">
      <c r="H1676" s="126"/>
    </row>
    <row r="1677" customHeight="1" spans="8:8">
      <c r="H1677" s="126"/>
    </row>
    <row r="1678" customHeight="1" spans="8:8">
      <c r="H1678" s="126"/>
    </row>
    <row r="1679" customHeight="1" spans="8:8">
      <c r="H1679" s="126"/>
    </row>
    <row r="1680" customHeight="1" spans="8:8">
      <c r="H1680" s="126"/>
    </row>
    <row r="1681" customHeight="1" spans="8:8">
      <c r="H1681" s="126"/>
    </row>
    <row r="1682" customHeight="1" spans="8:8">
      <c r="H1682" s="126"/>
    </row>
    <row r="1683" customHeight="1" spans="8:8">
      <c r="H1683" s="126"/>
    </row>
    <row r="1684" customHeight="1" spans="8:8">
      <c r="H1684" s="126"/>
    </row>
    <row r="1685" customHeight="1" spans="8:8">
      <c r="H1685" s="126"/>
    </row>
    <row r="1686" customHeight="1" spans="8:8">
      <c r="H1686" s="126"/>
    </row>
    <row r="1687" customHeight="1" spans="8:8">
      <c r="H1687" s="126"/>
    </row>
    <row r="1688" customHeight="1" spans="8:8">
      <c r="H1688" s="126"/>
    </row>
    <row r="1689" customHeight="1" spans="8:8">
      <c r="H1689" s="126"/>
    </row>
    <row r="1690" customHeight="1" spans="8:8">
      <c r="H1690" s="126"/>
    </row>
    <row r="1691" customHeight="1" spans="8:8">
      <c r="H1691" s="126"/>
    </row>
    <row r="1692" customHeight="1" spans="8:8">
      <c r="H1692" s="126"/>
    </row>
    <row r="1693" customHeight="1" spans="8:8">
      <c r="H1693" s="126"/>
    </row>
    <row r="1694" customHeight="1" spans="8:8">
      <c r="H1694" s="126"/>
    </row>
    <row r="1695" customHeight="1" spans="8:8">
      <c r="H1695" s="126"/>
    </row>
    <row r="1696" customHeight="1" spans="8:8">
      <c r="H1696" s="126"/>
    </row>
    <row r="1697" customHeight="1" spans="8:8">
      <c r="H1697" s="126"/>
    </row>
    <row r="1698" customHeight="1" spans="8:8">
      <c r="H1698" s="126"/>
    </row>
    <row r="1699" customHeight="1" spans="8:8">
      <c r="H1699" s="126"/>
    </row>
    <row r="1700" customHeight="1" spans="8:8">
      <c r="H1700" s="126"/>
    </row>
    <row r="1701" customHeight="1" spans="8:8">
      <c r="H1701" s="126"/>
    </row>
    <row r="1702" customHeight="1" spans="8:8">
      <c r="H1702" s="126"/>
    </row>
    <row r="1703" customHeight="1" spans="8:8">
      <c r="H1703" s="126"/>
    </row>
    <row r="1704" customHeight="1" spans="8:8">
      <c r="H1704" s="126"/>
    </row>
    <row r="1705" customHeight="1" spans="8:8">
      <c r="H1705" s="126"/>
    </row>
    <row r="1706" customHeight="1" spans="8:8">
      <c r="H1706" s="126"/>
    </row>
    <row r="1707" customHeight="1" spans="8:8">
      <c r="H1707" s="126"/>
    </row>
    <row r="1708" customHeight="1" spans="8:8">
      <c r="H1708" s="126"/>
    </row>
    <row r="1709" customHeight="1" spans="8:8">
      <c r="H1709" s="126"/>
    </row>
    <row r="1710" customHeight="1" spans="8:8">
      <c r="H1710" s="126"/>
    </row>
    <row r="1711" customHeight="1" spans="8:8">
      <c r="H1711" s="126"/>
    </row>
    <row r="1712" customHeight="1" spans="8:8">
      <c r="H1712" s="126"/>
    </row>
    <row r="1713" customHeight="1" spans="8:8">
      <c r="H1713" s="126"/>
    </row>
    <row r="1714" customHeight="1" spans="8:8">
      <c r="H1714" s="126"/>
    </row>
    <row r="1715" customHeight="1" spans="8:8">
      <c r="H1715" s="126"/>
    </row>
    <row r="1716" customHeight="1" spans="8:8">
      <c r="H1716" s="126"/>
    </row>
    <row r="1717" customHeight="1" spans="8:8">
      <c r="H1717" s="126"/>
    </row>
    <row r="1718" customHeight="1" spans="8:8">
      <c r="H1718" s="126"/>
    </row>
    <row r="1719" customHeight="1" spans="8:8">
      <c r="H1719" s="126"/>
    </row>
    <row r="1720" customHeight="1" spans="8:8">
      <c r="H1720" s="126"/>
    </row>
    <row r="1721" customHeight="1" spans="8:8">
      <c r="H1721" s="126"/>
    </row>
    <row r="1722" customHeight="1" spans="8:8">
      <c r="H1722" s="126"/>
    </row>
    <row r="1723" customHeight="1" spans="8:8">
      <c r="H1723" s="126"/>
    </row>
    <row r="1724" customHeight="1" spans="8:8">
      <c r="H1724" s="126"/>
    </row>
    <row r="1725" customHeight="1" spans="8:8">
      <c r="H1725" s="126"/>
    </row>
    <row r="1726" customHeight="1" spans="8:8">
      <c r="H1726" s="126"/>
    </row>
    <row r="1727" customHeight="1" spans="8:8">
      <c r="H1727" s="126"/>
    </row>
    <row r="1728" customHeight="1" spans="8:8">
      <c r="H1728" s="126"/>
    </row>
    <row r="1729" customHeight="1" spans="8:8">
      <c r="H1729" s="126"/>
    </row>
    <row r="1730" customHeight="1" spans="8:8">
      <c r="H1730" s="126"/>
    </row>
    <row r="1731" customHeight="1" spans="8:8">
      <c r="H1731" s="126"/>
    </row>
    <row r="1732" customHeight="1" spans="8:8">
      <c r="H1732" s="126"/>
    </row>
    <row r="1733" customHeight="1" spans="8:8">
      <c r="H1733" s="126"/>
    </row>
    <row r="1734" customHeight="1" spans="8:8">
      <c r="H1734" s="126"/>
    </row>
    <row r="1735" customHeight="1" spans="8:8">
      <c r="H1735" s="126"/>
    </row>
    <row r="1736" customHeight="1" spans="8:8">
      <c r="H1736" s="126"/>
    </row>
    <row r="1737" customHeight="1" spans="8:8">
      <c r="H1737" s="126"/>
    </row>
    <row r="1738" customHeight="1" spans="8:8">
      <c r="H1738" s="126"/>
    </row>
    <row r="1739" customHeight="1" spans="8:8">
      <c r="H1739" s="126"/>
    </row>
    <row r="1740" customHeight="1" spans="8:8">
      <c r="H1740" s="126"/>
    </row>
    <row r="1741" customHeight="1" spans="8:8">
      <c r="H1741" s="126"/>
    </row>
    <row r="1742" customHeight="1" spans="8:8">
      <c r="H1742" s="126"/>
    </row>
    <row r="1743" customHeight="1" spans="8:8">
      <c r="H1743" s="126"/>
    </row>
    <row r="1744" customHeight="1" spans="8:8">
      <c r="H1744" s="126"/>
    </row>
    <row r="1745" customHeight="1" spans="8:8">
      <c r="H1745" s="126"/>
    </row>
    <row r="1746" customHeight="1" spans="8:8">
      <c r="H1746" s="126"/>
    </row>
    <row r="1747" customHeight="1" spans="8:8">
      <c r="H1747" s="126"/>
    </row>
    <row r="1748" customHeight="1" spans="8:8">
      <c r="H1748" s="126"/>
    </row>
    <row r="1749" customHeight="1" spans="8:8">
      <c r="H1749" s="126"/>
    </row>
    <row r="1750" customHeight="1" spans="8:8">
      <c r="H1750" s="126"/>
    </row>
    <row r="1751" customHeight="1" spans="8:8">
      <c r="H1751" s="126"/>
    </row>
    <row r="1752" customHeight="1" spans="8:8">
      <c r="H1752" s="126"/>
    </row>
    <row r="1753" customHeight="1" spans="8:8">
      <c r="H1753" s="126"/>
    </row>
    <row r="1754" customHeight="1" spans="8:8">
      <c r="H1754" s="126"/>
    </row>
    <row r="1755" customHeight="1" spans="8:8">
      <c r="H1755" s="126"/>
    </row>
    <row r="1756" customHeight="1" spans="8:8">
      <c r="H1756" s="126"/>
    </row>
    <row r="1757" customHeight="1" spans="8:8">
      <c r="H1757" s="126"/>
    </row>
    <row r="1758" customHeight="1" spans="8:8">
      <c r="H1758" s="126"/>
    </row>
    <row r="1759" customHeight="1" spans="8:8">
      <c r="H1759" s="126"/>
    </row>
    <row r="1760" customHeight="1" spans="8:8">
      <c r="H1760" s="126"/>
    </row>
    <row r="1761" customHeight="1" spans="8:8">
      <c r="H1761" s="126"/>
    </row>
    <row r="1762" customHeight="1" spans="8:8">
      <c r="H1762" s="126"/>
    </row>
    <row r="1763" customHeight="1" spans="8:8">
      <c r="H1763" s="126"/>
    </row>
    <row r="1764" customHeight="1" spans="8:8">
      <c r="H1764" s="126"/>
    </row>
    <row r="1765" customHeight="1" spans="8:8">
      <c r="H1765" s="126"/>
    </row>
    <row r="1766" customHeight="1" spans="8:8">
      <c r="H1766" s="126"/>
    </row>
    <row r="1767" customHeight="1" spans="8:8">
      <c r="H1767" s="126"/>
    </row>
    <row r="1768" customHeight="1" spans="8:8">
      <c r="H1768" s="126"/>
    </row>
    <row r="1769" customHeight="1" spans="8:8">
      <c r="H1769" s="126"/>
    </row>
    <row r="1770" customHeight="1" spans="8:8">
      <c r="H1770" s="126"/>
    </row>
    <row r="1771" customHeight="1" spans="8:8">
      <c r="H1771" s="126"/>
    </row>
    <row r="1772" customHeight="1" spans="8:8">
      <c r="H1772" s="126"/>
    </row>
    <row r="1773" customHeight="1" spans="8:8">
      <c r="H1773" s="126"/>
    </row>
    <row r="1774" customHeight="1" spans="8:8">
      <c r="H1774" s="126"/>
    </row>
    <row r="1775" customHeight="1" spans="8:8">
      <c r="H1775" s="126"/>
    </row>
    <row r="1776" customHeight="1" spans="8:8">
      <c r="H1776" s="126"/>
    </row>
    <row r="1777" customHeight="1" spans="8:8">
      <c r="H1777" s="126"/>
    </row>
    <row r="1778" customHeight="1" spans="8:8">
      <c r="H1778" s="126"/>
    </row>
    <row r="1779" customHeight="1" spans="8:8">
      <c r="H1779" s="126"/>
    </row>
    <row r="1780" customHeight="1" spans="8:8">
      <c r="H1780" s="126"/>
    </row>
    <row r="1781" customHeight="1" spans="8:8">
      <c r="H1781" s="126"/>
    </row>
    <row r="1782" customHeight="1" spans="8:8">
      <c r="H1782" s="126"/>
    </row>
    <row r="1783" customHeight="1" spans="8:8">
      <c r="H1783" s="126"/>
    </row>
    <row r="1784" customHeight="1" spans="8:8">
      <c r="H1784" s="126"/>
    </row>
    <row r="1785" customHeight="1" spans="8:8">
      <c r="H1785" s="126"/>
    </row>
    <row r="1786" customHeight="1" spans="8:8">
      <c r="H1786" s="126"/>
    </row>
    <row r="1787" customHeight="1" spans="8:8">
      <c r="H1787" s="126"/>
    </row>
    <row r="1788" customHeight="1" spans="8:8">
      <c r="H1788" s="126"/>
    </row>
    <row r="1789" customHeight="1" spans="8:8">
      <c r="H1789" s="126"/>
    </row>
    <row r="1790" customHeight="1" spans="8:8">
      <c r="H1790" s="126"/>
    </row>
    <row r="1791" customHeight="1" spans="8:8">
      <c r="H1791" s="126"/>
    </row>
    <row r="1792" customHeight="1" spans="8:8">
      <c r="H1792" s="126"/>
    </row>
    <row r="1793" customHeight="1" spans="8:8">
      <c r="H1793" s="126"/>
    </row>
    <row r="1794" customHeight="1" spans="8:8">
      <c r="H1794" s="126"/>
    </row>
    <row r="1795" customHeight="1" spans="8:8">
      <c r="H1795" s="126"/>
    </row>
    <row r="1796" customHeight="1" spans="8:8">
      <c r="H1796" s="126"/>
    </row>
    <row r="1797" customHeight="1" spans="8:8">
      <c r="H1797" s="126"/>
    </row>
    <row r="1798" customHeight="1" spans="8:8">
      <c r="H1798" s="126"/>
    </row>
    <row r="1799" customHeight="1" spans="8:8">
      <c r="H1799" s="126"/>
    </row>
    <row r="1800" customHeight="1" spans="8:8">
      <c r="H1800" s="126"/>
    </row>
    <row r="1801" customHeight="1" spans="8:8">
      <c r="H1801" s="126"/>
    </row>
    <row r="1802" customHeight="1" spans="8:8">
      <c r="H1802" s="126"/>
    </row>
    <row r="1803" customHeight="1" spans="8:8">
      <c r="H1803" s="126"/>
    </row>
    <row r="1804" customHeight="1" spans="8:8">
      <c r="H1804" s="126"/>
    </row>
    <row r="1805" customHeight="1" spans="8:8">
      <c r="H1805" s="126"/>
    </row>
    <row r="1806" customHeight="1" spans="8:8">
      <c r="H1806" s="126"/>
    </row>
    <row r="1807" customHeight="1" spans="8:8">
      <c r="H1807" s="126"/>
    </row>
    <row r="1808" customHeight="1" spans="8:8">
      <c r="H1808" s="126"/>
    </row>
    <row r="1809" customHeight="1" spans="8:8">
      <c r="H1809" s="126"/>
    </row>
    <row r="1810" customHeight="1" spans="8:8">
      <c r="H1810" s="126"/>
    </row>
    <row r="1811" customHeight="1" spans="8:8">
      <c r="H1811" s="126"/>
    </row>
    <row r="1812" customHeight="1" spans="8:8">
      <c r="H1812" s="126"/>
    </row>
    <row r="1813" customHeight="1" spans="8:8">
      <c r="H1813" s="126"/>
    </row>
    <row r="1814" customHeight="1" spans="8:8">
      <c r="H1814" s="126"/>
    </row>
    <row r="1815" customHeight="1" spans="8:8">
      <c r="H1815" s="126"/>
    </row>
    <row r="1816" customHeight="1" spans="8:8">
      <c r="H1816" s="126"/>
    </row>
    <row r="1817" customHeight="1" spans="8:8">
      <c r="H1817" s="126"/>
    </row>
    <row r="1818" customHeight="1" spans="8:8">
      <c r="H1818" s="126"/>
    </row>
    <row r="1819" customHeight="1" spans="8:8">
      <c r="H1819" s="126"/>
    </row>
    <row r="1820" customHeight="1" spans="8:8">
      <c r="H1820" s="126"/>
    </row>
    <row r="1821" customHeight="1" spans="8:8">
      <c r="H1821" s="126"/>
    </row>
    <row r="1822" customHeight="1" spans="8:8">
      <c r="H1822" s="126"/>
    </row>
    <row r="1823" customHeight="1" spans="8:8">
      <c r="H1823" s="126"/>
    </row>
    <row r="1824" customHeight="1" spans="8:8">
      <c r="H1824" s="126"/>
    </row>
    <row r="1825" customHeight="1" spans="8:8">
      <c r="H1825" s="126"/>
    </row>
    <row r="1826" customHeight="1" spans="8:8">
      <c r="H1826" s="126"/>
    </row>
    <row r="1827" customHeight="1" spans="8:8">
      <c r="H1827" s="126"/>
    </row>
    <row r="1828" customHeight="1" spans="8:8">
      <c r="H1828" s="126"/>
    </row>
    <row r="1829" customHeight="1" spans="8:8">
      <c r="H1829" s="126"/>
    </row>
    <row r="1830" customHeight="1" spans="8:8">
      <c r="H1830" s="126"/>
    </row>
    <row r="1831" customHeight="1" spans="8:8">
      <c r="H1831" s="126"/>
    </row>
    <row r="1832" customHeight="1" spans="8:8">
      <c r="H1832" s="126"/>
    </row>
    <row r="1833" customHeight="1" spans="8:8">
      <c r="H1833" s="126"/>
    </row>
    <row r="1834" customHeight="1" spans="8:8">
      <c r="H1834" s="126"/>
    </row>
    <row r="1835" customHeight="1" spans="8:8">
      <c r="H1835" s="126"/>
    </row>
    <row r="1836" customHeight="1" spans="8:8">
      <c r="H1836" s="126"/>
    </row>
    <row r="1837" customHeight="1" spans="8:8">
      <c r="H1837" s="126"/>
    </row>
    <row r="1838" customHeight="1" spans="8:8">
      <c r="H1838" s="126"/>
    </row>
    <row r="1839" customHeight="1" spans="8:8">
      <c r="H1839" s="126"/>
    </row>
    <row r="1840" customHeight="1" spans="8:8">
      <c r="H1840" s="126"/>
    </row>
    <row r="1841" customHeight="1" spans="8:8">
      <c r="H1841" s="126"/>
    </row>
    <row r="1842" customHeight="1" spans="8:8">
      <c r="H1842" s="126"/>
    </row>
    <row r="1843" customHeight="1" spans="8:8">
      <c r="H1843" s="126"/>
    </row>
    <row r="1844" customHeight="1" spans="8:8">
      <c r="H1844" s="126"/>
    </row>
    <row r="1845" customHeight="1" spans="8:8">
      <c r="H1845" s="126"/>
    </row>
    <row r="1846" customHeight="1" spans="8:8">
      <c r="H1846" s="126"/>
    </row>
    <row r="1847" customHeight="1" spans="8:8">
      <c r="H1847" s="126"/>
    </row>
    <row r="1848" customHeight="1" spans="8:8">
      <c r="H1848" s="126"/>
    </row>
    <row r="1849" customHeight="1" spans="8:8">
      <c r="H1849" s="126"/>
    </row>
    <row r="1850" customHeight="1" spans="8:8">
      <c r="H1850" s="126"/>
    </row>
    <row r="1851" customHeight="1" spans="8:8">
      <c r="H1851" s="126"/>
    </row>
    <row r="1852" customHeight="1" spans="8:8">
      <c r="H1852" s="126"/>
    </row>
    <row r="1853" customHeight="1" spans="8:8">
      <c r="H1853" s="126"/>
    </row>
    <row r="1854" customHeight="1" spans="8:8">
      <c r="H1854" s="126"/>
    </row>
    <row r="1855" customHeight="1" spans="8:8">
      <c r="H1855" s="126"/>
    </row>
    <row r="1856" customHeight="1" spans="8:8">
      <c r="H1856" s="126"/>
    </row>
    <row r="1857" customHeight="1" spans="8:8">
      <c r="H1857" s="126"/>
    </row>
    <row r="1858" customHeight="1" spans="8:8">
      <c r="H1858" s="126"/>
    </row>
    <row r="1859" customHeight="1" spans="8:8">
      <c r="H1859" s="126"/>
    </row>
    <row r="1860" customHeight="1" spans="8:8">
      <c r="H1860" s="126"/>
    </row>
    <row r="1861" customHeight="1" spans="8:8">
      <c r="H1861" s="126"/>
    </row>
    <row r="1862" customHeight="1" spans="8:8">
      <c r="H1862" s="126"/>
    </row>
    <row r="1863" customHeight="1" spans="8:8">
      <c r="H1863" s="126"/>
    </row>
    <row r="1864" customHeight="1" spans="8:8">
      <c r="H1864" s="126"/>
    </row>
    <row r="1865" customHeight="1" spans="8:8">
      <c r="H1865" s="126"/>
    </row>
    <row r="1866" customHeight="1" spans="8:8">
      <c r="H1866" s="126"/>
    </row>
    <row r="1867" customHeight="1" spans="8:8">
      <c r="H1867" s="126"/>
    </row>
    <row r="1868" customHeight="1" spans="8:8">
      <c r="H1868" s="126"/>
    </row>
    <row r="1869" customHeight="1" spans="8:8">
      <c r="H1869" s="126"/>
    </row>
    <row r="1870" customHeight="1" spans="8:8">
      <c r="H1870" s="126"/>
    </row>
    <row r="1871" customHeight="1" spans="8:8">
      <c r="H1871" s="126"/>
    </row>
    <row r="1872" customHeight="1" spans="8:8">
      <c r="H1872" s="126"/>
    </row>
    <row r="1873" customHeight="1" spans="8:8">
      <c r="H1873" s="126"/>
    </row>
    <row r="1874" customHeight="1" spans="8:8">
      <c r="H1874" s="126"/>
    </row>
    <row r="1875" customHeight="1" spans="8:8">
      <c r="H1875" s="126"/>
    </row>
    <row r="1876" customHeight="1" spans="8:8">
      <c r="H1876" s="126"/>
    </row>
    <row r="1877" customHeight="1" spans="8:8">
      <c r="H1877" s="126"/>
    </row>
    <row r="1878" customHeight="1" spans="8:8">
      <c r="H1878" s="126"/>
    </row>
    <row r="1879" customHeight="1" spans="8:8">
      <c r="H1879" s="126"/>
    </row>
    <row r="1880" customHeight="1" spans="8:8">
      <c r="H1880" s="126"/>
    </row>
    <row r="1881" customHeight="1" spans="8:8">
      <c r="H1881" s="126"/>
    </row>
    <row r="1882" customHeight="1" spans="8:8">
      <c r="H1882" s="126"/>
    </row>
    <row r="1883" customHeight="1" spans="8:8">
      <c r="H1883" s="126"/>
    </row>
    <row r="1884" customHeight="1" spans="8:8">
      <c r="H1884" s="126"/>
    </row>
    <row r="1885" customHeight="1" spans="8:8">
      <c r="H1885" s="126"/>
    </row>
    <row r="1886" customHeight="1" spans="8:8">
      <c r="H1886" s="126"/>
    </row>
    <row r="1887" customHeight="1" spans="8:8">
      <c r="H1887" s="126"/>
    </row>
    <row r="1888" customHeight="1" spans="8:8">
      <c r="H1888" s="126"/>
    </row>
    <row r="1889" customHeight="1" spans="8:8">
      <c r="H1889" s="126"/>
    </row>
    <row r="1890" customHeight="1" spans="8:8">
      <c r="H1890" s="126"/>
    </row>
    <row r="1891" customHeight="1" spans="8:8">
      <c r="H1891" s="126"/>
    </row>
    <row r="1892" customHeight="1" spans="8:8">
      <c r="H1892" s="126"/>
    </row>
    <row r="1893" customHeight="1" spans="8:8">
      <c r="H1893" s="126"/>
    </row>
    <row r="1894" customHeight="1" spans="8:8">
      <c r="H1894" s="126"/>
    </row>
    <row r="1895" customHeight="1" spans="8:8">
      <c r="H1895" s="126"/>
    </row>
    <row r="1896" customHeight="1" spans="8:8">
      <c r="H1896" s="126"/>
    </row>
    <row r="1897" customHeight="1" spans="8:8">
      <c r="H1897" s="126"/>
    </row>
    <row r="1898" customHeight="1" spans="8:8">
      <c r="H1898" s="126"/>
    </row>
    <row r="1899" customHeight="1" spans="8:8">
      <c r="H1899" s="126"/>
    </row>
    <row r="1900" customHeight="1" spans="8:8">
      <c r="H1900" s="126"/>
    </row>
    <row r="1901" customHeight="1" spans="8:8">
      <c r="H1901" s="126"/>
    </row>
    <row r="1902" customHeight="1" spans="8:8">
      <c r="H1902" s="126"/>
    </row>
    <row r="1903" customHeight="1" spans="8:8">
      <c r="H1903" s="126"/>
    </row>
    <row r="1904" customHeight="1" spans="8:8">
      <c r="H1904" s="126"/>
    </row>
    <row r="1905" customHeight="1" spans="8:8">
      <c r="H1905" s="126"/>
    </row>
    <row r="1906" customHeight="1" spans="8:8">
      <c r="H1906" s="126"/>
    </row>
    <row r="1907" customHeight="1" spans="8:8">
      <c r="H1907" s="126"/>
    </row>
    <row r="1908" customHeight="1" spans="8:8">
      <c r="H1908" s="126"/>
    </row>
    <row r="1909" customHeight="1" spans="8:8">
      <c r="H1909" s="126"/>
    </row>
    <row r="1910" customHeight="1" spans="8:8">
      <c r="H1910" s="126"/>
    </row>
    <row r="1911" customHeight="1" spans="8:8">
      <c r="H1911" s="126"/>
    </row>
    <row r="1912" customHeight="1" spans="8:8">
      <c r="H1912" s="126"/>
    </row>
    <row r="1913" customHeight="1" spans="8:8">
      <c r="H1913" s="126"/>
    </row>
    <row r="1914" customHeight="1" spans="8:8">
      <c r="H1914" s="126"/>
    </row>
    <row r="1915" customHeight="1" spans="8:8">
      <c r="H1915" s="126"/>
    </row>
    <row r="1916" customHeight="1" spans="8:8">
      <c r="H1916" s="126"/>
    </row>
    <row r="1917" customHeight="1" spans="8:8">
      <c r="H1917" s="126"/>
    </row>
    <row r="1918" customHeight="1" spans="8:8">
      <c r="H1918" s="126"/>
    </row>
    <row r="1919" customHeight="1" spans="8:8">
      <c r="H1919" s="126"/>
    </row>
    <row r="1920" customHeight="1" spans="8:8">
      <c r="H1920" s="126"/>
    </row>
    <row r="1921" customHeight="1" spans="8:8">
      <c r="H1921" s="126"/>
    </row>
    <row r="1922" customHeight="1" spans="8:8">
      <c r="H1922" s="126"/>
    </row>
    <row r="1923" customHeight="1" spans="8:8">
      <c r="H1923" s="126"/>
    </row>
    <row r="1924" customHeight="1" spans="8:8">
      <c r="H1924" s="126"/>
    </row>
    <row r="1925" customHeight="1" spans="8:8">
      <c r="H1925" s="126"/>
    </row>
    <row r="1926" customHeight="1" spans="8:8">
      <c r="H1926" s="126"/>
    </row>
    <row r="1927" customHeight="1" spans="8:8">
      <c r="H1927" s="126"/>
    </row>
    <row r="1928" customHeight="1" spans="8:8">
      <c r="H1928" s="126"/>
    </row>
    <row r="1929" customHeight="1" spans="8:8">
      <c r="H1929" s="126"/>
    </row>
    <row r="1930" customHeight="1" spans="8:8">
      <c r="H1930" s="126"/>
    </row>
    <row r="1931" customHeight="1" spans="8:8">
      <c r="H1931" s="126"/>
    </row>
    <row r="1932" customHeight="1" spans="8:8">
      <c r="H1932" s="126"/>
    </row>
    <row r="1933" customHeight="1" spans="8:8">
      <c r="H1933" s="126"/>
    </row>
    <row r="1934" customHeight="1" spans="8:8">
      <c r="H1934" s="126"/>
    </row>
    <row r="1935" customHeight="1" spans="8:8">
      <c r="H1935" s="126"/>
    </row>
    <row r="1936" customHeight="1" spans="8:8">
      <c r="H1936" s="126"/>
    </row>
    <row r="1937" customHeight="1" spans="8:8">
      <c r="H1937" s="126"/>
    </row>
    <row r="1938" customHeight="1" spans="8:8">
      <c r="H1938" s="126"/>
    </row>
    <row r="1939" customHeight="1" spans="8:8">
      <c r="H1939" s="126"/>
    </row>
    <row r="1940" customHeight="1" spans="8:8">
      <c r="H1940" s="126"/>
    </row>
    <row r="1941" customHeight="1" spans="8:8">
      <c r="H1941" s="126"/>
    </row>
    <row r="1942" customHeight="1" spans="8:8">
      <c r="H1942" s="126"/>
    </row>
    <row r="1943" customHeight="1" spans="8:8">
      <c r="H1943" s="126"/>
    </row>
    <row r="1944" customHeight="1" spans="8:8">
      <c r="H1944" s="126"/>
    </row>
    <row r="1945" customHeight="1" spans="8:8">
      <c r="H1945" s="126"/>
    </row>
    <row r="1946" customHeight="1" spans="8:8">
      <c r="H1946" s="126"/>
    </row>
    <row r="1947" customHeight="1" spans="8:8">
      <c r="H1947" s="126"/>
    </row>
    <row r="1948" customHeight="1" spans="8:8">
      <c r="H1948" s="126"/>
    </row>
    <row r="1949" customHeight="1" spans="8:8">
      <c r="H1949" s="126"/>
    </row>
    <row r="1950" customHeight="1" spans="8:8">
      <c r="H1950" s="126"/>
    </row>
    <row r="1951" customHeight="1" spans="8:8">
      <c r="H1951" s="126"/>
    </row>
    <row r="1952" customHeight="1" spans="8:8">
      <c r="H1952" s="126"/>
    </row>
    <row r="1953" customHeight="1" spans="8:8">
      <c r="H1953" s="126"/>
    </row>
    <row r="1954" customHeight="1" spans="8:8">
      <c r="H1954" s="126"/>
    </row>
    <row r="1955" customHeight="1" spans="8:8">
      <c r="H1955" s="126"/>
    </row>
    <row r="1956" customHeight="1" spans="8:8">
      <c r="H1956" s="126"/>
    </row>
    <row r="1957" customHeight="1" spans="8:8">
      <c r="H1957" s="126"/>
    </row>
    <row r="1958" customHeight="1" spans="8:8">
      <c r="H1958" s="126"/>
    </row>
    <row r="1959" customHeight="1" spans="8:8">
      <c r="H1959" s="126"/>
    </row>
    <row r="1960" customHeight="1" spans="8:8">
      <c r="H1960" s="126"/>
    </row>
    <row r="1961" customHeight="1" spans="8:8">
      <c r="H1961" s="126"/>
    </row>
    <row r="1962" customHeight="1" spans="8:8">
      <c r="H1962" s="126"/>
    </row>
    <row r="1963" customHeight="1" spans="8:8">
      <c r="H1963" s="126"/>
    </row>
    <row r="1964" customHeight="1" spans="8:8">
      <c r="H1964" s="126"/>
    </row>
    <row r="1965" customHeight="1" spans="8:8">
      <c r="H1965" s="126"/>
    </row>
    <row r="1966" customHeight="1" spans="8:8">
      <c r="H1966" s="126"/>
    </row>
    <row r="1967" customHeight="1" spans="8:8">
      <c r="H1967" s="126"/>
    </row>
    <row r="1968" customHeight="1" spans="8:8">
      <c r="H1968" s="126"/>
    </row>
    <row r="1969" customHeight="1" spans="8:8">
      <c r="H1969" s="126"/>
    </row>
    <row r="1970" customHeight="1" spans="8:8">
      <c r="H1970" s="126"/>
    </row>
    <row r="1971" customHeight="1" spans="8:8">
      <c r="H1971" s="126"/>
    </row>
    <row r="1972" customHeight="1" spans="8:8">
      <c r="H1972" s="126"/>
    </row>
    <row r="1973" customHeight="1" spans="8:8">
      <c r="H1973" s="126"/>
    </row>
    <row r="1974" customHeight="1" spans="8:8">
      <c r="H1974" s="126"/>
    </row>
    <row r="1975" customHeight="1" spans="8:8">
      <c r="H1975" s="126"/>
    </row>
    <row r="1976" customHeight="1" spans="8:8">
      <c r="H1976" s="126"/>
    </row>
    <row r="1977" customHeight="1" spans="8:8">
      <c r="H1977" s="126"/>
    </row>
    <row r="1978" customHeight="1" spans="8:8">
      <c r="H1978" s="126"/>
    </row>
    <row r="1979" customHeight="1" spans="8:8">
      <c r="H1979" s="126"/>
    </row>
    <row r="1980" customHeight="1" spans="8:8">
      <c r="H1980" s="126"/>
    </row>
    <row r="1981" customHeight="1" spans="8:8">
      <c r="H1981" s="126"/>
    </row>
    <row r="1982" customHeight="1" spans="8:8">
      <c r="H1982" s="126"/>
    </row>
    <row r="1983" customHeight="1" spans="8:8">
      <c r="H1983" s="126"/>
    </row>
    <row r="1984" customHeight="1" spans="8:8">
      <c r="H1984" s="126"/>
    </row>
    <row r="1985" customHeight="1" spans="8:8">
      <c r="H1985" s="126"/>
    </row>
    <row r="1986" customHeight="1" spans="8:8">
      <c r="H1986" s="126"/>
    </row>
    <row r="1987" customHeight="1" spans="8:8">
      <c r="H1987" s="126"/>
    </row>
    <row r="1988" customHeight="1" spans="8:8">
      <c r="H1988" s="126"/>
    </row>
    <row r="1989" customHeight="1" spans="8:8">
      <c r="H1989" s="126"/>
    </row>
    <row r="1990" customHeight="1" spans="8:8">
      <c r="H1990" s="126"/>
    </row>
    <row r="1991" customHeight="1" spans="8:8">
      <c r="H1991" s="126"/>
    </row>
    <row r="1992" customHeight="1" spans="8:8">
      <c r="H1992" s="126"/>
    </row>
    <row r="1993" customHeight="1" spans="8:8">
      <c r="H1993" s="126"/>
    </row>
    <row r="1994" customHeight="1" spans="8:8">
      <c r="H1994" s="126"/>
    </row>
    <row r="1995" customHeight="1" spans="8:8">
      <c r="H1995" s="126"/>
    </row>
    <row r="1996" customHeight="1" spans="8:8">
      <c r="H1996" s="126"/>
    </row>
    <row r="1997" customHeight="1" spans="8:8">
      <c r="H1997" s="126"/>
    </row>
    <row r="1998" customHeight="1" spans="8:8">
      <c r="H1998" s="126"/>
    </row>
    <row r="1999" customHeight="1" spans="8:8">
      <c r="H1999" s="126"/>
    </row>
    <row r="2000" customHeight="1" spans="8:8">
      <c r="H2000" s="126"/>
    </row>
    <row r="2001" customHeight="1" spans="8:8">
      <c r="H2001" s="126"/>
    </row>
    <row r="2002" customHeight="1" spans="8:8">
      <c r="H2002" s="126"/>
    </row>
    <row r="2003" customHeight="1" spans="8:8">
      <c r="H2003" s="126"/>
    </row>
    <row r="2004" customHeight="1" spans="8:8">
      <c r="H2004" s="126"/>
    </row>
    <row r="2005" customHeight="1" spans="8:8">
      <c r="H2005" s="126"/>
    </row>
    <row r="2006" customHeight="1" spans="8:8">
      <c r="H2006" s="126"/>
    </row>
    <row r="2007" customHeight="1" spans="8:8">
      <c r="H2007" s="126"/>
    </row>
    <row r="2008" customHeight="1" spans="8:8">
      <c r="H2008" s="126"/>
    </row>
    <row r="2009" customHeight="1" spans="8:8">
      <c r="H2009" s="126"/>
    </row>
    <row r="2010" customHeight="1" spans="8:8">
      <c r="H2010" s="126"/>
    </row>
    <row r="2011" customHeight="1" spans="8:8">
      <c r="H2011" s="126"/>
    </row>
    <row r="2012" customHeight="1" spans="8:8">
      <c r="H2012" s="126"/>
    </row>
    <row r="2013" customHeight="1" spans="8:8">
      <c r="H2013" s="126"/>
    </row>
    <row r="2014" customHeight="1" spans="8:8">
      <c r="H2014" s="126"/>
    </row>
    <row r="2015" customHeight="1" spans="8:8">
      <c r="H2015" s="126"/>
    </row>
    <row r="2016" customHeight="1" spans="8:8">
      <c r="H2016" s="126"/>
    </row>
    <row r="2017" customHeight="1" spans="8:8">
      <c r="H2017" s="126"/>
    </row>
    <row r="2018" customHeight="1" spans="8:8">
      <c r="H2018" s="126"/>
    </row>
    <row r="2019" customHeight="1" spans="8:8">
      <c r="H2019" s="126"/>
    </row>
    <row r="2020" customHeight="1" spans="8:8">
      <c r="H2020" s="126"/>
    </row>
    <row r="2021" customHeight="1" spans="8:8">
      <c r="H2021" s="126"/>
    </row>
    <row r="2022" customHeight="1" spans="8:8">
      <c r="H2022" s="126"/>
    </row>
    <row r="2023" customHeight="1" spans="8:8">
      <c r="H2023" s="126"/>
    </row>
    <row r="2024" customHeight="1" spans="8:8">
      <c r="H2024" s="126"/>
    </row>
    <row r="2025" customHeight="1" spans="8:8">
      <c r="H2025" s="126"/>
    </row>
    <row r="2026" customHeight="1" spans="8:8">
      <c r="H2026" s="126"/>
    </row>
    <row r="2027" customHeight="1" spans="8:8">
      <c r="H2027" s="126"/>
    </row>
    <row r="2028" customHeight="1" spans="8:8">
      <c r="H2028" s="126"/>
    </row>
    <row r="2029" customHeight="1" spans="8:8">
      <c r="H2029" s="126"/>
    </row>
    <row r="2030" customHeight="1" spans="8:8">
      <c r="H2030" s="126"/>
    </row>
    <row r="2031" customHeight="1" spans="8:8">
      <c r="H2031" s="126"/>
    </row>
    <row r="2032" customHeight="1" spans="8:8">
      <c r="H2032" s="126"/>
    </row>
    <row r="2033" customHeight="1" spans="8:8">
      <c r="H2033" s="126"/>
    </row>
    <row r="2034" customHeight="1" spans="8:8">
      <c r="H2034" s="126"/>
    </row>
    <row r="2035" customHeight="1" spans="8:8">
      <c r="H2035" s="126"/>
    </row>
    <row r="2036" customHeight="1" spans="8:8">
      <c r="H2036" s="126"/>
    </row>
    <row r="2037" customHeight="1" spans="8:8">
      <c r="H2037" s="126"/>
    </row>
    <row r="2038" customHeight="1" spans="8:8">
      <c r="H2038" s="126"/>
    </row>
    <row r="2039" customHeight="1" spans="8:8">
      <c r="H2039" s="126"/>
    </row>
    <row r="2040" customHeight="1" spans="8:8">
      <c r="H2040" s="126"/>
    </row>
    <row r="2041" customHeight="1" spans="8:8">
      <c r="H2041" s="126"/>
    </row>
    <row r="2042" customHeight="1" spans="8:8">
      <c r="H2042" s="126"/>
    </row>
    <row r="2043" customHeight="1" spans="8:8">
      <c r="H2043" s="126"/>
    </row>
    <row r="2044" customHeight="1" spans="8:8">
      <c r="H2044" s="126"/>
    </row>
    <row r="2045" customHeight="1" spans="8:8">
      <c r="H2045" s="126"/>
    </row>
    <row r="2046" customHeight="1" spans="8:8">
      <c r="H2046" s="126"/>
    </row>
    <row r="2047" customHeight="1" spans="8:8">
      <c r="H2047" s="126"/>
    </row>
    <row r="2048" customHeight="1" spans="8:8">
      <c r="H2048" s="126"/>
    </row>
    <row r="2049" customHeight="1" spans="8:8">
      <c r="H2049" s="126"/>
    </row>
    <row r="2050" customHeight="1" spans="8:8">
      <c r="H2050" s="126"/>
    </row>
    <row r="2051" customHeight="1" spans="8:8">
      <c r="H2051" s="126"/>
    </row>
    <row r="2052" customHeight="1" spans="8:8">
      <c r="H2052" s="126"/>
    </row>
    <row r="2053" customHeight="1" spans="8:8">
      <c r="H2053" s="126"/>
    </row>
    <row r="2054" customHeight="1" spans="8:8">
      <c r="H2054" s="126"/>
    </row>
    <row r="2055" customHeight="1" spans="8:8">
      <c r="H2055" s="126"/>
    </row>
    <row r="2056" customHeight="1" spans="8:8">
      <c r="H2056" s="126"/>
    </row>
    <row r="2057" customHeight="1" spans="8:8">
      <c r="H2057" s="126"/>
    </row>
    <row r="2058" customHeight="1" spans="8:8">
      <c r="H2058" s="126"/>
    </row>
    <row r="2059" customHeight="1" spans="8:8">
      <c r="H2059" s="126"/>
    </row>
    <row r="2060" customHeight="1" spans="8:8">
      <c r="H2060" s="126"/>
    </row>
    <row r="2061" customHeight="1" spans="8:8">
      <c r="H2061" s="126"/>
    </row>
    <row r="2062" customHeight="1" spans="8:8">
      <c r="H2062" s="126"/>
    </row>
    <row r="2063" customHeight="1" spans="8:8">
      <c r="H2063" s="126"/>
    </row>
    <row r="2064" customHeight="1" spans="8:8">
      <c r="H2064" s="126"/>
    </row>
    <row r="2065" customHeight="1" spans="8:8">
      <c r="H2065" s="126"/>
    </row>
    <row r="2066" customHeight="1" spans="8:8">
      <c r="H2066" s="126"/>
    </row>
    <row r="2067" customHeight="1" spans="8:8">
      <c r="H2067" s="126"/>
    </row>
    <row r="2068" customHeight="1" spans="8:8">
      <c r="H2068" s="126"/>
    </row>
    <row r="2069" customHeight="1" spans="8:8">
      <c r="H2069" s="126"/>
    </row>
    <row r="2070" customHeight="1" spans="8:8">
      <c r="H2070" s="126"/>
    </row>
    <row r="2071" customHeight="1" spans="8:8">
      <c r="H2071" s="126"/>
    </row>
    <row r="2072" customHeight="1" spans="8:8">
      <c r="H2072" s="126"/>
    </row>
    <row r="2073" customHeight="1" spans="8:8">
      <c r="H2073" s="126"/>
    </row>
    <row r="2074" customHeight="1" spans="8:8">
      <c r="H2074" s="126"/>
    </row>
    <row r="2075" customHeight="1" spans="8:8">
      <c r="H2075" s="126"/>
    </row>
    <row r="2076" customHeight="1" spans="8:8">
      <c r="H2076" s="126"/>
    </row>
    <row r="2077" customHeight="1" spans="8:8">
      <c r="H2077" s="126"/>
    </row>
    <row r="2078" customHeight="1" spans="8:8">
      <c r="H2078" s="126"/>
    </row>
    <row r="2079" customHeight="1" spans="8:8">
      <c r="H2079" s="126"/>
    </row>
    <row r="2080" customHeight="1" spans="8:8">
      <c r="H2080" s="126"/>
    </row>
    <row r="2081" customHeight="1" spans="8:8">
      <c r="H2081" s="126"/>
    </row>
    <row r="2082" customHeight="1" spans="8:8">
      <c r="H2082" s="126"/>
    </row>
    <row r="2083" customHeight="1" spans="8:8">
      <c r="H2083" s="126"/>
    </row>
    <row r="2084" customHeight="1" spans="8:8">
      <c r="H2084" s="126"/>
    </row>
    <row r="2085" customHeight="1" spans="8:8">
      <c r="H2085" s="126"/>
    </row>
    <row r="2086" customHeight="1" spans="8:8">
      <c r="H2086" s="126"/>
    </row>
    <row r="2087" customHeight="1" spans="8:8">
      <c r="H2087" s="126"/>
    </row>
    <row r="2088" customHeight="1" spans="8:8">
      <c r="H2088" s="126"/>
    </row>
    <row r="2089" customHeight="1" spans="8:8">
      <c r="H2089" s="126"/>
    </row>
    <row r="2090" customHeight="1" spans="8:8">
      <c r="H2090" s="126"/>
    </row>
    <row r="2091" customHeight="1" spans="8:8">
      <c r="H2091" s="126"/>
    </row>
    <row r="2092" customHeight="1" spans="8:8">
      <c r="H2092" s="126"/>
    </row>
    <row r="2093" customHeight="1" spans="8:8">
      <c r="H2093" s="126"/>
    </row>
    <row r="2094" customHeight="1" spans="8:8">
      <c r="H2094" s="126"/>
    </row>
    <row r="2095" customHeight="1" spans="8:8">
      <c r="H2095" s="126"/>
    </row>
    <row r="2096" customHeight="1" spans="8:8">
      <c r="H2096" s="126"/>
    </row>
    <row r="2097" customHeight="1" spans="8:8">
      <c r="H2097" s="126"/>
    </row>
    <row r="2098" customHeight="1" spans="8:8">
      <c r="H2098" s="126"/>
    </row>
    <row r="2099" customHeight="1" spans="8:8">
      <c r="H2099" s="126"/>
    </row>
    <row r="2100" customHeight="1" spans="8:8">
      <c r="H2100" s="126"/>
    </row>
    <row r="2101" customHeight="1" spans="8:8">
      <c r="H2101" s="126"/>
    </row>
    <row r="2102" customHeight="1" spans="8:8">
      <c r="H2102" s="126"/>
    </row>
    <row r="2103" customHeight="1" spans="8:8">
      <c r="H2103" s="126"/>
    </row>
    <row r="2104" customHeight="1" spans="8:8">
      <c r="H2104" s="126"/>
    </row>
    <row r="2105" customHeight="1" spans="8:8">
      <c r="H2105" s="126"/>
    </row>
    <row r="2106" customHeight="1" spans="8:8">
      <c r="H2106" s="126"/>
    </row>
    <row r="2107" customHeight="1" spans="8:8">
      <c r="H2107" s="126"/>
    </row>
    <row r="2108" customHeight="1" spans="8:8">
      <c r="H2108" s="126"/>
    </row>
    <row r="2109" customHeight="1" spans="8:8">
      <c r="H2109" s="126"/>
    </row>
    <row r="2110" customHeight="1" spans="8:8">
      <c r="H2110" s="126"/>
    </row>
    <row r="2111" customHeight="1" spans="8:8">
      <c r="H2111" s="126"/>
    </row>
    <row r="2112" customHeight="1" spans="8:8">
      <c r="H2112" s="126"/>
    </row>
    <row r="2113" customHeight="1" spans="8:8">
      <c r="H2113" s="126"/>
    </row>
    <row r="2114" customHeight="1" spans="8:8">
      <c r="H2114" s="126"/>
    </row>
    <row r="2115" customHeight="1" spans="8:8">
      <c r="H2115" s="126"/>
    </row>
    <row r="2116" customHeight="1" spans="8:8">
      <c r="H2116" s="126"/>
    </row>
    <row r="2117" customHeight="1" spans="8:8">
      <c r="H2117" s="126"/>
    </row>
    <row r="2118" customHeight="1" spans="8:8">
      <c r="H2118" s="126"/>
    </row>
    <row r="2119" customHeight="1" spans="8:8">
      <c r="H2119" s="126"/>
    </row>
    <row r="2120" customHeight="1" spans="8:8">
      <c r="H2120" s="126"/>
    </row>
    <row r="2121" customHeight="1" spans="8:8">
      <c r="H2121" s="126"/>
    </row>
    <row r="2122" customHeight="1" spans="8:8">
      <c r="H2122" s="126"/>
    </row>
    <row r="2123" customHeight="1" spans="8:8">
      <c r="H2123" s="126"/>
    </row>
    <row r="2124" customHeight="1" spans="8:8">
      <c r="H2124" s="126"/>
    </row>
    <row r="2125" customHeight="1" spans="8:8">
      <c r="H2125" s="126"/>
    </row>
    <row r="2126" customHeight="1" spans="8:8">
      <c r="H2126" s="126"/>
    </row>
    <row r="2127" customHeight="1" spans="8:8">
      <c r="H2127" s="126"/>
    </row>
    <row r="2128" customHeight="1" spans="8:8">
      <c r="H2128" s="126"/>
    </row>
    <row r="2129" customHeight="1" spans="8:8">
      <c r="H2129" s="126"/>
    </row>
    <row r="2130" customHeight="1" spans="8:8">
      <c r="H2130" s="126"/>
    </row>
    <row r="2131" customHeight="1" spans="8:8">
      <c r="H2131" s="126"/>
    </row>
    <row r="2132" customHeight="1" spans="8:8">
      <c r="H2132" s="126"/>
    </row>
    <row r="2133" customHeight="1" spans="8:8">
      <c r="H2133" s="126"/>
    </row>
    <row r="2134" customHeight="1" spans="8:8">
      <c r="H2134" s="126"/>
    </row>
    <row r="2135" customHeight="1" spans="8:8">
      <c r="H2135" s="126"/>
    </row>
    <row r="2136" customHeight="1" spans="8:8">
      <c r="H2136" s="126"/>
    </row>
    <row r="2137" customHeight="1" spans="8:8">
      <c r="H2137" s="126"/>
    </row>
    <row r="2138" customHeight="1" spans="8:8">
      <c r="H2138" s="126"/>
    </row>
    <row r="2139" customHeight="1" spans="8:8">
      <c r="H2139" s="126"/>
    </row>
    <row r="2140" customHeight="1" spans="8:8">
      <c r="H2140" s="126"/>
    </row>
    <row r="2141" customHeight="1" spans="8:8">
      <c r="H2141" s="126"/>
    </row>
    <row r="2142" customHeight="1" spans="8:8">
      <c r="H2142" s="126"/>
    </row>
    <row r="2143" customHeight="1" spans="8:8">
      <c r="H2143" s="126"/>
    </row>
    <row r="2144" customHeight="1" spans="8:8">
      <c r="H2144" s="126"/>
    </row>
    <row r="2145" customHeight="1" spans="8:8">
      <c r="H2145" s="126"/>
    </row>
    <row r="2146" customHeight="1" spans="8:8">
      <c r="H2146" s="126"/>
    </row>
    <row r="2147" customHeight="1" spans="8:8">
      <c r="H2147" s="126"/>
    </row>
    <row r="2148" customHeight="1" spans="8:8">
      <c r="H2148" s="126"/>
    </row>
    <row r="2149" customHeight="1" spans="8:8">
      <c r="H2149" s="126"/>
    </row>
    <row r="2150" customHeight="1" spans="8:8">
      <c r="H2150" s="126"/>
    </row>
    <row r="2151" customHeight="1" spans="8:8">
      <c r="H2151" s="126"/>
    </row>
    <row r="2152" customHeight="1" spans="8:8">
      <c r="H2152" s="126"/>
    </row>
    <row r="2153" customHeight="1" spans="8:8">
      <c r="H2153" s="126"/>
    </row>
    <row r="2154" customHeight="1" spans="8:8">
      <c r="H2154" s="126"/>
    </row>
    <row r="2155" customHeight="1" spans="8:8">
      <c r="H2155" s="126"/>
    </row>
    <row r="2156" customHeight="1" spans="8:8">
      <c r="H2156" s="126"/>
    </row>
    <row r="2157" customHeight="1" spans="8:8">
      <c r="H2157" s="126"/>
    </row>
    <row r="2158" customHeight="1" spans="8:8">
      <c r="H2158" s="126"/>
    </row>
    <row r="2159" customHeight="1" spans="8:8">
      <c r="H2159" s="126"/>
    </row>
    <row r="2160" customHeight="1" spans="8:8">
      <c r="H2160" s="126"/>
    </row>
    <row r="2161" customHeight="1" spans="8:8">
      <c r="H2161" s="126"/>
    </row>
    <row r="2162" customHeight="1" spans="8:8">
      <c r="H2162" s="126"/>
    </row>
    <row r="2163" customHeight="1" spans="8:8">
      <c r="H2163" s="126"/>
    </row>
    <row r="2164" customHeight="1" spans="8:8">
      <c r="H2164" s="126"/>
    </row>
    <row r="2165" customHeight="1" spans="8:8">
      <c r="H2165" s="126"/>
    </row>
    <row r="2166" customHeight="1" spans="8:8">
      <c r="H2166" s="126"/>
    </row>
    <row r="2167" customHeight="1" spans="8:8">
      <c r="H2167" s="126"/>
    </row>
    <row r="2168" customHeight="1" spans="8:8">
      <c r="H2168" s="126"/>
    </row>
    <row r="2169" customHeight="1" spans="8:8">
      <c r="H2169" s="126"/>
    </row>
    <row r="2170" customHeight="1" spans="8:8">
      <c r="H2170" s="126"/>
    </row>
    <row r="2171" customHeight="1" spans="8:8">
      <c r="H2171" s="126"/>
    </row>
    <row r="2172" customHeight="1" spans="8:8">
      <c r="H2172" s="126"/>
    </row>
    <row r="2173" customHeight="1" spans="8:8">
      <c r="H2173" s="126"/>
    </row>
    <row r="2174" customHeight="1" spans="8:8">
      <c r="H2174" s="126"/>
    </row>
    <row r="2175" customHeight="1" spans="8:8">
      <c r="H2175" s="126"/>
    </row>
    <row r="2176" customHeight="1" spans="8:8">
      <c r="H2176" s="126"/>
    </row>
    <row r="2177" customHeight="1" spans="8:8">
      <c r="H2177" s="126"/>
    </row>
    <row r="2178" customHeight="1" spans="8:8">
      <c r="H2178" s="126"/>
    </row>
    <row r="2179" customHeight="1" spans="8:8">
      <c r="H2179" s="126"/>
    </row>
    <row r="2180" customHeight="1" spans="8:8">
      <c r="H2180" s="126"/>
    </row>
    <row r="2181" customHeight="1" spans="8:8">
      <c r="H2181" s="126"/>
    </row>
    <row r="2182" customHeight="1" spans="8:8">
      <c r="H2182" s="126"/>
    </row>
    <row r="2183" customHeight="1" spans="8:8">
      <c r="H2183" s="126"/>
    </row>
    <row r="2184" customHeight="1" spans="8:8">
      <c r="H2184" s="126"/>
    </row>
    <row r="2185" customHeight="1" spans="8:8">
      <c r="H2185" s="126"/>
    </row>
    <row r="2186" customHeight="1" spans="8:8">
      <c r="H2186" s="126"/>
    </row>
    <row r="2187" customHeight="1" spans="8:8">
      <c r="H2187" s="126"/>
    </row>
    <row r="2188" customHeight="1" spans="8:8">
      <c r="H2188" s="126"/>
    </row>
    <row r="2189" customHeight="1" spans="8:8">
      <c r="H2189" s="126"/>
    </row>
    <row r="2190" customHeight="1" spans="8:8">
      <c r="H2190" s="126"/>
    </row>
    <row r="2191" customHeight="1" spans="8:8">
      <c r="H2191" s="126"/>
    </row>
    <row r="2192" customHeight="1" spans="8:8">
      <c r="H2192" s="126"/>
    </row>
    <row r="2193" customHeight="1" spans="8:8">
      <c r="H2193" s="126"/>
    </row>
    <row r="2194" customHeight="1" spans="8:8">
      <c r="H2194" s="126"/>
    </row>
    <row r="2195" customHeight="1" spans="8:8">
      <c r="H2195" s="126"/>
    </row>
    <row r="2196" customHeight="1" spans="8:8">
      <c r="H2196" s="126"/>
    </row>
    <row r="2197" customHeight="1" spans="8:8">
      <c r="H2197" s="126"/>
    </row>
    <row r="2198" customHeight="1" spans="8:8">
      <c r="H2198" s="126"/>
    </row>
    <row r="2199" customHeight="1" spans="8:8">
      <c r="H2199" s="126"/>
    </row>
    <row r="2200" customHeight="1" spans="8:8">
      <c r="H2200" s="126"/>
    </row>
    <row r="2201" customHeight="1" spans="8:8">
      <c r="H2201" s="126"/>
    </row>
    <row r="2202" customHeight="1" spans="8:8">
      <c r="H2202" s="126"/>
    </row>
    <row r="2203" customHeight="1" spans="8:8">
      <c r="H2203" s="126"/>
    </row>
    <row r="2204" customHeight="1" spans="8:8">
      <c r="H2204" s="126"/>
    </row>
    <row r="2205" customHeight="1" spans="8:8">
      <c r="H2205" s="126"/>
    </row>
    <row r="2206" customHeight="1" spans="8:8">
      <c r="H2206" s="126"/>
    </row>
    <row r="2207" customHeight="1" spans="8:8">
      <c r="H2207" s="126"/>
    </row>
    <row r="2208" customHeight="1" spans="8:8">
      <c r="H2208" s="126"/>
    </row>
    <row r="2209" customHeight="1" spans="8:8">
      <c r="H2209" s="126"/>
    </row>
    <row r="2210" customHeight="1" spans="8:8">
      <c r="H2210" s="126"/>
    </row>
    <row r="2211" customHeight="1" spans="8:8">
      <c r="H2211" s="126"/>
    </row>
    <row r="2212" customHeight="1" spans="8:8">
      <c r="H2212" s="126"/>
    </row>
    <row r="2213" customHeight="1" spans="8:8">
      <c r="H2213" s="126"/>
    </row>
    <row r="2214" customHeight="1" spans="8:8">
      <c r="H2214" s="126"/>
    </row>
    <row r="2215" customHeight="1" spans="8:8">
      <c r="H2215" s="126"/>
    </row>
    <row r="2216" customHeight="1" spans="8:8">
      <c r="H2216" s="126"/>
    </row>
    <row r="2217" customHeight="1" spans="8:8">
      <c r="H2217" s="126"/>
    </row>
    <row r="2218" customHeight="1" spans="8:8">
      <c r="H2218" s="126"/>
    </row>
    <row r="2219" customHeight="1" spans="8:8">
      <c r="H2219" s="126"/>
    </row>
    <row r="2220" customHeight="1" spans="8:8">
      <c r="H2220" s="126"/>
    </row>
    <row r="2221" customHeight="1" spans="8:8">
      <c r="H2221" s="126"/>
    </row>
    <row r="2222" customHeight="1" spans="8:8">
      <c r="H2222" s="126"/>
    </row>
    <row r="2223" customHeight="1" spans="8:8">
      <c r="H2223" s="126"/>
    </row>
    <row r="2224" customHeight="1" spans="8:8">
      <c r="H2224" s="126"/>
    </row>
    <row r="2225" customHeight="1" spans="8:8">
      <c r="H2225" s="126"/>
    </row>
    <row r="2226" customHeight="1" spans="8:8">
      <c r="H2226" s="126"/>
    </row>
    <row r="2227" customHeight="1" spans="8:8">
      <c r="H2227" s="126"/>
    </row>
    <row r="2228" customHeight="1" spans="8:8">
      <c r="H2228" s="126"/>
    </row>
    <row r="2229" customHeight="1" spans="8:8">
      <c r="H2229" s="126"/>
    </row>
    <row r="2230" customHeight="1" spans="8:8">
      <c r="H2230" s="126"/>
    </row>
    <row r="2231" customHeight="1" spans="8:8">
      <c r="H2231" s="126"/>
    </row>
    <row r="2232" customHeight="1" spans="8:8">
      <c r="H2232" s="126"/>
    </row>
    <row r="2233" customHeight="1" spans="8:8">
      <c r="H2233" s="126"/>
    </row>
    <row r="2234" customHeight="1" spans="8:8">
      <c r="H2234" s="126"/>
    </row>
    <row r="2235" customHeight="1" spans="8:8">
      <c r="H2235" s="126"/>
    </row>
    <row r="2236" customHeight="1" spans="8:8">
      <c r="H2236" s="126"/>
    </row>
    <row r="2237" customHeight="1" spans="8:8">
      <c r="H2237" s="126"/>
    </row>
    <row r="2238" customHeight="1" spans="8:8">
      <c r="H2238" s="126"/>
    </row>
    <row r="2239" customHeight="1" spans="8:8">
      <c r="H2239" s="126"/>
    </row>
    <row r="2240" customHeight="1" spans="8:8">
      <c r="H2240" s="126"/>
    </row>
    <row r="2241" customHeight="1" spans="8:8">
      <c r="H2241" s="126"/>
    </row>
    <row r="2242" customHeight="1" spans="8:8">
      <c r="H2242" s="126"/>
    </row>
    <row r="2243" customHeight="1" spans="8:8">
      <c r="H2243" s="126"/>
    </row>
    <row r="2244" customHeight="1" spans="8:8">
      <c r="H2244" s="126"/>
    </row>
    <row r="2245" customHeight="1" spans="8:8">
      <c r="H2245" s="126"/>
    </row>
    <row r="2246" customHeight="1" spans="8:8">
      <c r="H2246" s="126"/>
    </row>
    <row r="2247" customHeight="1" spans="8:8">
      <c r="H2247" s="126"/>
    </row>
    <row r="2248" customHeight="1" spans="8:8">
      <c r="H2248" s="126"/>
    </row>
    <row r="2249" customHeight="1" spans="8:8">
      <c r="H2249" s="126"/>
    </row>
    <row r="2250" customHeight="1" spans="8:8">
      <c r="H2250" s="126"/>
    </row>
    <row r="2251" customHeight="1" spans="8:8">
      <c r="H2251" s="126"/>
    </row>
    <row r="2252" customHeight="1" spans="8:8">
      <c r="H2252" s="126"/>
    </row>
    <row r="2253" customHeight="1" spans="8:8">
      <c r="H2253" s="126"/>
    </row>
    <row r="2254" customHeight="1" spans="8:8">
      <c r="H2254" s="126"/>
    </row>
    <row r="2255" customHeight="1" spans="8:8">
      <c r="H2255" s="126"/>
    </row>
    <row r="2256" customHeight="1" spans="8:8">
      <c r="H2256" s="126"/>
    </row>
    <row r="2257" customHeight="1" spans="8:8">
      <c r="H2257" s="126"/>
    </row>
    <row r="2258" customHeight="1" spans="8:8">
      <c r="H2258" s="126"/>
    </row>
    <row r="2259" customHeight="1" spans="8:8">
      <c r="H2259" s="126"/>
    </row>
    <row r="2260" customHeight="1" spans="8:8">
      <c r="H2260" s="126"/>
    </row>
    <row r="2261" customHeight="1" spans="8:8">
      <c r="H2261" s="126"/>
    </row>
    <row r="2262" customHeight="1" spans="8:8">
      <c r="H2262" s="126"/>
    </row>
    <row r="2263" customHeight="1" spans="8:8">
      <c r="H2263" s="126"/>
    </row>
    <row r="2264" customHeight="1" spans="8:8">
      <c r="H2264" s="126"/>
    </row>
    <row r="2265" customHeight="1" spans="8:8">
      <c r="H2265" s="126"/>
    </row>
    <row r="2266" customHeight="1" spans="8:8">
      <c r="H2266" s="126"/>
    </row>
    <row r="2267" customHeight="1" spans="8:8">
      <c r="H2267" s="126"/>
    </row>
    <row r="2268" customHeight="1" spans="8:8">
      <c r="H2268" s="126"/>
    </row>
    <row r="2269" customHeight="1" spans="8:8">
      <c r="H2269" s="126"/>
    </row>
    <row r="2270" customHeight="1" spans="8:8">
      <c r="H2270" s="126"/>
    </row>
    <row r="2271" customHeight="1" spans="8:8">
      <c r="H2271" s="126"/>
    </row>
    <row r="2272" customHeight="1" spans="8:8">
      <c r="H2272" s="126"/>
    </row>
    <row r="2273" customHeight="1" spans="8:8">
      <c r="H2273" s="126"/>
    </row>
    <row r="2274" customHeight="1" spans="8:8">
      <c r="H2274" s="126"/>
    </row>
    <row r="2275" customHeight="1" spans="8:8">
      <c r="H2275" s="126"/>
    </row>
    <row r="2276" customHeight="1" spans="8:8">
      <c r="H2276" s="126"/>
    </row>
    <row r="2277" customHeight="1" spans="8:8">
      <c r="H2277" s="126"/>
    </row>
    <row r="2278" customHeight="1" spans="8:8">
      <c r="H2278" s="126"/>
    </row>
    <row r="2279" customHeight="1" spans="8:8">
      <c r="H2279" s="126"/>
    </row>
    <row r="2280" customHeight="1" spans="8:8">
      <c r="H2280" s="126"/>
    </row>
    <row r="2281" customHeight="1" spans="8:8">
      <c r="H2281" s="126"/>
    </row>
    <row r="2282" customHeight="1" spans="8:8">
      <c r="H2282" s="126"/>
    </row>
    <row r="2283" customHeight="1" spans="8:8">
      <c r="H2283" s="126"/>
    </row>
    <row r="2284" customHeight="1" spans="8:8">
      <c r="H2284" s="126"/>
    </row>
    <row r="2285" customHeight="1" spans="8:8">
      <c r="H2285" s="126"/>
    </row>
    <row r="2286" customHeight="1" spans="8:8">
      <c r="H2286" s="126"/>
    </row>
    <row r="2287" customHeight="1" spans="8:8">
      <c r="H2287" s="126"/>
    </row>
    <row r="2288" customHeight="1" spans="8:8">
      <c r="H2288" s="126"/>
    </row>
    <row r="2289" customHeight="1" spans="8:8">
      <c r="H2289" s="126"/>
    </row>
    <row r="2290" customHeight="1" spans="8:8">
      <c r="H2290" s="126"/>
    </row>
    <row r="2291" customHeight="1" spans="8:8">
      <c r="H2291" s="126"/>
    </row>
    <row r="2292" customHeight="1" spans="8:8">
      <c r="H2292" s="126"/>
    </row>
    <row r="2293" customHeight="1" spans="8:8">
      <c r="H2293" s="126"/>
    </row>
    <row r="2294" customHeight="1" spans="8:8">
      <c r="H2294" s="126"/>
    </row>
    <row r="2295" customHeight="1" spans="8:8">
      <c r="H2295" s="126"/>
    </row>
    <row r="2296" customHeight="1" spans="8:8">
      <c r="H2296" s="126"/>
    </row>
    <row r="2297" customHeight="1" spans="8:8">
      <c r="H2297" s="126"/>
    </row>
    <row r="2298" customHeight="1" spans="8:8">
      <c r="H2298" s="126"/>
    </row>
    <row r="2299" customHeight="1" spans="8:8">
      <c r="H2299" s="126"/>
    </row>
    <row r="2300" customHeight="1" spans="8:8">
      <c r="H2300" s="126"/>
    </row>
    <row r="2301" customHeight="1" spans="8:8">
      <c r="H2301" s="126"/>
    </row>
    <row r="2302" customHeight="1" spans="8:8">
      <c r="H2302" s="126"/>
    </row>
    <row r="2303" customHeight="1" spans="8:8">
      <c r="H2303" s="126"/>
    </row>
    <row r="2304" customHeight="1" spans="8:8">
      <c r="H2304" s="126"/>
    </row>
    <row r="2305" customHeight="1" spans="8:8">
      <c r="H2305" s="126"/>
    </row>
    <row r="2306" customHeight="1" spans="8:8">
      <c r="H2306" s="126"/>
    </row>
    <row r="2307" customHeight="1" spans="8:8">
      <c r="H2307" s="126"/>
    </row>
    <row r="2308" customHeight="1" spans="8:8">
      <c r="H2308" s="126"/>
    </row>
    <row r="2309" customHeight="1" spans="8:8">
      <c r="H2309" s="126"/>
    </row>
    <row r="2310" customHeight="1" spans="8:8">
      <c r="H2310" s="126"/>
    </row>
    <row r="2311" customHeight="1" spans="8:8">
      <c r="H2311" s="126"/>
    </row>
    <row r="2312" customHeight="1" spans="8:8">
      <c r="H2312" s="126"/>
    </row>
    <row r="2313" customHeight="1" spans="8:8">
      <c r="H2313" s="126"/>
    </row>
    <row r="2314" customHeight="1" spans="8:8">
      <c r="H2314" s="126"/>
    </row>
    <row r="2315" customHeight="1" spans="8:8">
      <c r="H2315" s="126"/>
    </row>
    <row r="2316" customHeight="1" spans="8:8">
      <c r="H2316" s="126"/>
    </row>
    <row r="2317" customHeight="1" spans="8:8">
      <c r="H2317" s="126"/>
    </row>
    <row r="2318" customHeight="1" spans="8:8">
      <c r="H2318" s="126"/>
    </row>
    <row r="2319" customHeight="1" spans="8:8">
      <c r="H2319" s="126"/>
    </row>
    <row r="2320" customHeight="1" spans="8:8">
      <c r="H2320" s="126"/>
    </row>
    <row r="2321" customHeight="1" spans="8:8">
      <c r="H2321" s="126"/>
    </row>
    <row r="2322" customHeight="1" spans="8:8">
      <c r="H2322" s="126"/>
    </row>
    <row r="2323" customHeight="1" spans="8:8">
      <c r="H2323" s="126"/>
    </row>
    <row r="2324" customHeight="1" spans="8:8">
      <c r="H2324" s="126"/>
    </row>
    <row r="2325" customHeight="1" spans="8:8">
      <c r="H2325" s="126"/>
    </row>
    <row r="2326" customHeight="1" spans="8:8">
      <c r="H2326" s="126"/>
    </row>
    <row r="2327" customHeight="1" spans="8:8">
      <c r="H2327" s="126"/>
    </row>
    <row r="2328" customHeight="1" spans="8:8">
      <c r="H2328" s="126"/>
    </row>
    <row r="2329" customHeight="1" spans="8:8">
      <c r="H2329" s="126"/>
    </row>
    <row r="2330" customHeight="1" spans="8:8">
      <c r="H2330" s="126"/>
    </row>
    <row r="2331" customHeight="1" spans="8:8">
      <c r="H2331" s="126"/>
    </row>
    <row r="2332" customHeight="1" spans="8:8">
      <c r="H2332" s="126"/>
    </row>
    <row r="2333" customHeight="1" spans="8:8">
      <c r="H2333" s="126"/>
    </row>
    <row r="2334" customHeight="1" spans="8:8">
      <c r="H2334" s="126"/>
    </row>
    <row r="2335" customHeight="1" spans="8:8">
      <c r="H2335" s="126"/>
    </row>
    <row r="2336" customHeight="1" spans="8:8">
      <c r="H2336" s="126"/>
    </row>
    <row r="2337" customHeight="1" spans="8:8">
      <c r="H2337" s="126"/>
    </row>
    <row r="2338" customHeight="1" spans="8:8">
      <c r="H2338" s="126"/>
    </row>
    <row r="2339" customHeight="1" spans="8:8">
      <c r="H2339" s="126"/>
    </row>
    <row r="2340" customHeight="1" spans="8:8">
      <c r="H2340" s="126"/>
    </row>
    <row r="2341" customHeight="1" spans="8:8">
      <c r="H2341" s="126"/>
    </row>
    <row r="2342" customHeight="1" spans="8:8">
      <c r="H2342" s="126"/>
    </row>
    <row r="2343" customHeight="1" spans="8:8">
      <c r="H2343" s="126"/>
    </row>
    <row r="2344" customHeight="1" spans="8:8">
      <c r="H2344" s="126"/>
    </row>
    <row r="2345" customHeight="1" spans="8:8">
      <c r="H2345" s="126"/>
    </row>
    <row r="2346" customHeight="1" spans="8:8">
      <c r="H2346" s="126"/>
    </row>
    <row r="2347" customHeight="1" spans="8:8">
      <c r="H2347" s="126"/>
    </row>
    <row r="2348" customHeight="1" spans="8:8">
      <c r="H2348" s="126"/>
    </row>
    <row r="2349" customHeight="1" spans="8:8">
      <c r="H2349" s="126"/>
    </row>
    <row r="2350" customHeight="1" spans="8:8">
      <c r="H2350" s="126"/>
    </row>
    <row r="2351" customHeight="1" spans="8:8">
      <c r="H2351" s="126"/>
    </row>
    <row r="2352" customHeight="1" spans="8:8">
      <c r="H2352" s="126"/>
    </row>
    <row r="2353" customHeight="1" spans="8:8">
      <c r="H2353" s="126"/>
    </row>
    <row r="2354" customHeight="1" spans="8:8">
      <c r="H2354" s="126"/>
    </row>
    <row r="2355" customHeight="1" spans="8:8">
      <c r="H2355" s="126"/>
    </row>
    <row r="2356" customHeight="1" spans="8:8">
      <c r="H2356" s="126"/>
    </row>
    <row r="2357" customHeight="1" spans="8:8">
      <c r="H2357" s="126"/>
    </row>
    <row r="2358" customHeight="1" spans="8:8">
      <c r="H2358" s="126"/>
    </row>
    <row r="2359" customHeight="1" spans="8:8">
      <c r="H2359" s="126"/>
    </row>
    <row r="2360" customHeight="1" spans="8:8">
      <c r="H2360" s="126"/>
    </row>
    <row r="2361" customHeight="1" spans="8:8">
      <c r="H2361" s="126"/>
    </row>
    <row r="2362" customHeight="1" spans="8:8">
      <c r="H2362" s="126"/>
    </row>
    <row r="2363" customHeight="1" spans="8:8">
      <c r="H2363" s="126"/>
    </row>
    <row r="2364" customHeight="1" spans="8:8">
      <c r="H2364" s="126"/>
    </row>
    <row r="2365" customHeight="1" spans="8:8">
      <c r="H2365" s="126"/>
    </row>
    <row r="2366" customHeight="1" spans="8:8">
      <c r="H2366" s="126"/>
    </row>
    <row r="2367" customHeight="1" spans="8:8">
      <c r="H2367" s="126"/>
    </row>
    <row r="2368" customHeight="1" spans="8:8">
      <c r="H2368" s="126"/>
    </row>
    <row r="2369" customHeight="1" spans="8:8">
      <c r="H2369" s="126"/>
    </row>
    <row r="2370" customHeight="1" spans="8:8">
      <c r="H2370" s="126"/>
    </row>
    <row r="2371" customHeight="1" spans="8:8">
      <c r="H2371" s="126"/>
    </row>
    <row r="2372" customHeight="1" spans="8:8">
      <c r="H2372" s="126"/>
    </row>
    <row r="2373" customHeight="1" spans="8:8">
      <c r="H2373" s="126"/>
    </row>
    <row r="2374" customHeight="1" spans="8:8">
      <c r="H2374" s="126"/>
    </row>
    <row r="2375" customHeight="1" spans="8:8">
      <c r="H2375" s="126"/>
    </row>
    <row r="2376" customHeight="1" spans="8:8">
      <c r="H2376" s="126"/>
    </row>
    <row r="2377" customHeight="1" spans="8:8">
      <c r="H2377" s="126"/>
    </row>
    <row r="2378" customHeight="1" spans="8:8">
      <c r="H2378" s="126"/>
    </row>
    <row r="2379" customHeight="1" spans="8:8">
      <c r="H2379" s="126"/>
    </row>
    <row r="2380" customHeight="1" spans="8:8">
      <c r="H2380" s="126"/>
    </row>
    <row r="2381" customHeight="1" spans="8:8">
      <c r="H2381" s="126"/>
    </row>
    <row r="2382" customHeight="1" spans="8:8">
      <c r="H2382" s="126"/>
    </row>
    <row r="2383" customHeight="1" spans="8:8">
      <c r="H2383" s="126"/>
    </row>
    <row r="2384" customHeight="1" spans="8:8">
      <c r="H2384" s="126"/>
    </row>
    <row r="2385" customHeight="1" spans="8:8">
      <c r="H2385" s="126"/>
    </row>
    <row r="2386" customHeight="1" spans="8:8">
      <c r="H2386" s="126"/>
    </row>
    <row r="2387" customHeight="1" spans="8:8">
      <c r="H2387" s="126"/>
    </row>
    <row r="2388" customHeight="1" spans="8:8">
      <c r="H2388" s="126"/>
    </row>
    <row r="2389" customHeight="1" spans="8:8">
      <c r="H2389" s="126"/>
    </row>
    <row r="2390" customHeight="1" spans="8:8">
      <c r="H2390" s="126"/>
    </row>
    <row r="2391" customHeight="1" spans="8:8">
      <c r="H2391" s="126"/>
    </row>
    <row r="2392" customHeight="1" spans="8:8">
      <c r="H2392" s="126"/>
    </row>
    <row r="2393" customHeight="1" spans="8:8">
      <c r="H2393" s="126"/>
    </row>
    <row r="2394" customHeight="1" spans="8:8">
      <c r="H2394" s="126"/>
    </row>
    <row r="2395" customHeight="1" spans="8:8">
      <c r="H2395" s="126"/>
    </row>
    <row r="2396" customHeight="1" spans="8:8">
      <c r="H2396" s="126"/>
    </row>
    <row r="2397" customHeight="1" spans="8:8">
      <c r="H2397" s="126"/>
    </row>
    <row r="2398" customHeight="1" spans="8:8">
      <c r="H2398" s="126"/>
    </row>
    <row r="2399" customHeight="1" spans="8:8">
      <c r="H2399" s="126"/>
    </row>
    <row r="2400" customHeight="1" spans="8:8">
      <c r="H2400" s="126"/>
    </row>
    <row r="2401" customHeight="1" spans="8:8">
      <c r="H2401" s="126"/>
    </row>
    <row r="2402" customHeight="1" spans="8:8">
      <c r="H2402" s="126"/>
    </row>
    <row r="2403" customHeight="1" spans="8:8">
      <c r="H2403" s="126"/>
    </row>
    <row r="2404" customHeight="1" spans="8:8">
      <c r="H2404" s="126"/>
    </row>
    <row r="2405" customHeight="1" spans="8:8">
      <c r="H2405" s="126"/>
    </row>
    <row r="2406" customHeight="1" spans="8:8">
      <c r="H2406" s="126"/>
    </row>
    <row r="2407" customHeight="1" spans="8:8">
      <c r="H2407" s="126"/>
    </row>
    <row r="2408" customHeight="1" spans="8:8">
      <c r="H2408" s="126"/>
    </row>
    <row r="2409" customHeight="1" spans="8:8">
      <c r="H2409" s="126"/>
    </row>
    <row r="2410" customHeight="1" spans="8:8">
      <c r="H2410" s="126"/>
    </row>
    <row r="2411" customHeight="1" spans="8:8">
      <c r="H2411" s="126"/>
    </row>
    <row r="2412" customHeight="1" spans="8:8">
      <c r="H2412" s="126"/>
    </row>
    <row r="2413" customHeight="1" spans="8:8">
      <c r="H2413" s="126"/>
    </row>
    <row r="2414" customHeight="1" spans="8:8">
      <c r="H2414" s="126"/>
    </row>
    <row r="2415" customHeight="1" spans="8:8">
      <c r="H2415" s="126"/>
    </row>
    <row r="2416" customHeight="1" spans="8:8">
      <c r="H2416" s="126"/>
    </row>
    <row r="2417" customHeight="1" spans="8:8">
      <c r="H2417" s="126"/>
    </row>
    <row r="2418" customHeight="1" spans="8:8">
      <c r="H2418" s="126"/>
    </row>
    <row r="2419" customHeight="1" spans="8:8">
      <c r="H2419" s="126"/>
    </row>
    <row r="2420" customHeight="1" spans="8:8">
      <c r="H2420" s="126"/>
    </row>
    <row r="2421" customHeight="1" spans="8:8">
      <c r="H2421" s="126"/>
    </row>
    <row r="2422" customHeight="1" spans="8:8">
      <c r="H2422" s="126"/>
    </row>
    <row r="2423" customHeight="1" spans="8:8">
      <c r="H2423" s="126"/>
    </row>
    <row r="2424" customHeight="1" spans="8:8">
      <c r="H2424" s="126"/>
    </row>
    <row r="2425" customHeight="1" spans="8:8">
      <c r="H2425" s="126"/>
    </row>
    <row r="2426" customHeight="1" spans="8:8">
      <c r="H2426" s="126"/>
    </row>
    <row r="2427" customHeight="1" spans="8:8">
      <c r="H2427" s="126"/>
    </row>
    <row r="2428" customHeight="1" spans="8:8">
      <c r="H2428" s="126"/>
    </row>
    <row r="2429" customHeight="1" spans="8:8">
      <c r="H2429" s="126"/>
    </row>
    <row r="2430" customHeight="1" spans="8:8">
      <c r="H2430" s="126"/>
    </row>
    <row r="2431" customHeight="1" spans="8:8">
      <c r="H2431" s="126"/>
    </row>
    <row r="2432" customHeight="1" spans="8:8">
      <c r="H2432" s="126"/>
    </row>
    <row r="2433" customHeight="1" spans="8:8">
      <c r="H2433" s="126"/>
    </row>
    <row r="2434" customHeight="1" spans="8:8">
      <c r="H2434" s="126"/>
    </row>
    <row r="2435" customHeight="1" spans="8:8">
      <c r="H2435" s="126"/>
    </row>
    <row r="2436" customHeight="1" spans="8:8">
      <c r="H2436" s="126"/>
    </row>
    <row r="2437" customHeight="1" spans="8:8">
      <c r="H2437" s="126"/>
    </row>
    <row r="2438" customHeight="1" spans="8:8">
      <c r="H2438" s="126"/>
    </row>
    <row r="2439" customHeight="1" spans="8:8">
      <c r="H2439" s="126"/>
    </row>
    <row r="2440" customHeight="1" spans="8:8">
      <c r="H2440" s="126"/>
    </row>
    <row r="2441" customHeight="1" spans="8:8">
      <c r="H2441" s="126"/>
    </row>
    <row r="2442" customHeight="1" spans="8:8">
      <c r="H2442" s="126"/>
    </row>
    <row r="2443" customHeight="1" spans="8:8">
      <c r="H2443" s="126"/>
    </row>
    <row r="2444" customHeight="1" spans="8:8">
      <c r="H2444" s="126"/>
    </row>
    <row r="2445" customHeight="1" spans="8:8">
      <c r="H2445" s="126"/>
    </row>
    <row r="2446" customHeight="1" spans="8:8">
      <c r="H2446" s="126"/>
    </row>
    <row r="2447" customHeight="1" spans="8:8">
      <c r="H2447" s="126"/>
    </row>
    <row r="2448" customHeight="1" spans="8:8">
      <c r="H2448" s="126"/>
    </row>
    <row r="2449" customHeight="1" spans="8:8">
      <c r="H2449" s="126"/>
    </row>
    <row r="2450" customHeight="1" spans="8:8">
      <c r="H2450" s="126"/>
    </row>
    <row r="2451" customHeight="1" spans="8:8">
      <c r="H2451" s="126"/>
    </row>
    <row r="2452" customHeight="1" spans="8:8">
      <c r="H2452" s="126"/>
    </row>
    <row r="2453" customHeight="1" spans="8:8">
      <c r="H2453" s="126"/>
    </row>
    <row r="2454" customHeight="1" spans="8:8">
      <c r="H2454" s="126"/>
    </row>
    <row r="2455" customHeight="1" spans="8:8">
      <c r="H2455" s="126"/>
    </row>
    <row r="2456" customHeight="1" spans="8:8">
      <c r="H2456" s="126"/>
    </row>
    <row r="2457" customHeight="1" spans="8:8">
      <c r="H2457" s="126"/>
    </row>
    <row r="2458" customHeight="1" spans="8:8">
      <c r="H2458" s="126"/>
    </row>
    <row r="2459" customHeight="1" spans="8:8">
      <c r="H2459" s="126"/>
    </row>
    <row r="2460" customHeight="1" spans="8:8">
      <c r="H2460" s="126"/>
    </row>
    <row r="2461" customHeight="1" spans="8:8">
      <c r="H2461" s="126"/>
    </row>
    <row r="2462" customHeight="1" spans="8:8">
      <c r="H2462" s="126"/>
    </row>
    <row r="2463" customHeight="1" spans="8:8">
      <c r="H2463" s="126"/>
    </row>
    <row r="2464" customHeight="1" spans="8:8">
      <c r="H2464" s="126"/>
    </row>
    <row r="2465" customHeight="1" spans="8:8">
      <c r="H2465" s="126"/>
    </row>
    <row r="2466" customHeight="1" spans="8:8">
      <c r="H2466" s="126"/>
    </row>
    <row r="2467" customHeight="1" spans="8:8">
      <c r="H2467" s="126"/>
    </row>
    <row r="2468" customHeight="1" spans="8:8">
      <c r="H2468" s="126"/>
    </row>
    <row r="2469" customHeight="1" spans="8:8">
      <c r="H2469" s="126"/>
    </row>
    <row r="2470" customHeight="1" spans="8:8">
      <c r="H2470" s="126"/>
    </row>
    <row r="2471" customHeight="1" spans="8:8">
      <c r="H2471" s="126"/>
    </row>
    <row r="2472" customHeight="1" spans="8:8">
      <c r="H2472" s="126"/>
    </row>
    <row r="2473" customHeight="1" spans="8:8">
      <c r="H2473" s="126"/>
    </row>
    <row r="2474" customHeight="1" spans="8:8">
      <c r="H2474" s="126"/>
    </row>
    <row r="2475" customHeight="1" spans="8:8">
      <c r="H2475" s="126"/>
    </row>
    <row r="2476" customHeight="1" spans="8:8">
      <c r="H2476" s="126"/>
    </row>
    <row r="2477" customHeight="1" spans="8:8">
      <c r="H2477" s="126"/>
    </row>
    <row r="2478" customHeight="1" spans="8:8">
      <c r="H2478" s="126"/>
    </row>
    <row r="2479" customHeight="1" spans="8:8">
      <c r="H2479" s="126"/>
    </row>
    <row r="2480" customHeight="1" spans="8:8">
      <c r="H2480" s="126"/>
    </row>
    <row r="2481" customHeight="1" spans="8:8">
      <c r="H2481" s="126"/>
    </row>
    <row r="2482" customHeight="1" spans="8:8">
      <c r="H2482" s="126"/>
    </row>
    <row r="2483" customHeight="1" spans="8:8">
      <c r="H2483" s="126"/>
    </row>
    <row r="2484" customHeight="1" spans="8:8">
      <c r="H2484" s="126"/>
    </row>
    <row r="2485" customHeight="1" spans="8:8">
      <c r="H2485" s="126"/>
    </row>
    <row r="2486" customHeight="1" spans="8:8">
      <c r="H2486" s="126"/>
    </row>
    <row r="2487" customHeight="1" spans="8:8">
      <c r="H2487" s="126"/>
    </row>
    <row r="2488" customHeight="1" spans="8:8">
      <c r="H2488" s="126"/>
    </row>
    <row r="2489" customHeight="1" spans="8:8">
      <c r="H2489" s="126"/>
    </row>
    <row r="2490" customHeight="1" spans="8:8">
      <c r="H2490" s="126"/>
    </row>
    <row r="2491" customHeight="1" spans="8:8">
      <c r="H2491" s="126"/>
    </row>
    <row r="2492" customHeight="1" spans="8:8">
      <c r="H2492" s="126"/>
    </row>
    <row r="2493" customHeight="1" spans="8:8">
      <c r="H2493" s="126"/>
    </row>
    <row r="2494" customHeight="1" spans="8:8">
      <c r="H2494" s="126"/>
    </row>
    <row r="2495" customHeight="1" spans="8:8">
      <c r="H2495" s="126"/>
    </row>
    <row r="2496" customHeight="1" spans="8:8">
      <c r="H2496" s="126"/>
    </row>
    <row r="2497" customHeight="1" spans="8:8">
      <c r="H2497" s="126"/>
    </row>
    <row r="2498" customHeight="1" spans="8:8">
      <c r="H2498" s="126"/>
    </row>
    <row r="2499" customHeight="1" spans="8:8">
      <c r="H2499" s="126"/>
    </row>
    <row r="2500" customHeight="1" spans="8:8">
      <c r="H2500" s="126"/>
    </row>
    <row r="2501" customHeight="1" spans="8:8">
      <c r="H2501" s="126"/>
    </row>
    <row r="2502" customHeight="1" spans="8:8">
      <c r="H2502" s="126"/>
    </row>
    <row r="2503" customHeight="1" spans="8:8">
      <c r="H2503" s="126"/>
    </row>
    <row r="2504" customHeight="1" spans="8:8">
      <c r="H2504" s="126"/>
    </row>
    <row r="2505" customHeight="1" spans="8:8">
      <c r="H2505" s="126"/>
    </row>
    <row r="2506" customHeight="1" spans="8:8">
      <c r="H2506" s="126"/>
    </row>
    <row r="2507" customHeight="1" spans="8:8">
      <c r="H2507" s="126"/>
    </row>
    <row r="2508" customHeight="1" spans="8:8">
      <c r="H2508" s="126"/>
    </row>
    <row r="2509" customHeight="1" spans="8:8">
      <c r="H2509" s="126"/>
    </row>
    <row r="2510" customHeight="1" spans="8:8">
      <c r="H2510" s="126"/>
    </row>
    <row r="2511" customHeight="1" spans="8:8">
      <c r="H2511" s="126"/>
    </row>
    <row r="2512" customHeight="1" spans="8:8">
      <c r="H2512" s="126"/>
    </row>
    <row r="2513" customHeight="1" spans="8:8">
      <c r="H2513" s="126"/>
    </row>
    <row r="2514" customHeight="1" spans="8:8">
      <c r="H2514" s="126"/>
    </row>
    <row r="2515" customHeight="1" spans="8:8">
      <c r="H2515" s="126"/>
    </row>
    <row r="2516" customHeight="1" spans="8:8">
      <c r="H2516" s="126"/>
    </row>
    <row r="2517" customHeight="1" spans="8:8">
      <c r="H2517" s="126"/>
    </row>
    <row r="2518" customHeight="1" spans="8:8">
      <c r="H2518" s="126"/>
    </row>
    <row r="2519" customHeight="1" spans="8:8">
      <c r="H2519" s="126"/>
    </row>
    <row r="2520" customHeight="1" spans="8:8">
      <c r="H2520" s="126"/>
    </row>
    <row r="2521" customHeight="1" spans="8:8">
      <c r="H2521" s="126"/>
    </row>
    <row r="2522" customHeight="1" spans="8:8">
      <c r="H2522" s="126"/>
    </row>
    <row r="2523" customHeight="1" spans="8:8">
      <c r="H2523" s="126"/>
    </row>
    <row r="2524" customHeight="1" spans="8:8">
      <c r="H2524" s="126"/>
    </row>
    <row r="2525" customHeight="1" spans="8:8">
      <c r="H2525" s="126"/>
    </row>
    <row r="2526" customHeight="1" spans="8:8">
      <c r="H2526" s="126"/>
    </row>
    <row r="2527" customHeight="1" spans="8:8">
      <c r="H2527" s="126"/>
    </row>
    <row r="2528" customHeight="1" spans="8:8">
      <c r="H2528" s="126"/>
    </row>
    <row r="2529" customHeight="1" spans="8:8">
      <c r="H2529" s="126"/>
    </row>
    <row r="2530" customHeight="1" spans="8:8">
      <c r="H2530" s="126"/>
    </row>
    <row r="2531" customHeight="1" spans="8:8">
      <c r="H2531" s="126"/>
    </row>
    <row r="2532" customHeight="1" spans="8:8">
      <c r="H2532" s="126"/>
    </row>
    <row r="2533" customHeight="1" spans="8:8">
      <c r="H2533" s="126"/>
    </row>
    <row r="2534" customHeight="1" spans="8:8">
      <c r="H2534" s="126"/>
    </row>
    <row r="2535" customHeight="1" spans="8:8">
      <c r="H2535" s="126"/>
    </row>
    <row r="2536" customHeight="1" spans="8:8">
      <c r="H2536" s="126"/>
    </row>
    <row r="2537" customHeight="1" spans="8:8">
      <c r="H2537" s="126"/>
    </row>
    <row r="2538" customHeight="1" spans="8:8">
      <c r="H2538" s="126"/>
    </row>
    <row r="2539" customHeight="1" spans="8:8">
      <c r="H2539" s="126"/>
    </row>
    <row r="2540" customHeight="1" spans="8:8">
      <c r="H2540" s="126"/>
    </row>
    <row r="2541" customHeight="1" spans="8:8">
      <c r="H2541" s="126"/>
    </row>
    <row r="2542" customHeight="1" spans="8:8">
      <c r="H2542" s="126"/>
    </row>
    <row r="2543" customHeight="1" spans="8:8">
      <c r="H2543" s="126"/>
    </row>
    <row r="2544" customHeight="1" spans="8:8">
      <c r="H2544" s="126"/>
    </row>
    <row r="2545" customHeight="1" spans="8:8">
      <c r="H2545" s="126"/>
    </row>
    <row r="2546" customHeight="1" spans="8:8">
      <c r="H2546" s="126"/>
    </row>
    <row r="2547" customHeight="1" spans="8:8">
      <c r="H2547" s="126"/>
    </row>
    <row r="2548" customHeight="1" spans="8:8">
      <c r="H2548" s="126"/>
    </row>
    <row r="2549" customHeight="1" spans="8:8">
      <c r="H2549" s="126"/>
    </row>
    <row r="2550" customHeight="1" spans="8:8">
      <c r="H2550" s="126"/>
    </row>
    <row r="2551" customHeight="1" spans="8:8">
      <c r="H2551" s="126"/>
    </row>
    <row r="2552" customHeight="1" spans="8:8">
      <c r="H2552" s="126"/>
    </row>
    <row r="2553" customHeight="1" spans="8:8">
      <c r="H2553" s="126"/>
    </row>
    <row r="2554" customHeight="1" spans="8:8">
      <c r="H2554" s="126"/>
    </row>
    <row r="2555" customHeight="1" spans="8:8">
      <c r="H2555" s="126"/>
    </row>
    <row r="2556" customHeight="1" spans="8:8">
      <c r="H2556" s="126"/>
    </row>
    <row r="2557" customHeight="1" spans="8:8">
      <c r="H2557" s="126"/>
    </row>
    <row r="2558" customHeight="1" spans="8:8">
      <c r="H2558" s="126"/>
    </row>
    <row r="2559" customHeight="1" spans="8:8">
      <c r="H2559" s="126"/>
    </row>
    <row r="2560" customHeight="1" spans="8:8">
      <c r="H2560" s="126"/>
    </row>
    <row r="2561" customHeight="1" spans="8:8">
      <c r="H2561" s="126"/>
    </row>
    <row r="2562" customHeight="1" spans="8:8">
      <c r="H2562" s="126"/>
    </row>
    <row r="2563" customHeight="1" spans="8:8">
      <c r="H2563" s="126"/>
    </row>
    <row r="2564" customHeight="1" spans="8:8">
      <c r="H2564" s="126"/>
    </row>
    <row r="2565" customHeight="1" spans="8:8">
      <c r="H2565" s="126"/>
    </row>
    <row r="2566" customHeight="1" spans="8:8">
      <c r="H2566" s="126"/>
    </row>
    <row r="2567" customHeight="1" spans="8:8">
      <c r="H2567" s="126"/>
    </row>
    <row r="2568" customHeight="1" spans="8:8">
      <c r="H2568" s="126"/>
    </row>
    <row r="2569" customHeight="1" spans="8:8">
      <c r="H2569" s="126"/>
    </row>
    <row r="2570" customHeight="1" spans="8:8">
      <c r="H2570" s="126"/>
    </row>
    <row r="2571" customHeight="1" spans="8:8">
      <c r="H2571" s="126"/>
    </row>
    <row r="2572" customHeight="1" spans="8:8">
      <c r="H2572" s="126"/>
    </row>
    <row r="2573" customHeight="1" spans="8:8">
      <c r="H2573" s="126"/>
    </row>
    <row r="2574" customHeight="1" spans="8:8">
      <c r="H2574" s="126"/>
    </row>
    <row r="2575" customHeight="1" spans="8:8">
      <c r="H2575" s="126"/>
    </row>
    <row r="2576" customHeight="1" spans="8:8">
      <c r="H2576" s="126"/>
    </row>
    <row r="2577" customHeight="1" spans="8:8">
      <c r="H2577" s="126"/>
    </row>
    <row r="2578" customHeight="1" spans="8:8">
      <c r="H2578" s="126"/>
    </row>
    <row r="2579" customHeight="1" spans="8:8">
      <c r="H2579" s="126"/>
    </row>
    <row r="2580" customHeight="1" spans="8:8">
      <c r="H2580" s="126"/>
    </row>
    <row r="2581" customHeight="1" spans="8:8">
      <c r="H2581" s="126"/>
    </row>
    <row r="2582" customHeight="1" spans="8:8">
      <c r="H2582" s="126"/>
    </row>
    <row r="2583" customHeight="1" spans="8:8">
      <c r="H2583" s="126"/>
    </row>
    <row r="2584" customHeight="1" spans="8:8">
      <c r="H2584" s="126"/>
    </row>
    <row r="2585" customHeight="1" spans="8:8">
      <c r="H2585" s="126"/>
    </row>
    <row r="2586" customHeight="1" spans="8:8">
      <c r="H2586" s="126"/>
    </row>
    <row r="2587" customHeight="1" spans="8:8">
      <c r="H2587" s="126"/>
    </row>
    <row r="2588" customHeight="1" spans="8:8">
      <c r="H2588" s="126"/>
    </row>
    <row r="2589" customHeight="1" spans="8:8">
      <c r="H2589" s="126"/>
    </row>
    <row r="2590" customHeight="1" spans="8:8">
      <c r="H2590" s="126"/>
    </row>
    <row r="2591" customHeight="1" spans="8:8">
      <c r="H2591" s="126"/>
    </row>
    <row r="2592" customHeight="1" spans="8:8">
      <c r="H2592" s="126"/>
    </row>
    <row r="2593" customHeight="1" spans="8:8">
      <c r="H2593" s="126"/>
    </row>
    <row r="2594" customHeight="1" spans="8:8">
      <c r="H2594" s="126"/>
    </row>
    <row r="2595" customHeight="1" spans="8:8">
      <c r="H2595" s="126"/>
    </row>
    <row r="2596" customHeight="1" spans="8:8">
      <c r="H2596" s="126"/>
    </row>
    <row r="2597" customHeight="1" spans="8:8">
      <c r="H2597" s="126"/>
    </row>
    <row r="2598" customHeight="1" spans="8:8">
      <c r="H2598" s="126"/>
    </row>
    <row r="2599" customHeight="1" spans="8:8">
      <c r="H2599" s="126"/>
    </row>
    <row r="2600" customHeight="1" spans="8:8">
      <c r="H2600" s="126"/>
    </row>
    <row r="2601" customHeight="1" spans="8:8">
      <c r="H2601" s="126"/>
    </row>
    <row r="2602" customHeight="1" spans="8:8">
      <c r="H2602" s="126"/>
    </row>
    <row r="2603" customHeight="1" spans="8:8">
      <c r="H2603" s="126"/>
    </row>
    <row r="2604" customHeight="1" spans="8:8">
      <c r="H2604" s="126"/>
    </row>
    <row r="2605" customHeight="1" spans="8:8">
      <c r="H2605" s="126"/>
    </row>
    <row r="2606" customHeight="1" spans="8:8">
      <c r="H2606" s="126"/>
    </row>
    <row r="2607" customHeight="1" spans="8:8">
      <c r="H2607" s="126"/>
    </row>
    <row r="2608" customHeight="1" spans="8:8">
      <c r="H2608" s="126"/>
    </row>
    <row r="2609" customHeight="1" spans="8:8">
      <c r="H2609" s="126"/>
    </row>
    <row r="2610" customHeight="1" spans="8:8">
      <c r="H2610" s="126"/>
    </row>
    <row r="2611" customHeight="1" spans="8:8">
      <c r="H2611" s="126"/>
    </row>
    <row r="2612" customHeight="1" spans="8:8">
      <c r="H2612" s="126"/>
    </row>
    <row r="2613" customHeight="1" spans="8:8">
      <c r="H2613" s="126"/>
    </row>
    <row r="2614" customHeight="1" spans="8:8">
      <c r="H2614" s="126"/>
    </row>
    <row r="2615" customHeight="1" spans="8:8">
      <c r="H2615" s="126"/>
    </row>
    <row r="2616" customHeight="1" spans="8:8">
      <c r="H2616" s="126"/>
    </row>
    <row r="2617" customHeight="1" spans="8:8">
      <c r="H2617" s="126"/>
    </row>
    <row r="2618" customHeight="1" spans="8:8">
      <c r="H2618" s="126"/>
    </row>
    <row r="2619" customHeight="1" spans="8:8">
      <c r="H2619" s="126"/>
    </row>
    <row r="2620" customHeight="1" spans="8:8">
      <c r="H2620" s="126"/>
    </row>
    <row r="2621" customHeight="1" spans="8:8">
      <c r="H2621" s="126"/>
    </row>
    <row r="2622" customHeight="1" spans="8:8">
      <c r="H2622" s="126"/>
    </row>
    <row r="2623" customHeight="1" spans="8:8">
      <c r="H2623" s="126"/>
    </row>
    <row r="2624" customHeight="1" spans="8:8">
      <c r="H2624" s="126"/>
    </row>
    <row r="2625" customHeight="1" spans="8:8">
      <c r="H2625" s="126"/>
    </row>
    <row r="2626" customHeight="1" spans="8:8">
      <c r="H2626" s="126"/>
    </row>
    <row r="2627" customHeight="1" spans="8:8">
      <c r="H2627" s="126"/>
    </row>
    <row r="2628" customHeight="1" spans="8:8">
      <c r="H2628" s="126"/>
    </row>
    <row r="2629" customHeight="1" spans="8:8">
      <c r="H2629" s="126"/>
    </row>
    <row r="2630" customHeight="1" spans="8:8">
      <c r="H2630" s="126"/>
    </row>
    <row r="2631" customHeight="1" spans="8:8">
      <c r="H2631" s="126"/>
    </row>
    <row r="2632" customHeight="1" spans="8:8">
      <c r="H2632" s="126"/>
    </row>
    <row r="2633" customHeight="1" spans="8:8">
      <c r="H2633" s="126"/>
    </row>
    <row r="2634" customHeight="1" spans="8:8">
      <c r="H2634" s="126"/>
    </row>
    <row r="2635" customHeight="1" spans="8:8">
      <c r="H2635" s="126"/>
    </row>
    <row r="2636" customHeight="1" spans="8:8">
      <c r="H2636" s="126"/>
    </row>
    <row r="2637" customHeight="1" spans="8:8">
      <c r="H2637" s="126"/>
    </row>
    <row r="2638" customHeight="1" spans="8:8">
      <c r="H2638" s="126"/>
    </row>
    <row r="2639" customHeight="1" spans="8:8">
      <c r="H2639" s="126"/>
    </row>
    <row r="2640" customHeight="1" spans="8:8">
      <c r="H2640" s="126"/>
    </row>
    <row r="2641" customHeight="1" spans="8:8">
      <c r="H2641" s="126"/>
    </row>
    <row r="2642" customHeight="1" spans="8:8">
      <c r="H2642" s="126"/>
    </row>
    <row r="2643" customHeight="1" spans="8:8">
      <c r="H2643" s="126"/>
    </row>
    <row r="2644" customHeight="1" spans="8:8">
      <c r="H2644" s="126"/>
    </row>
    <row r="2645" customHeight="1" spans="8:8">
      <c r="H2645" s="126"/>
    </row>
    <row r="2646" customHeight="1" spans="8:8">
      <c r="H2646" s="126"/>
    </row>
    <row r="2647" customHeight="1" spans="8:8">
      <c r="H2647" s="126"/>
    </row>
    <row r="2648" customHeight="1" spans="8:8">
      <c r="H2648" s="126"/>
    </row>
    <row r="2649" customHeight="1" spans="8:8">
      <c r="H2649" s="126"/>
    </row>
    <row r="2650" customHeight="1" spans="8:8">
      <c r="H2650" s="126"/>
    </row>
    <row r="2651" customHeight="1" spans="8:8">
      <c r="H2651" s="126"/>
    </row>
    <row r="2652" customHeight="1" spans="8:8">
      <c r="H2652" s="126"/>
    </row>
    <row r="2653" customHeight="1" spans="8:8">
      <c r="H2653" s="126"/>
    </row>
    <row r="2654" customHeight="1" spans="8:8">
      <c r="H2654" s="126"/>
    </row>
    <row r="2655" customHeight="1" spans="8:8">
      <c r="H2655" s="126"/>
    </row>
    <row r="2656" customHeight="1" spans="8:8">
      <c r="H2656" s="126"/>
    </row>
    <row r="2657" customHeight="1" spans="8:8">
      <c r="H2657" s="126"/>
    </row>
    <row r="2658" customHeight="1" spans="8:8">
      <c r="H2658" s="126"/>
    </row>
    <row r="2659" customHeight="1" spans="8:8">
      <c r="H2659" s="126"/>
    </row>
    <row r="2660" customHeight="1" spans="8:8">
      <c r="H2660" s="126"/>
    </row>
    <row r="2661" customHeight="1" spans="8:8">
      <c r="H2661" s="126"/>
    </row>
    <row r="2662" customHeight="1" spans="8:8">
      <c r="H2662" s="126"/>
    </row>
    <row r="2663" customHeight="1" spans="8:8">
      <c r="H2663" s="126"/>
    </row>
    <row r="2664" customHeight="1" spans="8:8">
      <c r="H2664" s="126"/>
    </row>
    <row r="2665" customHeight="1" spans="8:8">
      <c r="H2665" s="126"/>
    </row>
    <row r="2666" customHeight="1" spans="8:8">
      <c r="H2666" s="126"/>
    </row>
    <row r="2667" customHeight="1" spans="8:8">
      <c r="H2667" s="126"/>
    </row>
    <row r="2668" customHeight="1" spans="8:8">
      <c r="H2668" s="126"/>
    </row>
    <row r="2669" customHeight="1" spans="8:8">
      <c r="H2669" s="126"/>
    </row>
    <row r="2670" customHeight="1" spans="8:8">
      <c r="H2670" s="126"/>
    </row>
    <row r="2671" customHeight="1" spans="8:8">
      <c r="H2671" s="126"/>
    </row>
    <row r="2672" customHeight="1" spans="8:8">
      <c r="H2672" s="126"/>
    </row>
    <row r="2673" customHeight="1" spans="8:8">
      <c r="H2673" s="126"/>
    </row>
    <row r="2674" customHeight="1" spans="8:8">
      <c r="H2674" s="126"/>
    </row>
    <row r="2675" customHeight="1" spans="8:8">
      <c r="H2675" s="126"/>
    </row>
    <row r="2676" customHeight="1" spans="8:8">
      <c r="H2676" s="126"/>
    </row>
    <row r="2677" customHeight="1" spans="8:8">
      <c r="H2677" s="126"/>
    </row>
    <row r="2678" customHeight="1" spans="8:8">
      <c r="H2678" s="126"/>
    </row>
    <row r="2679" customHeight="1" spans="8:8">
      <c r="H2679" s="126"/>
    </row>
    <row r="2680" customHeight="1" spans="8:8">
      <c r="H2680" s="126"/>
    </row>
    <row r="2681" customHeight="1" spans="8:8">
      <c r="H2681" s="126"/>
    </row>
    <row r="2682" customHeight="1" spans="8:8">
      <c r="H2682" s="126"/>
    </row>
    <row r="2683" customHeight="1" spans="8:8">
      <c r="H2683" s="126"/>
    </row>
    <row r="2684" customHeight="1" spans="8:8">
      <c r="H2684" s="126"/>
    </row>
    <row r="2685" customHeight="1" spans="8:8">
      <c r="H2685" s="126"/>
    </row>
    <row r="2686" customHeight="1" spans="8:8">
      <c r="H2686" s="126"/>
    </row>
    <row r="2687" customHeight="1" spans="8:8">
      <c r="H2687" s="126"/>
    </row>
    <row r="2688" customHeight="1" spans="8:8">
      <c r="H2688" s="126"/>
    </row>
    <row r="2689" customHeight="1" spans="8:8">
      <c r="H2689" s="126"/>
    </row>
    <row r="2690" customHeight="1" spans="8:8">
      <c r="H2690" s="126"/>
    </row>
    <row r="2691" customHeight="1" spans="8:8">
      <c r="H2691" s="126"/>
    </row>
    <row r="2692" customHeight="1" spans="8:8">
      <c r="H2692" s="126"/>
    </row>
    <row r="2693" customHeight="1" spans="8:8">
      <c r="H2693" s="126"/>
    </row>
    <row r="2694" customHeight="1" spans="8:8">
      <c r="H2694" s="126"/>
    </row>
    <row r="2695" customHeight="1" spans="8:8">
      <c r="H2695" s="126"/>
    </row>
    <row r="2696" customHeight="1" spans="8:8">
      <c r="H2696" s="126"/>
    </row>
    <row r="2697" customHeight="1" spans="8:8">
      <c r="H2697" s="126"/>
    </row>
    <row r="2698" customHeight="1" spans="8:8">
      <c r="H2698" s="126"/>
    </row>
    <row r="2699" customHeight="1" spans="8:8">
      <c r="H2699" s="126"/>
    </row>
    <row r="2700" customHeight="1" spans="8:8">
      <c r="H2700" s="126"/>
    </row>
    <row r="2701" customHeight="1" spans="8:8">
      <c r="H2701" s="126"/>
    </row>
    <row r="2702" customHeight="1" spans="8:8">
      <c r="H2702" s="126"/>
    </row>
    <row r="2703" customHeight="1" spans="8:8">
      <c r="H2703" s="126"/>
    </row>
    <row r="2704" customHeight="1" spans="8:8">
      <c r="H2704" s="126"/>
    </row>
    <row r="2705" customHeight="1" spans="8:8">
      <c r="H2705" s="126"/>
    </row>
    <row r="2706" customHeight="1" spans="8:8">
      <c r="H2706" s="126"/>
    </row>
    <row r="2707" customHeight="1" spans="8:8">
      <c r="H2707" s="126"/>
    </row>
    <row r="2708" customHeight="1" spans="8:8">
      <c r="H2708" s="126"/>
    </row>
    <row r="2709" customHeight="1" spans="8:8">
      <c r="H2709" s="126"/>
    </row>
    <row r="2710" customHeight="1" spans="8:8">
      <c r="H2710" s="126"/>
    </row>
    <row r="2711" customHeight="1" spans="8:8">
      <c r="H2711" s="126"/>
    </row>
    <row r="2712" customHeight="1" spans="8:8">
      <c r="H2712" s="126"/>
    </row>
    <row r="2713" customHeight="1" spans="8:8">
      <c r="H2713" s="126"/>
    </row>
    <row r="2714" customHeight="1" spans="8:8">
      <c r="H2714" s="126"/>
    </row>
    <row r="2715" customHeight="1" spans="8:8">
      <c r="H2715" s="126"/>
    </row>
    <row r="2716" customHeight="1" spans="8:8">
      <c r="H2716" s="126"/>
    </row>
    <row r="2717" customHeight="1" spans="8:8">
      <c r="H2717" s="126"/>
    </row>
    <row r="2718" customHeight="1" spans="8:8">
      <c r="H2718" s="126"/>
    </row>
    <row r="2719" customHeight="1" spans="8:8">
      <c r="H2719" s="126"/>
    </row>
    <row r="2720" customHeight="1" spans="8:8">
      <c r="H2720" s="126"/>
    </row>
    <row r="2721" customHeight="1" spans="8:8">
      <c r="H2721" s="126"/>
    </row>
    <row r="2722" customHeight="1" spans="8:8">
      <c r="H2722" s="126"/>
    </row>
    <row r="2723" customHeight="1" spans="8:8">
      <c r="H2723" s="126"/>
    </row>
    <row r="2724" customHeight="1" spans="8:8">
      <c r="H2724" s="126"/>
    </row>
    <row r="2725" customHeight="1" spans="8:8">
      <c r="H2725" s="126"/>
    </row>
    <row r="2726" customHeight="1" spans="8:8">
      <c r="H2726" s="126"/>
    </row>
    <row r="2727" customHeight="1" spans="8:8">
      <c r="H2727" s="126"/>
    </row>
    <row r="2728" customHeight="1" spans="8:8">
      <c r="H2728" s="126"/>
    </row>
    <row r="2729" customHeight="1" spans="8:8">
      <c r="H2729" s="126"/>
    </row>
    <row r="2730" customHeight="1" spans="8:8">
      <c r="H2730" s="126"/>
    </row>
    <row r="2731" customHeight="1" spans="8:8">
      <c r="H2731" s="126"/>
    </row>
    <row r="2732" customHeight="1" spans="8:8">
      <c r="H2732" s="126"/>
    </row>
    <row r="2733" customHeight="1" spans="8:8">
      <c r="H2733" s="126"/>
    </row>
    <row r="2734" customHeight="1" spans="8:8">
      <c r="H2734" s="126"/>
    </row>
    <row r="2735" customHeight="1" spans="8:8">
      <c r="H2735" s="126"/>
    </row>
    <row r="2736" customHeight="1" spans="8:8">
      <c r="H2736" s="126"/>
    </row>
    <row r="2737" customHeight="1" spans="8:8">
      <c r="H2737" s="126"/>
    </row>
    <row r="2738" customHeight="1" spans="8:8">
      <c r="H2738" s="126"/>
    </row>
    <row r="2739" customHeight="1" spans="8:8">
      <c r="H2739" s="126"/>
    </row>
    <row r="2740" customHeight="1" spans="8:8">
      <c r="H2740" s="126"/>
    </row>
    <row r="2741" customHeight="1" spans="8:8">
      <c r="H2741" s="126"/>
    </row>
    <row r="2742" customHeight="1" spans="8:8">
      <c r="H2742" s="126"/>
    </row>
    <row r="2743" customHeight="1" spans="8:8">
      <c r="H2743" s="126"/>
    </row>
    <row r="2744" customHeight="1" spans="8:8">
      <c r="H2744" s="126"/>
    </row>
    <row r="2745" customHeight="1" spans="8:8">
      <c r="H2745" s="126"/>
    </row>
    <row r="2746" customHeight="1" spans="8:8">
      <c r="H2746" s="126"/>
    </row>
    <row r="2747" customHeight="1" spans="8:8">
      <c r="H2747" s="126"/>
    </row>
    <row r="2748" customHeight="1" spans="8:8">
      <c r="H2748" s="126"/>
    </row>
    <row r="2749" customHeight="1" spans="8:8">
      <c r="H2749" s="126"/>
    </row>
    <row r="2750" customHeight="1" spans="8:8">
      <c r="H2750" s="126"/>
    </row>
    <row r="2751" customHeight="1" spans="8:8">
      <c r="H2751" s="126"/>
    </row>
    <row r="2752" customHeight="1" spans="8:8">
      <c r="H2752" s="126"/>
    </row>
    <row r="2753" customHeight="1" spans="8:8">
      <c r="H2753" s="126"/>
    </row>
    <row r="2754" customHeight="1" spans="8:8">
      <c r="H2754" s="126"/>
    </row>
    <row r="2755" customHeight="1" spans="8:8">
      <c r="H2755" s="126"/>
    </row>
    <row r="2756" customHeight="1" spans="8:8">
      <c r="H2756" s="126"/>
    </row>
    <row r="2757" customHeight="1" spans="8:8">
      <c r="H2757" s="126"/>
    </row>
    <row r="2758" customHeight="1" spans="8:8">
      <c r="H2758" s="126"/>
    </row>
    <row r="2759" customHeight="1" spans="8:8">
      <c r="H2759" s="126"/>
    </row>
    <row r="2760" customHeight="1" spans="8:8">
      <c r="H2760" s="126"/>
    </row>
    <row r="2761" customHeight="1" spans="8:8">
      <c r="H2761" s="126"/>
    </row>
    <row r="2762" customHeight="1" spans="8:8">
      <c r="H2762" s="126"/>
    </row>
    <row r="2763" customHeight="1" spans="8:8">
      <c r="H2763" s="126"/>
    </row>
    <row r="2764" customHeight="1" spans="8:8">
      <c r="H2764" s="126"/>
    </row>
    <row r="2765" customHeight="1" spans="8:8">
      <c r="H2765" s="126"/>
    </row>
    <row r="2766" customHeight="1" spans="8:8">
      <c r="H2766" s="126"/>
    </row>
    <row r="2767" customHeight="1" spans="8:8">
      <c r="H2767" s="126"/>
    </row>
    <row r="2768" customHeight="1" spans="8:8">
      <c r="H2768" s="126"/>
    </row>
    <row r="2769" customHeight="1" spans="8:8">
      <c r="H2769" s="126"/>
    </row>
    <row r="2770" customHeight="1" spans="8:8">
      <c r="H2770" s="126"/>
    </row>
    <row r="2771" customHeight="1" spans="8:8">
      <c r="H2771" s="126"/>
    </row>
    <row r="2772" customHeight="1" spans="8:8">
      <c r="H2772" s="126"/>
    </row>
    <row r="2773" customHeight="1" spans="8:8">
      <c r="H2773" s="126"/>
    </row>
    <row r="2774" customHeight="1" spans="8:8">
      <c r="H2774" s="126"/>
    </row>
    <row r="2775" customHeight="1" spans="8:8">
      <c r="H2775" s="126"/>
    </row>
    <row r="2776" customHeight="1" spans="8:8">
      <c r="H2776" s="126"/>
    </row>
    <row r="2777" customHeight="1" spans="8:8">
      <c r="H2777" s="126"/>
    </row>
    <row r="2778" customHeight="1" spans="8:8">
      <c r="H2778" s="126"/>
    </row>
    <row r="2779" customHeight="1" spans="8:8">
      <c r="H2779" s="126"/>
    </row>
    <row r="2780" customHeight="1" spans="8:8">
      <c r="H2780" s="126"/>
    </row>
    <row r="2781" customHeight="1" spans="8:8">
      <c r="H2781" s="126"/>
    </row>
    <row r="2782" customHeight="1" spans="8:8">
      <c r="H2782" s="126"/>
    </row>
    <row r="2783" customHeight="1" spans="8:8">
      <c r="H2783" s="126"/>
    </row>
    <row r="2784" customHeight="1" spans="8:8">
      <c r="H2784" s="126"/>
    </row>
    <row r="2785" customHeight="1" spans="8:8">
      <c r="H2785" s="126"/>
    </row>
    <row r="2786" customHeight="1" spans="8:8">
      <c r="H2786" s="126"/>
    </row>
    <row r="2787" customHeight="1" spans="8:8">
      <c r="H2787" s="126"/>
    </row>
    <row r="2788" customHeight="1" spans="8:8">
      <c r="H2788" s="126"/>
    </row>
    <row r="2789" customHeight="1" spans="8:8">
      <c r="H2789" s="126"/>
    </row>
    <row r="2790" customHeight="1" spans="8:8">
      <c r="H2790" s="126"/>
    </row>
    <row r="2791" customHeight="1" spans="8:8">
      <c r="H2791" s="126"/>
    </row>
    <row r="2792" customHeight="1" spans="8:8">
      <c r="H2792" s="126"/>
    </row>
    <row r="2793" customHeight="1" spans="8:8">
      <c r="H2793" s="126"/>
    </row>
    <row r="2794" customHeight="1" spans="8:8">
      <c r="H2794" s="126"/>
    </row>
    <row r="2795" customHeight="1" spans="8:8">
      <c r="H2795" s="126"/>
    </row>
    <row r="2796" customHeight="1" spans="8:8">
      <c r="H2796" s="126"/>
    </row>
    <row r="2797" customHeight="1" spans="8:8">
      <c r="H2797" s="126"/>
    </row>
    <row r="2798" customHeight="1" spans="8:8">
      <c r="H2798" s="126"/>
    </row>
    <row r="2799" customHeight="1" spans="8:8">
      <c r="H2799" s="126"/>
    </row>
    <row r="2800" customHeight="1" spans="8:8">
      <c r="H2800" s="126"/>
    </row>
    <row r="2801" customHeight="1" spans="8:8">
      <c r="H2801" s="126"/>
    </row>
    <row r="2802" customHeight="1" spans="8:8">
      <c r="H2802" s="126"/>
    </row>
    <row r="2803" customHeight="1" spans="8:8">
      <c r="H2803" s="126"/>
    </row>
    <row r="2804" customHeight="1" spans="8:8">
      <c r="H2804" s="126"/>
    </row>
    <row r="2805" customHeight="1" spans="8:8">
      <c r="H2805" s="126"/>
    </row>
    <row r="2806" customHeight="1" spans="8:8">
      <c r="H2806" s="126"/>
    </row>
    <row r="2807" customHeight="1" spans="8:8">
      <c r="H2807" s="126"/>
    </row>
    <row r="2808" customHeight="1" spans="8:8">
      <c r="H2808" s="126"/>
    </row>
    <row r="2809" customHeight="1" spans="8:8">
      <c r="H2809" s="126"/>
    </row>
    <row r="2810" customHeight="1" spans="8:8">
      <c r="H2810" s="126"/>
    </row>
    <row r="2811" customHeight="1" spans="8:8">
      <c r="H2811" s="126"/>
    </row>
    <row r="2812" customHeight="1" spans="8:8">
      <c r="H2812" s="126"/>
    </row>
    <row r="2813" customHeight="1" spans="8:8">
      <c r="H2813" s="126"/>
    </row>
    <row r="2814" customHeight="1" spans="8:8">
      <c r="H2814" s="126"/>
    </row>
    <row r="2815" customHeight="1" spans="8:8">
      <c r="H2815" s="126"/>
    </row>
    <row r="2816" customHeight="1" spans="8:8">
      <c r="H2816" s="126"/>
    </row>
    <row r="2817" customHeight="1" spans="8:8">
      <c r="H2817" s="126"/>
    </row>
    <row r="2818" customHeight="1" spans="8:8">
      <c r="H2818" s="126"/>
    </row>
    <row r="2819" customHeight="1" spans="8:8">
      <c r="H2819" s="126"/>
    </row>
    <row r="2820" customHeight="1" spans="8:8">
      <c r="H2820" s="126"/>
    </row>
    <row r="2821" customHeight="1" spans="8:8">
      <c r="H2821" s="126"/>
    </row>
    <row r="2822" customHeight="1" spans="8:8">
      <c r="H2822" s="126"/>
    </row>
    <row r="2823" customHeight="1" spans="8:8">
      <c r="H2823" s="126"/>
    </row>
    <row r="2824" customHeight="1" spans="8:8">
      <c r="H2824" s="126"/>
    </row>
    <row r="2825" customHeight="1" spans="8:8">
      <c r="H2825" s="126"/>
    </row>
    <row r="2826" customHeight="1" spans="8:8">
      <c r="H2826" s="126"/>
    </row>
    <row r="2827" customHeight="1" spans="8:8">
      <c r="H2827" s="126"/>
    </row>
    <row r="2828" customHeight="1" spans="8:8">
      <c r="H2828" s="126"/>
    </row>
    <row r="2829" customHeight="1" spans="8:8">
      <c r="H2829" s="126"/>
    </row>
    <row r="2830" customHeight="1" spans="8:8">
      <c r="H2830" s="126"/>
    </row>
    <row r="2831" customHeight="1" spans="8:8">
      <c r="H2831" s="126"/>
    </row>
    <row r="2832" customHeight="1" spans="8:8">
      <c r="H2832" s="126"/>
    </row>
    <row r="2833" customHeight="1" spans="8:8">
      <c r="H2833" s="126"/>
    </row>
    <row r="2834" customHeight="1" spans="8:8">
      <c r="H2834" s="126"/>
    </row>
    <row r="2835" customHeight="1" spans="8:8">
      <c r="H2835" s="126"/>
    </row>
    <row r="2836" customHeight="1" spans="8:8">
      <c r="H2836" s="126"/>
    </row>
    <row r="2837" customHeight="1" spans="8:8">
      <c r="H2837" s="126"/>
    </row>
    <row r="2838" customHeight="1" spans="8:8">
      <c r="H2838" s="126"/>
    </row>
    <row r="2839" customHeight="1" spans="8:8">
      <c r="H2839" s="126"/>
    </row>
    <row r="2840" customHeight="1" spans="8:8">
      <c r="H2840" s="126"/>
    </row>
    <row r="2841" customHeight="1" spans="8:8">
      <c r="H2841" s="126"/>
    </row>
    <row r="2842" customHeight="1" spans="8:8">
      <c r="H2842" s="126"/>
    </row>
    <row r="2843" customHeight="1" spans="8:8">
      <c r="H2843" s="126"/>
    </row>
    <row r="2844" customHeight="1" spans="8:8">
      <c r="H2844" s="126"/>
    </row>
    <row r="2845" customHeight="1" spans="8:8">
      <c r="H2845" s="126"/>
    </row>
    <row r="2846" customHeight="1" spans="8:8">
      <c r="H2846" s="126"/>
    </row>
    <row r="2847" customHeight="1" spans="8:8">
      <c r="H2847" s="126"/>
    </row>
    <row r="2848" customHeight="1" spans="8:8">
      <c r="H2848" s="126"/>
    </row>
    <row r="2849" customHeight="1" spans="8:8">
      <c r="H2849" s="126"/>
    </row>
    <row r="2850" customHeight="1" spans="8:8">
      <c r="H2850" s="126"/>
    </row>
    <row r="2851" customHeight="1" spans="8:8">
      <c r="H2851" s="126"/>
    </row>
    <row r="2852" customHeight="1" spans="8:8">
      <c r="H2852" s="126"/>
    </row>
    <row r="2853" customHeight="1" spans="8:8">
      <c r="H2853" s="126"/>
    </row>
    <row r="2854" customHeight="1" spans="8:8">
      <c r="H2854" s="126"/>
    </row>
    <row r="2855" customHeight="1" spans="8:8">
      <c r="H2855" s="126"/>
    </row>
    <row r="2856" customHeight="1" spans="8:8">
      <c r="H2856" s="126"/>
    </row>
    <row r="2857" customHeight="1" spans="8:8">
      <c r="H2857" s="126"/>
    </row>
    <row r="2858" customHeight="1" spans="8:8">
      <c r="H2858" s="126"/>
    </row>
    <row r="2859" customHeight="1" spans="8:8">
      <c r="H2859" s="126"/>
    </row>
    <row r="2860" customHeight="1" spans="8:8">
      <c r="H2860" s="126"/>
    </row>
    <row r="2861" customHeight="1" spans="8:8">
      <c r="H2861" s="126"/>
    </row>
    <row r="2862" customHeight="1" spans="8:8">
      <c r="H2862" s="126"/>
    </row>
    <row r="2863" customHeight="1" spans="8:8">
      <c r="H2863" s="126"/>
    </row>
    <row r="2864" customHeight="1" spans="8:8">
      <c r="H2864" s="126"/>
    </row>
    <row r="2865" customHeight="1" spans="8:8">
      <c r="H2865" s="126"/>
    </row>
    <row r="2866" customHeight="1" spans="8:8">
      <c r="H2866" s="126"/>
    </row>
    <row r="2867" customHeight="1" spans="8:8">
      <c r="H2867" s="126"/>
    </row>
    <row r="2868" customHeight="1" spans="8:8">
      <c r="H2868" s="126"/>
    </row>
    <row r="2869" customHeight="1" spans="8:8">
      <c r="H2869" s="126"/>
    </row>
    <row r="2870" customHeight="1" spans="8:8">
      <c r="H2870" s="126"/>
    </row>
    <row r="2871" customHeight="1" spans="8:8">
      <c r="H2871" s="126"/>
    </row>
    <row r="2872" customHeight="1" spans="8:8">
      <c r="H2872" s="126"/>
    </row>
    <row r="2873" customHeight="1" spans="8:8">
      <c r="H2873" s="126"/>
    </row>
    <row r="2874" customHeight="1" spans="8:8">
      <c r="H2874" s="126"/>
    </row>
    <row r="2875" customHeight="1" spans="8:8">
      <c r="H2875" s="126"/>
    </row>
    <row r="2876" customHeight="1" spans="8:8">
      <c r="H2876" s="126"/>
    </row>
    <row r="2877" customHeight="1" spans="8:8">
      <c r="H2877" s="126"/>
    </row>
    <row r="2878" customHeight="1" spans="8:8">
      <c r="H2878" s="126"/>
    </row>
    <row r="2879" customHeight="1" spans="8:8">
      <c r="H2879" s="126"/>
    </row>
    <row r="2880" customHeight="1" spans="8:8">
      <c r="H2880" s="126"/>
    </row>
    <row r="2881" customHeight="1" spans="8:8">
      <c r="H2881" s="126"/>
    </row>
    <row r="2882" customHeight="1" spans="8:8">
      <c r="H2882" s="126"/>
    </row>
    <row r="2883" customHeight="1" spans="8:8">
      <c r="H2883" s="126"/>
    </row>
    <row r="2884" customHeight="1" spans="8:8">
      <c r="H2884" s="126"/>
    </row>
    <row r="2885" customHeight="1" spans="8:8">
      <c r="H2885" s="126"/>
    </row>
    <row r="2886" customHeight="1" spans="8:8">
      <c r="H2886" s="126"/>
    </row>
    <row r="2887" customHeight="1" spans="8:8">
      <c r="H2887" s="126"/>
    </row>
    <row r="2888" customHeight="1" spans="8:8">
      <c r="H2888" s="126"/>
    </row>
    <row r="2889" customHeight="1" spans="8:8">
      <c r="H2889" s="126"/>
    </row>
    <row r="2890" customHeight="1" spans="8:8">
      <c r="H2890" s="126"/>
    </row>
    <row r="2891" customHeight="1" spans="8:8">
      <c r="H2891" s="126"/>
    </row>
    <row r="2892" customHeight="1" spans="8:8">
      <c r="H2892" s="126"/>
    </row>
    <row r="2893" customHeight="1" spans="8:8">
      <c r="H2893" s="126"/>
    </row>
    <row r="2894" customHeight="1" spans="8:8">
      <c r="H2894" s="126"/>
    </row>
    <row r="2895" customHeight="1" spans="8:8">
      <c r="H2895" s="126"/>
    </row>
    <row r="2896" customHeight="1" spans="8:8">
      <c r="H2896" s="126"/>
    </row>
    <row r="2897" customHeight="1" spans="8:8">
      <c r="H2897" s="126"/>
    </row>
    <row r="2898" customHeight="1" spans="8:8">
      <c r="H2898" s="126"/>
    </row>
    <row r="2899" customHeight="1" spans="8:8">
      <c r="H2899" s="126"/>
    </row>
    <row r="2900" customHeight="1" spans="8:8">
      <c r="H2900" s="126"/>
    </row>
    <row r="2901" customHeight="1" spans="8:8">
      <c r="H2901" s="126"/>
    </row>
    <row r="2902" customHeight="1" spans="8:8">
      <c r="H2902" s="126"/>
    </row>
    <row r="2903" customHeight="1" spans="8:8">
      <c r="H2903" s="126"/>
    </row>
    <row r="2904" customHeight="1" spans="8:8">
      <c r="H2904" s="126"/>
    </row>
    <row r="2905" customHeight="1" spans="8:8">
      <c r="H2905" s="126"/>
    </row>
    <row r="2906" customHeight="1" spans="8:8">
      <c r="H2906" s="126"/>
    </row>
    <row r="2907" customHeight="1" spans="8:8">
      <c r="H2907" s="126"/>
    </row>
    <row r="2908" customHeight="1" spans="8:8">
      <c r="H2908" s="126"/>
    </row>
    <row r="2909" customHeight="1" spans="8:8">
      <c r="H2909" s="126"/>
    </row>
    <row r="2910" customHeight="1" spans="8:8">
      <c r="H2910" s="126"/>
    </row>
    <row r="2911" customHeight="1" spans="8:8">
      <c r="H2911" s="126"/>
    </row>
    <row r="2912" customHeight="1" spans="8:8">
      <c r="H2912" s="126"/>
    </row>
    <row r="2913" customHeight="1" spans="8:8">
      <c r="H2913" s="126"/>
    </row>
    <row r="2914" customHeight="1" spans="8:8">
      <c r="H2914" s="126"/>
    </row>
    <row r="2915" customHeight="1" spans="8:8">
      <c r="H2915" s="126"/>
    </row>
    <row r="2916" customHeight="1" spans="8:8">
      <c r="H2916" s="126"/>
    </row>
    <row r="2917" customHeight="1" spans="8:8">
      <c r="H2917" s="126"/>
    </row>
    <row r="2918" customHeight="1" spans="8:8">
      <c r="H2918" s="126"/>
    </row>
    <row r="2919" customHeight="1" spans="8:8">
      <c r="H2919" s="126"/>
    </row>
    <row r="2920" customHeight="1" spans="8:8">
      <c r="H2920" s="126"/>
    </row>
    <row r="2921" customHeight="1" spans="8:8">
      <c r="H2921" s="126"/>
    </row>
    <row r="2922" customHeight="1" spans="8:8">
      <c r="H2922" s="126"/>
    </row>
    <row r="2923" customHeight="1" spans="8:8">
      <c r="H2923" s="126"/>
    </row>
    <row r="2924" customHeight="1" spans="8:8">
      <c r="H2924" s="126"/>
    </row>
    <row r="2925" customHeight="1" spans="8:8">
      <c r="H2925" s="126"/>
    </row>
    <row r="2926" customHeight="1" spans="8:8">
      <c r="H2926" s="126"/>
    </row>
    <row r="2927" customHeight="1" spans="8:8">
      <c r="H2927" s="126"/>
    </row>
    <row r="2928" customHeight="1" spans="8:8">
      <c r="H2928" s="126"/>
    </row>
    <row r="2929" customHeight="1" spans="8:8">
      <c r="H2929" s="126"/>
    </row>
    <row r="2930" customHeight="1" spans="8:8">
      <c r="H2930" s="126"/>
    </row>
    <row r="2931" customHeight="1" spans="8:8">
      <c r="H2931" s="126"/>
    </row>
    <row r="2932" customHeight="1" spans="8:8">
      <c r="H2932" s="126"/>
    </row>
    <row r="2933" customHeight="1" spans="8:8">
      <c r="H2933" s="126"/>
    </row>
    <row r="2934" customHeight="1" spans="8:8">
      <c r="H2934" s="126"/>
    </row>
    <row r="2935" customHeight="1" spans="8:8">
      <c r="H2935" s="126"/>
    </row>
    <row r="2936" customHeight="1" spans="8:8">
      <c r="H2936" s="126"/>
    </row>
    <row r="2937" customHeight="1" spans="8:8">
      <c r="H2937" s="126"/>
    </row>
    <row r="2938" customHeight="1" spans="8:8">
      <c r="H2938" s="126"/>
    </row>
    <row r="2939" customHeight="1" spans="8:8">
      <c r="H2939" s="126"/>
    </row>
    <row r="2940" customHeight="1" spans="8:8">
      <c r="H2940" s="126"/>
    </row>
    <row r="2941" customHeight="1" spans="8:8">
      <c r="H2941" s="126"/>
    </row>
    <row r="2942" customHeight="1" spans="8:8">
      <c r="H2942" s="126"/>
    </row>
    <row r="2943" customHeight="1" spans="8:8">
      <c r="H2943" s="126"/>
    </row>
    <row r="2944" customHeight="1" spans="8:8">
      <c r="H2944" s="126"/>
    </row>
    <row r="2945" customHeight="1" spans="8:8">
      <c r="H2945" s="126"/>
    </row>
    <row r="2946" customHeight="1" spans="8:8">
      <c r="H2946" s="126"/>
    </row>
    <row r="2947" customHeight="1" spans="8:8">
      <c r="H2947" s="126"/>
    </row>
    <row r="2948" customHeight="1" spans="8:8">
      <c r="H2948" s="126"/>
    </row>
    <row r="2949" customHeight="1" spans="8:8">
      <c r="H2949" s="126"/>
    </row>
    <row r="2950" customHeight="1" spans="8:8">
      <c r="H2950" s="126"/>
    </row>
    <row r="2951" customHeight="1" spans="8:8">
      <c r="H2951" s="126"/>
    </row>
    <row r="2952" customHeight="1" spans="8:8">
      <c r="H2952" s="126"/>
    </row>
    <row r="2953" customHeight="1" spans="8:8">
      <c r="H2953" s="126"/>
    </row>
    <row r="2954" customHeight="1" spans="8:8">
      <c r="H2954" s="126"/>
    </row>
    <row r="2955" customHeight="1" spans="8:8">
      <c r="H2955" s="126"/>
    </row>
    <row r="2956" customHeight="1" spans="8:8">
      <c r="H2956" s="126"/>
    </row>
    <row r="2957" customHeight="1" spans="8:8">
      <c r="H2957" s="126"/>
    </row>
    <row r="2958" customHeight="1" spans="8:8">
      <c r="H2958" s="126"/>
    </row>
    <row r="2959" customHeight="1" spans="8:8">
      <c r="H2959" s="126"/>
    </row>
    <row r="2960" customHeight="1" spans="8:8">
      <c r="H2960" s="126"/>
    </row>
    <row r="2961" customHeight="1" spans="8:8">
      <c r="H2961" s="126"/>
    </row>
    <row r="2962" customHeight="1" spans="8:8">
      <c r="H2962" s="126"/>
    </row>
    <row r="2963" customHeight="1" spans="8:8">
      <c r="H2963" s="126"/>
    </row>
    <row r="2964" customHeight="1" spans="8:8">
      <c r="H2964" s="126"/>
    </row>
    <row r="2965" customHeight="1" spans="8:8">
      <c r="H2965" s="126"/>
    </row>
    <row r="2966" customHeight="1" spans="8:8">
      <c r="H2966" s="126"/>
    </row>
    <row r="2967" customHeight="1" spans="8:8">
      <c r="H2967" s="126"/>
    </row>
    <row r="2968" customHeight="1" spans="8:8">
      <c r="H2968" s="126"/>
    </row>
    <row r="2969" customHeight="1" spans="8:8">
      <c r="H2969" s="126"/>
    </row>
    <row r="2970" customHeight="1" spans="8:8">
      <c r="H2970" s="126"/>
    </row>
    <row r="2971" customHeight="1" spans="8:8">
      <c r="H2971" s="126"/>
    </row>
    <row r="2972" customHeight="1" spans="8:8">
      <c r="H2972" s="126"/>
    </row>
    <row r="2973" customHeight="1" spans="8:8">
      <c r="H2973" s="126"/>
    </row>
    <row r="2974" customHeight="1" spans="8:8">
      <c r="H2974" s="126"/>
    </row>
    <row r="2975" customHeight="1" spans="8:8">
      <c r="H2975" s="126"/>
    </row>
    <row r="2976" customHeight="1" spans="8:8">
      <c r="H2976" s="126"/>
    </row>
    <row r="2977" customHeight="1" spans="8:8">
      <c r="H2977" s="126"/>
    </row>
    <row r="2978" customHeight="1" spans="8:8">
      <c r="H2978" s="126"/>
    </row>
    <row r="2979" customHeight="1" spans="8:8">
      <c r="H2979" s="126"/>
    </row>
    <row r="2980" customHeight="1" spans="8:8">
      <c r="H2980" s="126"/>
    </row>
    <row r="2981" customHeight="1" spans="8:8">
      <c r="H2981" s="126"/>
    </row>
    <row r="2982" customHeight="1" spans="8:8">
      <c r="H2982" s="126"/>
    </row>
    <row r="2983" customHeight="1" spans="8:8">
      <c r="H2983" s="126"/>
    </row>
    <row r="2984" customHeight="1" spans="8:8">
      <c r="H2984" s="126"/>
    </row>
    <row r="2985" customHeight="1" spans="8:8">
      <c r="H2985" s="126"/>
    </row>
    <row r="2986" customHeight="1" spans="8:8">
      <c r="H2986" s="126"/>
    </row>
    <row r="2987" customHeight="1" spans="8:8">
      <c r="H2987" s="126"/>
    </row>
    <row r="2988" customHeight="1" spans="8:8">
      <c r="H2988" s="126"/>
    </row>
    <row r="2989" customHeight="1" spans="8:8">
      <c r="H2989" s="126"/>
    </row>
    <row r="2990" customHeight="1" spans="8:8">
      <c r="H2990" s="126"/>
    </row>
    <row r="2991" customHeight="1" spans="8:8">
      <c r="H2991" s="126"/>
    </row>
    <row r="2992" customHeight="1" spans="8:8">
      <c r="H2992" s="126"/>
    </row>
    <row r="2993" customHeight="1" spans="8:8">
      <c r="H2993" s="126"/>
    </row>
    <row r="2994" customHeight="1" spans="8:8">
      <c r="H2994" s="126"/>
    </row>
    <row r="2995" customHeight="1" spans="8:8">
      <c r="H2995" s="126"/>
    </row>
    <row r="2996" customHeight="1" spans="8:8">
      <c r="H2996" s="126"/>
    </row>
    <row r="2997" customHeight="1" spans="8:8">
      <c r="H2997" s="126"/>
    </row>
    <row r="2998" customHeight="1" spans="8:8">
      <c r="H2998" s="126"/>
    </row>
    <row r="2999" customHeight="1" spans="8:8">
      <c r="H2999" s="126"/>
    </row>
    <row r="3000" customHeight="1" spans="8:8">
      <c r="H3000" s="126"/>
    </row>
    <row r="3001" customHeight="1" spans="8:8">
      <c r="H3001" s="126"/>
    </row>
    <row r="3002" customHeight="1" spans="8:8">
      <c r="H3002" s="126"/>
    </row>
    <row r="3003" customHeight="1" spans="8:8">
      <c r="H3003" s="126"/>
    </row>
    <row r="3004" customHeight="1" spans="8:8">
      <c r="H3004" s="126"/>
    </row>
    <row r="3005" customHeight="1" spans="8:8">
      <c r="H3005" s="126"/>
    </row>
    <row r="3006" customHeight="1" spans="8:8">
      <c r="H3006" s="126"/>
    </row>
    <row r="3007" customHeight="1" spans="8:8">
      <c r="H3007" s="126"/>
    </row>
    <row r="3008" customHeight="1" spans="8:8">
      <c r="H3008" s="126"/>
    </row>
    <row r="3009" customHeight="1" spans="8:8">
      <c r="H3009" s="126"/>
    </row>
    <row r="3010" customHeight="1" spans="8:8">
      <c r="H3010" s="126"/>
    </row>
    <row r="3011" customHeight="1" spans="8:8">
      <c r="H3011" s="126"/>
    </row>
    <row r="3012" customHeight="1" spans="8:8">
      <c r="H3012" s="126"/>
    </row>
    <row r="3013" customHeight="1" spans="8:8">
      <c r="H3013" s="126"/>
    </row>
    <row r="3014" customHeight="1" spans="8:8">
      <c r="H3014" s="126"/>
    </row>
    <row r="3015" customHeight="1" spans="8:8">
      <c r="H3015" s="126"/>
    </row>
    <row r="3016" customHeight="1" spans="8:8">
      <c r="H3016" s="126"/>
    </row>
    <row r="3017" customHeight="1" spans="8:8">
      <c r="H3017" s="126"/>
    </row>
    <row r="3018" customHeight="1" spans="8:8">
      <c r="H3018" s="126"/>
    </row>
    <row r="3019" customHeight="1" spans="8:8">
      <c r="H3019" s="126"/>
    </row>
    <row r="3020" customHeight="1" spans="8:8">
      <c r="H3020" s="126"/>
    </row>
    <row r="3021" customHeight="1" spans="8:8">
      <c r="H3021" s="126"/>
    </row>
    <row r="3022" customHeight="1" spans="8:8">
      <c r="H3022" s="126"/>
    </row>
    <row r="3023" customHeight="1" spans="8:8">
      <c r="H3023" s="126"/>
    </row>
    <row r="3024" customHeight="1" spans="8:8">
      <c r="H3024" s="126"/>
    </row>
    <row r="3025" customHeight="1" spans="8:8">
      <c r="H3025" s="126"/>
    </row>
    <row r="3026" customHeight="1" spans="8:8">
      <c r="H3026" s="126"/>
    </row>
    <row r="3027" customHeight="1" spans="8:8">
      <c r="H3027" s="126"/>
    </row>
    <row r="3028" customHeight="1" spans="8:8">
      <c r="H3028" s="126"/>
    </row>
    <row r="3029" customHeight="1" spans="8:8">
      <c r="H3029" s="126"/>
    </row>
    <row r="3030" customHeight="1" spans="8:8">
      <c r="H3030" s="126"/>
    </row>
    <row r="3031" customHeight="1" spans="8:8">
      <c r="H3031" s="126"/>
    </row>
    <row r="3032" customHeight="1" spans="8:8">
      <c r="H3032" s="126"/>
    </row>
    <row r="3033" customHeight="1" spans="8:8">
      <c r="H3033" s="126"/>
    </row>
    <row r="3034" customHeight="1" spans="8:8">
      <c r="H3034" s="126"/>
    </row>
    <row r="3035" customHeight="1" spans="8:8">
      <c r="H3035" s="126"/>
    </row>
    <row r="3036" customHeight="1" spans="8:8">
      <c r="H3036" s="126"/>
    </row>
    <row r="3037" customHeight="1" spans="8:8">
      <c r="H3037" s="126"/>
    </row>
    <row r="3038" customHeight="1" spans="8:8">
      <c r="H3038" s="126"/>
    </row>
    <row r="3039" customHeight="1" spans="8:8">
      <c r="H3039" s="126"/>
    </row>
    <row r="3040" customHeight="1" spans="8:8">
      <c r="H3040" s="126"/>
    </row>
    <row r="3041" customHeight="1" spans="8:8">
      <c r="H3041" s="126"/>
    </row>
    <row r="3042" customHeight="1" spans="8:8">
      <c r="H3042" s="126"/>
    </row>
    <row r="3043" customHeight="1" spans="8:8">
      <c r="H3043" s="126"/>
    </row>
    <row r="3044" customHeight="1" spans="8:8">
      <c r="H3044" s="126"/>
    </row>
    <row r="3045" customHeight="1" spans="8:8">
      <c r="H3045" s="126"/>
    </row>
    <row r="3046" customHeight="1" spans="8:8">
      <c r="H3046" s="126"/>
    </row>
    <row r="3047" customHeight="1" spans="8:8">
      <c r="H3047" s="126"/>
    </row>
    <row r="3048" customHeight="1" spans="8:8">
      <c r="H3048" s="126"/>
    </row>
    <row r="3049" customHeight="1" spans="8:8">
      <c r="H3049" s="126"/>
    </row>
    <row r="3050" customHeight="1" spans="8:8">
      <c r="H3050" s="126"/>
    </row>
    <row r="3051" customHeight="1" spans="8:8">
      <c r="H3051" s="126"/>
    </row>
    <row r="3052" customHeight="1" spans="8:8">
      <c r="H3052" s="126"/>
    </row>
    <row r="3053" customHeight="1" spans="8:8">
      <c r="H3053" s="126"/>
    </row>
    <row r="3054" customHeight="1" spans="8:8">
      <c r="H3054" s="126"/>
    </row>
    <row r="3055" customHeight="1" spans="8:8">
      <c r="H3055" s="126"/>
    </row>
    <row r="3056" customHeight="1" spans="8:8">
      <c r="H3056" s="126"/>
    </row>
    <row r="3057" customHeight="1" spans="8:8">
      <c r="H3057" s="126"/>
    </row>
    <row r="3058" customHeight="1" spans="8:8">
      <c r="H3058" s="126"/>
    </row>
    <row r="3059" customHeight="1" spans="8:8">
      <c r="H3059" s="126"/>
    </row>
    <row r="3060" customHeight="1" spans="8:8">
      <c r="H3060" s="126"/>
    </row>
    <row r="3061" customHeight="1" spans="8:8">
      <c r="H3061" s="126"/>
    </row>
    <row r="3062" customHeight="1" spans="8:8">
      <c r="H3062" s="126"/>
    </row>
    <row r="3063" customHeight="1" spans="8:8">
      <c r="H3063" s="126"/>
    </row>
    <row r="3064" customHeight="1" spans="8:8">
      <c r="H3064" s="126"/>
    </row>
    <row r="3065" customHeight="1" spans="8:8">
      <c r="H3065" s="126"/>
    </row>
    <row r="3066" customHeight="1" spans="8:8">
      <c r="H3066" s="126"/>
    </row>
    <row r="3067" customHeight="1" spans="8:8">
      <c r="H3067" s="126"/>
    </row>
    <row r="3068" customHeight="1" spans="8:8">
      <c r="H3068" s="126"/>
    </row>
    <row r="3069" customHeight="1" spans="8:8">
      <c r="H3069" s="126"/>
    </row>
    <row r="3070" customHeight="1" spans="8:8">
      <c r="H3070" s="126"/>
    </row>
    <row r="3071" customHeight="1" spans="8:8">
      <c r="H3071" s="126"/>
    </row>
    <row r="3072" customHeight="1" spans="8:8">
      <c r="H3072" s="126"/>
    </row>
    <row r="3073" customHeight="1" spans="8:8">
      <c r="H3073" s="126"/>
    </row>
    <row r="3074" customHeight="1" spans="8:8">
      <c r="H3074" s="126"/>
    </row>
    <row r="3075" customHeight="1" spans="8:8">
      <c r="H3075" s="126"/>
    </row>
    <row r="3076" customHeight="1" spans="8:8">
      <c r="H3076" s="126"/>
    </row>
    <row r="3077" customHeight="1" spans="8:8">
      <c r="H3077" s="126"/>
    </row>
    <row r="3078" customHeight="1" spans="8:8">
      <c r="H3078" s="126"/>
    </row>
    <row r="3079" customHeight="1" spans="8:8">
      <c r="H3079" s="126"/>
    </row>
    <row r="3080" customHeight="1" spans="8:8">
      <c r="H3080" s="126"/>
    </row>
    <row r="3081" customHeight="1" spans="8:8">
      <c r="H3081" s="126"/>
    </row>
    <row r="3082" customHeight="1" spans="8:8">
      <c r="H3082" s="126"/>
    </row>
    <row r="3083" customHeight="1" spans="8:8">
      <c r="H3083" s="126"/>
    </row>
    <row r="3084" customHeight="1" spans="8:8">
      <c r="H3084" s="126"/>
    </row>
    <row r="3085" customHeight="1" spans="8:8">
      <c r="H3085" s="126"/>
    </row>
    <row r="3086" customHeight="1" spans="8:8">
      <c r="H3086" s="126"/>
    </row>
    <row r="3087" customHeight="1" spans="8:8">
      <c r="H3087" s="126"/>
    </row>
    <row r="3088" customHeight="1" spans="8:8">
      <c r="H3088" s="126"/>
    </row>
    <row r="3089" customHeight="1" spans="8:8">
      <c r="H3089" s="126"/>
    </row>
    <row r="3090" customHeight="1" spans="8:8">
      <c r="H3090" s="126"/>
    </row>
    <row r="3091" customHeight="1" spans="8:8">
      <c r="H3091" s="126"/>
    </row>
    <row r="3092" customHeight="1" spans="8:8">
      <c r="H3092" s="126"/>
    </row>
    <row r="3093" customHeight="1" spans="8:8">
      <c r="H3093" s="126"/>
    </row>
    <row r="3094" customHeight="1" spans="8:8">
      <c r="H3094" s="126"/>
    </row>
    <row r="3095" customHeight="1" spans="8:8">
      <c r="H3095" s="126"/>
    </row>
    <row r="3096" customHeight="1" spans="8:8">
      <c r="H3096" s="126"/>
    </row>
    <row r="3097" customHeight="1" spans="8:8">
      <c r="H3097" s="126"/>
    </row>
    <row r="3098" customHeight="1" spans="8:8">
      <c r="H3098" s="126"/>
    </row>
    <row r="3099" customHeight="1" spans="8:8">
      <c r="H3099" s="126"/>
    </row>
    <row r="3100" customHeight="1" spans="8:8">
      <c r="H3100" s="126"/>
    </row>
    <row r="3101" customHeight="1" spans="8:8">
      <c r="H3101" s="126"/>
    </row>
    <row r="3102" customHeight="1" spans="8:8">
      <c r="H3102" s="126"/>
    </row>
    <row r="3103" customHeight="1" spans="8:8">
      <c r="H3103" s="126"/>
    </row>
    <row r="3104" customHeight="1" spans="8:8">
      <c r="H3104" s="126"/>
    </row>
    <row r="3105" customHeight="1" spans="8:8">
      <c r="H3105" s="126"/>
    </row>
    <row r="3106" customHeight="1" spans="8:8">
      <c r="H3106" s="126"/>
    </row>
    <row r="3107" customHeight="1" spans="8:8">
      <c r="H3107" s="126"/>
    </row>
    <row r="3108" customHeight="1" spans="8:8">
      <c r="H3108" s="126"/>
    </row>
    <row r="3109" customHeight="1" spans="8:8">
      <c r="H3109" s="126"/>
    </row>
    <row r="3110" customHeight="1" spans="8:8">
      <c r="H3110" s="126"/>
    </row>
    <row r="3111" customHeight="1" spans="8:8">
      <c r="H3111" s="126"/>
    </row>
    <row r="3112" customHeight="1" spans="8:8">
      <c r="H3112" s="126"/>
    </row>
    <row r="3113" customHeight="1" spans="8:8">
      <c r="H3113" s="126"/>
    </row>
    <row r="3114" customHeight="1" spans="8:8">
      <c r="H3114" s="126"/>
    </row>
    <row r="3115" customHeight="1" spans="8:8">
      <c r="H3115" s="126"/>
    </row>
    <row r="3116" customHeight="1" spans="8:8">
      <c r="H3116" s="126"/>
    </row>
    <row r="3117" customHeight="1" spans="8:8">
      <c r="H3117" s="126"/>
    </row>
    <row r="3118" customHeight="1" spans="8:8">
      <c r="H3118" s="126"/>
    </row>
    <row r="3119" customHeight="1" spans="8:8">
      <c r="H3119" s="126"/>
    </row>
    <row r="3120" customHeight="1" spans="8:8">
      <c r="H3120" s="126"/>
    </row>
    <row r="3121" customHeight="1" spans="8:8">
      <c r="H3121" s="126"/>
    </row>
    <row r="3122" customHeight="1" spans="8:8">
      <c r="H3122" s="126"/>
    </row>
    <row r="3123" customHeight="1" spans="8:8">
      <c r="H3123" s="126"/>
    </row>
    <row r="3124" customHeight="1" spans="8:8">
      <c r="H3124" s="126"/>
    </row>
    <row r="3125" customHeight="1" spans="8:8">
      <c r="H3125" s="126"/>
    </row>
    <row r="3126" customHeight="1" spans="8:8">
      <c r="H3126" s="126"/>
    </row>
    <row r="3127" customHeight="1" spans="8:8">
      <c r="H3127" s="126"/>
    </row>
    <row r="3128" customHeight="1" spans="8:8">
      <c r="H3128" s="126"/>
    </row>
    <row r="3129" customHeight="1" spans="8:8">
      <c r="H3129" s="126"/>
    </row>
    <row r="3130" customHeight="1" spans="8:8">
      <c r="H3130" s="126"/>
    </row>
    <row r="3131" customHeight="1" spans="8:8">
      <c r="H3131" s="126"/>
    </row>
    <row r="3132" customHeight="1" spans="8:8">
      <c r="H3132" s="126"/>
    </row>
    <row r="3133" customHeight="1" spans="8:8">
      <c r="H3133" s="126"/>
    </row>
    <row r="3134" customHeight="1" spans="8:8">
      <c r="H3134" s="126"/>
    </row>
    <row r="3135" customHeight="1" spans="8:8">
      <c r="H3135" s="126"/>
    </row>
    <row r="3136" customHeight="1" spans="8:8">
      <c r="H3136" s="126"/>
    </row>
    <row r="3137" customHeight="1" spans="8:8">
      <c r="H3137" s="126"/>
    </row>
    <row r="3138" customHeight="1" spans="8:8">
      <c r="H3138" s="126"/>
    </row>
    <row r="3139" customHeight="1" spans="8:8">
      <c r="H3139" s="126"/>
    </row>
    <row r="3140" customHeight="1" spans="8:8">
      <c r="H3140" s="126"/>
    </row>
    <row r="3141" customHeight="1" spans="8:8">
      <c r="H3141" s="126"/>
    </row>
    <row r="3142" customHeight="1" spans="8:8">
      <c r="H3142" s="126"/>
    </row>
    <row r="3143" customHeight="1" spans="8:8">
      <c r="H3143" s="126"/>
    </row>
    <row r="3144" customHeight="1" spans="8:8">
      <c r="H3144" s="126"/>
    </row>
    <row r="3145" customHeight="1" spans="8:8">
      <c r="H3145" s="126"/>
    </row>
    <row r="3146" customHeight="1" spans="8:8">
      <c r="H3146" s="126"/>
    </row>
    <row r="3147" customHeight="1" spans="8:8">
      <c r="H3147" s="126"/>
    </row>
    <row r="3148" customHeight="1" spans="8:8">
      <c r="H3148" s="126"/>
    </row>
    <row r="3149" customHeight="1" spans="8:8">
      <c r="H3149" s="126"/>
    </row>
    <row r="3150" customHeight="1" spans="8:8">
      <c r="H3150" s="126"/>
    </row>
    <row r="3151" customHeight="1" spans="8:8">
      <c r="H3151" s="126"/>
    </row>
    <row r="3152" customHeight="1" spans="8:8">
      <c r="H3152" s="126"/>
    </row>
    <row r="3153" customHeight="1" spans="8:8">
      <c r="H3153" s="126"/>
    </row>
    <row r="3154" customHeight="1" spans="8:8">
      <c r="H3154" s="126"/>
    </row>
    <row r="3155" customHeight="1" spans="8:8">
      <c r="H3155" s="126"/>
    </row>
    <row r="3156" customHeight="1" spans="8:8">
      <c r="H3156" s="126"/>
    </row>
    <row r="3157" customHeight="1" spans="8:8">
      <c r="H3157" s="126"/>
    </row>
    <row r="3158" customHeight="1" spans="8:8">
      <c r="H3158" s="126"/>
    </row>
    <row r="3159" customHeight="1" spans="8:8">
      <c r="H3159" s="126"/>
    </row>
    <row r="3160" customHeight="1" spans="8:8">
      <c r="H3160" s="126"/>
    </row>
    <row r="3161" customHeight="1" spans="8:8">
      <c r="H3161" s="126"/>
    </row>
    <row r="3162" customHeight="1" spans="8:8">
      <c r="H3162" s="126"/>
    </row>
    <row r="3163" customHeight="1" spans="8:8">
      <c r="H3163" s="126"/>
    </row>
    <row r="3164" customHeight="1" spans="8:8">
      <c r="H3164" s="126"/>
    </row>
    <row r="3165" customHeight="1" spans="8:8">
      <c r="H3165" s="126"/>
    </row>
    <row r="3166" customHeight="1" spans="8:8">
      <c r="H3166" s="126"/>
    </row>
    <row r="3167" customHeight="1" spans="8:8">
      <c r="H3167" s="126"/>
    </row>
    <row r="3168" customHeight="1" spans="8:8">
      <c r="H3168" s="126"/>
    </row>
    <row r="3169" customHeight="1" spans="8:8">
      <c r="H3169" s="126"/>
    </row>
    <row r="3170" customHeight="1" spans="8:8">
      <c r="H3170" s="126"/>
    </row>
    <row r="3171" customHeight="1" spans="8:8">
      <c r="H3171" s="126"/>
    </row>
    <row r="3172" customHeight="1" spans="8:8">
      <c r="H3172" s="126"/>
    </row>
    <row r="3173" customHeight="1" spans="8:8">
      <c r="H3173" s="126"/>
    </row>
    <row r="3174" customHeight="1" spans="8:8">
      <c r="H3174" s="126"/>
    </row>
    <row r="3175" customHeight="1" spans="8:8">
      <c r="H3175" s="126"/>
    </row>
    <row r="3176" customHeight="1" spans="8:8">
      <c r="H3176" s="126"/>
    </row>
    <row r="3177" customHeight="1" spans="8:8">
      <c r="H3177" s="126"/>
    </row>
    <row r="3178" customHeight="1" spans="8:8">
      <c r="H3178" s="126"/>
    </row>
    <row r="3179" customHeight="1" spans="8:8">
      <c r="H3179" s="126"/>
    </row>
    <row r="3180" customHeight="1" spans="8:8">
      <c r="H3180" s="126"/>
    </row>
    <row r="3181" customHeight="1" spans="8:8">
      <c r="H3181" s="126"/>
    </row>
    <row r="3182" customHeight="1" spans="8:8">
      <c r="H3182" s="126"/>
    </row>
    <row r="3183" customHeight="1" spans="8:8">
      <c r="H3183" s="126"/>
    </row>
    <row r="3184" customHeight="1" spans="8:8">
      <c r="H3184" s="126"/>
    </row>
    <row r="3185" customHeight="1" spans="8:8">
      <c r="H3185" s="126"/>
    </row>
    <row r="3186" customHeight="1" spans="8:8">
      <c r="H3186" s="126"/>
    </row>
    <row r="3187" customHeight="1" spans="8:8">
      <c r="H3187" s="126"/>
    </row>
    <row r="3188" customHeight="1" spans="8:8">
      <c r="H3188" s="126"/>
    </row>
    <row r="3189" customHeight="1" spans="8:8">
      <c r="H3189" s="126"/>
    </row>
    <row r="3190" customHeight="1" spans="8:8">
      <c r="H3190" s="126"/>
    </row>
    <row r="3191" customHeight="1" spans="8:8">
      <c r="H3191" s="126"/>
    </row>
    <row r="3192" customHeight="1" spans="8:8">
      <c r="H3192" s="126"/>
    </row>
    <row r="3193" customHeight="1" spans="8:8">
      <c r="H3193" s="126"/>
    </row>
    <row r="3194" customHeight="1" spans="8:8">
      <c r="H3194" s="126"/>
    </row>
    <row r="3195" customHeight="1" spans="8:8">
      <c r="H3195" s="126"/>
    </row>
    <row r="3196" customHeight="1" spans="8:8">
      <c r="H3196" s="126"/>
    </row>
    <row r="3197" customHeight="1" spans="8:8">
      <c r="H3197" s="126"/>
    </row>
    <row r="3198" customHeight="1" spans="8:8">
      <c r="H3198" s="126"/>
    </row>
    <row r="3199" customHeight="1" spans="8:8">
      <c r="H3199" s="126"/>
    </row>
    <row r="3200" customHeight="1" spans="8:8">
      <c r="H3200" s="126"/>
    </row>
    <row r="3201" customHeight="1" spans="8:8">
      <c r="H3201" s="126"/>
    </row>
    <row r="3202" customHeight="1" spans="8:8">
      <c r="H3202" s="126"/>
    </row>
    <row r="3203" customHeight="1" spans="8:8">
      <c r="H3203" s="126"/>
    </row>
    <row r="3204" customHeight="1" spans="8:8">
      <c r="H3204" s="126"/>
    </row>
    <row r="3205" customHeight="1" spans="8:8">
      <c r="H3205" s="126"/>
    </row>
    <row r="3206" customHeight="1" spans="8:8">
      <c r="H3206" s="126"/>
    </row>
    <row r="3207" customHeight="1" spans="8:8">
      <c r="H3207" s="126"/>
    </row>
    <row r="3208" customHeight="1" spans="8:8">
      <c r="H3208" s="126"/>
    </row>
    <row r="3209" customHeight="1" spans="8:8">
      <c r="H3209" s="126"/>
    </row>
    <row r="3210" customHeight="1" spans="8:8">
      <c r="H3210" s="126"/>
    </row>
    <row r="3211" customHeight="1" spans="8:8">
      <c r="H3211" s="126"/>
    </row>
    <row r="3212" customHeight="1" spans="8:8">
      <c r="H3212" s="126"/>
    </row>
    <row r="3213" customHeight="1" spans="8:8">
      <c r="H3213" s="126"/>
    </row>
    <row r="3214" customHeight="1" spans="8:8">
      <c r="H3214" s="126"/>
    </row>
    <row r="3215" customHeight="1" spans="8:8">
      <c r="H3215" s="126"/>
    </row>
    <row r="3216" customHeight="1" spans="8:8">
      <c r="H3216" s="126"/>
    </row>
    <row r="3217" customHeight="1" spans="8:8">
      <c r="H3217" s="126"/>
    </row>
    <row r="3218" customHeight="1" spans="8:8">
      <c r="H3218" s="126"/>
    </row>
    <row r="3219" customHeight="1" spans="8:8">
      <c r="H3219" s="126"/>
    </row>
    <row r="3220" customHeight="1" spans="8:8">
      <c r="H3220" s="126"/>
    </row>
    <row r="3221" customHeight="1" spans="8:8">
      <c r="H3221" s="126"/>
    </row>
    <row r="3222" customHeight="1" spans="8:8">
      <c r="H3222" s="126"/>
    </row>
    <row r="3223" customHeight="1" spans="8:8">
      <c r="H3223" s="126"/>
    </row>
    <row r="3224" customHeight="1" spans="8:8">
      <c r="H3224" s="126"/>
    </row>
    <row r="3225" customHeight="1" spans="8:8">
      <c r="H3225" s="126"/>
    </row>
    <row r="3226" customHeight="1" spans="8:8">
      <c r="H3226" s="126"/>
    </row>
    <row r="3227" customHeight="1" spans="8:8">
      <c r="H3227" s="126"/>
    </row>
    <row r="3228" customHeight="1" spans="8:8">
      <c r="H3228" s="126"/>
    </row>
    <row r="3229" customHeight="1" spans="8:8">
      <c r="H3229" s="126"/>
    </row>
    <row r="3230" customHeight="1" spans="8:8">
      <c r="H3230" s="126"/>
    </row>
    <row r="3231" customHeight="1" spans="8:8">
      <c r="H3231" s="126"/>
    </row>
    <row r="3232" customHeight="1" spans="8:8">
      <c r="H3232" s="126"/>
    </row>
    <row r="3233" customHeight="1" spans="8:8">
      <c r="H3233" s="126"/>
    </row>
    <row r="3234" customHeight="1" spans="8:8">
      <c r="H3234" s="126"/>
    </row>
    <row r="3235" customHeight="1" spans="8:8">
      <c r="H3235" s="126"/>
    </row>
    <row r="3236" customHeight="1" spans="8:8">
      <c r="H3236" s="126"/>
    </row>
    <row r="3237" customHeight="1" spans="8:8">
      <c r="H3237" s="126"/>
    </row>
    <row r="3238" customHeight="1" spans="8:8">
      <c r="H3238" s="126"/>
    </row>
    <row r="3239" customHeight="1" spans="8:8">
      <c r="H3239" s="126"/>
    </row>
    <row r="3240" customHeight="1" spans="8:8">
      <c r="H3240" s="126"/>
    </row>
    <row r="3241" customHeight="1" spans="8:8">
      <c r="H3241" s="126"/>
    </row>
    <row r="3242" customHeight="1" spans="8:8">
      <c r="H3242" s="126"/>
    </row>
    <row r="3243" customHeight="1" spans="8:8">
      <c r="H3243" s="126"/>
    </row>
    <row r="3244" customHeight="1" spans="8:8">
      <c r="H3244" s="126"/>
    </row>
    <row r="3245" customHeight="1" spans="8:8">
      <c r="H3245" s="126"/>
    </row>
    <row r="3246" customHeight="1" spans="8:8">
      <c r="H3246" s="126"/>
    </row>
    <row r="3247" customHeight="1" spans="8:8">
      <c r="H3247" s="126"/>
    </row>
    <row r="3248" customHeight="1" spans="8:8">
      <c r="H3248" s="126"/>
    </row>
    <row r="3249" customHeight="1" spans="8:8">
      <c r="H3249" s="126"/>
    </row>
    <row r="3250" customHeight="1" spans="8:8">
      <c r="H3250" s="126"/>
    </row>
    <row r="3251" customHeight="1" spans="8:8">
      <c r="H3251" s="126"/>
    </row>
    <row r="3252" customHeight="1" spans="8:8">
      <c r="H3252" s="126"/>
    </row>
    <row r="3253" customHeight="1" spans="8:8">
      <c r="H3253" s="126"/>
    </row>
    <row r="3254" customHeight="1" spans="8:8">
      <c r="H3254" s="126"/>
    </row>
    <row r="3255" customHeight="1" spans="8:8">
      <c r="H3255" s="126"/>
    </row>
    <row r="3256" customHeight="1" spans="8:8">
      <c r="H3256" s="126"/>
    </row>
    <row r="3257" customHeight="1" spans="8:8">
      <c r="H3257" s="126"/>
    </row>
    <row r="3258" customHeight="1" spans="8:8">
      <c r="H3258" s="126"/>
    </row>
    <row r="3259" customHeight="1" spans="8:8">
      <c r="H3259" s="126"/>
    </row>
    <row r="3260" customHeight="1" spans="8:8">
      <c r="H3260" s="126"/>
    </row>
    <row r="3261" customHeight="1" spans="8:8">
      <c r="H3261" s="126"/>
    </row>
    <row r="3262" customHeight="1" spans="8:8">
      <c r="H3262" s="126"/>
    </row>
    <row r="3263" customHeight="1" spans="8:8">
      <c r="H3263" s="126"/>
    </row>
    <row r="3264" customHeight="1" spans="8:8">
      <c r="H3264" s="126"/>
    </row>
    <row r="3265" customHeight="1" spans="8:8">
      <c r="H3265" s="126"/>
    </row>
    <row r="3266" customHeight="1" spans="8:8">
      <c r="H3266" s="126"/>
    </row>
    <row r="3267" customHeight="1" spans="8:8">
      <c r="H3267" s="126"/>
    </row>
    <row r="3268" customHeight="1" spans="8:8">
      <c r="H3268" s="126"/>
    </row>
    <row r="3269" customHeight="1" spans="8:8">
      <c r="H3269" s="126"/>
    </row>
    <row r="3270" customHeight="1" spans="8:8">
      <c r="H3270" s="126"/>
    </row>
    <row r="3271" customHeight="1" spans="8:8">
      <c r="H3271" s="126"/>
    </row>
    <row r="3272" customHeight="1" spans="8:8">
      <c r="H3272" s="126"/>
    </row>
    <row r="3273" customHeight="1" spans="8:8">
      <c r="H3273" s="126"/>
    </row>
    <row r="3274" customHeight="1" spans="8:8">
      <c r="H3274" s="126"/>
    </row>
    <row r="3275" customHeight="1" spans="8:8">
      <c r="H3275" s="126"/>
    </row>
    <row r="3276" customHeight="1" spans="8:8">
      <c r="H3276" s="126"/>
    </row>
    <row r="3277" customHeight="1" spans="8:8">
      <c r="H3277" s="126"/>
    </row>
    <row r="3278" customHeight="1" spans="8:8">
      <c r="H3278" s="126"/>
    </row>
    <row r="3279" customHeight="1" spans="8:8">
      <c r="H3279" s="126"/>
    </row>
    <row r="3280" customHeight="1" spans="8:8">
      <c r="H3280" s="126"/>
    </row>
    <row r="3281" customHeight="1" spans="8:8">
      <c r="H3281" s="126"/>
    </row>
    <row r="3282" customHeight="1" spans="8:8">
      <c r="H3282" s="126"/>
    </row>
    <row r="3283" customHeight="1" spans="8:8">
      <c r="H3283" s="126"/>
    </row>
    <row r="3284" customHeight="1" spans="8:8">
      <c r="H3284" s="126"/>
    </row>
    <row r="3285" customHeight="1" spans="8:8">
      <c r="H3285" s="126"/>
    </row>
    <row r="3286" customHeight="1" spans="8:8">
      <c r="H3286" s="126"/>
    </row>
    <row r="3287" customHeight="1" spans="8:8">
      <c r="H3287" s="126"/>
    </row>
    <row r="3288" customHeight="1" spans="8:8">
      <c r="H3288" s="126"/>
    </row>
    <row r="3289" customHeight="1" spans="8:8">
      <c r="H3289" s="126"/>
    </row>
    <row r="3290" customHeight="1" spans="8:8">
      <c r="H3290" s="126"/>
    </row>
    <row r="3291" customHeight="1" spans="8:8">
      <c r="H3291" s="126"/>
    </row>
    <row r="3292" customHeight="1" spans="8:8">
      <c r="H3292" s="126"/>
    </row>
    <row r="3293" customHeight="1" spans="8:8">
      <c r="H3293" s="126"/>
    </row>
    <row r="3294" customHeight="1" spans="8:8">
      <c r="H3294" s="126"/>
    </row>
    <row r="3295" customHeight="1" spans="8:8">
      <c r="H3295" s="126"/>
    </row>
    <row r="3296" customHeight="1" spans="8:8">
      <c r="H3296" s="126"/>
    </row>
    <row r="3297" customHeight="1" spans="8:8">
      <c r="H3297" s="126"/>
    </row>
    <row r="3298" customHeight="1" spans="8:8">
      <c r="H3298" s="126"/>
    </row>
    <row r="3299" customHeight="1" spans="8:8">
      <c r="H3299" s="126"/>
    </row>
    <row r="3300" customHeight="1" spans="8:8">
      <c r="H3300" s="126"/>
    </row>
    <row r="3301" customHeight="1" spans="8:8">
      <c r="H3301" s="126"/>
    </row>
    <row r="3302" customHeight="1" spans="8:8">
      <c r="H3302" s="126"/>
    </row>
    <row r="3303" customHeight="1" spans="8:8">
      <c r="H3303" s="126"/>
    </row>
    <row r="3304" customHeight="1" spans="8:8">
      <c r="H3304" s="126"/>
    </row>
    <row r="3305" customHeight="1" spans="8:8">
      <c r="H3305" s="126"/>
    </row>
    <row r="3306" customHeight="1" spans="8:8">
      <c r="H3306" s="126"/>
    </row>
    <row r="3307" customHeight="1" spans="8:8">
      <c r="H3307" s="126"/>
    </row>
    <row r="3308" customHeight="1" spans="8:8">
      <c r="H3308" s="126"/>
    </row>
    <row r="3309" customHeight="1" spans="8:8">
      <c r="H3309" s="126"/>
    </row>
    <row r="3310" customHeight="1" spans="8:8">
      <c r="H3310" s="126"/>
    </row>
    <row r="3311" customHeight="1" spans="8:8">
      <c r="H3311" s="126"/>
    </row>
    <row r="3312" customHeight="1" spans="8:8">
      <c r="H3312" s="126"/>
    </row>
    <row r="3313" customHeight="1" spans="8:8">
      <c r="H3313" s="126"/>
    </row>
    <row r="3314" customHeight="1" spans="8:8">
      <c r="H3314" s="126"/>
    </row>
    <row r="3315" customHeight="1" spans="8:8">
      <c r="H3315" s="126"/>
    </row>
    <row r="3316" customHeight="1" spans="8:8">
      <c r="H3316" s="126"/>
    </row>
    <row r="3317" customHeight="1" spans="8:8">
      <c r="H3317" s="126"/>
    </row>
    <row r="3318" customHeight="1" spans="8:8">
      <c r="H3318" s="126"/>
    </row>
    <row r="3319" customHeight="1" spans="8:8">
      <c r="H3319" s="126"/>
    </row>
    <row r="3320" customHeight="1" spans="8:8">
      <c r="H3320" s="126"/>
    </row>
    <row r="3321" customHeight="1" spans="8:8">
      <c r="H3321" s="126"/>
    </row>
    <row r="3322" customHeight="1" spans="8:8">
      <c r="H3322" s="126"/>
    </row>
    <row r="3323" customHeight="1" spans="8:8">
      <c r="H3323" s="126"/>
    </row>
    <row r="3324" customHeight="1" spans="8:8">
      <c r="H3324" s="126"/>
    </row>
    <row r="3325" customHeight="1" spans="8:8">
      <c r="H3325" s="126"/>
    </row>
    <row r="3326" customHeight="1" spans="8:8">
      <c r="H3326" s="126"/>
    </row>
    <row r="3327" customHeight="1" spans="8:8">
      <c r="H3327" s="126"/>
    </row>
    <row r="3328" customHeight="1" spans="8:8">
      <c r="H3328" s="126"/>
    </row>
    <row r="3329" customHeight="1" spans="8:8">
      <c r="H3329" s="126"/>
    </row>
    <row r="3330" customHeight="1" spans="8:8">
      <c r="H3330" s="126"/>
    </row>
    <row r="3331" customHeight="1" spans="8:8">
      <c r="H3331" s="126"/>
    </row>
    <row r="3332" customHeight="1" spans="8:8">
      <c r="H3332" s="126"/>
    </row>
    <row r="3333" customHeight="1" spans="8:8">
      <c r="H3333" s="126"/>
    </row>
    <row r="3334" customHeight="1" spans="8:8">
      <c r="H3334" s="126"/>
    </row>
    <row r="3335" customHeight="1" spans="8:8">
      <c r="H3335" s="126"/>
    </row>
    <row r="3336" customHeight="1" spans="8:8">
      <c r="H3336" s="126"/>
    </row>
    <row r="3337" customHeight="1" spans="8:8">
      <c r="H3337" s="126"/>
    </row>
    <row r="3338" customHeight="1" spans="8:8">
      <c r="H3338" s="126"/>
    </row>
    <row r="3339" customHeight="1" spans="8:8">
      <c r="H3339" s="126"/>
    </row>
    <row r="3340" customHeight="1" spans="8:8">
      <c r="H3340" s="126"/>
    </row>
    <row r="3341" customHeight="1" spans="8:8">
      <c r="H3341" s="126"/>
    </row>
    <row r="3342" customHeight="1" spans="8:8">
      <c r="H3342" s="126"/>
    </row>
    <row r="3343" customHeight="1" spans="8:8">
      <c r="H3343" s="126"/>
    </row>
    <row r="3344" customHeight="1" spans="8:8">
      <c r="H3344" s="126"/>
    </row>
    <row r="3345" customHeight="1" spans="8:8">
      <c r="H3345" s="126"/>
    </row>
    <row r="3346" customHeight="1" spans="8:8">
      <c r="H3346" s="126"/>
    </row>
    <row r="3347" customHeight="1" spans="8:8">
      <c r="H3347" s="126"/>
    </row>
    <row r="3348" customHeight="1" spans="8:8">
      <c r="H3348" s="126"/>
    </row>
    <row r="3349" customHeight="1" spans="8:8">
      <c r="H3349" s="126"/>
    </row>
    <row r="3350" customHeight="1" spans="8:8">
      <c r="H3350" s="126"/>
    </row>
    <row r="3351" customHeight="1" spans="8:8">
      <c r="H3351" s="126"/>
    </row>
    <row r="3352" customHeight="1" spans="8:8">
      <c r="H3352" s="126"/>
    </row>
    <row r="3353" customHeight="1" spans="8:8">
      <c r="H3353" s="126"/>
    </row>
    <row r="3354" customHeight="1" spans="8:8">
      <c r="H3354" s="126"/>
    </row>
    <row r="3355" customHeight="1" spans="8:8">
      <c r="H3355" s="126"/>
    </row>
    <row r="3356" customHeight="1" spans="8:8">
      <c r="H3356" s="126"/>
    </row>
    <row r="3357" customHeight="1" spans="8:8">
      <c r="H3357" s="126"/>
    </row>
    <row r="3358" customHeight="1" spans="8:8">
      <c r="H3358" s="126"/>
    </row>
    <row r="3359" customHeight="1" spans="8:8">
      <c r="H3359" s="126"/>
    </row>
    <row r="3360" customHeight="1" spans="8:8">
      <c r="H3360" s="126"/>
    </row>
    <row r="3361" customHeight="1" spans="8:8">
      <c r="H3361" s="126"/>
    </row>
    <row r="3362" customHeight="1" spans="8:8">
      <c r="H3362" s="126"/>
    </row>
    <row r="3363" customHeight="1" spans="8:8">
      <c r="H3363" s="126"/>
    </row>
    <row r="3364" customHeight="1" spans="8:8">
      <c r="H3364" s="126"/>
    </row>
    <row r="3365" customHeight="1" spans="8:8">
      <c r="H3365" s="126"/>
    </row>
    <row r="3366" customHeight="1" spans="8:8">
      <c r="H3366" s="126"/>
    </row>
    <row r="3367" customHeight="1" spans="8:8">
      <c r="H3367" s="126"/>
    </row>
    <row r="3368" customHeight="1" spans="8:8">
      <c r="H3368" s="126"/>
    </row>
    <row r="3369" customHeight="1" spans="8:8">
      <c r="H3369" s="126"/>
    </row>
    <row r="3370" customHeight="1" spans="8:8">
      <c r="H3370" s="126"/>
    </row>
    <row r="3371" customHeight="1" spans="8:8">
      <c r="H3371" s="126"/>
    </row>
    <row r="3372" customHeight="1" spans="8:8">
      <c r="H3372" s="126"/>
    </row>
    <row r="3373" customHeight="1" spans="8:8">
      <c r="H3373" s="126"/>
    </row>
    <row r="3374" customHeight="1" spans="8:8">
      <c r="H3374" s="126"/>
    </row>
    <row r="3375" customHeight="1" spans="8:8">
      <c r="H3375" s="126"/>
    </row>
    <row r="3376" customHeight="1" spans="8:8">
      <c r="H3376" s="126"/>
    </row>
    <row r="3377" customHeight="1" spans="8:8">
      <c r="H3377" s="126"/>
    </row>
    <row r="3378" customHeight="1" spans="8:8">
      <c r="H3378" s="126"/>
    </row>
    <row r="3379" customHeight="1" spans="8:8">
      <c r="H3379" s="126"/>
    </row>
    <row r="3380" customHeight="1" spans="8:8">
      <c r="H3380" s="126"/>
    </row>
    <row r="3381" customHeight="1" spans="8:8">
      <c r="H3381" s="126"/>
    </row>
    <row r="3382" customHeight="1" spans="8:8">
      <c r="H3382" s="126"/>
    </row>
    <row r="3383" customHeight="1" spans="8:8">
      <c r="H3383" s="126"/>
    </row>
    <row r="3384" customHeight="1" spans="8:8">
      <c r="H3384" s="126"/>
    </row>
    <row r="3385" customHeight="1" spans="8:8">
      <c r="H3385" s="126"/>
    </row>
    <row r="3386" customHeight="1" spans="8:8">
      <c r="H3386" s="126"/>
    </row>
    <row r="3387" customHeight="1" spans="8:8">
      <c r="H3387" s="126"/>
    </row>
    <row r="3388" customHeight="1" spans="8:8">
      <c r="H3388" s="126"/>
    </row>
    <row r="3389" customHeight="1" spans="8:8">
      <c r="H3389" s="126"/>
    </row>
    <row r="3390" customHeight="1" spans="8:8">
      <c r="H3390" s="126"/>
    </row>
    <row r="3391" customHeight="1" spans="8:8">
      <c r="H3391" s="126"/>
    </row>
    <row r="3392" customHeight="1" spans="8:8">
      <c r="H3392" s="126"/>
    </row>
    <row r="3393" customHeight="1" spans="8:8">
      <c r="H3393" s="126"/>
    </row>
    <row r="3394" customHeight="1" spans="8:8">
      <c r="H3394" s="126"/>
    </row>
    <row r="3395" customHeight="1" spans="8:8">
      <c r="H3395" s="126"/>
    </row>
    <row r="3396" customHeight="1" spans="8:8">
      <c r="H3396" s="126"/>
    </row>
    <row r="3397" customHeight="1" spans="8:8">
      <c r="H3397" s="126"/>
    </row>
    <row r="3398" customHeight="1" spans="8:8">
      <c r="H3398" s="126"/>
    </row>
    <row r="3399" customHeight="1" spans="8:8">
      <c r="H3399" s="126"/>
    </row>
    <row r="3400" customHeight="1" spans="8:8">
      <c r="H3400" s="126"/>
    </row>
    <row r="3401" customHeight="1" spans="8:8">
      <c r="H3401" s="126"/>
    </row>
    <row r="3402" customHeight="1" spans="8:8">
      <c r="H3402" s="126"/>
    </row>
    <row r="3403" customHeight="1" spans="8:8">
      <c r="H3403" s="126"/>
    </row>
    <row r="3404" customHeight="1" spans="8:8">
      <c r="H3404" s="126"/>
    </row>
    <row r="3405" customHeight="1" spans="8:8">
      <c r="H3405" s="126"/>
    </row>
    <row r="3406" customHeight="1" spans="8:8">
      <c r="H3406" s="126"/>
    </row>
    <row r="3407" customHeight="1" spans="8:8">
      <c r="H3407" s="126"/>
    </row>
    <row r="3408" customHeight="1" spans="8:8">
      <c r="H3408" s="126"/>
    </row>
    <row r="3409" customHeight="1" spans="8:8">
      <c r="H3409" s="126"/>
    </row>
    <row r="3410" customHeight="1" spans="8:8">
      <c r="H3410" s="126"/>
    </row>
    <row r="3411" customHeight="1" spans="8:8">
      <c r="H3411" s="126"/>
    </row>
    <row r="3412" customHeight="1" spans="8:8">
      <c r="H3412" s="126"/>
    </row>
    <row r="3413" customHeight="1" spans="8:8">
      <c r="H3413" s="126"/>
    </row>
    <row r="3414" customHeight="1" spans="8:8">
      <c r="H3414" s="126"/>
    </row>
    <row r="3415" customHeight="1" spans="8:8">
      <c r="H3415" s="126"/>
    </row>
    <row r="3416" customHeight="1" spans="8:8">
      <c r="H3416" s="126"/>
    </row>
    <row r="3417" customHeight="1" spans="8:8">
      <c r="H3417" s="126"/>
    </row>
    <row r="3418" customHeight="1" spans="8:8">
      <c r="H3418" s="126"/>
    </row>
    <row r="3419" customHeight="1" spans="8:8">
      <c r="H3419" s="126"/>
    </row>
    <row r="3420" customHeight="1" spans="8:8">
      <c r="H3420" s="126"/>
    </row>
    <row r="3421" customHeight="1" spans="8:8">
      <c r="H3421" s="126"/>
    </row>
    <row r="3422" customHeight="1" spans="8:8">
      <c r="H3422" s="126"/>
    </row>
    <row r="3423" customHeight="1" spans="8:8">
      <c r="H3423" s="126"/>
    </row>
    <row r="3424" customHeight="1" spans="8:8">
      <c r="H3424" s="126"/>
    </row>
    <row r="3425" customHeight="1" spans="8:8">
      <c r="H3425" s="126"/>
    </row>
    <row r="3426" customHeight="1" spans="8:8">
      <c r="H3426" s="126"/>
    </row>
    <row r="3427" customHeight="1" spans="8:8">
      <c r="H3427" s="126"/>
    </row>
    <row r="3428" customHeight="1" spans="8:8">
      <c r="H3428" s="126"/>
    </row>
    <row r="3429" customHeight="1" spans="8:8">
      <c r="H3429" s="126"/>
    </row>
    <row r="3430" customHeight="1" spans="8:8">
      <c r="H3430" s="126"/>
    </row>
    <row r="3431" customHeight="1" spans="8:8">
      <c r="H3431" s="126"/>
    </row>
    <row r="3432" customHeight="1" spans="8:8">
      <c r="H3432" s="126"/>
    </row>
    <row r="3433" customHeight="1" spans="8:8">
      <c r="H3433" s="126"/>
    </row>
    <row r="3434" customHeight="1" spans="8:8">
      <c r="H3434" s="126"/>
    </row>
    <row r="3435" customHeight="1" spans="8:8">
      <c r="H3435" s="126"/>
    </row>
    <row r="3436" customHeight="1" spans="8:8">
      <c r="H3436" s="126"/>
    </row>
    <row r="3437" customHeight="1" spans="8:8">
      <c r="H3437" s="126"/>
    </row>
    <row r="3438" customHeight="1" spans="8:8">
      <c r="H3438" s="126"/>
    </row>
    <row r="3439" customHeight="1" spans="8:8">
      <c r="H3439" s="126"/>
    </row>
    <row r="3440" customHeight="1" spans="8:8">
      <c r="H3440" s="126"/>
    </row>
    <row r="3441" customHeight="1" spans="8:8">
      <c r="H3441" s="126"/>
    </row>
    <row r="3442" customHeight="1" spans="8:8">
      <c r="H3442" s="126"/>
    </row>
    <row r="3443" customHeight="1" spans="8:8">
      <c r="H3443" s="126"/>
    </row>
    <row r="3444" customHeight="1" spans="8:8">
      <c r="H3444" s="126"/>
    </row>
    <row r="3445" customHeight="1" spans="8:8">
      <c r="H3445" s="126"/>
    </row>
    <row r="3446" customHeight="1" spans="8:8">
      <c r="H3446" s="126"/>
    </row>
    <row r="3447" customHeight="1" spans="8:8">
      <c r="H3447" s="126"/>
    </row>
    <row r="3448" customHeight="1" spans="8:8">
      <c r="H3448" s="126"/>
    </row>
    <row r="3449" customHeight="1" spans="8:8">
      <c r="H3449" s="126"/>
    </row>
    <row r="3450" customHeight="1" spans="8:8">
      <c r="H3450" s="126"/>
    </row>
    <row r="3451" customHeight="1" spans="8:8">
      <c r="H3451" s="126"/>
    </row>
    <row r="3452" customHeight="1" spans="8:8">
      <c r="H3452" s="126"/>
    </row>
    <row r="3453" customHeight="1" spans="8:8">
      <c r="H3453" s="126"/>
    </row>
    <row r="3454" customHeight="1" spans="8:8">
      <c r="H3454" s="126"/>
    </row>
    <row r="3455" customHeight="1" spans="8:8">
      <c r="H3455" s="126"/>
    </row>
    <row r="3456" customHeight="1" spans="8:8">
      <c r="H3456" s="126"/>
    </row>
    <row r="3457" customHeight="1" spans="8:8">
      <c r="H3457" s="126"/>
    </row>
    <row r="3458" customHeight="1" spans="8:8">
      <c r="H3458" s="126"/>
    </row>
    <row r="3459" customHeight="1" spans="8:8">
      <c r="H3459" s="126"/>
    </row>
    <row r="3460" customHeight="1" spans="8:8">
      <c r="H3460" s="126"/>
    </row>
    <row r="3461" customHeight="1" spans="8:8">
      <c r="H3461" s="126"/>
    </row>
    <row r="3462" customHeight="1" spans="8:8">
      <c r="H3462" s="126"/>
    </row>
    <row r="3463" customHeight="1" spans="8:8">
      <c r="H3463" s="126"/>
    </row>
    <row r="3464" customHeight="1" spans="8:8">
      <c r="H3464" s="126"/>
    </row>
    <row r="3465" customHeight="1" spans="8:8">
      <c r="H3465" s="126"/>
    </row>
    <row r="3466" customHeight="1" spans="8:8">
      <c r="H3466" s="126"/>
    </row>
    <row r="3467" customHeight="1" spans="8:8">
      <c r="H3467" s="126"/>
    </row>
    <row r="3468" customHeight="1" spans="8:8">
      <c r="H3468" s="126"/>
    </row>
    <row r="3469" customHeight="1" spans="8:8">
      <c r="H3469" s="126"/>
    </row>
    <row r="3470" customHeight="1" spans="8:8">
      <c r="H3470" s="126"/>
    </row>
    <row r="3471" customHeight="1" spans="8:8">
      <c r="H3471" s="126"/>
    </row>
    <row r="3472" customHeight="1" spans="8:8">
      <c r="H3472" s="126"/>
    </row>
    <row r="3473" customHeight="1" spans="8:8">
      <c r="H3473" s="126"/>
    </row>
    <row r="3474" customHeight="1" spans="8:8">
      <c r="H3474" s="126"/>
    </row>
    <row r="3475" customHeight="1" spans="8:8">
      <c r="H3475" s="126"/>
    </row>
    <row r="3476" customHeight="1" spans="8:8">
      <c r="H3476" s="126"/>
    </row>
    <row r="3477" customHeight="1" spans="8:8">
      <c r="H3477" s="126"/>
    </row>
    <row r="3478" customHeight="1" spans="8:8">
      <c r="H3478" s="126"/>
    </row>
    <row r="3479" customHeight="1" spans="8:8">
      <c r="H3479" s="126"/>
    </row>
    <row r="3480" customHeight="1" spans="8:8">
      <c r="H3480" s="126"/>
    </row>
    <row r="3481" customHeight="1" spans="8:8">
      <c r="H3481" s="126"/>
    </row>
    <row r="3482" customHeight="1" spans="8:8">
      <c r="H3482" s="126"/>
    </row>
    <row r="3483" customHeight="1" spans="8:8">
      <c r="H3483" s="126"/>
    </row>
    <row r="3484" customHeight="1" spans="8:8">
      <c r="H3484" s="126"/>
    </row>
    <row r="3485" customHeight="1" spans="8:8">
      <c r="H3485" s="126"/>
    </row>
    <row r="3486" customHeight="1" spans="8:8">
      <c r="H3486" s="126"/>
    </row>
    <row r="3487" customHeight="1" spans="8:8">
      <c r="H3487" s="126"/>
    </row>
    <row r="3488" customHeight="1" spans="8:8">
      <c r="H3488" s="126"/>
    </row>
    <row r="3489" customHeight="1" spans="8:8">
      <c r="H3489" s="126"/>
    </row>
    <row r="3490" customHeight="1" spans="8:8">
      <c r="H3490" s="126"/>
    </row>
    <row r="3491" customHeight="1" spans="8:8">
      <c r="H3491" s="126"/>
    </row>
    <row r="3492" customHeight="1" spans="8:8">
      <c r="H3492" s="126"/>
    </row>
    <row r="3493" customHeight="1" spans="8:8">
      <c r="H3493" s="126"/>
    </row>
    <row r="3494" customHeight="1" spans="8:8">
      <c r="H3494" s="126"/>
    </row>
    <row r="3495" customHeight="1" spans="8:8">
      <c r="H3495" s="126"/>
    </row>
    <row r="3496" customHeight="1" spans="8:8">
      <c r="H3496" s="126"/>
    </row>
    <row r="3497" customHeight="1" spans="8:8">
      <c r="H3497" s="126"/>
    </row>
    <row r="3498" customHeight="1" spans="8:8">
      <c r="H3498" s="126"/>
    </row>
    <row r="3499" customHeight="1" spans="8:8">
      <c r="H3499" s="126"/>
    </row>
    <row r="3500" customHeight="1" spans="8:8">
      <c r="H3500" s="126"/>
    </row>
    <row r="3501" customHeight="1" spans="8:8">
      <c r="H3501" s="126"/>
    </row>
    <row r="3502" customHeight="1" spans="8:8">
      <c r="H3502" s="126"/>
    </row>
    <row r="3503" customHeight="1" spans="8:8">
      <c r="H3503" s="126"/>
    </row>
    <row r="3504" customHeight="1" spans="8:8">
      <c r="H3504" s="126"/>
    </row>
    <row r="3505" customHeight="1" spans="8:8">
      <c r="H3505" s="126"/>
    </row>
    <row r="3506" customHeight="1" spans="8:8">
      <c r="H3506" s="126"/>
    </row>
    <row r="3507" customHeight="1" spans="8:8">
      <c r="H3507" s="126"/>
    </row>
    <row r="3508" customHeight="1" spans="8:8">
      <c r="H3508" s="126"/>
    </row>
    <row r="3509" customHeight="1" spans="8:8">
      <c r="H3509" s="126"/>
    </row>
    <row r="3510" customHeight="1" spans="8:8">
      <c r="H3510" s="126"/>
    </row>
    <row r="3511" customHeight="1" spans="8:8">
      <c r="H3511" s="126"/>
    </row>
    <row r="3512" customHeight="1" spans="8:8">
      <c r="H3512" s="126"/>
    </row>
    <row r="3513" customHeight="1" spans="8:8">
      <c r="H3513" s="126"/>
    </row>
    <row r="3514" customHeight="1" spans="8:8">
      <c r="H3514" s="126"/>
    </row>
    <row r="3515" customHeight="1" spans="8:8">
      <c r="H3515" s="126"/>
    </row>
    <row r="3516" customHeight="1" spans="8:8">
      <c r="H3516" s="126"/>
    </row>
    <row r="3517" customHeight="1" spans="8:8">
      <c r="H3517" s="126"/>
    </row>
    <row r="3518" customHeight="1" spans="8:8">
      <c r="H3518" s="126"/>
    </row>
    <row r="3519" customHeight="1" spans="8:8">
      <c r="H3519" s="126"/>
    </row>
    <row r="3520" customHeight="1" spans="8:8">
      <c r="H3520" s="126"/>
    </row>
    <row r="3521" customHeight="1" spans="8:8">
      <c r="H3521" s="126"/>
    </row>
    <row r="3522" customHeight="1" spans="8:8">
      <c r="H3522" s="126"/>
    </row>
    <row r="3523" customHeight="1" spans="8:8">
      <c r="H3523" s="126"/>
    </row>
    <row r="3524" customHeight="1" spans="8:8">
      <c r="H3524" s="126"/>
    </row>
    <row r="3525" customHeight="1" spans="8:8">
      <c r="H3525" s="126"/>
    </row>
    <row r="3526" customHeight="1" spans="8:8">
      <c r="H3526" s="126"/>
    </row>
    <row r="3527" customHeight="1" spans="8:8">
      <c r="H3527" s="126"/>
    </row>
    <row r="3528" customHeight="1" spans="8:8">
      <c r="H3528" s="126"/>
    </row>
    <row r="3529" customHeight="1" spans="8:8">
      <c r="H3529" s="126"/>
    </row>
    <row r="3530" customHeight="1" spans="8:8">
      <c r="H3530" s="126"/>
    </row>
    <row r="3531" customHeight="1" spans="8:8">
      <c r="H3531" s="126"/>
    </row>
    <row r="3532" customHeight="1" spans="8:8">
      <c r="H3532" s="126"/>
    </row>
    <row r="3533" customHeight="1" spans="8:8">
      <c r="H3533" s="126"/>
    </row>
    <row r="3534" customHeight="1" spans="8:8">
      <c r="H3534" s="126"/>
    </row>
    <row r="3535" customHeight="1" spans="8:8">
      <c r="H3535" s="126"/>
    </row>
    <row r="3536" customHeight="1" spans="8:8">
      <c r="H3536" s="126"/>
    </row>
    <row r="3537" customHeight="1" spans="8:8">
      <c r="H3537" s="126"/>
    </row>
    <row r="3538" customHeight="1" spans="8:8">
      <c r="H3538" s="126"/>
    </row>
    <row r="3539" customHeight="1" spans="8:8">
      <c r="H3539" s="126"/>
    </row>
    <row r="3540" customHeight="1" spans="8:8">
      <c r="H3540" s="126"/>
    </row>
    <row r="3541" customHeight="1" spans="8:8">
      <c r="H3541" s="126"/>
    </row>
    <row r="3542" customHeight="1" spans="8:8">
      <c r="H3542" s="126"/>
    </row>
    <row r="3543" customHeight="1" spans="8:8">
      <c r="H3543" s="126"/>
    </row>
    <row r="3544" customHeight="1" spans="8:8">
      <c r="H3544" s="126"/>
    </row>
    <row r="3545" customHeight="1" spans="8:8">
      <c r="H3545" s="126"/>
    </row>
    <row r="3546" customHeight="1" spans="8:8">
      <c r="H3546" s="126"/>
    </row>
    <row r="3547" customHeight="1" spans="8:8">
      <c r="H3547" s="126"/>
    </row>
    <row r="3548" customHeight="1" spans="8:8">
      <c r="H3548" s="126"/>
    </row>
    <row r="3549" customHeight="1" spans="8:8">
      <c r="H3549" s="126"/>
    </row>
    <row r="3550" customHeight="1" spans="8:8">
      <c r="H3550" s="126"/>
    </row>
    <row r="3551" customHeight="1" spans="8:8">
      <c r="H3551" s="126"/>
    </row>
    <row r="3552" customHeight="1" spans="8:8">
      <c r="H3552" s="126"/>
    </row>
    <row r="3553" customHeight="1" spans="8:8">
      <c r="H3553" s="126"/>
    </row>
    <row r="3554" customHeight="1" spans="8:8">
      <c r="H3554" s="126"/>
    </row>
    <row r="3555" customHeight="1" spans="8:8">
      <c r="H3555" s="126"/>
    </row>
    <row r="3556" customHeight="1" spans="8:8">
      <c r="H3556" s="126"/>
    </row>
    <row r="3557" customHeight="1" spans="8:8">
      <c r="H3557" s="126"/>
    </row>
    <row r="3558" customHeight="1" spans="8:8">
      <c r="H3558" s="126"/>
    </row>
    <row r="3559" customHeight="1" spans="8:8">
      <c r="H3559" s="126"/>
    </row>
    <row r="3560" customHeight="1" spans="8:8">
      <c r="H3560" s="126"/>
    </row>
    <row r="3561" customHeight="1" spans="8:8">
      <c r="H3561" s="126"/>
    </row>
    <row r="3562" customHeight="1" spans="8:8">
      <c r="H3562" s="126"/>
    </row>
    <row r="3563" customHeight="1" spans="8:8">
      <c r="H3563" s="126"/>
    </row>
    <row r="3564" customHeight="1" spans="8:8">
      <c r="H3564" s="126"/>
    </row>
    <row r="3565" customHeight="1" spans="8:8">
      <c r="H3565" s="126"/>
    </row>
    <row r="3566" customHeight="1" spans="8:8">
      <c r="H3566" s="126"/>
    </row>
    <row r="3567" customHeight="1" spans="8:8">
      <c r="H3567" s="126"/>
    </row>
    <row r="3568" customHeight="1" spans="8:8">
      <c r="H3568" s="126"/>
    </row>
    <row r="3569" customHeight="1" spans="8:8">
      <c r="H3569" s="126"/>
    </row>
    <row r="3570" customHeight="1" spans="8:8">
      <c r="H3570" s="126"/>
    </row>
    <row r="3571" customHeight="1" spans="8:8">
      <c r="H3571" s="126"/>
    </row>
    <row r="3572" customHeight="1" spans="8:8">
      <c r="H3572" s="126"/>
    </row>
    <row r="3573" customHeight="1" spans="8:8">
      <c r="H3573" s="126"/>
    </row>
    <row r="3574" customHeight="1" spans="8:8">
      <c r="H3574" s="126"/>
    </row>
    <row r="3575" customHeight="1" spans="8:8">
      <c r="H3575" s="126"/>
    </row>
    <row r="3576" customHeight="1" spans="8:8">
      <c r="H3576" s="126"/>
    </row>
    <row r="3577" customHeight="1" spans="8:8">
      <c r="H3577" s="126"/>
    </row>
    <row r="3578" customHeight="1" spans="8:8">
      <c r="H3578" s="126"/>
    </row>
    <row r="3579" customHeight="1" spans="8:8">
      <c r="H3579" s="126"/>
    </row>
    <row r="3580" customHeight="1" spans="8:8">
      <c r="H3580" s="126"/>
    </row>
    <row r="3581" customHeight="1" spans="8:8">
      <c r="H3581" s="126"/>
    </row>
    <row r="3582" customHeight="1" spans="8:8">
      <c r="H3582" s="126"/>
    </row>
    <row r="3583" customHeight="1" spans="8:8">
      <c r="H3583" s="126"/>
    </row>
    <row r="3584" customHeight="1" spans="8:8">
      <c r="H3584" s="126"/>
    </row>
    <row r="3585" customHeight="1" spans="8:8">
      <c r="H3585" s="126"/>
    </row>
    <row r="3586" customHeight="1" spans="8:8">
      <c r="H3586" s="126"/>
    </row>
    <row r="3587" customHeight="1" spans="8:8">
      <c r="H3587" s="126"/>
    </row>
    <row r="3588" customHeight="1" spans="8:8">
      <c r="H3588" s="126"/>
    </row>
    <row r="3589" customHeight="1" spans="8:8">
      <c r="H3589" s="126"/>
    </row>
    <row r="3590" customHeight="1" spans="8:8">
      <c r="H3590" s="126"/>
    </row>
    <row r="3591" customHeight="1" spans="8:8">
      <c r="H3591" s="126"/>
    </row>
    <row r="3592" customHeight="1" spans="8:8">
      <c r="H3592" s="126"/>
    </row>
    <row r="3593" customHeight="1" spans="8:8">
      <c r="H3593" s="126"/>
    </row>
    <row r="3594" customHeight="1" spans="8:8">
      <c r="H3594" s="126"/>
    </row>
    <row r="3595" customHeight="1" spans="8:8">
      <c r="H3595" s="126"/>
    </row>
    <row r="3596" customHeight="1" spans="8:8">
      <c r="H3596" s="126"/>
    </row>
    <row r="3597" customHeight="1" spans="8:8">
      <c r="H3597" s="126"/>
    </row>
    <row r="3598" customHeight="1" spans="8:8">
      <c r="H3598" s="126"/>
    </row>
    <row r="3599" customHeight="1" spans="8:8">
      <c r="H3599" s="126"/>
    </row>
    <row r="3600" customHeight="1" spans="8:8">
      <c r="H3600" s="126"/>
    </row>
    <row r="3601" customHeight="1" spans="8:8">
      <c r="H3601" s="126"/>
    </row>
    <row r="3602" customHeight="1" spans="8:8">
      <c r="H3602" s="126"/>
    </row>
    <row r="3603" customHeight="1" spans="8:8">
      <c r="H3603" s="126"/>
    </row>
    <row r="3604" customHeight="1" spans="8:8">
      <c r="H3604" s="126"/>
    </row>
    <row r="3605" customHeight="1" spans="8:8">
      <c r="H3605" s="126"/>
    </row>
    <row r="3606" customHeight="1" spans="8:8">
      <c r="H3606" s="126"/>
    </row>
    <row r="3607" customHeight="1" spans="8:8">
      <c r="H3607" s="126"/>
    </row>
    <row r="3608" customHeight="1" spans="8:8">
      <c r="H3608" s="126"/>
    </row>
    <row r="3609" customHeight="1" spans="8:8">
      <c r="H3609" s="126"/>
    </row>
    <row r="3610" customHeight="1" spans="8:8">
      <c r="H3610" s="126"/>
    </row>
    <row r="3611" customHeight="1" spans="8:8">
      <c r="H3611" s="126"/>
    </row>
    <row r="3612" customHeight="1" spans="8:8">
      <c r="H3612" s="126"/>
    </row>
    <row r="3613" customHeight="1" spans="8:8">
      <c r="H3613" s="126"/>
    </row>
    <row r="3614" customHeight="1" spans="8:8">
      <c r="H3614" s="126"/>
    </row>
    <row r="3615" customHeight="1" spans="8:8">
      <c r="H3615" s="126"/>
    </row>
    <row r="3616" customHeight="1" spans="8:8">
      <c r="H3616" s="126"/>
    </row>
    <row r="3617" customHeight="1" spans="8:8">
      <c r="H3617" s="126"/>
    </row>
    <row r="3618" customHeight="1" spans="8:8">
      <c r="H3618" s="126"/>
    </row>
    <row r="3619" customHeight="1" spans="8:8">
      <c r="H3619" s="126"/>
    </row>
    <row r="3620" customHeight="1" spans="8:8">
      <c r="H3620" s="126"/>
    </row>
    <row r="3621" customHeight="1" spans="8:8">
      <c r="H3621" s="126"/>
    </row>
    <row r="3622" customHeight="1" spans="8:8">
      <c r="H3622" s="126"/>
    </row>
    <row r="3623" customHeight="1" spans="8:8">
      <c r="H3623" s="126"/>
    </row>
    <row r="3624" customHeight="1" spans="8:8">
      <c r="H3624" s="126"/>
    </row>
    <row r="3625" customHeight="1" spans="8:8">
      <c r="H3625" s="126"/>
    </row>
    <row r="3626" customHeight="1" spans="8:8">
      <c r="H3626" s="126"/>
    </row>
    <row r="3627" customHeight="1" spans="8:8">
      <c r="H3627" s="126"/>
    </row>
    <row r="3628" customHeight="1" spans="8:8">
      <c r="H3628" s="126"/>
    </row>
    <row r="3629" customHeight="1" spans="8:8">
      <c r="H3629" s="126"/>
    </row>
    <row r="3630" customHeight="1" spans="8:8">
      <c r="H3630" s="126"/>
    </row>
    <row r="3631" customHeight="1" spans="8:8">
      <c r="H3631" s="126"/>
    </row>
    <row r="3632" customHeight="1" spans="8:8">
      <c r="H3632" s="126"/>
    </row>
    <row r="3633" customHeight="1" spans="8:8">
      <c r="H3633" s="126"/>
    </row>
    <row r="3634" customHeight="1" spans="8:8">
      <c r="H3634" s="126"/>
    </row>
    <row r="3635" customHeight="1" spans="8:8">
      <c r="H3635" s="126"/>
    </row>
    <row r="3636" customHeight="1" spans="8:8">
      <c r="H3636" s="126"/>
    </row>
    <row r="3637" customHeight="1" spans="8:8">
      <c r="H3637" s="126"/>
    </row>
    <row r="3638" customHeight="1" spans="8:8">
      <c r="H3638" s="126"/>
    </row>
    <row r="3639" customHeight="1" spans="8:8">
      <c r="H3639" s="126"/>
    </row>
    <row r="3640" customHeight="1" spans="8:8">
      <c r="H3640" s="126"/>
    </row>
    <row r="3641" customHeight="1" spans="8:8">
      <c r="H3641" s="126"/>
    </row>
    <row r="3642" customHeight="1" spans="8:8">
      <c r="H3642" s="126"/>
    </row>
    <row r="3643" customHeight="1" spans="8:8">
      <c r="H3643" s="126"/>
    </row>
    <row r="3644" customHeight="1" spans="8:8">
      <c r="H3644" s="126"/>
    </row>
    <row r="3645" customHeight="1" spans="8:8">
      <c r="H3645" s="126"/>
    </row>
    <row r="3646" customHeight="1" spans="8:8">
      <c r="H3646" s="126"/>
    </row>
    <row r="3647" customHeight="1" spans="8:8">
      <c r="H3647" s="126"/>
    </row>
    <row r="3648" customHeight="1" spans="8:8">
      <c r="H3648" s="126"/>
    </row>
    <row r="3649" customHeight="1" spans="8:8">
      <c r="H3649" s="126"/>
    </row>
    <row r="3650" customHeight="1" spans="8:8">
      <c r="H3650" s="126"/>
    </row>
    <row r="3651" customHeight="1" spans="8:8">
      <c r="H3651" s="126"/>
    </row>
    <row r="3652" customHeight="1" spans="8:8">
      <c r="H3652" s="126"/>
    </row>
    <row r="3653" customHeight="1" spans="8:8">
      <c r="H3653" s="126"/>
    </row>
    <row r="3654" customHeight="1" spans="8:8">
      <c r="H3654" s="126"/>
    </row>
    <row r="3655" customHeight="1" spans="8:8">
      <c r="H3655" s="126"/>
    </row>
    <row r="3656" customHeight="1" spans="8:8">
      <c r="H3656" s="126"/>
    </row>
    <row r="3657" customHeight="1" spans="8:8">
      <c r="H3657" s="126"/>
    </row>
    <row r="3658" customHeight="1" spans="8:8">
      <c r="H3658" s="126"/>
    </row>
    <row r="3659" customHeight="1" spans="8:8">
      <c r="H3659" s="126"/>
    </row>
    <row r="3660" customHeight="1" spans="8:8">
      <c r="H3660" s="126"/>
    </row>
    <row r="3661" customHeight="1" spans="8:8">
      <c r="H3661" s="126"/>
    </row>
    <row r="3662" customHeight="1" spans="8:8">
      <c r="H3662" s="126"/>
    </row>
    <row r="3663" customHeight="1" spans="8:8">
      <c r="H3663" s="126"/>
    </row>
    <row r="3664" customHeight="1" spans="8:8">
      <c r="H3664" s="126"/>
    </row>
    <row r="3665" customHeight="1" spans="8:8">
      <c r="H3665" s="126"/>
    </row>
    <row r="3666" customHeight="1" spans="8:8">
      <c r="H3666" s="126"/>
    </row>
    <row r="3667" customHeight="1" spans="8:8">
      <c r="H3667" s="126"/>
    </row>
    <row r="3668" customHeight="1" spans="8:8">
      <c r="H3668" s="126"/>
    </row>
    <row r="3669" customHeight="1" spans="8:8">
      <c r="H3669" s="126"/>
    </row>
    <row r="3670" customHeight="1" spans="8:8">
      <c r="H3670" s="126"/>
    </row>
    <row r="3671" customHeight="1" spans="8:8">
      <c r="H3671" s="126"/>
    </row>
    <row r="3672" customHeight="1" spans="8:8">
      <c r="H3672" s="126"/>
    </row>
    <row r="3673" customHeight="1" spans="8:8">
      <c r="H3673" s="126"/>
    </row>
    <row r="3674" customHeight="1" spans="8:8">
      <c r="H3674" s="126"/>
    </row>
    <row r="3675" customHeight="1" spans="8:8">
      <c r="H3675" s="126"/>
    </row>
    <row r="3676" customHeight="1" spans="8:8">
      <c r="H3676" s="126"/>
    </row>
    <row r="3677" customHeight="1" spans="8:8">
      <c r="H3677" s="126"/>
    </row>
    <row r="3678" customHeight="1" spans="8:8">
      <c r="H3678" s="126"/>
    </row>
    <row r="3679" customHeight="1" spans="8:8">
      <c r="H3679" s="126"/>
    </row>
    <row r="3680" customHeight="1" spans="8:8">
      <c r="H3680" s="126"/>
    </row>
    <row r="3681" customHeight="1" spans="8:8">
      <c r="H3681" s="126"/>
    </row>
    <row r="3682" customHeight="1" spans="8:8">
      <c r="H3682" s="126"/>
    </row>
    <row r="3683" customHeight="1" spans="8:8">
      <c r="H3683" s="126"/>
    </row>
    <row r="3684" customHeight="1" spans="8:8">
      <c r="H3684" s="126"/>
    </row>
    <row r="3685" customHeight="1" spans="8:8">
      <c r="H3685" s="126"/>
    </row>
    <row r="3686" customHeight="1" spans="8:8">
      <c r="H3686" s="126"/>
    </row>
    <row r="3687" customHeight="1" spans="8:8">
      <c r="H3687" s="126"/>
    </row>
    <row r="3688" customHeight="1" spans="8:8">
      <c r="H3688" s="126"/>
    </row>
    <row r="3689" customHeight="1" spans="8:8">
      <c r="H3689" s="126"/>
    </row>
    <row r="3690" customHeight="1" spans="8:8">
      <c r="H3690" s="126"/>
    </row>
    <row r="3691" customHeight="1" spans="8:8">
      <c r="H3691" s="126"/>
    </row>
    <row r="3692" customHeight="1" spans="8:8">
      <c r="H3692" s="126"/>
    </row>
    <row r="3693" customHeight="1" spans="8:8">
      <c r="H3693" s="126"/>
    </row>
    <row r="3694" customHeight="1" spans="8:8">
      <c r="H3694" s="126"/>
    </row>
    <row r="3695" customHeight="1" spans="8:8">
      <c r="H3695" s="126"/>
    </row>
    <row r="3696" customHeight="1" spans="8:8">
      <c r="H3696" s="126"/>
    </row>
    <row r="3697" customHeight="1" spans="8:8">
      <c r="H3697" s="126"/>
    </row>
    <row r="3698" customHeight="1" spans="8:8">
      <c r="H3698" s="126"/>
    </row>
    <row r="3699" customHeight="1" spans="8:8">
      <c r="H3699" s="126"/>
    </row>
    <row r="3700" customHeight="1" spans="8:8">
      <c r="H3700" s="126"/>
    </row>
    <row r="3701" customHeight="1" spans="8:8">
      <c r="H3701" s="126"/>
    </row>
    <row r="3702" customHeight="1" spans="8:8">
      <c r="H3702" s="126"/>
    </row>
    <row r="3703" customHeight="1" spans="8:8">
      <c r="H3703" s="126"/>
    </row>
    <row r="3704" customHeight="1" spans="8:8">
      <c r="H3704" s="126"/>
    </row>
    <row r="3705" customHeight="1" spans="8:8">
      <c r="H3705" s="126"/>
    </row>
    <row r="3706" customHeight="1" spans="8:8">
      <c r="H3706" s="126"/>
    </row>
    <row r="3707" customHeight="1" spans="8:8">
      <c r="H3707" s="126"/>
    </row>
    <row r="3708" customHeight="1" spans="8:8">
      <c r="H3708" s="126"/>
    </row>
    <row r="3709" customHeight="1" spans="8:8">
      <c r="H3709" s="126"/>
    </row>
    <row r="3710" customHeight="1" spans="8:8">
      <c r="H3710" s="126"/>
    </row>
    <row r="3711" customHeight="1" spans="8:8">
      <c r="H3711" s="126"/>
    </row>
    <row r="3712" customHeight="1" spans="8:8">
      <c r="H3712" s="126"/>
    </row>
    <row r="3713" customHeight="1" spans="8:8">
      <c r="H3713" s="126"/>
    </row>
    <row r="3714" customHeight="1" spans="8:8">
      <c r="H3714" s="126"/>
    </row>
    <row r="3715" customHeight="1" spans="8:8">
      <c r="H3715" s="126"/>
    </row>
    <row r="3716" customHeight="1" spans="8:8">
      <c r="H3716" s="126"/>
    </row>
    <row r="3717" customHeight="1" spans="8:8">
      <c r="H3717" s="126"/>
    </row>
    <row r="3718" customHeight="1" spans="8:8">
      <c r="H3718" s="126"/>
    </row>
    <row r="3719" customHeight="1" spans="8:8">
      <c r="H3719" s="126"/>
    </row>
    <row r="3720" customHeight="1" spans="8:8">
      <c r="H3720" s="126"/>
    </row>
    <row r="3721" customHeight="1" spans="8:8">
      <c r="H3721" s="126"/>
    </row>
    <row r="3722" customHeight="1" spans="8:8">
      <c r="H3722" s="126"/>
    </row>
    <row r="3723" customHeight="1" spans="8:8">
      <c r="H3723" s="126"/>
    </row>
    <row r="3724" customHeight="1" spans="8:8">
      <c r="H3724" s="126"/>
    </row>
    <row r="3725" customHeight="1" spans="8:8">
      <c r="H3725" s="126"/>
    </row>
    <row r="3726" customHeight="1" spans="8:8">
      <c r="H3726" s="126"/>
    </row>
    <row r="3727" customHeight="1" spans="8:8">
      <c r="H3727" s="126"/>
    </row>
    <row r="3728" customHeight="1" spans="8:8">
      <c r="H3728" s="126"/>
    </row>
    <row r="3729" customHeight="1" spans="8:8">
      <c r="H3729" s="126"/>
    </row>
    <row r="3730" customHeight="1" spans="8:8">
      <c r="H3730" s="126"/>
    </row>
    <row r="3731" customHeight="1" spans="8:8">
      <c r="H3731" s="126"/>
    </row>
    <row r="3732" customHeight="1" spans="8:8">
      <c r="H3732" s="126"/>
    </row>
    <row r="3733" customHeight="1" spans="8:8">
      <c r="H3733" s="126"/>
    </row>
    <row r="3734" customHeight="1" spans="8:8">
      <c r="H3734" s="126"/>
    </row>
    <row r="3735" customHeight="1" spans="8:8">
      <c r="H3735" s="126"/>
    </row>
    <row r="3736" customHeight="1" spans="8:8">
      <c r="H3736" s="126"/>
    </row>
    <row r="3737" customHeight="1" spans="8:8">
      <c r="H3737" s="126"/>
    </row>
    <row r="3738" customHeight="1" spans="8:8">
      <c r="H3738" s="126"/>
    </row>
    <row r="3739" customHeight="1" spans="8:8">
      <c r="H3739" s="126"/>
    </row>
    <row r="3740" customHeight="1" spans="8:8">
      <c r="H3740" s="126"/>
    </row>
    <row r="3741" customHeight="1" spans="8:8">
      <c r="H3741" s="126"/>
    </row>
    <row r="3742" customHeight="1" spans="8:8">
      <c r="H3742" s="126"/>
    </row>
    <row r="3743" customHeight="1" spans="8:8">
      <c r="H3743" s="126"/>
    </row>
    <row r="3744" customHeight="1" spans="8:8">
      <c r="H3744" s="126"/>
    </row>
    <row r="3745" customHeight="1" spans="8:8">
      <c r="H3745" s="126"/>
    </row>
    <row r="3746" customHeight="1" spans="8:8">
      <c r="H3746" s="126"/>
    </row>
    <row r="3747" customHeight="1" spans="8:8">
      <c r="H3747" s="126"/>
    </row>
    <row r="3748" customHeight="1" spans="8:8">
      <c r="H3748" s="126"/>
    </row>
    <row r="3749" customHeight="1" spans="8:8">
      <c r="H3749" s="126"/>
    </row>
    <row r="3750" customHeight="1" spans="8:8">
      <c r="H3750" s="126"/>
    </row>
    <row r="3751" customHeight="1" spans="8:8">
      <c r="H3751" s="126"/>
    </row>
    <row r="3752" customHeight="1" spans="8:8">
      <c r="H3752" s="126"/>
    </row>
    <row r="3753" customHeight="1" spans="8:8">
      <c r="H3753" s="126"/>
    </row>
    <row r="3754" customHeight="1" spans="8:8">
      <c r="H3754" s="126"/>
    </row>
    <row r="3755" customHeight="1" spans="8:8">
      <c r="H3755" s="126"/>
    </row>
    <row r="3756" customHeight="1" spans="8:8">
      <c r="H3756" s="126"/>
    </row>
    <row r="3757" customHeight="1" spans="8:8">
      <c r="H3757" s="126"/>
    </row>
    <row r="3758" customHeight="1" spans="8:8">
      <c r="H3758" s="126"/>
    </row>
    <row r="3759" customHeight="1" spans="8:8">
      <c r="H3759" s="126"/>
    </row>
    <row r="3760" customHeight="1" spans="8:8">
      <c r="H3760" s="126"/>
    </row>
    <row r="3761" customHeight="1" spans="8:8">
      <c r="H3761" s="126"/>
    </row>
    <row r="3762" customHeight="1" spans="8:8">
      <c r="H3762" s="126"/>
    </row>
    <row r="3763" customHeight="1" spans="8:8">
      <c r="H3763" s="126"/>
    </row>
    <row r="3764" customHeight="1" spans="8:8">
      <c r="H3764" s="126"/>
    </row>
    <row r="3765" customHeight="1" spans="8:8">
      <c r="H3765" s="126"/>
    </row>
    <row r="3766" customHeight="1" spans="8:8">
      <c r="H3766" s="126"/>
    </row>
    <row r="3767" customHeight="1" spans="8:8">
      <c r="H3767" s="126"/>
    </row>
    <row r="3768" customHeight="1" spans="8:8">
      <c r="H3768" s="126"/>
    </row>
    <row r="3769" customHeight="1" spans="8:8">
      <c r="H3769" s="126"/>
    </row>
    <row r="3770" customHeight="1" spans="8:8">
      <c r="H3770" s="126"/>
    </row>
    <row r="3771" customHeight="1" spans="8:8">
      <c r="H3771" s="126"/>
    </row>
    <row r="3772" customHeight="1" spans="8:8">
      <c r="H3772" s="126"/>
    </row>
    <row r="3773" customHeight="1" spans="8:8">
      <c r="H3773" s="126"/>
    </row>
    <row r="3774" customHeight="1" spans="8:8">
      <c r="H3774" s="126"/>
    </row>
    <row r="3775" customHeight="1" spans="8:8">
      <c r="H3775" s="126"/>
    </row>
    <row r="3776" customHeight="1" spans="8:8">
      <c r="H3776" s="126"/>
    </row>
    <row r="3777" customHeight="1" spans="8:8">
      <c r="H3777" s="126"/>
    </row>
    <row r="3778" customHeight="1" spans="8:8">
      <c r="H3778" s="126"/>
    </row>
    <row r="3779" customHeight="1" spans="8:8">
      <c r="H3779" s="126"/>
    </row>
    <row r="3780" customHeight="1" spans="8:8">
      <c r="H3780" s="126"/>
    </row>
    <row r="3781" customHeight="1" spans="8:8">
      <c r="H3781" s="126"/>
    </row>
    <row r="3782" customHeight="1" spans="8:8">
      <c r="H3782" s="126"/>
    </row>
    <row r="3783" customHeight="1" spans="8:8">
      <c r="H3783" s="126"/>
    </row>
    <row r="3784" customHeight="1" spans="8:8">
      <c r="H3784" s="126"/>
    </row>
    <row r="3785" customHeight="1" spans="8:8">
      <c r="H3785" s="126"/>
    </row>
    <row r="3786" customHeight="1" spans="8:8">
      <c r="H3786" s="126"/>
    </row>
    <row r="3787" customHeight="1" spans="8:8">
      <c r="H3787" s="126"/>
    </row>
    <row r="3788" customHeight="1" spans="8:8">
      <c r="H3788" s="126"/>
    </row>
    <row r="3789" customHeight="1" spans="8:8">
      <c r="H3789" s="126"/>
    </row>
    <row r="3790" customHeight="1" spans="8:8">
      <c r="H3790" s="126"/>
    </row>
    <row r="3791" customHeight="1" spans="8:8">
      <c r="H3791" s="126"/>
    </row>
    <row r="3792" customHeight="1" spans="8:8">
      <c r="H3792" s="126"/>
    </row>
    <row r="3793" customHeight="1" spans="8:8">
      <c r="H3793" s="126"/>
    </row>
    <row r="3794" customHeight="1" spans="8:8">
      <c r="H3794" s="126"/>
    </row>
    <row r="3795" customHeight="1" spans="8:8">
      <c r="H3795" s="126"/>
    </row>
    <row r="3796" customHeight="1" spans="8:8">
      <c r="H3796" s="126"/>
    </row>
    <row r="3797" customHeight="1" spans="8:8">
      <c r="H3797" s="126"/>
    </row>
    <row r="3798" customHeight="1" spans="8:8">
      <c r="H3798" s="126"/>
    </row>
    <row r="3799" customHeight="1" spans="8:8">
      <c r="H3799" s="126"/>
    </row>
    <row r="3800" customHeight="1" spans="8:8">
      <c r="H3800" s="126"/>
    </row>
    <row r="3801" customHeight="1" spans="8:8">
      <c r="H3801" s="126"/>
    </row>
    <row r="3802" customHeight="1" spans="8:8">
      <c r="H3802" s="126"/>
    </row>
    <row r="3803" customHeight="1" spans="8:8">
      <c r="H3803" s="126"/>
    </row>
    <row r="3804" customHeight="1" spans="8:8">
      <c r="H3804" s="126"/>
    </row>
    <row r="3805" customHeight="1" spans="8:8">
      <c r="H3805" s="126"/>
    </row>
    <row r="3806" customHeight="1" spans="8:8">
      <c r="H3806" s="126"/>
    </row>
    <row r="3807" customHeight="1" spans="8:8">
      <c r="H3807" s="126"/>
    </row>
    <row r="3808" customHeight="1" spans="8:8">
      <c r="H3808" s="126"/>
    </row>
    <row r="3809" customHeight="1" spans="8:8">
      <c r="H3809" s="126"/>
    </row>
    <row r="3810" customHeight="1" spans="8:8">
      <c r="H3810" s="126"/>
    </row>
    <row r="3811" customHeight="1" spans="8:8">
      <c r="H3811" s="126"/>
    </row>
    <row r="3812" customHeight="1" spans="8:8">
      <c r="H3812" s="126"/>
    </row>
    <row r="3813" customHeight="1" spans="8:8">
      <c r="H3813" s="126"/>
    </row>
    <row r="3814" customHeight="1" spans="8:8">
      <c r="H3814" s="126"/>
    </row>
    <row r="3815" customHeight="1" spans="8:8">
      <c r="H3815" s="126"/>
    </row>
    <row r="3816" customHeight="1" spans="8:8">
      <c r="H3816" s="126"/>
    </row>
    <row r="3817" customHeight="1" spans="8:8">
      <c r="H3817" s="126"/>
    </row>
    <row r="3818" customHeight="1" spans="8:8">
      <c r="H3818" s="126"/>
    </row>
    <row r="3819" customHeight="1" spans="8:8">
      <c r="H3819" s="126"/>
    </row>
    <row r="3820" customHeight="1" spans="8:8">
      <c r="H3820" s="126"/>
    </row>
    <row r="3821" customHeight="1" spans="8:8">
      <c r="H3821" s="126"/>
    </row>
    <row r="3822" customHeight="1" spans="8:8">
      <c r="H3822" s="126"/>
    </row>
    <row r="3823" customHeight="1" spans="8:8">
      <c r="H3823" s="126"/>
    </row>
    <row r="3824" customHeight="1" spans="8:8">
      <c r="H3824" s="126"/>
    </row>
    <row r="3825" customHeight="1" spans="8:8">
      <c r="H3825" s="126"/>
    </row>
    <row r="3826" customHeight="1" spans="8:8">
      <c r="H3826" s="126"/>
    </row>
    <row r="3827" customHeight="1" spans="8:8">
      <c r="H3827" s="126"/>
    </row>
    <row r="3828" customHeight="1" spans="8:8">
      <c r="H3828" s="126"/>
    </row>
    <row r="3829" customHeight="1" spans="8:8">
      <c r="H3829" s="126"/>
    </row>
    <row r="3830" customHeight="1" spans="8:8">
      <c r="H3830" s="126"/>
    </row>
    <row r="3831" customHeight="1" spans="8:8">
      <c r="H3831" s="126"/>
    </row>
    <row r="3832" customHeight="1" spans="8:8">
      <c r="H3832" s="126"/>
    </row>
    <row r="3833" customHeight="1" spans="8:8">
      <c r="H3833" s="126"/>
    </row>
    <row r="3834" customHeight="1" spans="8:8">
      <c r="H3834" s="126"/>
    </row>
    <row r="3835" customHeight="1" spans="8:8">
      <c r="H3835" s="126"/>
    </row>
    <row r="3836" customHeight="1" spans="8:8">
      <c r="H3836" s="126"/>
    </row>
    <row r="3837" customHeight="1" spans="8:8">
      <c r="H3837" s="126"/>
    </row>
    <row r="3838" customHeight="1" spans="8:8">
      <c r="H3838" s="126"/>
    </row>
    <row r="3839" customHeight="1" spans="8:8">
      <c r="H3839" s="126"/>
    </row>
    <row r="3840" customHeight="1" spans="8:8">
      <c r="H3840" s="126"/>
    </row>
    <row r="3841" customHeight="1" spans="8:8">
      <c r="H3841" s="126"/>
    </row>
    <row r="3842" customHeight="1" spans="8:8">
      <c r="H3842" s="126"/>
    </row>
    <row r="3843" customHeight="1" spans="8:8">
      <c r="H3843" s="126"/>
    </row>
    <row r="3844" customHeight="1" spans="8:8">
      <c r="H3844" s="126"/>
    </row>
    <row r="3845" customHeight="1" spans="8:8">
      <c r="H3845" s="126"/>
    </row>
    <row r="3846" customHeight="1" spans="8:8">
      <c r="H3846" s="126"/>
    </row>
    <row r="3847" customHeight="1" spans="8:8">
      <c r="H3847" s="126"/>
    </row>
    <row r="3848" customHeight="1" spans="8:8">
      <c r="H3848" s="126"/>
    </row>
    <row r="3849" customHeight="1" spans="8:8">
      <c r="H3849" s="126"/>
    </row>
    <row r="3850" customHeight="1" spans="8:8">
      <c r="H3850" s="126"/>
    </row>
    <row r="3851" customHeight="1" spans="8:8">
      <c r="H3851" s="126"/>
    </row>
    <row r="3852" customHeight="1" spans="8:8">
      <c r="H3852" s="126"/>
    </row>
    <row r="3853" customHeight="1" spans="8:8">
      <c r="H3853" s="126"/>
    </row>
    <row r="3854" customHeight="1" spans="8:8">
      <c r="H3854" s="126"/>
    </row>
    <row r="3855" customHeight="1" spans="8:8">
      <c r="H3855" s="126"/>
    </row>
    <row r="3856" customHeight="1" spans="8:8">
      <c r="H3856" s="126"/>
    </row>
    <row r="3857" customHeight="1" spans="8:8">
      <c r="H3857" s="126"/>
    </row>
    <row r="3858" customHeight="1" spans="8:8">
      <c r="H3858" s="126"/>
    </row>
    <row r="3859" customHeight="1" spans="8:8">
      <c r="H3859" s="126"/>
    </row>
    <row r="3860" customHeight="1" spans="8:8">
      <c r="H3860" s="126"/>
    </row>
    <row r="3861" customHeight="1" spans="8:8">
      <c r="H3861" s="126"/>
    </row>
    <row r="3862" customHeight="1" spans="8:8">
      <c r="H3862" s="126"/>
    </row>
    <row r="3863" customHeight="1" spans="8:8">
      <c r="H3863" s="126"/>
    </row>
    <row r="3864" customHeight="1" spans="8:8">
      <c r="H3864" s="126"/>
    </row>
    <row r="3865" customHeight="1" spans="8:8">
      <c r="H3865" s="126"/>
    </row>
    <row r="3866" customHeight="1" spans="8:8">
      <c r="H3866" s="126"/>
    </row>
    <row r="3867" customHeight="1" spans="8:8">
      <c r="H3867" s="126"/>
    </row>
    <row r="3868" customHeight="1" spans="8:8">
      <c r="H3868" s="126"/>
    </row>
    <row r="3869" customHeight="1" spans="8:8">
      <c r="H3869" s="126"/>
    </row>
    <row r="3870" customHeight="1" spans="8:8">
      <c r="H3870" s="126"/>
    </row>
    <row r="3871" customHeight="1" spans="8:8">
      <c r="H3871" s="126"/>
    </row>
    <row r="3872" customHeight="1" spans="8:8">
      <c r="H3872" s="126"/>
    </row>
    <row r="3873" customHeight="1" spans="8:8">
      <c r="H3873" s="126"/>
    </row>
    <row r="3874" customHeight="1" spans="8:8">
      <c r="H3874" s="126"/>
    </row>
    <row r="3875" customHeight="1" spans="8:8">
      <c r="H3875" s="126"/>
    </row>
    <row r="3876" customHeight="1" spans="8:8">
      <c r="H3876" s="126"/>
    </row>
    <row r="3877" customHeight="1" spans="8:8">
      <c r="H3877" s="126"/>
    </row>
    <row r="3878" customHeight="1" spans="8:8">
      <c r="H3878" s="126"/>
    </row>
    <row r="3879" customHeight="1" spans="8:8">
      <c r="H3879" s="126"/>
    </row>
    <row r="3880" customHeight="1" spans="8:8">
      <c r="H3880" s="126"/>
    </row>
    <row r="3881" customHeight="1" spans="8:8">
      <c r="H3881" s="126"/>
    </row>
    <row r="3882" customHeight="1" spans="8:8">
      <c r="H3882" s="126"/>
    </row>
    <row r="3883" customHeight="1" spans="8:8">
      <c r="H3883" s="126"/>
    </row>
    <row r="3884" customHeight="1" spans="8:8">
      <c r="H3884" s="126"/>
    </row>
    <row r="3885" customHeight="1" spans="8:8">
      <c r="H3885" s="126"/>
    </row>
    <row r="3886" customHeight="1" spans="8:8">
      <c r="H3886" s="126"/>
    </row>
    <row r="3887" customHeight="1" spans="8:8">
      <c r="H3887" s="126"/>
    </row>
    <row r="3888" customHeight="1" spans="8:8">
      <c r="H3888" s="126"/>
    </row>
    <row r="3889" customHeight="1" spans="8:8">
      <c r="H3889" s="126"/>
    </row>
    <row r="3890" customHeight="1" spans="8:8">
      <c r="H3890" s="126"/>
    </row>
    <row r="3891" customHeight="1" spans="8:8">
      <c r="H3891" s="126"/>
    </row>
    <row r="3892" customHeight="1" spans="8:8">
      <c r="H3892" s="126"/>
    </row>
    <row r="3893" customHeight="1" spans="8:8">
      <c r="H3893" s="126"/>
    </row>
    <row r="3894" customHeight="1" spans="8:8">
      <c r="H3894" s="126"/>
    </row>
    <row r="3895" customHeight="1" spans="8:8">
      <c r="H3895" s="126"/>
    </row>
    <row r="3896" customHeight="1" spans="8:8">
      <c r="H3896" s="126"/>
    </row>
    <row r="3897" customHeight="1" spans="8:8">
      <c r="H3897" s="126"/>
    </row>
    <row r="3898" customHeight="1" spans="8:8">
      <c r="H3898" s="126"/>
    </row>
    <row r="3899" customHeight="1" spans="8:8">
      <c r="H3899" s="126"/>
    </row>
    <row r="3900" customHeight="1" spans="8:8">
      <c r="H3900" s="126"/>
    </row>
    <row r="3901" customHeight="1" spans="8:8">
      <c r="H3901" s="126"/>
    </row>
    <row r="3902" customHeight="1" spans="8:8">
      <c r="H3902" s="126"/>
    </row>
    <row r="3903" customHeight="1" spans="8:8">
      <c r="H3903" s="126"/>
    </row>
    <row r="3904" customHeight="1" spans="8:8">
      <c r="H3904" s="126"/>
    </row>
    <row r="3905" customHeight="1" spans="8:8">
      <c r="H3905" s="126"/>
    </row>
    <row r="3906" customHeight="1" spans="8:8">
      <c r="H3906" s="126"/>
    </row>
    <row r="3907" customHeight="1" spans="8:8">
      <c r="H3907" s="126"/>
    </row>
    <row r="3908" customHeight="1" spans="8:8">
      <c r="H3908" s="126"/>
    </row>
    <row r="3909" customHeight="1" spans="8:8">
      <c r="H3909" s="126"/>
    </row>
    <row r="3910" customHeight="1" spans="8:8">
      <c r="H3910" s="126"/>
    </row>
    <row r="3911" customHeight="1" spans="8:8">
      <c r="H3911" s="126"/>
    </row>
    <row r="3912" customHeight="1" spans="8:8">
      <c r="H3912" s="126"/>
    </row>
    <row r="3913" customHeight="1" spans="8:8">
      <c r="H3913" s="126"/>
    </row>
    <row r="3914" customHeight="1" spans="8:8">
      <c r="H3914" s="126"/>
    </row>
    <row r="3915" customHeight="1" spans="8:8">
      <c r="H3915" s="126"/>
    </row>
    <row r="3916" customHeight="1" spans="8:8">
      <c r="H3916" s="126"/>
    </row>
    <row r="3917" customHeight="1" spans="8:8">
      <c r="H3917" s="126"/>
    </row>
    <row r="3918" customHeight="1" spans="8:8">
      <c r="H3918" s="126"/>
    </row>
    <row r="3919" customHeight="1" spans="8:8">
      <c r="H3919" s="126"/>
    </row>
    <row r="3920" customHeight="1" spans="8:8">
      <c r="H3920" s="126"/>
    </row>
    <row r="3921" customHeight="1" spans="8:8">
      <c r="H3921" s="126"/>
    </row>
    <row r="3922" customHeight="1" spans="8:8">
      <c r="H3922" s="126"/>
    </row>
    <row r="3923" customHeight="1" spans="8:8">
      <c r="H3923" s="126"/>
    </row>
    <row r="3924" customHeight="1" spans="8:8">
      <c r="H3924" s="126"/>
    </row>
    <row r="3925" customHeight="1" spans="8:8">
      <c r="H3925" s="126"/>
    </row>
    <row r="3926" customHeight="1" spans="8:8">
      <c r="H3926" s="126"/>
    </row>
    <row r="3927" customHeight="1" spans="8:8">
      <c r="H3927" s="126"/>
    </row>
    <row r="3928" customHeight="1" spans="8:8">
      <c r="H3928" s="126"/>
    </row>
    <row r="3929" customHeight="1" spans="8:8">
      <c r="H3929" s="126"/>
    </row>
    <row r="3930" customHeight="1" spans="8:8">
      <c r="H3930" s="126"/>
    </row>
    <row r="3931" customHeight="1" spans="8:8">
      <c r="H3931" s="126"/>
    </row>
    <row r="3932" customHeight="1" spans="8:8">
      <c r="H3932" s="126"/>
    </row>
    <row r="3933" customHeight="1" spans="8:8">
      <c r="H3933" s="126"/>
    </row>
    <row r="3934" customHeight="1" spans="8:8">
      <c r="H3934" s="126"/>
    </row>
    <row r="3935" customHeight="1" spans="8:8">
      <c r="H3935" s="126"/>
    </row>
    <row r="3936" customHeight="1" spans="8:8">
      <c r="H3936" s="126"/>
    </row>
    <row r="3937" customHeight="1" spans="8:8">
      <c r="H3937" s="126"/>
    </row>
    <row r="3938" customHeight="1" spans="8:8">
      <c r="H3938" s="126"/>
    </row>
    <row r="3939" customHeight="1" spans="8:8">
      <c r="H3939" s="126"/>
    </row>
    <row r="3940" customHeight="1" spans="8:8">
      <c r="H3940" s="126"/>
    </row>
    <row r="3941" customHeight="1" spans="8:8">
      <c r="H3941" s="126"/>
    </row>
    <row r="3942" customHeight="1" spans="8:8">
      <c r="H3942" s="126"/>
    </row>
    <row r="3943" customHeight="1" spans="8:8">
      <c r="H3943" s="126"/>
    </row>
    <row r="3944" customHeight="1" spans="8:8">
      <c r="H3944" s="126"/>
    </row>
    <row r="3945" customHeight="1" spans="8:8">
      <c r="H3945" s="126"/>
    </row>
    <row r="3946" customHeight="1" spans="8:8">
      <c r="H3946" s="126"/>
    </row>
    <row r="3947" customHeight="1" spans="8:8">
      <c r="H3947" s="126"/>
    </row>
    <row r="3948" customHeight="1" spans="8:8">
      <c r="H3948" s="126"/>
    </row>
    <row r="3949" customHeight="1" spans="8:8">
      <c r="H3949" s="126"/>
    </row>
    <row r="3950" customHeight="1" spans="8:8">
      <c r="H3950" s="126"/>
    </row>
    <row r="3951" customHeight="1" spans="8:8">
      <c r="H3951" s="126"/>
    </row>
    <row r="3952" customHeight="1" spans="8:8">
      <c r="H3952" s="126"/>
    </row>
    <row r="3953" customHeight="1" spans="8:8">
      <c r="H3953" s="126"/>
    </row>
    <row r="3954" customHeight="1" spans="8:8">
      <c r="H3954" s="126"/>
    </row>
    <row r="3955" customHeight="1" spans="8:8">
      <c r="H3955" s="126"/>
    </row>
    <row r="3956" customHeight="1" spans="8:8">
      <c r="H3956" s="126"/>
    </row>
    <row r="3957" customHeight="1" spans="8:8">
      <c r="H3957" s="126"/>
    </row>
    <row r="3958" customHeight="1" spans="8:8">
      <c r="H3958" s="126"/>
    </row>
    <row r="3959" customHeight="1" spans="8:8">
      <c r="H3959" s="126"/>
    </row>
    <row r="3960" customHeight="1" spans="8:8">
      <c r="H3960" s="126"/>
    </row>
    <row r="3961" customHeight="1" spans="8:8">
      <c r="H3961" s="126"/>
    </row>
    <row r="3962" customHeight="1" spans="8:8">
      <c r="H3962" s="126"/>
    </row>
    <row r="3963" customHeight="1" spans="8:8">
      <c r="H3963" s="126"/>
    </row>
    <row r="3964" customHeight="1" spans="8:8">
      <c r="H3964" s="126"/>
    </row>
    <row r="3965" customHeight="1" spans="8:8">
      <c r="H3965" s="126"/>
    </row>
    <row r="3966" customHeight="1" spans="8:8">
      <c r="H3966" s="126"/>
    </row>
    <row r="3967" customHeight="1" spans="8:8">
      <c r="H3967" s="126"/>
    </row>
    <row r="3968" customHeight="1" spans="8:8">
      <c r="H3968" s="126"/>
    </row>
    <row r="3969" customHeight="1" spans="8:8">
      <c r="H3969" s="126"/>
    </row>
    <row r="3970" customHeight="1" spans="8:8">
      <c r="H3970" s="126"/>
    </row>
    <row r="3971" customHeight="1" spans="8:8">
      <c r="H3971" s="126"/>
    </row>
    <row r="3972" customHeight="1" spans="8:8">
      <c r="H3972" s="126"/>
    </row>
    <row r="3973" customHeight="1" spans="8:8">
      <c r="H3973" s="126"/>
    </row>
    <row r="3974" customHeight="1" spans="8:8">
      <c r="H3974" s="126"/>
    </row>
    <row r="3975" customHeight="1" spans="8:8">
      <c r="H3975" s="126"/>
    </row>
    <row r="3976" customHeight="1" spans="8:8">
      <c r="H3976" s="126"/>
    </row>
    <row r="3977" customHeight="1" spans="8:8">
      <c r="H3977" s="126"/>
    </row>
    <row r="3978" customHeight="1" spans="8:8">
      <c r="H3978" s="126"/>
    </row>
    <row r="3979" customHeight="1" spans="8:8">
      <c r="H3979" s="126"/>
    </row>
    <row r="3980" customHeight="1" spans="8:8">
      <c r="H3980" s="126"/>
    </row>
    <row r="3981" customHeight="1" spans="8:8">
      <c r="H3981" s="126"/>
    </row>
    <row r="3982" customHeight="1" spans="8:8">
      <c r="H3982" s="126"/>
    </row>
    <row r="3983" customHeight="1" spans="8:8">
      <c r="H3983" s="126"/>
    </row>
    <row r="3984" customHeight="1" spans="8:8">
      <c r="H3984" s="126"/>
    </row>
    <row r="3985" customHeight="1" spans="8:8">
      <c r="H3985" s="126"/>
    </row>
    <row r="3986" customHeight="1" spans="8:8">
      <c r="H3986" s="126"/>
    </row>
    <row r="3987" customHeight="1" spans="8:8">
      <c r="H3987" s="126"/>
    </row>
    <row r="3988" customHeight="1" spans="8:8">
      <c r="H3988" s="126"/>
    </row>
    <row r="3989" customHeight="1" spans="8:8">
      <c r="H3989" s="126"/>
    </row>
    <row r="3990" customHeight="1" spans="8:8">
      <c r="H3990" s="126"/>
    </row>
    <row r="3991" customHeight="1" spans="8:8">
      <c r="H3991" s="126"/>
    </row>
    <row r="3992" customHeight="1" spans="8:8">
      <c r="H3992" s="126"/>
    </row>
    <row r="3993" customHeight="1" spans="8:8">
      <c r="H3993" s="126"/>
    </row>
    <row r="3994" customHeight="1" spans="8:8">
      <c r="H3994" s="126"/>
    </row>
    <row r="3995" customHeight="1" spans="8:8">
      <c r="H3995" s="126"/>
    </row>
    <row r="3996" customHeight="1" spans="8:8">
      <c r="H3996" s="126"/>
    </row>
    <row r="3997" customHeight="1" spans="8:8">
      <c r="H3997" s="126"/>
    </row>
    <row r="3998" customHeight="1" spans="8:8">
      <c r="H3998" s="126"/>
    </row>
    <row r="3999" customHeight="1" spans="8:8">
      <c r="H3999" s="126"/>
    </row>
    <row r="4000" customHeight="1" spans="8:8">
      <c r="H4000" s="126"/>
    </row>
    <row r="4001" customHeight="1" spans="8:8">
      <c r="H4001" s="126"/>
    </row>
    <row r="4002" customHeight="1" spans="8:8">
      <c r="H4002" s="126"/>
    </row>
    <row r="4003" customHeight="1" spans="8:8">
      <c r="H4003" s="126"/>
    </row>
    <row r="4004" customHeight="1" spans="8:8">
      <c r="H4004" s="126"/>
    </row>
    <row r="4005" customHeight="1" spans="8:8">
      <c r="H4005" s="126"/>
    </row>
    <row r="4006" customHeight="1" spans="8:8">
      <c r="H4006" s="126"/>
    </row>
    <row r="4007" customHeight="1" spans="8:8">
      <c r="H4007" s="126"/>
    </row>
    <row r="4008" customHeight="1" spans="8:8">
      <c r="H4008" s="126"/>
    </row>
    <row r="4009" customHeight="1" spans="8:8">
      <c r="H4009" s="126"/>
    </row>
    <row r="4010" customHeight="1" spans="8:8">
      <c r="H4010" s="126"/>
    </row>
    <row r="4011" customHeight="1" spans="8:8">
      <c r="H4011" s="126"/>
    </row>
    <row r="4012" customHeight="1" spans="8:8">
      <c r="H4012" s="126"/>
    </row>
    <row r="4013" customHeight="1" spans="8:8">
      <c r="H4013" s="126"/>
    </row>
    <row r="4014" customHeight="1" spans="8:8">
      <c r="H4014" s="126"/>
    </row>
    <row r="4015" customHeight="1" spans="8:8">
      <c r="H4015" s="126"/>
    </row>
    <row r="4016" customHeight="1" spans="8:8">
      <c r="H4016" s="126"/>
    </row>
    <row r="4017" customHeight="1" spans="8:8">
      <c r="H4017" s="126"/>
    </row>
    <row r="4018" customHeight="1" spans="8:8">
      <c r="H4018" s="126"/>
    </row>
    <row r="4019" customHeight="1" spans="8:8">
      <c r="H4019" s="126"/>
    </row>
    <row r="4020" customHeight="1" spans="8:8">
      <c r="H4020" s="126"/>
    </row>
    <row r="4021" customHeight="1" spans="8:8">
      <c r="H4021" s="126"/>
    </row>
    <row r="4022" customHeight="1" spans="8:8">
      <c r="H4022" s="126"/>
    </row>
    <row r="4023" customHeight="1" spans="8:8">
      <c r="H4023" s="126"/>
    </row>
    <row r="4024" customHeight="1" spans="8:8">
      <c r="H4024" s="126"/>
    </row>
    <row r="4025" customHeight="1" spans="8:8">
      <c r="H4025" s="126"/>
    </row>
    <row r="4026" customHeight="1" spans="8:8">
      <c r="H4026" s="126"/>
    </row>
    <row r="4027" customHeight="1" spans="8:8">
      <c r="H4027" s="126"/>
    </row>
    <row r="4028" customHeight="1" spans="8:8">
      <c r="H4028" s="126"/>
    </row>
    <row r="4029" customHeight="1" spans="8:8">
      <c r="H4029" s="126"/>
    </row>
    <row r="4030" customHeight="1" spans="8:8">
      <c r="H4030" s="126"/>
    </row>
    <row r="4031" customHeight="1" spans="8:8">
      <c r="H4031" s="126"/>
    </row>
    <row r="4032" customHeight="1" spans="8:8">
      <c r="H4032" s="126"/>
    </row>
    <row r="4033" customHeight="1" spans="8:8">
      <c r="H4033" s="126"/>
    </row>
    <row r="4034" customHeight="1" spans="8:8">
      <c r="H4034" s="126"/>
    </row>
    <row r="4035" customHeight="1" spans="8:8">
      <c r="H4035" s="126"/>
    </row>
    <row r="4036" customHeight="1" spans="8:8">
      <c r="H4036" s="126"/>
    </row>
    <row r="4037" customHeight="1" spans="8:8">
      <c r="H4037" s="126"/>
    </row>
    <row r="4038" customHeight="1" spans="8:8">
      <c r="H4038" s="126"/>
    </row>
    <row r="4039" customHeight="1" spans="8:8">
      <c r="H4039" s="126"/>
    </row>
    <row r="4040" customHeight="1" spans="8:8">
      <c r="H4040" s="126"/>
    </row>
    <row r="4041" customHeight="1" spans="8:8">
      <c r="H4041" s="126"/>
    </row>
    <row r="4042" customHeight="1" spans="8:8">
      <c r="H4042" s="126"/>
    </row>
    <row r="4043" customHeight="1" spans="8:8">
      <c r="H4043" s="126"/>
    </row>
    <row r="4044" customHeight="1" spans="8:8">
      <c r="H4044" s="126"/>
    </row>
    <row r="4045" customHeight="1" spans="8:8">
      <c r="H4045" s="126"/>
    </row>
    <row r="4046" customHeight="1" spans="8:8">
      <c r="H4046" s="126"/>
    </row>
    <row r="4047" customHeight="1" spans="8:8">
      <c r="H4047" s="126"/>
    </row>
    <row r="4048" customHeight="1" spans="8:8">
      <c r="H4048" s="126"/>
    </row>
    <row r="4049" customHeight="1" spans="8:8">
      <c r="H4049" s="126"/>
    </row>
    <row r="4050" customHeight="1" spans="8:8">
      <c r="H4050" s="126"/>
    </row>
    <row r="4051" customHeight="1" spans="8:8">
      <c r="H4051" s="126"/>
    </row>
    <row r="4052" customHeight="1" spans="8:8">
      <c r="H4052" s="126"/>
    </row>
    <row r="4053" customHeight="1" spans="8:8">
      <c r="H4053" s="126"/>
    </row>
    <row r="4054" customHeight="1" spans="8:8">
      <c r="H4054" s="126"/>
    </row>
    <row r="4055" customHeight="1" spans="8:8">
      <c r="H4055" s="126"/>
    </row>
    <row r="4056" customHeight="1" spans="8:8">
      <c r="H4056" s="126"/>
    </row>
    <row r="4057" customHeight="1" spans="8:8">
      <c r="H4057" s="126"/>
    </row>
    <row r="4058" customHeight="1" spans="8:8">
      <c r="H4058" s="126"/>
    </row>
    <row r="4059" customHeight="1" spans="8:8">
      <c r="H4059" s="126"/>
    </row>
    <row r="4060" customHeight="1" spans="8:8">
      <c r="H4060" s="126"/>
    </row>
    <row r="4061" customHeight="1" spans="8:8">
      <c r="H4061" s="126"/>
    </row>
    <row r="4062" customHeight="1" spans="8:8">
      <c r="H4062" s="126"/>
    </row>
    <row r="4063" customHeight="1" spans="8:8">
      <c r="H4063" s="126"/>
    </row>
    <row r="4064" customHeight="1" spans="8:8">
      <c r="H4064" s="126"/>
    </row>
    <row r="4065" customHeight="1" spans="8:8">
      <c r="H4065" s="126"/>
    </row>
    <row r="4066" customHeight="1" spans="8:8">
      <c r="H4066" s="126"/>
    </row>
    <row r="4067" customHeight="1" spans="8:8">
      <c r="H4067" s="126"/>
    </row>
    <row r="4068" customHeight="1" spans="8:8">
      <c r="H4068" s="126"/>
    </row>
    <row r="4069" customHeight="1" spans="8:8">
      <c r="H4069" s="126"/>
    </row>
    <row r="4070" customHeight="1" spans="8:8">
      <c r="H4070" s="126"/>
    </row>
    <row r="4071" customHeight="1" spans="8:8">
      <c r="H4071" s="126"/>
    </row>
    <row r="4072" customHeight="1" spans="8:8">
      <c r="H4072" s="126"/>
    </row>
    <row r="4073" customHeight="1" spans="8:8">
      <c r="H4073" s="126"/>
    </row>
    <row r="4074" customHeight="1" spans="8:8">
      <c r="H4074" s="126"/>
    </row>
    <row r="4075" customHeight="1" spans="8:8">
      <c r="H4075" s="126"/>
    </row>
    <row r="4076" customHeight="1" spans="8:8">
      <c r="H4076" s="126"/>
    </row>
    <row r="4077" customHeight="1" spans="8:8">
      <c r="H4077" s="126"/>
    </row>
    <row r="4078" customHeight="1" spans="8:8">
      <c r="H4078" s="126"/>
    </row>
    <row r="4079" customHeight="1" spans="8:8">
      <c r="H4079" s="126"/>
    </row>
    <row r="4080" customHeight="1" spans="8:8">
      <c r="H4080" s="126"/>
    </row>
    <row r="4081" customHeight="1" spans="8:8">
      <c r="H4081" s="126"/>
    </row>
    <row r="4082" customHeight="1" spans="8:8">
      <c r="H4082" s="126"/>
    </row>
    <row r="4083" customHeight="1" spans="8:8">
      <c r="H4083" s="126"/>
    </row>
    <row r="4084" customHeight="1" spans="8:8">
      <c r="H4084" s="126"/>
    </row>
    <row r="4085" customHeight="1" spans="8:8">
      <c r="H4085" s="126"/>
    </row>
    <row r="4086" customHeight="1" spans="8:8">
      <c r="H4086" s="126"/>
    </row>
    <row r="4087" customHeight="1" spans="8:8">
      <c r="H4087" s="126"/>
    </row>
    <row r="4088" customHeight="1" spans="8:8">
      <c r="H4088" s="126"/>
    </row>
    <row r="4089" customHeight="1" spans="8:8">
      <c r="H4089" s="126"/>
    </row>
    <row r="4090" customHeight="1" spans="8:8">
      <c r="H4090" s="126"/>
    </row>
    <row r="4091" customHeight="1" spans="8:8">
      <c r="H4091" s="126"/>
    </row>
    <row r="4092" customHeight="1" spans="8:8">
      <c r="H4092" s="126"/>
    </row>
    <row r="4093" customHeight="1" spans="8:8">
      <c r="H4093" s="126"/>
    </row>
    <row r="4094" customHeight="1" spans="8:8">
      <c r="H4094" s="126"/>
    </row>
    <row r="4095" customHeight="1" spans="8:8">
      <c r="H4095" s="126"/>
    </row>
    <row r="4096" customHeight="1" spans="8:8">
      <c r="H4096" s="126"/>
    </row>
    <row r="4097" customHeight="1" spans="8:8">
      <c r="H4097" s="126"/>
    </row>
    <row r="4098" customHeight="1" spans="8:8">
      <c r="H4098" s="126"/>
    </row>
    <row r="4099" customHeight="1" spans="8:8">
      <c r="H4099" s="126"/>
    </row>
    <row r="4100" customHeight="1" spans="8:8">
      <c r="H4100" s="126"/>
    </row>
    <row r="4101" customHeight="1" spans="8:8">
      <c r="H4101" s="126"/>
    </row>
    <row r="4102" customHeight="1" spans="8:8">
      <c r="H4102" s="126"/>
    </row>
    <row r="4103" customHeight="1" spans="8:8">
      <c r="H4103" s="126"/>
    </row>
    <row r="4104" customHeight="1" spans="8:8">
      <c r="H4104" s="126"/>
    </row>
    <row r="4105" customHeight="1" spans="8:8">
      <c r="H4105" s="126"/>
    </row>
    <row r="4106" customHeight="1" spans="8:8">
      <c r="H4106" s="126"/>
    </row>
    <row r="4107" customHeight="1" spans="8:8">
      <c r="H4107" s="126"/>
    </row>
    <row r="4108" customHeight="1" spans="8:8">
      <c r="H4108" s="126"/>
    </row>
    <row r="4109" customHeight="1" spans="8:8">
      <c r="H4109" s="126"/>
    </row>
    <row r="4110" customHeight="1" spans="8:8">
      <c r="H4110" s="126"/>
    </row>
    <row r="4111" customHeight="1" spans="8:8">
      <c r="H4111" s="126"/>
    </row>
    <row r="4112" customHeight="1" spans="8:8">
      <c r="H4112" s="126"/>
    </row>
    <row r="4113" customHeight="1" spans="8:8">
      <c r="H4113" s="126"/>
    </row>
    <row r="4114" customHeight="1" spans="8:8">
      <c r="H4114" s="126"/>
    </row>
    <row r="4115" customHeight="1" spans="8:8">
      <c r="H4115" s="126"/>
    </row>
    <row r="4116" customHeight="1" spans="8:8">
      <c r="H4116" s="126"/>
    </row>
    <row r="4117" customHeight="1" spans="8:8">
      <c r="H4117" s="126"/>
    </row>
    <row r="4118" customHeight="1" spans="8:8">
      <c r="H4118" s="126"/>
    </row>
    <row r="4119" customHeight="1" spans="8:8">
      <c r="H4119" s="126"/>
    </row>
    <row r="4120" customHeight="1" spans="8:8">
      <c r="H4120" s="126"/>
    </row>
    <row r="4121" customHeight="1" spans="8:8">
      <c r="H4121" s="126"/>
    </row>
    <row r="4122" customHeight="1" spans="8:8">
      <c r="H4122" s="126"/>
    </row>
    <row r="4123" customHeight="1" spans="8:8">
      <c r="H4123" s="126"/>
    </row>
    <row r="4124" customHeight="1" spans="8:8">
      <c r="H4124" s="126"/>
    </row>
    <row r="4125" customHeight="1" spans="8:8">
      <c r="H4125" s="126"/>
    </row>
    <row r="4126" customHeight="1" spans="8:8">
      <c r="H4126" s="126"/>
    </row>
    <row r="4127" customHeight="1" spans="8:8">
      <c r="H4127" s="126"/>
    </row>
    <row r="4128" customHeight="1" spans="8:8">
      <c r="H4128" s="126"/>
    </row>
    <row r="4129" customHeight="1" spans="8:8">
      <c r="H4129" s="126"/>
    </row>
    <row r="4130" customHeight="1" spans="8:8">
      <c r="H4130" s="126"/>
    </row>
    <row r="4131" customHeight="1" spans="8:8">
      <c r="H4131" s="126"/>
    </row>
    <row r="4132" customHeight="1" spans="8:8">
      <c r="H4132" s="126"/>
    </row>
    <row r="4133" customHeight="1" spans="8:8">
      <c r="H4133" s="126"/>
    </row>
    <row r="4134" customHeight="1" spans="8:8">
      <c r="H4134" s="126"/>
    </row>
    <row r="4135" customHeight="1" spans="8:8">
      <c r="H4135" s="126"/>
    </row>
    <row r="4136" customHeight="1" spans="8:8">
      <c r="H4136" s="126"/>
    </row>
    <row r="4137" customHeight="1" spans="8:8">
      <c r="H4137" s="126"/>
    </row>
    <row r="4138" customHeight="1" spans="8:8">
      <c r="H4138" s="126"/>
    </row>
    <row r="4139" customHeight="1" spans="8:8">
      <c r="H4139" s="126"/>
    </row>
    <row r="4140" customHeight="1" spans="8:8">
      <c r="H4140" s="126"/>
    </row>
    <row r="4141" customHeight="1" spans="8:8">
      <c r="H4141" s="126"/>
    </row>
    <row r="4142" customHeight="1" spans="8:8">
      <c r="H4142" s="126"/>
    </row>
    <row r="4143" customHeight="1" spans="8:8">
      <c r="H4143" s="126"/>
    </row>
    <row r="4144" customHeight="1" spans="8:8">
      <c r="H4144" s="126"/>
    </row>
    <row r="4145" customHeight="1" spans="8:8">
      <c r="H4145" s="126"/>
    </row>
    <row r="4146" customHeight="1" spans="8:8">
      <c r="H4146" s="126"/>
    </row>
    <row r="4147" customHeight="1" spans="8:8">
      <c r="H4147" s="126"/>
    </row>
    <row r="4148" customHeight="1" spans="8:8">
      <c r="H4148" s="126"/>
    </row>
    <row r="4149" customHeight="1" spans="8:8">
      <c r="H4149" s="126"/>
    </row>
    <row r="4150" customHeight="1" spans="8:8">
      <c r="H4150" s="126"/>
    </row>
    <row r="4151" customHeight="1" spans="8:8">
      <c r="H4151" s="126"/>
    </row>
    <row r="4152" customHeight="1" spans="8:8">
      <c r="H4152" s="126"/>
    </row>
    <row r="4153" customHeight="1" spans="8:8">
      <c r="H4153" s="126"/>
    </row>
    <row r="4154" customHeight="1" spans="8:8">
      <c r="H4154" s="126"/>
    </row>
    <row r="4155" customHeight="1" spans="8:8">
      <c r="H4155" s="126"/>
    </row>
    <row r="4156" customHeight="1" spans="8:8">
      <c r="H4156" s="126"/>
    </row>
    <row r="4157" customHeight="1" spans="8:8">
      <c r="H4157" s="126"/>
    </row>
    <row r="4158" customHeight="1" spans="8:8">
      <c r="H4158" s="126"/>
    </row>
    <row r="4159" customHeight="1" spans="8:8">
      <c r="H4159" s="126"/>
    </row>
    <row r="4160" customHeight="1" spans="8:8">
      <c r="H4160" s="126"/>
    </row>
    <row r="4161" customHeight="1" spans="8:8">
      <c r="H4161" s="126"/>
    </row>
    <row r="4162" customHeight="1" spans="8:8">
      <c r="H4162" s="126"/>
    </row>
    <row r="4163" customHeight="1" spans="8:8">
      <c r="H4163" s="126"/>
    </row>
    <row r="4164" customHeight="1" spans="8:8">
      <c r="H4164" s="126"/>
    </row>
    <row r="4165" customHeight="1" spans="8:8">
      <c r="H4165" s="126"/>
    </row>
    <row r="4166" customHeight="1" spans="8:8">
      <c r="H4166" s="126"/>
    </row>
    <row r="4167" customHeight="1" spans="8:8">
      <c r="H4167" s="126"/>
    </row>
    <row r="4168" customHeight="1" spans="8:8">
      <c r="H4168" s="126"/>
    </row>
    <row r="4169" customHeight="1" spans="8:8">
      <c r="H4169" s="126"/>
    </row>
    <row r="4170" customHeight="1" spans="8:8">
      <c r="H4170" s="126"/>
    </row>
    <row r="4171" customHeight="1" spans="8:8">
      <c r="H4171" s="126"/>
    </row>
    <row r="4172" customHeight="1" spans="8:8">
      <c r="H4172" s="126"/>
    </row>
    <row r="4173" customHeight="1" spans="8:8">
      <c r="H4173" s="126"/>
    </row>
    <row r="4174" customHeight="1" spans="8:8">
      <c r="H4174" s="126"/>
    </row>
    <row r="4175" customHeight="1" spans="8:8">
      <c r="H4175" s="126"/>
    </row>
    <row r="4176" customHeight="1" spans="8:8">
      <c r="H4176" s="126"/>
    </row>
    <row r="4177" customHeight="1" spans="8:8">
      <c r="H4177" s="126"/>
    </row>
    <row r="4178" customHeight="1" spans="8:8">
      <c r="H4178" s="126"/>
    </row>
    <row r="4179" customHeight="1" spans="8:8">
      <c r="H4179" s="126"/>
    </row>
    <row r="4180" customHeight="1" spans="8:8">
      <c r="H4180" s="126"/>
    </row>
    <row r="4181" customHeight="1" spans="8:8">
      <c r="H4181" s="126"/>
    </row>
    <row r="4182" customHeight="1" spans="8:8">
      <c r="H4182" s="126"/>
    </row>
    <row r="4183" customHeight="1" spans="8:8">
      <c r="H4183" s="126"/>
    </row>
    <row r="4184" customHeight="1" spans="8:8">
      <c r="H4184" s="126"/>
    </row>
    <row r="4185" customHeight="1" spans="8:8">
      <c r="H4185" s="126"/>
    </row>
    <row r="4186" customHeight="1" spans="8:8">
      <c r="H4186" s="126"/>
    </row>
    <row r="4187" customHeight="1" spans="8:8">
      <c r="H4187" s="126"/>
    </row>
    <row r="4188" customHeight="1" spans="8:8">
      <c r="H4188" s="126"/>
    </row>
    <row r="4189" customHeight="1" spans="8:8">
      <c r="H4189" s="126"/>
    </row>
    <row r="4190" customHeight="1" spans="8:8">
      <c r="H4190" s="126"/>
    </row>
    <row r="4191" customHeight="1" spans="8:8">
      <c r="H4191" s="126"/>
    </row>
    <row r="4192" customHeight="1" spans="8:8">
      <c r="H4192" s="126"/>
    </row>
    <row r="4193" customHeight="1" spans="8:8">
      <c r="H4193" s="126"/>
    </row>
    <row r="4194" customHeight="1" spans="8:8">
      <c r="H4194" s="126"/>
    </row>
    <row r="4195" customHeight="1" spans="8:8">
      <c r="H4195" s="126"/>
    </row>
    <row r="4196" customHeight="1" spans="8:8">
      <c r="H4196" s="126"/>
    </row>
    <row r="4197" customHeight="1" spans="8:8">
      <c r="H4197" s="126"/>
    </row>
    <row r="4198" customHeight="1" spans="8:8">
      <c r="H4198" s="126"/>
    </row>
    <row r="4199" customHeight="1" spans="8:8">
      <c r="H4199" s="126"/>
    </row>
    <row r="4200" customHeight="1" spans="8:8">
      <c r="H4200" s="126"/>
    </row>
    <row r="4201" customHeight="1" spans="8:8">
      <c r="H4201" s="126"/>
    </row>
    <row r="4202" customHeight="1" spans="8:8">
      <c r="H4202" s="126"/>
    </row>
    <row r="4203" customHeight="1" spans="8:8">
      <c r="H4203" s="126"/>
    </row>
    <row r="4204" customHeight="1" spans="8:8">
      <c r="H4204" s="126"/>
    </row>
    <row r="4205" customHeight="1" spans="8:8">
      <c r="H4205" s="126"/>
    </row>
    <row r="4206" customHeight="1" spans="8:8">
      <c r="H4206" s="126"/>
    </row>
    <row r="4207" customHeight="1" spans="8:8">
      <c r="H4207" s="126"/>
    </row>
    <row r="4208" customHeight="1" spans="8:8">
      <c r="H4208" s="126"/>
    </row>
    <row r="4209" customHeight="1" spans="8:8">
      <c r="H4209" s="126"/>
    </row>
    <row r="4210" customHeight="1" spans="8:8">
      <c r="H4210" s="126"/>
    </row>
    <row r="4211" customHeight="1" spans="8:8">
      <c r="H4211" s="126"/>
    </row>
    <row r="4212" customHeight="1" spans="8:8">
      <c r="H4212" s="126"/>
    </row>
    <row r="4213" customHeight="1" spans="8:8">
      <c r="H4213" s="126"/>
    </row>
    <row r="4214" customHeight="1" spans="8:8">
      <c r="H4214" s="126"/>
    </row>
    <row r="4215" customHeight="1" spans="8:8">
      <c r="H4215" s="126"/>
    </row>
    <row r="4216" customHeight="1" spans="8:8">
      <c r="H4216" s="126"/>
    </row>
    <row r="4217" customHeight="1" spans="8:8">
      <c r="H4217" s="126"/>
    </row>
    <row r="4218" customHeight="1" spans="8:8">
      <c r="H4218" s="126"/>
    </row>
    <row r="4219" customHeight="1" spans="8:8">
      <c r="H4219" s="126"/>
    </row>
    <row r="4220" customHeight="1" spans="8:8">
      <c r="H4220" s="126"/>
    </row>
    <row r="4221" customHeight="1" spans="8:8">
      <c r="H4221" s="126"/>
    </row>
    <row r="4222" customHeight="1" spans="8:8">
      <c r="H4222" s="126"/>
    </row>
    <row r="4223" customHeight="1" spans="8:8">
      <c r="H4223" s="126"/>
    </row>
    <row r="4224" customHeight="1" spans="8:8">
      <c r="H4224" s="126"/>
    </row>
    <row r="4225" customHeight="1" spans="8:8">
      <c r="H4225" s="126"/>
    </row>
    <row r="4226" customHeight="1" spans="8:8">
      <c r="H4226" s="126"/>
    </row>
    <row r="4227" customHeight="1" spans="8:8">
      <c r="H4227" s="126"/>
    </row>
    <row r="4228" customHeight="1" spans="8:8">
      <c r="H4228" s="126"/>
    </row>
    <row r="4229" customHeight="1" spans="8:8">
      <c r="H4229" s="126"/>
    </row>
    <row r="4230" customHeight="1" spans="8:8">
      <c r="H4230" s="126"/>
    </row>
    <row r="4231" customHeight="1" spans="8:8">
      <c r="H4231" s="126"/>
    </row>
    <row r="4232" customHeight="1" spans="8:8">
      <c r="H4232" s="126"/>
    </row>
    <row r="4233" customHeight="1" spans="8:8">
      <c r="H4233" s="126"/>
    </row>
    <row r="4234" customHeight="1" spans="8:8">
      <c r="H4234" s="126"/>
    </row>
    <row r="4235" customHeight="1" spans="8:8">
      <c r="H4235" s="126"/>
    </row>
    <row r="4236" customHeight="1" spans="8:8">
      <c r="H4236" s="126"/>
    </row>
    <row r="4237" customHeight="1" spans="8:8">
      <c r="H4237" s="126"/>
    </row>
    <row r="4238" customHeight="1" spans="8:8">
      <c r="H4238" s="126"/>
    </row>
    <row r="4239" customHeight="1" spans="8:8">
      <c r="H4239" s="126"/>
    </row>
    <row r="4240" customHeight="1" spans="8:8">
      <c r="H4240" s="126"/>
    </row>
    <row r="4241" customHeight="1" spans="8:8">
      <c r="H4241" s="126"/>
    </row>
    <row r="4242" customHeight="1" spans="8:8">
      <c r="H4242" s="126"/>
    </row>
    <row r="4243" customHeight="1" spans="8:8">
      <c r="H4243" s="126"/>
    </row>
    <row r="4244" customHeight="1" spans="8:8">
      <c r="H4244" s="126"/>
    </row>
    <row r="4245" customHeight="1" spans="8:8">
      <c r="H4245" s="126"/>
    </row>
    <row r="4246" customHeight="1" spans="8:8">
      <c r="H4246" s="126"/>
    </row>
    <row r="4247" customHeight="1" spans="8:8">
      <c r="H4247" s="126"/>
    </row>
    <row r="4248" customHeight="1" spans="8:8">
      <c r="H4248" s="126"/>
    </row>
    <row r="4249" customHeight="1" spans="8:8">
      <c r="H4249" s="126"/>
    </row>
    <row r="4250" customHeight="1" spans="8:8">
      <c r="H4250" s="126"/>
    </row>
    <row r="4251" customHeight="1" spans="8:8">
      <c r="H4251" s="126"/>
    </row>
    <row r="4252" customHeight="1" spans="8:8">
      <c r="H4252" s="126"/>
    </row>
    <row r="4253" customHeight="1" spans="8:8">
      <c r="H4253" s="126"/>
    </row>
    <row r="4254" customHeight="1" spans="8:8">
      <c r="H4254" s="126"/>
    </row>
    <row r="4255" customHeight="1" spans="8:8">
      <c r="H4255" s="126"/>
    </row>
    <row r="4256" customHeight="1" spans="8:8">
      <c r="H4256" s="126"/>
    </row>
    <row r="4257" customHeight="1" spans="8:8">
      <c r="H4257" s="126"/>
    </row>
    <row r="4258" customHeight="1" spans="8:8">
      <c r="H4258" s="126"/>
    </row>
    <row r="4259" customHeight="1" spans="8:8">
      <c r="H4259" s="126"/>
    </row>
    <row r="4260" customHeight="1" spans="8:8">
      <c r="H4260" s="126"/>
    </row>
    <row r="4261" customHeight="1" spans="8:8">
      <c r="H4261" s="126"/>
    </row>
    <row r="4262" customHeight="1" spans="8:8">
      <c r="H4262" s="126"/>
    </row>
    <row r="4263" customHeight="1" spans="8:8">
      <c r="H4263" s="126"/>
    </row>
    <row r="4264" customHeight="1" spans="8:8">
      <c r="H4264" s="126"/>
    </row>
    <row r="4265" customHeight="1" spans="8:8">
      <c r="H4265" s="126"/>
    </row>
    <row r="4266" customHeight="1" spans="8:8">
      <c r="H4266" s="126"/>
    </row>
    <row r="4267" customHeight="1" spans="8:8">
      <c r="H4267" s="126"/>
    </row>
    <row r="4268" customHeight="1" spans="8:8">
      <c r="H4268" s="126"/>
    </row>
    <row r="4269" customHeight="1" spans="8:8">
      <c r="H4269" s="126"/>
    </row>
    <row r="4270" customHeight="1" spans="8:8">
      <c r="H4270" s="126"/>
    </row>
    <row r="4271" customHeight="1" spans="8:8">
      <c r="H4271" s="126"/>
    </row>
    <row r="4272" customHeight="1" spans="8:8">
      <c r="H4272" s="126"/>
    </row>
    <row r="4273" customHeight="1" spans="8:8">
      <c r="H4273" s="126"/>
    </row>
    <row r="4274" customHeight="1" spans="8:8">
      <c r="H4274" s="126"/>
    </row>
    <row r="4275" customHeight="1" spans="8:8">
      <c r="H4275" s="126"/>
    </row>
    <row r="4276" customHeight="1" spans="8:8">
      <c r="H4276" s="126"/>
    </row>
    <row r="4277" customHeight="1" spans="8:8">
      <c r="H4277" s="126"/>
    </row>
    <row r="4278" customHeight="1" spans="8:8">
      <c r="H4278" s="126"/>
    </row>
    <row r="4279" customHeight="1" spans="8:8">
      <c r="H4279" s="126"/>
    </row>
    <row r="4280" customHeight="1" spans="8:8">
      <c r="H4280" s="126"/>
    </row>
    <row r="4281" customHeight="1" spans="8:8">
      <c r="H4281" s="126"/>
    </row>
    <row r="4282" customHeight="1" spans="8:8">
      <c r="H4282" s="126"/>
    </row>
    <row r="4283" customHeight="1" spans="8:8">
      <c r="H4283" s="126"/>
    </row>
    <row r="4284" customHeight="1" spans="8:8">
      <c r="H4284" s="126"/>
    </row>
    <row r="4285" customHeight="1" spans="8:8">
      <c r="H4285" s="126"/>
    </row>
    <row r="4286" customHeight="1" spans="8:8">
      <c r="H4286" s="126"/>
    </row>
    <row r="4287" customHeight="1" spans="8:8">
      <c r="H4287" s="126"/>
    </row>
    <row r="4288" customHeight="1" spans="8:8">
      <c r="H4288" s="126"/>
    </row>
    <row r="4289" customHeight="1" spans="8:8">
      <c r="H4289" s="126"/>
    </row>
    <row r="4290" customHeight="1" spans="8:8">
      <c r="H4290" s="126"/>
    </row>
    <row r="4291" customHeight="1" spans="8:8">
      <c r="H4291" s="126"/>
    </row>
    <row r="4292" customHeight="1" spans="8:8">
      <c r="H4292" s="126"/>
    </row>
    <row r="4293" customHeight="1" spans="8:8">
      <c r="H4293" s="126"/>
    </row>
    <row r="4294" customHeight="1" spans="8:8">
      <c r="H4294" s="126"/>
    </row>
    <row r="4295" customHeight="1" spans="8:8">
      <c r="H4295" s="126"/>
    </row>
    <row r="4296" customHeight="1" spans="8:8">
      <c r="H4296" s="126"/>
    </row>
    <row r="4297" customHeight="1" spans="8:8">
      <c r="H4297" s="126"/>
    </row>
    <row r="4298" customHeight="1" spans="8:8">
      <c r="H4298" s="126"/>
    </row>
    <row r="4299" customHeight="1" spans="8:8">
      <c r="H4299" s="126"/>
    </row>
    <row r="4300" customHeight="1" spans="8:8">
      <c r="H4300" s="126"/>
    </row>
    <row r="4301" customHeight="1" spans="8:8">
      <c r="H4301" s="126"/>
    </row>
    <row r="4302" customHeight="1" spans="8:8">
      <c r="H4302" s="126"/>
    </row>
    <row r="4303" customHeight="1" spans="8:8">
      <c r="H4303" s="126"/>
    </row>
    <row r="4304" customHeight="1" spans="8:8">
      <c r="H4304" s="126"/>
    </row>
    <row r="4305" customHeight="1" spans="8:8">
      <c r="H4305" s="126"/>
    </row>
    <row r="4306" customHeight="1" spans="8:8">
      <c r="H4306" s="126"/>
    </row>
    <row r="4307" customHeight="1" spans="8:8">
      <c r="H4307" s="126"/>
    </row>
    <row r="4308" customHeight="1" spans="8:8">
      <c r="H4308" s="126"/>
    </row>
    <row r="4309" customHeight="1" spans="8:8">
      <c r="H4309" s="126"/>
    </row>
    <row r="4310" customHeight="1" spans="8:8">
      <c r="H4310" s="126"/>
    </row>
    <row r="4311" customHeight="1" spans="8:8">
      <c r="H4311" s="126"/>
    </row>
    <row r="4312" customHeight="1" spans="8:8">
      <c r="H4312" s="126"/>
    </row>
    <row r="4313" customHeight="1" spans="8:8">
      <c r="H4313" s="126"/>
    </row>
    <row r="4314" customHeight="1" spans="8:8">
      <c r="H4314" s="126"/>
    </row>
    <row r="4315" customHeight="1" spans="8:8">
      <c r="H4315" s="126"/>
    </row>
    <row r="4316" customHeight="1" spans="8:8">
      <c r="H4316" s="126"/>
    </row>
    <row r="4317" customHeight="1" spans="8:8">
      <c r="H4317" s="126"/>
    </row>
    <row r="4318" customHeight="1" spans="8:8">
      <c r="H4318" s="126"/>
    </row>
    <row r="4319" customHeight="1" spans="8:8">
      <c r="H4319" s="126"/>
    </row>
    <row r="4320" customHeight="1" spans="8:8">
      <c r="H4320" s="126"/>
    </row>
    <row r="4321" customHeight="1" spans="8:8">
      <c r="H4321" s="126"/>
    </row>
    <row r="4322" customHeight="1" spans="8:8">
      <c r="H4322" s="126"/>
    </row>
    <row r="4323" customHeight="1" spans="8:8">
      <c r="H4323" s="126"/>
    </row>
    <row r="4324" customHeight="1" spans="8:8">
      <c r="H4324" s="126"/>
    </row>
    <row r="4325" customHeight="1" spans="8:8">
      <c r="H4325" s="126"/>
    </row>
    <row r="4326" customHeight="1" spans="8:8">
      <c r="H4326" s="126"/>
    </row>
    <row r="4327" customHeight="1" spans="8:8">
      <c r="H4327" s="126"/>
    </row>
    <row r="4328" customHeight="1" spans="8:8">
      <c r="H4328" s="126"/>
    </row>
    <row r="4329" customHeight="1" spans="8:8">
      <c r="H4329" s="126"/>
    </row>
    <row r="4330" customHeight="1" spans="8:8">
      <c r="H4330" s="126"/>
    </row>
    <row r="4331" customHeight="1" spans="8:8">
      <c r="H4331" s="126"/>
    </row>
    <row r="4332" customHeight="1" spans="8:8">
      <c r="H4332" s="126"/>
    </row>
    <row r="4333" customHeight="1" spans="8:8">
      <c r="H4333" s="126"/>
    </row>
    <row r="4334" customHeight="1" spans="8:8">
      <c r="H4334" s="126"/>
    </row>
    <row r="4335" customHeight="1" spans="8:8">
      <c r="H4335" s="126"/>
    </row>
    <row r="4336" customHeight="1" spans="8:8">
      <c r="H4336" s="126"/>
    </row>
    <row r="4337" customHeight="1" spans="8:8">
      <c r="H4337" s="126"/>
    </row>
    <row r="4338" customHeight="1" spans="8:8">
      <c r="H4338" s="126"/>
    </row>
    <row r="4339" customHeight="1" spans="8:8">
      <c r="H4339" s="126"/>
    </row>
    <row r="4340" customHeight="1" spans="8:8">
      <c r="H4340" s="126"/>
    </row>
    <row r="4341" customHeight="1" spans="8:8">
      <c r="H4341" s="126"/>
    </row>
    <row r="4342" customHeight="1" spans="8:8">
      <c r="H4342" s="126"/>
    </row>
    <row r="4343" customHeight="1" spans="8:8">
      <c r="H4343" s="126"/>
    </row>
    <row r="4344" customHeight="1" spans="8:8">
      <c r="H4344" s="126"/>
    </row>
    <row r="4345" customHeight="1" spans="8:8">
      <c r="H4345" s="126"/>
    </row>
    <row r="4346" customHeight="1" spans="8:8">
      <c r="H4346" s="126"/>
    </row>
    <row r="4347" customHeight="1" spans="8:8">
      <c r="H4347" s="126"/>
    </row>
    <row r="4348" customHeight="1" spans="8:8">
      <c r="H4348" s="126"/>
    </row>
    <row r="4349" customHeight="1" spans="8:8">
      <c r="H4349" s="126"/>
    </row>
    <row r="4350" customHeight="1" spans="8:8">
      <c r="H4350" s="126"/>
    </row>
    <row r="4351" customHeight="1" spans="8:8">
      <c r="H4351" s="126"/>
    </row>
    <row r="4352" customHeight="1" spans="8:8">
      <c r="H4352" s="126"/>
    </row>
    <row r="4353" customHeight="1" spans="8:8">
      <c r="H4353" s="126"/>
    </row>
    <row r="4354" customHeight="1" spans="8:8">
      <c r="H4354" s="126"/>
    </row>
    <row r="4355" customHeight="1" spans="8:8">
      <c r="H4355" s="126"/>
    </row>
    <row r="4356" customHeight="1" spans="8:8">
      <c r="H4356" s="126"/>
    </row>
    <row r="4357" customHeight="1" spans="8:8">
      <c r="H4357" s="126"/>
    </row>
    <row r="4358" customHeight="1" spans="8:8">
      <c r="H4358" s="126"/>
    </row>
    <row r="4359" customHeight="1" spans="8:8">
      <c r="H4359" s="126"/>
    </row>
    <row r="4360" customHeight="1" spans="8:8">
      <c r="H4360" s="126"/>
    </row>
    <row r="4361" customHeight="1" spans="8:8">
      <c r="H4361" s="126"/>
    </row>
    <row r="4362" customHeight="1" spans="8:8">
      <c r="H4362" s="126"/>
    </row>
    <row r="4363" customHeight="1" spans="8:8">
      <c r="H4363" s="126"/>
    </row>
    <row r="4364" customHeight="1" spans="8:8">
      <c r="H4364" s="126"/>
    </row>
    <row r="4365" customHeight="1" spans="8:8">
      <c r="H4365" s="126"/>
    </row>
    <row r="4366" customHeight="1" spans="8:8">
      <c r="H4366" s="126"/>
    </row>
    <row r="4367" customHeight="1" spans="8:8">
      <c r="H4367" s="126"/>
    </row>
    <row r="4368" customHeight="1" spans="8:8">
      <c r="H4368" s="126"/>
    </row>
    <row r="4369" customHeight="1" spans="8:8">
      <c r="H4369" s="126"/>
    </row>
    <row r="4370" customHeight="1" spans="8:8">
      <c r="H4370" s="126"/>
    </row>
    <row r="4371" customHeight="1" spans="8:8">
      <c r="H4371" s="126"/>
    </row>
    <row r="4372" customHeight="1" spans="8:8">
      <c r="H4372" s="126"/>
    </row>
    <row r="4373" customHeight="1" spans="8:8">
      <c r="H4373" s="126"/>
    </row>
    <row r="4374" customHeight="1" spans="8:8">
      <c r="H4374" s="126"/>
    </row>
    <row r="4375" customHeight="1" spans="8:8">
      <c r="H4375" s="126"/>
    </row>
    <row r="4376" customHeight="1" spans="8:8">
      <c r="H4376" s="126"/>
    </row>
    <row r="4377" customHeight="1" spans="8:8">
      <c r="H4377" s="126"/>
    </row>
    <row r="4378" customHeight="1" spans="8:8">
      <c r="H4378" s="126"/>
    </row>
    <row r="4379" customHeight="1" spans="8:8">
      <c r="H4379" s="126"/>
    </row>
    <row r="4380" customHeight="1" spans="8:8">
      <c r="H4380" s="126"/>
    </row>
    <row r="4381" customHeight="1" spans="8:8">
      <c r="H4381" s="126"/>
    </row>
    <row r="4382" customHeight="1" spans="8:8">
      <c r="H4382" s="126"/>
    </row>
    <row r="4383" customHeight="1" spans="8:8">
      <c r="H4383" s="126"/>
    </row>
    <row r="4384" customHeight="1" spans="8:8">
      <c r="H4384" s="126"/>
    </row>
    <row r="4385" customHeight="1" spans="8:8">
      <c r="H4385" s="126"/>
    </row>
    <row r="4386" customHeight="1" spans="8:8">
      <c r="H4386" s="126"/>
    </row>
    <row r="4387" customHeight="1" spans="8:8">
      <c r="H4387" s="126"/>
    </row>
    <row r="4388" customHeight="1" spans="8:8">
      <c r="H4388" s="126"/>
    </row>
    <row r="4389" customHeight="1" spans="8:8">
      <c r="H4389" s="126"/>
    </row>
    <row r="4390" customHeight="1" spans="8:8">
      <c r="H4390" s="126"/>
    </row>
    <row r="4391" customHeight="1" spans="8:8">
      <c r="H4391" s="126"/>
    </row>
    <row r="4392" customHeight="1" spans="8:8">
      <c r="H4392" s="126"/>
    </row>
    <row r="4393" customHeight="1" spans="8:8">
      <c r="H4393" s="126"/>
    </row>
    <row r="4394" customHeight="1" spans="8:8">
      <c r="H4394" s="126"/>
    </row>
    <row r="4395" customHeight="1" spans="8:8">
      <c r="H4395" s="126"/>
    </row>
    <row r="4396" customHeight="1" spans="8:8">
      <c r="H4396" s="126"/>
    </row>
    <row r="4397" customHeight="1" spans="8:8">
      <c r="H4397" s="126"/>
    </row>
    <row r="4398" customHeight="1" spans="8:8">
      <c r="H4398" s="126"/>
    </row>
    <row r="4399" customHeight="1" spans="8:8">
      <c r="H4399" s="126"/>
    </row>
    <row r="4400" customHeight="1" spans="8:8">
      <c r="H4400" s="126"/>
    </row>
    <row r="4401" customHeight="1" spans="8:8">
      <c r="H4401" s="126"/>
    </row>
    <row r="4402" customHeight="1" spans="8:8">
      <c r="H4402" s="126"/>
    </row>
    <row r="4403" customHeight="1" spans="8:8">
      <c r="H4403" s="126"/>
    </row>
    <row r="4404" customHeight="1" spans="8:8">
      <c r="H4404" s="126"/>
    </row>
    <row r="4405" customHeight="1" spans="8:8">
      <c r="H4405" s="126"/>
    </row>
    <row r="4406" customHeight="1" spans="8:8">
      <c r="H4406" s="126"/>
    </row>
    <row r="4407" customHeight="1" spans="8:8">
      <c r="H4407" s="126"/>
    </row>
    <row r="4408" customHeight="1" spans="8:8">
      <c r="H4408" s="126"/>
    </row>
    <row r="4409" customHeight="1" spans="8:8">
      <c r="H4409" s="126"/>
    </row>
    <row r="4410" customHeight="1" spans="8:8">
      <c r="H4410" s="126"/>
    </row>
    <row r="4411" customHeight="1" spans="8:8">
      <c r="H4411" s="126"/>
    </row>
    <row r="4412" customHeight="1" spans="8:8">
      <c r="H4412" s="126"/>
    </row>
    <row r="4413" customHeight="1" spans="8:8">
      <c r="H4413" s="126"/>
    </row>
    <row r="4414" customHeight="1" spans="8:8">
      <c r="H4414" s="126"/>
    </row>
    <row r="4415" customHeight="1" spans="8:8">
      <c r="H4415" s="126"/>
    </row>
    <row r="4416" customHeight="1" spans="8:8">
      <c r="H4416" s="126"/>
    </row>
    <row r="4417" customHeight="1" spans="8:8">
      <c r="H4417" s="126"/>
    </row>
    <row r="4418" customHeight="1" spans="8:8">
      <c r="H4418" s="126"/>
    </row>
    <row r="4419" customHeight="1" spans="8:8">
      <c r="H4419" s="126"/>
    </row>
    <row r="4420" customHeight="1" spans="8:8">
      <c r="H4420" s="126"/>
    </row>
    <row r="4421" customHeight="1" spans="8:8">
      <c r="H4421" s="126"/>
    </row>
    <row r="4422" customHeight="1" spans="8:8">
      <c r="H4422" s="126"/>
    </row>
    <row r="4423" customHeight="1" spans="8:8">
      <c r="H4423" s="126"/>
    </row>
    <row r="4424" customHeight="1" spans="8:8">
      <c r="H4424" s="126"/>
    </row>
    <row r="4425" customHeight="1" spans="8:8">
      <c r="H4425" s="126"/>
    </row>
    <row r="4426" customHeight="1" spans="8:8">
      <c r="H4426" s="126"/>
    </row>
    <row r="4427" customHeight="1" spans="8:8">
      <c r="H4427" s="126"/>
    </row>
    <row r="4428" customHeight="1" spans="8:8">
      <c r="H4428" s="126"/>
    </row>
    <row r="4429" customHeight="1" spans="8:8">
      <c r="H4429" s="126"/>
    </row>
    <row r="4430" customHeight="1" spans="8:8">
      <c r="H4430" s="126"/>
    </row>
    <row r="4431" customHeight="1" spans="8:8">
      <c r="H4431" s="126"/>
    </row>
    <row r="4432" customHeight="1" spans="8:8">
      <c r="H4432" s="126"/>
    </row>
    <row r="4433" customHeight="1" spans="8:8">
      <c r="H4433" s="126"/>
    </row>
    <row r="4434" customHeight="1" spans="8:8">
      <c r="H4434" s="126"/>
    </row>
    <row r="4435" customHeight="1" spans="8:8">
      <c r="H4435" s="126"/>
    </row>
    <row r="4436" customHeight="1" spans="8:8">
      <c r="H4436" s="126"/>
    </row>
    <row r="4437" customHeight="1" spans="8:8">
      <c r="H4437" s="126"/>
    </row>
    <row r="4438" customHeight="1" spans="8:8">
      <c r="H4438" s="126"/>
    </row>
    <row r="4439" customHeight="1" spans="8:8">
      <c r="H4439" s="126"/>
    </row>
    <row r="4440" customHeight="1" spans="8:8">
      <c r="H4440" s="126"/>
    </row>
    <row r="4441" customHeight="1" spans="8:8">
      <c r="H4441" s="126"/>
    </row>
    <row r="4442" customHeight="1" spans="8:8">
      <c r="H4442" s="126"/>
    </row>
    <row r="4443" customHeight="1" spans="8:8">
      <c r="H4443" s="126"/>
    </row>
    <row r="4444" customHeight="1" spans="8:8">
      <c r="H4444" s="126"/>
    </row>
    <row r="4445" customHeight="1" spans="8:8">
      <c r="H4445" s="126"/>
    </row>
    <row r="4446" customHeight="1" spans="8:8">
      <c r="H4446" s="126"/>
    </row>
    <row r="4447" customHeight="1" spans="8:8">
      <c r="H4447" s="126"/>
    </row>
    <row r="4448" customHeight="1" spans="8:8">
      <c r="H4448" s="126"/>
    </row>
    <row r="4449" customHeight="1" spans="8:8">
      <c r="H4449" s="126"/>
    </row>
    <row r="4450" customHeight="1" spans="8:8">
      <c r="H4450" s="126"/>
    </row>
    <row r="4451" customHeight="1" spans="8:8">
      <c r="H4451" s="126"/>
    </row>
    <row r="4452" customHeight="1" spans="8:8">
      <c r="H4452" s="126"/>
    </row>
    <row r="4453" customHeight="1" spans="8:8">
      <c r="H4453" s="126"/>
    </row>
    <row r="4454" customHeight="1" spans="8:8">
      <c r="H4454" s="126"/>
    </row>
    <row r="4455" customHeight="1" spans="8:8">
      <c r="H4455" s="126"/>
    </row>
    <row r="4456" customHeight="1" spans="8:8">
      <c r="H4456" s="126"/>
    </row>
    <row r="4457" customHeight="1" spans="8:8">
      <c r="H4457" s="126"/>
    </row>
    <row r="4458" customHeight="1" spans="8:8">
      <c r="H4458" s="126"/>
    </row>
    <row r="4459" customHeight="1" spans="8:8">
      <c r="H4459" s="126"/>
    </row>
    <row r="4460" customHeight="1" spans="8:8">
      <c r="H4460" s="126"/>
    </row>
    <row r="4461" customHeight="1" spans="8:8">
      <c r="H4461" s="126"/>
    </row>
    <row r="4462" customHeight="1" spans="8:8">
      <c r="H4462" s="126"/>
    </row>
    <row r="4463" customHeight="1" spans="8:8">
      <c r="H4463" s="126"/>
    </row>
    <row r="4464" customHeight="1" spans="8:8">
      <c r="H4464" s="126"/>
    </row>
    <row r="4465" customHeight="1" spans="8:8">
      <c r="H4465" s="126"/>
    </row>
    <row r="4466" customHeight="1" spans="8:8">
      <c r="H4466" s="126"/>
    </row>
    <row r="4467" customHeight="1" spans="8:8">
      <c r="H4467" s="126"/>
    </row>
    <row r="4468" customHeight="1" spans="8:8">
      <c r="H4468" s="126"/>
    </row>
    <row r="4469" customHeight="1" spans="8:8">
      <c r="H4469" s="126"/>
    </row>
    <row r="4470" customHeight="1" spans="8:8">
      <c r="H4470" s="126"/>
    </row>
    <row r="4471" customHeight="1" spans="8:8">
      <c r="H4471" s="126"/>
    </row>
    <row r="4472" customHeight="1" spans="8:8">
      <c r="H4472" s="126"/>
    </row>
    <row r="4473" customHeight="1" spans="8:8">
      <c r="H4473" s="126"/>
    </row>
    <row r="4474" customHeight="1" spans="8:8">
      <c r="H4474" s="126"/>
    </row>
    <row r="4475" customHeight="1" spans="8:8">
      <c r="H4475" s="126"/>
    </row>
    <row r="4476" customHeight="1" spans="8:8">
      <c r="H4476" s="126"/>
    </row>
    <row r="4477" customHeight="1" spans="8:8">
      <c r="H4477" s="126"/>
    </row>
    <row r="4478" customHeight="1" spans="8:8">
      <c r="H4478" s="126"/>
    </row>
    <row r="4479" customHeight="1" spans="8:8">
      <c r="H4479" s="126"/>
    </row>
    <row r="4480" customHeight="1" spans="8:8">
      <c r="H4480" s="126"/>
    </row>
    <row r="4481" customHeight="1" spans="8:8">
      <c r="H4481" s="126"/>
    </row>
    <row r="4482" customHeight="1" spans="8:8">
      <c r="H4482" s="126"/>
    </row>
    <row r="4483" customHeight="1" spans="8:8">
      <c r="H4483" s="126"/>
    </row>
    <row r="4484" customHeight="1" spans="8:8">
      <c r="H4484" s="126"/>
    </row>
    <row r="4485" customHeight="1" spans="8:8">
      <c r="H4485" s="126"/>
    </row>
    <row r="4486" customHeight="1" spans="8:8">
      <c r="H4486" s="126"/>
    </row>
    <row r="4487" customHeight="1" spans="8:8">
      <c r="H4487" s="126"/>
    </row>
    <row r="4488" customHeight="1" spans="8:8">
      <c r="H4488" s="126"/>
    </row>
    <row r="4489" customHeight="1" spans="8:8">
      <c r="H4489" s="126"/>
    </row>
    <row r="4490" customHeight="1" spans="8:8">
      <c r="H4490" s="126"/>
    </row>
    <row r="4491" customHeight="1" spans="8:8">
      <c r="H4491" s="126"/>
    </row>
    <row r="4492" customHeight="1" spans="8:8">
      <c r="H4492" s="126"/>
    </row>
    <row r="4493" customHeight="1" spans="8:8">
      <c r="H4493" s="126"/>
    </row>
    <row r="4494" customHeight="1" spans="8:8">
      <c r="H4494" s="126"/>
    </row>
    <row r="4495" customHeight="1" spans="8:8">
      <c r="H4495" s="126"/>
    </row>
    <row r="4496" customHeight="1" spans="8:8">
      <c r="H4496" s="126"/>
    </row>
    <row r="4497" customHeight="1" spans="8:8">
      <c r="H4497" s="126"/>
    </row>
    <row r="4498" customHeight="1" spans="8:8">
      <c r="H4498" s="126"/>
    </row>
    <row r="4499" customHeight="1" spans="8:8">
      <c r="H4499" s="126"/>
    </row>
    <row r="4500" customHeight="1" spans="8:8">
      <c r="H4500" s="126"/>
    </row>
    <row r="4501" customHeight="1" spans="8:8">
      <c r="H4501" s="126"/>
    </row>
    <row r="4502" customHeight="1" spans="8:8">
      <c r="H4502" s="126"/>
    </row>
    <row r="4503" customHeight="1" spans="8:8">
      <c r="H4503" s="126"/>
    </row>
    <row r="4504" customHeight="1" spans="8:8">
      <c r="H4504" s="126"/>
    </row>
    <row r="4505" customHeight="1" spans="8:8">
      <c r="H4505" s="126"/>
    </row>
    <row r="4506" customHeight="1" spans="8:8">
      <c r="H4506" s="126"/>
    </row>
    <row r="4507" customHeight="1" spans="8:8">
      <c r="H4507" s="126"/>
    </row>
    <row r="4508" customHeight="1" spans="8:8">
      <c r="H4508" s="126"/>
    </row>
    <row r="4509" customHeight="1" spans="8:8">
      <c r="H4509" s="126"/>
    </row>
    <row r="4510" customHeight="1" spans="8:8">
      <c r="H4510" s="126"/>
    </row>
    <row r="4511" customHeight="1" spans="8:8">
      <c r="H4511" s="126"/>
    </row>
    <row r="4512" customHeight="1" spans="8:8">
      <c r="H4512" s="126"/>
    </row>
    <row r="4513" customHeight="1" spans="8:8">
      <c r="H4513" s="126"/>
    </row>
    <row r="4514" customHeight="1" spans="8:8">
      <c r="H4514" s="126"/>
    </row>
    <row r="4515" customHeight="1" spans="8:8">
      <c r="H4515" s="126"/>
    </row>
    <row r="4516" customHeight="1" spans="8:8">
      <c r="H4516" s="126"/>
    </row>
    <row r="4517" customHeight="1" spans="8:8">
      <c r="H4517" s="126"/>
    </row>
    <row r="4518" customHeight="1" spans="8:8">
      <c r="H4518" s="126"/>
    </row>
    <row r="4519" customHeight="1" spans="8:8">
      <c r="H4519" s="126"/>
    </row>
    <row r="4520" customHeight="1" spans="8:8">
      <c r="H4520" s="126"/>
    </row>
    <row r="4521" customHeight="1" spans="8:8">
      <c r="H4521" s="126"/>
    </row>
    <row r="4522" customHeight="1" spans="8:8">
      <c r="H4522" s="126"/>
    </row>
    <row r="4523" customHeight="1" spans="8:8">
      <c r="H4523" s="126"/>
    </row>
    <row r="4524" customHeight="1" spans="8:8">
      <c r="H4524" s="126"/>
    </row>
    <row r="4525" customHeight="1" spans="8:8">
      <c r="H4525" s="126"/>
    </row>
    <row r="4526" customHeight="1" spans="8:8">
      <c r="H4526" s="126"/>
    </row>
    <row r="4527" customHeight="1" spans="8:8">
      <c r="H4527" s="126"/>
    </row>
    <row r="4528" customHeight="1" spans="8:8">
      <c r="H4528" s="126"/>
    </row>
    <row r="4529" customHeight="1" spans="8:8">
      <c r="H4529" s="126"/>
    </row>
    <row r="4530" customHeight="1" spans="8:8">
      <c r="H4530" s="126"/>
    </row>
    <row r="4531" customHeight="1" spans="8:8">
      <c r="H4531" s="126"/>
    </row>
    <row r="4532" customHeight="1" spans="8:8">
      <c r="H4532" s="126"/>
    </row>
    <row r="4533" customHeight="1" spans="8:8">
      <c r="H4533" s="126"/>
    </row>
    <row r="4534" customHeight="1" spans="8:8">
      <c r="H4534" s="126"/>
    </row>
    <row r="4535" customHeight="1" spans="8:8">
      <c r="H4535" s="126"/>
    </row>
    <row r="4536" customHeight="1" spans="8:8">
      <c r="H4536" s="126"/>
    </row>
    <row r="4537" customHeight="1" spans="8:8">
      <c r="H4537" s="126"/>
    </row>
    <row r="4538" customHeight="1" spans="8:8">
      <c r="H4538" s="126"/>
    </row>
    <row r="4539" customHeight="1" spans="8:8">
      <c r="H4539" s="126"/>
    </row>
    <row r="4540" customHeight="1" spans="8:8">
      <c r="H4540" s="126"/>
    </row>
    <row r="4541" customHeight="1" spans="8:8">
      <c r="H4541" s="126"/>
    </row>
    <row r="4542" customHeight="1" spans="8:8">
      <c r="H4542" s="126"/>
    </row>
    <row r="4543" customHeight="1" spans="8:8">
      <c r="H4543" s="126"/>
    </row>
    <row r="4544" customHeight="1" spans="8:8">
      <c r="H4544" s="126"/>
    </row>
    <row r="4545" customHeight="1" spans="8:8">
      <c r="H4545" s="126"/>
    </row>
    <row r="4546" customHeight="1" spans="8:8">
      <c r="H4546" s="126"/>
    </row>
    <row r="4547" customHeight="1" spans="8:8">
      <c r="H4547" s="126"/>
    </row>
    <row r="4548" customHeight="1" spans="8:8">
      <c r="H4548" s="126"/>
    </row>
    <row r="4549" customHeight="1" spans="8:8">
      <c r="H4549" s="126"/>
    </row>
    <row r="4550" customHeight="1" spans="8:8">
      <c r="H4550" s="126"/>
    </row>
    <row r="4551" customHeight="1" spans="8:8">
      <c r="H4551" s="126"/>
    </row>
    <row r="4552" customHeight="1" spans="8:8">
      <c r="H4552" s="126"/>
    </row>
    <row r="4553" customHeight="1" spans="8:8">
      <c r="H4553" s="126"/>
    </row>
    <row r="4554" customHeight="1" spans="8:8">
      <c r="H4554" s="126"/>
    </row>
    <row r="4555" customHeight="1" spans="8:8">
      <c r="H4555" s="126"/>
    </row>
    <row r="4556" customHeight="1" spans="8:8">
      <c r="H4556" s="126"/>
    </row>
    <row r="4557" customHeight="1" spans="8:8">
      <c r="H4557" s="126"/>
    </row>
    <row r="4558" customHeight="1" spans="8:8">
      <c r="H4558" s="126"/>
    </row>
    <row r="4559" customHeight="1" spans="8:8">
      <c r="H4559" s="126"/>
    </row>
    <row r="4560" customHeight="1" spans="8:8">
      <c r="H4560" s="126"/>
    </row>
    <row r="4561" customHeight="1" spans="8:8">
      <c r="H4561" s="126"/>
    </row>
    <row r="4562" customHeight="1" spans="8:8">
      <c r="H4562" s="126"/>
    </row>
    <row r="4563" customHeight="1" spans="8:8">
      <c r="H4563" s="126"/>
    </row>
    <row r="4564" customHeight="1" spans="8:8">
      <c r="H4564" s="126"/>
    </row>
    <row r="4565" customHeight="1" spans="8:8">
      <c r="H4565" s="126"/>
    </row>
    <row r="4566" customHeight="1" spans="8:8">
      <c r="H4566" s="126"/>
    </row>
    <row r="4567" customHeight="1" spans="8:8">
      <c r="H4567" s="126"/>
    </row>
    <row r="4568" customHeight="1" spans="8:8">
      <c r="H4568" s="126"/>
    </row>
    <row r="4569" customHeight="1" spans="8:8">
      <c r="H4569" s="126"/>
    </row>
    <row r="4570" customHeight="1" spans="8:8">
      <c r="H4570" s="126"/>
    </row>
    <row r="4571" customHeight="1" spans="8:8">
      <c r="H4571" s="126"/>
    </row>
    <row r="4572" customHeight="1" spans="8:8">
      <c r="H4572" s="126"/>
    </row>
    <row r="4573" customHeight="1" spans="8:8">
      <c r="H4573" s="126"/>
    </row>
    <row r="4574" customHeight="1" spans="8:8">
      <c r="H4574" s="126"/>
    </row>
    <row r="4575" customHeight="1" spans="8:8">
      <c r="H4575" s="126"/>
    </row>
    <row r="4576" customHeight="1" spans="8:8">
      <c r="H4576" s="126"/>
    </row>
    <row r="4577" customHeight="1" spans="8:8">
      <c r="H4577" s="126"/>
    </row>
    <row r="4578" customHeight="1" spans="8:8">
      <c r="H4578" s="126"/>
    </row>
    <row r="4579" customHeight="1" spans="8:8">
      <c r="H4579" s="126"/>
    </row>
    <row r="4580" customHeight="1" spans="8:8">
      <c r="H4580" s="126"/>
    </row>
    <row r="4581" customHeight="1" spans="8:8">
      <c r="H4581" s="126"/>
    </row>
    <row r="4582" customHeight="1" spans="8:8">
      <c r="H4582" s="126"/>
    </row>
    <row r="4583" customHeight="1" spans="8:8">
      <c r="H4583" s="126"/>
    </row>
    <row r="4584" customHeight="1" spans="8:8">
      <c r="H4584" s="126"/>
    </row>
    <row r="4585" customHeight="1" spans="8:8">
      <c r="H4585" s="126"/>
    </row>
    <row r="4586" customHeight="1" spans="8:8">
      <c r="H4586" s="126"/>
    </row>
    <row r="4587" customHeight="1" spans="8:8">
      <c r="H4587" s="126"/>
    </row>
    <row r="4588" customHeight="1" spans="8:8">
      <c r="H4588" s="126"/>
    </row>
    <row r="4589" customHeight="1" spans="8:8">
      <c r="H4589" s="126"/>
    </row>
    <row r="4590" customHeight="1" spans="8:8">
      <c r="H4590" s="126"/>
    </row>
    <row r="4591" customHeight="1" spans="8:8">
      <c r="H4591" s="126"/>
    </row>
    <row r="4592" customHeight="1" spans="8:8">
      <c r="H4592" s="126"/>
    </row>
    <row r="4593" customHeight="1" spans="8:8">
      <c r="H4593" s="126"/>
    </row>
    <row r="4594" customHeight="1" spans="8:8">
      <c r="H4594" s="126"/>
    </row>
    <row r="4595" customHeight="1" spans="8:8">
      <c r="H4595" s="126"/>
    </row>
    <row r="4596" customHeight="1" spans="8:8">
      <c r="H4596" s="126"/>
    </row>
    <row r="4597" customHeight="1" spans="8:8">
      <c r="H4597" s="126"/>
    </row>
    <row r="4598" customHeight="1" spans="8:8">
      <c r="H4598" s="126"/>
    </row>
    <row r="4599" customHeight="1" spans="8:8">
      <c r="H4599" s="126"/>
    </row>
    <row r="4600" customHeight="1" spans="8:8">
      <c r="H4600" s="126"/>
    </row>
    <row r="4601" customHeight="1" spans="8:8">
      <c r="H4601" s="126"/>
    </row>
    <row r="4602" customHeight="1" spans="8:8">
      <c r="H4602" s="126"/>
    </row>
    <row r="4603" customHeight="1" spans="8:8">
      <c r="H4603" s="126"/>
    </row>
    <row r="4604" customHeight="1" spans="8:8">
      <c r="H4604" s="126"/>
    </row>
    <row r="4605" customHeight="1" spans="8:8">
      <c r="H4605" s="126"/>
    </row>
    <row r="4606" customHeight="1" spans="8:8">
      <c r="H4606" s="126"/>
    </row>
    <row r="4607" customHeight="1" spans="8:8">
      <c r="H4607" s="126"/>
    </row>
    <row r="4608" customHeight="1" spans="8:8">
      <c r="H4608" s="126"/>
    </row>
    <row r="4609" customHeight="1" spans="8:8">
      <c r="H4609" s="126"/>
    </row>
    <row r="4610" customHeight="1" spans="8:8">
      <c r="H4610" s="126"/>
    </row>
    <row r="4611" customHeight="1" spans="8:8">
      <c r="H4611" s="126"/>
    </row>
    <row r="4612" customHeight="1" spans="8:8">
      <c r="H4612" s="126"/>
    </row>
    <row r="4613" customHeight="1" spans="8:8">
      <c r="H4613" s="126"/>
    </row>
    <row r="4614" customHeight="1" spans="8:8">
      <c r="H4614" s="126"/>
    </row>
    <row r="4615" customHeight="1" spans="8:8">
      <c r="H4615" s="126"/>
    </row>
    <row r="4616" customHeight="1" spans="8:8">
      <c r="H4616" s="126"/>
    </row>
    <row r="4617" customHeight="1" spans="8:8">
      <c r="H4617" s="126"/>
    </row>
    <row r="4618" customHeight="1" spans="8:8">
      <c r="H4618" s="126"/>
    </row>
    <row r="4619" customHeight="1" spans="8:8">
      <c r="H4619" s="126"/>
    </row>
    <row r="4620" customHeight="1" spans="8:8">
      <c r="H4620" s="126"/>
    </row>
    <row r="4621" customHeight="1" spans="8:8">
      <c r="H4621" s="126"/>
    </row>
    <row r="4622" customHeight="1" spans="8:8">
      <c r="H4622" s="126"/>
    </row>
    <row r="4623" customHeight="1" spans="8:8">
      <c r="H4623" s="126"/>
    </row>
    <row r="4624" customHeight="1" spans="8:8">
      <c r="H4624" s="126"/>
    </row>
    <row r="4625" customHeight="1" spans="8:8">
      <c r="H4625" s="126"/>
    </row>
    <row r="4626" customHeight="1" spans="8:8">
      <c r="H4626" s="126"/>
    </row>
    <row r="4627" customHeight="1" spans="8:8">
      <c r="H4627" s="126"/>
    </row>
    <row r="4628" customHeight="1" spans="8:8">
      <c r="H4628" s="126"/>
    </row>
    <row r="4629" customHeight="1" spans="8:8">
      <c r="H4629" s="126"/>
    </row>
    <row r="4630" customHeight="1" spans="8:8">
      <c r="H4630" s="126"/>
    </row>
    <row r="4631" customHeight="1" spans="8:8">
      <c r="H4631" s="126"/>
    </row>
    <row r="4632" customHeight="1" spans="8:8">
      <c r="H4632" s="126"/>
    </row>
    <row r="4633" customHeight="1" spans="8:8">
      <c r="H4633" s="126"/>
    </row>
    <row r="4634" customHeight="1" spans="8:8">
      <c r="H4634" s="126"/>
    </row>
    <row r="4635" customHeight="1" spans="8:8">
      <c r="H4635" s="126"/>
    </row>
    <row r="4636" customHeight="1" spans="8:8">
      <c r="H4636" s="126"/>
    </row>
    <row r="4637" customHeight="1" spans="8:8">
      <c r="H4637" s="126"/>
    </row>
    <row r="4638" customHeight="1" spans="8:8">
      <c r="H4638" s="126"/>
    </row>
    <row r="4639" customHeight="1" spans="8:8">
      <c r="H4639" s="126"/>
    </row>
    <row r="4640" customHeight="1" spans="8:8">
      <c r="H4640" s="126"/>
    </row>
    <row r="4641" customHeight="1" spans="8:8">
      <c r="H4641" s="126"/>
    </row>
    <row r="4642" customHeight="1" spans="8:8">
      <c r="H4642" s="126"/>
    </row>
    <row r="4643" customHeight="1" spans="8:8">
      <c r="H4643" s="126"/>
    </row>
    <row r="4644" customHeight="1" spans="8:8">
      <c r="H4644" s="126"/>
    </row>
    <row r="4645" customHeight="1" spans="8:8">
      <c r="H4645" s="126"/>
    </row>
    <row r="4646" customHeight="1" spans="8:8">
      <c r="H4646" s="126"/>
    </row>
    <row r="4647" customHeight="1" spans="8:8">
      <c r="H4647" s="126"/>
    </row>
    <row r="4648" customHeight="1" spans="8:8">
      <c r="H4648" s="126"/>
    </row>
    <row r="4649" customHeight="1" spans="8:8">
      <c r="H4649" s="126"/>
    </row>
    <row r="4650" customHeight="1" spans="8:8">
      <c r="H4650" s="126"/>
    </row>
    <row r="4651" customHeight="1" spans="8:8">
      <c r="H4651" s="126"/>
    </row>
    <row r="4652" customHeight="1" spans="8:8">
      <c r="H4652" s="126"/>
    </row>
    <row r="4653" customHeight="1" spans="8:8">
      <c r="H4653" s="126"/>
    </row>
    <row r="4654" customHeight="1" spans="8:8">
      <c r="H4654" s="126"/>
    </row>
    <row r="4655" customHeight="1" spans="8:8">
      <c r="H4655" s="126"/>
    </row>
    <row r="4656" customHeight="1" spans="8:8">
      <c r="H4656" s="126"/>
    </row>
    <row r="4657" customHeight="1" spans="8:8">
      <c r="H4657" s="126"/>
    </row>
    <row r="4658" customHeight="1" spans="8:8">
      <c r="H4658" s="126"/>
    </row>
    <row r="4659" customHeight="1" spans="8:8">
      <c r="H4659" s="126"/>
    </row>
    <row r="4660" customHeight="1" spans="8:8">
      <c r="H4660" s="126"/>
    </row>
    <row r="4661" customHeight="1" spans="8:8">
      <c r="H4661" s="126"/>
    </row>
    <row r="4662" customHeight="1" spans="8:8">
      <c r="H4662" s="126"/>
    </row>
    <row r="4663" customHeight="1" spans="8:8">
      <c r="H4663" s="126"/>
    </row>
    <row r="4664" customHeight="1" spans="8:8">
      <c r="H4664" s="126"/>
    </row>
    <row r="4665" customHeight="1" spans="8:8">
      <c r="H4665" s="126"/>
    </row>
    <row r="4666" customHeight="1" spans="8:8">
      <c r="H4666" s="126"/>
    </row>
    <row r="4667" customHeight="1" spans="8:8">
      <c r="H4667" s="126"/>
    </row>
    <row r="4668" customHeight="1" spans="8:8">
      <c r="H4668" s="126"/>
    </row>
    <row r="4669" customHeight="1" spans="8:8">
      <c r="H4669" s="126"/>
    </row>
    <row r="4670" customHeight="1" spans="8:8">
      <c r="H4670" s="126"/>
    </row>
    <row r="4671" customHeight="1" spans="8:8">
      <c r="H4671" s="126"/>
    </row>
    <row r="4672" customHeight="1" spans="8:8">
      <c r="H4672" s="126"/>
    </row>
    <row r="4673" customHeight="1" spans="8:8">
      <c r="H4673" s="126"/>
    </row>
    <row r="4674" customHeight="1" spans="8:8">
      <c r="H4674" s="126"/>
    </row>
    <row r="4675" customHeight="1" spans="8:8">
      <c r="H4675" s="126"/>
    </row>
    <row r="4676" customHeight="1" spans="8:8">
      <c r="H4676" s="126"/>
    </row>
    <row r="4677" customHeight="1" spans="8:8">
      <c r="H4677" s="126"/>
    </row>
    <row r="4678" customHeight="1" spans="8:8">
      <c r="H4678" s="126"/>
    </row>
    <row r="4679" customHeight="1" spans="8:8">
      <c r="H4679" s="126"/>
    </row>
    <row r="4680" customHeight="1" spans="8:8">
      <c r="H4680" s="126"/>
    </row>
    <row r="4681" customHeight="1" spans="8:8">
      <c r="H4681" s="126"/>
    </row>
    <row r="4682" customHeight="1" spans="8:8">
      <c r="H4682" s="126"/>
    </row>
    <row r="4683" customHeight="1" spans="8:8">
      <c r="H4683" s="126"/>
    </row>
    <row r="4684" customHeight="1" spans="8:8">
      <c r="H4684" s="126"/>
    </row>
    <row r="4685" customHeight="1" spans="8:8">
      <c r="H4685" s="126"/>
    </row>
    <row r="4686" customHeight="1" spans="8:8">
      <c r="H4686" s="126"/>
    </row>
    <row r="4687" customHeight="1" spans="8:8">
      <c r="H4687" s="126"/>
    </row>
    <row r="4688" customHeight="1" spans="8:8">
      <c r="H4688" s="126"/>
    </row>
    <row r="4689" customHeight="1" spans="8:8">
      <c r="H4689" s="126"/>
    </row>
    <row r="4690" customHeight="1" spans="8:8">
      <c r="H4690" s="126"/>
    </row>
    <row r="4691" customHeight="1" spans="8:8">
      <c r="H4691" s="126"/>
    </row>
    <row r="4692" customHeight="1" spans="8:8">
      <c r="H4692" s="126"/>
    </row>
    <row r="4693" customHeight="1" spans="8:8">
      <c r="H4693" s="126"/>
    </row>
    <row r="4694" customHeight="1" spans="8:8">
      <c r="H4694" s="126"/>
    </row>
    <row r="4695" customHeight="1" spans="8:8">
      <c r="H4695" s="126"/>
    </row>
    <row r="4696" customHeight="1" spans="8:8">
      <c r="H4696" s="126"/>
    </row>
    <row r="4697" customHeight="1" spans="8:8">
      <c r="H4697" s="126"/>
    </row>
    <row r="4698" customHeight="1" spans="8:8">
      <c r="H4698" s="126"/>
    </row>
    <row r="4699" customHeight="1" spans="8:8">
      <c r="H4699" s="126"/>
    </row>
    <row r="4700" customHeight="1" spans="8:8">
      <c r="H4700" s="126"/>
    </row>
    <row r="4701" customHeight="1" spans="8:8">
      <c r="H4701" s="126"/>
    </row>
    <row r="4702" customHeight="1" spans="8:8">
      <c r="H4702" s="126"/>
    </row>
    <row r="4703" customHeight="1" spans="8:8">
      <c r="H4703" s="126"/>
    </row>
    <row r="4704" customHeight="1" spans="8:8">
      <c r="H4704" s="126"/>
    </row>
    <row r="4705" customHeight="1" spans="8:8">
      <c r="H4705" s="126"/>
    </row>
    <row r="4706" customHeight="1" spans="8:8">
      <c r="H4706" s="126"/>
    </row>
    <row r="4707" customHeight="1" spans="8:8">
      <c r="H4707" s="126"/>
    </row>
    <row r="4708" customHeight="1" spans="8:8">
      <c r="H4708" s="126"/>
    </row>
    <row r="4709" customHeight="1" spans="8:8">
      <c r="H4709" s="126"/>
    </row>
    <row r="4710" customHeight="1" spans="8:8">
      <c r="H4710" s="126"/>
    </row>
    <row r="4711" customHeight="1" spans="8:8">
      <c r="H4711" s="126"/>
    </row>
    <row r="4712" customHeight="1" spans="8:8">
      <c r="H4712" s="126"/>
    </row>
    <row r="4713" customHeight="1" spans="8:8">
      <c r="H4713" s="126"/>
    </row>
    <row r="4714" customHeight="1" spans="8:8">
      <c r="H4714" s="126"/>
    </row>
    <row r="4715" customHeight="1" spans="8:8">
      <c r="H4715" s="126"/>
    </row>
    <row r="4716" customHeight="1" spans="8:8">
      <c r="H4716" s="126"/>
    </row>
    <row r="4717" customHeight="1" spans="8:8">
      <c r="H4717" s="126"/>
    </row>
    <row r="4718" customHeight="1" spans="8:8">
      <c r="H4718" s="126"/>
    </row>
    <row r="4719" customHeight="1" spans="8:8">
      <c r="H4719" s="126"/>
    </row>
    <row r="4720" customHeight="1" spans="8:8">
      <c r="H4720" s="126"/>
    </row>
    <row r="4721" customHeight="1" spans="8:8">
      <c r="H4721" s="126"/>
    </row>
    <row r="4722" customHeight="1" spans="8:8">
      <c r="H4722" s="126"/>
    </row>
    <row r="4723" customHeight="1" spans="8:8">
      <c r="H4723" s="126"/>
    </row>
    <row r="4724" customHeight="1" spans="8:8">
      <c r="H4724" s="126"/>
    </row>
    <row r="4725" customHeight="1" spans="8:8">
      <c r="H4725" s="126"/>
    </row>
    <row r="4726" customHeight="1" spans="8:8">
      <c r="H4726" s="126"/>
    </row>
    <row r="4727" customHeight="1" spans="8:8">
      <c r="H4727" s="126"/>
    </row>
    <row r="4728" customHeight="1" spans="8:8">
      <c r="H4728" s="126"/>
    </row>
    <row r="4729" customHeight="1" spans="8:8">
      <c r="H4729" s="126"/>
    </row>
    <row r="4730" customHeight="1" spans="8:8">
      <c r="H4730" s="126"/>
    </row>
    <row r="4731" customHeight="1" spans="8:8">
      <c r="H4731" s="126"/>
    </row>
    <row r="4732" customHeight="1" spans="8:8">
      <c r="H4732" s="126"/>
    </row>
    <row r="4733" customHeight="1" spans="8:8">
      <c r="H4733" s="126"/>
    </row>
    <row r="4734" customHeight="1" spans="8:8">
      <c r="H4734" s="126"/>
    </row>
    <row r="4735" customHeight="1" spans="8:8">
      <c r="H4735" s="126"/>
    </row>
    <row r="4736" customHeight="1" spans="8:8">
      <c r="H4736" s="126"/>
    </row>
    <row r="4737" customHeight="1" spans="8:8">
      <c r="H4737" s="126"/>
    </row>
    <row r="4738" customHeight="1" spans="8:8">
      <c r="H4738" s="126"/>
    </row>
    <row r="4739" customHeight="1" spans="8:8">
      <c r="H4739" s="126"/>
    </row>
    <row r="4740" customHeight="1" spans="8:8">
      <c r="H4740" s="126"/>
    </row>
    <row r="4741" customHeight="1" spans="8:8">
      <c r="H4741" s="126"/>
    </row>
    <row r="4742" customHeight="1" spans="8:8">
      <c r="H4742" s="126"/>
    </row>
    <row r="4743" customHeight="1" spans="8:8">
      <c r="H4743" s="126"/>
    </row>
    <row r="4744" customHeight="1" spans="8:8">
      <c r="H4744" s="126"/>
    </row>
    <row r="4745" customHeight="1" spans="8:8">
      <c r="H4745" s="126"/>
    </row>
    <row r="4746" customHeight="1" spans="8:8">
      <c r="H4746" s="126"/>
    </row>
    <row r="4747" customHeight="1" spans="8:8">
      <c r="H4747" s="126"/>
    </row>
    <row r="4748" customHeight="1" spans="8:8">
      <c r="H4748" s="126"/>
    </row>
    <row r="4749" customHeight="1" spans="8:8">
      <c r="H4749" s="126"/>
    </row>
    <row r="4750" customHeight="1" spans="8:8">
      <c r="H4750" s="126"/>
    </row>
    <row r="4751" customHeight="1" spans="8:8">
      <c r="H4751" s="126"/>
    </row>
    <row r="4752" customHeight="1" spans="8:8">
      <c r="H4752" s="126"/>
    </row>
    <row r="4753" customHeight="1" spans="8:8">
      <c r="H4753" s="126"/>
    </row>
    <row r="4754" customHeight="1" spans="8:8">
      <c r="H4754" s="126"/>
    </row>
    <row r="4755" customHeight="1" spans="8:8">
      <c r="H4755" s="126"/>
    </row>
    <row r="4756" customHeight="1" spans="8:8">
      <c r="H4756" s="126"/>
    </row>
    <row r="4757" customHeight="1" spans="8:8">
      <c r="H4757" s="126"/>
    </row>
    <row r="4758" customHeight="1" spans="8:8">
      <c r="H4758" s="126"/>
    </row>
    <row r="4759" customHeight="1" spans="8:8">
      <c r="H4759" s="126"/>
    </row>
    <row r="4760" customHeight="1" spans="8:8">
      <c r="H4760" s="126"/>
    </row>
    <row r="4761" customHeight="1" spans="8:8">
      <c r="H4761" s="126"/>
    </row>
    <row r="4762" customHeight="1" spans="8:8">
      <c r="H4762" s="126"/>
    </row>
    <row r="4763" customHeight="1" spans="8:8">
      <c r="H4763" s="126"/>
    </row>
    <row r="4764" customHeight="1" spans="8:8">
      <c r="H4764" s="126"/>
    </row>
    <row r="4765" customHeight="1" spans="8:8">
      <c r="H4765" s="126"/>
    </row>
    <row r="4766" customHeight="1" spans="8:8">
      <c r="H4766" s="126"/>
    </row>
    <row r="4767" customHeight="1" spans="8:8">
      <c r="H4767" s="126"/>
    </row>
    <row r="4768" customHeight="1" spans="8:8">
      <c r="H4768" s="126"/>
    </row>
    <row r="4769" customHeight="1" spans="8:8">
      <c r="H4769" s="126"/>
    </row>
    <row r="4770" customHeight="1" spans="8:8">
      <c r="H4770" s="126"/>
    </row>
    <row r="4771" customHeight="1" spans="8:8">
      <c r="H4771" s="126"/>
    </row>
    <row r="4772" customHeight="1" spans="8:8">
      <c r="H4772" s="126"/>
    </row>
    <row r="4773" customHeight="1" spans="8:8">
      <c r="H4773" s="126"/>
    </row>
    <row r="4774" customHeight="1" spans="8:8">
      <c r="H4774" s="126"/>
    </row>
    <row r="4775" customHeight="1" spans="8:8">
      <c r="H4775" s="126"/>
    </row>
    <row r="4776" customHeight="1" spans="8:8">
      <c r="H4776" s="126"/>
    </row>
    <row r="4777" customHeight="1" spans="8:8">
      <c r="H4777" s="126"/>
    </row>
    <row r="4778" customHeight="1" spans="8:8">
      <c r="H4778" s="126"/>
    </row>
    <row r="4779" customHeight="1" spans="8:8">
      <c r="H4779" s="126"/>
    </row>
    <row r="4780" customHeight="1" spans="8:8">
      <c r="H4780" s="126"/>
    </row>
    <row r="4781" customHeight="1" spans="8:8">
      <c r="H4781" s="126"/>
    </row>
    <row r="4782" customHeight="1" spans="8:8">
      <c r="H4782" s="126"/>
    </row>
    <row r="4783" customHeight="1" spans="8:8">
      <c r="H4783" s="126"/>
    </row>
    <row r="4784" customHeight="1" spans="8:8">
      <c r="H4784" s="126"/>
    </row>
    <row r="4785" customHeight="1" spans="8:8">
      <c r="H4785" s="126"/>
    </row>
    <row r="4786" customHeight="1" spans="8:8">
      <c r="H4786" s="126"/>
    </row>
    <row r="4787" customHeight="1" spans="8:8">
      <c r="H4787" s="126"/>
    </row>
    <row r="4788" customHeight="1" spans="8:8">
      <c r="H4788" s="126"/>
    </row>
    <row r="4789" customHeight="1" spans="8:8">
      <c r="H4789" s="126"/>
    </row>
    <row r="4790" customHeight="1" spans="8:8">
      <c r="H4790" s="126"/>
    </row>
    <row r="4791" customHeight="1" spans="8:8">
      <c r="H4791" s="126"/>
    </row>
    <row r="4792" customHeight="1" spans="8:8">
      <c r="H4792" s="126"/>
    </row>
    <row r="4793" customHeight="1" spans="8:8">
      <c r="H4793" s="126"/>
    </row>
    <row r="4794" customHeight="1" spans="8:8">
      <c r="H4794" s="126"/>
    </row>
    <row r="4795" customHeight="1" spans="8:8">
      <c r="H4795" s="126"/>
    </row>
    <row r="4796" customHeight="1" spans="8:8">
      <c r="H4796" s="126"/>
    </row>
    <row r="4797" customHeight="1" spans="8:8">
      <c r="H4797" s="126"/>
    </row>
    <row r="4798" customHeight="1" spans="8:8">
      <c r="H4798" s="126"/>
    </row>
    <row r="4799" customHeight="1" spans="8:8">
      <c r="H4799" s="126"/>
    </row>
    <row r="4800" customHeight="1" spans="8:8">
      <c r="H4800" s="126"/>
    </row>
    <row r="4801" customHeight="1" spans="8:8">
      <c r="H4801" s="126"/>
    </row>
    <row r="4802" customHeight="1" spans="8:8">
      <c r="H4802" s="126"/>
    </row>
    <row r="4803" customHeight="1" spans="8:8">
      <c r="H4803" s="126"/>
    </row>
    <row r="4804" customHeight="1" spans="8:8">
      <c r="H4804" s="126"/>
    </row>
    <row r="4805" customHeight="1" spans="8:8">
      <c r="H4805" s="126"/>
    </row>
    <row r="4806" customHeight="1" spans="8:8">
      <c r="H4806" s="126"/>
    </row>
    <row r="4807" customHeight="1" spans="8:8">
      <c r="H4807" s="126"/>
    </row>
    <row r="4808" customHeight="1" spans="8:8">
      <c r="H4808" s="126"/>
    </row>
    <row r="4809" customHeight="1" spans="8:8">
      <c r="H4809" s="126"/>
    </row>
    <row r="4810" customHeight="1" spans="8:8">
      <c r="H4810" s="126"/>
    </row>
    <row r="4811" customHeight="1" spans="8:8">
      <c r="H4811" s="126"/>
    </row>
    <row r="4812" customHeight="1" spans="8:8">
      <c r="H4812" s="126"/>
    </row>
    <row r="4813" customHeight="1" spans="8:8">
      <c r="H4813" s="126"/>
    </row>
    <row r="4814" customHeight="1" spans="8:8">
      <c r="H4814" s="126"/>
    </row>
    <row r="4815" customHeight="1" spans="8:8">
      <c r="H4815" s="126"/>
    </row>
    <row r="4816" customHeight="1" spans="8:8">
      <c r="H4816" s="126"/>
    </row>
    <row r="4817" customHeight="1" spans="8:8">
      <c r="H4817" s="126"/>
    </row>
    <row r="4818" customHeight="1" spans="8:8">
      <c r="H4818" s="126"/>
    </row>
    <row r="4819" customHeight="1" spans="8:8">
      <c r="H4819" s="126"/>
    </row>
    <row r="4820" customHeight="1" spans="8:8">
      <c r="H4820" s="126"/>
    </row>
    <row r="4821" customHeight="1" spans="8:8">
      <c r="H4821" s="126"/>
    </row>
    <row r="4822" customHeight="1" spans="8:8">
      <c r="H4822" s="126"/>
    </row>
    <row r="4823" customHeight="1" spans="8:8">
      <c r="H4823" s="126"/>
    </row>
    <row r="4824" customHeight="1" spans="8:8">
      <c r="H4824" s="126"/>
    </row>
    <row r="4825" customHeight="1" spans="8:8">
      <c r="H4825" s="126"/>
    </row>
    <row r="4826" customHeight="1" spans="8:8">
      <c r="H4826" s="126"/>
    </row>
    <row r="4827" customHeight="1" spans="8:8">
      <c r="H4827" s="126"/>
    </row>
    <row r="4828" customHeight="1" spans="8:8">
      <c r="H4828" s="126"/>
    </row>
    <row r="4829" customHeight="1" spans="8:8">
      <c r="H4829" s="126"/>
    </row>
    <row r="4830" customHeight="1" spans="8:8">
      <c r="H4830" s="126"/>
    </row>
    <row r="4831" customHeight="1" spans="8:8">
      <c r="H4831" s="126"/>
    </row>
    <row r="4832" customHeight="1" spans="8:8">
      <c r="H4832" s="126"/>
    </row>
    <row r="4833" customHeight="1" spans="8:8">
      <c r="H4833" s="126"/>
    </row>
    <row r="4834" customHeight="1" spans="8:8">
      <c r="H4834" s="126"/>
    </row>
    <row r="4835" customHeight="1" spans="8:8">
      <c r="H4835" s="126"/>
    </row>
    <row r="4836" customHeight="1" spans="8:8">
      <c r="H4836" s="126"/>
    </row>
    <row r="4837" customHeight="1" spans="8:8">
      <c r="H4837" s="126"/>
    </row>
    <row r="4838" customHeight="1" spans="8:8">
      <c r="H4838" s="126"/>
    </row>
    <row r="4839" customHeight="1" spans="8:8">
      <c r="H4839" s="126"/>
    </row>
    <row r="4840" customHeight="1" spans="8:8">
      <c r="H4840" s="126"/>
    </row>
    <row r="4841" customHeight="1" spans="8:8">
      <c r="H4841" s="126"/>
    </row>
    <row r="4842" customHeight="1" spans="8:8">
      <c r="H4842" s="126"/>
    </row>
    <row r="4843" customHeight="1" spans="8:8">
      <c r="H4843" s="126"/>
    </row>
    <row r="4844" customHeight="1" spans="8:8">
      <c r="H4844" s="126"/>
    </row>
    <row r="4845" customHeight="1" spans="8:8">
      <c r="H4845" s="126"/>
    </row>
    <row r="4846" customHeight="1" spans="8:8">
      <c r="H4846" s="126"/>
    </row>
    <row r="4847" customHeight="1" spans="8:8">
      <c r="H4847" s="126"/>
    </row>
    <row r="4848" customHeight="1" spans="8:8">
      <c r="H4848" s="126"/>
    </row>
    <row r="4849" customHeight="1" spans="8:8">
      <c r="H4849" s="126"/>
    </row>
    <row r="4850" customHeight="1" spans="8:8">
      <c r="H4850" s="126"/>
    </row>
    <row r="4851" customHeight="1" spans="8:8">
      <c r="H4851" s="126"/>
    </row>
    <row r="4852" customHeight="1" spans="8:8">
      <c r="H4852" s="126"/>
    </row>
    <row r="4853" customHeight="1" spans="8:8">
      <c r="H4853" s="126"/>
    </row>
    <row r="4854" customHeight="1" spans="8:8">
      <c r="H4854" s="126"/>
    </row>
    <row r="4855" customHeight="1" spans="8:8">
      <c r="H4855" s="126"/>
    </row>
    <row r="4856" customHeight="1" spans="8:8">
      <c r="H4856" s="126"/>
    </row>
    <row r="4857" customHeight="1" spans="8:8">
      <c r="H4857" s="126"/>
    </row>
    <row r="4858" customHeight="1" spans="8:8">
      <c r="H4858" s="126"/>
    </row>
    <row r="4859" customHeight="1" spans="8:8">
      <c r="H4859" s="126"/>
    </row>
    <row r="4860" customHeight="1" spans="8:8">
      <c r="H4860" s="126"/>
    </row>
    <row r="4861" customHeight="1" spans="8:8">
      <c r="H4861" s="126"/>
    </row>
    <row r="4862" customHeight="1" spans="8:8">
      <c r="H4862" s="126"/>
    </row>
    <row r="4863" customHeight="1" spans="8:8">
      <c r="H4863" s="126"/>
    </row>
    <row r="4864" customHeight="1" spans="8:8">
      <c r="H4864" s="126"/>
    </row>
    <row r="4865" customHeight="1" spans="8:8">
      <c r="H4865" s="126"/>
    </row>
    <row r="4866" customHeight="1" spans="8:8">
      <c r="H4866" s="126"/>
    </row>
    <row r="4867" customHeight="1" spans="8:8">
      <c r="H4867" s="126"/>
    </row>
    <row r="4868" customHeight="1" spans="8:8">
      <c r="H4868" s="126"/>
    </row>
    <row r="4869" customHeight="1" spans="8:8">
      <c r="H4869" s="126"/>
    </row>
    <row r="4870" customHeight="1" spans="8:8">
      <c r="H4870" s="126"/>
    </row>
    <row r="4871" customHeight="1" spans="8:8">
      <c r="H4871" s="126"/>
    </row>
    <row r="4872" customHeight="1" spans="8:8">
      <c r="H4872" s="126"/>
    </row>
    <row r="4873" customHeight="1" spans="8:8">
      <c r="H4873" s="126"/>
    </row>
    <row r="4874" customHeight="1" spans="8:8">
      <c r="H4874" s="126"/>
    </row>
    <row r="4875" customHeight="1" spans="8:8">
      <c r="H4875" s="126"/>
    </row>
    <row r="4876" customHeight="1" spans="8:8">
      <c r="H4876" s="126"/>
    </row>
    <row r="4877" customHeight="1" spans="8:8">
      <c r="H4877" s="126"/>
    </row>
    <row r="4878" customHeight="1" spans="8:8">
      <c r="H4878" s="126"/>
    </row>
    <row r="4879" customHeight="1" spans="8:8">
      <c r="H4879" s="126"/>
    </row>
    <row r="4880" customHeight="1" spans="8:8">
      <c r="H4880" s="126"/>
    </row>
    <row r="4881" customHeight="1" spans="8:8">
      <c r="H4881" s="126"/>
    </row>
    <row r="4882" customHeight="1" spans="8:8">
      <c r="H4882" s="126"/>
    </row>
    <row r="4883" customHeight="1" spans="8:8">
      <c r="H4883" s="126"/>
    </row>
    <row r="4884" customHeight="1" spans="8:8">
      <c r="H4884" s="126"/>
    </row>
    <row r="4885" customHeight="1" spans="8:8">
      <c r="H4885" s="126"/>
    </row>
    <row r="4886" customHeight="1" spans="8:8">
      <c r="H4886" s="126"/>
    </row>
    <row r="4887" customHeight="1" spans="8:8">
      <c r="H4887" s="126"/>
    </row>
    <row r="4888" customHeight="1" spans="8:8">
      <c r="H4888" s="126"/>
    </row>
    <row r="4889" customHeight="1" spans="8:8">
      <c r="H4889" s="126"/>
    </row>
    <row r="4890" customHeight="1" spans="8:8">
      <c r="H4890" s="126"/>
    </row>
    <row r="4891" customHeight="1" spans="8:8">
      <c r="H4891" s="126"/>
    </row>
    <row r="4892" customHeight="1" spans="8:8">
      <c r="H4892" s="126"/>
    </row>
    <row r="4893" customHeight="1" spans="8:8">
      <c r="H4893" s="126"/>
    </row>
    <row r="4894" customHeight="1" spans="8:8">
      <c r="H4894" s="126"/>
    </row>
    <row r="4895" customHeight="1" spans="8:8">
      <c r="H4895" s="126"/>
    </row>
    <row r="4896" customHeight="1" spans="8:8">
      <c r="H4896" s="126"/>
    </row>
    <row r="4897" customHeight="1" spans="8:8">
      <c r="H4897" s="126"/>
    </row>
    <row r="4898" customHeight="1" spans="8:8">
      <c r="H4898" s="126"/>
    </row>
    <row r="4899" customHeight="1" spans="8:8">
      <c r="H4899" s="126"/>
    </row>
    <row r="4900" customHeight="1" spans="8:8">
      <c r="H4900" s="126"/>
    </row>
    <row r="4901" customHeight="1" spans="8:8">
      <c r="H4901" s="126"/>
    </row>
    <row r="4902" customHeight="1" spans="8:8">
      <c r="H4902" s="126"/>
    </row>
    <row r="4903" customHeight="1" spans="8:8">
      <c r="H4903" s="126"/>
    </row>
    <row r="4904" customHeight="1" spans="8:8">
      <c r="H4904" s="126"/>
    </row>
    <row r="4905" customHeight="1" spans="8:8">
      <c r="H4905" s="126"/>
    </row>
    <row r="4906" customHeight="1" spans="8:8">
      <c r="H4906" s="126"/>
    </row>
    <row r="4907" customHeight="1" spans="8:8">
      <c r="H4907" s="126"/>
    </row>
    <row r="4908" customHeight="1" spans="8:8">
      <c r="H4908" s="126"/>
    </row>
    <row r="4909" customHeight="1" spans="8:8">
      <c r="H4909" s="126"/>
    </row>
    <row r="4910" customHeight="1" spans="8:8">
      <c r="H4910" s="126"/>
    </row>
    <row r="4911" customHeight="1" spans="8:8">
      <c r="H4911" s="126"/>
    </row>
    <row r="4912" customHeight="1" spans="8:8">
      <c r="H4912" s="126"/>
    </row>
    <row r="4913" customHeight="1" spans="8:8">
      <c r="H4913" s="126"/>
    </row>
    <row r="4914" customHeight="1" spans="8:8">
      <c r="H4914" s="126"/>
    </row>
    <row r="4915" customHeight="1" spans="8:8">
      <c r="H4915" s="126"/>
    </row>
    <row r="4916" customHeight="1" spans="8:8">
      <c r="H4916" s="126"/>
    </row>
    <row r="4917" customHeight="1" spans="8:8">
      <c r="H4917" s="126"/>
    </row>
    <row r="4918" customHeight="1" spans="8:8">
      <c r="H4918" s="126"/>
    </row>
    <row r="4919" customHeight="1" spans="8:8">
      <c r="H4919" s="126"/>
    </row>
    <row r="4920" customHeight="1" spans="8:8">
      <c r="H4920" s="126"/>
    </row>
    <row r="4921" customHeight="1" spans="8:8">
      <c r="H4921" s="126"/>
    </row>
    <row r="4922" customHeight="1" spans="8:8">
      <c r="H4922" s="126"/>
    </row>
    <row r="4923" customHeight="1" spans="8:8">
      <c r="H4923" s="126"/>
    </row>
    <row r="4924" customHeight="1" spans="8:8">
      <c r="H4924" s="126"/>
    </row>
    <row r="4925" customHeight="1" spans="8:8">
      <c r="H4925" s="126"/>
    </row>
    <row r="4926" customHeight="1" spans="8:8">
      <c r="H4926" s="126"/>
    </row>
    <row r="4927" customHeight="1" spans="8:8">
      <c r="H4927" s="126"/>
    </row>
    <row r="4928" customHeight="1" spans="8:8">
      <c r="H4928" s="126"/>
    </row>
    <row r="4929" customHeight="1" spans="8:8">
      <c r="H4929" s="126"/>
    </row>
    <row r="4930" customHeight="1" spans="8:8">
      <c r="H4930" s="126"/>
    </row>
    <row r="4931" customHeight="1" spans="8:8">
      <c r="H4931" s="126"/>
    </row>
    <row r="4932" customHeight="1" spans="8:8">
      <c r="H4932" s="126"/>
    </row>
    <row r="4933" customHeight="1" spans="8:8">
      <c r="H4933" s="126"/>
    </row>
    <row r="4934" customHeight="1" spans="8:8">
      <c r="H4934" s="126"/>
    </row>
    <row r="4935" customHeight="1" spans="8:8">
      <c r="H4935" s="126"/>
    </row>
    <row r="4936" customHeight="1" spans="8:8">
      <c r="H4936" s="126"/>
    </row>
    <row r="4937" customHeight="1" spans="8:8">
      <c r="H4937" s="126"/>
    </row>
    <row r="4938" customHeight="1" spans="8:8">
      <c r="H4938" s="126"/>
    </row>
    <row r="4939" customHeight="1" spans="8:8">
      <c r="H4939" s="126"/>
    </row>
    <row r="4940" customHeight="1" spans="8:8">
      <c r="H4940" s="126"/>
    </row>
    <row r="4941" customHeight="1" spans="8:8">
      <c r="H4941" s="126"/>
    </row>
    <row r="4942" customHeight="1" spans="8:8">
      <c r="H4942" s="126"/>
    </row>
    <row r="4943" customHeight="1" spans="8:8">
      <c r="H4943" s="126"/>
    </row>
    <row r="4944" customHeight="1" spans="8:8">
      <c r="H4944" s="126"/>
    </row>
    <row r="4945" customHeight="1" spans="8:8">
      <c r="H4945" s="126"/>
    </row>
    <row r="4946" customHeight="1" spans="8:8">
      <c r="H4946" s="126"/>
    </row>
    <row r="4947" customHeight="1" spans="8:8">
      <c r="H4947" s="126"/>
    </row>
    <row r="4948" customHeight="1" spans="8:8">
      <c r="H4948" s="126"/>
    </row>
    <row r="4949" customHeight="1" spans="8:8">
      <c r="H4949" s="126"/>
    </row>
    <row r="4950" customHeight="1" spans="8:8">
      <c r="H4950" s="126"/>
    </row>
    <row r="4951" customHeight="1" spans="8:8">
      <c r="H4951" s="126"/>
    </row>
    <row r="4952" customHeight="1" spans="8:8">
      <c r="H4952" s="126"/>
    </row>
    <row r="4953" customHeight="1" spans="8:8">
      <c r="H4953" s="126"/>
    </row>
    <row r="4954" customHeight="1" spans="8:8">
      <c r="H4954" s="126"/>
    </row>
    <row r="4955" customHeight="1" spans="8:8">
      <c r="H4955" s="126"/>
    </row>
    <row r="4956" customHeight="1" spans="8:8">
      <c r="H4956" s="126"/>
    </row>
    <row r="4957" customHeight="1" spans="8:8">
      <c r="H4957" s="126"/>
    </row>
    <row r="4958" customHeight="1" spans="8:8">
      <c r="H4958" s="126"/>
    </row>
    <row r="4959" customHeight="1" spans="8:8">
      <c r="H4959" s="126"/>
    </row>
    <row r="4960" customHeight="1" spans="8:8">
      <c r="H4960" s="126"/>
    </row>
    <row r="4961" customHeight="1" spans="8:8">
      <c r="H4961" s="126"/>
    </row>
    <row r="4962" customHeight="1" spans="8:8">
      <c r="H4962" s="126"/>
    </row>
    <row r="4963" customHeight="1" spans="8:8">
      <c r="H4963" s="126"/>
    </row>
    <row r="4964" customHeight="1" spans="8:8">
      <c r="H4964" s="126"/>
    </row>
    <row r="4965" customHeight="1" spans="8:8">
      <c r="H4965" s="126"/>
    </row>
    <row r="4966" customHeight="1" spans="8:8">
      <c r="H4966" s="126"/>
    </row>
    <row r="4967" customHeight="1" spans="8:8">
      <c r="H4967" s="126"/>
    </row>
    <row r="4968" customHeight="1" spans="8:8">
      <c r="H4968" s="126"/>
    </row>
    <row r="4969" customHeight="1" spans="8:8">
      <c r="H4969" s="126"/>
    </row>
    <row r="4970" customHeight="1" spans="8:8">
      <c r="H4970" s="126"/>
    </row>
    <row r="4971" customHeight="1" spans="8:8">
      <c r="H4971" s="126"/>
    </row>
    <row r="4972" customHeight="1" spans="8:8">
      <c r="H4972" s="126"/>
    </row>
    <row r="4973" customHeight="1" spans="8:8">
      <c r="H4973" s="126"/>
    </row>
    <row r="4974" customHeight="1" spans="8:8">
      <c r="H4974" s="126"/>
    </row>
    <row r="4975" customHeight="1" spans="8:8">
      <c r="H4975" s="126"/>
    </row>
    <row r="4976" customHeight="1" spans="8:8">
      <c r="H4976" s="126"/>
    </row>
    <row r="4977" customHeight="1" spans="8:8">
      <c r="H4977" s="126"/>
    </row>
    <row r="4978" customHeight="1" spans="8:8">
      <c r="H4978" s="126"/>
    </row>
    <row r="4979" customHeight="1" spans="8:8">
      <c r="H4979" s="126"/>
    </row>
    <row r="4980" customHeight="1" spans="8:8">
      <c r="H4980" s="126"/>
    </row>
    <row r="4981" customHeight="1" spans="8:8">
      <c r="H4981" s="126"/>
    </row>
    <row r="4982" customHeight="1" spans="8:8">
      <c r="H4982" s="126"/>
    </row>
    <row r="4983" customHeight="1" spans="8:8">
      <c r="H4983" s="126"/>
    </row>
    <row r="4984" customHeight="1" spans="8:8">
      <c r="H4984" s="126"/>
    </row>
    <row r="4985" customHeight="1" spans="8:8">
      <c r="H4985" s="126"/>
    </row>
    <row r="4986" customHeight="1" spans="8:8">
      <c r="H4986" s="126"/>
    </row>
    <row r="4987" customHeight="1" spans="8:8">
      <c r="H4987" s="126"/>
    </row>
    <row r="4988" customHeight="1" spans="8:8">
      <c r="H4988" s="126"/>
    </row>
    <row r="4989" customHeight="1" spans="8:8">
      <c r="H4989" s="126"/>
    </row>
    <row r="4990" customHeight="1" spans="8:8">
      <c r="H4990" s="126"/>
    </row>
    <row r="4991" customHeight="1" spans="8:8">
      <c r="H4991" s="126"/>
    </row>
    <row r="4992" customHeight="1" spans="8:8">
      <c r="H4992" s="126"/>
    </row>
    <row r="4993" customHeight="1" spans="8:8">
      <c r="H4993" s="126"/>
    </row>
    <row r="4994" customHeight="1" spans="8:8">
      <c r="H4994" s="126"/>
    </row>
    <row r="4995" customHeight="1" spans="8:8">
      <c r="H4995" s="126"/>
    </row>
    <row r="4996" customHeight="1" spans="8:8">
      <c r="H4996" s="126"/>
    </row>
    <row r="4997" customHeight="1" spans="8:8">
      <c r="H4997" s="126"/>
    </row>
    <row r="4998" customHeight="1" spans="8:8">
      <c r="H4998" s="126"/>
    </row>
    <row r="4999" customHeight="1" spans="8:8">
      <c r="H4999" s="126"/>
    </row>
    <row r="5000" customHeight="1" spans="8:8">
      <c r="H5000" s="126"/>
    </row>
    <row r="5001" customHeight="1" spans="8:8">
      <c r="H5001" s="126"/>
    </row>
    <row r="5002" customHeight="1" spans="8:8">
      <c r="H5002" s="126"/>
    </row>
    <row r="5003" customHeight="1" spans="8:8">
      <c r="H5003" s="126"/>
    </row>
    <row r="5004" customHeight="1" spans="8:8">
      <c r="H5004" s="126"/>
    </row>
    <row r="5005" customHeight="1" spans="8:8">
      <c r="H5005" s="126"/>
    </row>
    <row r="5006" customHeight="1" spans="8:8">
      <c r="H5006" s="126"/>
    </row>
    <row r="5007" customHeight="1" spans="8:8">
      <c r="H5007" s="126"/>
    </row>
    <row r="5008" customHeight="1" spans="8:8">
      <c r="H5008" s="126"/>
    </row>
    <row r="5009" customHeight="1" spans="8:8">
      <c r="H5009" s="126"/>
    </row>
    <row r="5010" customHeight="1" spans="8:8">
      <c r="H5010" s="126"/>
    </row>
    <row r="5011" customHeight="1" spans="8:8">
      <c r="H5011" s="126"/>
    </row>
    <row r="5012" customHeight="1" spans="8:8">
      <c r="H5012" s="126"/>
    </row>
    <row r="5013" customHeight="1" spans="8:8">
      <c r="H5013" s="126"/>
    </row>
    <row r="5014" customHeight="1" spans="8:8">
      <c r="H5014" s="126"/>
    </row>
    <row r="5015" customHeight="1" spans="8:8">
      <c r="H5015" s="126"/>
    </row>
    <row r="5016" customHeight="1" spans="8:8">
      <c r="H5016" s="126"/>
    </row>
    <row r="5017" customHeight="1" spans="8:8">
      <c r="H5017" s="126"/>
    </row>
    <row r="5018" customHeight="1" spans="8:8">
      <c r="H5018" s="126"/>
    </row>
    <row r="5019" customHeight="1" spans="8:8">
      <c r="H5019" s="126"/>
    </row>
    <row r="5020" customHeight="1" spans="8:8">
      <c r="H5020" s="126"/>
    </row>
    <row r="5021" customHeight="1" spans="8:8">
      <c r="H5021" s="126"/>
    </row>
    <row r="5022" customHeight="1" spans="8:8">
      <c r="H5022" s="126"/>
    </row>
    <row r="5023" customHeight="1" spans="8:8">
      <c r="H5023" s="126"/>
    </row>
    <row r="5024" customHeight="1" spans="8:8">
      <c r="H5024" s="126"/>
    </row>
    <row r="5025" customHeight="1" spans="8:8">
      <c r="H5025" s="126"/>
    </row>
    <row r="5026" customHeight="1" spans="8:8">
      <c r="H5026" s="126"/>
    </row>
    <row r="5027" customHeight="1" spans="8:8">
      <c r="H5027" s="126"/>
    </row>
    <row r="5028" customHeight="1" spans="8:8">
      <c r="H5028" s="126"/>
    </row>
    <row r="5029" customHeight="1" spans="8:8">
      <c r="H5029" s="126"/>
    </row>
    <row r="5030" customHeight="1" spans="8:8">
      <c r="H5030" s="126"/>
    </row>
    <row r="5031" customHeight="1" spans="8:8">
      <c r="H5031" s="126"/>
    </row>
    <row r="5032" customHeight="1" spans="8:8">
      <c r="H5032" s="126"/>
    </row>
    <row r="5033" customHeight="1" spans="8:8">
      <c r="H5033" s="126"/>
    </row>
    <row r="5034" customHeight="1" spans="8:8">
      <c r="H5034" s="126"/>
    </row>
    <row r="5035" customHeight="1" spans="8:8">
      <c r="H5035" s="126"/>
    </row>
    <row r="5036" customHeight="1" spans="8:8">
      <c r="H5036" s="126"/>
    </row>
    <row r="5037" customHeight="1" spans="8:8">
      <c r="H5037" s="126"/>
    </row>
    <row r="5038" customHeight="1" spans="8:8">
      <c r="H5038" s="126"/>
    </row>
    <row r="5039" customHeight="1" spans="8:8">
      <c r="H5039" s="126"/>
    </row>
    <row r="5040" customHeight="1" spans="8:8">
      <c r="H5040" s="126"/>
    </row>
    <row r="5041" customHeight="1" spans="8:8">
      <c r="H5041" s="126"/>
    </row>
    <row r="5042" customHeight="1" spans="8:8">
      <c r="H5042" s="126"/>
    </row>
    <row r="5043" customHeight="1" spans="8:8">
      <c r="H5043" s="126"/>
    </row>
    <row r="5044" customHeight="1" spans="8:8">
      <c r="H5044" s="126"/>
    </row>
    <row r="5045" customHeight="1" spans="8:8">
      <c r="H5045" s="126"/>
    </row>
    <row r="5046" customHeight="1" spans="8:8">
      <c r="H5046" s="126"/>
    </row>
    <row r="5047" customHeight="1" spans="8:8">
      <c r="H5047" s="126"/>
    </row>
    <row r="5048" customHeight="1" spans="8:8">
      <c r="H5048" s="126"/>
    </row>
    <row r="5049" customHeight="1" spans="8:8">
      <c r="H5049" s="126"/>
    </row>
    <row r="5050" customHeight="1" spans="8:8">
      <c r="H5050" s="126"/>
    </row>
    <row r="5051" customHeight="1" spans="8:8">
      <c r="H5051" s="126"/>
    </row>
    <row r="5052" customHeight="1" spans="8:8">
      <c r="H5052" s="126"/>
    </row>
    <row r="5053" customHeight="1" spans="8:8">
      <c r="H5053" s="126"/>
    </row>
    <row r="5054" customHeight="1" spans="8:8">
      <c r="H5054" s="126"/>
    </row>
    <row r="5055" customHeight="1" spans="8:8">
      <c r="H5055" s="126"/>
    </row>
    <row r="5056" customHeight="1" spans="8:8">
      <c r="H5056" s="126"/>
    </row>
    <row r="5057" customHeight="1" spans="8:8">
      <c r="H5057" s="126"/>
    </row>
    <row r="5058" customHeight="1" spans="8:8">
      <c r="H5058" s="126"/>
    </row>
    <row r="5059" customHeight="1" spans="8:8">
      <c r="H5059" s="126"/>
    </row>
    <row r="5060" customHeight="1" spans="8:8">
      <c r="H5060" s="126"/>
    </row>
    <row r="5061" customHeight="1" spans="8:8">
      <c r="H5061" s="126"/>
    </row>
    <row r="5062" customHeight="1" spans="8:8">
      <c r="H5062" s="126"/>
    </row>
    <row r="5063" customHeight="1" spans="8:8">
      <c r="H5063" s="126"/>
    </row>
    <row r="5064" customHeight="1" spans="8:8">
      <c r="H5064" s="126"/>
    </row>
    <row r="5065" customHeight="1" spans="8:8">
      <c r="H5065" s="126"/>
    </row>
    <row r="5066" customHeight="1" spans="8:8">
      <c r="H5066" s="126"/>
    </row>
    <row r="5067" customHeight="1" spans="8:8">
      <c r="H5067" s="126"/>
    </row>
    <row r="5068" customHeight="1" spans="8:8">
      <c r="H5068" s="126"/>
    </row>
    <row r="5069" customHeight="1" spans="8:8">
      <c r="H5069" s="126"/>
    </row>
    <row r="5070" customHeight="1" spans="8:8">
      <c r="H5070" s="126"/>
    </row>
    <row r="5071" customHeight="1" spans="8:8">
      <c r="H5071" s="126"/>
    </row>
    <row r="5072" customHeight="1" spans="8:8">
      <c r="H5072" s="126"/>
    </row>
    <row r="5073" customHeight="1" spans="8:8">
      <c r="H5073" s="126"/>
    </row>
    <row r="5074" customHeight="1" spans="8:8">
      <c r="H5074" s="126"/>
    </row>
    <row r="5075" customHeight="1" spans="8:8">
      <c r="H5075" s="126"/>
    </row>
  </sheetData>
  <mergeCells count="31">
    <mergeCell ref="A2:AO2"/>
    <mergeCell ref="A3:AO3"/>
    <mergeCell ref="U5:AG5"/>
    <mergeCell ref="AH5:AJ5"/>
    <mergeCell ref="AK5:AM5"/>
    <mergeCell ref="AP5:AU5"/>
    <mergeCell ref="A29:E29"/>
    <mergeCell ref="A30:E30"/>
    <mergeCell ref="A31:E31"/>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AN5:AN6"/>
    <mergeCell ref="AO5:AO6"/>
  </mergeCells>
  <hyperlinks>
    <hyperlink ref="A1" location="索引目录!E46" display="返回索引页"/>
    <hyperlink ref="C1" location="固定资产汇总!B14" display="返回"/>
  </hyperlinks>
  <printOptions horizontalCentered="1"/>
  <pageMargins left="0.354166666666667" right="0.354166666666667" top="0.786805555555556" bottom="0.786805555555556" header="0.909722222222222" footer="0.511805555555556"/>
  <pageSetup paperSize="9" scale="41" fitToHeight="0" orientation="landscape"/>
  <headerFooter alignWithMargins="0">
    <oddHeader>&amp;R&amp;"宋体,常规"&amp;9表4-6-4
共&amp;N页第&amp;P页</oddHead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F57"/>
  <sheetViews>
    <sheetView showGridLines="0" showZeros="0" zoomScale="82" zoomScaleNormal="82" topLeftCell="A9" workbookViewId="0">
      <selection activeCell="AP7" sqref="AP7"/>
    </sheetView>
  </sheetViews>
  <sheetFormatPr defaultColWidth="9" defaultRowHeight="15.75" customHeight="1"/>
  <cols>
    <col min="1" max="1" width="4.9" customWidth="1"/>
    <col min="2" max="2" width="23.5" customWidth="1"/>
    <col min="3" max="4" width="18" customWidth="1"/>
    <col min="5" max="5" width="15.4" customWidth="1"/>
    <col min="6" max="6" width="10.6" customWidth="1"/>
    <col min="7" max="7" width="4.1" customWidth="1"/>
    <col min="8" max="9" width="4.6" customWidth="1"/>
    <col min="10" max="11" width="7.1" customWidth="1"/>
    <col min="12" max="13" width="7.1" customWidth="1" outlineLevel="1"/>
    <col min="14" max="14" width="8.4" customWidth="1"/>
    <col min="15" max="15" width="7.9" customWidth="1"/>
    <col min="17" max="21" width="9" hidden="1" customWidth="1" outlineLevel="1"/>
    <col min="22" max="22" width="8.4" customWidth="1" collapsed="1"/>
    <col min="24" max="24" width="6.9" customWidth="1"/>
    <col min="25" max="25" width="11.5" customWidth="1"/>
    <col min="26" max="47" width="6.4" hidden="1" customWidth="1" outlineLevel="1"/>
    <col min="48" max="48" width="6.9" hidden="1" customWidth="1" outlineLevel="1"/>
    <col min="49" max="49" width="9" hidden="1" customWidth="1" outlineLevel="1"/>
    <col min="50" max="50" width="5.6" customWidth="1" collapsed="1"/>
    <col min="52" max="52" width="3.9" customWidth="1"/>
    <col min="53" max="53" width="3.1" customWidth="1"/>
    <col min="54" max="54" width="7.5" customWidth="1"/>
    <col min="55" max="55" width="3.9" customWidth="1"/>
    <col min="57" max="57" width="4.9" customWidth="1"/>
    <col min="58" max="58" width="3.9" customWidth="1"/>
    <col min="59" max="59" width="9.1" customWidth="1"/>
    <col min="60" max="60" width="6.1" customWidth="1"/>
    <col min="61" max="61" width="5.1" customWidth="1"/>
    <col min="62" max="62" width="7.6" customWidth="1"/>
    <col min="63" max="63" width="5.5" customWidth="1"/>
    <col min="64" max="65" width="5.4" customWidth="1"/>
    <col min="66" max="66" width="6.1" customWidth="1"/>
    <col min="67" max="73" width="6.6" customWidth="1"/>
    <col min="74" max="74" width="6.6" hidden="1" customWidth="1" outlineLevel="1"/>
    <col min="75" max="75" width="7" hidden="1" customWidth="1" outlineLevel="2"/>
    <col min="76" max="76" width="6.6" hidden="1" customWidth="1" outlineLevel="2"/>
    <col min="77" max="77" width="7.5" customWidth="1" collapsed="1"/>
    <col min="78" max="78" width="7.4" customWidth="1"/>
    <col min="79" max="80" width="5.5" customWidth="1"/>
    <col min="81" max="81" width="4.4" customWidth="1"/>
    <col min="82" max="82" width="4.6" customWidth="1"/>
    <col min="83" max="83" width="5" customWidth="1"/>
    <col min="84" max="84" width="5.6" customWidth="1"/>
    <col min="85" max="85" width="4.4" customWidth="1"/>
    <col min="86" max="86" width="10" customWidth="1"/>
    <col min="87" max="87" width="4.4" customWidth="1"/>
    <col min="88" max="88" width="6.5" customWidth="1"/>
    <col min="89" max="89" width="4.9" customWidth="1"/>
    <col min="90" max="95" width="9" hidden="1" customWidth="1" outlineLevel="1"/>
    <col min="96" max="96" width="5.5" customWidth="1" collapsed="1"/>
    <col min="97" max="97" width="5.5" customWidth="1"/>
    <col min="98" max="105" width="5.5" hidden="1" customWidth="1" outlineLevel="1"/>
    <col min="106" max="106" width="5.4" customWidth="1" collapsed="1"/>
    <col min="107" max="107" width="6.1" customWidth="1"/>
    <col min="108" max="109" width="5.4" customWidth="1"/>
  </cols>
  <sheetData>
    <row r="1" hidden="1" customHeight="1" outlineLevel="1" spans="1:110">
      <c r="A1" s="325" t="s">
        <v>1331</v>
      </c>
      <c r="B1" s="326"/>
      <c r="C1" s="326"/>
      <c r="D1" s="326"/>
      <c r="E1" s="326"/>
      <c r="F1" s="326"/>
      <c r="G1" s="326"/>
      <c r="H1" s="326"/>
      <c r="I1" s="326"/>
      <c r="J1" s="326"/>
      <c r="K1" s="326"/>
      <c r="L1" s="326"/>
      <c r="M1" s="326"/>
      <c r="N1" s="326"/>
      <c r="O1" s="326"/>
      <c r="P1" s="326"/>
      <c r="Q1" s="326"/>
      <c r="R1" s="326"/>
      <c r="S1" s="326"/>
      <c r="T1" s="326"/>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415"/>
      <c r="CC1" s="339" t="s">
        <v>1332</v>
      </c>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423"/>
      <c r="DC1" s="339"/>
      <c r="DD1" s="339"/>
      <c r="DE1" s="339"/>
      <c r="DF1" s="338" t="s">
        <v>1333</v>
      </c>
    </row>
    <row r="2" hidden="1" customHeight="1" outlineLevel="1" spans="1:110">
      <c r="A2" s="327" t="s">
        <v>1203</v>
      </c>
      <c r="B2" s="328" t="s">
        <v>1334</v>
      </c>
      <c r="C2" s="328" t="s">
        <v>1335</v>
      </c>
      <c r="D2" s="328" t="s">
        <v>1336</v>
      </c>
      <c r="E2" s="328" t="s">
        <v>1337</v>
      </c>
      <c r="F2" s="329" t="s">
        <v>1338</v>
      </c>
      <c r="G2" s="330" t="s">
        <v>1208</v>
      </c>
      <c r="H2" s="331" t="s">
        <v>1339</v>
      </c>
      <c r="I2" s="331" t="s">
        <v>1340</v>
      </c>
      <c r="J2" s="330" t="s">
        <v>1341</v>
      </c>
      <c r="K2" s="330" t="s">
        <v>1342</v>
      </c>
      <c r="L2" s="349" t="s">
        <v>1303</v>
      </c>
      <c r="M2" s="350"/>
      <c r="N2" s="351" t="s">
        <v>1211</v>
      </c>
      <c r="O2" s="352"/>
      <c r="P2" s="353" t="s">
        <v>1343</v>
      </c>
      <c r="Q2" s="367" t="s">
        <v>1344</v>
      </c>
      <c r="R2" s="368" t="s">
        <v>1345</v>
      </c>
      <c r="S2" s="369" t="s">
        <v>1344</v>
      </c>
      <c r="T2" s="370" t="s">
        <v>1346</v>
      </c>
      <c r="U2" s="369" t="s">
        <v>1344</v>
      </c>
      <c r="V2" s="371" t="s">
        <v>1347</v>
      </c>
      <c r="W2" s="369" t="s">
        <v>1347</v>
      </c>
      <c r="X2" s="372" t="s">
        <v>1331</v>
      </c>
      <c r="Y2" s="372" t="s">
        <v>1348</v>
      </c>
      <c r="Z2" s="372"/>
      <c r="AA2" s="372"/>
      <c r="AB2" s="372"/>
      <c r="AC2" s="372"/>
      <c r="AD2" s="372"/>
      <c r="AE2" s="372"/>
      <c r="AF2" s="372"/>
      <c r="AG2" s="372"/>
      <c r="AH2" s="372"/>
      <c r="AI2" s="372"/>
      <c r="AJ2" s="372"/>
      <c r="AK2" s="372"/>
      <c r="AL2" s="372"/>
      <c r="AM2" s="372"/>
      <c r="AN2" s="372"/>
      <c r="AO2" s="372"/>
      <c r="AP2" s="372"/>
      <c r="AQ2" s="372"/>
      <c r="AR2" s="372"/>
      <c r="AS2" s="372"/>
      <c r="AT2" s="372"/>
      <c r="AU2" s="372"/>
      <c r="AV2" s="372"/>
      <c r="AW2" s="372"/>
      <c r="AX2" s="392" t="s">
        <v>1349</v>
      </c>
      <c r="AY2" s="369" t="s">
        <v>1350</v>
      </c>
      <c r="AZ2" s="369"/>
      <c r="BA2" s="371" t="s">
        <v>1351</v>
      </c>
      <c r="BB2" s="369" t="s">
        <v>1351</v>
      </c>
      <c r="BC2" s="371" t="s">
        <v>1352</v>
      </c>
      <c r="BD2" s="369" t="s">
        <v>1352</v>
      </c>
      <c r="BE2" s="369"/>
      <c r="BF2" s="371" t="s">
        <v>1353</v>
      </c>
      <c r="BG2" s="369" t="s">
        <v>1354</v>
      </c>
      <c r="BH2" s="367" t="s">
        <v>1355</v>
      </c>
      <c r="BI2" s="371" t="s">
        <v>1356</v>
      </c>
      <c r="BJ2" s="371" t="s">
        <v>1356</v>
      </c>
      <c r="BK2" s="371"/>
      <c r="BL2" s="371" t="s">
        <v>1357</v>
      </c>
      <c r="BM2" s="371" t="s">
        <v>1358</v>
      </c>
      <c r="BN2" s="369" t="s">
        <v>1359</v>
      </c>
      <c r="BO2" s="408" t="s">
        <v>1360</v>
      </c>
      <c r="BP2" s="408"/>
      <c r="BQ2" s="408"/>
      <c r="BR2" s="408"/>
      <c r="BS2" s="408"/>
      <c r="BT2" s="408"/>
      <c r="BU2" s="408"/>
      <c r="BV2" s="416" t="s">
        <v>253</v>
      </c>
      <c r="BW2" s="417" t="s">
        <v>1361</v>
      </c>
      <c r="BX2" s="417" t="s">
        <v>1362</v>
      </c>
      <c r="BY2" s="369" t="s">
        <v>1363</v>
      </c>
      <c r="BZ2" s="369" t="s">
        <v>1364</v>
      </c>
      <c r="CA2" s="369" t="s">
        <v>1365</v>
      </c>
      <c r="CB2" s="369" t="s">
        <v>1161</v>
      </c>
      <c r="CC2" s="371" t="s">
        <v>1366</v>
      </c>
      <c r="CD2" s="369" t="s">
        <v>1366</v>
      </c>
      <c r="CE2" s="369" t="s">
        <v>1367</v>
      </c>
      <c r="CF2" s="369" t="s">
        <v>1368</v>
      </c>
      <c r="CG2" s="369" t="s">
        <v>1369</v>
      </c>
      <c r="CH2" s="431" t="s">
        <v>1370</v>
      </c>
      <c r="CI2" s="432" t="s">
        <v>1371</v>
      </c>
      <c r="CJ2" s="431" t="s">
        <v>1370</v>
      </c>
      <c r="CK2" s="431" t="s">
        <v>1372</v>
      </c>
      <c r="CL2" s="371" t="s">
        <v>1373</v>
      </c>
      <c r="CM2" s="371" t="s">
        <v>1374</v>
      </c>
      <c r="CN2" s="371" t="s">
        <v>1375</v>
      </c>
      <c r="CO2" s="371" t="s">
        <v>1374</v>
      </c>
      <c r="CP2" s="371" t="s">
        <v>1376</v>
      </c>
      <c r="CQ2" s="371" t="s">
        <v>1377</v>
      </c>
      <c r="CR2" s="369" t="s">
        <v>1375</v>
      </c>
      <c r="CS2" s="369"/>
      <c r="CT2" s="369"/>
      <c r="CU2" s="369"/>
      <c r="CV2" s="369"/>
      <c r="CW2" s="369"/>
      <c r="CX2" s="369"/>
      <c r="CY2" s="369"/>
      <c r="CZ2" s="369"/>
      <c r="DA2" s="369"/>
      <c r="DB2" s="369" t="s">
        <v>1378</v>
      </c>
      <c r="DC2" s="369"/>
      <c r="DD2" s="369"/>
      <c r="DE2" s="369"/>
      <c r="DF2" s="369" t="s">
        <v>1379</v>
      </c>
    </row>
    <row r="3" hidden="1" customHeight="1" outlineLevel="1" spans="1:110">
      <c r="A3" s="327"/>
      <c r="B3" s="332"/>
      <c r="C3" s="332"/>
      <c r="D3" s="332"/>
      <c r="E3" s="332"/>
      <c r="F3" s="332"/>
      <c r="G3" s="327"/>
      <c r="H3" s="327"/>
      <c r="I3" s="327"/>
      <c r="J3" s="327"/>
      <c r="K3" s="327"/>
      <c r="L3" s="354" t="s">
        <v>1380</v>
      </c>
      <c r="M3" s="354" t="s">
        <v>1258</v>
      </c>
      <c r="N3" s="355" t="s">
        <v>1246</v>
      </c>
      <c r="O3" s="327" t="s">
        <v>1247</v>
      </c>
      <c r="P3" s="356" t="s">
        <v>1381</v>
      </c>
      <c r="Q3" s="373" t="s">
        <v>1382</v>
      </c>
      <c r="R3" s="374"/>
      <c r="S3" s="375" t="s">
        <v>1383</v>
      </c>
      <c r="T3" s="376"/>
      <c r="U3" s="375" t="s">
        <v>1384</v>
      </c>
      <c r="V3" s="373" t="s">
        <v>1385</v>
      </c>
      <c r="W3" s="375" t="s">
        <v>1386</v>
      </c>
      <c r="X3" s="372" t="s">
        <v>1387</v>
      </c>
      <c r="Y3" s="372" t="s">
        <v>1388</v>
      </c>
      <c r="Z3" s="372">
        <v>2014</v>
      </c>
      <c r="AA3" s="372"/>
      <c r="AB3" s="372">
        <v>2013</v>
      </c>
      <c r="AC3" s="372">
        <v>2012</v>
      </c>
      <c r="AD3" s="372">
        <v>2011</v>
      </c>
      <c r="AE3" s="372">
        <v>2010</v>
      </c>
      <c r="AF3" s="372">
        <v>2009</v>
      </c>
      <c r="AG3" s="372">
        <v>2008</v>
      </c>
      <c r="AH3" s="372">
        <v>2007</v>
      </c>
      <c r="AI3" s="372">
        <v>2006</v>
      </c>
      <c r="AJ3" s="372">
        <v>2005</v>
      </c>
      <c r="AK3" s="372">
        <v>2004</v>
      </c>
      <c r="AL3" s="372">
        <v>2003</v>
      </c>
      <c r="AM3" s="372">
        <v>2002</v>
      </c>
      <c r="AN3" s="372">
        <v>2001</v>
      </c>
      <c r="AO3" s="372">
        <v>2000</v>
      </c>
      <c r="AP3" s="372">
        <v>1999</v>
      </c>
      <c r="AQ3" s="372">
        <v>1998</v>
      </c>
      <c r="AR3" s="372">
        <v>1997</v>
      </c>
      <c r="AS3" s="372">
        <v>1996</v>
      </c>
      <c r="AT3" s="372">
        <v>1995</v>
      </c>
      <c r="AU3" s="372"/>
      <c r="AV3" s="372" t="s">
        <v>1389</v>
      </c>
      <c r="AW3" s="372" t="s">
        <v>1348</v>
      </c>
      <c r="AX3" s="393" t="s">
        <v>1390</v>
      </c>
      <c r="AY3" s="375" t="s">
        <v>1391</v>
      </c>
      <c r="AZ3" s="375"/>
      <c r="BA3" s="373" t="s">
        <v>1392</v>
      </c>
      <c r="BB3" s="375" t="s">
        <v>1393</v>
      </c>
      <c r="BC3" s="373" t="s">
        <v>1392</v>
      </c>
      <c r="BD3" s="375" t="s">
        <v>1394</v>
      </c>
      <c r="BE3" s="375"/>
      <c r="BF3" s="373" t="s">
        <v>1392</v>
      </c>
      <c r="BG3" s="375" t="s">
        <v>1395</v>
      </c>
      <c r="BH3" s="398" t="s">
        <v>1396</v>
      </c>
      <c r="BI3" s="373" t="s">
        <v>1397</v>
      </c>
      <c r="BJ3" s="373" t="s">
        <v>1398</v>
      </c>
      <c r="BK3" s="373"/>
      <c r="BL3" s="373" t="s">
        <v>1399</v>
      </c>
      <c r="BM3" s="373" t="s">
        <v>1400</v>
      </c>
      <c r="BN3" s="375" t="s">
        <v>1401</v>
      </c>
      <c r="BO3" s="409" t="s">
        <v>1402</v>
      </c>
      <c r="BP3" s="409"/>
      <c r="BQ3" s="409"/>
      <c r="BR3" s="409"/>
      <c r="BS3" s="409"/>
      <c r="BT3" s="409"/>
      <c r="BU3" s="409"/>
      <c r="BV3" s="409" t="s">
        <v>1402</v>
      </c>
      <c r="BW3" s="418" t="s">
        <v>1331</v>
      </c>
      <c r="BX3" s="418" t="s">
        <v>253</v>
      </c>
      <c r="BY3" s="375" t="s">
        <v>1403</v>
      </c>
      <c r="BZ3" s="375" t="s">
        <v>1403</v>
      </c>
      <c r="CA3" s="375" t="s">
        <v>1404</v>
      </c>
      <c r="CB3" s="375" t="s">
        <v>1405</v>
      </c>
      <c r="CC3" s="373" t="s">
        <v>1406</v>
      </c>
      <c r="CD3" s="375" t="s">
        <v>1407</v>
      </c>
      <c r="CE3" s="375" t="s">
        <v>1408</v>
      </c>
      <c r="CF3" s="375" t="s">
        <v>1409</v>
      </c>
      <c r="CG3" s="375" t="s">
        <v>1407</v>
      </c>
      <c r="CH3" s="433" t="s">
        <v>1410</v>
      </c>
      <c r="CI3" s="434" t="s">
        <v>1411</v>
      </c>
      <c r="CJ3" s="433" t="s">
        <v>1412</v>
      </c>
      <c r="CK3" s="375" t="s">
        <v>1413</v>
      </c>
      <c r="CL3" s="373" t="s">
        <v>1414</v>
      </c>
      <c r="CM3" s="373" t="s">
        <v>1415</v>
      </c>
      <c r="CN3" s="373" t="s">
        <v>1416</v>
      </c>
      <c r="CO3" s="373" t="s">
        <v>1417</v>
      </c>
      <c r="CP3" s="373" t="s">
        <v>1418</v>
      </c>
      <c r="CQ3" s="373" t="s">
        <v>1419</v>
      </c>
      <c r="CR3" s="375" t="s">
        <v>1413</v>
      </c>
      <c r="CS3" s="375"/>
      <c r="CT3" s="375"/>
      <c r="CU3" s="375"/>
      <c r="CV3" s="375"/>
      <c r="CW3" s="375"/>
      <c r="CX3" s="375"/>
      <c r="CY3" s="375"/>
      <c r="CZ3" s="375"/>
      <c r="DA3" s="375"/>
      <c r="DB3" s="375" t="s">
        <v>1420</v>
      </c>
      <c r="DC3" s="375"/>
      <c r="DD3" s="375"/>
      <c r="DE3" s="375"/>
      <c r="DF3" s="375" t="s">
        <v>1421</v>
      </c>
    </row>
    <row r="4" hidden="1" customHeight="1" outlineLevel="1" spans="1:110">
      <c r="A4" s="333" t="s">
        <v>1422</v>
      </c>
      <c r="B4" s="334" t="s">
        <v>1423</v>
      </c>
      <c r="C4" s="334" t="s">
        <v>1424</v>
      </c>
      <c r="D4" s="334"/>
      <c r="E4" s="334">
        <v>0</v>
      </c>
      <c r="F4" s="334" t="s">
        <v>1425</v>
      </c>
      <c r="G4" s="334" t="s">
        <v>1426</v>
      </c>
      <c r="H4" s="333">
        <v>1</v>
      </c>
      <c r="I4" s="333">
        <v>1</v>
      </c>
      <c r="J4" s="357">
        <v>40512</v>
      </c>
      <c r="K4" s="357">
        <v>40512</v>
      </c>
      <c r="L4" s="357"/>
      <c r="M4" s="357"/>
      <c r="N4" s="358">
        <v>39225.06</v>
      </c>
      <c r="O4" s="358">
        <v>38915.18</v>
      </c>
      <c r="P4" s="359" t="s">
        <v>1427</v>
      </c>
      <c r="Q4" s="359"/>
      <c r="R4" s="359"/>
      <c r="S4" s="359"/>
      <c r="T4" s="359"/>
      <c r="U4" s="359"/>
      <c r="V4" s="359">
        <v>21800</v>
      </c>
      <c r="W4" s="377">
        <v>21800</v>
      </c>
      <c r="X4" s="377"/>
      <c r="Y4" s="377"/>
      <c r="Z4" s="377"/>
      <c r="AA4" s="377"/>
      <c r="AB4" s="377"/>
      <c r="AC4" s="377"/>
      <c r="AD4" s="377"/>
      <c r="AE4" s="377"/>
      <c r="AF4" s="377"/>
      <c r="AG4" s="377"/>
      <c r="AH4" s="377"/>
      <c r="AI4" s="377"/>
      <c r="AJ4" s="377"/>
      <c r="AK4" s="377"/>
      <c r="AL4" s="377"/>
      <c r="AM4" s="377"/>
      <c r="AN4" s="377"/>
      <c r="AO4" s="377"/>
      <c r="AP4" s="377"/>
      <c r="AQ4" s="377"/>
      <c r="AR4" s="377"/>
      <c r="AS4" s="377"/>
      <c r="AT4" s="377"/>
      <c r="AU4" s="377"/>
      <c r="AV4" s="377"/>
      <c r="AW4" s="377"/>
      <c r="AX4" s="394">
        <v>1</v>
      </c>
      <c r="AY4" s="377">
        <v>21800</v>
      </c>
      <c r="AZ4" s="377"/>
      <c r="BA4" s="394"/>
      <c r="BB4" s="377">
        <v>0</v>
      </c>
      <c r="BC4" s="394">
        <v>0.02</v>
      </c>
      <c r="BD4" s="377">
        <v>436</v>
      </c>
      <c r="BE4" s="377"/>
      <c r="BF4" s="394"/>
      <c r="BG4" s="377">
        <v>0</v>
      </c>
      <c r="BH4" s="377"/>
      <c r="BI4" s="307"/>
      <c r="BJ4" s="377">
        <v>0</v>
      </c>
      <c r="BK4" s="377"/>
      <c r="BL4" s="307">
        <v>3</v>
      </c>
      <c r="BM4" s="410">
        <v>0.0486</v>
      </c>
      <c r="BN4" s="377">
        <v>0</v>
      </c>
      <c r="BO4" s="307" t="s">
        <v>1428</v>
      </c>
      <c r="BP4" s="307"/>
      <c r="BQ4" s="307"/>
      <c r="BR4" s="307"/>
      <c r="BS4" s="307"/>
      <c r="BT4" s="307"/>
      <c r="BU4" s="307"/>
      <c r="BV4" s="307"/>
      <c r="BW4" s="419">
        <v>98.0392156862745</v>
      </c>
      <c r="BX4" s="419">
        <v>1621.46583333333</v>
      </c>
      <c r="BY4" s="397" t="e">
        <f>IF(BO4="扣除进项税",#REF!+BB4/1.11+BD4+BG4+BJ4+BN4,AY4+BB4/1.11+BD4+BG4+BJ4+BN4)</f>
        <v>#REF!</v>
      </c>
      <c r="BZ4" s="420">
        <v>19100</v>
      </c>
      <c r="CA4" s="377">
        <v>-51.3066391740382</v>
      </c>
      <c r="CB4" s="421" t="s">
        <v>1429</v>
      </c>
      <c r="CC4" s="435">
        <v>12</v>
      </c>
      <c r="CD4" s="436">
        <v>144</v>
      </c>
      <c r="CE4" s="437">
        <v>40512</v>
      </c>
      <c r="CF4" s="438">
        <v>40663</v>
      </c>
      <c r="CG4" s="436">
        <v>1</v>
      </c>
      <c r="CH4" s="426" t="str">
        <f>IF(CD4=0,0,IF((CD4-CG4)/CD4&lt;0.15,"判断尚可月数",""))</f>
        <v/>
      </c>
      <c r="CI4" s="398"/>
      <c r="CJ4" s="398" t="s">
        <v>1430</v>
      </c>
      <c r="CK4" s="451">
        <f>IF(CG4="","",IF(CD4="","",IF(CJ4="经济年限",IF((CD4-CG4)/CD4&lt;0.15,0.15,(CD4-CG4)/CD4),CI4/(CG4+CI4))))</f>
        <v>0.993055555555556</v>
      </c>
      <c r="CL4" s="307"/>
      <c r="CM4" s="307"/>
      <c r="CN4" s="307"/>
      <c r="CO4" s="307"/>
      <c r="CP4" s="307"/>
      <c r="CQ4" s="307"/>
      <c r="CR4" s="452">
        <v>0.7</v>
      </c>
      <c r="CS4" s="452"/>
      <c r="CT4" s="452"/>
      <c r="CU4" s="452"/>
      <c r="CV4" s="452"/>
      <c r="CW4" s="452"/>
      <c r="CX4" s="452"/>
      <c r="CY4" s="452"/>
      <c r="CZ4" s="452"/>
      <c r="DA4" s="452"/>
      <c r="DB4" s="463">
        <v>82</v>
      </c>
      <c r="DC4" s="464"/>
      <c r="DD4" s="464"/>
      <c r="DE4" s="464"/>
      <c r="DF4" s="465">
        <v>15662</v>
      </c>
    </row>
    <row r="5" hidden="1" customHeight="1" outlineLevel="1" spans="1:110">
      <c r="A5" s="333" t="s">
        <v>1431</v>
      </c>
      <c r="B5" s="334" t="s">
        <v>1432</v>
      </c>
      <c r="C5" s="334" t="s">
        <v>1433</v>
      </c>
      <c r="D5" s="334"/>
      <c r="E5" s="334">
        <v>0</v>
      </c>
      <c r="F5" s="334" t="s">
        <v>1434</v>
      </c>
      <c r="G5" s="334" t="s">
        <v>1435</v>
      </c>
      <c r="H5" s="333">
        <v>1</v>
      </c>
      <c r="I5" s="333">
        <v>1</v>
      </c>
      <c r="J5" s="357">
        <v>39753</v>
      </c>
      <c r="K5" s="357">
        <v>39753</v>
      </c>
      <c r="L5" s="357"/>
      <c r="M5" s="357"/>
      <c r="N5" s="358">
        <v>26000</v>
      </c>
      <c r="O5" s="358">
        <v>15730</v>
      </c>
      <c r="P5" s="359" t="s">
        <v>1427</v>
      </c>
      <c r="Q5" s="359"/>
      <c r="R5" s="359"/>
      <c r="S5" s="359"/>
      <c r="T5" s="359"/>
      <c r="U5" s="359"/>
      <c r="V5" s="359">
        <v>6300</v>
      </c>
      <c r="W5" s="377">
        <v>6300</v>
      </c>
      <c r="X5" s="377"/>
      <c r="Y5" s="377"/>
      <c r="Z5" s="377"/>
      <c r="AA5" s="377"/>
      <c r="AB5" s="377"/>
      <c r="AC5" s="377"/>
      <c r="AD5" s="377"/>
      <c r="AE5" s="377"/>
      <c r="AF5" s="377"/>
      <c r="AG5" s="377"/>
      <c r="AH5" s="377"/>
      <c r="AI5" s="377"/>
      <c r="AJ5" s="377"/>
      <c r="AK5" s="377"/>
      <c r="AL5" s="377"/>
      <c r="AM5" s="377"/>
      <c r="AN5" s="377"/>
      <c r="AO5" s="377"/>
      <c r="AP5" s="377"/>
      <c r="AQ5" s="377"/>
      <c r="AR5" s="377"/>
      <c r="AS5" s="377"/>
      <c r="AT5" s="377"/>
      <c r="AU5" s="377"/>
      <c r="AV5" s="377"/>
      <c r="AW5" s="377"/>
      <c r="AX5" s="394">
        <v>1</v>
      </c>
      <c r="AY5" s="377">
        <v>6300</v>
      </c>
      <c r="AZ5" s="377"/>
      <c r="BA5" s="394"/>
      <c r="BB5" s="377">
        <v>0</v>
      </c>
      <c r="BC5" s="394"/>
      <c r="BD5" s="377">
        <v>0</v>
      </c>
      <c r="BE5" s="377"/>
      <c r="BF5" s="394"/>
      <c r="BG5" s="377">
        <v>0</v>
      </c>
      <c r="BH5" s="377"/>
      <c r="BI5" s="307"/>
      <c r="BJ5" s="377">
        <v>0</v>
      </c>
      <c r="BK5" s="377"/>
      <c r="BL5" s="307">
        <v>3</v>
      </c>
      <c r="BM5" s="410">
        <v>0.0486</v>
      </c>
      <c r="BN5" s="377">
        <v>0</v>
      </c>
      <c r="BO5" s="307" t="s">
        <v>1428</v>
      </c>
      <c r="BP5" s="307"/>
      <c r="BQ5" s="307"/>
      <c r="BR5" s="307"/>
      <c r="BS5" s="307"/>
      <c r="BT5" s="307"/>
      <c r="BU5" s="307"/>
      <c r="BV5" s="307"/>
      <c r="BW5" s="419">
        <v>100</v>
      </c>
      <c r="BX5" s="419">
        <v>668.525</v>
      </c>
      <c r="BY5" s="397" t="e">
        <f>IF(BO5="扣除进项税",#REF!+BB5/1.11+BD5+BG5+BJ5+BN5,AY5+BB5/1.11+BD5+BG5+BJ5+BN5)</f>
        <v>#REF!</v>
      </c>
      <c r="BZ5" s="420">
        <v>5380</v>
      </c>
      <c r="CA5" s="377">
        <v>-79.3076923076923</v>
      </c>
      <c r="CB5" s="421" t="s">
        <v>1429</v>
      </c>
      <c r="CC5" s="435">
        <v>10</v>
      </c>
      <c r="CD5" s="436">
        <v>120</v>
      </c>
      <c r="CE5" s="437">
        <v>39753</v>
      </c>
      <c r="CF5" s="438">
        <v>40663</v>
      </c>
      <c r="CG5" s="436">
        <v>25</v>
      </c>
      <c r="CH5" s="426" t="str">
        <f t="shared" ref="CH5:CH8" si="0">IF(CD5=0,0,IF((CD5-CG5)/CD5&lt;0.15,"判断尚可月数",""))</f>
        <v/>
      </c>
      <c r="CI5" s="398"/>
      <c r="CJ5" s="398" t="s">
        <v>1430</v>
      </c>
      <c r="CK5" s="451">
        <f t="shared" ref="CK5:CK8" si="1">IF(CG5="","",IF(CD5="","",IF(CJ5="经济年限",IF((CD5-CG5)/CD5&lt;0.15,0.15,(CD5-CG5)/CD5),CI5/(CG5+CI5))))</f>
        <v>0.791666666666667</v>
      </c>
      <c r="CL5" s="307"/>
      <c r="CM5" s="307"/>
      <c r="CN5" s="307"/>
      <c r="CO5" s="307"/>
      <c r="CP5" s="307"/>
      <c r="CQ5" s="307"/>
      <c r="CR5" s="452">
        <v>0.7</v>
      </c>
      <c r="CS5" s="452"/>
      <c r="CT5" s="452"/>
      <c r="CU5" s="452"/>
      <c r="CV5" s="452"/>
      <c r="CW5" s="452"/>
      <c r="CX5" s="452"/>
      <c r="CY5" s="452"/>
      <c r="CZ5" s="452"/>
      <c r="DA5" s="452"/>
      <c r="DB5" s="463">
        <v>73</v>
      </c>
      <c r="DC5" s="464"/>
      <c r="DD5" s="464"/>
      <c r="DE5" s="464"/>
      <c r="DF5" s="465">
        <v>3927</v>
      </c>
    </row>
    <row r="6" hidden="1" customHeight="1" outlineLevel="1" spans="1:110">
      <c r="A6" s="333" t="s">
        <v>1436</v>
      </c>
      <c r="B6" s="334" t="s">
        <v>1437</v>
      </c>
      <c r="C6" s="334" t="s">
        <v>1438</v>
      </c>
      <c r="D6" s="334"/>
      <c r="E6" s="334">
        <v>0</v>
      </c>
      <c r="F6" s="334" t="s">
        <v>1439</v>
      </c>
      <c r="G6" s="334" t="s">
        <v>1426</v>
      </c>
      <c r="H6" s="333">
        <v>1</v>
      </c>
      <c r="I6" s="333">
        <v>1</v>
      </c>
      <c r="J6" s="357">
        <v>39692</v>
      </c>
      <c r="K6" s="357">
        <v>39692</v>
      </c>
      <c r="L6" s="357"/>
      <c r="M6" s="357"/>
      <c r="N6" s="358">
        <v>25384.62</v>
      </c>
      <c r="O6" s="358">
        <v>19970.08</v>
      </c>
      <c r="P6" s="359" t="s">
        <v>1427</v>
      </c>
      <c r="Q6" s="359"/>
      <c r="R6" s="359"/>
      <c r="S6" s="359"/>
      <c r="T6" s="359"/>
      <c r="U6" s="359"/>
      <c r="V6" s="359">
        <v>680</v>
      </c>
      <c r="W6" s="377">
        <v>680</v>
      </c>
      <c r="X6" s="377"/>
      <c r="Y6" s="377"/>
      <c r="Z6" s="377"/>
      <c r="AA6" s="377"/>
      <c r="AB6" s="377"/>
      <c r="AC6" s="377"/>
      <c r="AD6" s="377"/>
      <c r="AE6" s="377"/>
      <c r="AF6" s="377"/>
      <c r="AG6" s="377"/>
      <c r="AH6" s="377"/>
      <c r="AI6" s="377"/>
      <c r="AJ6" s="377"/>
      <c r="AK6" s="377"/>
      <c r="AL6" s="377"/>
      <c r="AM6" s="377"/>
      <c r="AN6" s="377"/>
      <c r="AO6" s="377"/>
      <c r="AP6" s="377"/>
      <c r="AQ6" s="377"/>
      <c r="AR6" s="377"/>
      <c r="AS6" s="377"/>
      <c r="AT6" s="377"/>
      <c r="AU6" s="377"/>
      <c r="AV6" s="377"/>
      <c r="AW6" s="377"/>
      <c r="AX6" s="394">
        <v>1</v>
      </c>
      <c r="AY6" s="377">
        <v>680</v>
      </c>
      <c r="AZ6" s="377"/>
      <c r="BA6" s="394"/>
      <c r="BB6" s="377">
        <v>0</v>
      </c>
      <c r="BC6" s="394"/>
      <c r="BD6" s="377">
        <v>0</v>
      </c>
      <c r="BE6" s="377"/>
      <c r="BF6" s="394"/>
      <c r="BG6" s="377">
        <v>0</v>
      </c>
      <c r="BH6" s="377"/>
      <c r="BI6" s="307"/>
      <c r="BJ6" s="377">
        <v>0</v>
      </c>
      <c r="BK6" s="377"/>
      <c r="BL6" s="307">
        <v>3</v>
      </c>
      <c r="BM6" s="410">
        <v>0.0486</v>
      </c>
      <c r="BN6" s="377">
        <v>0</v>
      </c>
      <c r="BO6" s="307" t="s">
        <v>1428</v>
      </c>
      <c r="BP6" s="307"/>
      <c r="BQ6" s="307"/>
      <c r="BR6" s="307"/>
      <c r="BS6" s="307"/>
      <c r="BT6" s="307"/>
      <c r="BU6" s="307"/>
      <c r="BV6" s="307"/>
      <c r="BW6" s="419">
        <v>100</v>
      </c>
      <c r="BX6" s="419">
        <v>848.7284</v>
      </c>
      <c r="BY6" s="397" t="e">
        <f>IF(BO6="扣除进项税",#REF!+BB6/1.11+BD6+BG6+BJ6+BN6,AY6+BB6/1.11+BD6+BG6+BJ6+BN6)</f>
        <v>#REF!</v>
      </c>
      <c r="BZ6" s="420">
        <v>581.196581196581</v>
      </c>
      <c r="CA6" s="377">
        <v>-97.7104381267217</v>
      </c>
      <c r="CB6" s="421" t="s">
        <v>1429</v>
      </c>
      <c r="CC6" s="435">
        <v>10</v>
      </c>
      <c r="CD6" s="436">
        <v>120</v>
      </c>
      <c r="CE6" s="437">
        <v>39692</v>
      </c>
      <c r="CF6" s="438">
        <v>40663</v>
      </c>
      <c r="CG6" s="436">
        <v>27</v>
      </c>
      <c r="CH6" s="426" t="str">
        <f t="shared" si="0"/>
        <v/>
      </c>
      <c r="CI6" s="398"/>
      <c r="CJ6" s="398" t="s">
        <v>1430</v>
      </c>
      <c r="CK6" s="451">
        <f t="shared" si="1"/>
        <v>0.775</v>
      </c>
      <c r="CL6" s="307"/>
      <c r="CM6" s="307"/>
      <c r="CN6" s="307"/>
      <c r="CO6" s="307"/>
      <c r="CP6" s="307"/>
      <c r="CQ6" s="307"/>
      <c r="CR6" s="452">
        <v>0.7</v>
      </c>
      <c r="CS6" s="452"/>
      <c r="CT6" s="452"/>
      <c r="CU6" s="452"/>
      <c r="CV6" s="452"/>
      <c r="CW6" s="452"/>
      <c r="CX6" s="452"/>
      <c r="CY6" s="452"/>
      <c r="CZ6" s="452"/>
      <c r="DA6" s="452"/>
      <c r="DB6" s="463">
        <v>73</v>
      </c>
      <c r="DC6" s="464"/>
      <c r="DD6" s="464"/>
      <c r="DE6" s="464"/>
      <c r="DF6" s="465">
        <v>424</v>
      </c>
    </row>
    <row r="7" hidden="1" customHeight="1" outlineLevel="1" spans="1:110">
      <c r="A7" s="333" t="s">
        <v>1015</v>
      </c>
      <c r="B7" s="334" t="s">
        <v>1440</v>
      </c>
      <c r="C7" s="334" t="s">
        <v>1441</v>
      </c>
      <c r="D7" s="334"/>
      <c r="E7" s="334">
        <v>0</v>
      </c>
      <c r="F7" s="335" t="s">
        <v>1434</v>
      </c>
      <c r="G7" s="334" t="s">
        <v>1426</v>
      </c>
      <c r="H7" s="333">
        <v>1</v>
      </c>
      <c r="I7" s="333">
        <v>1</v>
      </c>
      <c r="J7" s="357">
        <v>39569</v>
      </c>
      <c r="K7" s="357">
        <v>39569</v>
      </c>
      <c r="L7" s="357"/>
      <c r="M7" s="357"/>
      <c r="N7" s="358">
        <v>21025.64</v>
      </c>
      <c r="O7" s="358">
        <v>15876.47</v>
      </c>
      <c r="P7" s="359" t="s">
        <v>1427</v>
      </c>
      <c r="Q7" s="359"/>
      <c r="R7" s="359"/>
      <c r="S7" s="359"/>
      <c r="T7" s="359"/>
      <c r="U7" s="359"/>
      <c r="V7" s="359">
        <v>2600</v>
      </c>
      <c r="W7" s="377">
        <v>2600</v>
      </c>
      <c r="X7" s="377"/>
      <c r="Y7" s="377"/>
      <c r="Z7" s="377"/>
      <c r="AA7" s="377"/>
      <c r="AB7" s="377"/>
      <c r="AC7" s="377"/>
      <c r="AD7" s="377"/>
      <c r="AE7" s="377"/>
      <c r="AF7" s="377"/>
      <c r="AG7" s="377"/>
      <c r="AH7" s="377"/>
      <c r="AI7" s="377"/>
      <c r="AJ7" s="377"/>
      <c r="AK7" s="377"/>
      <c r="AL7" s="377"/>
      <c r="AM7" s="377"/>
      <c r="AN7" s="377"/>
      <c r="AO7" s="377"/>
      <c r="AP7" s="377"/>
      <c r="AQ7" s="377"/>
      <c r="AR7" s="377"/>
      <c r="AS7" s="377"/>
      <c r="AT7" s="377"/>
      <c r="AU7" s="377"/>
      <c r="AV7" s="377"/>
      <c r="AW7" s="377"/>
      <c r="AX7" s="394">
        <v>1</v>
      </c>
      <c r="AY7" s="377">
        <v>2600</v>
      </c>
      <c r="AZ7" s="377"/>
      <c r="BA7" s="394"/>
      <c r="BB7" s="377">
        <v>0</v>
      </c>
      <c r="BC7" s="394"/>
      <c r="BD7" s="377">
        <v>0</v>
      </c>
      <c r="BE7" s="377"/>
      <c r="BF7" s="394"/>
      <c r="BG7" s="377">
        <v>0</v>
      </c>
      <c r="BH7" s="377"/>
      <c r="BI7" s="307"/>
      <c r="BJ7" s="377">
        <v>0</v>
      </c>
      <c r="BK7" s="377"/>
      <c r="BL7" s="307">
        <v>3</v>
      </c>
      <c r="BM7" s="410">
        <v>0.0486</v>
      </c>
      <c r="BN7" s="377">
        <v>0</v>
      </c>
      <c r="BO7" s="307" t="s">
        <v>1428</v>
      </c>
      <c r="BP7" s="307"/>
      <c r="BQ7" s="307"/>
      <c r="BR7" s="307"/>
      <c r="BS7" s="307"/>
      <c r="BT7" s="307"/>
      <c r="BU7" s="307"/>
      <c r="BV7" s="307"/>
      <c r="BW7" s="419">
        <v>100</v>
      </c>
      <c r="BX7" s="419">
        <v>674.749975</v>
      </c>
      <c r="BY7" s="397" t="e">
        <f>IF(BO7="扣除进项税",#REF!+BB7/1.11+BD7+BG7+BJ7+BN7,AY7+BB7/1.11+BD7+BG7+BJ7+BN7)</f>
        <v>#REF!</v>
      </c>
      <c r="BZ7" s="420">
        <v>2220</v>
      </c>
      <c r="CA7" s="377">
        <v>-89.4414628995836</v>
      </c>
      <c r="CB7" s="421" t="s">
        <v>1429</v>
      </c>
      <c r="CC7" s="435">
        <v>10</v>
      </c>
      <c r="CD7" s="436">
        <v>120</v>
      </c>
      <c r="CE7" s="437">
        <v>39569</v>
      </c>
      <c r="CF7" s="438">
        <v>40663</v>
      </c>
      <c r="CG7" s="436">
        <v>31</v>
      </c>
      <c r="CH7" s="426" t="str">
        <f t="shared" si="0"/>
        <v/>
      </c>
      <c r="CI7" s="398"/>
      <c r="CJ7" s="398" t="s">
        <v>1430</v>
      </c>
      <c r="CK7" s="451">
        <f t="shared" si="1"/>
        <v>0.741666666666667</v>
      </c>
      <c r="CL7" s="307"/>
      <c r="CM7" s="307"/>
      <c r="CN7" s="307"/>
      <c r="CO7" s="307"/>
      <c r="CP7" s="307"/>
      <c r="CQ7" s="307"/>
      <c r="CR7" s="452">
        <v>0.7</v>
      </c>
      <c r="CS7" s="452"/>
      <c r="CT7" s="452"/>
      <c r="CU7" s="452"/>
      <c r="CV7" s="452"/>
      <c r="CW7" s="452"/>
      <c r="CX7" s="452"/>
      <c r="CY7" s="452"/>
      <c r="CZ7" s="452"/>
      <c r="DA7" s="452"/>
      <c r="DB7" s="463">
        <v>71</v>
      </c>
      <c r="DC7" s="464"/>
      <c r="DD7" s="464"/>
      <c r="DE7" s="464"/>
      <c r="DF7" s="465">
        <v>1576</v>
      </c>
    </row>
    <row r="8" hidden="1" customHeight="1" outlineLevel="1" spans="1:110">
      <c r="A8" s="333" t="s">
        <v>1442</v>
      </c>
      <c r="B8" s="334" t="s">
        <v>1440</v>
      </c>
      <c r="C8" s="334" t="s">
        <v>1441</v>
      </c>
      <c r="D8" s="334"/>
      <c r="E8" s="334">
        <v>0</v>
      </c>
      <c r="F8" s="335" t="s">
        <v>1434</v>
      </c>
      <c r="G8" s="334" t="s">
        <v>1426</v>
      </c>
      <c r="H8" s="333">
        <v>1</v>
      </c>
      <c r="I8" s="333">
        <v>1</v>
      </c>
      <c r="J8" s="357">
        <v>39569</v>
      </c>
      <c r="K8" s="357">
        <v>39569</v>
      </c>
      <c r="L8" s="357"/>
      <c r="M8" s="357"/>
      <c r="N8" s="358">
        <v>21025.64</v>
      </c>
      <c r="O8" s="358">
        <v>15876.47</v>
      </c>
      <c r="P8" s="359" t="s">
        <v>1427</v>
      </c>
      <c r="Q8" s="359"/>
      <c r="R8" s="359"/>
      <c r="S8" s="359"/>
      <c r="T8" s="359"/>
      <c r="U8" s="359"/>
      <c r="V8" s="359">
        <v>2600</v>
      </c>
      <c r="W8" s="377">
        <v>2600</v>
      </c>
      <c r="X8" s="377"/>
      <c r="Y8" s="377"/>
      <c r="Z8" s="377"/>
      <c r="AA8" s="377"/>
      <c r="AB8" s="377"/>
      <c r="AC8" s="377"/>
      <c r="AD8" s="377"/>
      <c r="AE8" s="377"/>
      <c r="AF8" s="377"/>
      <c r="AG8" s="377"/>
      <c r="AH8" s="377"/>
      <c r="AI8" s="377"/>
      <c r="AJ8" s="377"/>
      <c r="AK8" s="377"/>
      <c r="AL8" s="377"/>
      <c r="AM8" s="377"/>
      <c r="AN8" s="377"/>
      <c r="AO8" s="377"/>
      <c r="AP8" s="377"/>
      <c r="AQ8" s="377"/>
      <c r="AR8" s="377"/>
      <c r="AS8" s="377"/>
      <c r="AT8" s="377"/>
      <c r="AU8" s="377"/>
      <c r="AV8" s="377"/>
      <c r="AW8" s="377"/>
      <c r="AX8" s="394">
        <v>1</v>
      </c>
      <c r="AY8" s="377">
        <v>2600</v>
      </c>
      <c r="AZ8" s="377"/>
      <c r="BA8" s="394"/>
      <c r="BB8" s="377">
        <v>0</v>
      </c>
      <c r="BC8" s="394"/>
      <c r="BD8" s="377">
        <v>0</v>
      </c>
      <c r="BE8" s="377"/>
      <c r="BF8" s="394"/>
      <c r="BG8" s="377">
        <v>0</v>
      </c>
      <c r="BH8" s="377"/>
      <c r="BI8" s="307"/>
      <c r="BJ8" s="377">
        <v>0</v>
      </c>
      <c r="BK8" s="377"/>
      <c r="BL8" s="307">
        <v>3</v>
      </c>
      <c r="BM8" s="410">
        <v>0.0486</v>
      </c>
      <c r="BN8" s="377">
        <v>0</v>
      </c>
      <c r="BO8" s="307" t="s">
        <v>1428</v>
      </c>
      <c r="BP8" s="307"/>
      <c r="BQ8" s="307"/>
      <c r="BR8" s="307"/>
      <c r="BS8" s="307"/>
      <c r="BT8" s="307"/>
      <c r="BU8" s="307"/>
      <c r="BV8" s="307"/>
      <c r="BW8" s="419">
        <v>100</v>
      </c>
      <c r="BX8" s="419">
        <v>674.749975</v>
      </c>
      <c r="BY8" s="397" t="e">
        <f>IF(BO8="扣除进项税",#REF!+BB8/1.11+BD8+BG8+BJ8+BN8,AY8+BB8/1.11+BD8+BG8+BJ8+BN8)</f>
        <v>#REF!</v>
      </c>
      <c r="BZ8" s="420">
        <v>2220</v>
      </c>
      <c r="CA8" s="377">
        <v>-89.4414628995836</v>
      </c>
      <c r="CB8" s="421" t="s">
        <v>1429</v>
      </c>
      <c r="CC8" s="435">
        <v>10</v>
      </c>
      <c r="CD8" s="436">
        <v>120</v>
      </c>
      <c r="CE8" s="437">
        <v>39569</v>
      </c>
      <c r="CF8" s="438">
        <v>40663</v>
      </c>
      <c r="CG8" s="436">
        <v>31</v>
      </c>
      <c r="CH8" s="426" t="str">
        <f t="shared" si="0"/>
        <v/>
      </c>
      <c r="CI8" s="398"/>
      <c r="CJ8" s="398" t="s">
        <v>1430</v>
      </c>
      <c r="CK8" s="451">
        <f t="shared" si="1"/>
        <v>0.741666666666667</v>
      </c>
      <c r="CL8" s="307"/>
      <c r="CM8" s="307"/>
      <c r="CN8" s="307"/>
      <c r="CO8" s="307"/>
      <c r="CP8" s="307"/>
      <c r="CQ8" s="307"/>
      <c r="CR8" s="452">
        <v>0.7</v>
      </c>
      <c r="CS8" s="452"/>
      <c r="CT8" s="452"/>
      <c r="CU8" s="452"/>
      <c r="CV8" s="452"/>
      <c r="CW8" s="452"/>
      <c r="CX8" s="452"/>
      <c r="CY8" s="452"/>
      <c r="CZ8" s="452"/>
      <c r="DA8" s="452"/>
      <c r="DB8" s="463">
        <v>71</v>
      </c>
      <c r="DC8" s="464"/>
      <c r="DD8" s="464"/>
      <c r="DE8" s="464"/>
      <c r="DF8" s="465">
        <v>1576</v>
      </c>
    </row>
    <row r="9" customHeight="1" collapsed="1"/>
    <row r="10" ht="30" customHeight="1" spans="1:110">
      <c r="A10" s="336" t="s">
        <v>1443</v>
      </c>
      <c r="B10" s="336"/>
      <c r="C10" s="336"/>
      <c r="D10" s="336"/>
      <c r="E10" s="336"/>
      <c r="F10" s="336"/>
      <c r="G10" s="336"/>
      <c r="H10" s="336"/>
      <c r="I10" s="336"/>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439"/>
      <c r="CD10" s="439"/>
      <c r="CE10" s="439"/>
      <c r="CF10" s="439"/>
      <c r="CG10" s="439"/>
      <c r="CH10" s="439"/>
      <c r="CI10" s="439"/>
      <c r="CJ10" s="439"/>
      <c r="CK10" s="439"/>
      <c r="CL10" s="439"/>
      <c r="CM10" s="439"/>
      <c r="CN10" s="439"/>
      <c r="CO10" s="453"/>
      <c r="CP10" s="453"/>
      <c r="CQ10" s="453"/>
      <c r="CR10" s="453"/>
      <c r="CS10" s="453"/>
      <c r="CT10" s="453"/>
      <c r="CU10" s="453"/>
      <c r="CV10" s="453"/>
      <c r="CW10" s="453"/>
      <c r="CX10" s="453"/>
      <c r="CY10" s="453"/>
      <c r="CZ10" s="453"/>
      <c r="DA10" s="453"/>
      <c r="DF10" s="321" t="s">
        <v>1444</v>
      </c>
    </row>
    <row r="11" ht="14.1" customHeight="1" spans="1:105">
      <c r="A11" s="337"/>
      <c r="B11" s="337"/>
      <c r="C11" s="337"/>
      <c r="D11" s="337"/>
      <c r="E11" s="337"/>
      <c r="F11" s="337"/>
      <c r="G11" s="337"/>
      <c r="H11" s="337"/>
      <c r="I11" s="337"/>
      <c r="J11" s="337"/>
      <c r="K11" s="337"/>
      <c r="L11" s="337"/>
      <c r="M11" s="337"/>
      <c r="N11" s="337"/>
      <c r="O11" s="337"/>
      <c r="P11" s="337"/>
      <c r="Q11" s="337"/>
      <c r="R11" s="337"/>
      <c r="S11" s="337"/>
      <c r="T11" s="337"/>
      <c r="U11" s="337"/>
      <c r="V11" s="337"/>
      <c r="W11" s="337"/>
      <c r="X11" s="337" t="e">
        <f>CONCATENATE(#REF!,#REF!,#REF!,#REF!,#REF!,#REF!,#REF!)</f>
        <v>#REF!</v>
      </c>
      <c r="Y11" s="337"/>
      <c r="Z11" s="337"/>
      <c r="AA11" s="337"/>
      <c r="AB11" s="337"/>
      <c r="AC11" s="337"/>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401"/>
      <c r="BJ11" s="401"/>
      <c r="BK11" s="401"/>
      <c r="BL11" s="401"/>
      <c r="BM11" s="401"/>
      <c r="BN11" s="401"/>
      <c r="BO11" s="401"/>
      <c r="BP11" s="401"/>
      <c r="BQ11" s="401"/>
      <c r="BR11" s="401"/>
      <c r="BS11" s="401"/>
      <c r="BT11" s="401"/>
      <c r="BU11" s="401"/>
      <c r="BV11" s="401"/>
      <c r="BW11" s="401"/>
      <c r="BX11" s="401"/>
      <c r="BY11" s="422"/>
      <c r="BZ11" s="401"/>
      <c r="CA11" s="401"/>
      <c r="CB11" s="401"/>
      <c r="CC11" s="440"/>
      <c r="CD11" s="440"/>
      <c r="CE11" s="440"/>
      <c r="CF11" s="440"/>
      <c r="CG11" s="440"/>
      <c r="CH11" s="440"/>
      <c r="CI11" s="440"/>
      <c r="CJ11" s="440"/>
      <c r="CK11" s="440"/>
      <c r="CL11" s="440"/>
      <c r="CM11" s="440"/>
      <c r="CN11" s="440"/>
      <c r="CO11" s="440"/>
      <c r="CP11" s="440"/>
      <c r="CQ11" s="440"/>
      <c r="CR11" s="440"/>
      <c r="CS11" s="440"/>
      <c r="CT11" s="440"/>
      <c r="CU11" s="440"/>
      <c r="CV11" s="440"/>
      <c r="CW11" s="440"/>
      <c r="CX11" s="440"/>
      <c r="CY11" s="440"/>
      <c r="CZ11" s="440"/>
      <c r="DA11" s="440"/>
    </row>
    <row r="12" ht="14.1" customHeight="1" spans="1:21">
      <c r="A12" s="337" t="e">
        <f>#REF!&amp;#REF!</f>
        <v>#REF!</v>
      </c>
      <c r="B12" s="337"/>
      <c r="C12" s="337"/>
      <c r="D12" s="337"/>
      <c r="E12" s="337"/>
      <c r="F12" s="337"/>
      <c r="G12" s="337"/>
      <c r="H12" s="337"/>
      <c r="I12" s="337"/>
      <c r="J12" s="337"/>
      <c r="K12" s="337"/>
      <c r="L12" s="337"/>
      <c r="M12" s="337"/>
      <c r="N12" s="337"/>
      <c r="O12" s="337"/>
      <c r="P12" s="337"/>
      <c r="Q12" s="337"/>
      <c r="R12" s="337"/>
      <c r="S12" s="337"/>
      <c r="T12" s="337"/>
      <c r="U12" s="337"/>
    </row>
    <row r="13" customHeight="1" spans="1:110">
      <c r="A13" s="338" t="s">
        <v>1331</v>
      </c>
      <c r="B13" s="339"/>
      <c r="C13" s="339"/>
      <c r="D13" s="339"/>
      <c r="E13" s="339"/>
      <c r="F13" s="339"/>
      <c r="G13" s="339"/>
      <c r="H13" s="339"/>
      <c r="I13" s="339"/>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423"/>
      <c r="CC13" s="339" t="s">
        <v>1332</v>
      </c>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423"/>
      <c r="DC13" s="466" t="s">
        <v>1445</v>
      </c>
      <c r="DD13" s="466" t="s">
        <v>1242</v>
      </c>
      <c r="DE13" s="466" t="s">
        <v>1243</v>
      </c>
      <c r="DF13" s="338" t="s">
        <v>1333</v>
      </c>
    </row>
    <row r="14" customHeight="1" spans="1:110">
      <c r="A14" s="327" t="s">
        <v>1203</v>
      </c>
      <c r="B14" s="328" t="s">
        <v>1334</v>
      </c>
      <c r="C14" s="328" t="s">
        <v>1335</v>
      </c>
      <c r="D14" s="328" t="s">
        <v>1336</v>
      </c>
      <c r="E14" s="328" t="s">
        <v>1337</v>
      </c>
      <c r="F14" s="329" t="s">
        <v>1338</v>
      </c>
      <c r="G14" s="330" t="s">
        <v>1208</v>
      </c>
      <c r="H14" s="331" t="s">
        <v>1339</v>
      </c>
      <c r="I14" s="331" t="s">
        <v>1340</v>
      </c>
      <c r="J14" s="330" t="s">
        <v>1341</v>
      </c>
      <c r="K14" s="330" t="s">
        <v>1342</v>
      </c>
      <c r="L14" s="349" t="s">
        <v>1303</v>
      </c>
      <c r="M14" s="350"/>
      <c r="N14" s="351" t="s">
        <v>1211</v>
      </c>
      <c r="O14" s="352"/>
      <c r="P14" s="353" t="s">
        <v>1343</v>
      </c>
      <c r="Q14" s="367" t="s">
        <v>1344</v>
      </c>
      <c r="R14" s="368" t="s">
        <v>1345</v>
      </c>
      <c r="S14" s="369" t="s">
        <v>1344</v>
      </c>
      <c r="T14" s="370" t="s">
        <v>1346</v>
      </c>
      <c r="U14" s="369" t="s">
        <v>1344</v>
      </c>
      <c r="V14" s="371" t="s">
        <v>1347</v>
      </c>
      <c r="W14" s="369" t="s">
        <v>1347</v>
      </c>
      <c r="X14" s="378" t="s">
        <v>1331</v>
      </c>
      <c r="Y14" s="385" t="s">
        <v>1348</v>
      </c>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92" t="s">
        <v>1349</v>
      </c>
      <c r="AY14" s="369" t="s">
        <v>1350</v>
      </c>
      <c r="AZ14" s="371" t="s">
        <v>1446</v>
      </c>
      <c r="BA14" s="371" t="s">
        <v>1351</v>
      </c>
      <c r="BB14" s="369" t="s">
        <v>1351</v>
      </c>
      <c r="BC14" s="371" t="s">
        <v>1352</v>
      </c>
      <c r="BD14" s="369" t="s">
        <v>1352</v>
      </c>
      <c r="BE14" s="402" t="s">
        <v>1447</v>
      </c>
      <c r="BF14" s="371" t="s">
        <v>1353</v>
      </c>
      <c r="BG14" s="369" t="s">
        <v>1354</v>
      </c>
      <c r="BH14" s="367" t="s">
        <v>1355</v>
      </c>
      <c r="BI14" s="369" t="s">
        <v>1356</v>
      </c>
      <c r="BJ14" s="369" t="s">
        <v>1356</v>
      </c>
      <c r="BK14" s="371" t="s">
        <v>1448</v>
      </c>
      <c r="BL14" s="371" t="s">
        <v>1357</v>
      </c>
      <c r="BM14" s="371" t="s">
        <v>1358</v>
      </c>
      <c r="BN14" s="369" t="s">
        <v>1359</v>
      </c>
      <c r="BO14" s="411" t="s">
        <v>1228</v>
      </c>
      <c r="BP14" s="411"/>
      <c r="BQ14" s="411"/>
      <c r="BR14" s="411"/>
      <c r="BS14" s="411"/>
      <c r="BT14" s="411"/>
      <c r="BU14" s="411"/>
      <c r="BV14" s="416" t="s">
        <v>253</v>
      </c>
      <c r="BW14" s="417" t="s">
        <v>1361</v>
      </c>
      <c r="BX14" s="417" t="s">
        <v>1362</v>
      </c>
      <c r="BY14" s="369" t="s">
        <v>1363</v>
      </c>
      <c r="BZ14" s="369" t="s">
        <v>1364</v>
      </c>
      <c r="CA14" s="369" t="s">
        <v>1365</v>
      </c>
      <c r="CB14" s="369" t="s">
        <v>1161</v>
      </c>
      <c r="CC14" s="371" t="s">
        <v>1366</v>
      </c>
      <c r="CD14" s="369" t="s">
        <v>1366</v>
      </c>
      <c r="CE14" s="369" t="s">
        <v>1367</v>
      </c>
      <c r="CF14" s="369" t="s">
        <v>1368</v>
      </c>
      <c r="CG14" s="369" t="s">
        <v>1369</v>
      </c>
      <c r="CH14" s="431" t="s">
        <v>1370</v>
      </c>
      <c r="CI14" s="371" t="s">
        <v>1371</v>
      </c>
      <c r="CJ14" s="431" t="s">
        <v>1370</v>
      </c>
      <c r="CK14" s="431" t="s">
        <v>1372</v>
      </c>
      <c r="CL14" s="371" t="s">
        <v>1373</v>
      </c>
      <c r="CM14" s="371" t="s">
        <v>1374</v>
      </c>
      <c r="CN14" s="371" t="s">
        <v>1375</v>
      </c>
      <c r="CO14" s="371" t="s">
        <v>1374</v>
      </c>
      <c r="CP14" s="371" t="s">
        <v>1376</v>
      </c>
      <c r="CQ14" s="371" t="s">
        <v>1377</v>
      </c>
      <c r="CR14" s="369" t="s">
        <v>1375</v>
      </c>
      <c r="CS14" s="458" t="s">
        <v>1239</v>
      </c>
      <c r="CT14" s="431" t="s">
        <v>1449</v>
      </c>
      <c r="CU14" s="431" t="s">
        <v>1450</v>
      </c>
      <c r="CV14" s="459" t="s">
        <v>1451</v>
      </c>
      <c r="CW14" s="431" t="s">
        <v>1452</v>
      </c>
      <c r="CX14" s="431" t="s">
        <v>1453</v>
      </c>
      <c r="CY14" s="431" t="s">
        <v>1454</v>
      </c>
      <c r="CZ14" s="431" t="s">
        <v>1455</v>
      </c>
      <c r="DA14" s="459" t="s">
        <v>1456</v>
      </c>
      <c r="DB14" s="369" t="s">
        <v>1378</v>
      </c>
      <c r="DC14" s="467"/>
      <c r="DD14" s="467"/>
      <c r="DE14" s="467"/>
      <c r="DF14" s="369" t="s">
        <v>1379</v>
      </c>
    </row>
    <row r="15" customHeight="1" spans="1:110">
      <c r="A15" s="327"/>
      <c r="B15" s="332"/>
      <c r="C15" s="332"/>
      <c r="D15" s="332"/>
      <c r="E15" s="332"/>
      <c r="F15" s="332"/>
      <c r="G15" s="327"/>
      <c r="H15" s="327"/>
      <c r="I15" s="327"/>
      <c r="J15" s="327"/>
      <c r="K15" s="327"/>
      <c r="L15" s="354" t="s">
        <v>1380</v>
      </c>
      <c r="M15" s="354" t="s">
        <v>1258</v>
      </c>
      <c r="N15" s="355" t="s">
        <v>1246</v>
      </c>
      <c r="O15" s="327" t="s">
        <v>1247</v>
      </c>
      <c r="P15" s="356" t="s">
        <v>1381</v>
      </c>
      <c r="Q15" s="373" t="s">
        <v>1382</v>
      </c>
      <c r="R15" s="374"/>
      <c r="S15" s="375" t="s">
        <v>1383</v>
      </c>
      <c r="T15" s="376"/>
      <c r="U15" s="375" t="s">
        <v>1384</v>
      </c>
      <c r="V15" s="373" t="s">
        <v>1385</v>
      </c>
      <c r="W15" s="375" t="s">
        <v>1386</v>
      </c>
      <c r="X15" s="372" t="s">
        <v>1387</v>
      </c>
      <c r="Y15" s="385" t="s">
        <v>1388</v>
      </c>
      <c r="Z15" s="386">
        <v>2016</v>
      </c>
      <c r="AA15" s="386">
        <v>2015</v>
      </c>
      <c r="AB15" s="386">
        <v>2014</v>
      </c>
      <c r="AC15" s="386">
        <v>2013</v>
      </c>
      <c r="AD15" s="386">
        <v>2012</v>
      </c>
      <c r="AE15" s="386">
        <v>2011</v>
      </c>
      <c r="AF15" s="386">
        <v>2010</v>
      </c>
      <c r="AG15" s="386">
        <v>2009</v>
      </c>
      <c r="AH15" s="386">
        <v>2008</v>
      </c>
      <c r="AI15" s="386">
        <v>2007</v>
      </c>
      <c r="AJ15" s="386">
        <v>2006</v>
      </c>
      <c r="AK15" s="386">
        <v>2005</v>
      </c>
      <c r="AL15" s="386">
        <v>2004</v>
      </c>
      <c r="AM15" s="386">
        <v>2003</v>
      </c>
      <c r="AN15" s="386">
        <v>2002</v>
      </c>
      <c r="AO15" s="386">
        <v>2001</v>
      </c>
      <c r="AP15" s="386">
        <v>2000</v>
      </c>
      <c r="AQ15" s="386">
        <v>1999</v>
      </c>
      <c r="AR15" s="386">
        <v>1998</v>
      </c>
      <c r="AS15" s="386">
        <v>1997</v>
      </c>
      <c r="AT15" s="386">
        <v>1996</v>
      </c>
      <c r="AU15" s="386">
        <v>1995</v>
      </c>
      <c r="AV15" s="372" t="s">
        <v>1389</v>
      </c>
      <c r="AW15" s="372" t="s">
        <v>1348</v>
      </c>
      <c r="AX15" s="393" t="s">
        <v>1390</v>
      </c>
      <c r="AY15" s="375" t="s">
        <v>1391</v>
      </c>
      <c r="AZ15" s="373" t="s">
        <v>1457</v>
      </c>
      <c r="BA15" s="373" t="s">
        <v>1392</v>
      </c>
      <c r="BB15" s="375" t="s">
        <v>1393</v>
      </c>
      <c r="BC15" s="373" t="s">
        <v>1392</v>
      </c>
      <c r="BD15" s="375" t="s">
        <v>1394</v>
      </c>
      <c r="BE15" s="402" t="s">
        <v>1458</v>
      </c>
      <c r="BF15" s="373" t="s">
        <v>1392</v>
      </c>
      <c r="BG15" s="375" t="s">
        <v>1395</v>
      </c>
      <c r="BH15" s="403" t="s">
        <v>1396</v>
      </c>
      <c r="BI15" s="375" t="s">
        <v>1397</v>
      </c>
      <c r="BJ15" s="375" t="s">
        <v>1398</v>
      </c>
      <c r="BK15" s="373" t="s">
        <v>1397</v>
      </c>
      <c r="BL15" s="373" t="s">
        <v>1399</v>
      </c>
      <c r="BM15" s="373" t="s">
        <v>1400</v>
      </c>
      <c r="BN15" s="375" t="s">
        <v>1401</v>
      </c>
      <c r="BO15" s="411" t="s">
        <v>1355</v>
      </c>
      <c r="BP15" s="411" t="s">
        <v>1459</v>
      </c>
      <c r="BQ15" s="411" t="s">
        <v>1460</v>
      </c>
      <c r="BR15" s="411" t="s">
        <v>1461</v>
      </c>
      <c r="BS15" s="411" t="s">
        <v>1462</v>
      </c>
      <c r="BT15" s="411" t="s">
        <v>1258</v>
      </c>
      <c r="BU15" s="411" t="s">
        <v>1251</v>
      </c>
      <c r="BV15" s="409" t="s">
        <v>1402</v>
      </c>
      <c r="BW15" s="418" t="s">
        <v>1331</v>
      </c>
      <c r="BX15" s="418" t="s">
        <v>253</v>
      </c>
      <c r="BY15" s="375" t="s">
        <v>1403</v>
      </c>
      <c r="BZ15" s="375" t="s">
        <v>1403</v>
      </c>
      <c r="CA15" s="375" t="s">
        <v>1404</v>
      </c>
      <c r="CB15" s="375" t="s">
        <v>1405</v>
      </c>
      <c r="CC15" s="373" t="s">
        <v>1406</v>
      </c>
      <c r="CD15" s="375" t="s">
        <v>1407</v>
      </c>
      <c r="CE15" s="375" t="s">
        <v>1408</v>
      </c>
      <c r="CF15" s="375" t="s">
        <v>1409</v>
      </c>
      <c r="CG15" s="375" t="s">
        <v>1407</v>
      </c>
      <c r="CH15" s="433" t="s">
        <v>1410</v>
      </c>
      <c r="CI15" s="373" t="s">
        <v>1411</v>
      </c>
      <c r="CJ15" s="433" t="s">
        <v>1412</v>
      </c>
      <c r="CK15" s="375" t="s">
        <v>1413</v>
      </c>
      <c r="CL15" s="373" t="s">
        <v>1414</v>
      </c>
      <c r="CM15" s="373" t="s">
        <v>1415</v>
      </c>
      <c r="CN15" s="373" t="s">
        <v>1416</v>
      </c>
      <c r="CO15" s="373" t="s">
        <v>1417</v>
      </c>
      <c r="CP15" s="373" t="s">
        <v>1418</v>
      </c>
      <c r="CQ15" s="373" t="s">
        <v>1419</v>
      </c>
      <c r="CR15" s="375" t="s">
        <v>1413</v>
      </c>
      <c r="CS15" s="460"/>
      <c r="CT15" s="433" t="s">
        <v>1268</v>
      </c>
      <c r="CU15" s="433" t="s">
        <v>1463</v>
      </c>
      <c r="CV15" s="433" t="s">
        <v>1463</v>
      </c>
      <c r="CW15" s="433" t="s">
        <v>1463</v>
      </c>
      <c r="CX15" s="433" t="s">
        <v>1463</v>
      </c>
      <c r="CY15" s="433" t="s">
        <v>1463</v>
      </c>
      <c r="CZ15" s="433" t="s">
        <v>1463</v>
      </c>
      <c r="DA15" s="433" t="s">
        <v>1463</v>
      </c>
      <c r="DB15" s="375" t="s">
        <v>1420</v>
      </c>
      <c r="DC15" s="468"/>
      <c r="DD15" s="468"/>
      <c r="DE15" s="468"/>
      <c r="DF15" s="375" t="s">
        <v>1421</v>
      </c>
    </row>
    <row r="16" customHeight="1" spans="1:110">
      <c r="A16" s="340" t="s">
        <v>1422</v>
      </c>
      <c r="B16" s="340" t="s">
        <v>1464</v>
      </c>
      <c r="C16" s="340" t="s">
        <v>1465</v>
      </c>
      <c r="D16" s="340">
        <v>0</v>
      </c>
      <c r="E16" s="340" t="s">
        <v>1466</v>
      </c>
      <c r="F16" s="340" t="s">
        <v>1467</v>
      </c>
      <c r="G16" s="340" t="s">
        <v>1426</v>
      </c>
      <c r="H16" s="341">
        <v>2</v>
      </c>
      <c r="I16" s="341">
        <v>2</v>
      </c>
      <c r="J16" s="360" t="s">
        <v>1468</v>
      </c>
      <c r="K16" s="360" t="s">
        <v>1468</v>
      </c>
      <c r="L16" s="360"/>
      <c r="M16" s="360"/>
      <c r="N16" s="361">
        <f>[27]机器设备评定表!Z7</f>
        <v>5800</v>
      </c>
      <c r="O16" s="361">
        <f>[27]机器设备评定表!AA7</f>
        <v>902.222222222223</v>
      </c>
      <c r="P16" s="362" t="s">
        <v>1469</v>
      </c>
      <c r="Q16" s="379"/>
      <c r="R16" s="379"/>
      <c r="S16" s="380">
        <f>Q16*R16</f>
        <v>0</v>
      </c>
      <c r="T16" s="381">
        <f>[27]机器设备其他费用调查表!$C$20</f>
        <v>0.1905</v>
      </c>
      <c r="U16" s="380">
        <f>ROUND(S16*(1+T16),0)</f>
        <v>0</v>
      </c>
      <c r="V16" s="379">
        <v>2900</v>
      </c>
      <c r="W16" s="380">
        <f>I16*(U16+V16)</f>
        <v>5800</v>
      </c>
      <c r="X16" s="372" t="s">
        <v>1348</v>
      </c>
      <c r="Y16" s="372" t="s">
        <v>1470</v>
      </c>
      <c r="Z16" s="387">
        <v>100</v>
      </c>
      <c r="AA16" s="387">
        <v>99</v>
      </c>
      <c r="AB16" s="387">
        <v>98.604</v>
      </c>
      <c r="AC16" s="387">
        <v>98.998416</v>
      </c>
      <c r="AD16" s="387">
        <v>98.899417584</v>
      </c>
      <c r="AE16" s="387">
        <v>100.284009430176</v>
      </c>
      <c r="AF16" s="387">
        <v>102.38997362821</v>
      </c>
      <c r="AG16" s="387">
        <v>102.082803707325</v>
      </c>
      <c r="AH16" s="387">
        <v>104.839039407423</v>
      </c>
      <c r="AI16" s="387">
        <v>107.355176353201</v>
      </c>
      <c r="AJ16" s="387">
        <v>108.643438469439</v>
      </c>
      <c r="AK16" s="387">
        <v>110.599020361889</v>
      </c>
      <c r="AL16" s="387">
        <v>112.589802728403</v>
      </c>
      <c r="AM16" s="387">
        <v>115.179368191157</v>
      </c>
      <c r="AN16" s="387">
        <v>112.645422090951</v>
      </c>
      <c r="AO16" s="387">
        <v>111.181031603769</v>
      </c>
      <c r="AP16" s="387">
        <v>114.294100488674</v>
      </c>
      <c r="AQ16" s="387">
        <v>111.551042076946</v>
      </c>
      <c r="AR16" s="387">
        <v>106.977449351791</v>
      </c>
      <c r="AS16" s="387">
        <v>106.656517003736</v>
      </c>
      <c r="AT16" s="387">
        <v>109.749555996844</v>
      </c>
      <c r="AU16" s="387" t="e">
        <v>#REF!</v>
      </c>
      <c r="AV16" s="386">
        <f t="shared" ref="AV16:AV49" si="2">YEAR(K16)</f>
        <v>2008</v>
      </c>
      <c r="AW16" s="395">
        <f t="shared" ref="AW16:AW49" si="3">SUMIFS($Z16:$AT16,$Z$15:$AT$15,$AV$5:$AV$51)</f>
        <v>104.839039407423</v>
      </c>
      <c r="AX16" s="396">
        <f t="shared" ref="AX16:AX49" si="4">IF(X16="物价指数",AW16/100,100%)</f>
        <v>1.04839039407423</v>
      </c>
      <c r="AY16" s="397">
        <f t="shared" ref="AY16:AY49" si="5">ROUND(W16*AX16,0)</f>
        <v>6081</v>
      </c>
      <c r="AZ16" s="398" t="s">
        <v>1270</v>
      </c>
      <c r="BA16" s="372">
        <v>0.01</v>
      </c>
      <c r="BB16" s="380">
        <f>$AY16*BA16</f>
        <v>60.81</v>
      </c>
      <c r="BC16" s="372">
        <v>0.1</v>
      </c>
      <c r="BD16" s="380">
        <f>$AY16*BC16</f>
        <v>608.1</v>
      </c>
      <c r="BE16" s="378" t="s">
        <v>1471</v>
      </c>
      <c r="BF16" s="372">
        <v>0.02</v>
      </c>
      <c r="BG16" s="380">
        <f>$AY16*BF16</f>
        <v>121.62</v>
      </c>
      <c r="BH16" s="398" t="s">
        <v>1396</v>
      </c>
      <c r="BI16" s="404">
        <v>0.0351</v>
      </c>
      <c r="BJ16" s="380">
        <f t="shared" ref="BJ16:BJ44" si="6">($AY16+BB16+BD16+BG16)*BI16</f>
        <v>241.190703</v>
      </c>
      <c r="BK16" s="405">
        <v>0.012</v>
      </c>
      <c r="BL16" s="398"/>
      <c r="BM16" s="412"/>
      <c r="BN16" s="380">
        <f t="shared" ref="BN16:BN44" si="7">IF($AY16&lt;50000,0,AY16*BL16/12*BM16+(BB16+BD16+BG16+BJ16)*BL16/12*BM16*0.5)</f>
        <v>0</v>
      </c>
      <c r="BO16" s="398" t="s">
        <v>1271</v>
      </c>
      <c r="BP16" s="398">
        <f>ROUND(IF(AZ16="专票",AY16/1.17*0.17,0),2)</f>
        <v>883.56</v>
      </c>
      <c r="BQ16" s="398">
        <f>ROUND(BB16/1.11*0.11,2)</f>
        <v>6.03</v>
      </c>
      <c r="BR16" s="398">
        <f>ROUND(IF(BE16="自装",0,BD16/1.11*11%),2)</f>
        <v>60.26</v>
      </c>
      <c r="BS16" s="398">
        <f t="shared" ref="BS16:BS44" si="8">ROUND(IF(BE16="自装",0,BG16/1.11*11%),2)</f>
        <v>12.05</v>
      </c>
      <c r="BT16" s="398">
        <f t="shared" ref="BT16:BT44" si="9">($AY16+BB16+BD16+BG16)*(BI16-BK16)/1.06*6%</f>
        <v>8.98484960377358</v>
      </c>
      <c r="BU16" s="398">
        <f>SUM(BP16:BT16)</f>
        <v>970.884849603773</v>
      </c>
      <c r="BV16" s="398" t="s">
        <v>1472</v>
      </c>
      <c r="BW16" s="424">
        <f>IF(N16=0,0,IF(AY16+BB16+BD16+BG16+BJ16=0,0,AY16/(AY16+BB16+BD16+BG16+BJ16)*100))</f>
        <v>85.494710869712</v>
      </c>
      <c r="BX16" s="424">
        <f>IF(BV16="考虑所得税",O16*0.17*BW16/100*0.25,0)</f>
        <v>32.7824719123752</v>
      </c>
      <c r="BY16" s="397">
        <f t="shared" ref="BY16:BY44" si="10">IF(BO16="扣除进项税",AY16+BB16+BD16+BG16+BJ16+BN16-BU16,AY16+BB16+BD16+BG16+BJ16+BN16)</f>
        <v>7112.720703</v>
      </c>
      <c r="BZ16" s="425">
        <f>ROUND(BY16,0)</f>
        <v>7113</v>
      </c>
      <c r="CA16" s="380">
        <f>(BZ16-N16)/N16*100</f>
        <v>22.6379310344828</v>
      </c>
      <c r="CB16" s="426" t="str">
        <f>IF(N16=0,"",IF(CA16&gt;30,"核实",IF(CA16&lt;-30,"核实","")))</f>
        <v/>
      </c>
      <c r="CC16" s="441">
        <v>8</v>
      </c>
      <c r="CD16" s="442">
        <f t="shared" ref="CD16:CD44" si="11">CC16*12</f>
        <v>96</v>
      </c>
      <c r="CE16" s="443" t="str">
        <f>J16</f>
        <v>2008-08-20</v>
      </c>
      <c r="CF16" s="444">
        <v>42277</v>
      </c>
      <c r="CG16" s="442">
        <f t="shared" ref="CG16:CG44" si="12">IF(CF16=0,"",(IF(CE16=0,"",(YEAR(CF16)-YEAR(CE16))*12+MONTH(CF16)-MONTH(CE16))))</f>
        <v>85</v>
      </c>
      <c r="CH16" s="426" t="str">
        <f>IF(CD16=0,0,IF((CD16-CG16)/CD16&lt;0.15,"判断尚可月数",""))</f>
        <v>判断尚可月数</v>
      </c>
      <c r="CI16" s="398">
        <v>24</v>
      </c>
      <c r="CJ16" s="445" t="str">
        <f>IF(CD16=0,0,IF((CD16-CG16)/CD16&lt;0.15,"尚可年限","经济年限"))</f>
        <v>尚可年限</v>
      </c>
      <c r="CK16" s="451">
        <f t="shared" ref="CK16:CK21" si="13">IF(CG16="","",IF(CD16="","",IF(CJ16="经济年限",IF((CD16-CG16)/CD16&lt;0.15,0.15,(CD16-CG16)/CD16),CI16/(CD16))))</f>
        <v>0.25</v>
      </c>
      <c r="CL16" s="398"/>
      <c r="CM16" s="398"/>
      <c r="CN16" s="398"/>
      <c r="CO16" s="398"/>
      <c r="CP16" s="398"/>
      <c r="CQ16" s="398"/>
      <c r="CR16" s="454">
        <f>(ROUND((CK16-0)*100/5,0)*5/100)</f>
        <v>0.25</v>
      </c>
      <c r="CS16" s="461" t="str">
        <f>IF(CC16=0,0,IF(CR16-CK16&gt;0.1,"核实",IF((CR16-CK16)&lt;-0.1,"核实","")))</f>
        <v/>
      </c>
      <c r="CT16" s="398" t="s">
        <v>1463</v>
      </c>
      <c r="CU16" s="462">
        <v>0.95</v>
      </c>
      <c r="CV16" s="462">
        <v>0.96</v>
      </c>
      <c r="CW16" s="462">
        <v>0.97</v>
      </c>
      <c r="CX16" s="462">
        <v>0.98</v>
      </c>
      <c r="CY16" s="462">
        <v>0.99</v>
      </c>
      <c r="CZ16" s="462">
        <v>0.94</v>
      </c>
      <c r="DA16" s="469">
        <f>PRODUCT(CU16:CZ16)</f>
        <v>0.80678106432</v>
      </c>
      <c r="DB16" s="470">
        <f>IF(CT16="两种加权",IF(CC16=0,0,IF(CR16-CK16&gt;0.1,ROUND(CR16*100,0),IF(CR16-CK16&lt;-0.1,ROUND(CR16*100,0),ROUND((CK16*0.4+CR16*0.6)*100,0)))),CK16*DA16*100)</f>
        <v>20.169526608</v>
      </c>
      <c r="DC16" s="471">
        <f>ROUND(IF(DB16=0,0,BZ16*DB16/100),0)</f>
        <v>1435</v>
      </c>
      <c r="DD16" s="472">
        <v>0.02</v>
      </c>
      <c r="DE16" s="473">
        <f>ROUND(DC16*DD16,0)</f>
        <v>29</v>
      </c>
      <c r="DF16" s="474">
        <f>ROUND(DC16+DE16,0)</f>
        <v>1464</v>
      </c>
    </row>
    <row r="17" customHeight="1" spans="1:110">
      <c r="A17" s="340" t="s">
        <v>1431</v>
      </c>
      <c r="B17" s="340" t="s">
        <v>1473</v>
      </c>
      <c r="C17" s="340">
        <v>0</v>
      </c>
      <c r="D17" s="340"/>
      <c r="E17" s="340">
        <v>0</v>
      </c>
      <c r="F17" s="340" t="s">
        <v>1467</v>
      </c>
      <c r="G17" s="340">
        <v>0</v>
      </c>
      <c r="H17" s="341">
        <v>1</v>
      </c>
      <c r="I17" s="341">
        <v>1</v>
      </c>
      <c r="J17" s="360" t="s">
        <v>1474</v>
      </c>
      <c r="K17" s="360" t="s">
        <v>1474</v>
      </c>
      <c r="L17" s="360"/>
      <c r="M17" s="360"/>
      <c r="N17" s="361">
        <f>[27]机器设备评定表!Z8</f>
        <v>0</v>
      </c>
      <c r="O17" s="361">
        <f>[27]机器设备评定表!AA8</f>
        <v>0</v>
      </c>
      <c r="P17" s="362" t="s">
        <v>1475</v>
      </c>
      <c r="Q17" s="379"/>
      <c r="R17" s="379"/>
      <c r="S17" s="380">
        <f t="shared" ref="S17:S44" si="14">Q17*R17</f>
        <v>0</v>
      </c>
      <c r="T17" s="381">
        <f>[27]机器设备其他费用调查表!$C$20</f>
        <v>0.1905</v>
      </c>
      <c r="U17" s="380">
        <f t="shared" ref="U17:U44" si="15">ROUND(S17*(1+T17),0)</f>
        <v>0</v>
      </c>
      <c r="V17" s="379"/>
      <c r="W17" s="380">
        <f t="shared" ref="W17:W44" si="16">I17*(U17+V17)</f>
        <v>0</v>
      </c>
      <c r="X17" s="372" t="s">
        <v>1348</v>
      </c>
      <c r="Y17" s="372" t="s">
        <v>1470</v>
      </c>
      <c r="Z17" s="387">
        <v>100</v>
      </c>
      <c r="AA17" s="387">
        <v>99</v>
      </c>
      <c r="AB17" s="387">
        <v>98.604</v>
      </c>
      <c r="AC17" s="387">
        <v>98.998416</v>
      </c>
      <c r="AD17" s="387">
        <v>98.899417584</v>
      </c>
      <c r="AE17" s="387">
        <v>100.284009430176</v>
      </c>
      <c r="AF17" s="387">
        <v>102.38997362821</v>
      </c>
      <c r="AG17" s="387">
        <v>102.082803707325</v>
      </c>
      <c r="AH17" s="387">
        <v>104.839039407423</v>
      </c>
      <c r="AI17" s="387">
        <v>107.355176353201</v>
      </c>
      <c r="AJ17" s="387">
        <v>108.643438469439</v>
      </c>
      <c r="AK17" s="387">
        <v>110.599020361889</v>
      </c>
      <c r="AL17" s="387">
        <v>112.589802728403</v>
      </c>
      <c r="AM17" s="387">
        <v>115.179368191157</v>
      </c>
      <c r="AN17" s="387">
        <v>112.645422090951</v>
      </c>
      <c r="AO17" s="387">
        <v>111.181031603769</v>
      </c>
      <c r="AP17" s="387">
        <v>114.294100488674</v>
      </c>
      <c r="AQ17" s="387">
        <v>111.551042076946</v>
      </c>
      <c r="AR17" s="387">
        <v>106.977449351791</v>
      </c>
      <c r="AS17" s="387">
        <v>106.656517003736</v>
      </c>
      <c r="AT17" s="387">
        <v>109.749555996844</v>
      </c>
      <c r="AU17" s="387" t="e">
        <v>#REF!</v>
      </c>
      <c r="AV17" s="386">
        <f t="shared" si="2"/>
        <v>2007</v>
      </c>
      <c r="AW17" s="395">
        <f t="shared" si="3"/>
        <v>107.355176353201</v>
      </c>
      <c r="AX17" s="396">
        <f t="shared" si="4"/>
        <v>1.07355176353201</v>
      </c>
      <c r="AY17" s="397">
        <f t="shared" si="5"/>
        <v>0</v>
      </c>
      <c r="AZ17" s="398" t="s">
        <v>1270</v>
      </c>
      <c r="BA17" s="372">
        <v>0.01</v>
      </c>
      <c r="BB17" s="380"/>
      <c r="BC17" s="372">
        <v>0.1</v>
      </c>
      <c r="BD17" s="380"/>
      <c r="BE17" s="378" t="s">
        <v>1471</v>
      </c>
      <c r="BF17" s="372">
        <v>0.02</v>
      </c>
      <c r="BG17" s="380"/>
      <c r="BH17" s="398" t="s">
        <v>1476</v>
      </c>
      <c r="BI17" s="404">
        <v>0</v>
      </c>
      <c r="BJ17" s="380">
        <f t="shared" si="6"/>
        <v>0</v>
      </c>
      <c r="BK17" s="405">
        <v>0.012</v>
      </c>
      <c r="BL17" s="398"/>
      <c r="BM17" s="412"/>
      <c r="BN17" s="380">
        <f t="shared" si="7"/>
        <v>0</v>
      </c>
      <c r="BO17" s="398" t="s">
        <v>1428</v>
      </c>
      <c r="BP17" s="398">
        <f t="shared" ref="BP17:BP44" si="17">ROUND(IF(AZ17="专票",AY17/1.17*0.17,0),2)</f>
        <v>0</v>
      </c>
      <c r="BQ17" s="398">
        <f t="shared" ref="BQ17:BQ44" si="18">ROUND(BB17/1.11*0.11,2)</f>
        <v>0</v>
      </c>
      <c r="BR17" s="398">
        <f t="shared" ref="BR17:BR44" si="19">ROUND(IF(BE17="自装",0,BD17/1.11*11%),2)</f>
        <v>0</v>
      </c>
      <c r="BS17" s="398">
        <f t="shared" si="8"/>
        <v>0</v>
      </c>
      <c r="BT17" s="398">
        <f t="shared" si="9"/>
        <v>0</v>
      </c>
      <c r="BU17" s="398">
        <f t="shared" ref="BU17:BU44" si="20">SUM(BP17:BT17)</f>
        <v>0</v>
      </c>
      <c r="BV17" s="398" t="s">
        <v>1472</v>
      </c>
      <c r="BW17" s="424"/>
      <c r="BX17" s="424"/>
      <c r="BY17" s="397">
        <f t="shared" si="10"/>
        <v>0</v>
      </c>
      <c r="BZ17" s="425">
        <f t="shared" ref="BZ17:BZ44" si="21">ROUND(BY17,0)</f>
        <v>0</v>
      </c>
      <c r="CA17" s="380"/>
      <c r="CB17" s="426"/>
      <c r="CC17" s="441"/>
      <c r="CD17" s="442"/>
      <c r="CE17" s="443"/>
      <c r="CF17" s="444">
        <v>42277</v>
      </c>
      <c r="CG17" s="442"/>
      <c r="CH17" s="426">
        <f t="shared" ref="CH17:CH51" si="22">IF(CD17=0,0,IF((CD17-CG17)/CD17&lt;0.15,"判断尚可月数",""))</f>
        <v>0</v>
      </c>
      <c r="CI17" s="398"/>
      <c r="CJ17" s="445">
        <f t="shared" ref="CJ17:CJ44" si="23">IF(CD17=0,0,IF((CD17-CG17)/CD17&lt;0.15,"尚可年限","经济年限"))</f>
        <v>0</v>
      </c>
      <c r="CK17" s="451" t="str">
        <f t="shared" si="13"/>
        <v/>
      </c>
      <c r="CL17" s="398"/>
      <c r="CM17" s="398"/>
      <c r="CN17" s="398"/>
      <c r="CO17" s="398"/>
      <c r="CP17" s="398"/>
      <c r="CQ17" s="398"/>
      <c r="CR17" s="454"/>
      <c r="CS17" s="461">
        <f t="shared" ref="CS17:CS51" si="24">IF(CC17=0,0,IF(CR17-CK17&gt;0.1,"核实",IF((CR17-CK17)&lt;-0.1,"核实","")))</f>
        <v>0</v>
      </c>
      <c r="CT17" s="398" t="s">
        <v>1477</v>
      </c>
      <c r="CU17" s="462">
        <v>0.95</v>
      </c>
      <c r="CV17" s="462">
        <v>0.96</v>
      </c>
      <c r="CW17" s="462">
        <v>0.97</v>
      </c>
      <c r="CX17" s="462">
        <v>0.98</v>
      </c>
      <c r="CY17" s="462">
        <v>0.99</v>
      </c>
      <c r="CZ17" s="462">
        <v>0.94</v>
      </c>
      <c r="DA17" s="469">
        <f t="shared" ref="DA17:DA51" si="25">PRODUCT(CU17:CZ17)</f>
        <v>0.80678106432</v>
      </c>
      <c r="DB17" s="470">
        <f t="shared" ref="DB17:DB51" si="26">IF(CT17="两种加权",IF(CC17=0,0,IF(CR17-CK17&gt;0.1,ROUND(CR17*100,0),IF(CR17-CK17&lt;-0.1,ROUND(CR17*100,0),ROUND((CK17*0.4+CR17*0.6)*100,0)))),CK17*DA17*100)</f>
        <v>0</v>
      </c>
      <c r="DC17" s="471">
        <f t="shared" ref="DC17:DC44" si="27">ROUND(IF(DB17=0,0,BZ17*DB17/100),0)</f>
        <v>0</v>
      </c>
      <c r="DD17" s="472">
        <v>0.02</v>
      </c>
      <c r="DE17" s="473">
        <f t="shared" ref="DE17:DE44" si="28">ROUND(DC17*DD17,0)</f>
        <v>0</v>
      </c>
      <c r="DF17" s="474">
        <f t="shared" ref="DF17:DF44" si="29">ROUND(DC17+DE17,0)</f>
        <v>0</v>
      </c>
    </row>
    <row r="18" customHeight="1" spans="1:110">
      <c r="A18" s="340" t="s">
        <v>1436</v>
      </c>
      <c r="B18" s="340" t="s">
        <v>1478</v>
      </c>
      <c r="C18" s="340" t="s">
        <v>1479</v>
      </c>
      <c r="D18" s="340"/>
      <c r="E18" s="340">
        <v>0</v>
      </c>
      <c r="F18" s="340" t="s">
        <v>1467</v>
      </c>
      <c r="G18" s="340" t="s">
        <v>1480</v>
      </c>
      <c r="H18" s="341">
        <v>2</v>
      </c>
      <c r="I18" s="341">
        <v>2</v>
      </c>
      <c r="J18" s="360" t="s">
        <v>1481</v>
      </c>
      <c r="K18" s="360" t="s">
        <v>1481</v>
      </c>
      <c r="L18" s="360"/>
      <c r="M18" s="360"/>
      <c r="N18" s="361">
        <f>[27]机器设备评定表!Z9</f>
        <v>4400</v>
      </c>
      <c r="O18" s="361">
        <f>[27]机器设备评定表!AA9</f>
        <v>220</v>
      </c>
      <c r="P18" s="362" t="s">
        <v>1482</v>
      </c>
      <c r="Q18" s="379"/>
      <c r="R18" s="379"/>
      <c r="S18" s="380">
        <f t="shared" si="14"/>
        <v>0</v>
      </c>
      <c r="T18" s="381">
        <f>[27]机器设备其他费用调查表!$C$20</f>
        <v>0.1905</v>
      </c>
      <c r="U18" s="380">
        <f t="shared" si="15"/>
        <v>0</v>
      </c>
      <c r="V18" s="379">
        <v>15085</v>
      </c>
      <c r="W18" s="380">
        <f t="shared" si="16"/>
        <v>30170</v>
      </c>
      <c r="X18" s="372" t="s">
        <v>1483</v>
      </c>
      <c r="Y18" s="372" t="s">
        <v>1484</v>
      </c>
      <c r="Z18" s="387">
        <v>100</v>
      </c>
      <c r="AA18" s="387">
        <v>101.3</v>
      </c>
      <c r="AB18" s="387">
        <v>102.4143</v>
      </c>
      <c r="AC18" s="387">
        <v>100.9804998</v>
      </c>
      <c r="AD18" s="387">
        <v>98.5569678048</v>
      </c>
      <c r="AE18" s="387">
        <v>99.2468665794336</v>
      </c>
      <c r="AF18" s="387">
        <v>103.712975575508</v>
      </c>
      <c r="AG18" s="387">
        <v>100.186734405941</v>
      </c>
      <c r="AH18" s="387">
        <v>102.290655828466</v>
      </c>
      <c r="AI18" s="387">
        <v>104.745631568349</v>
      </c>
      <c r="AJ18" s="387">
        <v>105.059868463054</v>
      </c>
      <c r="AK18" s="387">
        <v>107.896484911556</v>
      </c>
      <c r="AL18" s="387">
        <v>109.838621639964</v>
      </c>
      <c r="AM18" s="387">
        <v>112.364909937683</v>
      </c>
      <c r="AN18" s="387">
        <v>109.892881919054</v>
      </c>
      <c r="AO18" s="387">
        <v>108.464274454107</v>
      </c>
      <c r="AP18" s="387">
        <v>111.501274138822</v>
      </c>
      <c r="AQ18" s="387">
        <v>108.82524355949</v>
      </c>
      <c r="AR18" s="387">
        <v>104.363408573551</v>
      </c>
      <c r="AS18" s="387">
        <v>104.05031834783</v>
      </c>
      <c r="AT18" s="387">
        <v>107.067777579917</v>
      </c>
      <c r="AU18" s="387" t="e">
        <v>#REF!</v>
      </c>
      <c r="AV18" s="386">
        <f t="shared" si="2"/>
        <v>2006</v>
      </c>
      <c r="AW18" s="395">
        <f t="shared" si="3"/>
        <v>105.059868463054</v>
      </c>
      <c r="AX18" s="396">
        <f t="shared" si="4"/>
        <v>1</v>
      </c>
      <c r="AY18" s="397">
        <f t="shared" si="5"/>
        <v>30170</v>
      </c>
      <c r="AZ18" s="398" t="s">
        <v>1485</v>
      </c>
      <c r="BA18" s="372">
        <v>0.01</v>
      </c>
      <c r="BB18" s="380">
        <f t="shared" ref="BB18:BB42" si="30">AY18*BA18</f>
        <v>301.7</v>
      </c>
      <c r="BC18" s="372">
        <v>0.1</v>
      </c>
      <c r="BD18" s="380">
        <f t="shared" ref="BD18:BD42" si="31">AY18*BC18</f>
        <v>3017</v>
      </c>
      <c r="BE18" s="378" t="s">
        <v>1471</v>
      </c>
      <c r="BF18" s="372">
        <v>0.02</v>
      </c>
      <c r="BG18" s="380">
        <f t="shared" ref="BG18:BG42" si="32">AY18*BF18</f>
        <v>603.4</v>
      </c>
      <c r="BH18" s="398" t="s">
        <v>1396</v>
      </c>
      <c r="BI18" s="404">
        <v>0.0351</v>
      </c>
      <c r="BJ18" s="380">
        <f t="shared" si="6"/>
        <v>1196.63271</v>
      </c>
      <c r="BK18" s="405">
        <v>0.012</v>
      </c>
      <c r="BL18" s="398"/>
      <c r="BM18" s="412"/>
      <c r="BN18" s="380">
        <f t="shared" si="7"/>
        <v>0</v>
      </c>
      <c r="BO18" s="398" t="s">
        <v>1428</v>
      </c>
      <c r="BP18" s="398">
        <f t="shared" si="17"/>
        <v>0</v>
      </c>
      <c r="BQ18" s="398">
        <f t="shared" si="18"/>
        <v>29.9</v>
      </c>
      <c r="BR18" s="398">
        <f t="shared" si="19"/>
        <v>298.98</v>
      </c>
      <c r="BS18" s="398">
        <f t="shared" si="8"/>
        <v>59.8</v>
      </c>
      <c r="BT18" s="398">
        <f t="shared" si="9"/>
        <v>44.5770288679245</v>
      </c>
      <c r="BU18" s="398">
        <f t="shared" si="20"/>
        <v>433.257028867925</v>
      </c>
      <c r="BV18" s="398" t="s">
        <v>1472</v>
      </c>
      <c r="BW18" s="424">
        <f t="shared" ref="BW18:BW42" si="33">IF(N18=0,0,IF(AY18+BB18+BD18+BG18+BJ18=0,0,AY18/(AY18+BB18+BD18+BG18+BJ18)*100))</f>
        <v>85.4947108697121</v>
      </c>
      <c r="BX18" s="424">
        <f t="shared" ref="BX18:BX42" si="34">O18*0.17*BW18/100*0.25</f>
        <v>7.99375546631808</v>
      </c>
      <c r="BY18" s="397">
        <f t="shared" si="10"/>
        <v>34855.4756811321</v>
      </c>
      <c r="BZ18" s="425">
        <f t="shared" si="21"/>
        <v>34855</v>
      </c>
      <c r="CA18" s="380">
        <f t="shared" ref="CA18:CA42" si="35">(BZ18-N18)/N18*100</f>
        <v>692.159090909091</v>
      </c>
      <c r="CB18" s="426" t="str">
        <f t="shared" ref="CB18:CB42" si="36">IF(N18=0,"",IF(CA18&gt;30,"核实",IF(CA18&lt;-30,"核实","")))</f>
        <v>核实</v>
      </c>
      <c r="CC18" s="441">
        <v>16</v>
      </c>
      <c r="CD18" s="442">
        <f t="shared" si="11"/>
        <v>192</v>
      </c>
      <c r="CE18" s="443" t="str">
        <f t="shared" ref="CE18:CE44" si="37">J18</f>
        <v>2006-01-20</v>
      </c>
      <c r="CF18" s="444">
        <v>42277</v>
      </c>
      <c r="CG18" s="442">
        <f t="shared" si="12"/>
        <v>116</v>
      </c>
      <c r="CH18" s="426" t="str">
        <f t="shared" si="22"/>
        <v/>
      </c>
      <c r="CI18" s="398"/>
      <c r="CJ18" s="445" t="str">
        <f t="shared" si="23"/>
        <v>经济年限</v>
      </c>
      <c r="CK18" s="451">
        <f t="shared" si="13"/>
        <v>0.395833333333333</v>
      </c>
      <c r="CL18" s="398"/>
      <c r="CM18" s="398"/>
      <c r="CN18" s="398"/>
      <c r="CO18" s="398"/>
      <c r="CP18" s="398"/>
      <c r="CQ18" s="398"/>
      <c r="CR18" s="454">
        <f t="shared" ref="CR18:CR25" si="38">(ROUND((CK18-0)*100/5,0)*5/100)</f>
        <v>0.4</v>
      </c>
      <c r="CS18" s="461" t="str">
        <f t="shared" si="24"/>
        <v/>
      </c>
      <c r="CT18" s="398" t="s">
        <v>1477</v>
      </c>
      <c r="CU18" s="462">
        <v>0.95</v>
      </c>
      <c r="CV18" s="462">
        <v>0.96</v>
      </c>
      <c r="CW18" s="462">
        <v>0.97</v>
      </c>
      <c r="CX18" s="462">
        <v>0.98</v>
      </c>
      <c r="CY18" s="462">
        <v>0.99</v>
      </c>
      <c r="CZ18" s="462">
        <v>0.94</v>
      </c>
      <c r="DA18" s="469">
        <f t="shared" si="25"/>
        <v>0.80678106432</v>
      </c>
      <c r="DB18" s="470">
        <f t="shared" si="26"/>
        <v>40</v>
      </c>
      <c r="DC18" s="471">
        <f t="shared" si="27"/>
        <v>13942</v>
      </c>
      <c r="DD18" s="472">
        <v>0.02</v>
      </c>
      <c r="DE18" s="473">
        <f t="shared" si="28"/>
        <v>279</v>
      </c>
      <c r="DF18" s="474">
        <f t="shared" si="29"/>
        <v>14221</v>
      </c>
    </row>
    <row r="19" customHeight="1" spans="1:110">
      <c r="A19" s="340" t="s">
        <v>1015</v>
      </c>
      <c r="B19" s="340" t="s">
        <v>1486</v>
      </c>
      <c r="C19" s="340" t="s">
        <v>1487</v>
      </c>
      <c r="D19" s="340"/>
      <c r="E19" s="340" t="s">
        <v>1488</v>
      </c>
      <c r="F19" s="340" t="s">
        <v>1467</v>
      </c>
      <c r="G19" s="340" t="s">
        <v>1426</v>
      </c>
      <c r="H19" s="341">
        <v>1</v>
      </c>
      <c r="I19" s="341">
        <v>1</v>
      </c>
      <c r="J19" s="360" t="s">
        <v>1489</v>
      </c>
      <c r="K19" s="360" t="s">
        <v>1489</v>
      </c>
      <c r="L19" s="360"/>
      <c r="M19" s="360"/>
      <c r="N19" s="361">
        <f>[27]机器设备评定表!Z10</f>
        <v>3800</v>
      </c>
      <c r="O19" s="361">
        <f>[27]机器设备评定表!AA10</f>
        <v>190</v>
      </c>
      <c r="P19" s="362" t="s">
        <v>1490</v>
      </c>
      <c r="Q19" s="379"/>
      <c r="R19" s="379"/>
      <c r="S19" s="380">
        <f t="shared" si="14"/>
        <v>0</v>
      </c>
      <c r="T19" s="381">
        <f>[27]机器设备其他费用调查表!$C$20</f>
        <v>0.1905</v>
      </c>
      <c r="U19" s="380">
        <f t="shared" si="15"/>
        <v>0</v>
      </c>
      <c r="V19" s="379">
        <v>2000</v>
      </c>
      <c r="W19" s="380">
        <f t="shared" si="16"/>
        <v>2000</v>
      </c>
      <c r="X19" s="372" t="s">
        <v>1483</v>
      </c>
      <c r="Y19" s="372" t="s">
        <v>1484</v>
      </c>
      <c r="Z19" s="387">
        <v>100</v>
      </c>
      <c r="AA19" s="387">
        <v>101.3</v>
      </c>
      <c r="AB19" s="387">
        <v>102.4143</v>
      </c>
      <c r="AC19" s="387">
        <v>100.9804998</v>
      </c>
      <c r="AD19" s="387">
        <v>98.5569678048</v>
      </c>
      <c r="AE19" s="387">
        <v>99.2468665794336</v>
      </c>
      <c r="AF19" s="387">
        <v>103.712975575508</v>
      </c>
      <c r="AG19" s="387">
        <v>100.186734405941</v>
      </c>
      <c r="AH19" s="387">
        <v>102.290655828466</v>
      </c>
      <c r="AI19" s="387">
        <v>104.745631568349</v>
      </c>
      <c r="AJ19" s="387">
        <v>105.059868463054</v>
      </c>
      <c r="AK19" s="387">
        <v>107.896484911556</v>
      </c>
      <c r="AL19" s="387">
        <v>109.838621639964</v>
      </c>
      <c r="AM19" s="387">
        <v>112.364909937683</v>
      </c>
      <c r="AN19" s="387">
        <v>109.892881919054</v>
      </c>
      <c r="AO19" s="387">
        <v>108.464274454107</v>
      </c>
      <c r="AP19" s="387">
        <v>111.501274138822</v>
      </c>
      <c r="AQ19" s="387">
        <v>108.82524355949</v>
      </c>
      <c r="AR19" s="387">
        <v>104.363408573551</v>
      </c>
      <c r="AS19" s="387">
        <v>104.05031834783</v>
      </c>
      <c r="AT19" s="387">
        <v>107.067777579917</v>
      </c>
      <c r="AU19" s="387" t="e">
        <v>#REF!</v>
      </c>
      <c r="AV19" s="386">
        <f t="shared" si="2"/>
        <v>2005</v>
      </c>
      <c r="AW19" s="395">
        <f t="shared" si="3"/>
        <v>107.896484911556</v>
      </c>
      <c r="AX19" s="396">
        <f t="shared" si="4"/>
        <v>1</v>
      </c>
      <c r="AY19" s="397">
        <f t="shared" si="5"/>
        <v>2000</v>
      </c>
      <c r="AZ19" s="398" t="s">
        <v>1270</v>
      </c>
      <c r="BA19" s="372">
        <v>0.01</v>
      </c>
      <c r="BB19" s="380">
        <f t="shared" si="30"/>
        <v>20</v>
      </c>
      <c r="BC19" s="372">
        <v>0.1</v>
      </c>
      <c r="BD19" s="380">
        <f t="shared" si="31"/>
        <v>200</v>
      </c>
      <c r="BE19" s="378" t="s">
        <v>1471</v>
      </c>
      <c r="BF19" s="372">
        <v>0.02</v>
      </c>
      <c r="BG19" s="380">
        <f t="shared" si="32"/>
        <v>40</v>
      </c>
      <c r="BH19" s="398" t="s">
        <v>1396</v>
      </c>
      <c r="BI19" s="404">
        <v>0.0351</v>
      </c>
      <c r="BJ19" s="380">
        <f t="shared" si="6"/>
        <v>79.326</v>
      </c>
      <c r="BK19" s="405">
        <v>0.012</v>
      </c>
      <c r="BL19" s="398"/>
      <c r="BM19" s="412"/>
      <c r="BN19" s="380">
        <f t="shared" si="7"/>
        <v>0</v>
      </c>
      <c r="BO19" s="398" t="s">
        <v>1428</v>
      </c>
      <c r="BP19" s="398">
        <f t="shared" si="17"/>
        <v>290.6</v>
      </c>
      <c r="BQ19" s="398">
        <f t="shared" si="18"/>
        <v>1.98</v>
      </c>
      <c r="BR19" s="398">
        <f t="shared" si="19"/>
        <v>19.82</v>
      </c>
      <c r="BS19" s="398">
        <f t="shared" si="8"/>
        <v>3.96</v>
      </c>
      <c r="BT19" s="398">
        <f t="shared" si="9"/>
        <v>2.95505660377358</v>
      </c>
      <c r="BU19" s="398">
        <f t="shared" si="20"/>
        <v>319.315056603774</v>
      </c>
      <c r="BV19" s="398" t="s">
        <v>1472</v>
      </c>
      <c r="BW19" s="424">
        <f t="shared" si="33"/>
        <v>85.494710869712</v>
      </c>
      <c r="BX19" s="424">
        <f t="shared" si="34"/>
        <v>6.90369790272925</v>
      </c>
      <c r="BY19" s="397">
        <f t="shared" si="10"/>
        <v>2020.01094339623</v>
      </c>
      <c r="BZ19" s="425">
        <f t="shared" si="21"/>
        <v>2020</v>
      </c>
      <c r="CA19" s="380">
        <f t="shared" si="35"/>
        <v>-46.8421052631579</v>
      </c>
      <c r="CB19" s="426" t="str">
        <f t="shared" si="36"/>
        <v>核实</v>
      </c>
      <c r="CC19" s="441">
        <v>5</v>
      </c>
      <c r="CD19" s="442">
        <f t="shared" si="11"/>
        <v>60</v>
      </c>
      <c r="CE19" s="443" t="str">
        <f t="shared" si="37"/>
        <v>2005-11-20</v>
      </c>
      <c r="CF19" s="444">
        <v>42277</v>
      </c>
      <c r="CG19" s="442">
        <f t="shared" si="12"/>
        <v>118</v>
      </c>
      <c r="CH19" s="426" t="str">
        <f t="shared" si="22"/>
        <v>判断尚可月数</v>
      </c>
      <c r="CI19" s="398">
        <v>36</v>
      </c>
      <c r="CJ19" s="445" t="str">
        <f t="shared" si="23"/>
        <v>尚可年限</v>
      </c>
      <c r="CK19" s="451">
        <f t="shared" si="13"/>
        <v>0.6</v>
      </c>
      <c r="CL19" s="398"/>
      <c r="CM19" s="398"/>
      <c r="CN19" s="398"/>
      <c r="CO19" s="398"/>
      <c r="CP19" s="398"/>
      <c r="CQ19" s="398"/>
      <c r="CR19" s="454">
        <f t="shared" si="38"/>
        <v>0.6</v>
      </c>
      <c r="CS19" s="461" t="str">
        <f t="shared" si="24"/>
        <v/>
      </c>
      <c r="CT19" s="398" t="s">
        <v>1477</v>
      </c>
      <c r="CU19" s="462">
        <v>0.95</v>
      </c>
      <c r="CV19" s="462">
        <v>0.96</v>
      </c>
      <c r="CW19" s="462">
        <v>0.97</v>
      </c>
      <c r="CX19" s="462">
        <v>0.98</v>
      </c>
      <c r="CY19" s="462">
        <v>0.99</v>
      </c>
      <c r="CZ19" s="462">
        <v>0.94</v>
      </c>
      <c r="DA19" s="469">
        <f t="shared" si="25"/>
        <v>0.80678106432</v>
      </c>
      <c r="DB19" s="470">
        <f t="shared" si="26"/>
        <v>60</v>
      </c>
      <c r="DC19" s="471">
        <f t="shared" si="27"/>
        <v>1212</v>
      </c>
      <c r="DD19" s="472">
        <v>0.02</v>
      </c>
      <c r="DE19" s="473">
        <f t="shared" si="28"/>
        <v>24</v>
      </c>
      <c r="DF19" s="474">
        <f t="shared" si="29"/>
        <v>1236</v>
      </c>
    </row>
    <row r="20" customHeight="1" spans="1:110">
      <c r="A20" s="340" t="s">
        <v>1442</v>
      </c>
      <c r="B20" s="340" t="s">
        <v>1486</v>
      </c>
      <c r="C20" s="340" t="s">
        <v>1487</v>
      </c>
      <c r="D20" s="340"/>
      <c r="E20" s="340" t="s">
        <v>1488</v>
      </c>
      <c r="F20" s="340" t="s">
        <v>1467</v>
      </c>
      <c r="G20" s="340" t="s">
        <v>1426</v>
      </c>
      <c r="H20" s="341">
        <v>1</v>
      </c>
      <c r="I20" s="341">
        <v>1</v>
      </c>
      <c r="J20" s="360" t="s">
        <v>1489</v>
      </c>
      <c r="K20" s="360" t="s">
        <v>1489</v>
      </c>
      <c r="L20" s="360"/>
      <c r="M20" s="360"/>
      <c r="N20" s="361">
        <f>[27]机器设备评定表!Z11</f>
        <v>3800</v>
      </c>
      <c r="O20" s="361">
        <f>[27]机器设备评定表!AA11</f>
        <v>190</v>
      </c>
      <c r="P20" s="362" t="s">
        <v>1491</v>
      </c>
      <c r="Q20" s="379"/>
      <c r="R20" s="379"/>
      <c r="S20" s="380">
        <f t="shared" si="14"/>
        <v>0</v>
      </c>
      <c r="T20" s="381">
        <f>[27]机器设备其他费用调查表!$C$20</f>
        <v>0.1905</v>
      </c>
      <c r="U20" s="380">
        <f t="shared" si="15"/>
        <v>0</v>
      </c>
      <c r="V20" s="379">
        <v>2000</v>
      </c>
      <c r="W20" s="380">
        <f t="shared" si="16"/>
        <v>2000</v>
      </c>
      <c r="X20" s="372" t="s">
        <v>1483</v>
      </c>
      <c r="Y20" s="372" t="s">
        <v>1492</v>
      </c>
      <c r="Z20" s="387">
        <v>100</v>
      </c>
      <c r="AA20" s="387">
        <v>99.6</v>
      </c>
      <c r="AB20" s="387">
        <v>98.9028</v>
      </c>
      <c r="AC20" s="387">
        <v>98.408286</v>
      </c>
      <c r="AD20" s="387">
        <v>97.227386568</v>
      </c>
      <c r="AE20" s="387">
        <v>99.463616459064</v>
      </c>
      <c r="AF20" s="387">
        <v>100.458252623655</v>
      </c>
      <c r="AG20" s="387">
        <v>98.5495458238052</v>
      </c>
      <c r="AH20" s="387">
        <v>102.195879019286</v>
      </c>
      <c r="AI20" s="387">
        <v>103.933208962614</v>
      </c>
      <c r="AJ20" s="387">
        <v>104.141075380539</v>
      </c>
      <c r="AK20" s="387">
        <v>106.015614737389</v>
      </c>
      <c r="AL20" s="387">
        <v>109.302098794248</v>
      </c>
      <c r="AM20" s="387">
        <v>111.816047066516</v>
      </c>
      <c r="AN20" s="387">
        <v>109.356094031052</v>
      </c>
      <c r="AO20" s="387">
        <v>107.934464808648</v>
      </c>
      <c r="AP20" s="387">
        <v>110.956629823291</v>
      </c>
      <c r="AQ20" s="387">
        <v>108.293670707532</v>
      </c>
      <c r="AR20" s="387">
        <v>103.853630208523</v>
      </c>
      <c r="AS20" s="387">
        <v>103.542069317897</v>
      </c>
      <c r="AT20" s="387">
        <v>106.544789328116</v>
      </c>
      <c r="AU20" s="387" t="e">
        <v>#REF!</v>
      </c>
      <c r="AV20" s="386">
        <f t="shared" si="2"/>
        <v>2005</v>
      </c>
      <c r="AW20" s="395">
        <f t="shared" si="3"/>
        <v>106.015614737389</v>
      </c>
      <c r="AX20" s="396">
        <f t="shared" si="4"/>
        <v>1</v>
      </c>
      <c r="AY20" s="397">
        <f t="shared" si="5"/>
        <v>2000</v>
      </c>
      <c r="AZ20" s="398" t="s">
        <v>1270</v>
      </c>
      <c r="BA20" s="372">
        <v>0.01</v>
      </c>
      <c r="BB20" s="380">
        <f t="shared" si="30"/>
        <v>20</v>
      </c>
      <c r="BC20" s="372">
        <v>0.1</v>
      </c>
      <c r="BD20" s="380">
        <f t="shared" si="31"/>
        <v>200</v>
      </c>
      <c r="BE20" s="378" t="s">
        <v>1471</v>
      </c>
      <c r="BF20" s="372">
        <v>0.02</v>
      </c>
      <c r="BG20" s="380">
        <f t="shared" si="32"/>
        <v>40</v>
      </c>
      <c r="BH20" s="398" t="s">
        <v>1396</v>
      </c>
      <c r="BI20" s="404">
        <v>0.0351</v>
      </c>
      <c r="BJ20" s="380">
        <f t="shared" si="6"/>
        <v>79.326</v>
      </c>
      <c r="BK20" s="405">
        <v>0.012</v>
      </c>
      <c r="BL20" s="398"/>
      <c r="BM20" s="412"/>
      <c r="BN20" s="380">
        <f t="shared" si="7"/>
        <v>0</v>
      </c>
      <c r="BO20" s="398" t="s">
        <v>1428</v>
      </c>
      <c r="BP20" s="398">
        <f t="shared" si="17"/>
        <v>290.6</v>
      </c>
      <c r="BQ20" s="398">
        <f t="shared" si="18"/>
        <v>1.98</v>
      </c>
      <c r="BR20" s="398">
        <f t="shared" si="19"/>
        <v>19.82</v>
      </c>
      <c r="BS20" s="398">
        <f t="shared" si="8"/>
        <v>3.96</v>
      </c>
      <c r="BT20" s="398">
        <f t="shared" si="9"/>
        <v>2.95505660377358</v>
      </c>
      <c r="BU20" s="398">
        <f t="shared" si="20"/>
        <v>319.315056603774</v>
      </c>
      <c r="BV20" s="398" t="s">
        <v>1472</v>
      </c>
      <c r="BW20" s="424">
        <f t="shared" si="33"/>
        <v>85.494710869712</v>
      </c>
      <c r="BX20" s="424">
        <f t="shared" si="34"/>
        <v>6.90369790272925</v>
      </c>
      <c r="BY20" s="397">
        <f t="shared" si="10"/>
        <v>2020.01094339623</v>
      </c>
      <c r="BZ20" s="425">
        <f t="shared" si="21"/>
        <v>2020</v>
      </c>
      <c r="CA20" s="380">
        <f t="shared" si="35"/>
        <v>-46.8421052631579</v>
      </c>
      <c r="CB20" s="426" t="str">
        <f t="shared" si="36"/>
        <v>核实</v>
      </c>
      <c r="CC20" s="441">
        <v>5</v>
      </c>
      <c r="CD20" s="442">
        <f t="shared" si="11"/>
        <v>60</v>
      </c>
      <c r="CE20" s="443" t="str">
        <f t="shared" si="37"/>
        <v>2005-11-20</v>
      </c>
      <c r="CF20" s="444">
        <v>42277</v>
      </c>
      <c r="CG20" s="442">
        <f t="shared" si="12"/>
        <v>118</v>
      </c>
      <c r="CH20" s="426" t="str">
        <f t="shared" si="22"/>
        <v>判断尚可月数</v>
      </c>
      <c r="CI20" s="398">
        <v>12</v>
      </c>
      <c r="CJ20" s="445" t="str">
        <f t="shared" si="23"/>
        <v>尚可年限</v>
      </c>
      <c r="CK20" s="451">
        <f t="shared" si="13"/>
        <v>0.2</v>
      </c>
      <c r="CL20" s="398"/>
      <c r="CM20" s="398"/>
      <c r="CN20" s="398"/>
      <c r="CO20" s="398"/>
      <c r="CP20" s="398"/>
      <c r="CQ20" s="398"/>
      <c r="CR20" s="454">
        <f t="shared" si="38"/>
        <v>0.2</v>
      </c>
      <c r="CS20" s="461" t="str">
        <f t="shared" si="24"/>
        <v/>
      </c>
      <c r="CT20" s="398" t="s">
        <v>1477</v>
      </c>
      <c r="CU20" s="462">
        <v>0.95</v>
      </c>
      <c r="CV20" s="462">
        <v>0.96</v>
      </c>
      <c r="CW20" s="462">
        <v>0.97</v>
      </c>
      <c r="CX20" s="462">
        <v>0.98</v>
      </c>
      <c r="CY20" s="462">
        <v>0.99</v>
      </c>
      <c r="CZ20" s="462">
        <v>0.94</v>
      </c>
      <c r="DA20" s="469">
        <f t="shared" si="25"/>
        <v>0.80678106432</v>
      </c>
      <c r="DB20" s="470">
        <f t="shared" si="26"/>
        <v>20</v>
      </c>
      <c r="DC20" s="471">
        <f t="shared" si="27"/>
        <v>404</v>
      </c>
      <c r="DD20" s="472">
        <v>0.02</v>
      </c>
      <c r="DE20" s="473">
        <f t="shared" si="28"/>
        <v>8</v>
      </c>
      <c r="DF20" s="474">
        <f t="shared" si="29"/>
        <v>412</v>
      </c>
    </row>
    <row r="21" customHeight="1" spans="1:110">
      <c r="A21" s="340" t="s">
        <v>1493</v>
      </c>
      <c r="B21" s="340" t="s">
        <v>1486</v>
      </c>
      <c r="C21" s="340" t="s">
        <v>1487</v>
      </c>
      <c r="D21" s="340"/>
      <c r="E21" s="340" t="s">
        <v>1488</v>
      </c>
      <c r="F21" s="340" t="s">
        <v>1467</v>
      </c>
      <c r="G21" s="340" t="s">
        <v>1426</v>
      </c>
      <c r="H21" s="341">
        <v>1</v>
      </c>
      <c r="I21" s="341">
        <v>1</v>
      </c>
      <c r="J21" s="360" t="s">
        <v>1489</v>
      </c>
      <c r="K21" s="360" t="s">
        <v>1489</v>
      </c>
      <c r="L21" s="360"/>
      <c r="M21" s="360"/>
      <c r="N21" s="361">
        <f>[27]机器设备评定表!Z12</f>
        <v>3800</v>
      </c>
      <c r="O21" s="361">
        <f>[27]机器设备评定表!AA12</f>
        <v>190</v>
      </c>
      <c r="P21" s="362" t="s">
        <v>1494</v>
      </c>
      <c r="Q21" s="379"/>
      <c r="R21" s="379"/>
      <c r="S21" s="380">
        <f t="shared" si="14"/>
        <v>0</v>
      </c>
      <c r="T21" s="381">
        <f>[27]机器设备其他费用调查表!$C$20</f>
        <v>0.1905</v>
      </c>
      <c r="U21" s="380">
        <f t="shared" si="15"/>
        <v>0</v>
      </c>
      <c r="V21" s="379">
        <v>2000</v>
      </c>
      <c r="W21" s="380">
        <f t="shared" si="16"/>
        <v>2000</v>
      </c>
      <c r="X21" s="372" t="s">
        <v>1348</v>
      </c>
      <c r="Y21" s="372" t="s">
        <v>1484</v>
      </c>
      <c r="Z21" s="387">
        <v>100</v>
      </c>
      <c r="AA21" s="387">
        <v>101.3</v>
      </c>
      <c r="AB21" s="387">
        <v>102.4143</v>
      </c>
      <c r="AC21" s="387">
        <v>100.9804998</v>
      </c>
      <c r="AD21" s="387">
        <v>98.5569678048</v>
      </c>
      <c r="AE21" s="387">
        <v>99.2468665794336</v>
      </c>
      <c r="AF21" s="387">
        <v>103.712975575508</v>
      </c>
      <c r="AG21" s="387">
        <v>100.186734405941</v>
      </c>
      <c r="AH21" s="387">
        <v>102.290655828466</v>
      </c>
      <c r="AI21" s="387">
        <v>104.745631568349</v>
      </c>
      <c r="AJ21" s="387">
        <v>105.059868463054</v>
      </c>
      <c r="AK21" s="387">
        <v>107.896484911556</v>
      </c>
      <c r="AL21" s="387">
        <v>109.838621639964</v>
      </c>
      <c r="AM21" s="387">
        <v>112.364909937683</v>
      </c>
      <c r="AN21" s="387">
        <v>109.892881919054</v>
      </c>
      <c r="AO21" s="387">
        <v>108.464274454107</v>
      </c>
      <c r="AP21" s="387">
        <v>111.501274138822</v>
      </c>
      <c r="AQ21" s="387">
        <v>108.82524355949</v>
      </c>
      <c r="AR21" s="387">
        <v>104.363408573551</v>
      </c>
      <c r="AS21" s="387">
        <v>104.05031834783</v>
      </c>
      <c r="AT21" s="387">
        <v>107.067777579917</v>
      </c>
      <c r="AU21" s="387" t="e">
        <v>#REF!</v>
      </c>
      <c r="AV21" s="386">
        <f t="shared" si="2"/>
        <v>2005</v>
      </c>
      <c r="AW21" s="395">
        <f t="shared" si="3"/>
        <v>107.896484911556</v>
      </c>
      <c r="AX21" s="396">
        <f t="shared" si="4"/>
        <v>1.07896484911556</v>
      </c>
      <c r="AY21" s="397">
        <f t="shared" si="5"/>
        <v>2158</v>
      </c>
      <c r="AZ21" s="398" t="s">
        <v>1270</v>
      </c>
      <c r="BA21" s="372">
        <v>0.01</v>
      </c>
      <c r="BB21" s="380">
        <f t="shared" si="30"/>
        <v>21.58</v>
      </c>
      <c r="BC21" s="372">
        <v>0.1</v>
      </c>
      <c r="BD21" s="380">
        <f t="shared" si="31"/>
        <v>215.8</v>
      </c>
      <c r="BE21" s="378" t="s">
        <v>1471</v>
      </c>
      <c r="BF21" s="372">
        <v>0.02</v>
      </c>
      <c r="BG21" s="380">
        <f t="shared" si="32"/>
        <v>43.16</v>
      </c>
      <c r="BH21" s="398" t="s">
        <v>1396</v>
      </c>
      <c r="BI21" s="404">
        <v>0.0351</v>
      </c>
      <c r="BJ21" s="380">
        <f t="shared" si="6"/>
        <v>85.592754</v>
      </c>
      <c r="BK21" s="405">
        <v>0.012</v>
      </c>
      <c r="BL21" s="398"/>
      <c r="BM21" s="412"/>
      <c r="BN21" s="380">
        <f t="shared" si="7"/>
        <v>0</v>
      </c>
      <c r="BO21" s="398" t="s">
        <v>1428</v>
      </c>
      <c r="BP21" s="398">
        <f t="shared" si="17"/>
        <v>313.56</v>
      </c>
      <c r="BQ21" s="398">
        <f t="shared" si="18"/>
        <v>2.14</v>
      </c>
      <c r="BR21" s="398">
        <f t="shared" si="19"/>
        <v>21.39</v>
      </c>
      <c r="BS21" s="398">
        <f t="shared" si="8"/>
        <v>4.28</v>
      </c>
      <c r="BT21" s="398">
        <f t="shared" si="9"/>
        <v>3.1885060754717</v>
      </c>
      <c r="BU21" s="398">
        <f t="shared" si="20"/>
        <v>344.558506075472</v>
      </c>
      <c r="BV21" s="398" t="s">
        <v>1472</v>
      </c>
      <c r="BW21" s="424">
        <f t="shared" si="33"/>
        <v>85.4947108697121</v>
      </c>
      <c r="BX21" s="424">
        <f t="shared" si="34"/>
        <v>6.90369790272925</v>
      </c>
      <c r="BY21" s="397">
        <f t="shared" si="10"/>
        <v>2179.57424792453</v>
      </c>
      <c r="BZ21" s="425">
        <f t="shared" si="21"/>
        <v>2180</v>
      </c>
      <c r="CA21" s="380">
        <f t="shared" si="35"/>
        <v>-42.6315789473684</v>
      </c>
      <c r="CB21" s="426" t="str">
        <f t="shared" si="36"/>
        <v>核实</v>
      </c>
      <c r="CC21" s="441">
        <v>5</v>
      </c>
      <c r="CD21" s="442">
        <f t="shared" si="11"/>
        <v>60</v>
      </c>
      <c r="CE21" s="443" t="str">
        <f t="shared" si="37"/>
        <v>2005-11-20</v>
      </c>
      <c r="CF21" s="444">
        <v>42277</v>
      </c>
      <c r="CG21" s="442">
        <f t="shared" si="12"/>
        <v>118</v>
      </c>
      <c r="CH21" s="426" t="str">
        <f t="shared" si="22"/>
        <v>判断尚可月数</v>
      </c>
      <c r="CI21" s="398">
        <v>12</v>
      </c>
      <c r="CJ21" s="445" t="str">
        <f t="shared" si="23"/>
        <v>尚可年限</v>
      </c>
      <c r="CK21" s="451">
        <f t="shared" si="13"/>
        <v>0.2</v>
      </c>
      <c r="CL21" s="398"/>
      <c r="CM21" s="398"/>
      <c r="CN21" s="398"/>
      <c r="CO21" s="398"/>
      <c r="CP21" s="398"/>
      <c r="CQ21" s="398"/>
      <c r="CR21" s="454">
        <f t="shared" si="38"/>
        <v>0.2</v>
      </c>
      <c r="CS21" s="461" t="str">
        <f t="shared" si="24"/>
        <v/>
      </c>
      <c r="CT21" s="398" t="s">
        <v>1477</v>
      </c>
      <c r="CU21" s="462">
        <v>0.95</v>
      </c>
      <c r="CV21" s="462">
        <v>0.96</v>
      </c>
      <c r="CW21" s="462">
        <v>0.97</v>
      </c>
      <c r="CX21" s="462">
        <v>0.98</v>
      </c>
      <c r="CY21" s="462">
        <v>0.99</v>
      </c>
      <c r="CZ21" s="462">
        <v>0.94</v>
      </c>
      <c r="DA21" s="469">
        <f t="shared" si="25"/>
        <v>0.80678106432</v>
      </c>
      <c r="DB21" s="470">
        <f t="shared" si="26"/>
        <v>20</v>
      </c>
      <c r="DC21" s="471">
        <f t="shared" si="27"/>
        <v>436</v>
      </c>
      <c r="DD21" s="472">
        <v>0.02</v>
      </c>
      <c r="DE21" s="473">
        <f t="shared" si="28"/>
        <v>9</v>
      </c>
      <c r="DF21" s="474">
        <f t="shared" si="29"/>
        <v>445</v>
      </c>
    </row>
    <row r="22" customHeight="1" spans="1:110">
      <c r="A22" s="340" t="s">
        <v>1495</v>
      </c>
      <c r="B22" s="340" t="s">
        <v>1496</v>
      </c>
      <c r="C22" s="340" t="s">
        <v>1497</v>
      </c>
      <c r="D22" s="340"/>
      <c r="E22" s="340" t="s">
        <v>1498</v>
      </c>
      <c r="F22" s="340" t="s">
        <v>1467</v>
      </c>
      <c r="G22" s="340" t="s">
        <v>1426</v>
      </c>
      <c r="H22" s="341">
        <v>1</v>
      </c>
      <c r="I22" s="341">
        <v>1</v>
      </c>
      <c r="J22" s="360" t="s">
        <v>1499</v>
      </c>
      <c r="K22" s="360" t="s">
        <v>1499</v>
      </c>
      <c r="L22" s="360"/>
      <c r="M22" s="360"/>
      <c r="N22" s="361">
        <f>[27]机器设备评定表!Z13</f>
        <v>2770</v>
      </c>
      <c r="O22" s="361">
        <f>[27]机器设备评定表!AA13</f>
        <v>138.5</v>
      </c>
      <c r="P22" s="362" t="s">
        <v>1500</v>
      </c>
      <c r="Q22" s="379"/>
      <c r="R22" s="379"/>
      <c r="S22" s="380">
        <f t="shared" si="14"/>
        <v>0</v>
      </c>
      <c r="T22" s="381">
        <f>[27]机器设备其他费用调查表!$C$20</f>
        <v>0.1905</v>
      </c>
      <c r="U22" s="380">
        <f t="shared" si="15"/>
        <v>0</v>
      </c>
      <c r="V22" s="379">
        <v>2770</v>
      </c>
      <c r="W22" s="380">
        <f t="shared" si="16"/>
        <v>2770</v>
      </c>
      <c r="X22" s="372" t="s">
        <v>1348</v>
      </c>
      <c r="Y22" s="372" t="s">
        <v>1484</v>
      </c>
      <c r="Z22" s="387">
        <v>100</v>
      </c>
      <c r="AA22" s="387">
        <v>101.3</v>
      </c>
      <c r="AB22" s="387">
        <v>102.4143</v>
      </c>
      <c r="AC22" s="387">
        <v>100.9804998</v>
      </c>
      <c r="AD22" s="387">
        <v>98.5569678048</v>
      </c>
      <c r="AE22" s="387">
        <v>99.2468665794336</v>
      </c>
      <c r="AF22" s="387">
        <v>103.712975575508</v>
      </c>
      <c r="AG22" s="387">
        <v>100.186734405941</v>
      </c>
      <c r="AH22" s="387">
        <v>102.290655828466</v>
      </c>
      <c r="AI22" s="387">
        <v>104.745631568349</v>
      </c>
      <c r="AJ22" s="387">
        <v>105.059868463054</v>
      </c>
      <c r="AK22" s="387">
        <v>107.896484911556</v>
      </c>
      <c r="AL22" s="387">
        <v>109.838621639964</v>
      </c>
      <c r="AM22" s="387">
        <v>112.364909937683</v>
      </c>
      <c r="AN22" s="387">
        <v>109.892881919054</v>
      </c>
      <c r="AO22" s="387">
        <v>108.464274454107</v>
      </c>
      <c r="AP22" s="387">
        <v>111.501274138822</v>
      </c>
      <c r="AQ22" s="387">
        <v>108.82524355949</v>
      </c>
      <c r="AR22" s="387">
        <v>104.363408573551</v>
      </c>
      <c r="AS22" s="387">
        <v>104.05031834783</v>
      </c>
      <c r="AT22" s="387">
        <v>107.067777579917</v>
      </c>
      <c r="AU22" s="387" t="e">
        <v>#REF!</v>
      </c>
      <c r="AV22" s="386">
        <f t="shared" si="2"/>
        <v>2005</v>
      </c>
      <c r="AW22" s="395">
        <f t="shared" si="3"/>
        <v>107.896484911556</v>
      </c>
      <c r="AX22" s="396">
        <f t="shared" si="4"/>
        <v>1.07896484911556</v>
      </c>
      <c r="AY22" s="397">
        <f t="shared" si="5"/>
        <v>2989</v>
      </c>
      <c r="AZ22" s="398" t="s">
        <v>1270</v>
      </c>
      <c r="BA22" s="372">
        <v>0.01</v>
      </c>
      <c r="BB22" s="380">
        <f t="shared" si="30"/>
        <v>29.89</v>
      </c>
      <c r="BC22" s="372">
        <v>0.1</v>
      </c>
      <c r="BD22" s="380">
        <f t="shared" si="31"/>
        <v>298.9</v>
      </c>
      <c r="BE22" s="378" t="s">
        <v>1471</v>
      </c>
      <c r="BF22" s="372">
        <v>0.02</v>
      </c>
      <c r="BG22" s="380">
        <f t="shared" si="32"/>
        <v>59.78</v>
      </c>
      <c r="BH22" s="398" t="s">
        <v>1396</v>
      </c>
      <c r="BI22" s="404">
        <v>0.0351</v>
      </c>
      <c r="BJ22" s="380">
        <f t="shared" si="6"/>
        <v>118.552707</v>
      </c>
      <c r="BK22" s="405">
        <v>0.012</v>
      </c>
      <c r="BL22" s="398"/>
      <c r="BM22" s="412"/>
      <c r="BN22" s="380">
        <f t="shared" si="7"/>
        <v>0</v>
      </c>
      <c r="BO22" s="398" t="s">
        <v>1428</v>
      </c>
      <c r="BP22" s="398">
        <f t="shared" si="17"/>
        <v>434.3</v>
      </c>
      <c r="BQ22" s="398">
        <f t="shared" si="18"/>
        <v>2.96</v>
      </c>
      <c r="BR22" s="398">
        <f t="shared" si="19"/>
        <v>29.62</v>
      </c>
      <c r="BS22" s="398">
        <f t="shared" si="8"/>
        <v>5.92</v>
      </c>
      <c r="BT22" s="398">
        <f t="shared" si="9"/>
        <v>4.41633209433962</v>
      </c>
      <c r="BU22" s="398">
        <f t="shared" si="20"/>
        <v>477.21633209434</v>
      </c>
      <c r="BV22" s="398" t="s">
        <v>1472</v>
      </c>
      <c r="BW22" s="424">
        <f t="shared" si="33"/>
        <v>85.494710869712</v>
      </c>
      <c r="BX22" s="424">
        <f t="shared" si="34"/>
        <v>5.03243241856843</v>
      </c>
      <c r="BY22" s="397">
        <f t="shared" si="10"/>
        <v>3018.90637490566</v>
      </c>
      <c r="BZ22" s="425">
        <f t="shared" si="21"/>
        <v>3019</v>
      </c>
      <c r="CA22" s="380">
        <f t="shared" si="35"/>
        <v>8.98916967509025</v>
      </c>
      <c r="CB22" s="426" t="str">
        <f t="shared" si="36"/>
        <v/>
      </c>
      <c r="CC22" s="441">
        <v>8</v>
      </c>
      <c r="CD22" s="442">
        <f t="shared" si="11"/>
        <v>96</v>
      </c>
      <c r="CE22" s="443" t="str">
        <f t="shared" si="37"/>
        <v>2005-12-20</v>
      </c>
      <c r="CF22" s="444">
        <v>42277</v>
      </c>
      <c r="CG22" s="442">
        <f t="shared" si="12"/>
        <v>117</v>
      </c>
      <c r="CH22" s="426" t="str">
        <f t="shared" si="22"/>
        <v>判断尚可月数</v>
      </c>
      <c r="CI22" s="398">
        <v>12</v>
      </c>
      <c r="CJ22" s="445" t="str">
        <f t="shared" si="23"/>
        <v>尚可年限</v>
      </c>
      <c r="CK22" s="451">
        <f t="shared" ref="CK22:CK44" si="39">IF(CG22="","",IF(CD22="","",IF(CJ22="经济年限",IF((CD22-CG22)/CD22&lt;0.15,0.15,(CD22-CG22)/CD22),CI22/(CD22))))</f>
        <v>0.125</v>
      </c>
      <c r="CL22" s="398"/>
      <c r="CM22" s="398"/>
      <c r="CN22" s="398"/>
      <c r="CO22" s="398"/>
      <c r="CP22" s="398"/>
      <c r="CQ22" s="398"/>
      <c r="CR22" s="454">
        <f t="shared" si="38"/>
        <v>0.15</v>
      </c>
      <c r="CS22" s="461" t="str">
        <f t="shared" si="24"/>
        <v/>
      </c>
      <c r="CT22" s="398" t="s">
        <v>1477</v>
      </c>
      <c r="CU22" s="462">
        <v>0.95</v>
      </c>
      <c r="CV22" s="462">
        <v>0.96</v>
      </c>
      <c r="CW22" s="462">
        <v>0.97</v>
      </c>
      <c r="CX22" s="462">
        <v>0.98</v>
      </c>
      <c r="CY22" s="462">
        <v>0.99</v>
      </c>
      <c r="CZ22" s="462">
        <v>0.94</v>
      </c>
      <c r="DA22" s="469">
        <f t="shared" si="25"/>
        <v>0.80678106432</v>
      </c>
      <c r="DB22" s="470">
        <f t="shared" si="26"/>
        <v>14</v>
      </c>
      <c r="DC22" s="471">
        <f t="shared" si="27"/>
        <v>423</v>
      </c>
      <c r="DD22" s="472">
        <v>0.02</v>
      </c>
      <c r="DE22" s="473">
        <f t="shared" si="28"/>
        <v>8</v>
      </c>
      <c r="DF22" s="474">
        <f t="shared" si="29"/>
        <v>431</v>
      </c>
    </row>
    <row r="23" customHeight="1" spans="1:110">
      <c r="A23" s="340" t="s">
        <v>1501</v>
      </c>
      <c r="B23" s="340" t="s">
        <v>1496</v>
      </c>
      <c r="C23" s="340" t="s">
        <v>1497</v>
      </c>
      <c r="D23" s="340"/>
      <c r="E23" s="340" t="s">
        <v>1498</v>
      </c>
      <c r="F23" s="340" t="s">
        <v>1467</v>
      </c>
      <c r="G23" s="340" t="s">
        <v>1426</v>
      </c>
      <c r="H23" s="341">
        <v>1</v>
      </c>
      <c r="I23" s="341">
        <v>1</v>
      </c>
      <c r="J23" s="360" t="s">
        <v>1499</v>
      </c>
      <c r="K23" s="360" t="s">
        <v>1499</v>
      </c>
      <c r="L23" s="360"/>
      <c r="M23" s="360"/>
      <c r="N23" s="361">
        <f>[27]机器设备评定表!Z14</f>
        <v>2770</v>
      </c>
      <c r="O23" s="361">
        <f>[27]机器设备评定表!AA14</f>
        <v>138.5</v>
      </c>
      <c r="P23" s="362" t="s">
        <v>1502</v>
      </c>
      <c r="Q23" s="379"/>
      <c r="R23" s="379"/>
      <c r="S23" s="380">
        <f t="shared" si="14"/>
        <v>0</v>
      </c>
      <c r="T23" s="381">
        <f>[27]机器设备其他费用调查表!$C$20</f>
        <v>0.1905</v>
      </c>
      <c r="U23" s="380">
        <f t="shared" si="15"/>
        <v>0</v>
      </c>
      <c r="V23" s="379">
        <v>2770</v>
      </c>
      <c r="W23" s="380">
        <f t="shared" si="16"/>
        <v>2770</v>
      </c>
      <c r="X23" s="372" t="s">
        <v>1348</v>
      </c>
      <c r="Y23" s="372" t="s">
        <v>1503</v>
      </c>
      <c r="Z23" s="387">
        <v>100</v>
      </c>
      <c r="AA23" s="387">
        <v>99.1</v>
      </c>
      <c r="AB23" s="387">
        <v>98.7036</v>
      </c>
      <c r="AC23" s="387">
        <v>97.716564</v>
      </c>
      <c r="AD23" s="387">
        <v>97.22798118</v>
      </c>
      <c r="AE23" s="387">
        <v>97.42243714236</v>
      </c>
      <c r="AF23" s="387">
        <v>97.9095493280718</v>
      </c>
      <c r="AG23" s="387">
        <v>97.8116397787437</v>
      </c>
      <c r="AH23" s="387">
        <v>99.4744376549824</v>
      </c>
      <c r="AI23" s="387">
        <v>99.6733865302924</v>
      </c>
      <c r="AJ23" s="387">
        <v>99.1750195976409</v>
      </c>
      <c r="AK23" s="387">
        <v>98.0840943820669</v>
      </c>
      <c r="AL23" s="387">
        <v>96.3185806831897</v>
      </c>
      <c r="AM23" s="387">
        <v>98.533908038903</v>
      </c>
      <c r="AN23" s="387">
        <v>96.3661620620471</v>
      </c>
      <c r="AO23" s="387">
        <v>95.1134019552405</v>
      </c>
      <c r="AP23" s="387">
        <v>97.7765772099873</v>
      </c>
      <c r="AQ23" s="387">
        <v>95.4299393569476</v>
      </c>
      <c r="AR23" s="387">
        <v>91.5173118433127</v>
      </c>
      <c r="AS23" s="387">
        <v>91.2427599077828</v>
      </c>
      <c r="AT23" s="387">
        <v>93.8887999451085</v>
      </c>
      <c r="AU23" s="387" t="e">
        <v>#REF!</v>
      </c>
      <c r="AV23" s="386">
        <f t="shared" si="2"/>
        <v>2005</v>
      </c>
      <c r="AW23" s="395">
        <f t="shared" si="3"/>
        <v>98.0840943820669</v>
      </c>
      <c r="AX23" s="396">
        <f t="shared" si="4"/>
        <v>0.980840943820669</v>
      </c>
      <c r="AY23" s="397">
        <f t="shared" si="5"/>
        <v>2717</v>
      </c>
      <c r="AZ23" s="398" t="s">
        <v>1270</v>
      </c>
      <c r="BA23" s="372">
        <v>0.01</v>
      </c>
      <c r="BB23" s="380">
        <f t="shared" si="30"/>
        <v>27.17</v>
      </c>
      <c r="BC23" s="372">
        <v>0.1</v>
      </c>
      <c r="BD23" s="380">
        <f t="shared" si="31"/>
        <v>271.7</v>
      </c>
      <c r="BE23" s="378" t="s">
        <v>1471</v>
      </c>
      <c r="BF23" s="372">
        <v>0.02</v>
      </c>
      <c r="BG23" s="380">
        <f t="shared" si="32"/>
        <v>54.34</v>
      </c>
      <c r="BH23" s="398" t="s">
        <v>1396</v>
      </c>
      <c r="BI23" s="404">
        <v>0.0351</v>
      </c>
      <c r="BJ23" s="380">
        <f t="shared" si="6"/>
        <v>107.764371</v>
      </c>
      <c r="BK23" s="405">
        <v>0.012</v>
      </c>
      <c r="BL23" s="398"/>
      <c r="BM23" s="412"/>
      <c r="BN23" s="380">
        <f t="shared" si="7"/>
        <v>0</v>
      </c>
      <c r="BO23" s="398" t="s">
        <v>1428</v>
      </c>
      <c r="BP23" s="398">
        <f t="shared" si="17"/>
        <v>394.78</v>
      </c>
      <c r="BQ23" s="398">
        <f t="shared" si="18"/>
        <v>2.69</v>
      </c>
      <c r="BR23" s="398">
        <f t="shared" si="19"/>
        <v>26.93</v>
      </c>
      <c r="BS23" s="398">
        <f t="shared" si="8"/>
        <v>5.39</v>
      </c>
      <c r="BT23" s="398">
        <f t="shared" si="9"/>
        <v>4.01444439622641</v>
      </c>
      <c r="BU23" s="398">
        <f t="shared" si="20"/>
        <v>433.804444396226</v>
      </c>
      <c r="BV23" s="398" t="s">
        <v>1472</v>
      </c>
      <c r="BW23" s="424">
        <f t="shared" si="33"/>
        <v>85.494710869712</v>
      </c>
      <c r="BX23" s="424">
        <f t="shared" si="34"/>
        <v>5.03243241856843</v>
      </c>
      <c r="BY23" s="397">
        <f t="shared" si="10"/>
        <v>2744.16992660377</v>
      </c>
      <c r="BZ23" s="425">
        <f t="shared" si="21"/>
        <v>2744</v>
      </c>
      <c r="CA23" s="380">
        <f t="shared" si="35"/>
        <v>-0.938628158844765</v>
      </c>
      <c r="CB23" s="426" t="str">
        <f t="shared" si="36"/>
        <v/>
      </c>
      <c r="CC23" s="441">
        <v>8</v>
      </c>
      <c r="CD23" s="442">
        <f t="shared" si="11"/>
        <v>96</v>
      </c>
      <c r="CE23" s="443" t="str">
        <f t="shared" si="37"/>
        <v>2005-12-20</v>
      </c>
      <c r="CF23" s="444">
        <v>42277</v>
      </c>
      <c r="CG23" s="442">
        <f t="shared" si="12"/>
        <v>117</v>
      </c>
      <c r="CH23" s="426" t="str">
        <f t="shared" si="22"/>
        <v>判断尚可月数</v>
      </c>
      <c r="CI23" s="398">
        <v>12</v>
      </c>
      <c r="CJ23" s="445" t="str">
        <f t="shared" si="23"/>
        <v>尚可年限</v>
      </c>
      <c r="CK23" s="451">
        <f t="shared" si="39"/>
        <v>0.125</v>
      </c>
      <c r="CL23" s="398"/>
      <c r="CM23" s="398"/>
      <c r="CN23" s="398"/>
      <c r="CO23" s="398"/>
      <c r="CP23" s="398"/>
      <c r="CQ23" s="398"/>
      <c r="CR23" s="454">
        <f t="shared" si="38"/>
        <v>0.15</v>
      </c>
      <c r="CS23" s="461" t="str">
        <f t="shared" si="24"/>
        <v/>
      </c>
      <c r="CT23" s="398" t="s">
        <v>1477</v>
      </c>
      <c r="CU23" s="462">
        <v>0.95</v>
      </c>
      <c r="CV23" s="462">
        <v>0.96</v>
      </c>
      <c r="CW23" s="462">
        <v>0.97</v>
      </c>
      <c r="CX23" s="462">
        <v>0.98</v>
      </c>
      <c r="CY23" s="462">
        <v>0.99</v>
      </c>
      <c r="CZ23" s="462">
        <v>0.94</v>
      </c>
      <c r="DA23" s="469">
        <f t="shared" si="25"/>
        <v>0.80678106432</v>
      </c>
      <c r="DB23" s="470">
        <f t="shared" si="26"/>
        <v>14</v>
      </c>
      <c r="DC23" s="471">
        <f t="shared" si="27"/>
        <v>384</v>
      </c>
      <c r="DD23" s="472">
        <v>0.02</v>
      </c>
      <c r="DE23" s="473">
        <f t="shared" si="28"/>
        <v>8</v>
      </c>
      <c r="DF23" s="474">
        <f t="shared" si="29"/>
        <v>392</v>
      </c>
    </row>
    <row r="24" customHeight="1" spans="1:110">
      <c r="A24" s="340" t="s">
        <v>1504</v>
      </c>
      <c r="B24" s="340" t="s">
        <v>1505</v>
      </c>
      <c r="C24" s="340" t="s">
        <v>1506</v>
      </c>
      <c r="D24" s="340"/>
      <c r="E24" s="340">
        <v>0</v>
      </c>
      <c r="F24" s="340" t="s">
        <v>1507</v>
      </c>
      <c r="G24" s="340" t="s">
        <v>1426</v>
      </c>
      <c r="H24" s="341">
        <v>1</v>
      </c>
      <c r="I24" s="341">
        <v>1</v>
      </c>
      <c r="J24" s="360" t="s">
        <v>1508</v>
      </c>
      <c r="K24" s="360" t="s">
        <v>1508</v>
      </c>
      <c r="L24" s="360"/>
      <c r="M24" s="360"/>
      <c r="N24" s="361">
        <f>[27]机器设备评定表!Z15</f>
        <v>7500</v>
      </c>
      <c r="O24" s="361">
        <f>[27]机器设备评定表!AA15</f>
        <v>375</v>
      </c>
      <c r="P24" s="362" t="s">
        <v>1509</v>
      </c>
      <c r="Q24" s="379"/>
      <c r="R24" s="379"/>
      <c r="S24" s="380">
        <f t="shared" si="14"/>
        <v>0</v>
      </c>
      <c r="T24" s="381">
        <f>[27]机器设备其他费用调查表!$C$20</f>
        <v>0.1905</v>
      </c>
      <c r="U24" s="380">
        <f t="shared" si="15"/>
        <v>0</v>
      </c>
      <c r="V24" s="379">
        <v>3500</v>
      </c>
      <c r="W24" s="380">
        <f t="shared" si="16"/>
        <v>3500</v>
      </c>
      <c r="X24" s="372" t="s">
        <v>1483</v>
      </c>
      <c r="Y24" s="372" t="s">
        <v>1484</v>
      </c>
      <c r="Z24" s="387">
        <v>100</v>
      </c>
      <c r="AA24" s="387">
        <v>101.3</v>
      </c>
      <c r="AB24" s="387">
        <v>102.4143</v>
      </c>
      <c r="AC24" s="387">
        <v>100.9804998</v>
      </c>
      <c r="AD24" s="387">
        <v>98.5569678048</v>
      </c>
      <c r="AE24" s="387">
        <v>99.2468665794336</v>
      </c>
      <c r="AF24" s="387">
        <v>103.712975575508</v>
      </c>
      <c r="AG24" s="387">
        <v>100.186734405941</v>
      </c>
      <c r="AH24" s="387">
        <v>102.290655828466</v>
      </c>
      <c r="AI24" s="387">
        <v>104.745631568349</v>
      </c>
      <c r="AJ24" s="387">
        <v>105.059868463054</v>
      </c>
      <c r="AK24" s="387">
        <v>107.896484911556</v>
      </c>
      <c r="AL24" s="387">
        <v>109.838621639964</v>
      </c>
      <c r="AM24" s="387">
        <v>112.364909937683</v>
      </c>
      <c r="AN24" s="387">
        <v>109.892881919054</v>
      </c>
      <c r="AO24" s="387">
        <v>108.464274454107</v>
      </c>
      <c r="AP24" s="387">
        <v>111.501274138822</v>
      </c>
      <c r="AQ24" s="387">
        <v>108.82524355949</v>
      </c>
      <c r="AR24" s="387">
        <v>104.363408573551</v>
      </c>
      <c r="AS24" s="387">
        <v>104.05031834783</v>
      </c>
      <c r="AT24" s="387">
        <v>107.067777579917</v>
      </c>
      <c r="AU24" s="387" t="e">
        <v>#REF!</v>
      </c>
      <c r="AV24" s="386">
        <f t="shared" si="2"/>
        <v>2006</v>
      </c>
      <c r="AW24" s="395">
        <f t="shared" si="3"/>
        <v>105.059868463054</v>
      </c>
      <c r="AX24" s="396">
        <f t="shared" si="4"/>
        <v>1</v>
      </c>
      <c r="AY24" s="397">
        <f t="shared" si="5"/>
        <v>3500</v>
      </c>
      <c r="AZ24" s="398" t="s">
        <v>1270</v>
      </c>
      <c r="BA24" s="372">
        <v>0.01</v>
      </c>
      <c r="BB24" s="380">
        <f t="shared" si="30"/>
        <v>35</v>
      </c>
      <c r="BC24" s="372">
        <v>0.1</v>
      </c>
      <c r="BD24" s="380">
        <f t="shared" si="31"/>
        <v>350</v>
      </c>
      <c r="BE24" s="378" t="s">
        <v>1471</v>
      </c>
      <c r="BF24" s="372">
        <v>0.02</v>
      </c>
      <c r="BG24" s="380">
        <f t="shared" si="32"/>
        <v>70</v>
      </c>
      <c r="BH24" s="398" t="s">
        <v>1396</v>
      </c>
      <c r="BI24" s="404">
        <v>0.0351</v>
      </c>
      <c r="BJ24" s="380">
        <f t="shared" si="6"/>
        <v>138.8205</v>
      </c>
      <c r="BK24" s="405">
        <v>0.012</v>
      </c>
      <c r="BL24" s="398"/>
      <c r="BM24" s="412"/>
      <c r="BN24" s="380">
        <f t="shared" si="7"/>
        <v>0</v>
      </c>
      <c r="BO24" s="398" t="s">
        <v>1428</v>
      </c>
      <c r="BP24" s="398">
        <f t="shared" si="17"/>
        <v>508.55</v>
      </c>
      <c r="BQ24" s="398">
        <f t="shared" si="18"/>
        <v>3.47</v>
      </c>
      <c r="BR24" s="398">
        <f t="shared" si="19"/>
        <v>34.68</v>
      </c>
      <c r="BS24" s="398">
        <f t="shared" si="8"/>
        <v>6.94</v>
      </c>
      <c r="BT24" s="398">
        <f t="shared" si="9"/>
        <v>5.17134905660377</v>
      </c>
      <c r="BU24" s="398">
        <f t="shared" si="20"/>
        <v>558.811349056604</v>
      </c>
      <c r="BV24" s="398" t="s">
        <v>1472</v>
      </c>
      <c r="BW24" s="424">
        <f t="shared" si="33"/>
        <v>85.4947108697121</v>
      </c>
      <c r="BX24" s="424">
        <f t="shared" si="34"/>
        <v>13.6257195448604</v>
      </c>
      <c r="BY24" s="397">
        <f t="shared" si="10"/>
        <v>3535.0091509434</v>
      </c>
      <c r="BZ24" s="425">
        <f t="shared" si="21"/>
        <v>3535</v>
      </c>
      <c r="CA24" s="380">
        <f t="shared" si="35"/>
        <v>-52.8666666666667</v>
      </c>
      <c r="CB24" s="426" t="str">
        <f t="shared" si="36"/>
        <v>核实</v>
      </c>
      <c r="CC24" s="441">
        <v>5</v>
      </c>
      <c r="CD24" s="442">
        <f t="shared" si="11"/>
        <v>60</v>
      </c>
      <c r="CE24" s="443" t="str">
        <f t="shared" si="37"/>
        <v>2006-09-20</v>
      </c>
      <c r="CF24" s="444">
        <v>42277</v>
      </c>
      <c r="CG24" s="442">
        <f t="shared" si="12"/>
        <v>108</v>
      </c>
      <c r="CH24" s="426" t="str">
        <f t="shared" si="22"/>
        <v>判断尚可月数</v>
      </c>
      <c r="CI24" s="398">
        <v>12</v>
      </c>
      <c r="CJ24" s="445" t="str">
        <f t="shared" si="23"/>
        <v>尚可年限</v>
      </c>
      <c r="CK24" s="451">
        <f t="shared" si="39"/>
        <v>0.2</v>
      </c>
      <c r="CL24" s="398"/>
      <c r="CM24" s="398"/>
      <c r="CN24" s="398"/>
      <c r="CO24" s="398"/>
      <c r="CP24" s="398"/>
      <c r="CQ24" s="398"/>
      <c r="CR24" s="454">
        <f t="shared" si="38"/>
        <v>0.2</v>
      </c>
      <c r="CS24" s="461" t="str">
        <f t="shared" si="24"/>
        <v/>
      </c>
      <c r="CT24" s="398" t="s">
        <v>1477</v>
      </c>
      <c r="CU24" s="462">
        <v>0.95</v>
      </c>
      <c r="CV24" s="462">
        <v>0.96</v>
      </c>
      <c r="CW24" s="462">
        <v>0.97</v>
      </c>
      <c r="CX24" s="462">
        <v>0.98</v>
      </c>
      <c r="CY24" s="462">
        <v>0.99</v>
      </c>
      <c r="CZ24" s="462">
        <v>0.94</v>
      </c>
      <c r="DA24" s="469">
        <f t="shared" si="25"/>
        <v>0.80678106432</v>
      </c>
      <c r="DB24" s="470">
        <f t="shared" si="26"/>
        <v>20</v>
      </c>
      <c r="DC24" s="471">
        <f t="shared" si="27"/>
        <v>707</v>
      </c>
      <c r="DD24" s="472">
        <v>0.02</v>
      </c>
      <c r="DE24" s="473">
        <f t="shared" si="28"/>
        <v>14</v>
      </c>
      <c r="DF24" s="474">
        <f t="shared" si="29"/>
        <v>721</v>
      </c>
    </row>
    <row r="25" customHeight="1" spans="1:110">
      <c r="A25" s="340" t="s">
        <v>1510</v>
      </c>
      <c r="B25" s="340" t="s">
        <v>1511</v>
      </c>
      <c r="C25" s="340" t="s">
        <v>1512</v>
      </c>
      <c r="D25" s="340"/>
      <c r="E25" s="340">
        <v>0</v>
      </c>
      <c r="F25" s="340" t="s">
        <v>1467</v>
      </c>
      <c r="G25" s="340" t="s">
        <v>1426</v>
      </c>
      <c r="H25" s="341">
        <v>1</v>
      </c>
      <c r="I25" s="341">
        <v>1</v>
      </c>
      <c r="J25" s="360" t="s">
        <v>1508</v>
      </c>
      <c r="K25" s="360" t="s">
        <v>1508</v>
      </c>
      <c r="L25" s="360"/>
      <c r="M25" s="360"/>
      <c r="N25" s="361">
        <f>[27]机器设备评定表!Z16</f>
        <v>1965.81</v>
      </c>
      <c r="O25" s="361">
        <f>[27]机器设备评定表!AA16</f>
        <v>98.2904999999998</v>
      </c>
      <c r="P25" s="362" t="s">
        <v>1513</v>
      </c>
      <c r="Q25" s="379"/>
      <c r="R25" s="379"/>
      <c r="S25" s="380">
        <f t="shared" si="14"/>
        <v>0</v>
      </c>
      <c r="T25" s="381">
        <f>[27]机器设备其他费用调查表!$C$20</f>
        <v>0.1905</v>
      </c>
      <c r="U25" s="380">
        <f t="shared" si="15"/>
        <v>0</v>
      </c>
      <c r="V25" s="379">
        <v>1500</v>
      </c>
      <c r="W25" s="380">
        <f t="shared" si="16"/>
        <v>1500</v>
      </c>
      <c r="X25" s="372" t="s">
        <v>1348</v>
      </c>
      <c r="Y25" s="372" t="s">
        <v>1484</v>
      </c>
      <c r="Z25" s="387">
        <v>100</v>
      </c>
      <c r="AA25" s="387">
        <v>101.3</v>
      </c>
      <c r="AB25" s="387">
        <v>102.4143</v>
      </c>
      <c r="AC25" s="387">
        <v>100.9804998</v>
      </c>
      <c r="AD25" s="387">
        <v>98.5569678048</v>
      </c>
      <c r="AE25" s="387">
        <v>99.2468665794336</v>
      </c>
      <c r="AF25" s="387">
        <v>103.712975575508</v>
      </c>
      <c r="AG25" s="387">
        <v>100.186734405941</v>
      </c>
      <c r="AH25" s="387">
        <v>102.290655828466</v>
      </c>
      <c r="AI25" s="387">
        <v>104.745631568349</v>
      </c>
      <c r="AJ25" s="387">
        <v>105.059868463054</v>
      </c>
      <c r="AK25" s="387">
        <v>107.896484911556</v>
      </c>
      <c r="AL25" s="387">
        <v>109.838621639964</v>
      </c>
      <c r="AM25" s="387">
        <v>112.364909937683</v>
      </c>
      <c r="AN25" s="387">
        <v>109.892881919054</v>
      </c>
      <c r="AO25" s="387">
        <v>108.464274454107</v>
      </c>
      <c r="AP25" s="387">
        <v>111.501274138822</v>
      </c>
      <c r="AQ25" s="387">
        <v>108.82524355949</v>
      </c>
      <c r="AR25" s="387">
        <v>104.363408573551</v>
      </c>
      <c r="AS25" s="387">
        <v>104.05031834783</v>
      </c>
      <c r="AT25" s="387">
        <v>107.067777579917</v>
      </c>
      <c r="AU25" s="387" t="e">
        <v>#REF!</v>
      </c>
      <c r="AV25" s="386">
        <f t="shared" si="2"/>
        <v>2006</v>
      </c>
      <c r="AW25" s="395">
        <f t="shared" si="3"/>
        <v>105.059868463054</v>
      </c>
      <c r="AX25" s="396">
        <f t="shared" si="4"/>
        <v>1.05059868463054</v>
      </c>
      <c r="AY25" s="397">
        <f t="shared" si="5"/>
        <v>1576</v>
      </c>
      <c r="AZ25" s="398" t="s">
        <v>1270</v>
      </c>
      <c r="BA25" s="372">
        <v>0.01</v>
      </c>
      <c r="BB25" s="380">
        <f t="shared" si="30"/>
        <v>15.76</v>
      </c>
      <c r="BC25" s="372">
        <v>0.1</v>
      </c>
      <c r="BD25" s="380">
        <f t="shared" si="31"/>
        <v>157.6</v>
      </c>
      <c r="BE25" s="378" t="s">
        <v>1471</v>
      </c>
      <c r="BF25" s="372">
        <v>0.02</v>
      </c>
      <c r="BG25" s="380">
        <f t="shared" si="32"/>
        <v>31.52</v>
      </c>
      <c r="BH25" s="398" t="s">
        <v>1396</v>
      </c>
      <c r="BI25" s="404">
        <v>0.0351</v>
      </c>
      <c r="BJ25" s="380">
        <f t="shared" si="6"/>
        <v>62.508888</v>
      </c>
      <c r="BK25" s="405">
        <v>0.012</v>
      </c>
      <c r="BL25" s="398"/>
      <c r="BM25" s="412"/>
      <c r="BN25" s="380">
        <f t="shared" si="7"/>
        <v>0</v>
      </c>
      <c r="BO25" s="398" t="s">
        <v>1428</v>
      </c>
      <c r="BP25" s="398">
        <f t="shared" si="17"/>
        <v>228.99</v>
      </c>
      <c r="BQ25" s="398">
        <f t="shared" si="18"/>
        <v>1.56</v>
      </c>
      <c r="BR25" s="398">
        <f t="shared" si="19"/>
        <v>15.62</v>
      </c>
      <c r="BS25" s="398">
        <f t="shared" si="8"/>
        <v>3.12</v>
      </c>
      <c r="BT25" s="398">
        <f t="shared" si="9"/>
        <v>2.32858460377358</v>
      </c>
      <c r="BU25" s="398">
        <f t="shared" si="20"/>
        <v>251.618584603774</v>
      </c>
      <c r="BV25" s="398" t="s">
        <v>1472</v>
      </c>
      <c r="BW25" s="424">
        <f t="shared" si="33"/>
        <v>85.494710869712</v>
      </c>
      <c r="BX25" s="424">
        <f t="shared" si="34"/>
        <v>3.57141009846425</v>
      </c>
      <c r="BY25" s="397">
        <f t="shared" si="10"/>
        <v>1591.77030339623</v>
      </c>
      <c r="BZ25" s="425">
        <f t="shared" si="21"/>
        <v>1592</v>
      </c>
      <c r="CA25" s="380">
        <f t="shared" si="35"/>
        <v>-19.0155711894842</v>
      </c>
      <c r="CB25" s="426" t="str">
        <f t="shared" si="36"/>
        <v/>
      </c>
      <c r="CC25" s="441">
        <v>5</v>
      </c>
      <c r="CD25" s="442">
        <f t="shared" si="11"/>
        <v>60</v>
      </c>
      <c r="CE25" s="443" t="str">
        <f t="shared" si="37"/>
        <v>2006-09-20</v>
      </c>
      <c r="CF25" s="444">
        <v>42277</v>
      </c>
      <c r="CG25" s="442">
        <f t="shared" si="12"/>
        <v>108</v>
      </c>
      <c r="CH25" s="426" t="str">
        <f t="shared" si="22"/>
        <v>判断尚可月数</v>
      </c>
      <c r="CI25" s="398">
        <v>12</v>
      </c>
      <c r="CJ25" s="445" t="str">
        <f t="shared" si="23"/>
        <v>尚可年限</v>
      </c>
      <c r="CK25" s="451">
        <f t="shared" si="39"/>
        <v>0.2</v>
      </c>
      <c r="CL25" s="398"/>
      <c r="CM25" s="398"/>
      <c r="CN25" s="398"/>
      <c r="CO25" s="398"/>
      <c r="CP25" s="398"/>
      <c r="CQ25" s="398"/>
      <c r="CR25" s="454">
        <f t="shared" si="38"/>
        <v>0.2</v>
      </c>
      <c r="CS25" s="461" t="str">
        <f t="shared" si="24"/>
        <v/>
      </c>
      <c r="CT25" s="398" t="s">
        <v>1477</v>
      </c>
      <c r="CU25" s="462">
        <v>0.95</v>
      </c>
      <c r="CV25" s="462">
        <v>0.96</v>
      </c>
      <c r="CW25" s="462">
        <v>0.97</v>
      </c>
      <c r="CX25" s="462">
        <v>0.98</v>
      </c>
      <c r="CY25" s="462">
        <v>0.99</v>
      </c>
      <c r="CZ25" s="462">
        <v>0.94</v>
      </c>
      <c r="DA25" s="469">
        <f t="shared" si="25"/>
        <v>0.80678106432</v>
      </c>
      <c r="DB25" s="470">
        <f t="shared" si="26"/>
        <v>20</v>
      </c>
      <c r="DC25" s="471">
        <f t="shared" si="27"/>
        <v>318</v>
      </c>
      <c r="DD25" s="472">
        <v>0.02</v>
      </c>
      <c r="DE25" s="473">
        <f t="shared" si="28"/>
        <v>6</v>
      </c>
      <c r="DF25" s="474">
        <f t="shared" si="29"/>
        <v>324</v>
      </c>
    </row>
    <row r="26" customHeight="1" spans="1:110">
      <c r="A26" s="340" t="s">
        <v>1514</v>
      </c>
      <c r="B26" s="340" t="s">
        <v>1515</v>
      </c>
      <c r="C26" s="340" t="s">
        <v>1516</v>
      </c>
      <c r="D26" s="340"/>
      <c r="E26" s="340" t="s">
        <v>1517</v>
      </c>
      <c r="F26" s="340" t="s">
        <v>1518</v>
      </c>
      <c r="G26" s="340" t="s">
        <v>1426</v>
      </c>
      <c r="H26" s="341">
        <v>1</v>
      </c>
      <c r="I26" s="341">
        <v>1</v>
      </c>
      <c r="J26" s="360">
        <v>40602</v>
      </c>
      <c r="K26" s="360">
        <v>40585</v>
      </c>
      <c r="L26" s="360"/>
      <c r="M26" s="360"/>
      <c r="N26" s="361">
        <f>[27]机器设备评定表!Z17</f>
        <v>3076.92</v>
      </c>
      <c r="O26" s="361">
        <f>[27]机器设备评定表!AA17</f>
        <v>2979.4842</v>
      </c>
      <c r="P26" s="362" t="s">
        <v>1519</v>
      </c>
      <c r="Q26" s="379"/>
      <c r="R26" s="379"/>
      <c r="S26" s="380">
        <f t="shared" si="14"/>
        <v>0</v>
      </c>
      <c r="T26" s="381">
        <f>[27]机器设备其他费用调查表!$C$20</f>
        <v>0.1905</v>
      </c>
      <c r="U26" s="380">
        <f t="shared" si="15"/>
        <v>0</v>
      </c>
      <c r="V26" s="379">
        <v>3600</v>
      </c>
      <c r="W26" s="380">
        <f t="shared" si="16"/>
        <v>3600</v>
      </c>
      <c r="X26" s="372" t="s">
        <v>1348</v>
      </c>
      <c r="Y26" s="372" t="s">
        <v>1484</v>
      </c>
      <c r="Z26" s="387">
        <v>100</v>
      </c>
      <c r="AA26" s="387">
        <v>101.3</v>
      </c>
      <c r="AB26" s="387">
        <v>102.4143</v>
      </c>
      <c r="AC26" s="387">
        <v>100.9804998</v>
      </c>
      <c r="AD26" s="387">
        <v>98.5569678048</v>
      </c>
      <c r="AE26" s="387">
        <v>99.2468665794336</v>
      </c>
      <c r="AF26" s="387">
        <v>103.712975575508</v>
      </c>
      <c r="AG26" s="387">
        <v>100.186734405941</v>
      </c>
      <c r="AH26" s="387">
        <v>102.290655828466</v>
      </c>
      <c r="AI26" s="387">
        <v>104.745631568349</v>
      </c>
      <c r="AJ26" s="387">
        <v>105.059868463054</v>
      </c>
      <c r="AK26" s="387">
        <v>107.896484911556</v>
      </c>
      <c r="AL26" s="387">
        <v>109.838621639964</v>
      </c>
      <c r="AM26" s="387">
        <v>112.364909937683</v>
      </c>
      <c r="AN26" s="387">
        <v>109.892881919054</v>
      </c>
      <c r="AO26" s="387">
        <v>108.464274454107</v>
      </c>
      <c r="AP26" s="387">
        <v>111.501274138822</v>
      </c>
      <c r="AQ26" s="387">
        <v>108.82524355949</v>
      </c>
      <c r="AR26" s="387">
        <v>104.363408573551</v>
      </c>
      <c r="AS26" s="387">
        <v>104.05031834783</v>
      </c>
      <c r="AT26" s="387">
        <v>107.067777579917</v>
      </c>
      <c r="AU26" s="387" t="e">
        <v>#REF!</v>
      </c>
      <c r="AV26" s="386">
        <f t="shared" si="2"/>
        <v>2011</v>
      </c>
      <c r="AW26" s="395">
        <f t="shared" si="3"/>
        <v>99.2468665794336</v>
      </c>
      <c r="AX26" s="396">
        <f t="shared" si="4"/>
        <v>0.992468665794336</v>
      </c>
      <c r="AY26" s="397">
        <f t="shared" si="5"/>
        <v>3573</v>
      </c>
      <c r="AZ26" s="398" t="s">
        <v>1270</v>
      </c>
      <c r="BA26" s="372">
        <v>0.01</v>
      </c>
      <c r="BB26" s="380">
        <f t="shared" si="30"/>
        <v>35.73</v>
      </c>
      <c r="BC26" s="372">
        <v>0.1</v>
      </c>
      <c r="BD26" s="380">
        <f t="shared" si="31"/>
        <v>357.3</v>
      </c>
      <c r="BE26" s="378" t="s">
        <v>1471</v>
      </c>
      <c r="BF26" s="372">
        <v>0.02</v>
      </c>
      <c r="BG26" s="380">
        <f t="shared" si="32"/>
        <v>71.46</v>
      </c>
      <c r="BH26" s="398" t="s">
        <v>1396</v>
      </c>
      <c r="BI26" s="404">
        <v>0.0351</v>
      </c>
      <c r="BJ26" s="380">
        <f t="shared" si="6"/>
        <v>141.715899</v>
      </c>
      <c r="BK26" s="405">
        <v>0.012</v>
      </c>
      <c r="BL26" s="398"/>
      <c r="BM26" s="412"/>
      <c r="BN26" s="380">
        <f t="shared" si="7"/>
        <v>0</v>
      </c>
      <c r="BO26" s="398" t="s">
        <v>1428</v>
      </c>
      <c r="BP26" s="398">
        <f t="shared" si="17"/>
        <v>519.15</v>
      </c>
      <c r="BQ26" s="398">
        <f t="shared" si="18"/>
        <v>3.54</v>
      </c>
      <c r="BR26" s="398">
        <f t="shared" si="19"/>
        <v>35.41</v>
      </c>
      <c r="BS26" s="398">
        <f t="shared" si="8"/>
        <v>7.08</v>
      </c>
      <c r="BT26" s="398">
        <f t="shared" si="9"/>
        <v>5.27920862264151</v>
      </c>
      <c r="BU26" s="398">
        <f t="shared" si="20"/>
        <v>570.459208622641</v>
      </c>
      <c r="BV26" s="398" t="s">
        <v>1472</v>
      </c>
      <c r="BW26" s="424">
        <f t="shared" si="33"/>
        <v>85.494710869712</v>
      </c>
      <c r="BX26" s="424">
        <f t="shared" si="34"/>
        <v>108.260309593447</v>
      </c>
      <c r="BY26" s="397">
        <f t="shared" si="10"/>
        <v>3608.74669037736</v>
      </c>
      <c r="BZ26" s="425">
        <f t="shared" si="21"/>
        <v>3609</v>
      </c>
      <c r="CA26" s="380">
        <f t="shared" si="35"/>
        <v>17.2926172926173</v>
      </c>
      <c r="CB26" s="426" t="str">
        <f t="shared" si="36"/>
        <v/>
      </c>
      <c r="CC26" s="441">
        <v>8</v>
      </c>
      <c r="CD26" s="442">
        <f t="shared" si="11"/>
        <v>96</v>
      </c>
      <c r="CE26" s="443">
        <f t="shared" si="37"/>
        <v>40602</v>
      </c>
      <c r="CF26" s="444">
        <v>42277</v>
      </c>
      <c r="CG26" s="442">
        <f t="shared" si="12"/>
        <v>55</v>
      </c>
      <c r="CH26" s="426" t="str">
        <f t="shared" si="22"/>
        <v/>
      </c>
      <c r="CI26" s="398">
        <v>35</v>
      </c>
      <c r="CJ26" s="445" t="str">
        <f t="shared" si="23"/>
        <v>经济年限</v>
      </c>
      <c r="CK26" s="451">
        <f t="shared" si="39"/>
        <v>0.427083333333333</v>
      </c>
      <c r="CL26" s="398"/>
      <c r="CM26" s="398"/>
      <c r="CN26" s="398"/>
      <c r="CO26" s="398"/>
      <c r="CP26" s="398"/>
      <c r="CQ26" s="398"/>
      <c r="CR26" s="454">
        <f>CK26</f>
        <v>0.427083333333333</v>
      </c>
      <c r="CS26" s="461" t="str">
        <f t="shared" si="24"/>
        <v/>
      </c>
      <c r="CT26" s="398" t="s">
        <v>1477</v>
      </c>
      <c r="CU26" s="462">
        <v>0.95</v>
      </c>
      <c r="CV26" s="462">
        <v>0.96</v>
      </c>
      <c r="CW26" s="462">
        <v>0.97</v>
      </c>
      <c r="CX26" s="462">
        <v>0.98</v>
      </c>
      <c r="CY26" s="462">
        <v>0.99</v>
      </c>
      <c r="CZ26" s="462">
        <v>0.94</v>
      </c>
      <c r="DA26" s="469">
        <f t="shared" si="25"/>
        <v>0.80678106432</v>
      </c>
      <c r="DB26" s="470">
        <f t="shared" si="26"/>
        <v>43</v>
      </c>
      <c r="DC26" s="471">
        <f t="shared" si="27"/>
        <v>1552</v>
      </c>
      <c r="DD26" s="472">
        <v>0.02</v>
      </c>
      <c r="DE26" s="473">
        <f t="shared" si="28"/>
        <v>31</v>
      </c>
      <c r="DF26" s="474">
        <f t="shared" si="29"/>
        <v>1583</v>
      </c>
    </row>
    <row r="27" customHeight="1" spans="1:110">
      <c r="A27" s="340" t="s">
        <v>1520</v>
      </c>
      <c r="B27" s="340" t="s">
        <v>1521</v>
      </c>
      <c r="C27" s="340" t="s">
        <v>1522</v>
      </c>
      <c r="D27" s="340"/>
      <c r="E27" s="340" t="s">
        <v>1523</v>
      </c>
      <c r="F27" s="340" t="s">
        <v>1524</v>
      </c>
      <c r="G27" s="340" t="s">
        <v>1426</v>
      </c>
      <c r="H27" s="341">
        <v>1</v>
      </c>
      <c r="I27" s="341">
        <v>1</v>
      </c>
      <c r="J27" s="360" t="s">
        <v>1525</v>
      </c>
      <c r="K27" s="360" t="s">
        <v>1525</v>
      </c>
      <c r="L27" s="360"/>
      <c r="M27" s="360"/>
      <c r="N27" s="361">
        <f>[27]机器设备评定表!Z18</f>
        <v>2735.04</v>
      </c>
      <c r="O27" s="361">
        <f>[27]机器设备评定表!AA18</f>
        <v>2691.7352</v>
      </c>
      <c r="P27" s="362" t="s">
        <v>1526</v>
      </c>
      <c r="Q27" s="379"/>
      <c r="R27" s="379"/>
      <c r="S27" s="380">
        <f t="shared" si="14"/>
        <v>0</v>
      </c>
      <c r="T27" s="381">
        <f>[27]机器设备其他费用调查表!$C$20</f>
        <v>0.1905</v>
      </c>
      <c r="U27" s="380">
        <f t="shared" si="15"/>
        <v>0</v>
      </c>
      <c r="V27" s="379">
        <v>3200</v>
      </c>
      <c r="W27" s="380">
        <f t="shared" si="16"/>
        <v>3200</v>
      </c>
      <c r="X27" s="372" t="s">
        <v>1348</v>
      </c>
      <c r="Y27" s="372" t="s">
        <v>1484</v>
      </c>
      <c r="Z27" s="387">
        <v>100</v>
      </c>
      <c r="AA27" s="387">
        <v>101.3</v>
      </c>
      <c r="AB27" s="387">
        <v>102.4143</v>
      </c>
      <c r="AC27" s="387">
        <v>100.9804998</v>
      </c>
      <c r="AD27" s="387">
        <v>98.5569678048</v>
      </c>
      <c r="AE27" s="387">
        <v>99.2468665794336</v>
      </c>
      <c r="AF27" s="387">
        <v>103.712975575508</v>
      </c>
      <c r="AG27" s="387">
        <v>100.186734405941</v>
      </c>
      <c r="AH27" s="387">
        <v>102.290655828466</v>
      </c>
      <c r="AI27" s="387">
        <v>104.745631568349</v>
      </c>
      <c r="AJ27" s="387">
        <v>105.059868463054</v>
      </c>
      <c r="AK27" s="387">
        <v>107.896484911556</v>
      </c>
      <c r="AL27" s="387">
        <v>109.838621639964</v>
      </c>
      <c r="AM27" s="387">
        <v>112.364909937683</v>
      </c>
      <c r="AN27" s="387">
        <v>109.892881919054</v>
      </c>
      <c r="AO27" s="387">
        <v>108.464274454107</v>
      </c>
      <c r="AP27" s="387">
        <v>111.501274138822</v>
      </c>
      <c r="AQ27" s="387">
        <v>108.82524355949</v>
      </c>
      <c r="AR27" s="387">
        <v>104.363408573551</v>
      </c>
      <c r="AS27" s="387">
        <v>104.05031834783</v>
      </c>
      <c r="AT27" s="387">
        <v>107.067777579917</v>
      </c>
      <c r="AU27" s="387" t="e">
        <v>#REF!</v>
      </c>
      <c r="AV27" s="386">
        <f t="shared" si="2"/>
        <v>2011</v>
      </c>
      <c r="AW27" s="395">
        <f t="shared" si="3"/>
        <v>99.2468665794336</v>
      </c>
      <c r="AX27" s="396">
        <f t="shared" si="4"/>
        <v>0.992468665794336</v>
      </c>
      <c r="AY27" s="397">
        <f t="shared" si="5"/>
        <v>3176</v>
      </c>
      <c r="AZ27" s="398" t="s">
        <v>1270</v>
      </c>
      <c r="BA27" s="372">
        <v>0.01</v>
      </c>
      <c r="BB27" s="380">
        <f t="shared" si="30"/>
        <v>31.76</v>
      </c>
      <c r="BC27" s="372">
        <v>0.1</v>
      </c>
      <c r="BD27" s="380">
        <f t="shared" si="31"/>
        <v>317.6</v>
      </c>
      <c r="BE27" s="378" t="s">
        <v>1471</v>
      </c>
      <c r="BF27" s="372">
        <v>0.02</v>
      </c>
      <c r="BG27" s="380">
        <f t="shared" si="32"/>
        <v>63.52</v>
      </c>
      <c r="BH27" s="398" t="s">
        <v>1396</v>
      </c>
      <c r="BI27" s="404">
        <v>0.0351</v>
      </c>
      <c r="BJ27" s="380">
        <f t="shared" si="6"/>
        <v>125.969688</v>
      </c>
      <c r="BK27" s="405">
        <v>0.012</v>
      </c>
      <c r="BL27" s="398"/>
      <c r="BM27" s="412"/>
      <c r="BN27" s="380">
        <f t="shared" si="7"/>
        <v>0</v>
      </c>
      <c r="BO27" s="398" t="s">
        <v>1428</v>
      </c>
      <c r="BP27" s="398">
        <f t="shared" si="17"/>
        <v>461.47</v>
      </c>
      <c r="BQ27" s="398">
        <f t="shared" si="18"/>
        <v>3.15</v>
      </c>
      <c r="BR27" s="398">
        <f t="shared" si="19"/>
        <v>31.47</v>
      </c>
      <c r="BS27" s="398">
        <f t="shared" si="8"/>
        <v>6.29</v>
      </c>
      <c r="BT27" s="398">
        <f t="shared" si="9"/>
        <v>4.69262988679245</v>
      </c>
      <c r="BU27" s="398">
        <f t="shared" si="20"/>
        <v>507.072629886793</v>
      </c>
      <c r="BV27" s="398" t="s">
        <v>1472</v>
      </c>
      <c r="BW27" s="424">
        <f t="shared" si="33"/>
        <v>85.494710869712</v>
      </c>
      <c r="BX27" s="424">
        <f t="shared" si="34"/>
        <v>97.8048771312763</v>
      </c>
      <c r="BY27" s="397">
        <f t="shared" si="10"/>
        <v>3207.77705811321</v>
      </c>
      <c r="BZ27" s="425">
        <f t="shared" si="21"/>
        <v>3208</v>
      </c>
      <c r="CA27" s="380">
        <f t="shared" si="35"/>
        <v>17.2926172926173</v>
      </c>
      <c r="CB27" s="426" t="str">
        <f t="shared" si="36"/>
        <v/>
      </c>
      <c r="CC27" s="441">
        <v>5</v>
      </c>
      <c r="CD27" s="442">
        <f t="shared" si="11"/>
        <v>60</v>
      </c>
      <c r="CE27" s="443" t="str">
        <f t="shared" si="37"/>
        <v>2011-03-18</v>
      </c>
      <c r="CF27" s="444">
        <v>42277</v>
      </c>
      <c r="CG27" s="442">
        <f t="shared" si="12"/>
        <v>54</v>
      </c>
      <c r="CH27" s="426" t="str">
        <f t="shared" si="22"/>
        <v>判断尚可月数</v>
      </c>
      <c r="CI27" s="398">
        <v>12</v>
      </c>
      <c r="CJ27" s="445" t="str">
        <f t="shared" si="23"/>
        <v>尚可年限</v>
      </c>
      <c r="CK27" s="451">
        <f t="shared" si="39"/>
        <v>0.2</v>
      </c>
      <c r="CL27" s="398"/>
      <c r="CM27" s="398"/>
      <c r="CN27" s="398"/>
      <c r="CO27" s="398"/>
      <c r="CP27" s="398"/>
      <c r="CQ27" s="398"/>
      <c r="CR27" s="454">
        <f t="shared" ref="CR27:CR42" si="40">CK27</f>
        <v>0.2</v>
      </c>
      <c r="CS27" s="461" t="str">
        <f t="shared" si="24"/>
        <v/>
      </c>
      <c r="CT27" s="398" t="s">
        <v>1477</v>
      </c>
      <c r="CU27" s="462">
        <v>0.95</v>
      </c>
      <c r="CV27" s="462">
        <v>0.96</v>
      </c>
      <c r="CW27" s="462">
        <v>0.97</v>
      </c>
      <c r="CX27" s="462">
        <v>0.98</v>
      </c>
      <c r="CY27" s="462">
        <v>0.99</v>
      </c>
      <c r="CZ27" s="462">
        <v>0.94</v>
      </c>
      <c r="DA27" s="469">
        <f t="shared" si="25"/>
        <v>0.80678106432</v>
      </c>
      <c r="DB27" s="470">
        <f t="shared" si="26"/>
        <v>20</v>
      </c>
      <c r="DC27" s="471">
        <f t="shared" si="27"/>
        <v>642</v>
      </c>
      <c r="DD27" s="472">
        <v>0.02</v>
      </c>
      <c r="DE27" s="473">
        <f t="shared" si="28"/>
        <v>13</v>
      </c>
      <c r="DF27" s="474">
        <f t="shared" si="29"/>
        <v>655</v>
      </c>
    </row>
    <row r="28" customHeight="1" spans="1:110">
      <c r="A28" s="340" t="s">
        <v>1527</v>
      </c>
      <c r="B28" s="340" t="s">
        <v>1521</v>
      </c>
      <c r="C28" s="340" t="s">
        <v>1522</v>
      </c>
      <c r="D28" s="340"/>
      <c r="E28" s="340" t="s">
        <v>1523</v>
      </c>
      <c r="F28" s="340" t="s">
        <v>1467</v>
      </c>
      <c r="G28" s="340" t="s">
        <v>1426</v>
      </c>
      <c r="H28" s="341">
        <v>1</v>
      </c>
      <c r="I28" s="341">
        <v>1</v>
      </c>
      <c r="J28" s="360" t="s">
        <v>1525</v>
      </c>
      <c r="K28" s="360" t="s">
        <v>1525</v>
      </c>
      <c r="L28" s="360"/>
      <c r="M28" s="360"/>
      <c r="N28" s="361">
        <f>[27]机器设备评定表!Z19</f>
        <v>2735.04</v>
      </c>
      <c r="O28" s="361">
        <f>[27]机器设备评定表!AA19</f>
        <v>2691.7352</v>
      </c>
      <c r="P28" s="362" t="s">
        <v>1528</v>
      </c>
      <c r="Q28" s="379"/>
      <c r="R28" s="379"/>
      <c r="S28" s="380">
        <f t="shared" si="14"/>
        <v>0</v>
      </c>
      <c r="T28" s="381">
        <f>[27]机器设备其他费用调查表!$C$20</f>
        <v>0.1905</v>
      </c>
      <c r="U28" s="380">
        <f t="shared" si="15"/>
        <v>0</v>
      </c>
      <c r="V28" s="379">
        <v>3200</v>
      </c>
      <c r="W28" s="380">
        <f t="shared" si="16"/>
        <v>3200</v>
      </c>
      <c r="X28" s="372" t="s">
        <v>1348</v>
      </c>
      <c r="Y28" s="372" t="s">
        <v>1484</v>
      </c>
      <c r="Z28" s="387">
        <v>100</v>
      </c>
      <c r="AA28" s="387">
        <v>101.3</v>
      </c>
      <c r="AB28" s="387">
        <v>102.4143</v>
      </c>
      <c r="AC28" s="387">
        <v>100.9804998</v>
      </c>
      <c r="AD28" s="387">
        <v>98.5569678048</v>
      </c>
      <c r="AE28" s="387">
        <v>99.2468665794336</v>
      </c>
      <c r="AF28" s="387">
        <v>103.712975575508</v>
      </c>
      <c r="AG28" s="387">
        <v>100.186734405941</v>
      </c>
      <c r="AH28" s="387">
        <v>102.290655828466</v>
      </c>
      <c r="AI28" s="387">
        <v>104.745631568349</v>
      </c>
      <c r="AJ28" s="387">
        <v>105.059868463054</v>
      </c>
      <c r="AK28" s="387">
        <v>107.896484911556</v>
      </c>
      <c r="AL28" s="387">
        <v>109.838621639964</v>
      </c>
      <c r="AM28" s="387">
        <v>112.364909937683</v>
      </c>
      <c r="AN28" s="387">
        <v>109.892881919054</v>
      </c>
      <c r="AO28" s="387">
        <v>108.464274454107</v>
      </c>
      <c r="AP28" s="387">
        <v>111.501274138822</v>
      </c>
      <c r="AQ28" s="387">
        <v>108.82524355949</v>
      </c>
      <c r="AR28" s="387">
        <v>104.363408573551</v>
      </c>
      <c r="AS28" s="387">
        <v>104.05031834783</v>
      </c>
      <c r="AT28" s="387">
        <v>107.067777579917</v>
      </c>
      <c r="AU28" s="387" t="e">
        <v>#REF!</v>
      </c>
      <c r="AV28" s="386">
        <f t="shared" si="2"/>
        <v>2011</v>
      </c>
      <c r="AW28" s="395">
        <f t="shared" si="3"/>
        <v>99.2468665794336</v>
      </c>
      <c r="AX28" s="396">
        <f t="shared" si="4"/>
        <v>0.992468665794336</v>
      </c>
      <c r="AY28" s="397">
        <f t="shared" si="5"/>
        <v>3176</v>
      </c>
      <c r="AZ28" s="398" t="s">
        <v>1270</v>
      </c>
      <c r="BA28" s="372">
        <v>0.01</v>
      </c>
      <c r="BB28" s="380">
        <f t="shared" si="30"/>
        <v>31.76</v>
      </c>
      <c r="BC28" s="372">
        <v>0.1</v>
      </c>
      <c r="BD28" s="380">
        <f t="shared" si="31"/>
        <v>317.6</v>
      </c>
      <c r="BE28" s="378" t="s">
        <v>1471</v>
      </c>
      <c r="BF28" s="372">
        <v>0.02</v>
      </c>
      <c r="BG28" s="380">
        <f t="shared" si="32"/>
        <v>63.52</v>
      </c>
      <c r="BH28" s="398" t="s">
        <v>1396</v>
      </c>
      <c r="BI28" s="404">
        <v>0.0351</v>
      </c>
      <c r="BJ28" s="380">
        <f t="shared" si="6"/>
        <v>125.969688</v>
      </c>
      <c r="BK28" s="405">
        <v>0.012</v>
      </c>
      <c r="BL28" s="398"/>
      <c r="BM28" s="412"/>
      <c r="BN28" s="380">
        <f t="shared" si="7"/>
        <v>0</v>
      </c>
      <c r="BO28" s="398" t="s">
        <v>1428</v>
      </c>
      <c r="BP28" s="398">
        <f t="shared" si="17"/>
        <v>461.47</v>
      </c>
      <c r="BQ28" s="398">
        <f t="shared" si="18"/>
        <v>3.15</v>
      </c>
      <c r="BR28" s="398">
        <f t="shared" si="19"/>
        <v>31.47</v>
      </c>
      <c r="BS28" s="398">
        <f t="shared" si="8"/>
        <v>6.29</v>
      </c>
      <c r="BT28" s="398">
        <f t="shared" si="9"/>
        <v>4.69262988679245</v>
      </c>
      <c r="BU28" s="398">
        <f t="shared" si="20"/>
        <v>507.072629886793</v>
      </c>
      <c r="BV28" s="398" t="s">
        <v>1472</v>
      </c>
      <c r="BW28" s="424">
        <f t="shared" si="33"/>
        <v>85.494710869712</v>
      </c>
      <c r="BX28" s="424">
        <f t="shared" si="34"/>
        <v>97.8048771312763</v>
      </c>
      <c r="BY28" s="397">
        <f t="shared" si="10"/>
        <v>3207.77705811321</v>
      </c>
      <c r="BZ28" s="425">
        <f t="shared" si="21"/>
        <v>3208</v>
      </c>
      <c r="CA28" s="380">
        <f t="shared" si="35"/>
        <v>17.2926172926173</v>
      </c>
      <c r="CB28" s="426" t="str">
        <f t="shared" si="36"/>
        <v/>
      </c>
      <c r="CC28" s="441">
        <v>5</v>
      </c>
      <c r="CD28" s="442">
        <f t="shared" si="11"/>
        <v>60</v>
      </c>
      <c r="CE28" s="443" t="str">
        <f t="shared" si="37"/>
        <v>2011-03-18</v>
      </c>
      <c r="CF28" s="444">
        <v>42277</v>
      </c>
      <c r="CG28" s="442">
        <f t="shared" si="12"/>
        <v>54</v>
      </c>
      <c r="CH28" s="426" t="str">
        <f t="shared" si="22"/>
        <v>判断尚可月数</v>
      </c>
      <c r="CI28" s="398">
        <v>12</v>
      </c>
      <c r="CJ28" s="445" t="str">
        <f t="shared" si="23"/>
        <v>尚可年限</v>
      </c>
      <c r="CK28" s="451">
        <f t="shared" si="39"/>
        <v>0.2</v>
      </c>
      <c r="CL28" s="398"/>
      <c r="CM28" s="398"/>
      <c r="CN28" s="398"/>
      <c r="CO28" s="398"/>
      <c r="CP28" s="398"/>
      <c r="CQ28" s="398"/>
      <c r="CR28" s="454">
        <f t="shared" si="40"/>
        <v>0.2</v>
      </c>
      <c r="CS28" s="461" t="str">
        <f t="shared" si="24"/>
        <v/>
      </c>
      <c r="CT28" s="398" t="s">
        <v>1477</v>
      </c>
      <c r="CU28" s="462">
        <v>0.95</v>
      </c>
      <c r="CV28" s="462">
        <v>0.96</v>
      </c>
      <c r="CW28" s="462">
        <v>0.97</v>
      </c>
      <c r="CX28" s="462">
        <v>0.98</v>
      </c>
      <c r="CY28" s="462">
        <v>0.99</v>
      </c>
      <c r="CZ28" s="462">
        <v>0.94</v>
      </c>
      <c r="DA28" s="469">
        <f t="shared" si="25"/>
        <v>0.80678106432</v>
      </c>
      <c r="DB28" s="470">
        <f t="shared" si="26"/>
        <v>20</v>
      </c>
      <c r="DC28" s="471">
        <f t="shared" si="27"/>
        <v>642</v>
      </c>
      <c r="DD28" s="472">
        <v>0.02</v>
      </c>
      <c r="DE28" s="473">
        <f t="shared" si="28"/>
        <v>13</v>
      </c>
      <c r="DF28" s="474">
        <f t="shared" si="29"/>
        <v>655</v>
      </c>
    </row>
    <row r="29" customHeight="1" spans="1:110">
      <c r="A29" s="340" t="s">
        <v>1529</v>
      </c>
      <c r="B29" s="340" t="s">
        <v>1521</v>
      </c>
      <c r="C29" s="340" t="s">
        <v>1522</v>
      </c>
      <c r="D29" s="340"/>
      <c r="E29" s="340" t="s">
        <v>1523</v>
      </c>
      <c r="F29" s="340" t="s">
        <v>1467</v>
      </c>
      <c r="G29" s="340" t="s">
        <v>1426</v>
      </c>
      <c r="H29" s="341">
        <v>1</v>
      </c>
      <c r="I29" s="341">
        <v>1</v>
      </c>
      <c r="J29" s="360" t="s">
        <v>1525</v>
      </c>
      <c r="K29" s="360" t="s">
        <v>1525</v>
      </c>
      <c r="L29" s="360"/>
      <c r="M29" s="360"/>
      <c r="N29" s="361">
        <f>[27]机器设备评定表!Z20</f>
        <v>2735.04</v>
      </c>
      <c r="O29" s="361">
        <f>[27]机器设备评定表!AA20</f>
        <v>2691.7352</v>
      </c>
      <c r="P29" s="362" t="s">
        <v>1530</v>
      </c>
      <c r="Q29" s="379"/>
      <c r="R29" s="379"/>
      <c r="S29" s="380">
        <f t="shared" si="14"/>
        <v>0</v>
      </c>
      <c r="T29" s="381">
        <f>[27]机器设备其他费用调查表!$C$20</f>
        <v>0.1905</v>
      </c>
      <c r="U29" s="380">
        <f t="shared" si="15"/>
        <v>0</v>
      </c>
      <c r="V29" s="379">
        <v>3200</v>
      </c>
      <c r="W29" s="380">
        <f t="shared" si="16"/>
        <v>3200</v>
      </c>
      <c r="X29" s="372" t="s">
        <v>1348</v>
      </c>
      <c r="Y29" s="372" t="s">
        <v>1484</v>
      </c>
      <c r="Z29" s="387">
        <v>100</v>
      </c>
      <c r="AA29" s="387">
        <v>101.3</v>
      </c>
      <c r="AB29" s="387">
        <v>102.4143</v>
      </c>
      <c r="AC29" s="387">
        <v>100.9804998</v>
      </c>
      <c r="AD29" s="387">
        <v>98.5569678048</v>
      </c>
      <c r="AE29" s="387">
        <v>99.2468665794336</v>
      </c>
      <c r="AF29" s="387">
        <v>103.712975575508</v>
      </c>
      <c r="AG29" s="387">
        <v>100.186734405941</v>
      </c>
      <c r="AH29" s="387">
        <v>102.290655828466</v>
      </c>
      <c r="AI29" s="387">
        <v>104.745631568349</v>
      </c>
      <c r="AJ29" s="387">
        <v>105.059868463054</v>
      </c>
      <c r="AK29" s="387">
        <v>107.896484911556</v>
      </c>
      <c r="AL29" s="387">
        <v>109.838621639964</v>
      </c>
      <c r="AM29" s="387">
        <v>112.364909937683</v>
      </c>
      <c r="AN29" s="387">
        <v>109.892881919054</v>
      </c>
      <c r="AO29" s="387">
        <v>108.464274454107</v>
      </c>
      <c r="AP29" s="387">
        <v>111.501274138822</v>
      </c>
      <c r="AQ29" s="387">
        <v>108.82524355949</v>
      </c>
      <c r="AR29" s="387">
        <v>104.363408573551</v>
      </c>
      <c r="AS29" s="387">
        <v>104.05031834783</v>
      </c>
      <c r="AT29" s="387">
        <v>107.067777579917</v>
      </c>
      <c r="AU29" s="387" t="e">
        <v>#REF!</v>
      </c>
      <c r="AV29" s="386">
        <f t="shared" si="2"/>
        <v>2011</v>
      </c>
      <c r="AW29" s="395">
        <f t="shared" si="3"/>
        <v>99.2468665794336</v>
      </c>
      <c r="AX29" s="396">
        <f t="shared" si="4"/>
        <v>0.992468665794336</v>
      </c>
      <c r="AY29" s="397">
        <f t="shared" si="5"/>
        <v>3176</v>
      </c>
      <c r="AZ29" s="398" t="s">
        <v>1270</v>
      </c>
      <c r="BA29" s="372">
        <v>0.01</v>
      </c>
      <c r="BB29" s="380">
        <f t="shared" si="30"/>
        <v>31.76</v>
      </c>
      <c r="BC29" s="372">
        <v>0.1</v>
      </c>
      <c r="BD29" s="380">
        <f t="shared" si="31"/>
        <v>317.6</v>
      </c>
      <c r="BE29" s="378" t="s">
        <v>1471</v>
      </c>
      <c r="BF29" s="372">
        <v>0.02</v>
      </c>
      <c r="BG29" s="380">
        <f t="shared" si="32"/>
        <v>63.52</v>
      </c>
      <c r="BH29" s="398" t="s">
        <v>1396</v>
      </c>
      <c r="BI29" s="404">
        <v>0.0351</v>
      </c>
      <c r="BJ29" s="380">
        <f t="shared" si="6"/>
        <v>125.969688</v>
      </c>
      <c r="BK29" s="405">
        <v>0.012</v>
      </c>
      <c r="BL29" s="398"/>
      <c r="BM29" s="412"/>
      <c r="BN29" s="380">
        <f t="shared" si="7"/>
        <v>0</v>
      </c>
      <c r="BO29" s="398" t="s">
        <v>1428</v>
      </c>
      <c r="BP29" s="398">
        <f t="shared" si="17"/>
        <v>461.47</v>
      </c>
      <c r="BQ29" s="398">
        <f t="shared" si="18"/>
        <v>3.15</v>
      </c>
      <c r="BR29" s="398">
        <f t="shared" si="19"/>
        <v>31.47</v>
      </c>
      <c r="BS29" s="398">
        <f t="shared" si="8"/>
        <v>6.29</v>
      </c>
      <c r="BT29" s="398">
        <f t="shared" si="9"/>
        <v>4.69262988679245</v>
      </c>
      <c r="BU29" s="398">
        <f t="shared" si="20"/>
        <v>507.072629886793</v>
      </c>
      <c r="BV29" s="398" t="s">
        <v>1472</v>
      </c>
      <c r="BW29" s="424">
        <f t="shared" si="33"/>
        <v>85.494710869712</v>
      </c>
      <c r="BX29" s="424">
        <f t="shared" si="34"/>
        <v>97.8048771312763</v>
      </c>
      <c r="BY29" s="397">
        <f t="shared" si="10"/>
        <v>3207.77705811321</v>
      </c>
      <c r="BZ29" s="425">
        <f t="shared" si="21"/>
        <v>3208</v>
      </c>
      <c r="CA29" s="380">
        <f t="shared" si="35"/>
        <v>17.2926172926173</v>
      </c>
      <c r="CB29" s="426" t="str">
        <f t="shared" si="36"/>
        <v/>
      </c>
      <c r="CC29" s="441">
        <v>5</v>
      </c>
      <c r="CD29" s="442">
        <f t="shared" si="11"/>
        <v>60</v>
      </c>
      <c r="CE29" s="443" t="str">
        <f t="shared" si="37"/>
        <v>2011-03-18</v>
      </c>
      <c r="CF29" s="444">
        <v>42277</v>
      </c>
      <c r="CG29" s="442">
        <f t="shared" si="12"/>
        <v>54</v>
      </c>
      <c r="CH29" s="426" t="str">
        <f t="shared" si="22"/>
        <v>判断尚可月数</v>
      </c>
      <c r="CI29" s="398">
        <v>12</v>
      </c>
      <c r="CJ29" s="445" t="str">
        <f t="shared" si="23"/>
        <v>尚可年限</v>
      </c>
      <c r="CK29" s="451">
        <f t="shared" si="39"/>
        <v>0.2</v>
      </c>
      <c r="CL29" s="398"/>
      <c r="CM29" s="398"/>
      <c r="CN29" s="398"/>
      <c r="CO29" s="398"/>
      <c r="CP29" s="398"/>
      <c r="CQ29" s="398"/>
      <c r="CR29" s="454">
        <f t="shared" si="40"/>
        <v>0.2</v>
      </c>
      <c r="CS29" s="461" t="str">
        <f t="shared" si="24"/>
        <v/>
      </c>
      <c r="CT29" s="398" t="s">
        <v>1477</v>
      </c>
      <c r="CU29" s="462">
        <v>0.95</v>
      </c>
      <c r="CV29" s="462">
        <v>0.96</v>
      </c>
      <c r="CW29" s="462">
        <v>0.97</v>
      </c>
      <c r="CX29" s="462">
        <v>0.98</v>
      </c>
      <c r="CY29" s="462">
        <v>0.99</v>
      </c>
      <c r="CZ29" s="462">
        <v>0.94</v>
      </c>
      <c r="DA29" s="469">
        <f t="shared" si="25"/>
        <v>0.80678106432</v>
      </c>
      <c r="DB29" s="470">
        <f t="shared" si="26"/>
        <v>20</v>
      </c>
      <c r="DC29" s="471">
        <f t="shared" si="27"/>
        <v>642</v>
      </c>
      <c r="DD29" s="472">
        <v>0.02</v>
      </c>
      <c r="DE29" s="473">
        <f t="shared" si="28"/>
        <v>13</v>
      </c>
      <c r="DF29" s="474">
        <f t="shared" si="29"/>
        <v>655</v>
      </c>
    </row>
    <row r="30" customHeight="1" spans="1:110">
      <c r="A30" s="340" t="s">
        <v>1531</v>
      </c>
      <c r="B30" s="340" t="s">
        <v>1521</v>
      </c>
      <c r="C30" s="340" t="s">
        <v>1522</v>
      </c>
      <c r="D30" s="340"/>
      <c r="E30" s="340" t="s">
        <v>1523</v>
      </c>
      <c r="F30" s="340" t="s">
        <v>1467</v>
      </c>
      <c r="G30" s="340" t="s">
        <v>1426</v>
      </c>
      <c r="H30" s="341">
        <v>1</v>
      </c>
      <c r="I30" s="341">
        <v>1</v>
      </c>
      <c r="J30" s="360" t="s">
        <v>1525</v>
      </c>
      <c r="K30" s="360" t="s">
        <v>1525</v>
      </c>
      <c r="L30" s="360"/>
      <c r="M30" s="360"/>
      <c r="N30" s="361">
        <f>[27]机器设备评定表!Z21</f>
        <v>2735.04</v>
      </c>
      <c r="O30" s="361">
        <f>[27]机器设备评定表!AA21</f>
        <v>2691.7352</v>
      </c>
      <c r="P30" s="362" t="s">
        <v>1532</v>
      </c>
      <c r="Q30" s="379"/>
      <c r="R30" s="379"/>
      <c r="S30" s="380">
        <f t="shared" si="14"/>
        <v>0</v>
      </c>
      <c r="T30" s="381">
        <f>[27]机器设备其他费用调查表!$C$20</f>
        <v>0.1905</v>
      </c>
      <c r="U30" s="380">
        <f t="shared" si="15"/>
        <v>0</v>
      </c>
      <c r="V30" s="379">
        <v>3200</v>
      </c>
      <c r="W30" s="380">
        <f t="shared" si="16"/>
        <v>3200</v>
      </c>
      <c r="X30" s="372" t="s">
        <v>1348</v>
      </c>
      <c r="Y30" s="372" t="s">
        <v>1484</v>
      </c>
      <c r="Z30" s="387">
        <v>100</v>
      </c>
      <c r="AA30" s="387">
        <v>101.3</v>
      </c>
      <c r="AB30" s="387">
        <v>102.4143</v>
      </c>
      <c r="AC30" s="387">
        <v>100.9804998</v>
      </c>
      <c r="AD30" s="387">
        <v>98.5569678048</v>
      </c>
      <c r="AE30" s="387">
        <v>99.2468665794336</v>
      </c>
      <c r="AF30" s="387">
        <v>103.712975575508</v>
      </c>
      <c r="AG30" s="387">
        <v>100.186734405941</v>
      </c>
      <c r="AH30" s="387">
        <v>102.290655828466</v>
      </c>
      <c r="AI30" s="387">
        <v>104.745631568349</v>
      </c>
      <c r="AJ30" s="387">
        <v>105.059868463054</v>
      </c>
      <c r="AK30" s="387">
        <v>107.896484911556</v>
      </c>
      <c r="AL30" s="387">
        <v>109.838621639964</v>
      </c>
      <c r="AM30" s="387">
        <v>112.364909937683</v>
      </c>
      <c r="AN30" s="387">
        <v>109.892881919054</v>
      </c>
      <c r="AO30" s="387">
        <v>108.464274454107</v>
      </c>
      <c r="AP30" s="387">
        <v>111.501274138822</v>
      </c>
      <c r="AQ30" s="387">
        <v>108.82524355949</v>
      </c>
      <c r="AR30" s="387">
        <v>104.363408573551</v>
      </c>
      <c r="AS30" s="387">
        <v>104.05031834783</v>
      </c>
      <c r="AT30" s="387">
        <v>107.067777579917</v>
      </c>
      <c r="AU30" s="387" t="e">
        <v>#REF!</v>
      </c>
      <c r="AV30" s="386">
        <f t="shared" si="2"/>
        <v>2011</v>
      </c>
      <c r="AW30" s="395">
        <f t="shared" si="3"/>
        <v>99.2468665794336</v>
      </c>
      <c r="AX30" s="396">
        <f t="shared" si="4"/>
        <v>0.992468665794336</v>
      </c>
      <c r="AY30" s="397">
        <f t="shared" si="5"/>
        <v>3176</v>
      </c>
      <c r="AZ30" s="398" t="s">
        <v>1270</v>
      </c>
      <c r="BA30" s="372">
        <v>0.01</v>
      </c>
      <c r="BB30" s="380">
        <f t="shared" si="30"/>
        <v>31.76</v>
      </c>
      <c r="BC30" s="372">
        <v>0.1</v>
      </c>
      <c r="BD30" s="380">
        <f t="shared" si="31"/>
        <v>317.6</v>
      </c>
      <c r="BE30" s="378" t="s">
        <v>1471</v>
      </c>
      <c r="BF30" s="372">
        <v>0.02</v>
      </c>
      <c r="BG30" s="380">
        <f t="shared" si="32"/>
        <v>63.52</v>
      </c>
      <c r="BH30" s="398" t="s">
        <v>1396</v>
      </c>
      <c r="BI30" s="404">
        <v>0.0351</v>
      </c>
      <c r="BJ30" s="380">
        <f t="shared" si="6"/>
        <v>125.969688</v>
      </c>
      <c r="BK30" s="405">
        <v>0.012</v>
      </c>
      <c r="BL30" s="398"/>
      <c r="BM30" s="412"/>
      <c r="BN30" s="380">
        <f t="shared" si="7"/>
        <v>0</v>
      </c>
      <c r="BO30" s="398" t="s">
        <v>1428</v>
      </c>
      <c r="BP30" s="398">
        <f t="shared" si="17"/>
        <v>461.47</v>
      </c>
      <c r="BQ30" s="398">
        <f t="shared" si="18"/>
        <v>3.15</v>
      </c>
      <c r="BR30" s="398">
        <f t="shared" si="19"/>
        <v>31.47</v>
      </c>
      <c r="BS30" s="398">
        <f t="shared" si="8"/>
        <v>6.29</v>
      </c>
      <c r="BT30" s="398">
        <f t="shared" si="9"/>
        <v>4.69262988679245</v>
      </c>
      <c r="BU30" s="398">
        <f t="shared" si="20"/>
        <v>507.072629886793</v>
      </c>
      <c r="BV30" s="398" t="s">
        <v>1472</v>
      </c>
      <c r="BW30" s="424">
        <f t="shared" si="33"/>
        <v>85.494710869712</v>
      </c>
      <c r="BX30" s="424">
        <f t="shared" si="34"/>
        <v>97.8048771312763</v>
      </c>
      <c r="BY30" s="397">
        <f t="shared" si="10"/>
        <v>3207.77705811321</v>
      </c>
      <c r="BZ30" s="425">
        <f t="shared" si="21"/>
        <v>3208</v>
      </c>
      <c r="CA30" s="380">
        <f t="shared" si="35"/>
        <v>17.2926172926173</v>
      </c>
      <c r="CB30" s="426" t="str">
        <f t="shared" si="36"/>
        <v/>
      </c>
      <c r="CC30" s="441">
        <v>5</v>
      </c>
      <c r="CD30" s="442">
        <f t="shared" si="11"/>
        <v>60</v>
      </c>
      <c r="CE30" s="443" t="str">
        <f t="shared" si="37"/>
        <v>2011-03-18</v>
      </c>
      <c r="CF30" s="444">
        <v>42277</v>
      </c>
      <c r="CG30" s="442">
        <f t="shared" si="12"/>
        <v>54</v>
      </c>
      <c r="CH30" s="426" t="str">
        <f t="shared" si="22"/>
        <v>判断尚可月数</v>
      </c>
      <c r="CI30" s="398">
        <v>12</v>
      </c>
      <c r="CJ30" s="445" t="str">
        <f t="shared" si="23"/>
        <v>尚可年限</v>
      </c>
      <c r="CK30" s="451">
        <f t="shared" si="39"/>
        <v>0.2</v>
      </c>
      <c r="CL30" s="398"/>
      <c r="CM30" s="398"/>
      <c r="CN30" s="398"/>
      <c r="CO30" s="398"/>
      <c r="CP30" s="398"/>
      <c r="CQ30" s="398"/>
      <c r="CR30" s="454">
        <f t="shared" si="40"/>
        <v>0.2</v>
      </c>
      <c r="CS30" s="461" t="str">
        <f t="shared" si="24"/>
        <v/>
      </c>
      <c r="CT30" s="398" t="s">
        <v>1477</v>
      </c>
      <c r="CU30" s="462">
        <v>0.95</v>
      </c>
      <c r="CV30" s="462">
        <v>0.96</v>
      </c>
      <c r="CW30" s="462">
        <v>0.97</v>
      </c>
      <c r="CX30" s="462">
        <v>0.98</v>
      </c>
      <c r="CY30" s="462">
        <v>0.99</v>
      </c>
      <c r="CZ30" s="462">
        <v>0.94</v>
      </c>
      <c r="DA30" s="469">
        <f t="shared" si="25"/>
        <v>0.80678106432</v>
      </c>
      <c r="DB30" s="470">
        <f t="shared" si="26"/>
        <v>20</v>
      </c>
      <c r="DC30" s="471">
        <f t="shared" si="27"/>
        <v>642</v>
      </c>
      <c r="DD30" s="472">
        <v>0.17</v>
      </c>
      <c r="DE30" s="473">
        <f t="shared" si="28"/>
        <v>109</v>
      </c>
      <c r="DF30" s="474">
        <f t="shared" si="29"/>
        <v>751</v>
      </c>
    </row>
    <row r="31" customHeight="1" spans="1:110">
      <c r="A31" s="340" t="s">
        <v>1533</v>
      </c>
      <c r="B31" s="340" t="s">
        <v>1521</v>
      </c>
      <c r="C31" s="340" t="s">
        <v>1522</v>
      </c>
      <c r="D31" s="340"/>
      <c r="E31" s="340" t="s">
        <v>1523</v>
      </c>
      <c r="F31" s="340" t="s">
        <v>1467</v>
      </c>
      <c r="G31" s="340" t="s">
        <v>1426</v>
      </c>
      <c r="H31" s="341">
        <v>1</v>
      </c>
      <c r="I31" s="341">
        <v>1</v>
      </c>
      <c r="J31" s="360" t="s">
        <v>1525</v>
      </c>
      <c r="K31" s="360" t="s">
        <v>1525</v>
      </c>
      <c r="L31" s="360"/>
      <c r="M31" s="360"/>
      <c r="N31" s="361">
        <f>[27]机器设备评定表!Z22</f>
        <v>2735.04</v>
      </c>
      <c r="O31" s="361">
        <f>[27]机器设备评定表!AA22</f>
        <v>2691.7352</v>
      </c>
      <c r="P31" s="362" t="s">
        <v>1534</v>
      </c>
      <c r="Q31" s="379"/>
      <c r="R31" s="379"/>
      <c r="S31" s="380">
        <f t="shared" si="14"/>
        <v>0</v>
      </c>
      <c r="T31" s="381">
        <f>[27]机器设备其他费用调查表!$C$20</f>
        <v>0.1905</v>
      </c>
      <c r="U31" s="380">
        <f t="shared" si="15"/>
        <v>0</v>
      </c>
      <c r="V31" s="379">
        <v>3200</v>
      </c>
      <c r="W31" s="380">
        <f t="shared" si="16"/>
        <v>3200</v>
      </c>
      <c r="X31" s="372" t="s">
        <v>1348</v>
      </c>
      <c r="Y31" s="372" t="s">
        <v>1484</v>
      </c>
      <c r="Z31" s="387">
        <v>100</v>
      </c>
      <c r="AA31" s="387">
        <v>101.3</v>
      </c>
      <c r="AB31" s="387">
        <v>102.4143</v>
      </c>
      <c r="AC31" s="387">
        <v>100.9804998</v>
      </c>
      <c r="AD31" s="387">
        <v>98.5569678048</v>
      </c>
      <c r="AE31" s="387">
        <v>99.2468665794336</v>
      </c>
      <c r="AF31" s="387">
        <v>103.712975575508</v>
      </c>
      <c r="AG31" s="387">
        <v>100.186734405941</v>
      </c>
      <c r="AH31" s="387">
        <v>102.290655828466</v>
      </c>
      <c r="AI31" s="387">
        <v>104.745631568349</v>
      </c>
      <c r="AJ31" s="387">
        <v>105.059868463054</v>
      </c>
      <c r="AK31" s="387">
        <v>107.896484911556</v>
      </c>
      <c r="AL31" s="387">
        <v>109.838621639964</v>
      </c>
      <c r="AM31" s="387">
        <v>112.364909937683</v>
      </c>
      <c r="AN31" s="387">
        <v>109.892881919054</v>
      </c>
      <c r="AO31" s="387">
        <v>108.464274454107</v>
      </c>
      <c r="AP31" s="387">
        <v>111.501274138822</v>
      </c>
      <c r="AQ31" s="387">
        <v>108.82524355949</v>
      </c>
      <c r="AR31" s="387">
        <v>104.363408573551</v>
      </c>
      <c r="AS31" s="387">
        <v>104.05031834783</v>
      </c>
      <c r="AT31" s="387">
        <v>107.067777579917</v>
      </c>
      <c r="AU31" s="387" t="e">
        <v>#REF!</v>
      </c>
      <c r="AV31" s="386">
        <f t="shared" si="2"/>
        <v>2011</v>
      </c>
      <c r="AW31" s="395">
        <f t="shared" si="3"/>
        <v>99.2468665794336</v>
      </c>
      <c r="AX31" s="396">
        <f t="shared" si="4"/>
        <v>0.992468665794336</v>
      </c>
      <c r="AY31" s="397">
        <f t="shared" si="5"/>
        <v>3176</v>
      </c>
      <c r="AZ31" s="398" t="s">
        <v>1270</v>
      </c>
      <c r="BA31" s="372">
        <v>0.01</v>
      </c>
      <c r="BB31" s="380">
        <f t="shared" si="30"/>
        <v>31.76</v>
      </c>
      <c r="BC31" s="372">
        <v>0.1</v>
      </c>
      <c r="BD31" s="380">
        <f t="shared" si="31"/>
        <v>317.6</v>
      </c>
      <c r="BE31" s="378" t="s">
        <v>1471</v>
      </c>
      <c r="BF31" s="372">
        <v>0.02</v>
      </c>
      <c r="BG31" s="380">
        <f t="shared" si="32"/>
        <v>63.52</v>
      </c>
      <c r="BH31" s="398" t="s">
        <v>1396</v>
      </c>
      <c r="BI31" s="404">
        <v>0.0351</v>
      </c>
      <c r="BJ31" s="380">
        <f t="shared" si="6"/>
        <v>125.969688</v>
      </c>
      <c r="BK31" s="405">
        <v>0.012</v>
      </c>
      <c r="BL31" s="398"/>
      <c r="BM31" s="412"/>
      <c r="BN31" s="380">
        <f t="shared" si="7"/>
        <v>0</v>
      </c>
      <c r="BO31" s="398" t="s">
        <v>1428</v>
      </c>
      <c r="BP31" s="398">
        <f t="shared" si="17"/>
        <v>461.47</v>
      </c>
      <c r="BQ31" s="398">
        <f t="shared" si="18"/>
        <v>3.15</v>
      </c>
      <c r="BR31" s="398">
        <f t="shared" si="19"/>
        <v>31.47</v>
      </c>
      <c r="BS31" s="398">
        <f t="shared" si="8"/>
        <v>6.29</v>
      </c>
      <c r="BT31" s="398">
        <f t="shared" si="9"/>
        <v>4.69262988679245</v>
      </c>
      <c r="BU31" s="398">
        <f t="shared" si="20"/>
        <v>507.072629886793</v>
      </c>
      <c r="BV31" s="398" t="s">
        <v>1472</v>
      </c>
      <c r="BW31" s="424">
        <f t="shared" si="33"/>
        <v>85.494710869712</v>
      </c>
      <c r="BX31" s="424">
        <f t="shared" si="34"/>
        <v>97.8048771312763</v>
      </c>
      <c r="BY31" s="397">
        <f t="shared" si="10"/>
        <v>3207.77705811321</v>
      </c>
      <c r="BZ31" s="425">
        <f t="shared" si="21"/>
        <v>3208</v>
      </c>
      <c r="CA31" s="380">
        <f t="shared" si="35"/>
        <v>17.2926172926173</v>
      </c>
      <c r="CB31" s="426" t="str">
        <f t="shared" si="36"/>
        <v/>
      </c>
      <c r="CC31" s="441">
        <v>5</v>
      </c>
      <c r="CD31" s="442">
        <f t="shared" si="11"/>
        <v>60</v>
      </c>
      <c r="CE31" s="443" t="str">
        <f t="shared" si="37"/>
        <v>2011-03-18</v>
      </c>
      <c r="CF31" s="444">
        <v>42277</v>
      </c>
      <c r="CG31" s="442">
        <f t="shared" si="12"/>
        <v>54</v>
      </c>
      <c r="CH31" s="426" t="str">
        <f t="shared" si="22"/>
        <v>判断尚可月数</v>
      </c>
      <c r="CI31" s="398">
        <v>12</v>
      </c>
      <c r="CJ31" s="445" t="str">
        <f t="shared" si="23"/>
        <v>尚可年限</v>
      </c>
      <c r="CK31" s="451">
        <f t="shared" si="39"/>
        <v>0.2</v>
      </c>
      <c r="CL31" s="398"/>
      <c r="CM31" s="398"/>
      <c r="CN31" s="398"/>
      <c r="CO31" s="398"/>
      <c r="CP31" s="398"/>
      <c r="CQ31" s="398"/>
      <c r="CR31" s="454">
        <f t="shared" si="40"/>
        <v>0.2</v>
      </c>
      <c r="CS31" s="461" t="str">
        <f t="shared" si="24"/>
        <v/>
      </c>
      <c r="CT31" s="398" t="s">
        <v>1477</v>
      </c>
      <c r="CU31" s="462">
        <v>0.95</v>
      </c>
      <c r="CV31" s="462">
        <v>0.96</v>
      </c>
      <c r="CW31" s="462">
        <v>0.97</v>
      </c>
      <c r="CX31" s="462">
        <v>0.98</v>
      </c>
      <c r="CY31" s="462">
        <v>0.99</v>
      </c>
      <c r="CZ31" s="462">
        <v>0.94</v>
      </c>
      <c r="DA31" s="469">
        <f t="shared" si="25"/>
        <v>0.80678106432</v>
      </c>
      <c r="DB31" s="470">
        <f t="shared" si="26"/>
        <v>20</v>
      </c>
      <c r="DC31" s="471">
        <f t="shared" si="27"/>
        <v>642</v>
      </c>
      <c r="DD31" s="472">
        <v>0.17</v>
      </c>
      <c r="DE31" s="473">
        <f t="shared" si="28"/>
        <v>109</v>
      </c>
      <c r="DF31" s="474">
        <f t="shared" si="29"/>
        <v>751</v>
      </c>
    </row>
    <row r="32" customHeight="1" spans="1:110">
      <c r="A32" s="340" t="s">
        <v>1535</v>
      </c>
      <c r="B32" s="340" t="s">
        <v>1521</v>
      </c>
      <c r="C32" s="340" t="s">
        <v>1522</v>
      </c>
      <c r="D32" s="340"/>
      <c r="E32" s="340" t="s">
        <v>1523</v>
      </c>
      <c r="F32" s="340" t="s">
        <v>1467</v>
      </c>
      <c r="G32" s="340" t="s">
        <v>1426</v>
      </c>
      <c r="H32" s="341">
        <v>1</v>
      </c>
      <c r="I32" s="341">
        <v>1</v>
      </c>
      <c r="J32" s="360" t="s">
        <v>1525</v>
      </c>
      <c r="K32" s="360" t="s">
        <v>1525</v>
      </c>
      <c r="L32" s="360"/>
      <c r="M32" s="360"/>
      <c r="N32" s="361">
        <f>[27]机器设备评定表!Z23</f>
        <v>2735.04</v>
      </c>
      <c r="O32" s="361">
        <f>[27]机器设备评定表!AA23</f>
        <v>2691.7352</v>
      </c>
      <c r="P32" s="362" t="s">
        <v>1536</v>
      </c>
      <c r="Q32" s="379"/>
      <c r="R32" s="379"/>
      <c r="S32" s="380">
        <f t="shared" si="14"/>
        <v>0</v>
      </c>
      <c r="T32" s="381">
        <f>[27]机器设备其他费用调查表!$C$20</f>
        <v>0.1905</v>
      </c>
      <c r="U32" s="380">
        <f t="shared" si="15"/>
        <v>0</v>
      </c>
      <c r="V32" s="379">
        <v>3200</v>
      </c>
      <c r="W32" s="380">
        <f t="shared" si="16"/>
        <v>3200</v>
      </c>
      <c r="X32" s="372" t="s">
        <v>1348</v>
      </c>
      <c r="Y32" s="372" t="s">
        <v>1484</v>
      </c>
      <c r="Z32" s="387">
        <v>100</v>
      </c>
      <c r="AA32" s="387">
        <v>101.3</v>
      </c>
      <c r="AB32" s="387">
        <v>102.4143</v>
      </c>
      <c r="AC32" s="387">
        <v>100.9804998</v>
      </c>
      <c r="AD32" s="387">
        <v>98.5569678048</v>
      </c>
      <c r="AE32" s="387">
        <v>99.2468665794336</v>
      </c>
      <c r="AF32" s="387">
        <v>103.712975575508</v>
      </c>
      <c r="AG32" s="387">
        <v>100.186734405941</v>
      </c>
      <c r="AH32" s="387">
        <v>102.290655828466</v>
      </c>
      <c r="AI32" s="387">
        <v>104.745631568349</v>
      </c>
      <c r="AJ32" s="387">
        <v>105.059868463054</v>
      </c>
      <c r="AK32" s="387">
        <v>107.896484911556</v>
      </c>
      <c r="AL32" s="387">
        <v>109.838621639964</v>
      </c>
      <c r="AM32" s="387">
        <v>112.364909937683</v>
      </c>
      <c r="AN32" s="387">
        <v>109.892881919054</v>
      </c>
      <c r="AO32" s="387">
        <v>108.464274454107</v>
      </c>
      <c r="AP32" s="387">
        <v>111.501274138822</v>
      </c>
      <c r="AQ32" s="387">
        <v>108.82524355949</v>
      </c>
      <c r="AR32" s="387">
        <v>104.363408573551</v>
      </c>
      <c r="AS32" s="387">
        <v>104.05031834783</v>
      </c>
      <c r="AT32" s="387">
        <v>107.067777579917</v>
      </c>
      <c r="AU32" s="387" t="e">
        <v>#REF!</v>
      </c>
      <c r="AV32" s="386">
        <f t="shared" si="2"/>
        <v>2011</v>
      </c>
      <c r="AW32" s="395">
        <f t="shared" si="3"/>
        <v>99.2468665794336</v>
      </c>
      <c r="AX32" s="396">
        <f t="shared" si="4"/>
        <v>0.992468665794336</v>
      </c>
      <c r="AY32" s="397">
        <f t="shared" si="5"/>
        <v>3176</v>
      </c>
      <c r="AZ32" s="398" t="s">
        <v>1270</v>
      </c>
      <c r="BA32" s="372">
        <v>0.01</v>
      </c>
      <c r="BB32" s="380">
        <f t="shared" si="30"/>
        <v>31.76</v>
      </c>
      <c r="BC32" s="372">
        <v>0.1</v>
      </c>
      <c r="BD32" s="380">
        <f t="shared" si="31"/>
        <v>317.6</v>
      </c>
      <c r="BE32" s="378" t="s">
        <v>1471</v>
      </c>
      <c r="BF32" s="372">
        <v>0.02</v>
      </c>
      <c r="BG32" s="380">
        <f t="shared" si="32"/>
        <v>63.52</v>
      </c>
      <c r="BH32" s="398" t="s">
        <v>1396</v>
      </c>
      <c r="BI32" s="404">
        <v>0.0351</v>
      </c>
      <c r="BJ32" s="380">
        <f t="shared" si="6"/>
        <v>125.969688</v>
      </c>
      <c r="BK32" s="405">
        <v>0.012</v>
      </c>
      <c r="BL32" s="398"/>
      <c r="BM32" s="412"/>
      <c r="BN32" s="380">
        <f t="shared" si="7"/>
        <v>0</v>
      </c>
      <c r="BO32" s="398" t="s">
        <v>1428</v>
      </c>
      <c r="BP32" s="398">
        <f t="shared" si="17"/>
        <v>461.47</v>
      </c>
      <c r="BQ32" s="398">
        <f t="shared" si="18"/>
        <v>3.15</v>
      </c>
      <c r="BR32" s="398">
        <f t="shared" si="19"/>
        <v>31.47</v>
      </c>
      <c r="BS32" s="398">
        <f t="shared" si="8"/>
        <v>6.29</v>
      </c>
      <c r="BT32" s="398">
        <f t="shared" si="9"/>
        <v>4.69262988679245</v>
      </c>
      <c r="BU32" s="398">
        <f t="shared" si="20"/>
        <v>507.072629886793</v>
      </c>
      <c r="BV32" s="398" t="s">
        <v>1472</v>
      </c>
      <c r="BW32" s="424">
        <f t="shared" si="33"/>
        <v>85.494710869712</v>
      </c>
      <c r="BX32" s="424">
        <f t="shared" si="34"/>
        <v>97.8048771312763</v>
      </c>
      <c r="BY32" s="397">
        <f t="shared" si="10"/>
        <v>3207.77705811321</v>
      </c>
      <c r="BZ32" s="425">
        <f t="shared" si="21"/>
        <v>3208</v>
      </c>
      <c r="CA32" s="380">
        <f t="shared" si="35"/>
        <v>17.2926172926173</v>
      </c>
      <c r="CB32" s="426" t="str">
        <f t="shared" si="36"/>
        <v/>
      </c>
      <c r="CC32" s="441">
        <v>5</v>
      </c>
      <c r="CD32" s="442">
        <f t="shared" si="11"/>
        <v>60</v>
      </c>
      <c r="CE32" s="443" t="str">
        <f t="shared" si="37"/>
        <v>2011-03-18</v>
      </c>
      <c r="CF32" s="444">
        <v>42277</v>
      </c>
      <c r="CG32" s="442">
        <f t="shared" si="12"/>
        <v>54</v>
      </c>
      <c r="CH32" s="426" t="str">
        <f t="shared" si="22"/>
        <v>判断尚可月数</v>
      </c>
      <c r="CI32" s="398">
        <v>12</v>
      </c>
      <c r="CJ32" s="445" t="str">
        <f t="shared" si="23"/>
        <v>尚可年限</v>
      </c>
      <c r="CK32" s="451">
        <f t="shared" si="39"/>
        <v>0.2</v>
      </c>
      <c r="CL32" s="398"/>
      <c r="CM32" s="398"/>
      <c r="CN32" s="398"/>
      <c r="CO32" s="398"/>
      <c r="CP32" s="398"/>
      <c r="CQ32" s="398"/>
      <c r="CR32" s="454">
        <f t="shared" si="40"/>
        <v>0.2</v>
      </c>
      <c r="CS32" s="461" t="str">
        <f t="shared" si="24"/>
        <v/>
      </c>
      <c r="CT32" s="398" t="s">
        <v>1477</v>
      </c>
      <c r="CU32" s="462">
        <v>0.95</v>
      </c>
      <c r="CV32" s="462">
        <v>0.96</v>
      </c>
      <c r="CW32" s="462">
        <v>0.97</v>
      </c>
      <c r="CX32" s="462">
        <v>0.98</v>
      </c>
      <c r="CY32" s="462">
        <v>0.99</v>
      </c>
      <c r="CZ32" s="462">
        <v>0.94</v>
      </c>
      <c r="DA32" s="469">
        <f t="shared" si="25"/>
        <v>0.80678106432</v>
      </c>
      <c r="DB32" s="470">
        <f t="shared" si="26"/>
        <v>20</v>
      </c>
      <c r="DC32" s="471">
        <f t="shared" si="27"/>
        <v>642</v>
      </c>
      <c r="DD32" s="472">
        <v>0.17</v>
      </c>
      <c r="DE32" s="473">
        <f t="shared" si="28"/>
        <v>109</v>
      </c>
      <c r="DF32" s="474">
        <f t="shared" si="29"/>
        <v>751</v>
      </c>
    </row>
    <row r="33" customHeight="1" spans="1:110">
      <c r="A33" s="340" t="s">
        <v>1537</v>
      </c>
      <c r="B33" s="340" t="s">
        <v>1521</v>
      </c>
      <c r="C33" s="340" t="s">
        <v>1522</v>
      </c>
      <c r="D33" s="340"/>
      <c r="E33" s="340" t="s">
        <v>1523</v>
      </c>
      <c r="F33" s="340" t="s">
        <v>1518</v>
      </c>
      <c r="G33" s="340" t="s">
        <v>1426</v>
      </c>
      <c r="H33" s="341">
        <v>1</v>
      </c>
      <c r="I33" s="341">
        <v>1</v>
      </c>
      <c r="J33" s="360" t="s">
        <v>1525</v>
      </c>
      <c r="K33" s="360" t="s">
        <v>1525</v>
      </c>
      <c r="L33" s="360"/>
      <c r="M33" s="360"/>
      <c r="N33" s="361">
        <f>[27]机器设备评定表!Z24</f>
        <v>2735.04</v>
      </c>
      <c r="O33" s="361">
        <f>[27]机器设备评定表!AA24</f>
        <v>2691.7352</v>
      </c>
      <c r="P33" s="362" t="s">
        <v>1538</v>
      </c>
      <c r="Q33" s="379"/>
      <c r="R33" s="379"/>
      <c r="S33" s="380">
        <f t="shared" si="14"/>
        <v>0</v>
      </c>
      <c r="T33" s="381">
        <f>[27]机器设备其他费用调查表!$C$20</f>
        <v>0.1905</v>
      </c>
      <c r="U33" s="380">
        <f t="shared" si="15"/>
        <v>0</v>
      </c>
      <c r="V33" s="379">
        <v>3200</v>
      </c>
      <c r="W33" s="380">
        <f t="shared" si="16"/>
        <v>3200</v>
      </c>
      <c r="X33" s="372" t="s">
        <v>1348</v>
      </c>
      <c r="Y33" s="372" t="s">
        <v>1484</v>
      </c>
      <c r="Z33" s="387">
        <v>100</v>
      </c>
      <c r="AA33" s="387">
        <v>101.3</v>
      </c>
      <c r="AB33" s="387">
        <v>102.4143</v>
      </c>
      <c r="AC33" s="387">
        <v>100.9804998</v>
      </c>
      <c r="AD33" s="387">
        <v>98.5569678048</v>
      </c>
      <c r="AE33" s="387">
        <v>99.2468665794336</v>
      </c>
      <c r="AF33" s="387">
        <v>103.712975575508</v>
      </c>
      <c r="AG33" s="387">
        <v>100.186734405941</v>
      </c>
      <c r="AH33" s="387">
        <v>102.290655828466</v>
      </c>
      <c r="AI33" s="387">
        <v>104.745631568349</v>
      </c>
      <c r="AJ33" s="387">
        <v>105.059868463054</v>
      </c>
      <c r="AK33" s="387">
        <v>107.896484911556</v>
      </c>
      <c r="AL33" s="387">
        <v>109.838621639964</v>
      </c>
      <c r="AM33" s="387">
        <v>112.364909937683</v>
      </c>
      <c r="AN33" s="387">
        <v>109.892881919054</v>
      </c>
      <c r="AO33" s="387">
        <v>108.464274454107</v>
      </c>
      <c r="AP33" s="387">
        <v>111.501274138822</v>
      </c>
      <c r="AQ33" s="387">
        <v>108.82524355949</v>
      </c>
      <c r="AR33" s="387">
        <v>104.363408573551</v>
      </c>
      <c r="AS33" s="387">
        <v>104.05031834783</v>
      </c>
      <c r="AT33" s="387">
        <v>107.067777579917</v>
      </c>
      <c r="AU33" s="387" t="e">
        <v>#REF!</v>
      </c>
      <c r="AV33" s="386">
        <f t="shared" si="2"/>
        <v>2011</v>
      </c>
      <c r="AW33" s="395">
        <f t="shared" si="3"/>
        <v>99.2468665794336</v>
      </c>
      <c r="AX33" s="396">
        <f t="shared" si="4"/>
        <v>0.992468665794336</v>
      </c>
      <c r="AY33" s="397">
        <f t="shared" si="5"/>
        <v>3176</v>
      </c>
      <c r="AZ33" s="398" t="s">
        <v>1270</v>
      </c>
      <c r="BA33" s="372">
        <v>0.01</v>
      </c>
      <c r="BB33" s="380">
        <f t="shared" si="30"/>
        <v>31.76</v>
      </c>
      <c r="BC33" s="372">
        <v>0.1</v>
      </c>
      <c r="BD33" s="380">
        <f t="shared" si="31"/>
        <v>317.6</v>
      </c>
      <c r="BE33" s="378" t="s">
        <v>1471</v>
      </c>
      <c r="BF33" s="372">
        <v>0.02</v>
      </c>
      <c r="BG33" s="380">
        <f t="shared" si="32"/>
        <v>63.52</v>
      </c>
      <c r="BH33" s="398" t="s">
        <v>1396</v>
      </c>
      <c r="BI33" s="404">
        <v>0.0351</v>
      </c>
      <c r="BJ33" s="380">
        <f t="shared" si="6"/>
        <v>125.969688</v>
      </c>
      <c r="BK33" s="405">
        <v>0.012</v>
      </c>
      <c r="BL33" s="398"/>
      <c r="BM33" s="412"/>
      <c r="BN33" s="380">
        <f t="shared" si="7"/>
        <v>0</v>
      </c>
      <c r="BO33" s="398" t="s">
        <v>1428</v>
      </c>
      <c r="BP33" s="398">
        <f t="shared" si="17"/>
        <v>461.47</v>
      </c>
      <c r="BQ33" s="398">
        <f t="shared" si="18"/>
        <v>3.15</v>
      </c>
      <c r="BR33" s="398">
        <f t="shared" si="19"/>
        <v>31.47</v>
      </c>
      <c r="BS33" s="398">
        <f t="shared" si="8"/>
        <v>6.29</v>
      </c>
      <c r="BT33" s="398">
        <f t="shared" si="9"/>
        <v>4.69262988679245</v>
      </c>
      <c r="BU33" s="398">
        <f t="shared" si="20"/>
        <v>507.072629886793</v>
      </c>
      <c r="BV33" s="398" t="s">
        <v>1472</v>
      </c>
      <c r="BW33" s="424">
        <f t="shared" si="33"/>
        <v>85.494710869712</v>
      </c>
      <c r="BX33" s="424">
        <f t="shared" si="34"/>
        <v>97.8048771312763</v>
      </c>
      <c r="BY33" s="397">
        <f t="shared" si="10"/>
        <v>3207.77705811321</v>
      </c>
      <c r="BZ33" s="425">
        <f t="shared" si="21"/>
        <v>3208</v>
      </c>
      <c r="CA33" s="380">
        <f t="shared" si="35"/>
        <v>17.2926172926173</v>
      </c>
      <c r="CB33" s="426" t="str">
        <f t="shared" si="36"/>
        <v/>
      </c>
      <c r="CC33" s="441">
        <v>5</v>
      </c>
      <c r="CD33" s="442">
        <f t="shared" si="11"/>
        <v>60</v>
      </c>
      <c r="CE33" s="443" t="str">
        <f t="shared" si="37"/>
        <v>2011-03-18</v>
      </c>
      <c r="CF33" s="444">
        <v>42277</v>
      </c>
      <c r="CG33" s="442">
        <f t="shared" si="12"/>
        <v>54</v>
      </c>
      <c r="CH33" s="426" t="str">
        <f t="shared" si="22"/>
        <v>判断尚可月数</v>
      </c>
      <c r="CI33" s="398">
        <v>12</v>
      </c>
      <c r="CJ33" s="445" t="str">
        <f t="shared" si="23"/>
        <v>尚可年限</v>
      </c>
      <c r="CK33" s="451">
        <f t="shared" si="39"/>
        <v>0.2</v>
      </c>
      <c r="CL33" s="398"/>
      <c r="CM33" s="398"/>
      <c r="CN33" s="398"/>
      <c r="CO33" s="398"/>
      <c r="CP33" s="398"/>
      <c r="CQ33" s="398"/>
      <c r="CR33" s="454">
        <f t="shared" si="40"/>
        <v>0.2</v>
      </c>
      <c r="CS33" s="461" t="str">
        <f t="shared" si="24"/>
        <v/>
      </c>
      <c r="CT33" s="398" t="s">
        <v>1477</v>
      </c>
      <c r="CU33" s="462">
        <v>0.95</v>
      </c>
      <c r="CV33" s="462">
        <v>0.96</v>
      </c>
      <c r="CW33" s="462">
        <v>0.97</v>
      </c>
      <c r="CX33" s="462">
        <v>0.98</v>
      </c>
      <c r="CY33" s="462">
        <v>0.99</v>
      </c>
      <c r="CZ33" s="462">
        <v>0.94</v>
      </c>
      <c r="DA33" s="469">
        <f t="shared" si="25"/>
        <v>0.80678106432</v>
      </c>
      <c r="DB33" s="470">
        <f t="shared" si="26"/>
        <v>20</v>
      </c>
      <c r="DC33" s="471">
        <f t="shared" si="27"/>
        <v>642</v>
      </c>
      <c r="DD33" s="472">
        <v>0.17</v>
      </c>
      <c r="DE33" s="473">
        <f t="shared" si="28"/>
        <v>109</v>
      </c>
      <c r="DF33" s="474">
        <f t="shared" si="29"/>
        <v>751</v>
      </c>
    </row>
    <row r="34" customHeight="1" spans="1:110">
      <c r="A34" s="340" t="s">
        <v>1539</v>
      </c>
      <c r="B34" s="340" t="s">
        <v>1521</v>
      </c>
      <c r="C34" s="340" t="s">
        <v>1522</v>
      </c>
      <c r="D34" s="340"/>
      <c r="E34" s="340" t="s">
        <v>1523</v>
      </c>
      <c r="F34" s="340" t="s">
        <v>1518</v>
      </c>
      <c r="G34" s="340" t="s">
        <v>1426</v>
      </c>
      <c r="H34" s="341">
        <v>1</v>
      </c>
      <c r="I34" s="341">
        <v>1</v>
      </c>
      <c r="J34" s="360" t="s">
        <v>1525</v>
      </c>
      <c r="K34" s="360" t="s">
        <v>1525</v>
      </c>
      <c r="L34" s="360"/>
      <c r="M34" s="360"/>
      <c r="N34" s="361">
        <f>[27]机器设备评定表!Z25</f>
        <v>2735.04</v>
      </c>
      <c r="O34" s="361">
        <f>[27]机器设备评定表!AA25</f>
        <v>2691.7352</v>
      </c>
      <c r="P34" s="362" t="s">
        <v>1540</v>
      </c>
      <c r="Q34" s="379"/>
      <c r="R34" s="379"/>
      <c r="S34" s="380">
        <f t="shared" si="14"/>
        <v>0</v>
      </c>
      <c r="T34" s="381">
        <f>[27]机器设备其他费用调查表!$C$20</f>
        <v>0.1905</v>
      </c>
      <c r="U34" s="380">
        <f t="shared" si="15"/>
        <v>0</v>
      </c>
      <c r="V34" s="379">
        <v>3200</v>
      </c>
      <c r="W34" s="380">
        <f t="shared" si="16"/>
        <v>3200</v>
      </c>
      <c r="X34" s="372" t="s">
        <v>1348</v>
      </c>
      <c r="Y34" s="372" t="s">
        <v>1484</v>
      </c>
      <c r="Z34" s="387">
        <v>100</v>
      </c>
      <c r="AA34" s="387">
        <v>101.3</v>
      </c>
      <c r="AB34" s="387">
        <v>102.4143</v>
      </c>
      <c r="AC34" s="387">
        <v>100.9804998</v>
      </c>
      <c r="AD34" s="387">
        <v>98.5569678048</v>
      </c>
      <c r="AE34" s="387">
        <v>99.2468665794336</v>
      </c>
      <c r="AF34" s="387">
        <v>103.712975575508</v>
      </c>
      <c r="AG34" s="387">
        <v>100.186734405941</v>
      </c>
      <c r="AH34" s="387">
        <v>102.290655828466</v>
      </c>
      <c r="AI34" s="387">
        <v>104.745631568349</v>
      </c>
      <c r="AJ34" s="387">
        <v>105.059868463054</v>
      </c>
      <c r="AK34" s="387">
        <v>107.896484911556</v>
      </c>
      <c r="AL34" s="387">
        <v>109.838621639964</v>
      </c>
      <c r="AM34" s="387">
        <v>112.364909937683</v>
      </c>
      <c r="AN34" s="387">
        <v>109.892881919054</v>
      </c>
      <c r="AO34" s="387">
        <v>108.464274454107</v>
      </c>
      <c r="AP34" s="387">
        <v>111.501274138822</v>
      </c>
      <c r="AQ34" s="387">
        <v>108.82524355949</v>
      </c>
      <c r="AR34" s="387">
        <v>104.363408573551</v>
      </c>
      <c r="AS34" s="387">
        <v>104.05031834783</v>
      </c>
      <c r="AT34" s="387">
        <v>107.067777579917</v>
      </c>
      <c r="AU34" s="387" t="e">
        <v>#REF!</v>
      </c>
      <c r="AV34" s="386">
        <f t="shared" si="2"/>
        <v>2011</v>
      </c>
      <c r="AW34" s="395">
        <f t="shared" si="3"/>
        <v>99.2468665794336</v>
      </c>
      <c r="AX34" s="396">
        <f t="shared" si="4"/>
        <v>0.992468665794336</v>
      </c>
      <c r="AY34" s="397">
        <f t="shared" si="5"/>
        <v>3176</v>
      </c>
      <c r="AZ34" s="398" t="s">
        <v>1270</v>
      </c>
      <c r="BA34" s="372">
        <v>0.01</v>
      </c>
      <c r="BB34" s="380">
        <f t="shared" si="30"/>
        <v>31.76</v>
      </c>
      <c r="BC34" s="372">
        <v>0.1</v>
      </c>
      <c r="BD34" s="380">
        <f t="shared" si="31"/>
        <v>317.6</v>
      </c>
      <c r="BE34" s="378" t="s">
        <v>1471</v>
      </c>
      <c r="BF34" s="372">
        <v>0.02</v>
      </c>
      <c r="BG34" s="380">
        <f t="shared" si="32"/>
        <v>63.52</v>
      </c>
      <c r="BH34" s="398" t="s">
        <v>1396</v>
      </c>
      <c r="BI34" s="404">
        <v>0.0351</v>
      </c>
      <c r="BJ34" s="380">
        <f t="shared" si="6"/>
        <v>125.969688</v>
      </c>
      <c r="BK34" s="405">
        <v>0.012</v>
      </c>
      <c r="BL34" s="398"/>
      <c r="BM34" s="412"/>
      <c r="BN34" s="380">
        <f t="shared" si="7"/>
        <v>0</v>
      </c>
      <c r="BO34" s="398" t="s">
        <v>1428</v>
      </c>
      <c r="BP34" s="398">
        <f t="shared" si="17"/>
        <v>461.47</v>
      </c>
      <c r="BQ34" s="398">
        <f t="shared" si="18"/>
        <v>3.15</v>
      </c>
      <c r="BR34" s="398">
        <f t="shared" si="19"/>
        <v>31.47</v>
      </c>
      <c r="BS34" s="398">
        <f t="shared" si="8"/>
        <v>6.29</v>
      </c>
      <c r="BT34" s="398">
        <f t="shared" si="9"/>
        <v>4.69262988679245</v>
      </c>
      <c r="BU34" s="398">
        <f t="shared" si="20"/>
        <v>507.072629886793</v>
      </c>
      <c r="BV34" s="398" t="s">
        <v>1472</v>
      </c>
      <c r="BW34" s="424">
        <f t="shared" si="33"/>
        <v>85.494710869712</v>
      </c>
      <c r="BX34" s="424">
        <f t="shared" si="34"/>
        <v>97.8048771312763</v>
      </c>
      <c r="BY34" s="397">
        <f t="shared" si="10"/>
        <v>3207.77705811321</v>
      </c>
      <c r="BZ34" s="425">
        <f t="shared" si="21"/>
        <v>3208</v>
      </c>
      <c r="CA34" s="380">
        <f t="shared" si="35"/>
        <v>17.2926172926173</v>
      </c>
      <c r="CB34" s="426" t="str">
        <f t="shared" si="36"/>
        <v/>
      </c>
      <c r="CC34" s="441">
        <v>5</v>
      </c>
      <c r="CD34" s="442">
        <f t="shared" si="11"/>
        <v>60</v>
      </c>
      <c r="CE34" s="443" t="str">
        <f t="shared" si="37"/>
        <v>2011-03-18</v>
      </c>
      <c r="CF34" s="444">
        <v>42277</v>
      </c>
      <c r="CG34" s="442">
        <f t="shared" si="12"/>
        <v>54</v>
      </c>
      <c r="CH34" s="426" t="str">
        <f t="shared" si="22"/>
        <v>判断尚可月数</v>
      </c>
      <c r="CI34" s="398">
        <v>12</v>
      </c>
      <c r="CJ34" s="445" t="str">
        <f t="shared" si="23"/>
        <v>尚可年限</v>
      </c>
      <c r="CK34" s="451">
        <f t="shared" si="39"/>
        <v>0.2</v>
      </c>
      <c r="CL34" s="398"/>
      <c r="CM34" s="398"/>
      <c r="CN34" s="398"/>
      <c r="CO34" s="398"/>
      <c r="CP34" s="398"/>
      <c r="CQ34" s="398"/>
      <c r="CR34" s="454">
        <f t="shared" si="40"/>
        <v>0.2</v>
      </c>
      <c r="CS34" s="461" t="str">
        <f t="shared" si="24"/>
        <v/>
      </c>
      <c r="CT34" s="398" t="s">
        <v>1477</v>
      </c>
      <c r="CU34" s="462">
        <v>0.95</v>
      </c>
      <c r="CV34" s="462">
        <v>0.96</v>
      </c>
      <c r="CW34" s="462">
        <v>0.97</v>
      </c>
      <c r="CX34" s="462">
        <v>0.98</v>
      </c>
      <c r="CY34" s="462">
        <v>0.99</v>
      </c>
      <c r="CZ34" s="462">
        <v>0.94</v>
      </c>
      <c r="DA34" s="469">
        <f t="shared" si="25"/>
        <v>0.80678106432</v>
      </c>
      <c r="DB34" s="470">
        <f t="shared" si="26"/>
        <v>20</v>
      </c>
      <c r="DC34" s="471">
        <f t="shared" si="27"/>
        <v>642</v>
      </c>
      <c r="DD34" s="472">
        <v>0.17</v>
      </c>
      <c r="DE34" s="473">
        <f t="shared" si="28"/>
        <v>109</v>
      </c>
      <c r="DF34" s="474">
        <f t="shared" si="29"/>
        <v>751</v>
      </c>
    </row>
    <row r="35" customHeight="1" spans="1:110">
      <c r="A35" s="340" t="s">
        <v>1541</v>
      </c>
      <c r="B35" s="340" t="s">
        <v>1521</v>
      </c>
      <c r="C35" s="340" t="s">
        <v>1522</v>
      </c>
      <c r="D35" s="340"/>
      <c r="E35" s="340" t="s">
        <v>1523</v>
      </c>
      <c r="F35" s="340" t="s">
        <v>1518</v>
      </c>
      <c r="G35" s="340" t="s">
        <v>1426</v>
      </c>
      <c r="H35" s="341">
        <v>1</v>
      </c>
      <c r="I35" s="341">
        <v>1</v>
      </c>
      <c r="J35" s="360" t="s">
        <v>1525</v>
      </c>
      <c r="K35" s="360" t="s">
        <v>1525</v>
      </c>
      <c r="L35" s="360"/>
      <c r="M35" s="360"/>
      <c r="N35" s="361">
        <f>[27]机器设备评定表!Z26</f>
        <v>2735.04</v>
      </c>
      <c r="O35" s="361">
        <f>[27]机器设备评定表!AA26</f>
        <v>2691.7352</v>
      </c>
      <c r="P35" s="362" t="s">
        <v>1542</v>
      </c>
      <c r="Q35" s="379"/>
      <c r="R35" s="379"/>
      <c r="S35" s="380">
        <f t="shared" si="14"/>
        <v>0</v>
      </c>
      <c r="T35" s="381">
        <f>[27]机器设备其他费用调查表!$C$20</f>
        <v>0.1905</v>
      </c>
      <c r="U35" s="380">
        <f t="shared" si="15"/>
        <v>0</v>
      </c>
      <c r="V35" s="379">
        <v>3200</v>
      </c>
      <c r="W35" s="380">
        <f t="shared" si="16"/>
        <v>3200</v>
      </c>
      <c r="X35" s="372" t="s">
        <v>1348</v>
      </c>
      <c r="Y35" s="372" t="s">
        <v>1484</v>
      </c>
      <c r="Z35" s="387">
        <v>100</v>
      </c>
      <c r="AA35" s="387">
        <v>101.3</v>
      </c>
      <c r="AB35" s="387">
        <v>102.4143</v>
      </c>
      <c r="AC35" s="387">
        <v>100.9804998</v>
      </c>
      <c r="AD35" s="387">
        <v>98.5569678048</v>
      </c>
      <c r="AE35" s="387">
        <v>99.2468665794336</v>
      </c>
      <c r="AF35" s="387">
        <v>103.712975575508</v>
      </c>
      <c r="AG35" s="387">
        <v>100.186734405941</v>
      </c>
      <c r="AH35" s="387">
        <v>102.290655828466</v>
      </c>
      <c r="AI35" s="387">
        <v>104.745631568349</v>
      </c>
      <c r="AJ35" s="387">
        <v>105.059868463054</v>
      </c>
      <c r="AK35" s="387">
        <v>107.896484911556</v>
      </c>
      <c r="AL35" s="387">
        <v>109.838621639964</v>
      </c>
      <c r="AM35" s="387">
        <v>112.364909937683</v>
      </c>
      <c r="AN35" s="387">
        <v>109.892881919054</v>
      </c>
      <c r="AO35" s="387">
        <v>108.464274454107</v>
      </c>
      <c r="AP35" s="387">
        <v>111.501274138822</v>
      </c>
      <c r="AQ35" s="387">
        <v>108.82524355949</v>
      </c>
      <c r="AR35" s="387">
        <v>104.363408573551</v>
      </c>
      <c r="AS35" s="387">
        <v>104.05031834783</v>
      </c>
      <c r="AT35" s="387">
        <v>107.067777579917</v>
      </c>
      <c r="AU35" s="387" t="e">
        <v>#REF!</v>
      </c>
      <c r="AV35" s="386">
        <f t="shared" si="2"/>
        <v>2011</v>
      </c>
      <c r="AW35" s="395">
        <f t="shared" si="3"/>
        <v>99.2468665794336</v>
      </c>
      <c r="AX35" s="396">
        <f t="shared" si="4"/>
        <v>0.992468665794336</v>
      </c>
      <c r="AY35" s="397">
        <f t="shared" si="5"/>
        <v>3176</v>
      </c>
      <c r="AZ35" s="398" t="s">
        <v>1270</v>
      </c>
      <c r="BA35" s="372">
        <v>0.01</v>
      </c>
      <c r="BB35" s="380">
        <f t="shared" si="30"/>
        <v>31.76</v>
      </c>
      <c r="BC35" s="372">
        <v>0.1</v>
      </c>
      <c r="BD35" s="380">
        <f t="shared" si="31"/>
        <v>317.6</v>
      </c>
      <c r="BE35" s="378" t="s">
        <v>1471</v>
      </c>
      <c r="BF35" s="372">
        <v>0.02</v>
      </c>
      <c r="BG35" s="380">
        <f t="shared" si="32"/>
        <v>63.52</v>
      </c>
      <c r="BH35" s="398" t="s">
        <v>1396</v>
      </c>
      <c r="BI35" s="404">
        <v>0.0351</v>
      </c>
      <c r="BJ35" s="380">
        <f t="shared" si="6"/>
        <v>125.969688</v>
      </c>
      <c r="BK35" s="405">
        <v>0.012</v>
      </c>
      <c r="BL35" s="398"/>
      <c r="BM35" s="412"/>
      <c r="BN35" s="380">
        <f t="shared" si="7"/>
        <v>0</v>
      </c>
      <c r="BO35" s="398" t="s">
        <v>1428</v>
      </c>
      <c r="BP35" s="398">
        <f t="shared" si="17"/>
        <v>461.47</v>
      </c>
      <c r="BQ35" s="398">
        <f t="shared" si="18"/>
        <v>3.15</v>
      </c>
      <c r="BR35" s="398">
        <f t="shared" si="19"/>
        <v>31.47</v>
      </c>
      <c r="BS35" s="398">
        <f t="shared" si="8"/>
        <v>6.29</v>
      </c>
      <c r="BT35" s="398">
        <f t="shared" si="9"/>
        <v>4.69262988679245</v>
      </c>
      <c r="BU35" s="398">
        <f t="shared" si="20"/>
        <v>507.072629886793</v>
      </c>
      <c r="BV35" s="398" t="s">
        <v>1472</v>
      </c>
      <c r="BW35" s="424">
        <f t="shared" si="33"/>
        <v>85.494710869712</v>
      </c>
      <c r="BX35" s="424">
        <f t="shared" si="34"/>
        <v>97.8048771312763</v>
      </c>
      <c r="BY35" s="397">
        <f t="shared" si="10"/>
        <v>3207.77705811321</v>
      </c>
      <c r="BZ35" s="425">
        <f t="shared" si="21"/>
        <v>3208</v>
      </c>
      <c r="CA35" s="380">
        <f t="shared" si="35"/>
        <v>17.2926172926173</v>
      </c>
      <c r="CB35" s="426" t="str">
        <f t="shared" si="36"/>
        <v/>
      </c>
      <c r="CC35" s="441">
        <v>5</v>
      </c>
      <c r="CD35" s="442">
        <f t="shared" si="11"/>
        <v>60</v>
      </c>
      <c r="CE35" s="443" t="str">
        <f t="shared" si="37"/>
        <v>2011-03-18</v>
      </c>
      <c r="CF35" s="444">
        <v>42277</v>
      </c>
      <c r="CG35" s="442">
        <f t="shared" si="12"/>
        <v>54</v>
      </c>
      <c r="CH35" s="426" t="str">
        <f t="shared" si="22"/>
        <v>判断尚可月数</v>
      </c>
      <c r="CI35" s="398">
        <v>12</v>
      </c>
      <c r="CJ35" s="445" t="str">
        <f t="shared" si="23"/>
        <v>尚可年限</v>
      </c>
      <c r="CK35" s="451">
        <f t="shared" si="39"/>
        <v>0.2</v>
      </c>
      <c r="CL35" s="398"/>
      <c r="CM35" s="398"/>
      <c r="CN35" s="398"/>
      <c r="CO35" s="398"/>
      <c r="CP35" s="398"/>
      <c r="CQ35" s="398"/>
      <c r="CR35" s="454">
        <f t="shared" si="40"/>
        <v>0.2</v>
      </c>
      <c r="CS35" s="461" t="str">
        <f t="shared" si="24"/>
        <v/>
      </c>
      <c r="CT35" s="398" t="s">
        <v>1477</v>
      </c>
      <c r="CU35" s="462">
        <v>0.95</v>
      </c>
      <c r="CV35" s="462">
        <v>0.96</v>
      </c>
      <c r="CW35" s="462">
        <v>0.97</v>
      </c>
      <c r="CX35" s="462">
        <v>0.98</v>
      </c>
      <c r="CY35" s="462">
        <v>0.99</v>
      </c>
      <c r="CZ35" s="462">
        <v>0.94</v>
      </c>
      <c r="DA35" s="469">
        <f t="shared" si="25"/>
        <v>0.80678106432</v>
      </c>
      <c r="DB35" s="470">
        <f t="shared" si="26"/>
        <v>20</v>
      </c>
      <c r="DC35" s="471">
        <f t="shared" si="27"/>
        <v>642</v>
      </c>
      <c r="DD35" s="472">
        <v>0.17</v>
      </c>
      <c r="DE35" s="473">
        <f t="shared" si="28"/>
        <v>109</v>
      </c>
      <c r="DF35" s="474">
        <f t="shared" si="29"/>
        <v>751</v>
      </c>
    </row>
    <row r="36" customHeight="1" spans="1:110">
      <c r="A36" s="340" t="s">
        <v>1543</v>
      </c>
      <c r="B36" s="340" t="s">
        <v>1521</v>
      </c>
      <c r="C36" s="340" t="s">
        <v>1522</v>
      </c>
      <c r="D36" s="340"/>
      <c r="E36" s="340" t="s">
        <v>1523</v>
      </c>
      <c r="F36" s="340" t="s">
        <v>1544</v>
      </c>
      <c r="G36" s="340" t="s">
        <v>1426</v>
      </c>
      <c r="H36" s="341">
        <v>1</v>
      </c>
      <c r="I36" s="341">
        <v>1</v>
      </c>
      <c r="J36" s="360" t="s">
        <v>1525</v>
      </c>
      <c r="K36" s="360" t="s">
        <v>1525</v>
      </c>
      <c r="L36" s="360"/>
      <c r="M36" s="360"/>
      <c r="N36" s="361"/>
      <c r="O36" s="361"/>
      <c r="P36" s="362" t="s">
        <v>1545</v>
      </c>
      <c r="Q36" s="379"/>
      <c r="R36" s="379"/>
      <c r="S36" s="380">
        <f t="shared" si="14"/>
        <v>0</v>
      </c>
      <c r="T36" s="381">
        <f>[27]机器设备其他费用调查表!$C$20</f>
        <v>0.1905</v>
      </c>
      <c r="U36" s="380">
        <f t="shared" si="15"/>
        <v>0</v>
      </c>
      <c r="V36" s="379">
        <v>3200</v>
      </c>
      <c r="W36" s="380">
        <f t="shared" si="16"/>
        <v>3200</v>
      </c>
      <c r="X36" s="372" t="s">
        <v>1348</v>
      </c>
      <c r="Y36" s="372" t="s">
        <v>1484</v>
      </c>
      <c r="Z36" s="387">
        <v>100</v>
      </c>
      <c r="AA36" s="387">
        <v>101.3</v>
      </c>
      <c r="AB36" s="387">
        <v>102.4143</v>
      </c>
      <c r="AC36" s="387">
        <v>100.9804998</v>
      </c>
      <c r="AD36" s="387">
        <v>98.5569678048</v>
      </c>
      <c r="AE36" s="387">
        <v>99.2468665794336</v>
      </c>
      <c r="AF36" s="387">
        <v>103.712975575508</v>
      </c>
      <c r="AG36" s="387">
        <v>100.186734405941</v>
      </c>
      <c r="AH36" s="387">
        <v>102.290655828466</v>
      </c>
      <c r="AI36" s="387">
        <v>104.745631568349</v>
      </c>
      <c r="AJ36" s="387">
        <v>105.059868463054</v>
      </c>
      <c r="AK36" s="387">
        <v>107.896484911556</v>
      </c>
      <c r="AL36" s="387">
        <v>109.838621639964</v>
      </c>
      <c r="AM36" s="387">
        <v>112.364909937683</v>
      </c>
      <c r="AN36" s="387">
        <v>109.892881919054</v>
      </c>
      <c r="AO36" s="387">
        <v>108.464274454107</v>
      </c>
      <c r="AP36" s="387">
        <v>111.501274138822</v>
      </c>
      <c r="AQ36" s="387">
        <v>108.82524355949</v>
      </c>
      <c r="AR36" s="387">
        <v>104.363408573551</v>
      </c>
      <c r="AS36" s="387">
        <v>104.05031834783</v>
      </c>
      <c r="AT36" s="387">
        <v>107.067777579917</v>
      </c>
      <c r="AU36" s="387" t="e">
        <v>#REF!</v>
      </c>
      <c r="AV36" s="386">
        <f t="shared" si="2"/>
        <v>2011</v>
      </c>
      <c r="AW36" s="395">
        <f t="shared" si="3"/>
        <v>99.2468665794336</v>
      </c>
      <c r="AX36" s="396">
        <f t="shared" si="4"/>
        <v>0.992468665794336</v>
      </c>
      <c r="AY36" s="397">
        <f t="shared" si="5"/>
        <v>3176</v>
      </c>
      <c r="AZ36" s="398" t="s">
        <v>1270</v>
      </c>
      <c r="BA36" s="372">
        <v>0.01</v>
      </c>
      <c r="BB36" s="380">
        <f t="shared" si="30"/>
        <v>31.76</v>
      </c>
      <c r="BC36" s="372">
        <v>0.1</v>
      </c>
      <c r="BD36" s="380">
        <f t="shared" si="31"/>
        <v>317.6</v>
      </c>
      <c r="BE36" s="378" t="s">
        <v>1471</v>
      </c>
      <c r="BF36" s="372">
        <v>0.02</v>
      </c>
      <c r="BG36" s="380">
        <f t="shared" si="32"/>
        <v>63.52</v>
      </c>
      <c r="BH36" s="398" t="s">
        <v>1396</v>
      </c>
      <c r="BI36" s="404">
        <v>0.0351</v>
      </c>
      <c r="BJ36" s="380">
        <f t="shared" si="6"/>
        <v>125.969688</v>
      </c>
      <c r="BK36" s="405">
        <v>0.012</v>
      </c>
      <c r="BL36" s="398"/>
      <c r="BM36" s="412"/>
      <c r="BN36" s="380">
        <f t="shared" si="7"/>
        <v>0</v>
      </c>
      <c r="BO36" s="398" t="s">
        <v>1428</v>
      </c>
      <c r="BP36" s="398">
        <f t="shared" si="17"/>
        <v>461.47</v>
      </c>
      <c r="BQ36" s="398">
        <f t="shared" si="18"/>
        <v>3.15</v>
      </c>
      <c r="BR36" s="398">
        <f t="shared" si="19"/>
        <v>31.47</v>
      </c>
      <c r="BS36" s="398">
        <f t="shared" si="8"/>
        <v>6.29</v>
      </c>
      <c r="BT36" s="398">
        <f t="shared" si="9"/>
        <v>4.69262988679245</v>
      </c>
      <c r="BU36" s="398">
        <f t="shared" si="20"/>
        <v>507.072629886793</v>
      </c>
      <c r="BV36" s="398" t="s">
        <v>1472</v>
      </c>
      <c r="BW36" s="424">
        <f t="shared" si="33"/>
        <v>0</v>
      </c>
      <c r="BX36" s="424">
        <f t="shared" si="34"/>
        <v>0</v>
      </c>
      <c r="BY36" s="397">
        <f t="shared" si="10"/>
        <v>3207.77705811321</v>
      </c>
      <c r="BZ36" s="425">
        <f t="shared" si="21"/>
        <v>3208</v>
      </c>
      <c r="CA36" s="380" t="e">
        <f t="shared" si="35"/>
        <v>#DIV/0!</v>
      </c>
      <c r="CB36" s="426" t="str">
        <f t="shared" si="36"/>
        <v/>
      </c>
      <c r="CC36" s="441">
        <v>5</v>
      </c>
      <c r="CD36" s="442">
        <f t="shared" si="11"/>
        <v>60</v>
      </c>
      <c r="CE36" s="443" t="str">
        <f t="shared" si="37"/>
        <v>2011-03-18</v>
      </c>
      <c r="CF36" s="444">
        <v>42277</v>
      </c>
      <c r="CG36" s="442">
        <f t="shared" si="12"/>
        <v>54</v>
      </c>
      <c r="CH36" s="426" t="str">
        <f t="shared" si="22"/>
        <v>判断尚可月数</v>
      </c>
      <c r="CI36" s="398">
        <v>12</v>
      </c>
      <c r="CJ36" s="445" t="str">
        <f t="shared" si="23"/>
        <v>尚可年限</v>
      </c>
      <c r="CK36" s="451">
        <f t="shared" si="39"/>
        <v>0.2</v>
      </c>
      <c r="CL36" s="398"/>
      <c r="CM36" s="398"/>
      <c r="CN36" s="398"/>
      <c r="CO36" s="398"/>
      <c r="CP36" s="398"/>
      <c r="CQ36" s="398"/>
      <c r="CR36" s="454">
        <f t="shared" si="40"/>
        <v>0.2</v>
      </c>
      <c r="CS36" s="461" t="str">
        <f t="shared" si="24"/>
        <v/>
      </c>
      <c r="CT36" s="398" t="s">
        <v>1477</v>
      </c>
      <c r="CU36" s="462">
        <v>0.95</v>
      </c>
      <c r="CV36" s="462">
        <v>0.96</v>
      </c>
      <c r="CW36" s="462">
        <v>0.97</v>
      </c>
      <c r="CX36" s="462">
        <v>0.98</v>
      </c>
      <c r="CY36" s="462">
        <v>0.99</v>
      </c>
      <c r="CZ36" s="462">
        <v>0.94</v>
      </c>
      <c r="DA36" s="469">
        <f t="shared" si="25"/>
        <v>0.80678106432</v>
      </c>
      <c r="DB36" s="470">
        <f t="shared" si="26"/>
        <v>20</v>
      </c>
      <c r="DC36" s="471">
        <f t="shared" si="27"/>
        <v>642</v>
      </c>
      <c r="DD36" s="472">
        <v>0.17</v>
      </c>
      <c r="DE36" s="473">
        <f t="shared" si="28"/>
        <v>109</v>
      </c>
      <c r="DF36" s="474">
        <f t="shared" si="29"/>
        <v>751</v>
      </c>
    </row>
    <row r="37" customHeight="1" spans="1:110">
      <c r="A37" s="340" t="s">
        <v>1546</v>
      </c>
      <c r="B37" s="340" t="s">
        <v>1521</v>
      </c>
      <c r="C37" s="340" t="s">
        <v>1522</v>
      </c>
      <c r="D37" s="340"/>
      <c r="E37" s="340" t="s">
        <v>1523</v>
      </c>
      <c r="F37" s="340" t="s">
        <v>1544</v>
      </c>
      <c r="G37" s="340" t="s">
        <v>1426</v>
      </c>
      <c r="H37" s="341">
        <v>1</v>
      </c>
      <c r="I37" s="341">
        <v>1</v>
      </c>
      <c r="J37" s="360" t="s">
        <v>1525</v>
      </c>
      <c r="K37" s="360" t="s">
        <v>1525</v>
      </c>
      <c r="L37" s="360"/>
      <c r="M37" s="360"/>
      <c r="N37" s="361"/>
      <c r="O37" s="361"/>
      <c r="P37" s="362" t="s">
        <v>1547</v>
      </c>
      <c r="Q37" s="379"/>
      <c r="R37" s="379"/>
      <c r="S37" s="380">
        <f t="shared" si="14"/>
        <v>0</v>
      </c>
      <c r="T37" s="381">
        <f>[27]机器设备其他费用调查表!$C$20</f>
        <v>0.1905</v>
      </c>
      <c r="U37" s="380">
        <f t="shared" si="15"/>
        <v>0</v>
      </c>
      <c r="V37" s="379">
        <v>3200</v>
      </c>
      <c r="W37" s="380">
        <f t="shared" si="16"/>
        <v>3200</v>
      </c>
      <c r="X37" s="372" t="s">
        <v>1348</v>
      </c>
      <c r="Y37" s="372" t="s">
        <v>1484</v>
      </c>
      <c r="Z37" s="387">
        <v>100</v>
      </c>
      <c r="AA37" s="387">
        <v>101.3</v>
      </c>
      <c r="AB37" s="387">
        <v>102.4143</v>
      </c>
      <c r="AC37" s="387">
        <v>100.9804998</v>
      </c>
      <c r="AD37" s="387">
        <v>98.5569678048</v>
      </c>
      <c r="AE37" s="387">
        <v>99.2468665794336</v>
      </c>
      <c r="AF37" s="387">
        <v>103.712975575508</v>
      </c>
      <c r="AG37" s="387">
        <v>100.186734405941</v>
      </c>
      <c r="AH37" s="387">
        <v>102.290655828466</v>
      </c>
      <c r="AI37" s="387">
        <v>104.745631568349</v>
      </c>
      <c r="AJ37" s="387">
        <v>105.059868463054</v>
      </c>
      <c r="AK37" s="387">
        <v>107.896484911556</v>
      </c>
      <c r="AL37" s="387">
        <v>109.838621639964</v>
      </c>
      <c r="AM37" s="387">
        <v>112.364909937683</v>
      </c>
      <c r="AN37" s="387">
        <v>109.892881919054</v>
      </c>
      <c r="AO37" s="387">
        <v>108.464274454107</v>
      </c>
      <c r="AP37" s="387">
        <v>111.501274138822</v>
      </c>
      <c r="AQ37" s="387">
        <v>108.82524355949</v>
      </c>
      <c r="AR37" s="387">
        <v>104.363408573551</v>
      </c>
      <c r="AS37" s="387">
        <v>104.05031834783</v>
      </c>
      <c r="AT37" s="387">
        <v>107.067777579917</v>
      </c>
      <c r="AU37" s="387" t="e">
        <v>#REF!</v>
      </c>
      <c r="AV37" s="386">
        <f t="shared" si="2"/>
        <v>2011</v>
      </c>
      <c r="AW37" s="395">
        <f t="shared" si="3"/>
        <v>99.2468665794336</v>
      </c>
      <c r="AX37" s="396">
        <f t="shared" si="4"/>
        <v>0.992468665794336</v>
      </c>
      <c r="AY37" s="397">
        <f t="shared" si="5"/>
        <v>3176</v>
      </c>
      <c r="AZ37" s="398" t="s">
        <v>1270</v>
      </c>
      <c r="BA37" s="372">
        <v>0.01</v>
      </c>
      <c r="BB37" s="380">
        <f t="shared" si="30"/>
        <v>31.76</v>
      </c>
      <c r="BC37" s="372">
        <v>0.1</v>
      </c>
      <c r="BD37" s="380">
        <f t="shared" si="31"/>
        <v>317.6</v>
      </c>
      <c r="BE37" s="378" t="s">
        <v>1471</v>
      </c>
      <c r="BF37" s="372">
        <v>0.02</v>
      </c>
      <c r="BG37" s="380">
        <f t="shared" si="32"/>
        <v>63.52</v>
      </c>
      <c r="BH37" s="398" t="s">
        <v>1396</v>
      </c>
      <c r="BI37" s="404">
        <v>0.0351</v>
      </c>
      <c r="BJ37" s="380">
        <f t="shared" si="6"/>
        <v>125.969688</v>
      </c>
      <c r="BK37" s="405">
        <v>0.012</v>
      </c>
      <c r="BL37" s="398"/>
      <c r="BM37" s="412"/>
      <c r="BN37" s="380">
        <f t="shared" si="7"/>
        <v>0</v>
      </c>
      <c r="BO37" s="398" t="s">
        <v>1428</v>
      </c>
      <c r="BP37" s="398">
        <f t="shared" si="17"/>
        <v>461.47</v>
      </c>
      <c r="BQ37" s="398">
        <f t="shared" si="18"/>
        <v>3.15</v>
      </c>
      <c r="BR37" s="398">
        <f t="shared" si="19"/>
        <v>31.47</v>
      </c>
      <c r="BS37" s="398">
        <f t="shared" si="8"/>
        <v>6.29</v>
      </c>
      <c r="BT37" s="398">
        <f t="shared" si="9"/>
        <v>4.69262988679245</v>
      </c>
      <c r="BU37" s="398">
        <f t="shared" si="20"/>
        <v>507.072629886793</v>
      </c>
      <c r="BV37" s="398" t="s">
        <v>1472</v>
      </c>
      <c r="BW37" s="424">
        <f t="shared" si="33"/>
        <v>0</v>
      </c>
      <c r="BX37" s="424">
        <f t="shared" si="34"/>
        <v>0</v>
      </c>
      <c r="BY37" s="397">
        <f t="shared" si="10"/>
        <v>3207.77705811321</v>
      </c>
      <c r="BZ37" s="425">
        <f t="shared" si="21"/>
        <v>3208</v>
      </c>
      <c r="CA37" s="380" t="e">
        <f t="shared" si="35"/>
        <v>#DIV/0!</v>
      </c>
      <c r="CB37" s="426" t="str">
        <f t="shared" si="36"/>
        <v/>
      </c>
      <c r="CC37" s="441">
        <v>5</v>
      </c>
      <c r="CD37" s="442">
        <f t="shared" si="11"/>
        <v>60</v>
      </c>
      <c r="CE37" s="443" t="str">
        <f t="shared" si="37"/>
        <v>2011-03-18</v>
      </c>
      <c r="CF37" s="444">
        <v>42277</v>
      </c>
      <c r="CG37" s="442">
        <f t="shared" si="12"/>
        <v>54</v>
      </c>
      <c r="CH37" s="426" t="str">
        <f t="shared" si="22"/>
        <v>判断尚可月数</v>
      </c>
      <c r="CI37" s="398">
        <v>12</v>
      </c>
      <c r="CJ37" s="445" t="str">
        <f t="shared" si="23"/>
        <v>尚可年限</v>
      </c>
      <c r="CK37" s="451">
        <f t="shared" si="39"/>
        <v>0.2</v>
      </c>
      <c r="CL37" s="398"/>
      <c r="CM37" s="398"/>
      <c r="CN37" s="398"/>
      <c r="CO37" s="398"/>
      <c r="CP37" s="398"/>
      <c r="CQ37" s="398"/>
      <c r="CR37" s="454">
        <f t="shared" si="40"/>
        <v>0.2</v>
      </c>
      <c r="CS37" s="461" t="str">
        <f t="shared" si="24"/>
        <v/>
      </c>
      <c r="CT37" s="398" t="s">
        <v>1477</v>
      </c>
      <c r="CU37" s="462">
        <v>0.95</v>
      </c>
      <c r="CV37" s="462">
        <v>0.96</v>
      </c>
      <c r="CW37" s="462">
        <v>0.97</v>
      </c>
      <c r="CX37" s="462">
        <v>0.98</v>
      </c>
      <c r="CY37" s="462">
        <v>0.99</v>
      </c>
      <c r="CZ37" s="462">
        <v>0.94</v>
      </c>
      <c r="DA37" s="469">
        <f t="shared" si="25"/>
        <v>0.80678106432</v>
      </c>
      <c r="DB37" s="470">
        <f t="shared" si="26"/>
        <v>20</v>
      </c>
      <c r="DC37" s="471">
        <f t="shared" si="27"/>
        <v>642</v>
      </c>
      <c r="DD37" s="472">
        <v>0.17</v>
      </c>
      <c r="DE37" s="473">
        <f t="shared" si="28"/>
        <v>109</v>
      </c>
      <c r="DF37" s="474">
        <f t="shared" si="29"/>
        <v>751</v>
      </c>
    </row>
    <row r="38" customHeight="1" spans="1:110">
      <c r="A38" s="340" t="s">
        <v>1548</v>
      </c>
      <c r="B38" s="340" t="s">
        <v>1521</v>
      </c>
      <c r="C38" s="340" t="s">
        <v>1522</v>
      </c>
      <c r="D38" s="340"/>
      <c r="E38" s="340" t="s">
        <v>1523</v>
      </c>
      <c r="F38" s="340" t="s">
        <v>1549</v>
      </c>
      <c r="G38" s="340" t="s">
        <v>1426</v>
      </c>
      <c r="H38" s="341">
        <v>1</v>
      </c>
      <c r="I38" s="341">
        <v>1</v>
      </c>
      <c r="J38" s="360" t="s">
        <v>1525</v>
      </c>
      <c r="K38" s="360" t="s">
        <v>1525</v>
      </c>
      <c r="L38" s="360"/>
      <c r="M38" s="360"/>
      <c r="N38" s="361"/>
      <c r="O38" s="361"/>
      <c r="P38" s="362" t="s">
        <v>1550</v>
      </c>
      <c r="Q38" s="379"/>
      <c r="R38" s="379"/>
      <c r="S38" s="380">
        <f t="shared" si="14"/>
        <v>0</v>
      </c>
      <c r="T38" s="381">
        <f>[27]机器设备其他费用调查表!$C$20</f>
        <v>0.1905</v>
      </c>
      <c r="U38" s="380">
        <f t="shared" si="15"/>
        <v>0</v>
      </c>
      <c r="V38" s="379">
        <v>3200</v>
      </c>
      <c r="W38" s="380">
        <f t="shared" si="16"/>
        <v>3200</v>
      </c>
      <c r="X38" s="372" t="s">
        <v>1348</v>
      </c>
      <c r="Y38" s="372" t="s">
        <v>1484</v>
      </c>
      <c r="Z38" s="387">
        <v>100</v>
      </c>
      <c r="AA38" s="387">
        <v>101.3</v>
      </c>
      <c r="AB38" s="387">
        <v>102.4143</v>
      </c>
      <c r="AC38" s="387">
        <v>100.9804998</v>
      </c>
      <c r="AD38" s="387">
        <v>98.5569678048</v>
      </c>
      <c r="AE38" s="387">
        <v>99.2468665794336</v>
      </c>
      <c r="AF38" s="387">
        <v>103.712975575508</v>
      </c>
      <c r="AG38" s="387">
        <v>100.186734405941</v>
      </c>
      <c r="AH38" s="387">
        <v>102.290655828466</v>
      </c>
      <c r="AI38" s="387">
        <v>104.745631568349</v>
      </c>
      <c r="AJ38" s="387">
        <v>105.059868463054</v>
      </c>
      <c r="AK38" s="387">
        <v>107.896484911556</v>
      </c>
      <c r="AL38" s="387">
        <v>109.838621639964</v>
      </c>
      <c r="AM38" s="387">
        <v>112.364909937683</v>
      </c>
      <c r="AN38" s="387">
        <v>109.892881919054</v>
      </c>
      <c r="AO38" s="387">
        <v>108.464274454107</v>
      </c>
      <c r="AP38" s="387">
        <v>111.501274138822</v>
      </c>
      <c r="AQ38" s="387">
        <v>108.82524355949</v>
      </c>
      <c r="AR38" s="387">
        <v>104.363408573551</v>
      </c>
      <c r="AS38" s="387">
        <v>104.05031834783</v>
      </c>
      <c r="AT38" s="387">
        <v>107.067777579917</v>
      </c>
      <c r="AU38" s="387" t="e">
        <v>#REF!</v>
      </c>
      <c r="AV38" s="386">
        <f t="shared" si="2"/>
        <v>2011</v>
      </c>
      <c r="AW38" s="395">
        <f t="shared" si="3"/>
        <v>99.2468665794336</v>
      </c>
      <c r="AX38" s="396">
        <f t="shared" si="4"/>
        <v>0.992468665794336</v>
      </c>
      <c r="AY38" s="397">
        <f t="shared" si="5"/>
        <v>3176</v>
      </c>
      <c r="AZ38" s="398" t="s">
        <v>1270</v>
      </c>
      <c r="BA38" s="372">
        <v>0.01</v>
      </c>
      <c r="BB38" s="380">
        <f t="shared" si="30"/>
        <v>31.76</v>
      </c>
      <c r="BC38" s="372">
        <v>0.1</v>
      </c>
      <c r="BD38" s="380">
        <f t="shared" si="31"/>
        <v>317.6</v>
      </c>
      <c r="BE38" s="378" t="s">
        <v>1471</v>
      </c>
      <c r="BF38" s="372">
        <v>0.02</v>
      </c>
      <c r="BG38" s="380">
        <f t="shared" si="32"/>
        <v>63.52</v>
      </c>
      <c r="BH38" s="398" t="s">
        <v>1396</v>
      </c>
      <c r="BI38" s="404">
        <v>0.0351</v>
      </c>
      <c r="BJ38" s="380">
        <f t="shared" si="6"/>
        <v>125.969688</v>
      </c>
      <c r="BK38" s="405">
        <v>0.012</v>
      </c>
      <c r="BL38" s="398"/>
      <c r="BM38" s="412"/>
      <c r="BN38" s="380">
        <f t="shared" si="7"/>
        <v>0</v>
      </c>
      <c r="BO38" s="398" t="s">
        <v>1428</v>
      </c>
      <c r="BP38" s="398">
        <f t="shared" si="17"/>
        <v>461.47</v>
      </c>
      <c r="BQ38" s="398">
        <f t="shared" si="18"/>
        <v>3.15</v>
      </c>
      <c r="BR38" s="398">
        <f t="shared" si="19"/>
        <v>31.47</v>
      </c>
      <c r="BS38" s="398">
        <f t="shared" si="8"/>
        <v>6.29</v>
      </c>
      <c r="BT38" s="398">
        <f t="shared" si="9"/>
        <v>4.69262988679245</v>
      </c>
      <c r="BU38" s="398">
        <f t="shared" si="20"/>
        <v>507.072629886793</v>
      </c>
      <c r="BV38" s="398" t="s">
        <v>1472</v>
      </c>
      <c r="BW38" s="424">
        <f t="shared" si="33"/>
        <v>0</v>
      </c>
      <c r="BX38" s="424">
        <f t="shared" si="34"/>
        <v>0</v>
      </c>
      <c r="BY38" s="397">
        <f t="shared" si="10"/>
        <v>3207.77705811321</v>
      </c>
      <c r="BZ38" s="425">
        <f t="shared" si="21"/>
        <v>3208</v>
      </c>
      <c r="CA38" s="380" t="e">
        <f t="shared" si="35"/>
        <v>#DIV/0!</v>
      </c>
      <c r="CB38" s="426" t="str">
        <f t="shared" si="36"/>
        <v/>
      </c>
      <c r="CC38" s="441">
        <v>5</v>
      </c>
      <c r="CD38" s="442">
        <f t="shared" si="11"/>
        <v>60</v>
      </c>
      <c r="CE38" s="443" t="str">
        <f t="shared" si="37"/>
        <v>2011-03-18</v>
      </c>
      <c r="CF38" s="444">
        <v>42277</v>
      </c>
      <c r="CG38" s="442">
        <f t="shared" si="12"/>
        <v>54</v>
      </c>
      <c r="CH38" s="426" t="str">
        <f t="shared" si="22"/>
        <v>判断尚可月数</v>
      </c>
      <c r="CI38" s="398">
        <v>12</v>
      </c>
      <c r="CJ38" s="445" t="str">
        <f t="shared" si="23"/>
        <v>尚可年限</v>
      </c>
      <c r="CK38" s="451">
        <f t="shared" si="39"/>
        <v>0.2</v>
      </c>
      <c r="CL38" s="398"/>
      <c r="CM38" s="398"/>
      <c r="CN38" s="398"/>
      <c r="CO38" s="398"/>
      <c r="CP38" s="398"/>
      <c r="CQ38" s="398"/>
      <c r="CR38" s="454">
        <f t="shared" si="40"/>
        <v>0.2</v>
      </c>
      <c r="CS38" s="461" t="str">
        <f t="shared" si="24"/>
        <v/>
      </c>
      <c r="CT38" s="398" t="s">
        <v>1477</v>
      </c>
      <c r="CU38" s="462">
        <v>0.95</v>
      </c>
      <c r="CV38" s="462">
        <v>0.96</v>
      </c>
      <c r="CW38" s="462">
        <v>0.97</v>
      </c>
      <c r="CX38" s="462">
        <v>0.98</v>
      </c>
      <c r="CY38" s="462">
        <v>0.99</v>
      </c>
      <c r="CZ38" s="462">
        <v>0.94</v>
      </c>
      <c r="DA38" s="469">
        <f t="shared" si="25"/>
        <v>0.80678106432</v>
      </c>
      <c r="DB38" s="470">
        <f t="shared" si="26"/>
        <v>20</v>
      </c>
      <c r="DC38" s="471">
        <f t="shared" si="27"/>
        <v>642</v>
      </c>
      <c r="DD38" s="472">
        <v>0.17</v>
      </c>
      <c r="DE38" s="473">
        <f t="shared" si="28"/>
        <v>109</v>
      </c>
      <c r="DF38" s="474">
        <f t="shared" si="29"/>
        <v>751</v>
      </c>
    </row>
    <row r="39" customHeight="1" spans="1:110">
      <c r="A39" s="340" t="s">
        <v>1551</v>
      </c>
      <c r="B39" s="340" t="s">
        <v>1521</v>
      </c>
      <c r="C39" s="340" t="s">
        <v>1522</v>
      </c>
      <c r="D39" s="340"/>
      <c r="E39" s="340" t="s">
        <v>1523</v>
      </c>
      <c r="F39" s="340" t="s">
        <v>1552</v>
      </c>
      <c r="G39" s="340" t="s">
        <v>1426</v>
      </c>
      <c r="H39" s="341">
        <v>1</v>
      </c>
      <c r="I39" s="341">
        <v>1</v>
      </c>
      <c r="J39" s="360" t="s">
        <v>1525</v>
      </c>
      <c r="K39" s="360" t="s">
        <v>1525</v>
      </c>
      <c r="L39" s="360"/>
      <c r="M39" s="360"/>
      <c r="N39" s="361"/>
      <c r="O39" s="361"/>
      <c r="P39" s="362" t="s">
        <v>1553</v>
      </c>
      <c r="Q39" s="379"/>
      <c r="R39" s="379"/>
      <c r="S39" s="380">
        <f t="shared" si="14"/>
        <v>0</v>
      </c>
      <c r="T39" s="381">
        <f>[27]机器设备其他费用调查表!$C$20</f>
        <v>0.1905</v>
      </c>
      <c r="U39" s="380">
        <f t="shared" si="15"/>
        <v>0</v>
      </c>
      <c r="V39" s="379">
        <v>3200</v>
      </c>
      <c r="W39" s="380">
        <f t="shared" si="16"/>
        <v>3200</v>
      </c>
      <c r="X39" s="372" t="s">
        <v>1348</v>
      </c>
      <c r="Y39" s="372" t="s">
        <v>1484</v>
      </c>
      <c r="Z39" s="387">
        <v>100</v>
      </c>
      <c r="AA39" s="387">
        <v>101.3</v>
      </c>
      <c r="AB39" s="387">
        <v>102.4143</v>
      </c>
      <c r="AC39" s="387">
        <v>100.9804998</v>
      </c>
      <c r="AD39" s="387">
        <v>98.5569678048</v>
      </c>
      <c r="AE39" s="387">
        <v>99.2468665794336</v>
      </c>
      <c r="AF39" s="387">
        <v>103.712975575508</v>
      </c>
      <c r="AG39" s="387">
        <v>100.186734405941</v>
      </c>
      <c r="AH39" s="387">
        <v>102.290655828466</v>
      </c>
      <c r="AI39" s="387">
        <v>104.745631568349</v>
      </c>
      <c r="AJ39" s="387">
        <v>105.059868463054</v>
      </c>
      <c r="AK39" s="387">
        <v>107.896484911556</v>
      </c>
      <c r="AL39" s="387">
        <v>109.838621639964</v>
      </c>
      <c r="AM39" s="387">
        <v>112.364909937683</v>
      </c>
      <c r="AN39" s="387">
        <v>109.892881919054</v>
      </c>
      <c r="AO39" s="387">
        <v>108.464274454107</v>
      </c>
      <c r="AP39" s="387">
        <v>111.501274138822</v>
      </c>
      <c r="AQ39" s="387">
        <v>108.82524355949</v>
      </c>
      <c r="AR39" s="387">
        <v>104.363408573551</v>
      </c>
      <c r="AS39" s="387">
        <v>104.05031834783</v>
      </c>
      <c r="AT39" s="387">
        <v>107.067777579917</v>
      </c>
      <c r="AU39" s="387" t="e">
        <v>#REF!</v>
      </c>
      <c r="AV39" s="386">
        <f t="shared" si="2"/>
        <v>2011</v>
      </c>
      <c r="AW39" s="395">
        <f t="shared" si="3"/>
        <v>99.2468665794336</v>
      </c>
      <c r="AX39" s="396">
        <f t="shared" si="4"/>
        <v>0.992468665794336</v>
      </c>
      <c r="AY39" s="397">
        <f t="shared" si="5"/>
        <v>3176</v>
      </c>
      <c r="AZ39" s="398" t="s">
        <v>1270</v>
      </c>
      <c r="BA39" s="372">
        <v>0.01</v>
      </c>
      <c r="BB39" s="380">
        <f t="shared" si="30"/>
        <v>31.76</v>
      </c>
      <c r="BC39" s="372">
        <v>0.1</v>
      </c>
      <c r="BD39" s="380">
        <f t="shared" si="31"/>
        <v>317.6</v>
      </c>
      <c r="BE39" s="378" t="s">
        <v>1471</v>
      </c>
      <c r="BF39" s="372">
        <v>0.02</v>
      </c>
      <c r="BG39" s="380">
        <f t="shared" si="32"/>
        <v>63.52</v>
      </c>
      <c r="BH39" s="398" t="s">
        <v>1396</v>
      </c>
      <c r="BI39" s="404">
        <v>0.0351</v>
      </c>
      <c r="BJ39" s="380">
        <f t="shared" si="6"/>
        <v>125.969688</v>
      </c>
      <c r="BK39" s="405">
        <v>0.012</v>
      </c>
      <c r="BL39" s="398"/>
      <c r="BM39" s="412"/>
      <c r="BN39" s="380">
        <f t="shared" si="7"/>
        <v>0</v>
      </c>
      <c r="BO39" s="398" t="s">
        <v>1428</v>
      </c>
      <c r="BP39" s="398">
        <f t="shared" si="17"/>
        <v>461.47</v>
      </c>
      <c r="BQ39" s="398">
        <f t="shared" si="18"/>
        <v>3.15</v>
      </c>
      <c r="BR39" s="398">
        <f t="shared" si="19"/>
        <v>31.47</v>
      </c>
      <c r="BS39" s="398">
        <f t="shared" si="8"/>
        <v>6.29</v>
      </c>
      <c r="BT39" s="398">
        <f t="shared" si="9"/>
        <v>4.69262988679245</v>
      </c>
      <c r="BU39" s="398">
        <f t="shared" si="20"/>
        <v>507.072629886793</v>
      </c>
      <c r="BV39" s="398" t="s">
        <v>1472</v>
      </c>
      <c r="BW39" s="424">
        <f t="shared" si="33"/>
        <v>0</v>
      </c>
      <c r="BX39" s="424">
        <f t="shared" si="34"/>
        <v>0</v>
      </c>
      <c r="BY39" s="397">
        <f t="shared" si="10"/>
        <v>3207.77705811321</v>
      </c>
      <c r="BZ39" s="425">
        <f t="shared" si="21"/>
        <v>3208</v>
      </c>
      <c r="CA39" s="380" t="e">
        <f t="shared" si="35"/>
        <v>#DIV/0!</v>
      </c>
      <c r="CB39" s="426" t="str">
        <f t="shared" si="36"/>
        <v/>
      </c>
      <c r="CC39" s="441">
        <v>5</v>
      </c>
      <c r="CD39" s="442">
        <f t="shared" si="11"/>
        <v>60</v>
      </c>
      <c r="CE39" s="443" t="str">
        <f t="shared" si="37"/>
        <v>2011-03-18</v>
      </c>
      <c r="CF39" s="444">
        <v>42277</v>
      </c>
      <c r="CG39" s="442">
        <f t="shared" si="12"/>
        <v>54</v>
      </c>
      <c r="CH39" s="426" t="str">
        <f t="shared" si="22"/>
        <v>判断尚可月数</v>
      </c>
      <c r="CI39" s="398">
        <v>12</v>
      </c>
      <c r="CJ39" s="445" t="str">
        <f t="shared" si="23"/>
        <v>尚可年限</v>
      </c>
      <c r="CK39" s="451">
        <f t="shared" si="39"/>
        <v>0.2</v>
      </c>
      <c r="CL39" s="398"/>
      <c r="CM39" s="398"/>
      <c r="CN39" s="398"/>
      <c r="CO39" s="398"/>
      <c r="CP39" s="398"/>
      <c r="CQ39" s="398"/>
      <c r="CR39" s="454">
        <f t="shared" si="40"/>
        <v>0.2</v>
      </c>
      <c r="CS39" s="461" t="str">
        <f t="shared" si="24"/>
        <v/>
      </c>
      <c r="CT39" s="398" t="s">
        <v>1477</v>
      </c>
      <c r="CU39" s="462">
        <v>0.95</v>
      </c>
      <c r="CV39" s="462">
        <v>0.96</v>
      </c>
      <c r="CW39" s="462">
        <v>0.97</v>
      </c>
      <c r="CX39" s="462">
        <v>0.98</v>
      </c>
      <c r="CY39" s="462">
        <v>0.99</v>
      </c>
      <c r="CZ39" s="462">
        <v>0.94</v>
      </c>
      <c r="DA39" s="469">
        <f t="shared" si="25"/>
        <v>0.80678106432</v>
      </c>
      <c r="DB39" s="470">
        <f t="shared" si="26"/>
        <v>20</v>
      </c>
      <c r="DC39" s="471">
        <f t="shared" si="27"/>
        <v>642</v>
      </c>
      <c r="DD39" s="472">
        <v>0.17</v>
      </c>
      <c r="DE39" s="473">
        <f t="shared" si="28"/>
        <v>109</v>
      </c>
      <c r="DF39" s="474">
        <f t="shared" si="29"/>
        <v>751</v>
      </c>
    </row>
    <row r="40" customHeight="1" spans="1:110">
      <c r="A40" s="340" t="s">
        <v>1554</v>
      </c>
      <c r="B40" s="340" t="s">
        <v>1555</v>
      </c>
      <c r="C40" s="340" t="s">
        <v>1556</v>
      </c>
      <c r="D40" s="340"/>
      <c r="E40" s="340" t="s">
        <v>1557</v>
      </c>
      <c r="F40" s="340" t="s">
        <v>1524</v>
      </c>
      <c r="G40" s="340" t="s">
        <v>1426</v>
      </c>
      <c r="H40" s="341">
        <v>1</v>
      </c>
      <c r="I40" s="341">
        <v>1</v>
      </c>
      <c r="J40" s="360" t="s">
        <v>1525</v>
      </c>
      <c r="K40" s="360" t="s">
        <v>1525</v>
      </c>
      <c r="L40" s="360"/>
      <c r="M40" s="360"/>
      <c r="N40" s="361"/>
      <c r="O40" s="361"/>
      <c r="P40" s="362" t="s">
        <v>1558</v>
      </c>
      <c r="Q40" s="379"/>
      <c r="R40" s="379"/>
      <c r="S40" s="380">
        <f t="shared" si="14"/>
        <v>0</v>
      </c>
      <c r="T40" s="381">
        <f>[27]机器设备其他费用调查表!$C$20</f>
        <v>0.1905</v>
      </c>
      <c r="U40" s="380">
        <f t="shared" si="15"/>
        <v>0</v>
      </c>
      <c r="V40" s="379">
        <v>3950</v>
      </c>
      <c r="W40" s="380">
        <f t="shared" si="16"/>
        <v>3950</v>
      </c>
      <c r="X40" s="372" t="s">
        <v>1348</v>
      </c>
      <c r="Y40" s="372" t="s">
        <v>1484</v>
      </c>
      <c r="Z40" s="387">
        <v>100</v>
      </c>
      <c r="AA40" s="387">
        <v>101.3</v>
      </c>
      <c r="AB40" s="387">
        <v>102.4143</v>
      </c>
      <c r="AC40" s="387">
        <v>100.9804998</v>
      </c>
      <c r="AD40" s="387">
        <v>98.5569678048</v>
      </c>
      <c r="AE40" s="387">
        <v>99.2468665794336</v>
      </c>
      <c r="AF40" s="387">
        <v>103.712975575508</v>
      </c>
      <c r="AG40" s="387">
        <v>100.186734405941</v>
      </c>
      <c r="AH40" s="387">
        <v>102.290655828466</v>
      </c>
      <c r="AI40" s="387">
        <v>104.745631568349</v>
      </c>
      <c r="AJ40" s="387">
        <v>105.059868463054</v>
      </c>
      <c r="AK40" s="387">
        <v>107.896484911556</v>
      </c>
      <c r="AL40" s="387">
        <v>109.838621639964</v>
      </c>
      <c r="AM40" s="387">
        <v>112.364909937683</v>
      </c>
      <c r="AN40" s="387">
        <v>109.892881919054</v>
      </c>
      <c r="AO40" s="387">
        <v>108.464274454107</v>
      </c>
      <c r="AP40" s="387">
        <v>111.501274138822</v>
      </c>
      <c r="AQ40" s="387">
        <v>108.82524355949</v>
      </c>
      <c r="AR40" s="387">
        <v>104.363408573551</v>
      </c>
      <c r="AS40" s="387">
        <v>104.05031834783</v>
      </c>
      <c r="AT40" s="387">
        <v>107.067777579917</v>
      </c>
      <c r="AU40" s="387" t="e">
        <v>#REF!</v>
      </c>
      <c r="AV40" s="386">
        <f t="shared" si="2"/>
        <v>2011</v>
      </c>
      <c r="AW40" s="395">
        <f t="shared" si="3"/>
        <v>99.2468665794336</v>
      </c>
      <c r="AX40" s="396">
        <f t="shared" si="4"/>
        <v>0.992468665794336</v>
      </c>
      <c r="AY40" s="397">
        <f t="shared" si="5"/>
        <v>3920</v>
      </c>
      <c r="AZ40" s="398" t="s">
        <v>1270</v>
      </c>
      <c r="BA40" s="372">
        <v>0.01</v>
      </c>
      <c r="BB40" s="380">
        <f t="shared" si="30"/>
        <v>39.2</v>
      </c>
      <c r="BC40" s="372">
        <v>0.1</v>
      </c>
      <c r="BD40" s="380">
        <f t="shared" si="31"/>
        <v>392</v>
      </c>
      <c r="BE40" s="378" t="s">
        <v>1471</v>
      </c>
      <c r="BF40" s="372">
        <v>0.02</v>
      </c>
      <c r="BG40" s="380">
        <f t="shared" si="32"/>
        <v>78.4</v>
      </c>
      <c r="BH40" s="398" t="s">
        <v>1396</v>
      </c>
      <c r="BI40" s="404">
        <v>0.0351</v>
      </c>
      <c r="BJ40" s="380">
        <f t="shared" si="6"/>
        <v>155.47896</v>
      </c>
      <c r="BK40" s="405">
        <v>0.012</v>
      </c>
      <c r="BL40" s="398"/>
      <c r="BM40" s="412"/>
      <c r="BN40" s="380">
        <f t="shared" si="7"/>
        <v>0</v>
      </c>
      <c r="BO40" s="398" t="s">
        <v>1428</v>
      </c>
      <c r="BP40" s="398">
        <f t="shared" si="17"/>
        <v>569.57</v>
      </c>
      <c r="BQ40" s="398">
        <f t="shared" si="18"/>
        <v>3.88</v>
      </c>
      <c r="BR40" s="398">
        <f t="shared" si="19"/>
        <v>38.85</v>
      </c>
      <c r="BS40" s="398">
        <f t="shared" si="8"/>
        <v>7.77</v>
      </c>
      <c r="BT40" s="398">
        <f t="shared" si="9"/>
        <v>5.79191094339622</v>
      </c>
      <c r="BU40" s="398">
        <f t="shared" si="20"/>
        <v>625.861910943396</v>
      </c>
      <c r="BV40" s="398" t="s">
        <v>1472</v>
      </c>
      <c r="BW40" s="424">
        <f t="shared" si="33"/>
        <v>0</v>
      </c>
      <c r="BX40" s="424">
        <f t="shared" si="34"/>
        <v>0</v>
      </c>
      <c r="BY40" s="397">
        <f t="shared" si="10"/>
        <v>3959.2170490566</v>
      </c>
      <c r="BZ40" s="425">
        <f t="shared" si="21"/>
        <v>3959</v>
      </c>
      <c r="CA40" s="380" t="e">
        <f t="shared" si="35"/>
        <v>#DIV/0!</v>
      </c>
      <c r="CB40" s="426" t="str">
        <f t="shared" si="36"/>
        <v/>
      </c>
      <c r="CC40" s="441">
        <v>8</v>
      </c>
      <c r="CD40" s="442">
        <f t="shared" si="11"/>
        <v>96</v>
      </c>
      <c r="CE40" s="443" t="str">
        <f t="shared" si="37"/>
        <v>2011-03-18</v>
      </c>
      <c r="CF40" s="444">
        <v>42277</v>
      </c>
      <c r="CG40" s="442">
        <f t="shared" si="12"/>
        <v>54</v>
      </c>
      <c r="CH40" s="426" t="str">
        <f t="shared" si="22"/>
        <v/>
      </c>
      <c r="CI40" s="398"/>
      <c r="CJ40" s="445" t="str">
        <f t="shared" si="23"/>
        <v>经济年限</v>
      </c>
      <c r="CK40" s="451">
        <f t="shared" si="39"/>
        <v>0.4375</v>
      </c>
      <c r="CL40" s="398"/>
      <c r="CM40" s="398"/>
      <c r="CN40" s="398"/>
      <c r="CO40" s="398"/>
      <c r="CP40" s="398"/>
      <c r="CQ40" s="398"/>
      <c r="CR40" s="454">
        <f t="shared" si="40"/>
        <v>0.4375</v>
      </c>
      <c r="CS40" s="461" t="str">
        <f t="shared" si="24"/>
        <v/>
      </c>
      <c r="CT40" s="398" t="s">
        <v>1477</v>
      </c>
      <c r="CU40" s="462">
        <v>0.95</v>
      </c>
      <c r="CV40" s="462">
        <v>0.96</v>
      </c>
      <c r="CW40" s="462">
        <v>0.97</v>
      </c>
      <c r="CX40" s="462">
        <v>0.98</v>
      </c>
      <c r="CY40" s="462">
        <v>0.99</v>
      </c>
      <c r="CZ40" s="462">
        <v>0.94</v>
      </c>
      <c r="DA40" s="469">
        <f t="shared" si="25"/>
        <v>0.80678106432</v>
      </c>
      <c r="DB40" s="470">
        <f t="shared" si="26"/>
        <v>44</v>
      </c>
      <c r="DC40" s="471">
        <f t="shared" si="27"/>
        <v>1742</v>
      </c>
      <c r="DD40" s="472">
        <v>0.17</v>
      </c>
      <c r="DE40" s="473">
        <f t="shared" si="28"/>
        <v>296</v>
      </c>
      <c r="DF40" s="474">
        <f t="shared" si="29"/>
        <v>2038</v>
      </c>
    </row>
    <row r="41" customHeight="1" spans="1:110">
      <c r="A41" s="340" t="s">
        <v>1559</v>
      </c>
      <c r="B41" s="340" t="s">
        <v>1560</v>
      </c>
      <c r="C41" s="340" t="s">
        <v>1561</v>
      </c>
      <c r="D41" s="340"/>
      <c r="E41" s="340" t="s">
        <v>1562</v>
      </c>
      <c r="F41" s="340" t="s">
        <v>1467</v>
      </c>
      <c r="G41" s="340" t="s">
        <v>1426</v>
      </c>
      <c r="H41" s="341">
        <v>1</v>
      </c>
      <c r="I41" s="341">
        <v>1</v>
      </c>
      <c r="J41" s="360" t="s">
        <v>1563</v>
      </c>
      <c r="K41" s="360" t="s">
        <v>1563</v>
      </c>
      <c r="L41" s="360"/>
      <c r="M41" s="360"/>
      <c r="N41" s="361"/>
      <c r="O41" s="361"/>
      <c r="P41" s="362" t="s">
        <v>1564</v>
      </c>
      <c r="Q41" s="379"/>
      <c r="R41" s="379"/>
      <c r="S41" s="380">
        <f t="shared" si="14"/>
        <v>0</v>
      </c>
      <c r="T41" s="381">
        <f>[27]机器设备其他费用调查表!$C$20</f>
        <v>0.1905</v>
      </c>
      <c r="U41" s="380">
        <f t="shared" si="15"/>
        <v>0</v>
      </c>
      <c r="V41" s="379">
        <v>38000</v>
      </c>
      <c r="W41" s="380">
        <f t="shared" si="16"/>
        <v>38000</v>
      </c>
      <c r="X41" s="372" t="s">
        <v>1348</v>
      </c>
      <c r="Y41" s="372" t="s">
        <v>1484</v>
      </c>
      <c r="Z41" s="387">
        <v>100</v>
      </c>
      <c r="AA41" s="387">
        <v>101.3</v>
      </c>
      <c r="AB41" s="387">
        <v>102.4143</v>
      </c>
      <c r="AC41" s="387">
        <v>100.9804998</v>
      </c>
      <c r="AD41" s="387">
        <v>98.5569678048</v>
      </c>
      <c r="AE41" s="387">
        <v>99.2468665794336</v>
      </c>
      <c r="AF41" s="387">
        <v>103.712975575508</v>
      </c>
      <c r="AG41" s="387">
        <v>100.186734405941</v>
      </c>
      <c r="AH41" s="387">
        <v>102.290655828466</v>
      </c>
      <c r="AI41" s="387">
        <v>104.745631568349</v>
      </c>
      <c r="AJ41" s="387">
        <v>105.059868463054</v>
      </c>
      <c r="AK41" s="387">
        <v>107.896484911556</v>
      </c>
      <c r="AL41" s="387">
        <v>109.838621639964</v>
      </c>
      <c r="AM41" s="387">
        <v>112.364909937683</v>
      </c>
      <c r="AN41" s="387">
        <v>109.892881919054</v>
      </c>
      <c r="AO41" s="387">
        <v>108.464274454107</v>
      </c>
      <c r="AP41" s="387">
        <v>111.501274138822</v>
      </c>
      <c r="AQ41" s="387">
        <v>108.82524355949</v>
      </c>
      <c r="AR41" s="387">
        <v>104.363408573551</v>
      </c>
      <c r="AS41" s="387">
        <v>104.05031834783</v>
      </c>
      <c r="AT41" s="387">
        <v>107.067777579917</v>
      </c>
      <c r="AU41" s="387" t="e">
        <v>#REF!</v>
      </c>
      <c r="AV41" s="386">
        <f t="shared" si="2"/>
        <v>2011</v>
      </c>
      <c r="AW41" s="395">
        <f t="shared" si="3"/>
        <v>99.2468665794336</v>
      </c>
      <c r="AX41" s="396">
        <f t="shared" si="4"/>
        <v>0.992468665794336</v>
      </c>
      <c r="AY41" s="397">
        <f t="shared" si="5"/>
        <v>37714</v>
      </c>
      <c r="AZ41" s="398" t="s">
        <v>1270</v>
      </c>
      <c r="BA41" s="372">
        <v>0.01</v>
      </c>
      <c r="BB41" s="380">
        <f t="shared" si="30"/>
        <v>377.14</v>
      </c>
      <c r="BC41" s="372">
        <v>0.1</v>
      </c>
      <c r="BD41" s="380">
        <f t="shared" si="31"/>
        <v>3771.4</v>
      </c>
      <c r="BE41" s="378" t="s">
        <v>1471</v>
      </c>
      <c r="BF41" s="372">
        <v>0.02</v>
      </c>
      <c r="BG41" s="380">
        <f t="shared" si="32"/>
        <v>754.28</v>
      </c>
      <c r="BH41" s="398" t="s">
        <v>1396</v>
      </c>
      <c r="BI41" s="404">
        <v>0.0351</v>
      </c>
      <c r="BJ41" s="380">
        <f t="shared" si="6"/>
        <v>1495.850382</v>
      </c>
      <c r="BK41" s="405">
        <v>0.012</v>
      </c>
      <c r="BL41" s="398"/>
      <c r="BM41" s="412"/>
      <c r="BN41" s="380">
        <f t="shared" si="7"/>
        <v>0</v>
      </c>
      <c r="BO41" s="398" t="s">
        <v>1428</v>
      </c>
      <c r="BP41" s="398">
        <f t="shared" si="17"/>
        <v>5479.81</v>
      </c>
      <c r="BQ41" s="398">
        <f t="shared" si="18"/>
        <v>37.37</v>
      </c>
      <c r="BR41" s="398">
        <f t="shared" si="19"/>
        <v>373.74</v>
      </c>
      <c r="BS41" s="398">
        <f t="shared" si="8"/>
        <v>74.75</v>
      </c>
      <c r="BT41" s="398">
        <f t="shared" si="9"/>
        <v>55.7235023773585</v>
      </c>
      <c r="BU41" s="398">
        <f t="shared" si="20"/>
        <v>6021.39350237736</v>
      </c>
      <c r="BV41" s="398" t="s">
        <v>1472</v>
      </c>
      <c r="BW41" s="424">
        <f t="shared" si="33"/>
        <v>0</v>
      </c>
      <c r="BX41" s="424">
        <f t="shared" si="34"/>
        <v>0</v>
      </c>
      <c r="BY41" s="397">
        <f t="shared" si="10"/>
        <v>38091.2768796226</v>
      </c>
      <c r="BZ41" s="425">
        <f t="shared" si="21"/>
        <v>38091</v>
      </c>
      <c r="CA41" s="380" t="e">
        <f t="shared" si="35"/>
        <v>#DIV/0!</v>
      </c>
      <c r="CB41" s="426" t="str">
        <f t="shared" si="36"/>
        <v/>
      </c>
      <c r="CC41" s="441">
        <v>10</v>
      </c>
      <c r="CD41" s="442">
        <f t="shared" si="11"/>
        <v>120</v>
      </c>
      <c r="CE41" s="443" t="str">
        <f t="shared" si="37"/>
        <v>2011-03-22</v>
      </c>
      <c r="CF41" s="444">
        <v>42277</v>
      </c>
      <c r="CG41" s="442">
        <f t="shared" si="12"/>
        <v>54</v>
      </c>
      <c r="CH41" s="426" t="str">
        <f t="shared" si="22"/>
        <v/>
      </c>
      <c r="CI41" s="398"/>
      <c r="CJ41" s="445" t="str">
        <f t="shared" si="23"/>
        <v>经济年限</v>
      </c>
      <c r="CK41" s="451">
        <f t="shared" si="39"/>
        <v>0.55</v>
      </c>
      <c r="CL41" s="398"/>
      <c r="CM41" s="398"/>
      <c r="CN41" s="398"/>
      <c r="CO41" s="398"/>
      <c r="CP41" s="398"/>
      <c r="CQ41" s="398"/>
      <c r="CR41" s="454">
        <f t="shared" si="40"/>
        <v>0.55</v>
      </c>
      <c r="CS41" s="461" t="str">
        <f t="shared" si="24"/>
        <v/>
      </c>
      <c r="CT41" s="398" t="s">
        <v>1477</v>
      </c>
      <c r="CU41" s="462">
        <v>0.95</v>
      </c>
      <c r="CV41" s="462">
        <v>0.96</v>
      </c>
      <c r="CW41" s="462">
        <v>0.97</v>
      </c>
      <c r="CX41" s="462">
        <v>0.98</v>
      </c>
      <c r="CY41" s="462">
        <v>0.99</v>
      </c>
      <c r="CZ41" s="462">
        <v>0.94</v>
      </c>
      <c r="DA41" s="469">
        <f t="shared" si="25"/>
        <v>0.80678106432</v>
      </c>
      <c r="DB41" s="470">
        <f t="shared" si="26"/>
        <v>55</v>
      </c>
      <c r="DC41" s="471">
        <f t="shared" si="27"/>
        <v>20950</v>
      </c>
      <c r="DD41" s="472">
        <v>0.17</v>
      </c>
      <c r="DE41" s="473">
        <f t="shared" si="28"/>
        <v>3562</v>
      </c>
      <c r="DF41" s="474">
        <f t="shared" si="29"/>
        <v>24512</v>
      </c>
    </row>
    <row r="42" customHeight="1" spans="1:110">
      <c r="A42" s="340" t="s">
        <v>1565</v>
      </c>
      <c r="B42" s="340" t="s">
        <v>1566</v>
      </c>
      <c r="C42" s="340" t="s">
        <v>1567</v>
      </c>
      <c r="D42" s="340"/>
      <c r="E42" s="340" t="s">
        <v>1568</v>
      </c>
      <c r="F42" s="340" t="s">
        <v>1544</v>
      </c>
      <c r="G42" s="340" t="s">
        <v>1426</v>
      </c>
      <c r="H42" s="341">
        <v>1</v>
      </c>
      <c r="I42" s="341">
        <v>1</v>
      </c>
      <c r="J42" s="360" t="s">
        <v>1569</v>
      </c>
      <c r="K42" s="360" t="s">
        <v>1569</v>
      </c>
      <c r="L42" s="360"/>
      <c r="M42" s="360"/>
      <c r="N42" s="361"/>
      <c r="O42" s="361"/>
      <c r="P42" s="362" t="s">
        <v>1570</v>
      </c>
      <c r="Q42" s="379"/>
      <c r="R42" s="379"/>
      <c r="S42" s="380">
        <f t="shared" si="14"/>
        <v>0</v>
      </c>
      <c r="T42" s="381">
        <f>[27]机器设备其他费用调查表!$C$20</f>
        <v>0.1905</v>
      </c>
      <c r="U42" s="380">
        <f t="shared" si="15"/>
        <v>0</v>
      </c>
      <c r="V42" s="379">
        <v>3200</v>
      </c>
      <c r="W42" s="380">
        <f t="shared" si="16"/>
        <v>3200</v>
      </c>
      <c r="X42" s="372" t="s">
        <v>1348</v>
      </c>
      <c r="Y42" s="372" t="s">
        <v>1484</v>
      </c>
      <c r="Z42" s="387">
        <v>100</v>
      </c>
      <c r="AA42" s="387">
        <v>101.3</v>
      </c>
      <c r="AB42" s="387">
        <v>102.4143</v>
      </c>
      <c r="AC42" s="387">
        <v>100.9804998</v>
      </c>
      <c r="AD42" s="387">
        <v>98.5569678048</v>
      </c>
      <c r="AE42" s="387">
        <v>99.2468665794336</v>
      </c>
      <c r="AF42" s="387">
        <v>103.712975575508</v>
      </c>
      <c r="AG42" s="387">
        <v>100.186734405941</v>
      </c>
      <c r="AH42" s="387">
        <v>102.290655828466</v>
      </c>
      <c r="AI42" s="387">
        <v>104.745631568349</v>
      </c>
      <c r="AJ42" s="387">
        <v>105.059868463054</v>
      </c>
      <c r="AK42" s="387">
        <v>107.896484911556</v>
      </c>
      <c r="AL42" s="387">
        <v>109.838621639964</v>
      </c>
      <c r="AM42" s="387">
        <v>112.364909937683</v>
      </c>
      <c r="AN42" s="387">
        <v>109.892881919054</v>
      </c>
      <c r="AO42" s="387">
        <v>108.464274454107</v>
      </c>
      <c r="AP42" s="387">
        <v>111.501274138822</v>
      </c>
      <c r="AQ42" s="387">
        <v>108.82524355949</v>
      </c>
      <c r="AR42" s="387">
        <v>104.363408573551</v>
      </c>
      <c r="AS42" s="387">
        <v>104.05031834783</v>
      </c>
      <c r="AT42" s="387">
        <v>107.067777579917</v>
      </c>
      <c r="AU42" s="387" t="e">
        <v>#REF!</v>
      </c>
      <c r="AV42" s="386">
        <f t="shared" si="2"/>
        <v>2011</v>
      </c>
      <c r="AW42" s="395">
        <f t="shared" si="3"/>
        <v>99.2468665794336</v>
      </c>
      <c r="AX42" s="396">
        <f t="shared" si="4"/>
        <v>0.992468665794336</v>
      </c>
      <c r="AY42" s="397">
        <f t="shared" si="5"/>
        <v>3176</v>
      </c>
      <c r="AZ42" s="398" t="s">
        <v>1270</v>
      </c>
      <c r="BA42" s="372">
        <v>0.01</v>
      </c>
      <c r="BB42" s="380">
        <f t="shared" si="30"/>
        <v>31.76</v>
      </c>
      <c r="BC42" s="372">
        <v>0.1</v>
      </c>
      <c r="BD42" s="380">
        <f t="shared" si="31"/>
        <v>317.6</v>
      </c>
      <c r="BE42" s="378" t="s">
        <v>1471</v>
      </c>
      <c r="BF42" s="372">
        <v>0.02</v>
      </c>
      <c r="BG42" s="380">
        <f t="shared" si="32"/>
        <v>63.52</v>
      </c>
      <c r="BH42" s="398" t="s">
        <v>1396</v>
      </c>
      <c r="BI42" s="404">
        <v>0.0351</v>
      </c>
      <c r="BJ42" s="380">
        <f t="shared" si="6"/>
        <v>125.969688</v>
      </c>
      <c r="BK42" s="405">
        <v>0.012</v>
      </c>
      <c r="BL42" s="398"/>
      <c r="BM42" s="412"/>
      <c r="BN42" s="380">
        <f t="shared" si="7"/>
        <v>0</v>
      </c>
      <c r="BO42" s="398" t="s">
        <v>1428</v>
      </c>
      <c r="BP42" s="398">
        <f t="shared" si="17"/>
        <v>461.47</v>
      </c>
      <c r="BQ42" s="398">
        <f t="shared" si="18"/>
        <v>3.15</v>
      </c>
      <c r="BR42" s="398">
        <f t="shared" si="19"/>
        <v>31.47</v>
      </c>
      <c r="BS42" s="398">
        <f t="shared" si="8"/>
        <v>6.29</v>
      </c>
      <c r="BT42" s="398">
        <f t="shared" si="9"/>
        <v>4.69262988679245</v>
      </c>
      <c r="BU42" s="398">
        <f t="shared" si="20"/>
        <v>507.072629886793</v>
      </c>
      <c r="BV42" s="398" t="s">
        <v>1472</v>
      </c>
      <c r="BW42" s="424">
        <f t="shared" si="33"/>
        <v>0</v>
      </c>
      <c r="BX42" s="424">
        <f t="shared" si="34"/>
        <v>0</v>
      </c>
      <c r="BY42" s="397">
        <f t="shared" si="10"/>
        <v>3207.77705811321</v>
      </c>
      <c r="BZ42" s="425">
        <f t="shared" si="21"/>
        <v>3208</v>
      </c>
      <c r="CA42" s="380" t="e">
        <f t="shared" si="35"/>
        <v>#DIV/0!</v>
      </c>
      <c r="CB42" s="426" t="str">
        <f t="shared" si="36"/>
        <v/>
      </c>
      <c r="CC42" s="441">
        <v>8</v>
      </c>
      <c r="CD42" s="442">
        <f t="shared" si="11"/>
        <v>96</v>
      </c>
      <c r="CE42" s="443" t="str">
        <f t="shared" si="37"/>
        <v>2011-04-02</v>
      </c>
      <c r="CF42" s="444">
        <v>42277</v>
      </c>
      <c r="CG42" s="442">
        <f t="shared" si="12"/>
        <v>53</v>
      </c>
      <c r="CH42" s="426" t="str">
        <f t="shared" si="22"/>
        <v/>
      </c>
      <c r="CI42" s="398"/>
      <c r="CJ42" s="445" t="str">
        <f t="shared" si="23"/>
        <v>经济年限</v>
      </c>
      <c r="CK42" s="451">
        <f t="shared" si="39"/>
        <v>0.447916666666667</v>
      </c>
      <c r="CL42" s="398"/>
      <c r="CM42" s="398"/>
      <c r="CN42" s="398"/>
      <c r="CO42" s="398"/>
      <c r="CP42" s="398"/>
      <c r="CQ42" s="398"/>
      <c r="CR42" s="454">
        <f t="shared" si="40"/>
        <v>0.447916666666667</v>
      </c>
      <c r="CS42" s="461" t="str">
        <f t="shared" si="24"/>
        <v/>
      </c>
      <c r="CT42" s="398" t="s">
        <v>1477</v>
      </c>
      <c r="CU42" s="462">
        <v>0.95</v>
      </c>
      <c r="CV42" s="462">
        <v>0.96</v>
      </c>
      <c r="CW42" s="462">
        <v>0.97</v>
      </c>
      <c r="CX42" s="462">
        <v>0.98</v>
      </c>
      <c r="CY42" s="462">
        <v>0.99</v>
      </c>
      <c r="CZ42" s="462">
        <v>0.94</v>
      </c>
      <c r="DA42" s="469">
        <f t="shared" si="25"/>
        <v>0.80678106432</v>
      </c>
      <c r="DB42" s="470">
        <f t="shared" si="26"/>
        <v>45</v>
      </c>
      <c r="DC42" s="471">
        <f t="shared" si="27"/>
        <v>1444</v>
      </c>
      <c r="DD42" s="472">
        <v>0.17</v>
      </c>
      <c r="DE42" s="473">
        <f t="shared" si="28"/>
        <v>245</v>
      </c>
      <c r="DF42" s="474">
        <f t="shared" si="29"/>
        <v>1689</v>
      </c>
    </row>
    <row r="43" customHeight="1" spans="1:110">
      <c r="A43" s="340" t="s">
        <v>1571</v>
      </c>
      <c r="B43" s="340" t="s">
        <v>1572</v>
      </c>
      <c r="C43" s="340" t="s">
        <v>1573</v>
      </c>
      <c r="D43" s="340"/>
      <c r="E43" s="340">
        <v>0</v>
      </c>
      <c r="F43" s="340" t="s">
        <v>1467</v>
      </c>
      <c r="G43" s="340" t="s">
        <v>1435</v>
      </c>
      <c r="H43" s="341">
        <v>1</v>
      </c>
      <c r="I43" s="341">
        <v>1</v>
      </c>
      <c r="J43" s="360" t="s">
        <v>1569</v>
      </c>
      <c r="K43" s="360" t="s">
        <v>1569</v>
      </c>
      <c r="L43" s="360"/>
      <c r="M43" s="360"/>
      <c r="N43" s="361"/>
      <c r="O43" s="361"/>
      <c r="P43" s="362" t="s">
        <v>1574</v>
      </c>
      <c r="Q43" s="379"/>
      <c r="R43" s="379"/>
      <c r="S43" s="380">
        <f t="shared" si="14"/>
        <v>0</v>
      </c>
      <c r="T43" s="381">
        <f>[27]机器设备其他费用调查表!$C$20</f>
        <v>0.1905</v>
      </c>
      <c r="U43" s="380">
        <f t="shared" si="15"/>
        <v>0</v>
      </c>
      <c r="V43" s="379"/>
      <c r="W43" s="380">
        <f t="shared" si="16"/>
        <v>0</v>
      </c>
      <c r="X43" s="372" t="s">
        <v>1348</v>
      </c>
      <c r="Y43" s="372" t="s">
        <v>1484</v>
      </c>
      <c r="Z43" s="387">
        <v>100</v>
      </c>
      <c r="AA43" s="387">
        <v>101.3</v>
      </c>
      <c r="AB43" s="387">
        <v>102.4143</v>
      </c>
      <c r="AC43" s="387">
        <v>100.9804998</v>
      </c>
      <c r="AD43" s="387">
        <v>98.5569678048</v>
      </c>
      <c r="AE43" s="387">
        <v>99.2468665794336</v>
      </c>
      <c r="AF43" s="387">
        <v>103.712975575508</v>
      </c>
      <c r="AG43" s="387">
        <v>100.186734405941</v>
      </c>
      <c r="AH43" s="387">
        <v>102.290655828466</v>
      </c>
      <c r="AI43" s="387">
        <v>104.745631568349</v>
      </c>
      <c r="AJ43" s="387">
        <v>105.059868463054</v>
      </c>
      <c r="AK43" s="387">
        <v>107.896484911556</v>
      </c>
      <c r="AL43" s="387">
        <v>109.838621639964</v>
      </c>
      <c r="AM43" s="387">
        <v>112.364909937683</v>
      </c>
      <c r="AN43" s="387">
        <v>109.892881919054</v>
      </c>
      <c r="AO43" s="387">
        <v>108.464274454107</v>
      </c>
      <c r="AP43" s="387">
        <v>111.501274138822</v>
      </c>
      <c r="AQ43" s="387">
        <v>108.82524355949</v>
      </c>
      <c r="AR43" s="387">
        <v>104.363408573551</v>
      </c>
      <c r="AS43" s="387">
        <v>104.05031834783</v>
      </c>
      <c r="AT43" s="387">
        <v>107.067777579917</v>
      </c>
      <c r="AU43" s="387" t="e">
        <v>#REF!</v>
      </c>
      <c r="AV43" s="386">
        <f t="shared" si="2"/>
        <v>2011</v>
      </c>
      <c r="AW43" s="395">
        <f t="shared" si="3"/>
        <v>99.2468665794336</v>
      </c>
      <c r="AX43" s="396">
        <f t="shared" si="4"/>
        <v>0.992468665794336</v>
      </c>
      <c r="AY43" s="397">
        <f t="shared" si="5"/>
        <v>0</v>
      </c>
      <c r="AZ43" s="398" t="s">
        <v>1270</v>
      </c>
      <c r="BA43" s="372">
        <v>0.01</v>
      </c>
      <c r="BB43" s="380"/>
      <c r="BC43" s="372">
        <v>0.1</v>
      </c>
      <c r="BD43" s="380"/>
      <c r="BE43" s="378" t="s">
        <v>1471</v>
      </c>
      <c r="BF43" s="372">
        <v>0.02</v>
      </c>
      <c r="BG43" s="380"/>
      <c r="BH43" s="398" t="s">
        <v>1396</v>
      </c>
      <c r="BI43" s="404">
        <v>0.0351</v>
      </c>
      <c r="BJ43" s="380">
        <f t="shared" si="6"/>
        <v>0</v>
      </c>
      <c r="BK43" s="405">
        <v>0.012</v>
      </c>
      <c r="BL43" s="398"/>
      <c r="BM43" s="412"/>
      <c r="BN43" s="380">
        <f t="shared" si="7"/>
        <v>0</v>
      </c>
      <c r="BO43" s="398"/>
      <c r="BP43" s="398">
        <f t="shared" si="17"/>
        <v>0</v>
      </c>
      <c r="BQ43" s="398">
        <f t="shared" si="18"/>
        <v>0</v>
      </c>
      <c r="BR43" s="398">
        <f t="shared" si="19"/>
        <v>0</v>
      </c>
      <c r="BS43" s="398">
        <f t="shared" si="8"/>
        <v>0</v>
      </c>
      <c r="BT43" s="398">
        <f t="shared" si="9"/>
        <v>0</v>
      </c>
      <c r="BU43" s="398">
        <f t="shared" si="20"/>
        <v>0</v>
      </c>
      <c r="BV43" s="398" t="s">
        <v>1472</v>
      </c>
      <c r="BW43" s="424"/>
      <c r="BX43" s="424"/>
      <c r="BY43" s="397">
        <f t="shared" si="10"/>
        <v>0</v>
      </c>
      <c r="BZ43" s="425">
        <f t="shared" si="21"/>
        <v>0</v>
      </c>
      <c r="CA43" s="380"/>
      <c r="CB43" s="426"/>
      <c r="CC43" s="441"/>
      <c r="CD43" s="442"/>
      <c r="CE43" s="443"/>
      <c r="CF43" s="444">
        <v>42277</v>
      </c>
      <c r="CG43" s="442"/>
      <c r="CH43" s="426">
        <f t="shared" si="22"/>
        <v>0</v>
      </c>
      <c r="CI43" s="398"/>
      <c r="CJ43" s="445">
        <f t="shared" si="23"/>
        <v>0</v>
      </c>
      <c r="CK43" s="451" t="str">
        <f t="shared" si="39"/>
        <v/>
      </c>
      <c r="CL43" s="398"/>
      <c r="CM43" s="398"/>
      <c r="CN43" s="398"/>
      <c r="CO43" s="398"/>
      <c r="CP43" s="398"/>
      <c r="CQ43" s="398"/>
      <c r="CR43" s="454"/>
      <c r="CS43" s="461">
        <f t="shared" si="24"/>
        <v>0</v>
      </c>
      <c r="CT43" s="398" t="s">
        <v>1477</v>
      </c>
      <c r="CU43" s="462">
        <v>0.95</v>
      </c>
      <c r="CV43" s="462">
        <v>0.96</v>
      </c>
      <c r="CW43" s="462">
        <v>0.97</v>
      </c>
      <c r="CX43" s="462">
        <v>0.98</v>
      </c>
      <c r="CY43" s="462">
        <v>0.99</v>
      </c>
      <c r="CZ43" s="462">
        <v>0.94</v>
      </c>
      <c r="DA43" s="469">
        <f t="shared" si="25"/>
        <v>0.80678106432</v>
      </c>
      <c r="DB43" s="470">
        <f t="shared" si="26"/>
        <v>0</v>
      </c>
      <c r="DC43" s="471">
        <f t="shared" si="27"/>
        <v>0</v>
      </c>
      <c r="DD43" s="472">
        <v>0.17</v>
      </c>
      <c r="DE43" s="473">
        <f t="shared" si="28"/>
        <v>0</v>
      </c>
      <c r="DF43" s="474">
        <f t="shared" si="29"/>
        <v>0</v>
      </c>
    </row>
    <row r="44" customHeight="1" spans="1:110">
      <c r="A44" s="340" t="s">
        <v>1575</v>
      </c>
      <c r="B44" s="340" t="s">
        <v>1576</v>
      </c>
      <c r="C44" s="340" t="s">
        <v>1577</v>
      </c>
      <c r="D44" s="340"/>
      <c r="E44" s="340" t="s">
        <v>1578</v>
      </c>
      <c r="F44" s="340" t="s">
        <v>1579</v>
      </c>
      <c r="G44" s="340" t="s">
        <v>1426</v>
      </c>
      <c r="H44" s="341">
        <v>1</v>
      </c>
      <c r="I44" s="341">
        <v>1</v>
      </c>
      <c r="J44" s="360" t="s">
        <v>1580</v>
      </c>
      <c r="K44" s="360" t="s">
        <v>1580</v>
      </c>
      <c r="L44" s="360"/>
      <c r="M44" s="360"/>
      <c r="N44" s="361"/>
      <c r="O44" s="361"/>
      <c r="P44" s="362" t="s">
        <v>1581</v>
      </c>
      <c r="Q44" s="379"/>
      <c r="R44" s="379"/>
      <c r="S44" s="380">
        <f t="shared" si="14"/>
        <v>0</v>
      </c>
      <c r="T44" s="381">
        <f>[27]机器设备其他费用调查表!$C$20</f>
        <v>0.1905</v>
      </c>
      <c r="U44" s="380">
        <f t="shared" si="15"/>
        <v>0</v>
      </c>
      <c r="V44" s="379">
        <v>3500</v>
      </c>
      <c r="W44" s="380">
        <f t="shared" si="16"/>
        <v>3500</v>
      </c>
      <c r="X44" s="372" t="s">
        <v>1348</v>
      </c>
      <c r="Y44" s="372" t="s">
        <v>1484</v>
      </c>
      <c r="Z44" s="387">
        <v>100</v>
      </c>
      <c r="AA44" s="387">
        <v>101.3</v>
      </c>
      <c r="AB44" s="387">
        <v>102.4143</v>
      </c>
      <c r="AC44" s="387">
        <v>100.9804998</v>
      </c>
      <c r="AD44" s="387">
        <v>98.5569678048</v>
      </c>
      <c r="AE44" s="387">
        <v>99.2468665794336</v>
      </c>
      <c r="AF44" s="387">
        <v>103.712975575508</v>
      </c>
      <c r="AG44" s="387">
        <v>100.186734405941</v>
      </c>
      <c r="AH44" s="387">
        <v>102.290655828466</v>
      </c>
      <c r="AI44" s="387">
        <v>104.745631568349</v>
      </c>
      <c r="AJ44" s="387">
        <v>105.059868463054</v>
      </c>
      <c r="AK44" s="387">
        <v>107.896484911556</v>
      </c>
      <c r="AL44" s="387">
        <v>109.838621639964</v>
      </c>
      <c r="AM44" s="387">
        <v>112.364909937683</v>
      </c>
      <c r="AN44" s="387">
        <v>109.892881919054</v>
      </c>
      <c r="AO44" s="387">
        <v>108.464274454107</v>
      </c>
      <c r="AP44" s="387">
        <v>111.501274138822</v>
      </c>
      <c r="AQ44" s="387">
        <v>108.82524355949</v>
      </c>
      <c r="AR44" s="387">
        <v>104.363408573551</v>
      </c>
      <c r="AS44" s="387">
        <v>104.05031834783</v>
      </c>
      <c r="AT44" s="387">
        <v>107.067777579917</v>
      </c>
      <c r="AU44" s="387" t="e">
        <v>#REF!</v>
      </c>
      <c r="AV44" s="386">
        <f t="shared" si="2"/>
        <v>2011</v>
      </c>
      <c r="AW44" s="395">
        <f t="shared" si="3"/>
        <v>99.2468665794336</v>
      </c>
      <c r="AX44" s="396">
        <f t="shared" si="4"/>
        <v>0.992468665794336</v>
      </c>
      <c r="AY44" s="397">
        <f t="shared" si="5"/>
        <v>3474</v>
      </c>
      <c r="AZ44" s="398" t="s">
        <v>1270</v>
      </c>
      <c r="BA44" s="372">
        <v>0.01</v>
      </c>
      <c r="BB44" s="380">
        <f>AY44*BA44</f>
        <v>34.74</v>
      </c>
      <c r="BC44" s="372">
        <v>0.1</v>
      </c>
      <c r="BD44" s="380">
        <f>AY44*BC44</f>
        <v>347.4</v>
      </c>
      <c r="BE44" s="378" t="s">
        <v>1471</v>
      </c>
      <c r="BF44" s="372">
        <v>0.02</v>
      </c>
      <c r="BG44" s="380">
        <f>AY44*BF44</f>
        <v>69.48</v>
      </c>
      <c r="BH44" s="398" t="s">
        <v>1396</v>
      </c>
      <c r="BI44" s="404">
        <v>0.0351</v>
      </c>
      <c r="BJ44" s="380">
        <f t="shared" si="6"/>
        <v>137.789262</v>
      </c>
      <c r="BK44" s="405">
        <v>0.012</v>
      </c>
      <c r="BL44" s="398"/>
      <c r="BM44" s="412"/>
      <c r="BN44" s="380">
        <f t="shared" si="7"/>
        <v>0</v>
      </c>
      <c r="BO44" s="398" t="s">
        <v>1428</v>
      </c>
      <c r="BP44" s="398">
        <f t="shared" si="17"/>
        <v>504.77</v>
      </c>
      <c r="BQ44" s="398">
        <f t="shared" si="18"/>
        <v>3.44</v>
      </c>
      <c r="BR44" s="398">
        <f t="shared" si="19"/>
        <v>34.43</v>
      </c>
      <c r="BS44" s="398">
        <f t="shared" si="8"/>
        <v>6.89</v>
      </c>
      <c r="BT44" s="398">
        <f t="shared" si="9"/>
        <v>5.13293332075472</v>
      </c>
      <c r="BU44" s="398">
        <f t="shared" si="20"/>
        <v>554.662933320755</v>
      </c>
      <c r="BV44" s="398" t="s">
        <v>1472</v>
      </c>
      <c r="BW44" s="424">
        <f>IF(N44=0,0,IF(AY44+BB44+BD44+BG44+BJ44=0,0,AY44/(AY44+BB44+BD44+BG44+BJ44)*100))</f>
        <v>0</v>
      </c>
      <c r="BX44" s="424">
        <f>O44*0.17*BW44/100*0.25</f>
        <v>0</v>
      </c>
      <c r="BY44" s="397">
        <f t="shared" si="10"/>
        <v>3508.74632867924</v>
      </c>
      <c r="BZ44" s="425">
        <f t="shared" si="21"/>
        <v>3509</v>
      </c>
      <c r="CA44" s="380" t="e">
        <f>(BZ44-N44)/N44*100</f>
        <v>#DIV/0!</v>
      </c>
      <c r="CB44" s="426" t="str">
        <f>IF(N44=0,"",IF(CA44&gt;30,"核实",IF(CA44&lt;-30,"核实","")))</f>
        <v/>
      </c>
      <c r="CC44" s="441">
        <v>8</v>
      </c>
      <c r="CD44" s="442">
        <f t="shared" si="11"/>
        <v>96</v>
      </c>
      <c r="CE44" s="443" t="str">
        <f t="shared" si="37"/>
        <v>2011-04-15</v>
      </c>
      <c r="CF44" s="444">
        <v>42277</v>
      </c>
      <c r="CG44" s="442">
        <f t="shared" si="12"/>
        <v>53</v>
      </c>
      <c r="CH44" s="426" t="str">
        <f t="shared" si="22"/>
        <v/>
      </c>
      <c r="CI44" s="398"/>
      <c r="CJ44" s="445" t="str">
        <f t="shared" si="23"/>
        <v>经济年限</v>
      </c>
      <c r="CK44" s="451">
        <f t="shared" si="39"/>
        <v>0.447916666666667</v>
      </c>
      <c r="CL44" s="398"/>
      <c r="CM44" s="398"/>
      <c r="CN44" s="398"/>
      <c r="CO44" s="398"/>
      <c r="CP44" s="398"/>
      <c r="CQ44" s="398"/>
      <c r="CR44" s="454">
        <f>(ROUND((CK44-0)*100/5,0)*5/100)</f>
        <v>0.45</v>
      </c>
      <c r="CS44" s="461" t="str">
        <f t="shared" si="24"/>
        <v/>
      </c>
      <c r="CT44" s="398" t="s">
        <v>1477</v>
      </c>
      <c r="CU44" s="462">
        <v>0.95</v>
      </c>
      <c r="CV44" s="462">
        <v>0.96</v>
      </c>
      <c r="CW44" s="462">
        <v>0.97</v>
      </c>
      <c r="CX44" s="462">
        <v>0.98</v>
      </c>
      <c r="CY44" s="462">
        <v>0.99</v>
      </c>
      <c r="CZ44" s="462">
        <v>0.94</v>
      </c>
      <c r="DA44" s="469">
        <f t="shared" si="25"/>
        <v>0.80678106432</v>
      </c>
      <c r="DB44" s="470">
        <f t="shared" si="26"/>
        <v>45</v>
      </c>
      <c r="DC44" s="471">
        <f t="shared" si="27"/>
        <v>1579</v>
      </c>
      <c r="DD44" s="472">
        <v>0.17</v>
      </c>
      <c r="DE44" s="473">
        <f t="shared" si="28"/>
        <v>268</v>
      </c>
      <c r="DF44" s="474">
        <f t="shared" si="29"/>
        <v>1847</v>
      </c>
    </row>
    <row r="45" customHeight="1" spans="1:110">
      <c r="A45" s="340" t="s">
        <v>1582</v>
      </c>
      <c r="B45" s="340" t="s">
        <v>1583</v>
      </c>
      <c r="C45" s="340" t="s">
        <v>1584</v>
      </c>
      <c r="D45" s="340"/>
      <c r="E45" s="340">
        <v>0</v>
      </c>
      <c r="F45" s="340" t="s">
        <v>1585</v>
      </c>
      <c r="G45" s="340" t="s">
        <v>1435</v>
      </c>
      <c r="H45" s="341">
        <v>1</v>
      </c>
      <c r="I45" s="341">
        <v>1</v>
      </c>
      <c r="J45" s="360" t="s">
        <v>1586</v>
      </c>
      <c r="K45" s="360" t="s">
        <v>1586</v>
      </c>
      <c r="L45" s="360"/>
      <c r="M45" s="360"/>
      <c r="N45" s="361"/>
      <c r="O45" s="361"/>
      <c r="P45" s="362" t="s">
        <v>1587</v>
      </c>
      <c r="Q45" s="379"/>
      <c r="R45" s="379"/>
      <c r="S45" s="379"/>
      <c r="T45" s="379"/>
      <c r="U45" s="379"/>
      <c r="V45" s="379"/>
      <c r="W45" s="380"/>
      <c r="X45" s="372" t="s">
        <v>1348</v>
      </c>
      <c r="Y45" s="372" t="s">
        <v>1484</v>
      </c>
      <c r="Z45" s="387">
        <v>100</v>
      </c>
      <c r="AA45" s="387">
        <v>101.3</v>
      </c>
      <c r="AB45" s="387">
        <v>102.4143</v>
      </c>
      <c r="AC45" s="387">
        <v>100.9804998</v>
      </c>
      <c r="AD45" s="387">
        <v>98.5569678048</v>
      </c>
      <c r="AE45" s="387">
        <v>99.2468665794336</v>
      </c>
      <c r="AF45" s="387">
        <v>103.712975575508</v>
      </c>
      <c r="AG45" s="387">
        <v>100.186734405941</v>
      </c>
      <c r="AH45" s="387">
        <v>102.290655828466</v>
      </c>
      <c r="AI45" s="387">
        <v>104.745631568349</v>
      </c>
      <c r="AJ45" s="387">
        <v>105.059868463054</v>
      </c>
      <c r="AK45" s="387">
        <v>107.896484911556</v>
      </c>
      <c r="AL45" s="387">
        <v>109.838621639964</v>
      </c>
      <c r="AM45" s="387">
        <v>112.364909937683</v>
      </c>
      <c r="AN45" s="387">
        <v>109.892881919054</v>
      </c>
      <c r="AO45" s="387">
        <v>108.464274454107</v>
      </c>
      <c r="AP45" s="387">
        <v>111.501274138822</v>
      </c>
      <c r="AQ45" s="387">
        <v>108.82524355949</v>
      </c>
      <c r="AR45" s="387">
        <v>104.363408573551</v>
      </c>
      <c r="AS45" s="387">
        <v>104.05031834783</v>
      </c>
      <c r="AT45" s="387">
        <v>107.067777579917</v>
      </c>
      <c r="AU45" s="387" t="e">
        <v>#REF!</v>
      </c>
      <c r="AV45" s="386">
        <f t="shared" si="2"/>
        <v>2011</v>
      </c>
      <c r="AW45" s="395">
        <f t="shared" si="3"/>
        <v>99.2468665794336</v>
      </c>
      <c r="AX45" s="396">
        <f t="shared" si="4"/>
        <v>0.992468665794336</v>
      </c>
      <c r="AY45" s="397">
        <f t="shared" si="5"/>
        <v>0</v>
      </c>
      <c r="AZ45" s="398" t="s">
        <v>1270</v>
      </c>
      <c r="BA45" s="372">
        <v>0.01</v>
      </c>
      <c r="BB45" s="380"/>
      <c r="BC45" s="372">
        <v>0.1</v>
      </c>
      <c r="BD45" s="380"/>
      <c r="BE45" s="378" t="s">
        <v>1471</v>
      </c>
      <c r="BF45" s="372">
        <v>0.02</v>
      </c>
      <c r="BG45" s="380"/>
      <c r="BH45" s="398"/>
      <c r="BI45" s="404">
        <v>0</v>
      </c>
      <c r="BJ45" s="380"/>
      <c r="BK45" s="405">
        <v>0.012</v>
      </c>
      <c r="BL45" s="398"/>
      <c r="BM45" s="412"/>
      <c r="BN45" s="380">
        <f>IF($AY45&lt;50000,0,AY45*BL45/12*BM45+(BB45+BG45+BJ45)*BL45/12*BM45*0.5)</f>
        <v>0</v>
      </c>
      <c r="BO45" s="398"/>
      <c r="BP45" s="398"/>
      <c r="BQ45" s="398"/>
      <c r="BR45" s="398"/>
      <c r="BS45" s="398"/>
      <c r="BT45" s="398"/>
      <c r="BU45" s="398"/>
      <c r="BV45" s="398"/>
      <c r="BW45" s="424"/>
      <c r="BX45" s="424"/>
      <c r="BY45" s="397">
        <f>IF(BO45="扣除进项税",AY45+BB45+BD45+BG45+BJ45+BN45-#REF!-#REF!-#REF!-#REF!,AY45+BB45+BD45+BG45+BJ45+BN45)</f>
        <v>0</v>
      </c>
      <c r="BZ45" s="425"/>
      <c r="CA45" s="380"/>
      <c r="CB45" s="426"/>
      <c r="CC45" s="441"/>
      <c r="CD45" s="442"/>
      <c r="CE45" s="443"/>
      <c r="CF45" s="444"/>
      <c r="CG45" s="442"/>
      <c r="CH45" s="426">
        <f t="shared" si="22"/>
        <v>0</v>
      </c>
      <c r="CI45" s="398"/>
      <c r="CJ45" s="445"/>
      <c r="CK45" s="451"/>
      <c r="CL45" s="398"/>
      <c r="CM45" s="398"/>
      <c r="CN45" s="398"/>
      <c r="CO45" s="398"/>
      <c r="CP45" s="398"/>
      <c r="CQ45" s="398"/>
      <c r="CR45" s="454"/>
      <c r="CS45" s="461">
        <f t="shared" si="24"/>
        <v>0</v>
      </c>
      <c r="CT45" s="398"/>
      <c r="CU45" s="462"/>
      <c r="CV45" s="462"/>
      <c r="CW45" s="462"/>
      <c r="CX45" s="462"/>
      <c r="CY45" s="462"/>
      <c r="CZ45" s="462"/>
      <c r="DA45" s="469">
        <f t="shared" si="25"/>
        <v>0</v>
      </c>
      <c r="DB45" s="470">
        <f t="shared" si="26"/>
        <v>0</v>
      </c>
      <c r="DC45" s="473"/>
      <c r="DD45" s="473"/>
      <c r="DE45" s="473"/>
      <c r="DF45" s="474">
        <f t="shared" ref="DF45:DF51" si="41">ROUND(IF(DB45=0,0,BZ45*DB45/100),0)</f>
        <v>0</v>
      </c>
    </row>
    <row r="46" customHeight="1" spans="1:110">
      <c r="A46" s="340" t="s">
        <v>1588</v>
      </c>
      <c r="B46" s="340" t="s">
        <v>1589</v>
      </c>
      <c r="C46" s="340" t="s">
        <v>1590</v>
      </c>
      <c r="D46" s="340"/>
      <c r="E46" s="340">
        <v>0</v>
      </c>
      <c r="F46" s="340" t="s">
        <v>1585</v>
      </c>
      <c r="G46" s="340" t="s">
        <v>1435</v>
      </c>
      <c r="H46" s="341">
        <v>1</v>
      </c>
      <c r="I46" s="341">
        <v>1</v>
      </c>
      <c r="J46" s="360" t="s">
        <v>1591</v>
      </c>
      <c r="K46" s="360" t="s">
        <v>1591</v>
      </c>
      <c r="L46" s="360"/>
      <c r="M46" s="360"/>
      <c r="N46" s="361"/>
      <c r="O46" s="361"/>
      <c r="P46" s="362" t="s">
        <v>1592</v>
      </c>
      <c r="Q46" s="379"/>
      <c r="R46" s="379"/>
      <c r="S46" s="379"/>
      <c r="T46" s="379"/>
      <c r="U46" s="379"/>
      <c r="V46" s="379"/>
      <c r="W46" s="380"/>
      <c r="X46" s="372" t="s">
        <v>1348</v>
      </c>
      <c r="Y46" s="372" t="s">
        <v>1470</v>
      </c>
      <c r="Z46" s="387">
        <v>100</v>
      </c>
      <c r="AA46" s="387">
        <v>99</v>
      </c>
      <c r="AB46" s="387">
        <v>98.604</v>
      </c>
      <c r="AC46" s="387">
        <v>98.998416</v>
      </c>
      <c r="AD46" s="387">
        <v>98.899417584</v>
      </c>
      <c r="AE46" s="387">
        <v>100.284009430176</v>
      </c>
      <c r="AF46" s="387">
        <v>102.38997362821</v>
      </c>
      <c r="AG46" s="387">
        <v>102.082803707325</v>
      </c>
      <c r="AH46" s="387">
        <v>104.839039407423</v>
      </c>
      <c r="AI46" s="387">
        <v>107.355176353201</v>
      </c>
      <c r="AJ46" s="387">
        <v>108.643438469439</v>
      </c>
      <c r="AK46" s="387">
        <v>110.599020361889</v>
      </c>
      <c r="AL46" s="387">
        <v>112.589802728403</v>
      </c>
      <c r="AM46" s="387">
        <v>115.179368191157</v>
      </c>
      <c r="AN46" s="387">
        <v>112.645422090951</v>
      </c>
      <c r="AO46" s="387">
        <v>111.181031603769</v>
      </c>
      <c r="AP46" s="387">
        <v>114.294100488674</v>
      </c>
      <c r="AQ46" s="387">
        <v>111.551042076946</v>
      </c>
      <c r="AR46" s="387">
        <v>106.977449351791</v>
      </c>
      <c r="AS46" s="387">
        <v>106.656517003736</v>
      </c>
      <c r="AT46" s="387">
        <v>109.749555996844</v>
      </c>
      <c r="AU46" s="387" t="e">
        <v>#REF!</v>
      </c>
      <c r="AV46" s="386">
        <f t="shared" si="2"/>
        <v>2011</v>
      </c>
      <c r="AW46" s="395">
        <f t="shared" si="3"/>
        <v>100.284009430176</v>
      </c>
      <c r="AX46" s="396">
        <f t="shared" si="4"/>
        <v>1.00284009430176</v>
      </c>
      <c r="AY46" s="397">
        <f t="shared" si="5"/>
        <v>0</v>
      </c>
      <c r="AZ46" s="398" t="s">
        <v>1270</v>
      </c>
      <c r="BA46" s="372">
        <v>0.01</v>
      </c>
      <c r="BB46" s="380"/>
      <c r="BC46" s="372">
        <v>0.1</v>
      </c>
      <c r="BD46" s="380"/>
      <c r="BE46" s="378" t="s">
        <v>1471</v>
      </c>
      <c r="BF46" s="372">
        <v>0.02</v>
      </c>
      <c r="BG46" s="380"/>
      <c r="BH46" s="398"/>
      <c r="BI46" s="404">
        <v>0</v>
      </c>
      <c r="BJ46" s="380"/>
      <c r="BK46" s="405">
        <v>0.012</v>
      </c>
      <c r="BL46" s="398"/>
      <c r="BM46" s="412"/>
      <c r="BN46" s="380">
        <f>IF($AY46&lt;50000,0,AY46*BL46/12*BM46+(BB46+BG46+BJ46)*BL46/12*BM46*0.5)</f>
        <v>0</v>
      </c>
      <c r="BO46" s="398"/>
      <c r="BP46" s="398"/>
      <c r="BQ46" s="398"/>
      <c r="BR46" s="398"/>
      <c r="BS46" s="398"/>
      <c r="BT46" s="398"/>
      <c r="BU46" s="398"/>
      <c r="BV46" s="398"/>
      <c r="BW46" s="424"/>
      <c r="BX46" s="424"/>
      <c r="BY46" s="397">
        <f>IF(BO46="扣除进项税",AY46+BB46+BD46+BG46+BJ46+BN46-#REF!-#REF!-#REF!-#REF!,AY46+BB46+BD46+BG46+BJ46+BN46)</f>
        <v>0</v>
      </c>
      <c r="BZ46" s="425"/>
      <c r="CA46" s="380"/>
      <c r="CB46" s="426"/>
      <c r="CC46" s="441"/>
      <c r="CD46" s="442"/>
      <c r="CE46" s="443"/>
      <c r="CF46" s="444"/>
      <c r="CG46" s="442"/>
      <c r="CH46" s="426">
        <f t="shared" si="22"/>
        <v>0</v>
      </c>
      <c r="CI46" s="398"/>
      <c r="CJ46" s="445"/>
      <c r="CK46" s="451"/>
      <c r="CL46" s="398"/>
      <c r="CM46" s="398"/>
      <c r="CN46" s="398"/>
      <c r="CO46" s="398"/>
      <c r="CP46" s="398"/>
      <c r="CQ46" s="398"/>
      <c r="CR46" s="454"/>
      <c r="CS46" s="461">
        <f t="shared" si="24"/>
        <v>0</v>
      </c>
      <c r="CT46" s="398"/>
      <c r="CU46" s="462"/>
      <c r="CV46" s="462"/>
      <c r="CW46" s="462"/>
      <c r="CX46" s="462"/>
      <c r="CY46" s="462"/>
      <c r="CZ46" s="462"/>
      <c r="DA46" s="469">
        <f t="shared" si="25"/>
        <v>0</v>
      </c>
      <c r="DB46" s="470">
        <f t="shared" si="26"/>
        <v>0</v>
      </c>
      <c r="DC46" s="473"/>
      <c r="DD46" s="473"/>
      <c r="DE46" s="473"/>
      <c r="DF46" s="474">
        <f t="shared" si="41"/>
        <v>0</v>
      </c>
    </row>
    <row r="47" customHeight="1" spans="1:110">
      <c r="A47" s="340" t="s">
        <v>1593</v>
      </c>
      <c r="B47" s="340" t="s">
        <v>1589</v>
      </c>
      <c r="C47" s="340" t="s">
        <v>1594</v>
      </c>
      <c r="D47" s="340"/>
      <c r="E47" s="340">
        <v>0</v>
      </c>
      <c r="F47" s="340" t="s">
        <v>1585</v>
      </c>
      <c r="G47" s="340" t="s">
        <v>1435</v>
      </c>
      <c r="H47" s="341">
        <v>1</v>
      </c>
      <c r="I47" s="341">
        <v>1</v>
      </c>
      <c r="J47" s="360" t="s">
        <v>1586</v>
      </c>
      <c r="K47" s="360" t="s">
        <v>1586</v>
      </c>
      <c r="L47" s="360"/>
      <c r="M47" s="360"/>
      <c r="N47" s="361"/>
      <c r="O47" s="361"/>
      <c r="P47" s="362" t="s">
        <v>1595</v>
      </c>
      <c r="Q47" s="379"/>
      <c r="R47" s="379"/>
      <c r="S47" s="379"/>
      <c r="T47" s="379"/>
      <c r="U47" s="379"/>
      <c r="V47" s="379"/>
      <c r="W47" s="380"/>
      <c r="X47" s="372" t="s">
        <v>1348</v>
      </c>
      <c r="Y47" s="372" t="s">
        <v>1596</v>
      </c>
      <c r="Z47" s="387">
        <v>100</v>
      </c>
      <c r="AA47" s="387">
        <v>99.2</v>
      </c>
      <c r="AB47" s="387">
        <v>97.9104</v>
      </c>
      <c r="AC47" s="387">
        <v>95.2668192</v>
      </c>
      <c r="AD47" s="387">
        <v>93.5520164544</v>
      </c>
      <c r="AE47" s="387">
        <v>90.9325599936768</v>
      </c>
      <c r="AF47" s="387">
        <v>90.0232343937401</v>
      </c>
      <c r="AG47" s="387">
        <v>87.1424908931404</v>
      </c>
      <c r="AH47" s="387">
        <v>84.9639286208119</v>
      </c>
      <c r="AI47" s="387">
        <v>82.9247943339124</v>
      </c>
      <c r="AJ47" s="387">
        <v>80.1053513265593</v>
      </c>
      <c r="AK47" s="387">
        <v>76.340399814211</v>
      </c>
      <c r="AL47" s="387">
        <v>72.5997202233147</v>
      </c>
      <c r="AM47" s="387">
        <v>74.2695137884509</v>
      </c>
      <c r="AN47" s="387">
        <v>72.635584485105</v>
      </c>
      <c r="AO47" s="387">
        <v>71.6913218867986</v>
      </c>
      <c r="AP47" s="387">
        <v>73.698678899629</v>
      </c>
      <c r="AQ47" s="387">
        <v>71.9299106060379</v>
      </c>
      <c r="AR47" s="387">
        <v>68.9807842711904</v>
      </c>
      <c r="AS47" s="387">
        <v>68.7738419183768</v>
      </c>
      <c r="AT47" s="387">
        <v>70.7682833340097</v>
      </c>
      <c r="AU47" s="387" t="e">
        <v>#REF!</v>
      </c>
      <c r="AV47" s="386">
        <f t="shared" si="2"/>
        <v>2011</v>
      </c>
      <c r="AW47" s="395">
        <f t="shared" si="3"/>
        <v>90.9325599936768</v>
      </c>
      <c r="AX47" s="396">
        <f t="shared" si="4"/>
        <v>0.909325599936768</v>
      </c>
      <c r="AY47" s="397">
        <f t="shared" si="5"/>
        <v>0</v>
      </c>
      <c r="AZ47" s="398" t="s">
        <v>1270</v>
      </c>
      <c r="BA47" s="372">
        <v>0.01</v>
      </c>
      <c r="BB47" s="380"/>
      <c r="BC47" s="372">
        <v>0.1</v>
      </c>
      <c r="BD47" s="380"/>
      <c r="BE47" s="378" t="s">
        <v>1471</v>
      </c>
      <c r="BF47" s="372">
        <v>0.02</v>
      </c>
      <c r="BG47" s="380"/>
      <c r="BH47" s="398"/>
      <c r="BI47" s="404">
        <v>0</v>
      </c>
      <c r="BJ47" s="380"/>
      <c r="BK47" s="405">
        <v>0.012</v>
      </c>
      <c r="BL47" s="398"/>
      <c r="BM47" s="412"/>
      <c r="BN47" s="380">
        <f>IF($AY47&lt;50000,0,AY47*BL47/12*BM47+(BB47+BG47+BJ47)*BL47/12*BM47*0.5)</f>
        <v>0</v>
      </c>
      <c r="BO47" s="398"/>
      <c r="BP47" s="398"/>
      <c r="BQ47" s="398"/>
      <c r="BR47" s="398"/>
      <c r="BS47" s="398"/>
      <c r="BT47" s="398"/>
      <c r="BU47" s="398"/>
      <c r="BV47" s="398"/>
      <c r="BW47" s="424"/>
      <c r="BX47" s="424"/>
      <c r="BY47" s="397">
        <f>IF(BO47="扣除进项税",AY47+BB47+BD47+BG47+BJ47+BN47-#REF!-#REF!-#REF!-#REF!,AY47+BB47+BD47+BG47+BJ47+BN47)</f>
        <v>0</v>
      </c>
      <c r="BZ47" s="425"/>
      <c r="CA47" s="380"/>
      <c r="CB47" s="426"/>
      <c r="CC47" s="441"/>
      <c r="CD47" s="442"/>
      <c r="CE47" s="443"/>
      <c r="CF47" s="444"/>
      <c r="CG47" s="442"/>
      <c r="CH47" s="426">
        <f t="shared" si="22"/>
        <v>0</v>
      </c>
      <c r="CI47" s="398"/>
      <c r="CJ47" s="445"/>
      <c r="CK47" s="451"/>
      <c r="CL47" s="398"/>
      <c r="CM47" s="398"/>
      <c r="CN47" s="398"/>
      <c r="CO47" s="398"/>
      <c r="CP47" s="398"/>
      <c r="CQ47" s="398"/>
      <c r="CR47" s="454"/>
      <c r="CS47" s="461">
        <f t="shared" si="24"/>
        <v>0</v>
      </c>
      <c r="CT47" s="398"/>
      <c r="CU47" s="462"/>
      <c r="CV47" s="462"/>
      <c r="CW47" s="462"/>
      <c r="CX47" s="462"/>
      <c r="CY47" s="462"/>
      <c r="CZ47" s="462"/>
      <c r="DA47" s="469">
        <f t="shared" si="25"/>
        <v>0</v>
      </c>
      <c r="DB47" s="470">
        <f t="shared" si="26"/>
        <v>0</v>
      </c>
      <c r="DC47" s="473"/>
      <c r="DD47" s="473"/>
      <c r="DE47" s="473"/>
      <c r="DF47" s="474">
        <f t="shared" si="41"/>
        <v>0</v>
      </c>
    </row>
    <row r="48" customHeight="1" spans="1:110">
      <c r="A48" s="340" t="s">
        <v>1597</v>
      </c>
      <c r="B48" s="340" t="s">
        <v>1589</v>
      </c>
      <c r="C48" s="340" t="s">
        <v>1598</v>
      </c>
      <c r="D48" s="340"/>
      <c r="E48" s="340">
        <v>0</v>
      </c>
      <c r="F48" s="340" t="s">
        <v>1585</v>
      </c>
      <c r="G48" s="340" t="s">
        <v>1435</v>
      </c>
      <c r="H48" s="341">
        <v>1</v>
      </c>
      <c r="I48" s="341">
        <v>1</v>
      </c>
      <c r="J48" s="360" t="s">
        <v>1586</v>
      </c>
      <c r="K48" s="360" t="s">
        <v>1586</v>
      </c>
      <c r="L48" s="360"/>
      <c r="M48" s="360"/>
      <c r="N48" s="361"/>
      <c r="O48" s="361"/>
      <c r="P48" s="362" t="s">
        <v>1599</v>
      </c>
      <c r="Q48" s="379"/>
      <c r="R48" s="379"/>
      <c r="S48" s="379"/>
      <c r="T48" s="379"/>
      <c r="U48" s="379"/>
      <c r="V48" s="379"/>
      <c r="W48" s="380"/>
      <c r="X48" s="372" t="s">
        <v>1348</v>
      </c>
      <c r="Y48" s="372" t="s">
        <v>1484</v>
      </c>
      <c r="Z48" s="387">
        <v>100</v>
      </c>
      <c r="AA48" s="387">
        <v>101.3</v>
      </c>
      <c r="AB48" s="387">
        <v>102.4143</v>
      </c>
      <c r="AC48" s="387">
        <v>100.9804998</v>
      </c>
      <c r="AD48" s="387">
        <v>98.5569678048</v>
      </c>
      <c r="AE48" s="387">
        <v>99.2468665794336</v>
      </c>
      <c r="AF48" s="387">
        <v>103.712975575508</v>
      </c>
      <c r="AG48" s="387">
        <v>100.186734405941</v>
      </c>
      <c r="AH48" s="387">
        <v>102.290655828466</v>
      </c>
      <c r="AI48" s="387">
        <v>104.745631568349</v>
      </c>
      <c r="AJ48" s="387">
        <v>105.059868463054</v>
      </c>
      <c r="AK48" s="387">
        <v>107.896484911556</v>
      </c>
      <c r="AL48" s="387">
        <v>109.838621639964</v>
      </c>
      <c r="AM48" s="387">
        <v>112.364909937683</v>
      </c>
      <c r="AN48" s="387">
        <v>109.892881919054</v>
      </c>
      <c r="AO48" s="387">
        <v>108.464274454107</v>
      </c>
      <c r="AP48" s="387">
        <v>111.501274138822</v>
      </c>
      <c r="AQ48" s="387">
        <v>108.82524355949</v>
      </c>
      <c r="AR48" s="387">
        <v>104.363408573551</v>
      </c>
      <c r="AS48" s="387">
        <v>104.05031834783</v>
      </c>
      <c r="AT48" s="387">
        <v>107.067777579917</v>
      </c>
      <c r="AU48" s="387" t="e">
        <v>#REF!</v>
      </c>
      <c r="AV48" s="386">
        <f t="shared" si="2"/>
        <v>2011</v>
      </c>
      <c r="AW48" s="395">
        <f t="shared" si="3"/>
        <v>99.2468665794336</v>
      </c>
      <c r="AX48" s="396">
        <f t="shared" si="4"/>
        <v>0.992468665794336</v>
      </c>
      <c r="AY48" s="397">
        <f t="shared" si="5"/>
        <v>0</v>
      </c>
      <c r="AZ48" s="398" t="s">
        <v>1270</v>
      </c>
      <c r="BA48" s="372">
        <v>0.01</v>
      </c>
      <c r="BB48" s="380"/>
      <c r="BC48" s="372">
        <v>0.1</v>
      </c>
      <c r="BD48" s="380"/>
      <c r="BE48" s="378" t="s">
        <v>1471</v>
      </c>
      <c r="BF48" s="372">
        <v>0.02</v>
      </c>
      <c r="BG48" s="380"/>
      <c r="BH48" s="398"/>
      <c r="BI48" s="404">
        <v>0</v>
      </c>
      <c r="BJ48" s="380"/>
      <c r="BK48" s="405">
        <v>0.012</v>
      </c>
      <c r="BL48" s="398"/>
      <c r="BM48" s="412"/>
      <c r="BN48" s="380">
        <f>IF($AY48&lt;50000,0,AY48*BL48/12*BM48+(BB48+BG48+BJ48)*BL48/12*BM48*0.5)</f>
        <v>0</v>
      </c>
      <c r="BO48" s="398"/>
      <c r="BP48" s="398"/>
      <c r="BQ48" s="398"/>
      <c r="BR48" s="398"/>
      <c r="BS48" s="398"/>
      <c r="BT48" s="398"/>
      <c r="BU48" s="398"/>
      <c r="BV48" s="398"/>
      <c r="BW48" s="424"/>
      <c r="BX48" s="424"/>
      <c r="BY48" s="397">
        <f>IF(BO48="扣除进项税",AY48+BB48+BD48+BG48+BJ48+BN48-#REF!-#REF!-#REF!-#REF!,AY48+BB48+BD48+BG48+BJ48+BN48)</f>
        <v>0</v>
      </c>
      <c r="BZ48" s="425"/>
      <c r="CA48" s="380"/>
      <c r="CB48" s="426"/>
      <c r="CC48" s="441"/>
      <c r="CD48" s="442"/>
      <c r="CE48" s="443"/>
      <c r="CF48" s="444"/>
      <c r="CG48" s="442"/>
      <c r="CH48" s="426">
        <f t="shared" si="22"/>
        <v>0</v>
      </c>
      <c r="CI48" s="398"/>
      <c r="CJ48" s="445"/>
      <c r="CK48" s="451"/>
      <c r="CL48" s="398"/>
      <c r="CM48" s="398"/>
      <c r="CN48" s="398"/>
      <c r="CO48" s="398"/>
      <c r="CP48" s="398"/>
      <c r="CQ48" s="398"/>
      <c r="CR48" s="454"/>
      <c r="CS48" s="461">
        <f t="shared" si="24"/>
        <v>0</v>
      </c>
      <c r="CT48" s="398"/>
      <c r="CU48" s="462"/>
      <c r="CV48" s="462"/>
      <c r="CW48" s="462"/>
      <c r="CX48" s="462"/>
      <c r="CY48" s="462"/>
      <c r="CZ48" s="462"/>
      <c r="DA48" s="469">
        <f t="shared" si="25"/>
        <v>0</v>
      </c>
      <c r="DB48" s="470">
        <f t="shared" si="26"/>
        <v>0</v>
      </c>
      <c r="DC48" s="473"/>
      <c r="DD48" s="473"/>
      <c r="DE48" s="473"/>
      <c r="DF48" s="474">
        <f t="shared" si="41"/>
        <v>0</v>
      </c>
    </row>
    <row r="49" customHeight="1" spans="1:110">
      <c r="A49" s="340" t="s">
        <v>1600</v>
      </c>
      <c r="B49" s="340" t="s">
        <v>1589</v>
      </c>
      <c r="C49" s="340" t="s">
        <v>1601</v>
      </c>
      <c r="D49" s="340"/>
      <c r="E49" s="340">
        <v>0</v>
      </c>
      <c r="F49" s="340" t="s">
        <v>1585</v>
      </c>
      <c r="G49" s="340" t="s">
        <v>1435</v>
      </c>
      <c r="H49" s="341">
        <v>1</v>
      </c>
      <c r="I49" s="341">
        <v>1</v>
      </c>
      <c r="J49" s="360" t="s">
        <v>1586</v>
      </c>
      <c r="K49" s="360" t="s">
        <v>1586</v>
      </c>
      <c r="L49" s="360"/>
      <c r="M49" s="360"/>
      <c r="N49" s="361"/>
      <c r="O49" s="361"/>
      <c r="P49" s="362" t="s">
        <v>1602</v>
      </c>
      <c r="Q49" s="379"/>
      <c r="R49" s="379"/>
      <c r="S49" s="379"/>
      <c r="T49" s="379"/>
      <c r="U49" s="379"/>
      <c r="V49" s="379"/>
      <c r="W49" s="380"/>
      <c r="X49" s="372" t="s">
        <v>1348</v>
      </c>
      <c r="Y49" s="372" t="s">
        <v>1484</v>
      </c>
      <c r="Z49" s="387">
        <v>100</v>
      </c>
      <c r="AA49" s="387">
        <v>101.3</v>
      </c>
      <c r="AB49" s="387">
        <v>102.4143</v>
      </c>
      <c r="AC49" s="387">
        <v>100.9804998</v>
      </c>
      <c r="AD49" s="387">
        <v>98.5569678048</v>
      </c>
      <c r="AE49" s="387">
        <v>99.2468665794336</v>
      </c>
      <c r="AF49" s="387">
        <v>103.712975575508</v>
      </c>
      <c r="AG49" s="387">
        <v>100.186734405941</v>
      </c>
      <c r="AH49" s="387">
        <v>102.290655828466</v>
      </c>
      <c r="AI49" s="387">
        <v>104.745631568349</v>
      </c>
      <c r="AJ49" s="387">
        <v>105.059868463054</v>
      </c>
      <c r="AK49" s="387">
        <v>107.896484911556</v>
      </c>
      <c r="AL49" s="387">
        <v>109.838621639964</v>
      </c>
      <c r="AM49" s="387">
        <v>112.364909937683</v>
      </c>
      <c r="AN49" s="387">
        <v>109.892881919054</v>
      </c>
      <c r="AO49" s="387">
        <v>108.464274454107</v>
      </c>
      <c r="AP49" s="387">
        <v>111.501274138822</v>
      </c>
      <c r="AQ49" s="387">
        <v>108.82524355949</v>
      </c>
      <c r="AR49" s="387">
        <v>104.363408573551</v>
      </c>
      <c r="AS49" s="387">
        <v>104.05031834783</v>
      </c>
      <c r="AT49" s="387">
        <v>107.067777579917</v>
      </c>
      <c r="AU49" s="387" t="e">
        <v>#REF!</v>
      </c>
      <c r="AV49" s="386">
        <f t="shared" si="2"/>
        <v>2011</v>
      </c>
      <c r="AW49" s="395">
        <f t="shared" si="3"/>
        <v>99.2468665794336</v>
      </c>
      <c r="AX49" s="396">
        <f t="shared" si="4"/>
        <v>0.992468665794336</v>
      </c>
      <c r="AY49" s="397">
        <f t="shared" si="5"/>
        <v>0</v>
      </c>
      <c r="AZ49" s="398" t="s">
        <v>1270</v>
      </c>
      <c r="BA49" s="372">
        <v>0.01</v>
      </c>
      <c r="BB49" s="380"/>
      <c r="BC49" s="372">
        <v>0.1</v>
      </c>
      <c r="BD49" s="380"/>
      <c r="BE49" s="378" t="s">
        <v>1471</v>
      </c>
      <c r="BF49" s="372">
        <v>0.02</v>
      </c>
      <c r="BG49" s="380"/>
      <c r="BH49" s="398"/>
      <c r="BI49" s="404">
        <v>0</v>
      </c>
      <c r="BJ49" s="380"/>
      <c r="BK49" s="405">
        <v>0.012</v>
      </c>
      <c r="BL49" s="398"/>
      <c r="BM49" s="412"/>
      <c r="BN49" s="380">
        <f>IF($AY49&lt;50000,0,AY49*BL49/12*BM49+(BB49+BG49+BJ49)*BL49/12*BM49*0.5)</f>
        <v>0</v>
      </c>
      <c r="BO49" s="398"/>
      <c r="BP49" s="398"/>
      <c r="BQ49" s="398"/>
      <c r="BR49" s="398"/>
      <c r="BS49" s="398"/>
      <c r="BT49" s="398"/>
      <c r="BU49" s="398"/>
      <c r="BV49" s="398"/>
      <c r="BW49" s="424"/>
      <c r="BX49" s="424"/>
      <c r="BY49" s="397">
        <f>IF(BO49="扣除进项税",AY49+BB49+BD49+BG49+BJ49+BN49-#REF!-#REF!-#REF!-#REF!,AY49+BB49+BD49+BG49+BJ49+BN49)</f>
        <v>0</v>
      </c>
      <c r="BZ49" s="425"/>
      <c r="CA49" s="380"/>
      <c r="CB49" s="426"/>
      <c r="CC49" s="441"/>
      <c r="CD49" s="442"/>
      <c r="CE49" s="443"/>
      <c r="CF49" s="444"/>
      <c r="CG49" s="442"/>
      <c r="CH49" s="426">
        <f t="shared" si="22"/>
        <v>0</v>
      </c>
      <c r="CI49" s="398"/>
      <c r="CJ49" s="445"/>
      <c r="CK49" s="451"/>
      <c r="CL49" s="398"/>
      <c r="CM49" s="398"/>
      <c r="CN49" s="398"/>
      <c r="CO49" s="398"/>
      <c r="CP49" s="398"/>
      <c r="CQ49" s="398"/>
      <c r="CR49" s="454"/>
      <c r="CS49" s="461">
        <f t="shared" si="24"/>
        <v>0</v>
      </c>
      <c r="CT49" s="398"/>
      <c r="CU49" s="462"/>
      <c r="CV49" s="462"/>
      <c r="CW49" s="462"/>
      <c r="CX49" s="462"/>
      <c r="CY49" s="462"/>
      <c r="CZ49" s="462"/>
      <c r="DA49" s="469">
        <f t="shared" si="25"/>
        <v>0</v>
      </c>
      <c r="DB49" s="470">
        <f t="shared" si="26"/>
        <v>0</v>
      </c>
      <c r="DC49" s="473"/>
      <c r="DD49" s="473"/>
      <c r="DE49" s="473"/>
      <c r="DF49" s="474">
        <f t="shared" si="41"/>
        <v>0</v>
      </c>
    </row>
    <row r="50" customHeight="1" spans="1:110">
      <c r="A50" s="342"/>
      <c r="B50" s="342"/>
      <c r="C50" s="342"/>
      <c r="D50" s="342"/>
      <c r="E50" s="342"/>
      <c r="F50" s="342"/>
      <c r="G50" s="342"/>
      <c r="H50" s="343"/>
      <c r="I50" s="343"/>
      <c r="J50" s="363"/>
      <c r="K50" s="363"/>
      <c r="L50" s="363"/>
      <c r="M50" s="363"/>
      <c r="N50" s="364"/>
      <c r="O50" s="365"/>
      <c r="P50" s="366"/>
      <c r="Q50" s="366"/>
      <c r="R50" s="366"/>
      <c r="S50" s="366"/>
      <c r="T50" s="366"/>
      <c r="U50" s="366"/>
      <c r="V50" s="366"/>
      <c r="W50" s="382"/>
      <c r="X50" s="372"/>
      <c r="Y50" s="372"/>
      <c r="Z50" s="388"/>
      <c r="AA50" s="388"/>
      <c r="AB50" s="389"/>
      <c r="AC50" s="389"/>
      <c r="AD50" s="389"/>
      <c r="AE50" s="389"/>
      <c r="AF50" s="389"/>
      <c r="AG50" s="389"/>
      <c r="AH50" s="389"/>
      <c r="AI50" s="389"/>
      <c r="AJ50" s="389"/>
      <c r="AK50" s="389"/>
      <c r="AL50" s="389"/>
      <c r="AM50" s="389"/>
      <c r="AN50" s="389"/>
      <c r="AO50" s="389"/>
      <c r="AP50" s="389"/>
      <c r="AQ50" s="389"/>
      <c r="AR50" s="389"/>
      <c r="AS50" s="389"/>
      <c r="AT50" s="389"/>
      <c r="AU50" s="389"/>
      <c r="AV50" s="391"/>
      <c r="AW50" s="388"/>
      <c r="AX50" s="399"/>
      <c r="AY50" s="382"/>
      <c r="AZ50" s="398"/>
      <c r="BA50" s="378"/>
      <c r="BB50" s="382"/>
      <c r="BC50" s="378"/>
      <c r="BD50" s="382"/>
      <c r="BE50" s="378"/>
      <c r="BF50" s="378"/>
      <c r="BG50" s="382"/>
      <c r="BH50" s="398"/>
      <c r="BI50" s="404"/>
      <c r="BJ50" s="382"/>
      <c r="BK50" s="405">
        <v>0.012</v>
      </c>
      <c r="BL50" s="406"/>
      <c r="BM50" s="413"/>
      <c r="BN50" s="380"/>
      <c r="BO50" s="398"/>
      <c r="BP50" s="398"/>
      <c r="BQ50" s="398"/>
      <c r="BR50" s="398"/>
      <c r="BS50" s="398"/>
      <c r="BT50" s="398"/>
      <c r="BU50" s="398"/>
      <c r="BV50" s="398"/>
      <c r="BW50" s="424"/>
      <c r="BX50" s="424"/>
      <c r="BY50" s="397">
        <f>IF(BO50="扣除进项税",AY50+BB50+BD50+BG50+BJ50+BN50-#REF!-#REF!-#REF!-#REF!,AY50+BB50+BD50+BG50+BJ50+BN50)</f>
        <v>0</v>
      </c>
      <c r="BZ50" s="427"/>
      <c r="CA50" s="428"/>
      <c r="CB50" s="429"/>
      <c r="CC50" s="441"/>
      <c r="CD50" s="428"/>
      <c r="CE50" s="446"/>
      <c r="CF50" s="447"/>
      <c r="CG50" s="428"/>
      <c r="CH50" s="426"/>
      <c r="CI50" s="398"/>
      <c r="CJ50" s="445"/>
      <c r="CK50" s="455"/>
      <c r="CL50" s="406"/>
      <c r="CM50" s="406"/>
      <c r="CN50" s="406"/>
      <c r="CO50" s="406"/>
      <c r="CP50" s="406"/>
      <c r="CQ50" s="406"/>
      <c r="CR50" s="454"/>
      <c r="CS50" s="461">
        <f t="shared" si="24"/>
        <v>0</v>
      </c>
      <c r="CT50" s="398"/>
      <c r="CU50" s="462"/>
      <c r="CV50" s="462"/>
      <c r="CW50" s="462"/>
      <c r="CX50" s="462"/>
      <c r="CY50" s="462"/>
      <c r="CZ50" s="462"/>
      <c r="DA50" s="469">
        <f t="shared" si="25"/>
        <v>0</v>
      </c>
      <c r="DB50" s="470">
        <f t="shared" si="26"/>
        <v>0</v>
      </c>
      <c r="DC50" s="473"/>
      <c r="DD50" s="473"/>
      <c r="DE50" s="473"/>
      <c r="DF50" s="474">
        <f t="shared" si="41"/>
        <v>0</v>
      </c>
    </row>
    <row r="51" customHeight="1" spans="1:110">
      <c r="A51" s="342"/>
      <c r="B51" s="342"/>
      <c r="C51" s="342"/>
      <c r="D51" s="342"/>
      <c r="E51" s="342"/>
      <c r="F51" s="342"/>
      <c r="G51" s="342"/>
      <c r="H51" s="344"/>
      <c r="I51" s="344"/>
      <c r="J51" s="342"/>
      <c r="K51" s="342"/>
      <c r="L51" s="342"/>
      <c r="M51" s="342"/>
      <c r="N51" s="364"/>
      <c r="O51" s="365"/>
      <c r="P51" s="366"/>
      <c r="Q51" s="366"/>
      <c r="R51" s="366"/>
      <c r="S51" s="366"/>
      <c r="T51" s="366"/>
      <c r="U51" s="366"/>
      <c r="V51" s="366"/>
      <c r="W51" s="382"/>
      <c r="X51" s="372"/>
      <c r="Y51" s="372"/>
      <c r="Z51" s="390"/>
      <c r="AA51" s="390"/>
      <c r="AB51" s="390"/>
      <c r="AC51" s="390"/>
      <c r="AD51" s="390"/>
      <c r="AE51" s="390"/>
      <c r="AF51" s="390"/>
      <c r="AG51" s="390"/>
      <c r="AH51" s="390"/>
      <c r="AI51" s="390"/>
      <c r="AJ51" s="390"/>
      <c r="AK51" s="390"/>
      <c r="AL51" s="390"/>
      <c r="AM51" s="390"/>
      <c r="AN51" s="390"/>
      <c r="AO51" s="390"/>
      <c r="AP51" s="390"/>
      <c r="AQ51" s="390"/>
      <c r="AR51" s="390"/>
      <c r="AS51" s="390"/>
      <c r="AT51" s="390"/>
      <c r="AU51" s="390"/>
      <c r="AV51" s="390"/>
      <c r="AW51" s="390"/>
      <c r="AX51" s="399"/>
      <c r="AY51" s="382"/>
      <c r="AZ51" s="398"/>
      <c r="BA51" s="378"/>
      <c r="BB51" s="382"/>
      <c r="BC51" s="400"/>
      <c r="BD51" s="382"/>
      <c r="BE51" s="382"/>
      <c r="BF51" s="378"/>
      <c r="BG51" s="382"/>
      <c r="BH51" s="398"/>
      <c r="BI51" s="404">
        <v>0</v>
      </c>
      <c r="BJ51" s="382">
        <f>$AY51*BI51</f>
        <v>0</v>
      </c>
      <c r="BK51" s="405">
        <v>0.012</v>
      </c>
      <c r="BL51" s="406"/>
      <c r="BM51" s="413"/>
      <c r="BN51" s="380">
        <f>IF($AY51&lt;50000,0,(AY51+BB51+BG51+BJ51)*BL51/12*BM51*0.5)</f>
        <v>0</v>
      </c>
      <c r="BO51" s="398"/>
      <c r="BP51" s="398"/>
      <c r="BQ51" s="398"/>
      <c r="BR51" s="398"/>
      <c r="BS51" s="398"/>
      <c r="BT51" s="398"/>
      <c r="BU51" s="398"/>
      <c r="BV51" s="398"/>
      <c r="BW51" s="424"/>
      <c r="BX51" s="424"/>
      <c r="BY51" s="397">
        <f>IF(BO51="扣除进项税",AY51+BB51+BD51+BG51+BJ51+BN51-#REF!-#REF!-#REF!-#REF!,AY51+BB51+BD51+BG51+BJ51+BN51)</f>
        <v>0</v>
      </c>
      <c r="BZ51" s="427"/>
      <c r="CA51" s="428"/>
      <c r="CB51" s="429"/>
      <c r="CC51" s="441"/>
      <c r="CD51" s="428"/>
      <c r="CE51" s="446"/>
      <c r="CF51" s="447"/>
      <c r="CG51" s="428"/>
      <c r="CH51" s="426">
        <f t="shared" si="22"/>
        <v>0</v>
      </c>
      <c r="CI51" s="398"/>
      <c r="CJ51" s="445"/>
      <c r="CK51" s="455"/>
      <c r="CL51" s="406"/>
      <c r="CM51" s="406"/>
      <c r="CN51" s="406"/>
      <c r="CO51" s="406"/>
      <c r="CP51" s="406"/>
      <c r="CQ51" s="406"/>
      <c r="CR51" s="454">
        <f>(ROUND((CK51-0)*100/5,0)*5/100)</f>
        <v>0</v>
      </c>
      <c r="CS51" s="461">
        <f t="shared" si="24"/>
        <v>0</v>
      </c>
      <c r="CT51" s="398"/>
      <c r="CU51" s="462"/>
      <c r="CV51" s="462"/>
      <c r="CW51" s="462"/>
      <c r="CX51" s="462"/>
      <c r="CY51" s="462"/>
      <c r="CZ51" s="462"/>
      <c r="DA51" s="469">
        <f t="shared" si="25"/>
        <v>0</v>
      </c>
      <c r="DB51" s="470">
        <f t="shared" si="26"/>
        <v>0</v>
      </c>
      <c r="DC51" s="473"/>
      <c r="DD51" s="473"/>
      <c r="DE51" s="473"/>
      <c r="DF51" s="474">
        <f t="shared" si="41"/>
        <v>0</v>
      </c>
    </row>
    <row r="52" customHeight="1" spans="1:110">
      <c r="A52" s="342"/>
      <c r="B52" s="342"/>
      <c r="C52" s="345" t="s">
        <v>1251</v>
      </c>
      <c r="D52" s="345"/>
      <c r="E52" s="346"/>
      <c r="F52" s="346"/>
      <c r="G52" s="346"/>
      <c r="H52" s="347">
        <f>SUM(H16:H51)</f>
        <v>36</v>
      </c>
      <c r="I52" s="347">
        <f>SUM(I16:I51)</f>
        <v>36</v>
      </c>
      <c r="J52" s="346"/>
      <c r="K52" s="346"/>
      <c r="L52" s="346"/>
      <c r="M52" s="346"/>
      <c r="N52" s="346"/>
      <c r="O52" s="346"/>
      <c r="P52" s="346"/>
      <c r="Q52" s="346"/>
      <c r="R52" s="346"/>
      <c r="S52" s="346"/>
      <c r="T52" s="346"/>
      <c r="U52" s="346"/>
      <c r="V52" s="383">
        <f>SUM(V16:V51)</f>
        <v>128375</v>
      </c>
      <c r="W52" s="383">
        <f>SUM(W16:W51)</f>
        <v>146360</v>
      </c>
      <c r="X52" s="383"/>
      <c r="Y52" s="383"/>
      <c r="Z52" s="383"/>
      <c r="AA52" s="383"/>
      <c r="AB52" s="383"/>
      <c r="AC52" s="383"/>
      <c r="AD52" s="383"/>
      <c r="AE52" s="383"/>
      <c r="AF52" s="383"/>
      <c r="AG52" s="383"/>
      <c r="AH52" s="383"/>
      <c r="AI52" s="383"/>
      <c r="AJ52" s="383"/>
      <c r="AK52" s="383"/>
      <c r="AL52" s="383"/>
      <c r="AM52" s="383"/>
      <c r="AN52" s="383"/>
      <c r="AO52" s="383"/>
      <c r="AP52" s="383"/>
      <c r="AQ52" s="383"/>
      <c r="AR52" s="383"/>
      <c r="AS52" s="383"/>
      <c r="AT52" s="383"/>
      <c r="AU52" s="383"/>
      <c r="AV52" s="383"/>
      <c r="AW52" s="383"/>
      <c r="AX52" s="383"/>
      <c r="AY52" s="383">
        <f>SUM(AY16:AY51)</f>
        <v>146336</v>
      </c>
      <c r="AZ52" s="383"/>
      <c r="BA52" s="383"/>
      <c r="BB52" s="383"/>
      <c r="BC52" s="383"/>
      <c r="BD52" s="383"/>
      <c r="BE52" s="383"/>
      <c r="BF52" s="383"/>
      <c r="BG52" s="383"/>
      <c r="BH52" s="383"/>
      <c r="BI52" s="383"/>
      <c r="BJ52" s="383">
        <f>$AY52*BI52</f>
        <v>0</v>
      </c>
      <c r="BK52" s="383"/>
      <c r="BL52" s="383"/>
      <c r="BM52" s="383"/>
      <c r="BN52" s="414"/>
      <c r="BO52" s="414"/>
      <c r="BP52" s="414"/>
      <c r="BQ52" s="414"/>
      <c r="BR52" s="414"/>
      <c r="BS52" s="414"/>
      <c r="BT52" s="414"/>
      <c r="BU52" s="414"/>
      <c r="BV52" s="383"/>
      <c r="BW52" s="383">
        <f>SUM(BW16:BW51)</f>
        <v>1624.39950652453</v>
      </c>
      <c r="BX52" s="383">
        <f>SUM(BX16:BX51)</f>
        <v>1077.25351934228</v>
      </c>
      <c r="BY52" s="383">
        <f>SUM(BY16:BY51)</f>
        <v>153154.514036019</v>
      </c>
      <c r="BZ52" s="383">
        <f>SUM(BZ16:BZ51)</f>
        <v>153158</v>
      </c>
      <c r="CA52" s="383"/>
      <c r="CB52" s="430"/>
      <c r="CC52" s="383"/>
      <c r="CD52" s="383"/>
      <c r="CE52" s="383"/>
      <c r="CF52" s="448"/>
      <c r="CG52" s="430"/>
      <c r="CH52" s="449"/>
      <c r="CI52" s="414"/>
      <c r="CJ52" s="450"/>
      <c r="CK52" s="456"/>
      <c r="CL52" s="383"/>
      <c r="CM52" s="383"/>
      <c r="CN52" s="383"/>
      <c r="CO52" s="383"/>
      <c r="CP52" s="383"/>
      <c r="CQ52" s="383"/>
      <c r="CR52" s="457"/>
      <c r="CS52" s="457"/>
      <c r="CT52" s="414"/>
      <c r="CU52" s="457"/>
      <c r="CV52" s="457"/>
      <c r="CW52" s="457"/>
      <c r="CX52" s="457"/>
      <c r="CY52" s="457"/>
      <c r="CZ52" s="457"/>
      <c r="DA52" s="457"/>
      <c r="DB52" s="383"/>
      <c r="DC52" s="383"/>
      <c r="DD52" s="383"/>
      <c r="DE52" s="383"/>
      <c r="DF52" s="383">
        <f>SUM(DF16:DF51)</f>
        <v>60790</v>
      </c>
    </row>
    <row r="53" customHeight="1" spans="8:96">
      <c r="H53" s="348"/>
      <c r="I53" s="348"/>
      <c r="J53" s="348"/>
      <c r="K53" s="348"/>
      <c r="L53" s="348"/>
      <c r="M53" s="348"/>
      <c r="N53" s="348"/>
      <c r="O53" s="348"/>
      <c r="V53" s="384" t="s">
        <v>794</v>
      </c>
      <c r="AX53" s="384" t="s">
        <v>1279</v>
      </c>
      <c r="BZ53" s="384" t="s">
        <v>796</v>
      </c>
      <c r="CC53" s="348"/>
      <c r="CR53" s="384" t="s">
        <v>1603</v>
      </c>
    </row>
    <row r="57" customHeight="1" spans="61:63">
      <c r="BI57" s="407"/>
      <c r="BJ57" s="407"/>
      <c r="BK57" s="407"/>
    </row>
  </sheetData>
  <mergeCells count="43">
    <mergeCell ref="A1:CB1"/>
    <mergeCell ref="CC1:DB1"/>
    <mergeCell ref="L2:M2"/>
    <mergeCell ref="N2:O2"/>
    <mergeCell ref="A10:BZ10"/>
    <mergeCell ref="CC10:CN10"/>
    <mergeCell ref="CO10:CR10"/>
    <mergeCell ref="CC11:CR11"/>
    <mergeCell ref="A13:CB13"/>
    <mergeCell ref="CC13:DB13"/>
    <mergeCell ref="L14:M14"/>
    <mergeCell ref="N14:O14"/>
    <mergeCell ref="BO14:BU14"/>
    <mergeCell ref="A2:A3"/>
    <mergeCell ref="A14:A15"/>
    <mergeCell ref="B2:B3"/>
    <mergeCell ref="B14:B15"/>
    <mergeCell ref="C2:C3"/>
    <mergeCell ref="C14:C15"/>
    <mergeCell ref="D2:D3"/>
    <mergeCell ref="D14:D15"/>
    <mergeCell ref="E2:E3"/>
    <mergeCell ref="E14:E15"/>
    <mergeCell ref="F2:F3"/>
    <mergeCell ref="F14:F15"/>
    <mergeCell ref="G2:G3"/>
    <mergeCell ref="G14:G15"/>
    <mergeCell ref="H2:H3"/>
    <mergeCell ref="H14:H15"/>
    <mergeCell ref="I2:I3"/>
    <mergeCell ref="I14:I15"/>
    <mergeCell ref="J2:J3"/>
    <mergeCell ref="J14:J15"/>
    <mergeCell ref="K2:K3"/>
    <mergeCell ref="K14:K15"/>
    <mergeCell ref="R2:R3"/>
    <mergeCell ref="R14:R15"/>
    <mergeCell ref="T2:T3"/>
    <mergeCell ref="T14:T15"/>
    <mergeCell ref="CS14:CS15"/>
    <mergeCell ref="DC13:DC15"/>
    <mergeCell ref="DD13:DD15"/>
    <mergeCell ref="DE13:DE15"/>
  </mergeCells>
  <dataValidations count="9">
    <dataValidation type="list" allowBlank="1" showInputMessage="1" showErrorMessage="1" sqref="BH3 BH15:BH51">
      <formula1>"记取其他,不记取其他"</formula1>
    </dataValidation>
    <dataValidation type="list" allowBlank="1" showInputMessage="1" showErrorMessage="1" sqref="X16:X51">
      <formula1>"市场询价,物价指数"</formula1>
    </dataValidation>
    <dataValidation type="list" allowBlank="1" showInputMessage="1" showErrorMessage="1" sqref="Y16:Y49">
      <formula1>"家具制造业,通用设备,专用设备,交通运输设备,电气机械及器材,通信设备计算机及其他电子设备,仪器仪表及文化办公用机械,工艺品及其他"</formula1>
    </dataValidation>
    <dataValidation type="list" allowBlank="1" showInputMessage="1" showErrorMessage="1" sqref="AZ16:AZ51">
      <formula1>"专票,普票"</formula1>
    </dataValidation>
    <dataValidation type="list" allowBlank="1" showInputMessage="1" showErrorMessage="1" sqref="BE16:BE49">
      <formula1>"专业,自装"</formula1>
    </dataValidation>
    <dataValidation type="list" allowBlank="1" showInputMessage="1" showErrorMessage="1" sqref="BO16:BO49 BV45:BV49 BO4:BV8">
      <formula1>"扣除进项税,不扣除进项税"</formula1>
    </dataValidation>
    <dataValidation type="list" allowBlank="1" showInputMessage="1" showErrorMessage="1" sqref="BV16:BV44">
      <formula1>"考虑所得税,不考虑所得税"</formula1>
    </dataValidation>
    <dataValidation type="list" allowBlank="1" showInputMessage="1" showErrorMessage="1" sqref="CJ4:CJ8">
      <formula1>"经济年限,尚可年限"</formula1>
    </dataValidation>
    <dataValidation type="list" allowBlank="1" showInputMessage="1" showErrorMessage="1" sqref="CT16:CT52">
      <formula1>"两种加权,调整系数"</formula1>
    </dataValidation>
  </dataValidations>
  <printOptions horizontalCentered="1"/>
  <pageMargins left="0.118055555555556" right="0.275" top="0.432638888888889" bottom="0.314583333333333" header="0.708333333333333" footer="0.156944444444444"/>
  <pageSetup paperSize="9" scale="30" fitToHeight="0" orientation="landscape" useFirstPageNumber="1"/>
  <headerFooter alignWithMargins="0">
    <oddHeader>&amp;R&amp;"宋体,常规"&amp;10第&amp;"Times New Roman,常规" &amp;P &amp;"宋体,常规"页</oddHeader>
    <oddFooter>&amp;C&amp;9- &amp;P -</oddFooter>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I51"/>
  <sheetViews>
    <sheetView showGridLines="0" showZeros="0" topLeftCell="U31" workbookViewId="0">
      <selection activeCell="AP7" sqref="AP7"/>
    </sheetView>
  </sheetViews>
  <sheetFormatPr defaultColWidth="9" defaultRowHeight="15.75" customHeight="1"/>
  <cols>
    <col min="1" max="1" width="4.1" hidden="1" customWidth="1" outlineLevel="1"/>
    <col min="2" max="2" width="6.9" hidden="1" customWidth="1" outlineLevel="1"/>
    <col min="3" max="3" width="9.6" hidden="1" customWidth="1" outlineLevel="1"/>
    <col min="4" max="4" width="19.1" hidden="1" customWidth="1" outlineLevel="1"/>
    <col min="5" max="5" width="7.5" hidden="1" customWidth="1" outlineLevel="1"/>
    <col min="6" max="6" width="20.1" hidden="1" customWidth="1" outlineLevel="1"/>
    <col min="7" max="8" width="4.4" hidden="1" customWidth="1" outlineLevel="1"/>
    <col min="9" max="10" width="8" hidden="1" customWidth="1" outlineLevel="1"/>
    <col min="11" max="11" width="7.5" hidden="1" customWidth="1" outlineLevel="1"/>
    <col min="12" max="12" width="8.6" hidden="1" customWidth="1" outlineLevel="2"/>
    <col min="13" max="13" width="9.1" hidden="1" customWidth="1" outlineLevel="2"/>
    <col min="14" max="16" width="11" hidden="1" customWidth="1" outlineLevel="1"/>
    <col min="17" max="17" width="5.6" hidden="1" customWidth="1" outlineLevel="1"/>
    <col min="18" max="18" width="11" hidden="1" customWidth="1" outlineLevel="1"/>
    <col min="19" max="19" width="7.5" hidden="1" customWidth="1" outlineLevel="1"/>
    <col min="20" max="20" width="5.5" hidden="1" customWidth="1" outlineLevel="1"/>
    <col min="21" max="21" width="5.5" customWidth="1" collapsed="1"/>
    <col min="22" max="22" width="5.1" customWidth="1" outlineLevel="1"/>
    <col min="23" max="23" width="8" customWidth="1" outlineLevel="1"/>
    <col min="24" max="24" width="12.9" customWidth="1" outlineLevel="1"/>
    <col min="25" max="25" width="9" outlineLevel="1"/>
    <col min="26" max="26" width="6.9" customWidth="1" outlineLevel="1"/>
    <col min="27" max="27" width="4.9" customWidth="1" outlineLevel="1"/>
    <col min="28" max="28" width="9" outlineLevel="1"/>
    <col min="29" max="29" width="10.4" customWidth="1" outlineLevel="1"/>
    <col min="30" max="39" width="9" outlineLevel="1"/>
    <col min="40" max="46" width="6.5" customWidth="1" outlineLevel="1"/>
    <col min="47" max="50" width="6.5" hidden="1" customWidth="1" outlineLevel="2"/>
    <col min="51" max="51" width="6.5" customWidth="1" outlineLevel="1" collapsed="1"/>
    <col min="52" max="52" width="9" outlineLevel="1"/>
    <col min="53" max="57" width="9" hidden="1" customWidth="1" outlineLevel="2"/>
    <col min="58" max="58" width="6.5" customWidth="1" outlineLevel="2"/>
    <col min="59" max="59" width="4" customWidth="1" outlineLevel="2"/>
    <col min="60" max="60" width="9" customWidth="1" outlineLevel="2"/>
    <col min="61" max="61" width="8.5" customWidth="1" outlineLevel="1"/>
  </cols>
  <sheetData>
    <row r="1" ht="14.25" customHeight="1" spans="1:21">
      <c r="A1" s="244" t="s">
        <v>1604</v>
      </c>
      <c r="B1" s="244"/>
      <c r="C1" s="245" t="s">
        <v>1605</v>
      </c>
      <c r="D1" s="245"/>
      <c r="E1" s="245"/>
      <c r="F1" s="245"/>
      <c r="G1" s="244" t="s">
        <v>1606</v>
      </c>
      <c r="H1" s="244"/>
      <c r="I1" s="261"/>
      <c r="J1" s="261"/>
      <c r="K1" s="262" t="s">
        <v>1607</v>
      </c>
      <c r="L1" s="262"/>
      <c r="M1" s="262"/>
      <c r="N1" s="262"/>
      <c r="O1" s="261"/>
      <c r="P1" s="261"/>
      <c r="Q1" s="261"/>
      <c r="R1" s="261"/>
      <c r="S1" s="261"/>
      <c r="T1" s="261"/>
      <c r="U1" s="261"/>
    </row>
    <row r="2" ht="14.25" hidden="1" customHeight="1" outlineLevel="1" spans="1:61">
      <c r="A2" s="246" t="s">
        <v>1422</v>
      </c>
      <c r="B2" s="247" t="str">
        <f>[28]车辆评定表!C7</f>
        <v>鲁BMS075</v>
      </c>
      <c r="C2" s="247" t="str">
        <f>[28]车辆评定表!D7</f>
        <v>箱式运输车</v>
      </c>
      <c r="D2" s="247" t="str">
        <f>[28]车辆评定表!E7</f>
        <v>HFJ5012XXYB厢式运输车</v>
      </c>
      <c r="E2" s="247" t="str">
        <f>[28]车辆评定表!F7</f>
        <v>哈飞</v>
      </c>
      <c r="F2" s="247" t="str">
        <f>[28]车辆评定表!G7</f>
        <v>青岛金坊医药有限公司</v>
      </c>
      <c r="G2" s="247" t="str">
        <f>[28]车辆评定表!H7</f>
        <v>辆</v>
      </c>
      <c r="H2" s="247" t="str">
        <f>[28]车辆评定表!I7</f>
        <v>1</v>
      </c>
      <c r="I2" s="263" t="str">
        <f>[28]车辆评定表!J7</f>
        <v>2007-10-20</v>
      </c>
      <c r="J2" s="263" t="str">
        <f>[28]车辆评定表!K7</f>
        <v>2007-10-20</v>
      </c>
      <c r="K2" s="247">
        <f>[28]车辆评定表!M7</f>
        <v>0</v>
      </c>
      <c r="L2" s="264">
        <f>[28]车辆评定表!N7</f>
        <v>28400</v>
      </c>
      <c r="M2" s="264">
        <f>[28]车辆评定表!O7</f>
        <v>4792.57</v>
      </c>
      <c r="N2" s="264">
        <f>[28]车辆评定表!Q7</f>
        <v>28400</v>
      </c>
      <c r="O2" s="264">
        <f>[28]车辆评定表!R7</f>
        <v>4792.57</v>
      </c>
      <c r="P2" s="265">
        <f>AK2</f>
        <v>24160</v>
      </c>
      <c r="Q2" s="265" t="e">
        <f>AZ2*100</f>
        <v>#REF!</v>
      </c>
      <c r="R2" s="265" t="e">
        <f>BI2</f>
        <v>#REF!</v>
      </c>
      <c r="S2" s="265" t="e">
        <f>IF(O2=0,"",(R2-O2)/O2*100)</f>
        <v>#REF!</v>
      </c>
      <c r="T2" s="273"/>
      <c r="U2" s="273"/>
      <c r="V2" s="274" t="str">
        <f>A2</f>
        <v>1</v>
      </c>
      <c r="W2" s="274" t="str">
        <f>B2</f>
        <v>鲁BMS075</v>
      </c>
      <c r="X2" s="274" t="str">
        <f>C2</f>
        <v>箱式运输车</v>
      </c>
      <c r="Y2" s="274" t="str">
        <f>E2</f>
        <v>哈飞</v>
      </c>
      <c r="Z2" s="274" t="str">
        <f>G2</f>
        <v>辆</v>
      </c>
      <c r="AA2" s="274" t="str">
        <f>H2</f>
        <v>1</v>
      </c>
      <c r="AB2" s="286" t="str">
        <f>J2</f>
        <v>2007-10-20</v>
      </c>
      <c r="AC2" s="287">
        <f>K2</f>
        <v>0</v>
      </c>
      <c r="AD2" s="288" t="s">
        <v>1608</v>
      </c>
      <c r="AE2" s="289">
        <v>21800</v>
      </c>
      <c r="AF2" s="289"/>
      <c r="AG2" s="297">
        <v>1</v>
      </c>
      <c r="AH2" s="298">
        <f>INT(AE2/1.17*0.1/10)*10</f>
        <v>1860</v>
      </c>
      <c r="AI2" s="294">
        <v>500</v>
      </c>
      <c r="AJ2" s="294"/>
      <c r="AK2" s="299">
        <f>AE2*AG2+AH2+AI2</f>
        <v>24160</v>
      </c>
      <c r="AL2" s="300">
        <v>40663</v>
      </c>
      <c r="AM2" s="300"/>
      <c r="AN2" s="301">
        <f>IF(AL2=0,0,(IF(J2=0,0,(YEAR(AL2)-YEAR(J2))*12+MONTH(AL2)-MONTH(J2))))</f>
        <v>42</v>
      </c>
      <c r="AO2" s="310">
        <v>10</v>
      </c>
      <c r="AP2" s="311" t="e">
        <f>IF(#REF!=0,0,(#REF!-AN2)/#REF!)</f>
        <v>#REF!</v>
      </c>
      <c r="AQ2" s="294">
        <v>300000</v>
      </c>
      <c r="AR2" s="312">
        <f>K2</f>
        <v>0</v>
      </c>
      <c r="AS2" s="311">
        <f>IF(AQ2=0,0,IF(AR2=0,0,(AQ2-AR2)/AQ2))</f>
        <v>0</v>
      </c>
      <c r="AT2" s="311" t="e">
        <f>IF(AP2+AS2=0,0,IF(AP2=0,AS2,IF(AS2=0,AP2,MIN(AP2,AS2))))</f>
        <v>#REF!</v>
      </c>
      <c r="AU2" s="294"/>
      <c r="AV2" s="294"/>
      <c r="AW2" s="294"/>
      <c r="AX2" s="294"/>
      <c r="AY2" s="314">
        <f>'[28]车辆评估作业表(成本法)'!Z84</f>
        <v>0.686</v>
      </c>
      <c r="AZ2" s="315" t="e">
        <f>ROUND(IF(AT2=0,AY2,IF(AY2=0,AT2,AT2*0.6+AY2*0.4)),2)</f>
        <v>#REF!</v>
      </c>
      <c r="BA2" s="316"/>
      <c r="BB2" s="316"/>
      <c r="BC2" s="316"/>
      <c r="BD2" s="316"/>
      <c r="BE2" s="297">
        <v>1</v>
      </c>
      <c r="BF2" s="297"/>
      <c r="BG2" s="297"/>
      <c r="BH2" s="297"/>
      <c r="BI2" s="320" t="e">
        <f>ROUND(AK2*AZ2*BE2,0)</f>
        <v>#REF!</v>
      </c>
    </row>
    <row r="3" ht="14.25" customHeight="1" collapsed="1" spans="1:21">
      <c r="A3" s="244"/>
      <c r="B3" s="244"/>
      <c r="C3" s="245"/>
      <c r="D3" s="245"/>
      <c r="E3" s="245"/>
      <c r="F3" s="245"/>
      <c r="G3" s="244"/>
      <c r="H3" s="244"/>
      <c r="I3" s="261"/>
      <c r="J3" s="261"/>
      <c r="K3" s="262"/>
      <c r="L3" s="262"/>
      <c r="M3" s="262"/>
      <c r="N3" s="262"/>
      <c r="O3" s="261"/>
      <c r="P3" s="261"/>
      <c r="Q3" s="261"/>
      <c r="R3" s="261"/>
      <c r="S3" s="261"/>
      <c r="T3" s="261"/>
      <c r="U3" s="261"/>
    </row>
    <row r="4" ht="14.25" customHeight="1" spans="1:21">
      <c r="A4" s="244"/>
      <c r="B4" s="244"/>
      <c r="C4" s="245"/>
      <c r="D4" s="245"/>
      <c r="E4" s="245"/>
      <c r="F4" s="245"/>
      <c r="G4" s="244"/>
      <c r="H4" s="244"/>
      <c r="I4" s="261"/>
      <c r="J4" s="261"/>
      <c r="K4" s="262"/>
      <c r="L4" s="262"/>
      <c r="M4" s="262"/>
      <c r="N4" s="262"/>
      <c r="O4" s="261"/>
      <c r="P4" s="261"/>
      <c r="Q4" s="261"/>
      <c r="R4" s="261"/>
      <c r="S4" s="261"/>
      <c r="T4" s="261"/>
      <c r="U4" s="261"/>
    </row>
    <row r="5" ht="30" customHeight="1" spans="1:61">
      <c r="A5" s="248" t="s">
        <v>1609</v>
      </c>
      <c r="B5" s="249"/>
      <c r="C5" s="249"/>
      <c r="D5" s="249"/>
      <c r="E5" s="249"/>
      <c r="F5" s="249"/>
      <c r="G5" s="249"/>
      <c r="H5" s="249"/>
      <c r="I5" s="249"/>
      <c r="J5" s="249"/>
      <c r="K5" s="249"/>
      <c r="L5" s="249"/>
      <c r="M5" s="249"/>
      <c r="N5" s="249"/>
      <c r="O5" s="249"/>
      <c r="P5" s="249"/>
      <c r="Q5" s="249"/>
      <c r="R5" s="249"/>
      <c r="S5" s="249"/>
      <c r="T5" s="249"/>
      <c r="U5" s="249"/>
      <c r="V5" s="275" t="s">
        <v>1610</v>
      </c>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BI5" s="321" t="s">
        <v>1611</v>
      </c>
    </row>
    <row r="6" ht="14.1" customHeight="1" spans="1:61">
      <c r="A6" s="250"/>
      <c r="B6" s="250"/>
      <c r="C6" s="250"/>
      <c r="D6" s="250"/>
      <c r="E6" s="250"/>
      <c r="F6" s="250"/>
      <c r="G6" s="250"/>
      <c r="H6" s="250"/>
      <c r="I6" s="250"/>
      <c r="J6" s="250"/>
      <c r="K6" s="250"/>
      <c r="L6" s="266"/>
      <c r="M6" s="266"/>
      <c r="N6" s="266"/>
      <c r="O6" s="266"/>
      <c r="P6" s="266"/>
      <c r="Q6" s="266"/>
      <c r="R6" s="266"/>
      <c r="S6" s="266"/>
      <c r="T6" s="266"/>
      <c r="U6" s="266"/>
      <c r="V6" s="266"/>
      <c r="W6" s="266"/>
      <c r="X6" s="266"/>
      <c r="Y6" s="266"/>
      <c r="Z6" s="290"/>
      <c r="AA6" s="290"/>
      <c r="AB6" s="290"/>
      <c r="AC6" s="290"/>
      <c r="AD6" s="290"/>
      <c r="AE6" s="291"/>
      <c r="AF6" s="291"/>
      <c r="AG6" s="291"/>
      <c r="AH6" s="302" t="e">
        <f>CONCATENATE(#REF!,#REF!,#REF!,#REF!,#REF!,#REF!,#REF!)</f>
        <v>#REF!</v>
      </c>
      <c r="AI6" s="302"/>
      <c r="AJ6" s="302"/>
      <c r="AK6" s="302"/>
      <c r="AL6" s="302"/>
      <c r="AM6" s="302"/>
      <c r="AN6" s="291"/>
      <c r="AO6" s="291"/>
      <c r="AP6" s="291"/>
      <c r="AQ6" s="291"/>
      <c r="AR6" s="291"/>
      <c r="AS6" s="291"/>
      <c r="AT6" s="291"/>
      <c r="BI6" s="322" t="s">
        <v>1612</v>
      </c>
    </row>
    <row r="7" ht="14.1" customHeight="1" spans="1:21">
      <c r="A7" s="251"/>
      <c r="B7" s="251"/>
      <c r="C7" s="251"/>
      <c r="D7" s="251"/>
      <c r="E7" s="251"/>
      <c r="F7" s="251"/>
      <c r="G7" s="251"/>
      <c r="H7" s="251"/>
      <c r="I7" s="251"/>
      <c r="J7" s="267"/>
      <c r="K7" s="267"/>
      <c r="L7" s="267"/>
      <c r="M7" s="267"/>
      <c r="N7" s="267"/>
      <c r="O7" s="267"/>
      <c r="P7" s="267"/>
      <c r="Q7" s="267"/>
      <c r="R7" s="267"/>
      <c r="S7" s="267"/>
      <c r="T7" s="276" t="s">
        <v>1613</v>
      </c>
      <c r="U7" s="276"/>
    </row>
    <row r="8" customHeight="1" spans="1:22">
      <c r="A8" s="252" t="str">
        <f>[28]运输车辆成本法目录!$C$2&amp;[28]运输车辆成本法目录!$D$2</f>
        <v>被评估单位：中国炎黄科技股份有限公司</v>
      </c>
      <c r="T8" s="277" t="s">
        <v>1614</v>
      </c>
      <c r="U8" s="277"/>
      <c r="V8" s="252" t="e">
        <f>#REF!&amp;#REF!</f>
        <v>#REF!</v>
      </c>
    </row>
    <row r="9" ht="26.4" customHeight="1" spans="1:61">
      <c r="A9" s="253" t="s">
        <v>1203</v>
      </c>
      <c r="B9" s="253" t="s">
        <v>1615</v>
      </c>
      <c r="C9" s="254" t="s">
        <v>1616</v>
      </c>
      <c r="D9" s="254" t="s">
        <v>731</v>
      </c>
      <c r="E9" s="254" t="s">
        <v>1337</v>
      </c>
      <c r="F9" s="254" t="s">
        <v>1617</v>
      </c>
      <c r="G9" s="254" t="s">
        <v>1208</v>
      </c>
      <c r="H9" s="254" t="s">
        <v>1618</v>
      </c>
      <c r="I9" s="254" t="s">
        <v>1341</v>
      </c>
      <c r="J9" s="254" t="s">
        <v>1342</v>
      </c>
      <c r="K9" s="254" t="s">
        <v>1619</v>
      </c>
      <c r="L9" s="268" t="s">
        <v>1620</v>
      </c>
      <c r="M9" s="269"/>
      <c r="N9" s="269" t="s">
        <v>1211</v>
      </c>
      <c r="O9" s="269"/>
      <c r="P9" s="253" t="s">
        <v>1202</v>
      </c>
      <c r="Q9" s="253"/>
      <c r="R9" s="253"/>
      <c r="S9" s="254" t="s">
        <v>1621</v>
      </c>
      <c r="T9" s="254" t="s">
        <v>1622</v>
      </c>
      <c r="U9" s="278"/>
      <c r="V9" s="279" t="s">
        <v>1331</v>
      </c>
      <c r="W9" s="280"/>
      <c r="X9" s="280"/>
      <c r="Y9" s="280"/>
      <c r="Z9" s="280"/>
      <c r="AA9" s="280"/>
      <c r="AB9" s="280"/>
      <c r="AC9" s="280"/>
      <c r="AD9" s="280"/>
      <c r="AE9" s="280"/>
      <c r="AF9" s="280"/>
      <c r="AG9" s="280"/>
      <c r="AH9" s="280"/>
      <c r="AI9" s="280"/>
      <c r="AJ9" s="280"/>
      <c r="AK9" s="303"/>
      <c r="AL9" s="304" t="s">
        <v>1623</v>
      </c>
      <c r="AM9" s="305"/>
      <c r="AN9" s="305"/>
      <c r="AO9" s="313"/>
      <c r="AP9" s="292" t="s">
        <v>1332</v>
      </c>
      <c r="AQ9" s="292"/>
      <c r="AR9" s="292"/>
      <c r="AS9" s="292"/>
      <c r="AT9" s="292"/>
      <c r="AU9" s="292"/>
      <c r="AV9" s="292"/>
      <c r="AW9" s="292"/>
      <c r="AX9" s="292"/>
      <c r="AY9" s="292"/>
      <c r="AZ9" s="292"/>
      <c r="BA9" s="317" t="s">
        <v>1624</v>
      </c>
      <c r="BB9" s="318"/>
      <c r="BC9" s="318"/>
      <c r="BD9" s="318"/>
      <c r="BE9" s="323"/>
      <c r="BF9" s="317" t="s">
        <v>1625</v>
      </c>
      <c r="BG9" s="318"/>
      <c r="BH9" s="318"/>
      <c r="BI9" s="323"/>
    </row>
    <row r="10" customHeight="1" spans="1:61">
      <c r="A10" s="253"/>
      <c r="B10" s="253"/>
      <c r="C10" s="253"/>
      <c r="D10" s="253"/>
      <c r="E10" s="253"/>
      <c r="F10" s="253"/>
      <c r="G10" s="253"/>
      <c r="H10" s="253"/>
      <c r="I10" s="253"/>
      <c r="J10" s="253"/>
      <c r="K10" s="253"/>
      <c r="L10" s="258" t="s">
        <v>1246</v>
      </c>
      <c r="M10" s="253" t="s">
        <v>1247</v>
      </c>
      <c r="N10" s="258" t="s">
        <v>1246</v>
      </c>
      <c r="O10" s="253" t="s">
        <v>1247</v>
      </c>
      <c r="P10" s="253" t="s">
        <v>1246</v>
      </c>
      <c r="Q10" s="254" t="s">
        <v>1626</v>
      </c>
      <c r="R10" s="253" t="s">
        <v>1247</v>
      </c>
      <c r="S10" s="253"/>
      <c r="T10" s="253"/>
      <c r="U10" s="253"/>
      <c r="V10" s="281" t="s">
        <v>1627</v>
      </c>
      <c r="W10" s="281" t="s">
        <v>1628</v>
      </c>
      <c r="X10" s="281" t="s">
        <v>1629</v>
      </c>
      <c r="Y10" s="281" t="s">
        <v>1630</v>
      </c>
      <c r="Z10" s="281" t="s">
        <v>1631</v>
      </c>
      <c r="AA10" s="281" t="s">
        <v>1632</v>
      </c>
      <c r="AB10" s="281" t="s">
        <v>1633</v>
      </c>
      <c r="AC10" s="281" t="s">
        <v>1634</v>
      </c>
      <c r="AD10" s="281" t="s">
        <v>1635</v>
      </c>
      <c r="AE10" s="292" t="s">
        <v>1391</v>
      </c>
      <c r="AF10" s="292" t="s">
        <v>1636</v>
      </c>
      <c r="AG10" s="292" t="s">
        <v>1637</v>
      </c>
      <c r="AH10" s="292" t="s">
        <v>1638</v>
      </c>
      <c r="AI10" s="292" t="s">
        <v>1639</v>
      </c>
      <c r="AJ10" s="306" t="s">
        <v>1228</v>
      </c>
      <c r="AK10" s="292" t="s">
        <v>1640</v>
      </c>
      <c r="AL10" s="292" t="s">
        <v>1641</v>
      </c>
      <c r="AM10" s="306" t="s">
        <v>1642</v>
      </c>
      <c r="AN10" s="306" t="s">
        <v>1643</v>
      </c>
      <c r="AO10" s="306" t="s">
        <v>1644</v>
      </c>
      <c r="AP10" s="292" t="s">
        <v>1645</v>
      </c>
      <c r="AQ10" s="292" t="s">
        <v>1646</v>
      </c>
      <c r="AR10" s="292" t="s">
        <v>1647</v>
      </c>
      <c r="AS10" s="292" t="s">
        <v>1648</v>
      </c>
      <c r="AT10" s="292" t="s">
        <v>1649</v>
      </c>
      <c r="AU10" s="292" t="s">
        <v>1650</v>
      </c>
      <c r="AV10" s="292" t="s">
        <v>1651</v>
      </c>
      <c r="AW10" s="292" t="s">
        <v>1652</v>
      </c>
      <c r="AX10" s="292" t="s">
        <v>1653</v>
      </c>
      <c r="AY10" s="292" t="s">
        <v>1654</v>
      </c>
      <c r="AZ10" s="292" t="s">
        <v>1655</v>
      </c>
      <c r="BA10" s="292" t="s">
        <v>1656</v>
      </c>
      <c r="BB10" s="292" t="s">
        <v>1657</v>
      </c>
      <c r="BC10" s="292" t="s">
        <v>1658</v>
      </c>
      <c r="BD10" s="292" t="s">
        <v>1659</v>
      </c>
      <c r="BE10" s="292" t="s">
        <v>1624</v>
      </c>
      <c r="BF10" s="292" t="s">
        <v>1660</v>
      </c>
      <c r="BG10" s="292" t="s">
        <v>1242</v>
      </c>
      <c r="BH10" s="292" t="s">
        <v>1661</v>
      </c>
      <c r="BI10" s="292" t="s">
        <v>1625</v>
      </c>
    </row>
    <row r="11" customHeight="1" spans="1:61">
      <c r="A11" s="246" t="s">
        <v>1422</v>
      </c>
      <c r="B11" s="247" t="str">
        <f>[28]车辆评定表!C7</f>
        <v>鲁BMS075</v>
      </c>
      <c r="C11" s="247" t="str">
        <f>[28]车辆评定表!D7</f>
        <v>箱式运输车</v>
      </c>
      <c r="D11" s="247" t="str">
        <f>[28]车辆评定表!E7</f>
        <v>HFJ5012XXYB厢式运输车</v>
      </c>
      <c r="E11" s="247" t="str">
        <f>[28]车辆评定表!F7</f>
        <v>哈飞</v>
      </c>
      <c r="F11" s="247" t="str">
        <f>[28]车辆评定表!G7</f>
        <v>青岛金坊医药有限公司</v>
      </c>
      <c r="G11" s="247" t="str">
        <f>[28]车辆评定表!H7</f>
        <v>辆</v>
      </c>
      <c r="H11" s="247" t="str">
        <f>[28]车辆评定表!I7</f>
        <v>1</v>
      </c>
      <c r="I11" s="263" t="str">
        <f>[28]车辆评定表!J7</f>
        <v>2007-10-20</v>
      </c>
      <c r="J11" s="263" t="str">
        <f>[28]车辆评定表!K7</f>
        <v>2007-10-20</v>
      </c>
      <c r="K11" s="247">
        <v>50000</v>
      </c>
      <c r="L11" s="264">
        <f>[28]车辆评定表!N7</f>
        <v>28400</v>
      </c>
      <c r="M11" s="264">
        <f>[28]车辆评定表!O7</f>
        <v>4792.57</v>
      </c>
      <c r="N11" s="264">
        <f>[28]车辆评定表!Q7</f>
        <v>28400</v>
      </c>
      <c r="O11" s="264">
        <f>[28]车辆评定表!R7</f>
        <v>4792.57</v>
      </c>
      <c r="P11" s="265">
        <f>AK11</f>
        <v>24160</v>
      </c>
      <c r="Q11" s="265">
        <f>AZ11*100</f>
        <v>15</v>
      </c>
      <c r="R11" s="265">
        <f>BI11</f>
        <v>4240</v>
      </c>
      <c r="S11" s="265">
        <f>IF(O11=0,"",(R11-O11)/O11*100)</f>
        <v>-11.5297220489216</v>
      </c>
      <c r="T11" s="273"/>
      <c r="U11" s="273"/>
      <c r="V11" s="274" t="str">
        <f t="shared" ref="V11:X26" si="0">A11</f>
        <v>1</v>
      </c>
      <c r="W11" s="274" t="str">
        <f t="shared" si="0"/>
        <v>鲁BMS075</v>
      </c>
      <c r="X11" s="274" t="str">
        <f t="shared" si="0"/>
        <v>箱式运输车</v>
      </c>
      <c r="Y11" s="274" t="str">
        <f>E11</f>
        <v>哈飞</v>
      </c>
      <c r="Z11" s="274" t="str">
        <f t="shared" ref="Z11:AA26" si="1">G11</f>
        <v>辆</v>
      </c>
      <c r="AA11" s="274" t="str">
        <f t="shared" si="1"/>
        <v>1</v>
      </c>
      <c r="AB11" s="286" t="str">
        <f t="shared" ref="AB11:AC26" si="2">J11</f>
        <v>2007-10-20</v>
      </c>
      <c r="AC11" s="287">
        <f t="shared" si="2"/>
        <v>50000</v>
      </c>
      <c r="AD11" s="288" t="s">
        <v>1608</v>
      </c>
      <c r="AE11" s="289">
        <v>21800</v>
      </c>
      <c r="AF11" s="293">
        <f>ROUND(AE11/1.17*0.17,2)</f>
        <v>3167.52</v>
      </c>
      <c r="AG11" s="297">
        <v>1</v>
      </c>
      <c r="AH11" s="298">
        <f>INT(AE11/1.17*0.1/10)*10</f>
        <v>1860</v>
      </c>
      <c r="AI11" s="294">
        <v>500</v>
      </c>
      <c r="AJ11" s="307" t="s">
        <v>1271</v>
      </c>
      <c r="AK11" s="299">
        <f>ROUND(IF(AJ11="扣除进项税",AE11*AG11+AH11+AI11-AF11,AE11*AG11+AH11+AI11),0)</f>
        <v>24160</v>
      </c>
      <c r="AL11" s="300">
        <v>41670</v>
      </c>
      <c r="AM11" s="308" t="s">
        <v>1662</v>
      </c>
      <c r="AN11" s="309">
        <f>IF(AL11=0,0,(IF(J11=0,0,(YEAR(AL11)-YEAR(J11))+(MONTH(AL11)-MONTH(J11))/12)))</f>
        <v>6.25</v>
      </c>
      <c r="AO11" s="310">
        <f>SUMPRODUCT(('[28]2013车辆报废年限行驶里程'!$B$3:$B$38=$AM11)*('[28]2013车辆报废年限行驶里程'!$B$3:$B$38=$AM11),'[28]2013车辆报废年限行驶里程'!$H$3:$H$38)</f>
        <v>6</v>
      </c>
      <c r="AP11" s="311">
        <f>IF(AO11=0,0,IF((AO11-AN11)/AO11&lt;0.15,0.15,(AO11-AN11)/AO11))</f>
        <v>0.15</v>
      </c>
      <c r="AQ11" s="310">
        <f>(SUMPRODUCT(('[28]2013车辆报废年限行驶里程'!$B$3:$B$38=$AM11)*('[28]2013车辆报废年限行驶里程'!$B$3:$B$38=$AM11),'[28]2013车辆报废年限行驶里程'!$J$3:$J$38))*10000</f>
        <v>480000</v>
      </c>
      <c r="AR11" s="299">
        <f>K11</f>
        <v>50000</v>
      </c>
      <c r="AS11" s="311">
        <f>IF(AQ11=0,0,IF(AR11=0,0,(AQ11-AR11)/AQ11))</f>
        <v>0.895833333333333</v>
      </c>
      <c r="AT11" s="311">
        <f>IF(AP11+AS11=0,0,IF(AP11=0,AS11,IF(AS11=0,AP11,MIN(AP11,AS11))))</f>
        <v>0.15</v>
      </c>
      <c r="AU11" s="294"/>
      <c r="AV11" s="294"/>
      <c r="AW11" s="294"/>
      <c r="AX11" s="294"/>
      <c r="AY11" s="314">
        <v>0.15</v>
      </c>
      <c r="AZ11" s="315">
        <f>ROUND(IF(AT11=0,AY11,IF(AY11=0,AT11,AT11*0.6+AY11*0.4)),2)</f>
        <v>0.15</v>
      </c>
      <c r="BA11" s="316"/>
      <c r="BB11" s="316"/>
      <c r="BC11" s="316"/>
      <c r="BD11" s="316"/>
      <c r="BE11" s="297">
        <v>1</v>
      </c>
      <c r="BF11" s="320">
        <f>ROUND(AK11*AZ11*BE11,0)</f>
        <v>3624</v>
      </c>
      <c r="BG11" s="297">
        <v>0.17</v>
      </c>
      <c r="BH11" s="320">
        <f>ROUND(BF11*BG11,0)</f>
        <v>616</v>
      </c>
      <c r="BI11" s="320">
        <f>ROUND(BF11+BH11,0)</f>
        <v>4240</v>
      </c>
    </row>
    <row r="12" customHeight="1" spans="1:61">
      <c r="A12" s="246" t="s">
        <v>1431</v>
      </c>
      <c r="B12" s="247" t="str">
        <f>[28]车辆评定表!C8</f>
        <v>鲁B38S19</v>
      </c>
      <c r="C12" s="247" t="str">
        <f>[28]车辆评定表!D8</f>
        <v>厢式运输车</v>
      </c>
      <c r="D12" s="247" t="str">
        <f>[28]车辆评定表!E8</f>
        <v>依维柯NJ5045XXXYNS</v>
      </c>
      <c r="E12" s="247" t="str">
        <f>[28]车辆评定表!F8</f>
        <v>南京依维柯</v>
      </c>
      <c r="F12" s="247" t="str">
        <f>[28]车辆评定表!G8</f>
        <v>国药控股青岛有限公司</v>
      </c>
      <c r="G12" s="247" t="str">
        <f>[28]车辆评定表!H8</f>
        <v>辆</v>
      </c>
      <c r="H12" s="247" t="str">
        <f>[28]车辆评定表!I8</f>
        <v>1</v>
      </c>
      <c r="I12" s="263" t="str">
        <f>[28]车辆评定表!J8</f>
        <v>2011-04-02</v>
      </c>
      <c r="J12" s="263" t="str">
        <f>[28]车辆评定表!K8</f>
        <v>2011-04-02</v>
      </c>
      <c r="K12" s="247">
        <v>50000</v>
      </c>
      <c r="L12" s="264">
        <f>[28]车辆评定表!N8</f>
        <v>120399.47</v>
      </c>
      <c r="M12" s="264">
        <f>[28]车辆评定表!O8</f>
        <v>120399.47</v>
      </c>
      <c r="N12" s="264">
        <f>[28]车辆评定表!Q8</f>
        <v>120399.47</v>
      </c>
      <c r="O12" s="264">
        <f>[28]车辆评定表!R8</f>
        <v>120399.47</v>
      </c>
      <c r="P12" s="265">
        <f t="shared" ref="P12:P45" si="3">AK12</f>
        <v>103726</v>
      </c>
      <c r="Q12" s="265">
        <f t="shared" ref="Q12:Q45" si="4">AZ12*100</f>
        <v>65</v>
      </c>
      <c r="R12" s="265">
        <f t="shared" ref="R12:R45" si="5">BI12</f>
        <v>78884</v>
      </c>
      <c r="S12" s="265">
        <f t="shared" ref="S12:S49" si="6">IF(O12=0,"",(R12-O12)/O12*100)</f>
        <v>-34.4814391624814</v>
      </c>
      <c r="T12" s="273"/>
      <c r="U12" s="273"/>
      <c r="V12" s="274" t="str">
        <f t="shared" si="0"/>
        <v>2</v>
      </c>
      <c r="W12" s="274" t="str">
        <f t="shared" si="0"/>
        <v>鲁B38S19</v>
      </c>
      <c r="X12" s="274" t="str">
        <f t="shared" si="0"/>
        <v>厢式运输车</v>
      </c>
      <c r="Y12" s="274" t="str">
        <f t="shared" ref="Y12:Y45" si="7">E12</f>
        <v>南京依维柯</v>
      </c>
      <c r="Z12" s="274" t="str">
        <f t="shared" si="1"/>
        <v>辆</v>
      </c>
      <c r="AA12" s="274" t="str">
        <f t="shared" si="1"/>
        <v>1</v>
      </c>
      <c r="AB12" s="286" t="str">
        <f t="shared" si="2"/>
        <v>2011-04-02</v>
      </c>
      <c r="AC12" s="287">
        <f t="shared" si="2"/>
        <v>50000</v>
      </c>
      <c r="AD12" s="288" t="s">
        <v>1608</v>
      </c>
      <c r="AE12" s="289">
        <v>109800</v>
      </c>
      <c r="AF12" s="293">
        <f t="shared" ref="AF12:AF45" si="8">ROUND(AE12/1.17*0.17,2)</f>
        <v>15953.85</v>
      </c>
      <c r="AG12" s="297">
        <v>1</v>
      </c>
      <c r="AH12" s="298">
        <f t="shared" ref="AH12:AH47" si="9">INT(AE12/1.17*0.1/10)*10</f>
        <v>9380</v>
      </c>
      <c r="AI12" s="294">
        <v>500</v>
      </c>
      <c r="AJ12" s="307" t="s">
        <v>1428</v>
      </c>
      <c r="AK12" s="299">
        <f t="shared" ref="AK12:AK45" si="10">ROUND(IF(AJ12="扣除进项税",AE12*AG12+AH12+AI12-AF12,AE12*AG12+AH12+AI12),0)</f>
        <v>103726</v>
      </c>
      <c r="AL12" s="300">
        <v>41670</v>
      </c>
      <c r="AM12" s="308" t="s">
        <v>1663</v>
      </c>
      <c r="AN12" s="309">
        <f t="shared" ref="AN12:AN45" si="11">IF(AL12=0,0,(IF(J12=0,0,(YEAR(AL12)-YEAR(J12))+(MONTH(AL12)-MONTH(J12))/12)))</f>
        <v>2.75</v>
      </c>
      <c r="AO12" s="310">
        <f>SUMPRODUCT(('[28]2013车辆报废年限行驶里程'!$B$3:$B$38=$AM12)*('[28]2013车辆报废年限行驶里程'!$B$3:$B$38=$AM12),'[28]2013车辆报废年限行驶里程'!$H$3:$H$38)</f>
        <v>8</v>
      </c>
      <c r="AP12" s="311">
        <f t="shared" ref="AP12:AP46" si="12">IF(AO12=0,0,IF((AO12-AN12)/AO12&lt;0.15,0.15,(AO12-AN12)/AO12))</f>
        <v>0.65625</v>
      </c>
      <c r="AQ12" s="310">
        <f>(SUMPRODUCT(('[28]2013车辆报废年限行驶里程'!$B$3:$B$38=$AM12)*('[28]2013车辆报废年限行驶里程'!$B$3:$B$38=$AM12),'[28]2013车辆报废年限行驶里程'!$J$3:$J$38))*10000</f>
        <v>400000</v>
      </c>
      <c r="AR12" s="299">
        <f t="shared" ref="AR12:AR47" si="13">K12</f>
        <v>50000</v>
      </c>
      <c r="AS12" s="311">
        <f t="shared" ref="AS12:AS47" si="14">IF(AQ12=0,0,IF(AR12=0,0,(AQ12-AR12)/AQ12))</f>
        <v>0.875</v>
      </c>
      <c r="AT12" s="311">
        <f t="shared" ref="AT12:AT47" si="15">IF(AP12+AS12=0,0,IF(AP12=0,AS12,IF(AS12=0,AP12,MIN(AP12,AS12))))</f>
        <v>0.65625</v>
      </c>
      <c r="AU12" s="294"/>
      <c r="AV12" s="294"/>
      <c r="AW12" s="294"/>
      <c r="AX12" s="294"/>
      <c r="AY12" s="314">
        <v>0.65</v>
      </c>
      <c r="AZ12" s="315">
        <f t="shared" ref="AZ12:AZ45" si="16">ROUND(IF(AT12=0,AY12,IF(AY12=0,AT12,AT12*0.6+AY12*0.4)),2)</f>
        <v>0.65</v>
      </c>
      <c r="BA12" s="316"/>
      <c r="BB12" s="316"/>
      <c r="BC12" s="316"/>
      <c r="BD12" s="316"/>
      <c r="BE12" s="297">
        <v>1</v>
      </c>
      <c r="BF12" s="320">
        <f t="shared" ref="BF12:BF45" si="17">ROUND(AK12*AZ12*BE12,0)</f>
        <v>67422</v>
      </c>
      <c r="BG12" s="297">
        <v>0.17</v>
      </c>
      <c r="BH12" s="320">
        <f t="shared" ref="BH12:BH45" si="18">ROUND(BF12*BG12,0)</f>
        <v>11462</v>
      </c>
      <c r="BI12" s="320">
        <f t="shared" ref="BI12:BI45" si="19">ROUND(BF12+BH12,0)</f>
        <v>78884</v>
      </c>
    </row>
    <row r="13" customHeight="1" spans="1:61">
      <c r="A13" s="246" t="s">
        <v>1436</v>
      </c>
      <c r="B13" s="247" t="str">
        <f>[28]车辆评定表!C9</f>
        <v>鲁BNF290</v>
      </c>
      <c r="C13" s="247" t="str">
        <f>[28]车辆评定表!D9</f>
        <v>客车SY6521MS3BG</v>
      </c>
      <c r="D13" s="247" t="str">
        <f>[28]车辆评定表!E9</f>
        <v>WBG041000349241</v>
      </c>
      <c r="E13" s="247" t="str">
        <f>[28]车辆评定表!F9</f>
        <v>沈阳</v>
      </c>
      <c r="F13" s="247" t="str">
        <f>[28]车辆评定表!G9</f>
        <v>国药控股青岛有限公司</v>
      </c>
      <c r="G13" s="247" t="str">
        <f>[28]车辆评定表!H9</f>
        <v>辆</v>
      </c>
      <c r="H13" s="247" t="str">
        <f>[28]车辆评定表!I9</f>
        <v>1</v>
      </c>
      <c r="I13" s="263" t="str">
        <f>[28]车辆评定表!J9</f>
        <v>2011-04-14</v>
      </c>
      <c r="J13" s="263" t="str">
        <f>[28]车辆评定表!K9</f>
        <v>2011-04-14</v>
      </c>
      <c r="K13" s="247">
        <v>50000</v>
      </c>
      <c r="L13" s="264">
        <f>[28]车辆评定表!N9</f>
        <v>143000</v>
      </c>
      <c r="M13" s="264">
        <f>[28]车辆评定表!O9</f>
        <v>143000</v>
      </c>
      <c r="N13" s="264">
        <f>[28]车辆评定表!Q9</f>
        <v>143000</v>
      </c>
      <c r="O13" s="264">
        <f>[28]车辆评定表!R9</f>
        <v>143000</v>
      </c>
      <c r="P13" s="265">
        <f t="shared" si="3"/>
        <v>155720</v>
      </c>
      <c r="Q13" s="265">
        <f t="shared" si="4"/>
        <v>71</v>
      </c>
      <c r="R13" s="265">
        <f t="shared" si="5"/>
        <v>129356</v>
      </c>
      <c r="S13" s="265">
        <f t="shared" si="6"/>
        <v>-9.54125874125874</v>
      </c>
      <c r="T13" s="273"/>
      <c r="U13" s="273"/>
      <c r="V13" s="274" t="str">
        <f t="shared" si="0"/>
        <v>3</v>
      </c>
      <c r="W13" s="274" t="str">
        <f t="shared" si="0"/>
        <v>鲁BNF290</v>
      </c>
      <c r="X13" s="274" t="str">
        <f t="shared" si="0"/>
        <v>客车SY6521MS3BG</v>
      </c>
      <c r="Y13" s="274" t="str">
        <f t="shared" si="7"/>
        <v>沈阳</v>
      </c>
      <c r="Z13" s="274" t="str">
        <f>G13</f>
        <v>辆</v>
      </c>
      <c r="AA13" s="274" t="str">
        <f t="shared" si="1"/>
        <v>1</v>
      </c>
      <c r="AB13" s="286" t="str">
        <f>J13</f>
        <v>2011-04-14</v>
      </c>
      <c r="AC13" s="287">
        <f t="shared" si="2"/>
        <v>50000</v>
      </c>
      <c r="AD13" s="288" t="s">
        <v>1608</v>
      </c>
      <c r="AE13" s="289">
        <v>143000</v>
      </c>
      <c r="AF13" s="293">
        <f t="shared" si="8"/>
        <v>20777.78</v>
      </c>
      <c r="AG13" s="297">
        <v>1</v>
      </c>
      <c r="AH13" s="298">
        <f t="shared" si="9"/>
        <v>12220</v>
      </c>
      <c r="AI13" s="294">
        <v>500</v>
      </c>
      <c r="AJ13" s="307" t="s">
        <v>1271</v>
      </c>
      <c r="AK13" s="299">
        <f t="shared" si="10"/>
        <v>155720</v>
      </c>
      <c r="AL13" s="300">
        <v>41670</v>
      </c>
      <c r="AM13" s="308" t="s">
        <v>1664</v>
      </c>
      <c r="AN13" s="309">
        <f t="shared" si="11"/>
        <v>2.75</v>
      </c>
      <c r="AO13" s="310">
        <f>SUMPRODUCT(('[28]2013车辆报废年限行驶里程'!$B$3:$B$38=$AM13)*('[28]2013车辆报废年限行驶里程'!$B$3:$B$38=$AM13),'[28]2013车辆报废年限行驶里程'!$H$3:$H$38)</f>
        <v>8</v>
      </c>
      <c r="AP13" s="311">
        <f t="shared" si="12"/>
        <v>0.65625</v>
      </c>
      <c r="AQ13" s="310">
        <f>(SUMPRODUCT(('[28]2013车辆报废年限行驶里程'!$B$3:$B$38=$AM13)*('[28]2013车辆报废年限行驶里程'!$B$3:$B$38=$AM13),'[28]2013车辆报废年限行驶里程'!$J$3:$J$38))*10000</f>
        <v>400000</v>
      </c>
      <c r="AR13" s="299">
        <f t="shared" si="13"/>
        <v>50000</v>
      </c>
      <c r="AS13" s="311">
        <f t="shared" si="14"/>
        <v>0.875</v>
      </c>
      <c r="AT13" s="311">
        <f t="shared" si="15"/>
        <v>0.65625</v>
      </c>
      <c r="AU13" s="294"/>
      <c r="AV13" s="294"/>
      <c r="AW13" s="294"/>
      <c r="AX13" s="294"/>
      <c r="AY13" s="314">
        <v>0.8</v>
      </c>
      <c r="AZ13" s="315">
        <f t="shared" si="16"/>
        <v>0.71</v>
      </c>
      <c r="BA13" s="316"/>
      <c r="BB13" s="316"/>
      <c r="BC13" s="316"/>
      <c r="BD13" s="316"/>
      <c r="BE13" s="297">
        <v>1</v>
      </c>
      <c r="BF13" s="320">
        <f t="shared" si="17"/>
        <v>110561</v>
      </c>
      <c r="BG13" s="297">
        <v>0.17</v>
      </c>
      <c r="BH13" s="320">
        <f t="shared" si="18"/>
        <v>18795</v>
      </c>
      <c r="BI13" s="320">
        <f t="shared" si="19"/>
        <v>129356</v>
      </c>
    </row>
    <row r="14" customHeight="1" spans="1:61">
      <c r="A14" s="246" t="s">
        <v>1015</v>
      </c>
      <c r="B14" s="247" t="str">
        <f>[28]车辆评定表!C10</f>
        <v>鲁BNN759</v>
      </c>
      <c r="C14" s="247" t="str">
        <f>[28]车辆评定表!D10</f>
        <v>轿车SVW7203VPD</v>
      </c>
      <c r="D14" s="247" t="str">
        <f>[28]车辆评定表!E10</f>
        <v>WAE061003313968</v>
      </c>
      <c r="E14" s="247" t="str">
        <f>[28]车辆评定表!F10</f>
        <v>上海</v>
      </c>
      <c r="F14" s="247" t="str">
        <f>[28]车辆评定表!G10</f>
        <v>国药控股青岛有限公司</v>
      </c>
      <c r="G14" s="247" t="str">
        <f>[28]车辆评定表!H10</f>
        <v>辆</v>
      </c>
      <c r="H14" s="247" t="str">
        <f>[28]车辆评定表!I10</f>
        <v>1</v>
      </c>
      <c r="I14" s="263" t="str">
        <f>[28]车辆评定表!J10</f>
        <v>2011-04-25</v>
      </c>
      <c r="J14" s="263" t="str">
        <f>[28]车辆评定表!K10</f>
        <v>2011-04-25</v>
      </c>
      <c r="K14" s="247">
        <v>50000</v>
      </c>
      <c r="L14" s="264">
        <f>[28]车辆评定表!N10</f>
        <v>153800</v>
      </c>
      <c r="M14" s="264">
        <f>[28]车辆评定表!O10</f>
        <v>153800</v>
      </c>
      <c r="N14" s="264">
        <f>[28]车辆评定表!Q10</f>
        <v>153800</v>
      </c>
      <c r="O14" s="264">
        <f>[28]车辆评定表!R10</f>
        <v>153800</v>
      </c>
      <c r="P14" s="265">
        <f t="shared" si="3"/>
        <v>167440</v>
      </c>
      <c r="Q14" s="265">
        <f t="shared" si="4"/>
        <v>78</v>
      </c>
      <c r="R14" s="265">
        <f t="shared" si="5"/>
        <v>152806</v>
      </c>
      <c r="S14" s="265">
        <f t="shared" si="6"/>
        <v>-0.64629388816645</v>
      </c>
      <c r="T14" s="273"/>
      <c r="U14" s="273"/>
      <c r="V14" s="274" t="str">
        <f>A14</f>
        <v>4</v>
      </c>
      <c r="W14" s="274" t="str">
        <f t="shared" si="0"/>
        <v>鲁BNN759</v>
      </c>
      <c r="X14" s="274" t="str">
        <f t="shared" si="0"/>
        <v>轿车SVW7203VPD</v>
      </c>
      <c r="Y14" s="274" t="str">
        <f t="shared" si="7"/>
        <v>上海</v>
      </c>
      <c r="Z14" s="274" t="str">
        <f>G14</f>
        <v>辆</v>
      </c>
      <c r="AA14" s="274" t="str">
        <f t="shared" si="1"/>
        <v>1</v>
      </c>
      <c r="AB14" s="286" t="str">
        <f>J14</f>
        <v>2011-04-25</v>
      </c>
      <c r="AC14" s="287">
        <f t="shared" si="2"/>
        <v>50000</v>
      </c>
      <c r="AD14" s="288" t="s">
        <v>1608</v>
      </c>
      <c r="AE14" s="289">
        <v>153800</v>
      </c>
      <c r="AF14" s="293">
        <f t="shared" si="8"/>
        <v>22347.01</v>
      </c>
      <c r="AG14" s="297">
        <v>1</v>
      </c>
      <c r="AH14" s="298">
        <f t="shared" si="9"/>
        <v>13140</v>
      </c>
      <c r="AI14" s="294">
        <v>500</v>
      </c>
      <c r="AJ14" s="307" t="s">
        <v>1271</v>
      </c>
      <c r="AK14" s="299">
        <f t="shared" si="10"/>
        <v>167440</v>
      </c>
      <c r="AL14" s="300">
        <v>41670</v>
      </c>
      <c r="AM14" s="308" t="s">
        <v>1665</v>
      </c>
      <c r="AN14" s="309">
        <f t="shared" si="11"/>
        <v>2.75</v>
      </c>
      <c r="AO14" s="310">
        <f>SUMPRODUCT(('[28]2013车辆报废年限行驶里程'!$B$3:$B$38=$AM14)*('[28]2013车辆报废年限行驶里程'!$B$3:$B$38=$AM14),'[28]2013车辆报废年限行驶里程'!$H$3:$H$38)</f>
        <v>12</v>
      </c>
      <c r="AP14" s="311">
        <f t="shared" si="12"/>
        <v>0.770833333333333</v>
      </c>
      <c r="AQ14" s="310">
        <f>(SUMPRODUCT(('[28]2013车辆报废年限行驶里程'!$B$3:$B$38=$AM14)*('[28]2013车辆报废年限行驶里程'!$B$3:$B$38=$AM14),'[28]2013车辆报废年限行驶里程'!$J$3:$J$38))*10000</f>
        <v>480000</v>
      </c>
      <c r="AR14" s="299">
        <f t="shared" si="13"/>
        <v>50000</v>
      </c>
      <c r="AS14" s="311">
        <f t="shared" si="14"/>
        <v>0.895833333333333</v>
      </c>
      <c r="AT14" s="311">
        <f t="shared" si="15"/>
        <v>0.770833333333333</v>
      </c>
      <c r="AU14" s="294"/>
      <c r="AV14" s="294"/>
      <c r="AW14" s="294"/>
      <c r="AX14" s="294"/>
      <c r="AY14" s="314">
        <v>0.8</v>
      </c>
      <c r="AZ14" s="315">
        <f t="shared" si="16"/>
        <v>0.78</v>
      </c>
      <c r="BA14" s="316"/>
      <c r="BB14" s="316"/>
      <c r="BC14" s="316"/>
      <c r="BD14" s="316"/>
      <c r="BE14" s="297">
        <v>1</v>
      </c>
      <c r="BF14" s="320">
        <f t="shared" si="17"/>
        <v>130603</v>
      </c>
      <c r="BG14" s="297">
        <v>0.17</v>
      </c>
      <c r="BH14" s="320">
        <f t="shared" si="18"/>
        <v>22203</v>
      </c>
      <c r="BI14" s="320">
        <f t="shared" si="19"/>
        <v>152806</v>
      </c>
    </row>
    <row r="15" customHeight="1" spans="1:61">
      <c r="A15" s="246" t="s">
        <v>1442</v>
      </c>
      <c r="B15" s="247" t="str">
        <f>[28]车辆评定表!C11</f>
        <v>鲁BNW355</v>
      </c>
      <c r="C15" s="247" t="str">
        <f>[28]车辆评定表!D11</f>
        <v>轿车SVW7203VPD</v>
      </c>
      <c r="D15" s="247" t="str">
        <f>[28]车辆评定表!E11</f>
        <v>WAE061003289297</v>
      </c>
      <c r="E15" s="247" t="str">
        <f>[28]车辆评定表!F11</f>
        <v>上海</v>
      </c>
      <c r="F15" s="247" t="str">
        <f>[28]车辆评定表!G11</f>
        <v>国药控股青岛有限公司</v>
      </c>
      <c r="G15" s="247" t="str">
        <f>[28]车辆评定表!H11</f>
        <v>辆</v>
      </c>
      <c r="H15" s="247" t="str">
        <f>[28]车辆评定表!I11</f>
        <v>1</v>
      </c>
      <c r="I15" s="263" t="str">
        <f>[28]车辆评定表!J11</f>
        <v>2011-04-14</v>
      </c>
      <c r="J15" s="263" t="str">
        <f>[28]车辆评定表!K11</f>
        <v>2011-04-14</v>
      </c>
      <c r="K15" s="247">
        <v>50000</v>
      </c>
      <c r="L15" s="264">
        <f>[28]车辆评定表!N11</f>
        <v>153800</v>
      </c>
      <c r="M15" s="264">
        <f>[28]车辆评定表!O11</f>
        <v>153800</v>
      </c>
      <c r="N15" s="264">
        <f>[28]车辆评定表!Q11</f>
        <v>153800</v>
      </c>
      <c r="O15" s="264">
        <f>[28]车辆评定表!R11</f>
        <v>153800</v>
      </c>
      <c r="P15" s="265">
        <f t="shared" si="3"/>
        <v>167440</v>
      </c>
      <c r="Q15" s="265">
        <f t="shared" si="4"/>
        <v>76</v>
      </c>
      <c r="R15" s="265">
        <f t="shared" si="5"/>
        <v>148887</v>
      </c>
      <c r="S15" s="265">
        <f t="shared" si="6"/>
        <v>-3.19440832249675</v>
      </c>
      <c r="T15" s="273"/>
      <c r="U15" s="273"/>
      <c r="V15" s="274" t="str">
        <f>A15</f>
        <v>5</v>
      </c>
      <c r="W15" s="274" t="str">
        <f t="shared" si="0"/>
        <v>鲁BNW355</v>
      </c>
      <c r="X15" s="274" t="str">
        <f t="shared" si="0"/>
        <v>轿车SVW7203VPD</v>
      </c>
      <c r="Y15" s="274" t="str">
        <f t="shared" si="7"/>
        <v>上海</v>
      </c>
      <c r="Z15" s="274" t="str">
        <f>G15</f>
        <v>辆</v>
      </c>
      <c r="AA15" s="274" t="str">
        <f t="shared" si="1"/>
        <v>1</v>
      </c>
      <c r="AB15" s="286" t="str">
        <f>J15</f>
        <v>2011-04-14</v>
      </c>
      <c r="AC15" s="287">
        <f t="shared" si="2"/>
        <v>50000</v>
      </c>
      <c r="AD15" s="288" t="s">
        <v>1608</v>
      </c>
      <c r="AE15" s="289">
        <v>153800</v>
      </c>
      <c r="AF15" s="293">
        <f t="shared" si="8"/>
        <v>22347.01</v>
      </c>
      <c r="AG15" s="297">
        <v>1</v>
      </c>
      <c r="AH15" s="298">
        <f t="shared" si="9"/>
        <v>13140</v>
      </c>
      <c r="AI15" s="294">
        <v>500</v>
      </c>
      <c r="AJ15" s="307" t="s">
        <v>1271</v>
      </c>
      <c r="AK15" s="299">
        <f t="shared" si="10"/>
        <v>167440</v>
      </c>
      <c r="AL15" s="300">
        <v>41670</v>
      </c>
      <c r="AM15" s="308" t="s">
        <v>1666</v>
      </c>
      <c r="AN15" s="309">
        <f t="shared" si="11"/>
        <v>2.75</v>
      </c>
      <c r="AO15" s="310">
        <f>SUMPRODUCT(('[28]2013车辆报废年限行驶里程'!$B$3:$B$38=$AM15)*('[28]2013车辆报废年限行驶里程'!$B$3:$B$38=$AM15),'[28]2013车辆报废年限行驶里程'!$H$3:$H$38)</f>
        <v>10</v>
      </c>
      <c r="AP15" s="311">
        <f t="shared" si="12"/>
        <v>0.725</v>
      </c>
      <c r="AQ15" s="310">
        <f>(SUMPRODUCT(('[28]2013车辆报废年限行驶里程'!$B$3:$B$38=$AM15)*('[28]2013车辆报废年限行驶里程'!$B$3:$B$38=$AM15),'[28]2013车辆报废年限行驶里程'!$J$3:$J$38))*10000</f>
        <v>300000</v>
      </c>
      <c r="AR15" s="299">
        <f t="shared" si="13"/>
        <v>50000</v>
      </c>
      <c r="AS15" s="311">
        <f t="shared" si="14"/>
        <v>0.833333333333333</v>
      </c>
      <c r="AT15" s="311">
        <f t="shared" si="15"/>
        <v>0.725</v>
      </c>
      <c r="AU15" s="294"/>
      <c r="AV15" s="294"/>
      <c r="AW15" s="294"/>
      <c r="AX15" s="294"/>
      <c r="AY15" s="314">
        <v>0.8</v>
      </c>
      <c r="AZ15" s="315">
        <f t="shared" si="16"/>
        <v>0.76</v>
      </c>
      <c r="BA15" s="316"/>
      <c r="BB15" s="316"/>
      <c r="BC15" s="316"/>
      <c r="BD15" s="316"/>
      <c r="BE15" s="297">
        <v>1</v>
      </c>
      <c r="BF15" s="320">
        <f t="shared" si="17"/>
        <v>127254</v>
      </c>
      <c r="BG15" s="297">
        <v>0.17</v>
      </c>
      <c r="BH15" s="320">
        <f t="shared" si="18"/>
        <v>21633</v>
      </c>
      <c r="BI15" s="320">
        <f t="shared" si="19"/>
        <v>148887</v>
      </c>
    </row>
    <row r="16" customHeight="1" spans="1:61">
      <c r="A16" s="246" t="s">
        <v>1493</v>
      </c>
      <c r="B16" s="247" t="str">
        <f>[28]车辆评定表!C12</f>
        <v>鲁BNW755</v>
      </c>
      <c r="C16" s="247" t="str">
        <f>[28]车辆评定表!D12</f>
        <v>轿车SVW7203VPD</v>
      </c>
      <c r="D16" s="247" t="str">
        <f>[28]车辆评定表!E12</f>
        <v>WAE081103103457</v>
      </c>
      <c r="E16" s="247" t="str">
        <f>[28]车辆评定表!F12</f>
        <v>上海</v>
      </c>
      <c r="F16" s="247" t="str">
        <f>[28]车辆评定表!G12</f>
        <v>国药控股青岛有限公司</v>
      </c>
      <c r="G16" s="247" t="str">
        <f>[28]车辆评定表!H12</f>
        <v>辆</v>
      </c>
      <c r="H16" s="247" t="str">
        <f>[28]车辆评定表!I12</f>
        <v>1</v>
      </c>
      <c r="I16" s="263" t="str">
        <f>[28]车辆评定表!J12</f>
        <v>2011-04-14</v>
      </c>
      <c r="J16" s="263" t="str">
        <f>[28]车辆评定表!K12</f>
        <v>2011-04-14</v>
      </c>
      <c r="K16" s="247">
        <v>50000</v>
      </c>
      <c r="L16" s="264">
        <f>[28]车辆评定表!N12</f>
        <v>165800</v>
      </c>
      <c r="M16" s="264">
        <f>[28]车辆评定表!O12</f>
        <v>165800</v>
      </c>
      <c r="N16" s="264">
        <f>[28]车辆评定表!Q12</f>
        <v>165800</v>
      </c>
      <c r="O16" s="264">
        <f>[28]车辆评定表!R12</f>
        <v>165800</v>
      </c>
      <c r="P16" s="265">
        <f t="shared" si="3"/>
        <v>180470</v>
      </c>
      <c r="Q16" s="265">
        <f t="shared" si="4"/>
        <v>82</v>
      </c>
      <c r="R16" s="265">
        <f t="shared" si="5"/>
        <v>173142</v>
      </c>
      <c r="S16" s="265">
        <f t="shared" si="6"/>
        <v>4.42822677925211</v>
      </c>
      <c r="T16" s="273"/>
      <c r="U16" s="273"/>
      <c r="V16" s="274" t="str">
        <f>A16</f>
        <v>6</v>
      </c>
      <c r="W16" s="274" t="str">
        <f t="shared" si="0"/>
        <v>鲁BNW755</v>
      </c>
      <c r="X16" s="274" t="str">
        <f t="shared" si="0"/>
        <v>轿车SVW7203VPD</v>
      </c>
      <c r="Y16" s="274" t="str">
        <f t="shared" si="7"/>
        <v>上海</v>
      </c>
      <c r="Z16" s="274" t="str">
        <f>G16</f>
        <v>辆</v>
      </c>
      <c r="AA16" s="274" t="str">
        <f t="shared" si="1"/>
        <v>1</v>
      </c>
      <c r="AB16" s="286" t="str">
        <f>J16</f>
        <v>2011-04-14</v>
      </c>
      <c r="AC16" s="287">
        <f t="shared" si="2"/>
        <v>50000</v>
      </c>
      <c r="AD16" s="288" t="s">
        <v>1608</v>
      </c>
      <c r="AE16" s="289">
        <v>165800</v>
      </c>
      <c r="AF16" s="293">
        <f t="shared" si="8"/>
        <v>24090.6</v>
      </c>
      <c r="AG16" s="297">
        <v>1</v>
      </c>
      <c r="AH16" s="298">
        <f t="shared" si="9"/>
        <v>14170</v>
      </c>
      <c r="AI16" s="294">
        <v>500</v>
      </c>
      <c r="AJ16" s="307" t="s">
        <v>1271</v>
      </c>
      <c r="AK16" s="299">
        <f t="shared" si="10"/>
        <v>180470</v>
      </c>
      <c r="AL16" s="300">
        <v>41670</v>
      </c>
      <c r="AM16" s="308" t="s">
        <v>1667</v>
      </c>
      <c r="AN16" s="309">
        <f t="shared" si="11"/>
        <v>2.75</v>
      </c>
      <c r="AO16" s="310">
        <f>SUMPRODUCT(('[28]2013车辆报废年限行驶里程'!$B$3:$B$38=$AM16)*('[28]2013车辆报废年限行驶里程'!$B$3:$B$38=$AM16),'[28]2013车辆报废年限行驶里程'!$H$3:$H$38)</f>
        <v>16</v>
      </c>
      <c r="AP16" s="311">
        <f t="shared" si="12"/>
        <v>0.828125</v>
      </c>
      <c r="AQ16" s="310">
        <f>(SUMPRODUCT(('[28]2013车辆报废年限行驶里程'!$B$3:$B$38=$AM16)*('[28]2013车辆报废年限行驶里程'!$B$3:$B$38=$AM16),'[28]2013车辆报废年限行驶里程'!$J$3:$J$38))*10000</f>
        <v>300000</v>
      </c>
      <c r="AR16" s="299">
        <f t="shared" si="13"/>
        <v>50000</v>
      </c>
      <c r="AS16" s="311">
        <f t="shared" si="14"/>
        <v>0.833333333333333</v>
      </c>
      <c r="AT16" s="311">
        <f t="shared" si="15"/>
        <v>0.828125</v>
      </c>
      <c r="AU16" s="294"/>
      <c r="AV16" s="294"/>
      <c r="AW16" s="294"/>
      <c r="AX16" s="294"/>
      <c r="AY16" s="314">
        <v>0.8</v>
      </c>
      <c r="AZ16" s="315">
        <f t="shared" si="16"/>
        <v>0.82</v>
      </c>
      <c r="BA16" s="316"/>
      <c r="BB16" s="316"/>
      <c r="BC16" s="316"/>
      <c r="BD16" s="316"/>
      <c r="BE16" s="297">
        <v>1</v>
      </c>
      <c r="BF16" s="320">
        <f t="shared" si="17"/>
        <v>147985</v>
      </c>
      <c r="BG16" s="297">
        <v>0.17</v>
      </c>
      <c r="BH16" s="320">
        <f t="shared" si="18"/>
        <v>25157</v>
      </c>
      <c r="BI16" s="320">
        <f t="shared" si="19"/>
        <v>173142</v>
      </c>
    </row>
    <row r="17" customHeight="1" spans="1:61">
      <c r="A17" s="246" t="s">
        <v>1495</v>
      </c>
      <c r="B17" s="247" t="str">
        <f>[28]车辆评定表!C13</f>
        <v>鲁BNW356</v>
      </c>
      <c r="C17" s="247" t="str">
        <f>[28]车辆评定表!D13</f>
        <v>轿车SVW7203VPD</v>
      </c>
      <c r="D17" s="247" t="str">
        <f>[28]车辆评定表!E13</f>
        <v>WAE091103102292</v>
      </c>
      <c r="E17" s="247" t="str">
        <f>[28]车辆评定表!F13</f>
        <v>上海</v>
      </c>
      <c r="F17" s="247" t="str">
        <f>[28]车辆评定表!G13</f>
        <v>国药控股青岛有限公司</v>
      </c>
      <c r="G17" s="247" t="str">
        <f>[28]车辆评定表!H13</f>
        <v>辆</v>
      </c>
      <c r="H17" s="247" t="str">
        <f>[28]车辆评定表!I13</f>
        <v>1</v>
      </c>
      <c r="I17" s="263" t="str">
        <f>[28]车辆评定表!J13</f>
        <v>2011-04-14</v>
      </c>
      <c r="J17" s="263" t="str">
        <f>[28]车辆评定表!K13</f>
        <v>2011-04-14</v>
      </c>
      <c r="K17" s="247">
        <v>50000</v>
      </c>
      <c r="L17" s="264">
        <f>[28]车辆评定表!N13</f>
        <v>165800</v>
      </c>
      <c r="M17" s="264">
        <f>[28]车辆评定表!O13</f>
        <v>165800</v>
      </c>
      <c r="N17" s="264">
        <f>[28]车辆评定表!Q13</f>
        <v>165800</v>
      </c>
      <c r="O17" s="264">
        <f>[28]车辆评定表!R13</f>
        <v>165800</v>
      </c>
      <c r="P17" s="265">
        <f t="shared" si="3"/>
        <v>180470</v>
      </c>
      <c r="Q17" s="265">
        <f t="shared" si="4"/>
        <v>76</v>
      </c>
      <c r="R17" s="265">
        <f t="shared" si="5"/>
        <v>160474</v>
      </c>
      <c r="S17" s="265">
        <f t="shared" si="6"/>
        <v>-3.21230398069964</v>
      </c>
      <c r="T17" s="273"/>
      <c r="U17" s="273"/>
      <c r="V17" s="274" t="str">
        <f>A17</f>
        <v>7</v>
      </c>
      <c r="W17" s="274" t="str">
        <f t="shared" si="0"/>
        <v>鲁BNW356</v>
      </c>
      <c r="X17" s="274" t="str">
        <f t="shared" si="0"/>
        <v>轿车SVW7203VPD</v>
      </c>
      <c r="Y17" s="274" t="str">
        <f t="shared" si="7"/>
        <v>上海</v>
      </c>
      <c r="Z17" s="274" t="str">
        <f>G17</f>
        <v>辆</v>
      </c>
      <c r="AA17" s="274" t="str">
        <f t="shared" si="1"/>
        <v>1</v>
      </c>
      <c r="AB17" s="286" t="str">
        <f>J17</f>
        <v>2011-04-14</v>
      </c>
      <c r="AC17" s="287">
        <f t="shared" si="2"/>
        <v>50000</v>
      </c>
      <c r="AD17" s="288" t="s">
        <v>1608</v>
      </c>
      <c r="AE17" s="289">
        <v>165800</v>
      </c>
      <c r="AF17" s="293">
        <f t="shared" si="8"/>
        <v>24090.6</v>
      </c>
      <c r="AG17" s="297">
        <v>1</v>
      </c>
      <c r="AH17" s="298">
        <f t="shared" si="9"/>
        <v>14170</v>
      </c>
      <c r="AI17" s="294">
        <v>500</v>
      </c>
      <c r="AJ17" s="307" t="s">
        <v>1271</v>
      </c>
      <c r="AK17" s="299">
        <f t="shared" si="10"/>
        <v>180470</v>
      </c>
      <c r="AL17" s="300">
        <v>41670</v>
      </c>
      <c r="AM17" s="308" t="s">
        <v>1668</v>
      </c>
      <c r="AN17" s="309">
        <f t="shared" si="11"/>
        <v>2.75</v>
      </c>
      <c r="AO17" s="310">
        <f>SUMPRODUCT(('[28]2013车辆报废年限行驶里程'!$B$3:$B$38=$AM17)*('[28]2013车辆报废年限行驶里程'!$B$3:$B$38=$AM17),'[28]2013车辆报废年限行驶里程'!$H$3:$H$38)</f>
        <v>10</v>
      </c>
      <c r="AP17" s="311">
        <f t="shared" si="12"/>
        <v>0.725</v>
      </c>
      <c r="AQ17" s="310">
        <f>(SUMPRODUCT(('[28]2013车辆报废年限行驶里程'!$B$3:$B$38=$AM17)*('[28]2013车辆报废年限行驶里程'!$B$3:$B$38=$AM17),'[28]2013车辆报废年限行驶里程'!$J$3:$J$38))*10000</f>
        <v>240000</v>
      </c>
      <c r="AR17" s="299">
        <f t="shared" si="13"/>
        <v>50000</v>
      </c>
      <c r="AS17" s="311">
        <f t="shared" si="14"/>
        <v>0.791666666666667</v>
      </c>
      <c r="AT17" s="311">
        <f t="shared" si="15"/>
        <v>0.725</v>
      </c>
      <c r="AU17" s="294"/>
      <c r="AV17" s="294"/>
      <c r="AW17" s="294"/>
      <c r="AX17" s="294"/>
      <c r="AY17" s="314">
        <v>0.8</v>
      </c>
      <c r="AZ17" s="315">
        <f t="shared" si="16"/>
        <v>0.76</v>
      </c>
      <c r="BA17" s="316"/>
      <c r="BB17" s="316"/>
      <c r="BC17" s="316"/>
      <c r="BD17" s="316"/>
      <c r="BE17" s="297">
        <v>1</v>
      </c>
      <c r="BF17" s="320">
        <f t="shared" si="17"/>
        <v>137157</v>
      </c>
      <c r="BG17" s="297">
        <v>0.17</v>
      </c>
      <c r="BH17" s="320">
        <f t="shared" si="18"/>
        <v>23317</v>
      </c>
      <c r="BI17" s="320">
        <f t="shared" si="19"/>
        <v>160474</v>
      </c>
    </row>
    <row r="18" customHeight="1" spans="1:61">
      <c r="A18" s="246" t="s">
        <v>1422</v>
      </c>
      <c r="B18" s="247" t="s">
        <v>1669</v>
      </c>
      <c r="C18" s="247" t="s">
        <v>1473</v>
      </c>
      <c r="D18" s="247" t="s">
        <v>1670</v>
      </c>
      <c r="E18" s="247" t="s">
        <v>1671</v>
      </c>
      <c r="F18" s="247" t="s">
        <v>1672</v>
      </c>
      <c r="G18" s="247" t="s">
        <v>1435</v>
      </c>
      <c r="H18" s="247" t="s">
        <v>1422</v>
      </c>
      <c r="I18" s="263" t="s">
        <v>1474</v>
      </c>
      <c r="J18" s="263" t="s">
        <v>1474</v>
      </c>
      <c r="K18" s="247">
        <v>50000</v>
      </c>
      <c r="L18" s="264">
        <v>28400</v>
      </c>
      <c r="M18" s="264">
        <v>4792.57</v>
      </c>
      <c r="N18" s="264">
        <v>28400</v>
      </c>
      <c r="O18" s="264">
        <v>4792.57</v>
      </c>
      <c r="P18" s="265">
        <f t="shared" si="3"/>
        <v>24160</v>
      </c>
      <c r="Q18" s="265">
        <f t="shared" si="4"/>
        <v>15</v>
      </c>
      <c r="R18" s="265">
        <f t="shared" si="5"/>
        <v>4240</v>
      </c>
      <c r="S18" s="265">
        <f t="shared" si="6"/>
        <v>-11.5297220489216</v>
      </c>
      <c r="T18" s="273"/>
      <c r="U18" s="273"/>
      <c r="V18" s="274" t="str">
        <f t="shared" ref="V18:X33" si="20">A18</f>
        <v>1</v>
      </c>
      <c r="W18" s="274" t="str">
        <f t="shared" si="0"/>
        <v>鲁BMS075</v>
      </c>
      <c r="X18" s="274" t="str">
        <f t="shared" si="0"/>
        <v>箱式运输车</v>
      </c>
      <c r="Y18" s="274" t="str">
        <f t="shared" si="7"/>
        <v>哈飞</v>
      </c>
      <c r="Z18" s="274" t="str">
        <f t="shared" ref="Z18:AA33" si="21">G18</f>
        <v>辆</v>
      </c>
      <c r="AA18" s="274" t="str">
        <f t="shared" si="1"/>
        <v>1</v>
      </c>
      <c r="AB18" s="286" t="str">
        <f t="shared" ref="AB18:AC33" si="22">J18</f>
        <v>2007-10-20</v>
      </c>
      <c r="AC18" s="287">
        <f t="shared" si="2"/>
        <v>50000</v>
      </c>
      <c r="AD18" s="288" t="s">
        <v>1608</v>
      </c>
      <c r="AE18" s="289">
        <v>21800</v>
      </c>
      <c r="AF18" s="293">
        <f t="shared" si="8"/>
        <v>3167.52</v>
      </c>
      <c r="AG18" s="297">
        <v>1</v>
      </c>
      <c r="AH18" s="298">
        <f t="shared" si="9"/>
        <v>1860</v>
      </c>
      <c r="AI18" s="294">
        <v>500</v>
      </c>
      <c r="AJ18" s="307" t="s">
        <v>1271</v>
      </c>
      <c r="AK18" s="299">
        <f t="shared" si="10"/>
        <v>24160</v>
      </c>
      <c r="AL18" s="300">
        <v>41670</v>
      </c>
      <c r="AM18" s="308" t="s">
        <v>1662</v>
      </c>
      <c r="AN18" s="309">
        <f t="shared" si="11"/>
        <v>6.25</v>
      </c>
      <c r="AO18" s="310">
        <f>SUMPRODUCT(('[28]2013车辆报废年限行驶里程'!$B$3:$B$38=$AM18)*('[28]2013车辆报废年限行驶里程'!$B$3:$B$38=$AM18),'[28]2013车辆报废年限行驶里程'!$H$3:$H$38)</f>
        <v>6</v>
      </c>
      <c r="AP18" s="311">
        <f t="shared" si="12"/>
        <v>0.15</v>
      </c>
      <c r="AQ18" s="310">
        <f>(SUMPRODUCT(('[28]2013车辆报废年限行驶里程'!$B$3:$B$38=$AM18)*('[28]2013车辆报废年限行驶里程'!$B$3:$B$38=$AM18),'[28]2013车辆报废年限行驶里程'!$J$3:$J$38))*10000</f>
        <v>480000</v>
      </c>
      <c r="AR18" s="299">
        <f t="shared" si="13"/>
        <v>50000</v>
      </c>
      <c r="AS18" s="311">
        <f t="shared" si="14"/>
        <v>0.895833333333333</v>
      </c>
      <c r="AT18" s="311">
        <f t="shared" si="15"/>
        <v>0.15</v>
      </c>
      <c r="AU18" s="294"/>
      <c r="AV18" s="294"/>
      <c r="AW18" s="294"/>
      <c r="AX18" s="294"/>
      <c r="AY18" s="314">
        <v>0.15</v>
      </c>
      <c r="AZ18" s="315">
        <f t="shared" si="16"/>
        <v>0.15</v>
      </c>
      <c r="BA18" s="316"/>
      <c r="BB18" s="316"/>
      <c r="BC18" s="316"/>
      <c r="BD18" s="316"/>
      <c r="BE18" s="297">
        <v>1</v>
      </c>
      <c r="BF18" s="320">
        <f t="shared" si="17"/>
        <v>3624</v>
      </c>
      <c r="BG18" s="297">
        <v>0.17</v>
      </c>
      <c r="BH18" s="320">
        <f t="shared" si="18"/>
        <v>616</v>
      </c>
      <c r="BI18" s="320">
        <f t="shared" si="19"/>
        <v>4240</v>
      </c>
    </row>
    <row r="19" customHeight="1" spans="1:61">
      <c r="A19" s="246" t="s">
        <v>1431</v>
      </c>
      <c r="B19" s="247" t="s">
        <v>1673</v>
      </c>
      <c r="C19" s="247" t="s">
        <v>1572</v>
      </c>
      <c r="D19" s="247" t="s">
        <v>1674</v>
      </c>
      <c r="E19" s="247" t="s">
        <v>1675</v>
      </c>
      <c r="F19" s="247" t="s">
        <v>1676</v>
      </c>
      <c r="G19" s="247" t="s">
        <v>1435</v>
      </c>
      <c r="H19" s="247" t="s">
        <v>1422</v>
      </c>
      <c r="I19" s="263" t="s">
        <v>1569</v>
      </c>
      <c r="J19" s="263" t="s">
        <v>1569</v>
      </c>
      <c r="K19" s="247">
        <v>50000</v>
      </c>
      <c r="L19" s="264">
        <v>120399.47</v>
      </c>
      <c r="M19" s="264">
        <v>120399.47</v>
      </c>
      <c r="N19" s="264">
        <v>120399.47</v>
      </c>
      <c r="O19" s="264">
        <v>120399.47</v>
      </c>
      <c r="P19" s="265">
        <f t="shared" si="3"/>
        <v>119680</v>
      </c>
      <c r="Q19" s="265">
        <f t="shared" si="4"/>
        <v>65</v>
      </c>
      <c r="R19" s="265">
        <f t="shared" si="5"/>
        <v>91017</v>
      </c>
      <c r="S19" s="265">
        <f t="shared" si="6"/>
        <v>-24.4041522774145</v>
      </c>
      <c r="T19" s="273"/>
      <c r="U19" s="273"/>
      <c r="V19" s="274" t="str">
        <f t="shared" si="20"/>
        <v>2</v>
      </c>
      <c r="W19" s="274" t="str">
        <f t="shared" si="0"/>
        <v>鲁B38S19</v>
      </c>
      <c r="X19" s="274" t="str">
        <f t="shared" si="0"/>
        <v>厢式运输车</v>
      </c>
      <c r="Y19" s="274" t="str">
        <f t="shared" si="7"/>
        <v>南京依维柯</v>
      </c>
      <c r="Z19" s="274" t="str">
        <f t="shared" si="21"/>
        <v>辆</v>
      </c>
      <c r="AA19" s="274" t="str">
        <f t="shared" si="1"/>
        <v>1</v>
      </c>
      <c r="AB19" s="286" t="str">
        <f t="shared" si="22"/>
        <v>2011-04-02</v>
      </c>
      <c r="AC19" s="287">
        <f t="shared" si="2"/>
        <v>50000</v>
      </c>
      <c r="AD19" s="288" t="s">
        <v>1608</v>
      </c>
      <c r="AE19" s="289">
        <v>109800</v>
      </c>
      <c r="AF19" s="293">
        <f t="shared" si="8"/>
        <v>15953.85</v>
      </c>
      <c r="AG19" s="297">
        <v>1</v>
      </c>
      <c r="AH19" s="298">
        <f t="shared" si="9"/>
        <v>9380</v>
      </c>
      <c r="AI19" s="294">
        <v>500</v>
      </c>
      <c r="AJ19" s="307" t="s">
        <v>1271</v>
      </c>
      <c r="AK19" s="299">
        <f t="shared" si="10"/>
        <v>119680</v>
      </c>
      <c r="AL19" s="300">
        <v>41670</v>
      </c>
      <c r="AM19" s="308" t="s">
        <v>1663</v>
      </c>
      <c r="AN19" s="309">
        <f t="shared" si="11"/>
        <v>2.75</v>
      </c>
      <c r="AO19" s="310">
        <f>SUMPRODUCT(('[28]2013车辆报废年限行驶里程'!$B$3:$B$38=$AM19)*('[28]2013车辆报废年限行驶里程'!$B$3:$B$38=$AM19),'[28]2013车辆报废年限行驶里程'!$H$3:$H$38)</f>
        <v>8</v>
      </c>
      <c r="AP19" s="311">
        <f t="shared" si="12"/>
        <v>0.65625</v>
      </c>
      <c r="AQ19" s="310">
        <f>(SUMPRODUCT(('[28]2013车辆报废年限行驶里程'!$B$3:$B$38=$AM19)*('[28]2013车辆报废年限行驶里程'!$B$3:$B$38=$AM19),'[28]2013车辆报废年限行驶里程'!$J$3:$J$38))*10000</f>
        <v>400000</v>
      </c>
      <c r="AR19" s="299">
        <f t="shared" si="13"/>
        <v>50000</v>
      </c>
      <c r="AS19" s="311">
        <f t="shared" si="14"/>
        <v>0.875</v>
      </c>
      <c r="AT19" s="311">
        <f t="shared" si="15"/>
        <v>0.65625</v>
      </c>
      <c r="AU19" s="294"/>
      <c r="AV19" s="294"/>
      <c r="AW19" s="294"/>
      <c r="AX19" s="294"/>
      <c r="AY19" s="314">
        <v>0.65</v>
      </c>
      <c r="AZ19" s="315">
        <f t="shared" si="16"/>
        <v>0.65</v>
      </c>
      <c r="BA19" s="316"/>
      <c r="BB19" s="316"/>
      <c r="BC19" s="316"/>
      <c r="BD19" s="316"/>
      <c r="BE19" s="297">
        <v>1</v>
      </c>
      <c r="BF19" s="320">
        <f t="shared" si="17"/>
        <v>77792</v>
      </c>
      <c r="BG19" s="297">
        <v>0.17</v>
      </c>
      <c r="BH19" s="320">
        <f t="shared" si="18"/>
        <v>13225</v>
      </c>
      <c r="BI19" s="320">
        <f t="shared" si="19"/>
        <v>91017</v>
      </c>
    </row>
    <row r="20" customHeight="1" spans="1:61">
      <c r="A20" s="246" t="s">
        <v>1436</v>
      </c>
      <c r="B20" s="247" t="s">
        <v>1677</v>
      </c>
      <c r="C20" s="247" t="s">
        <v>1678</v>
      </c>
      <c r="D20" s="247" t="s">
        <v>1584</v>
      </c>
      <c r="E20" s="247" t="s">
        <v>1679</v>
      </c>
      <c r="F20" s="247" t="s">
        <v>1676</v>
      </c>
      <c r="G20" s="247" t="s">
        <v>1435</v>
      </c>
      <c r="H20" s="247" t="s">
        <v>1422</v>
      </c>
      <c r="I20" s="263" t="s">
        <v>1586</v>
      </c>
      <c r="J20" s="263" t="s">
        <v>1586</v>
      </c>
      <c r="K20" s="247">
        <v>50000</v>
      </c>
      <c r="L20" s="264">
        <v>143000</v>
      </c>
      <c r="M20" s="264">
        <v>143000</v>
      </c>
      <c r="N20" s="264">
        <v>143000</v>
      </c>
      <c r="O20" s="264">
        <v>143000</v>
      </c>
      <c r="P20" s="265">
        <f t="shared" si="3"/>
        <v>155720</v>
      </c>
      <c r="Q20" s="265">
        <f t="shared" si="4"/>
        <v>71</v>
      </c>
      <c r="R20" s="265">
        <f t="shared" si="5"/>
        <v>129356</v>
      </c>
      <c r="S20" s="265">
        <f t="shared" si="6"/>
        <v>-9.54125874125874</v>
      </c>
      <c r="T20" s="273"/>
      <c r="U20" s="273"/>
      <c r="V20" s="274" t="str">
        <f t="shared" si="20"/>
        <v>3</v>
      </c>
      <c r="W20" s="274" t="str">
        <f t="shared" si="0"/>
        <v>鲁BNF290</v>
      </c>
      <c r="X20" s="274" t="str">
        <f t="shared" si="0"/>
        <v>客车SY6521MS3BG</v>
      </c>
      <c r="Y20" s="274" t="str">
        <f t="shared" si="7"/>
        <v>沈阳</v>
      </c>
      <c r="Z20" s="274" t="str">
        <f t="shared" si="21"/>
        <v>辆</v>
      </c>
      <c r="AA20" s="274" t="str">
        <f t="shared" si="1"/>
        <v>1</v>
      </c>
      <c r="AB20" s="286" t="str">
        <f t="shared" si="22"/>
        <v>2011-04-14</v>
      </c>
      <c r="AC20" s="287">
        <f t="shared" si="2"/>
        <v>50000</v>
      </c>
      <c r="AD20" s="288" t="s">
        <v>1608</v>
      </c>
      <c r="AE20" s="289">
        <v>143000</v>
      </c>
      <c r="AF20" s="293">
        <f t="shared" si="8"/>
        <v>20777.78</v>
      </c>
      <c r="AG20" s="297">
        <v>1</v>
      </c>
      <c r="AH20" s="298">
        <f t="shared" si="9"/>
        <v>12220</v>
      </c>
      <c r="AI20" s="294">
        <v>500</v>
      </c>
      <c r="AJ20" s="307" t="s">
        <v>1271</v>
      </c>
      <c r="AK20" s="299">
        <f t="shared" si="10"/>
        <v>155720</v>
      </c>
      <c r="AL20" s="300">
        <v>41670</v>
      </c>
      <c r="AM20" s="308" t="s">
        <v>1664</v>
      </c>
      <c r="AN20" s="309">
        <f t="shared" si="11"/>
        <v>2.75</v>
      </c>
      <c r="AO20" s="310">
        <f>SUMPRODUCT(('[28]2013车辆报废年限行驶里程'!$B$3:$B$38=$AM20)*('[28]2013车辆报废年限行驶里程'!$B$3:$B$38=$AM20),'[28]2013车辆报废年限行驶里程'!$H$3:$H$38)</f>
        <v>8</v>
      </c>
      <c r="AP20" s="311">
        <f t="shared" si="12"/>
        <v>0.65625</v>
      </c>
      <c r="AQ20" s="310">
        <f>(SUMPRODUCT(('[28]2013车辆报废年限行驶里程'!$B$3:$B$38=$AM20)*('[28]2013车辆报废年限行驶里程'!$B$3:$B$38=$AM20),'[28]2013车辆报废年限行驶里程'!$J$3:$J$38))*10000</f>
        <v>400000</v>
      </c>
      <c r="AR20" s="299">
        <f t="shared" si="13"/>
        <v>50000</v>
      </c>
      <c r="AS20" s="311">
        <f t="shared" si="14"/>
        <v>0.875</v>
      </c>
      <c r="AT20" s="311">
        <f t="shared" si="15"/>
        <v>0.65625</v>
      </c>
      <c r="AU20" s="294"/>
      <c r="AV20" s="294"/>
      <c r="AW20" s="294"/>
      <c r="AX20" s="294"/>
      <c r="AY20" s="314">
        <v>0.8</v>
      </c>
      <c r="AZ20" s="315">
        <f t="shared" si="16"/>
        <v>0.71</v>
      </c>
      <c r="BA20" s="316"/>
      <c r="BB20" s="316"/>
      <c r="BC20" s="316"/>
      <c r="BD20" s="316"/>
      <c r="BE20" s="297">
        <v>1</v>
      </c>
      <c r="BF20" s="320">
        <f t="shared" si="17"/>
        <v>110561</v>
      </c>
      <c r="BG20" s="297">
        <v>0.17</v>
      </c>
      <c r="BH20" s="320">
        <f t="shared" si="18"/>
        <v>18795</v>
      </c>
      <c r="BI20" s="320">
        <f t="shared" si="19"/>
        <v>129356</v>
      </c>
    </row>
    <row r="21" customHeight="1" spans="1:61">
      <c r="A21" s="246" t="s">
        <v>1015</v>
      </c>
      <c r="B21" s="247" t="s">
        <v>1680</v>
      </c>
      <c r="C21" s="247" t="s">
        <v>1681</v>
      </c>
      <c r="D21" s="247" t="s">
        <v>1590</v>
      </c>
      <c r="E21" s="247" t="s">
        <v>1682</v>
      </c>
      <c r="F21" s="247" t="s">
        <v>1676</v>
      </c>
      <c r="G21" s="247" t="s">
        <v>1435</v>
      </c>
      <c r="H21" s="247" t="s">
        <v>1422</v>
      </c>
      <c r="I21" s="263" t="s">
        <v>1591</v>
      </c>
      <c r="J21" s="263" t="s">
        <v>1591</v>
      </c>
      <c r="K21" s="247">
        <v>50000</v>
      </c>
      <c r="L21" s="264">
        <v>153800</v>
      </c>
      <c r="M21" s="264">
        <v>153800</v>
      </c>
      <c r="N21" s="264">
        <v>153800</v>
      </c>
      <c r="O21" s="264">
        <v>153800</v>
      </c>
      <c r="P21" s="265">
        <f t="shared" si="3"/>
        <v>167440</v>
      </c>
      <c r="Q21" s="265">
        <f t="shared" si="4"/>
        <v>78</v>
      </c>
      <c r="R21" s="265">
        <f t="shared" si="5"/>
        <v>152806</v>
      </c>
      <c r="S21" s="265">
        <f t="shared" si="6"/>
        <v>-0.64629388816645</v>
      </c>
      <c r="T21" s="273"/>
      <c r="U21" s="273"/>
      <c r="V21" s="274" t="str">
        <f t="shared" si="20"/>
        <v>4</v>
      </c>
      <c r="W21" s="274" t="str">
        <f t="shared" si="0"/>
        <v>鲁BNN759</v>
      </c>
      <c r="X21" s="274" t="str">
        <f t="shared" si="0"/>
        <v>轿车SVW7203VPD</v>
      </c>
      <c r="Y21" s="274" t="str">
        <f t="shared" si="7"/>
        <v>上海</v>
      </c>
      <c r="Z21" s="274" t="str">
        <f t="shared" si="21"/>
        <v>辆</v>
      </c>
      <c r="AA21" s="274" t="str">
        <f t="shared" si="1"/>
        <v>1</v>
      </c>
      <c r="AB21" s="286" t="str">
        <f t="shared" si="22"/>
        <v>2011-04-25</v>
      </c>
      <c r="AC21" s="287">
        <f t="shared" si="2"/>
        <v>50000</v>
      </c>
      <c r="AD21" s="288" t="s">
        <v>1608</v>
      </c>
      <c r="AE21" s="289">
        <v>153800</v>
      </c>
      <c r="AF21" s="293">
        <f t="shared" si="8"/>
        <v>22347.01</v>
      </c>
      <c r="AG21" s="297">
        <v>1</v>
      </c>
      <c r="AH21" s="298">
        <f t="shared" si="9"/>
        <v>13140</v>
      </c>
      <c r="AI21" s="294">
        <v>500</v>
      </c>
      <c r="AJ21" s="307" t="s">
        <v>1271</v>
      </c>
      <c r="AK21" s="299">
        <f t="shared" si="10"/>
        <v>167440</v>
      </c>
      <c r="AL21" s="300">
        <v>41670</v>
      </c>
      <c r="AM21" s="308" t="s">
        <v>1665</v>
      </c>
      <c r="AN21" s="309">
        <f t="shared" si="11"/>
        <v>2.75</v>
      </c>
      <c r="AO21" s="310">
        <f>SUMPRODUCT(('[28]2013车辆报废年限行驶里程'!$B$3:$B$38=$AM21)*('[28]2013车辆报废年限行驶里程'!$B$3:$B$38=$AM21),'[28]2013车辆报废年限行驶里程'!$H$3:$H$38)</f>
        <v>12</v>
      </c>
      <c r="AP21" s="311">
        <f t="shared" si="12"/>
        <v>0.770833333333333</v>
      </c>
      <c r="AQ21" s="310">
        <f>(SUMPRODUCT(('[28]2013车辆报废年限行驶里程'!$B$3:$B$38=$AM21)*('[28]2013车辆报废年限行驶里程'!$B$3:$B$38=$AM21),'[28]2013车辆报废年限行驶里程'!$J$3:$J$38))*10000</f>
        <v>480000</v>
      </c>
      <c r="AR21" s="299">
        <f t="shared" si="13"/>
        <v>50000</v>
      </c>
      <c r="AS21" s="311">
        <f t="shared" si="14"/>
        <v>0.895833333333333</v>
      </c>
      <c r="AT21" s="311">
        <f t="shared" si="15"/>
        <v>0.770833333333333</v>
      </c>
      <c r="AU21" s="294"/>
      <c r="AV21" s="294"/>
      <c r="AW21" s="294"/>
      <c r="AX21" s="294"/>
      <c r="AY21" s="314">
        <v>0.8</v>
      </c>
      <c r="AZ21" s="315">
        <f t="shared" si="16"/>
        <v>0.78</v>
      </c>
      <c r="BA21" s="316"/>
      <c r="BB21" s="316"/>
      <c r="BC21" s="316"/>
      <c r="BD21" s="316"/>
      <c r="BE21" s="297">
        <v>1</v>
      </c>
      <c r="BF21" s="320">
        <f t="shared" si="17"/>
        <v>130603</v>
      </c>
      <c r="BG21" s="297">
        <v>0.17</v>
      </c>
      <c r="BH21" s="320">
        <f t="shared" si="18"/>
        <v>22203</v>
      </c>
      <c r="BI21" s="320">
        <f t="shared" si="19"/>
        <v>152806</v>
      </c>
    </row>
    <row r="22" customHeight="1" spans="1:61">
      <c r="A22" s="246" t="s">
        <v>1442</v>
      </c>
      <c r="B22" s="247" t="s">
        <v>1683</v>
      </c>
      <c r="C22" s="247" t="s">
        <v>1681</v>
      </c>
      <c r="D22" s="247" t="s">
        <v>1594</v>
      </c>
      <c r="E22" s="247" t="s">
        <v>1682</v>
      </c>
      <c r="F22" s="247" t="s">
        <v>1676</v>
      </c>
      <c r="G22" s="247" t="s">
        <v>1435</v>
      </c>
      <c r="H22" s="247" t="s">
        <v>1422</v>
      </c>
      <c r="I22" s="263" t="s">
        <v>1586</v>
      </c>
      <c r="J22" s="263" t="s">
        <v>1586</v>
      </c>
      <c r="K22" s="247">
        <v>50000</v>
      </c>
      <c r="L22" s="264">
        <v>153800</v>
      </c>
      <c r="M22" s="264">
        <v>153800</v>
      </c>
      <c r="N22" s="264">
        <v>153800</v>
      </c>
      <c r="O22" s="264">
        <v>153800</v>
      </c>
      <c r="P22" s="265">
        <f t="shared" si="3"/>
        <v>167440</v>
      </c>
      <c r="Q22" s="265">
        <f t="shared" si="4"/>
        <v>76</v>
      </c>
      <c r="R22" s="265">
        <f t="shared" si="5"/>
        <v>148887</v>
      </c>
      <c r="S22" s="265">
        <f t="shared" si="6"/>
        <v>-3.19440832249675</v>
      </c>
      <c r="T22" s="273"/>
      <c r="U22" s="273"/>
      <c r="V22" s="274" t="str">
        <f t="shared" si="20"/>
        <v>5</v>
      </c>
      <c r="W22" s="274" t="str">
        <f t="shared" si="0"/>
        <v>鲁BNW355</v>
      </c>
      <c r="X22" s="274" t="str">
        <f t="shared" si="0"/>
        <v>轿车SVW7203VPD</v>
      </c>
      <c r="Y22" s="274" t="str">
        <f t="shared" si="7"/>
        <v>上海</v>
      </c>
      <c r="Z22" s="274" t="str">
        <f t="shared" si="21"/>
        <v>辆</v>
      </c>
      <c r="AA22" s="274" t="str">
        <f t="shared" si="1"/>
        <v>1</v>
      </c>
      <c r="AB22" s="286" t="str">
        <f t="shared" si="22"/>
        <v>2011-04-14</v>
      </c>
      <c r="AC22" s="287">
        <f t="shared" si="2"/>
        <v>50000</v>
      </c>
      <c r="AD22" s="288" t="s">
        <v>1608</v>
      </c>
      <c r="AE22" s="289">
        <v>153800</v>
      </c>
      <c r="AF22" s="293">
        <f t="shared" si="8"/>
        <v>22347.01</v>
      </c>
      <c r="AG22" s="297">
        <v>1</v>
      </c>
      <c r="AH22" s="298">
        <f t="shared" si="9"/>
        <v>13140</v>
      </c>
      <c r="AI22" s="294">
        <v>500</v>
      </c>
      <c r="AJ22" s="307" t="s">
        <v>1271</v>
      </c>
      <c r="AK22" s="299">
        <f t="shared" si="10"/>
        <v>167440</v>
      </c>
      <c r="AL22" s="300">
        <v>41670</v>
      </c>
      <c r="AM22" s="308" t="s">
        <v>1666</v>
      </c>
      <c r="AN22" s="309">
        <f t="shared" si="11"/>
        <v>2.75</v>
      </c>
      <c r="AO22" s="310">
        <f>SUMPRODUCT(('[28]2013车辆报废年限行驶里程'!$B$3:$B$38=$AM22)*('[28]2013车辆报废年限行驶里程'!$B$3:$B$38=$AM22),'[28]2013车辆报废年限行驶里程'!$H$3:$H$38)</f>
        <v>10</v>
      </c>
      <c r="AP22" s="311">
        <f t="shared" si="12"/>
        <v>0.725</v>
      </c>
      <c r="AQ22" s="310">
        <f>(SUMPRODUCT(('[28]2013车辆报废年限行驶里程'!$B$3:$B$38=$AM22)*('[28]2013车辆报废年限行驶里程'!$B$3:$B$38=$AM22),'[28]2013车辆报废年限行驶里程'!$J$3:$J$38))*10000</f>
        <v>300000</v>
      </c>
      <c r="AR22" s="299">
        <f t="shared" si="13"/>
        <v>50000</v>
      </c>
      <c r="AS22" s="311">
        <f t="shared" si="14"/>
        <v>0.833333333333333</v>
      </c>
      <c r="AT22" s="311">
        <f t="shared" si="15"/>
        <v>0.725</v>
      </c>
      <c r="AU22" s="294"/>
      <c r="AV22" s="294"/>
      <c r="AW22" s="294"/>
      <c r="AX22" s="294"/>
      <c r="AY22" s="314">
        <v>0.8</v>
      </c>
      <c r="AZ22" s="315">
        <f t="shared" si="16"/>
        <v>0.76</v>
      </c>
      <c r="BA22" s="316"/>
      <c r="BB22" s="316"/>
      <c r="BC22" s="316"/>
      <c r="BD22" s="316"/>
      <c r="BE22" s="297">
        <v>1</v>
      </c>
      <c r="BF22" s="320">
        <f t="shared" si="17"/>
        <v>127254</v>
      </c>
      <c r="BG22" s="297">
        <v>0.17</v>
      </c>
      <c r="BH22" s="320">
        <f t="shared" si="18"/>
        <v>21633</v>
      </c>
      <c r="BI22" s="320">
        <f t="shared" si="19"/>
        <v>148887</v>
      </c>
    </row>
    <row r="23" customHeight="1" spans="1:61">
      <c r="A23" s="246" t="s">
        <v>1493</v>
      </c>
      <c r="B23" s="247" t="s">
        <v>1684</v>
      </c>
      <c r="C23" s="247" t="s">
        <v>1681</v>
      </c>
      <c r="D23" s="247" t="s">
        <v>1598</v>
      </c>
      <c r="E23" s="247" t="s">
        <v>1682</v>
      </c>
      <c r="F23" s="247" t="s">
        <v>1676</v>
      </c>
      <c r="G23" s="247" t="s">
        <v>1435</v>
      </c>
      <c r="H23" s="247" t="s">
        <v>1422</v>
      </c>
      <c r="I23" s="263" t="s">
        <v>1586</v>
      </c>
      <c r="J23" s="263" t="s">
        <v>1586</v>
      </c>
      <c r="K23" s="247">
        <v>50000</v>
      </c>
      <c r="L23" s="264">
        <v>165800</v>
      </c>
      <c r="M23" s="264">
        <v>165800</v>
      </c>
      <c r="N23" s="264">
        <v>165800</v>
      </c>
      <c r="O23" s="264">
        <v>165800</v>
      </c>
      <c r="P23" s="265">
        <f t="shared" si="3"/>
        <v>180470</v>
      </c>
      <c r="Q23" s="265">
        <f t="shared" si="4"/>
        <v>82</v>
      </c>
      <c r="R23" s="265">
        <f t="shared" si="5"/>
        <v>173142</v>
      </c>
      <c r="S23" s="265">
        <f t="shared" si="6"/>
        <v>4.42822677925211</v>
      </c>
      <c r="T23" s="273"/>
      <c r="U23" s="273"/>
      <c r="V23" s="274" t="str">
        <f t="shared" si="20"/>
        <v>6</v>
      </c>
      <c r="W23" s="274" t="str">
        <f t="shared" si="0"/>
        <v>鲁BNW755</v>
      </c>
      <c r="X23" s="274" t="str">
        <f t="shared" si="0"/>
        <v>轿车SVW7203VPD</v>
      </c>
      <c r="Y23" s="274" t="str">
        <f t="shared" si="7"/>
        <v>上海</v>
      </c>
      <c r="Z23" s="274" t="str">
        <f t="shared" si="21"/>
        <v>辆</v>
      </c>
      <c r="AA23" s="274" t="str">
        <f t="shared" si="1"/>
        <v>1</v>
      </c>
      <c r="AB23" s="286" t="str">
        <f t="shared" si="22"/>
        <v>2011-04-14</v>
      </c>
      <c r="AC23" s="287">
        <f t="shared" si="2"/>
        <v>50000</v>
      </c>
      <c r="AD23" s="288" t="s">
        <v>1608</v>
      </c>
      <c r="AE23" s="289">
        <v>165800</v>
      </c>
      <c r="AF23" s="293">
        <f t="shared" si="8"/>
        <v>24090.6</v>
      </c>
      <c r="AG23" s="297">
        <v>1</v>
      </c>
      <c r="AH23" s="298">
        <f t="shared" si="9"/>
        <v>14170</v>
      </c>
      <c r="AI23" s="294">
        <v>500</v>
      </c>
      <c r="AJ23" s="307" t="s">
        <v>1271</v>
      </c>
      <c r="AK23" s="299">
        <f t="shared" si="10"/>
        <v>180470</v>
      </c>
      <c r="AL23" s="300">
        <v>41670</v>
      </c>
      <c r="AM23" s="308" t="s">
        <v>1667</v>
      </c>
      <c r="AN23" s="309">
        <f t="shared" si="11"/>
        <v>2.75</v>
      </c>
      <c r="AO23" s="310">
        <f>SUMPRODUCT(('[28]2013车辆报废年限行驶里程'!$B$3:$B$38=$AM23)*('[28]2013车辆报废年限行驶里程'!$B$3:$B$38=$AM23),'[28]2013车辆报废年限行驶里程'!$H$3:$H$38)</f>
        <v>16</v>
      </c>
      <c r="AP23" s="311">
        <f t="shared" si="12"/>
        <v>0.828125</v>
      </c>
      <c r="AQ23" s="310">
        <f>(SUMPRODUCT(('[28]2013车辆报废年限行驶里程'!$B$3:$B$38=$AM23)*('[28]2013车辆报废年限行驶里程'!$B$3:$B$38=$AM23),'[28]2013车辆报废年限行驶里程'!$J$3:$J$38))*10000</f>
        <v>300000</v>
      </c>
      <c r="AR23" s="299">
        <f t="shared" si="13"/>
        <v>50000</v>
      </c>
      <c r="AS23" s="311">
        <f t="shared" si="14"/>
        <v>0.833333333333333</v>
      </c>
      <c r="AT23" s="311">
        <f t="shared" si="15"/>
        <v>0.828125</v>
      </c>
      <c r="AU23" s="294"/>
      <c r="AV23" s="294"/>
      <c r="AW23" s="294"/>
      <c r="AX23" s="294"/>
      <c r="AY23" s="314">
        <v>0.8</v>
      </c>
      <c r="AZ23" s="315">
        <f t="shared" si="16"/>
        <v>0.82</v>
      </c>
      <c r="BA23" s="316"/>
      <c r="BB23" s="316"/>
      <c r="BC23" s="316"/>
      <c r="BD23" s="316"/>
      <c r="BE23" s="297">
        <v>1</v>
      </c>
      <c r="BF23" s="320">
        <f t="shared" si="17"/>
        <v>147985</v>
      </c>
      <c r="BG23" s="297">
        <v>0.17</v>
      </c>
      <c r="BH23" s="320">
        <f t="shared" si="18"/>
        <v>25157</v>
      </c>
      <c r="BI23" s="320">
        <f t="shared" si="19"/>
        <v>173142</v>
      </c>
    </row>
    <row r="24" customHeight="1" spans="1:61">
      <c r="A24" s="246" t="s">
        <v>1495</v>
      </c>
      <c r="B24" s="247" t="s">
        <v>1685</v>
      </c>
      <c r="C24" s="247" t="s">
        <v>1681</v>
      </c>
      <c r="D24" s="247" t="s">
        <v>1601</v>
      </c>
      <c r="E24" s="247" t="s">
        <v>1682</v>
      </c>
      <c r="F24" s="247" t="s">
        <v>1676</v>
      </c>
      <c r="G24" s="247" t="s">
        <v>1435</v>
      </c>
      <c r="H24" s="247" t="s">
        <v>1422</v>
      </c>
      <c r="I24" s="263" t="s">
        <v>1586</v>
      </c>
      <c r="J24" s="263" t="s">
        <v>1586</v>
      </c>
      <c r="K24" s="247">
        <v>50000</v>
      </c>
      <c r="L24" s="264">
        <v>165800</v>
      </c>
      <c r="M24" s="264">
        <v>165800</v>
      </c>
      <c r="N24" s="264">
        <v>165800</v>
      </c>
      <c r="O24" s="264">
        <v>165800</v>
      </c>
      <c r="P24" s="265">
        <f t="shared" si="3"/>
        <v>180470</v>
      </c>
      <c r="Q24" s="265">
        <f t="shared" si="4"/>
        <v>76</v>
      </c>
      <c r="R24" s="265">
        <f t="shared" si="5"/>
        <v>160474</v>
      </c>
      <c r="S24" s="265">
        <f t="shared" si="6"/>
        <v>-3.21230398069964</v>
      </c>
      <c r="T24" s="273"/>
      <c r="U24" s="273"/>
      <c r="V24" s="274" t="str">
        <f t="shared" si="20"/>
        <v>7</v>
      </c>
      <c r="W24" s="274" t="str">
        <f t="shared" si="0"/>
        <v>鲁BNW356</v>
      </c>
      <c r="X24" s="274" t="str">
        <f t="shared" si="0"/>
        <v>轿车SVW7203VPD</v>
      </c>
      <c r="Y24" s="274" t="str">
        <f t="shared" si="7"/>
        <v>上海</v>
      </c>
      <c r="Z24" s="274" t="str">
        <f t="shared" si="21"/>
        <v>辆</v>
      </c>
      <c r="AA24" s="274" t="str">
        <f t="shared" si="1"/>
        <v>1</v>
      </c>
      <c r="AB24" s="286" t="str">
        <f t="shared" si="22"/>
        <v>2011-04-14</v>
      </c>
      <c r="AC24" s="287">
        <f t="shared" si="2"/>
        <v>50000</v>
      </c>
      <c r="AD24" s="288" t="s">
        <v>1608</v>
      </c>
      <c r="AE24" s="289">
        <v>165800</v>
      </c>
      <c r="AF24" s="293">
        <f t="shared" si="8"/>
        <v>24090.6</v>
      </c>
      <c r="AG24" s="297">
        <v>1</v>
      </c>
      <c r="AH24" s="298">
        <f t="shared" si="9"/>
        <v>14170</v>
      </c>
      <c r="AI24" s="294">
        <v>500</v>
      </c>
      <c r="AJ24" s="307" t="s">
        <v>1271</v>
      </c>
      <c r="AK24" s="299">
        <f t="shared" si="10"/>
        <v>180470</v>
      </c>
      <c r="AL24" s="300">
        <v>41670</v>
      </c>
      <c r="AM24" s="308" t="s">
        <v>1668</v>
      </c>
      <c r="AN24" s="309">
        <f t="shared" si="11"/>
        <v>2.75</v>
      </c>
      <c r="AO24" s="310">
        <f>SUMPRODUCT(('[28]2013车辆报废年限行驶里程'!$B$3:$B$38=$AM24)*('[28]2013车辆报废年限行驶里程'!$B$3:$B$38=$AM24),'[28]2013车辆报废年限行驶里程'!$H$3:$H$38)</f>
        <v>10</v>
      </c>
      <c r="AP24" s="311">
        <f t="shared" si="12"/>
        <v>0.725</v>
      </c>
      <c r="AQ24" s="310">
        <f>(SUMPRODUCT(('[28]2013车辆报废年限行驶里程'!$B$3:$B$38=$AM24)*('[28]2013车辆报废年限行驶里程'!$B$3:$B$38=$AM24),'[28]2013车辆报废年限行驶里程'!$J$3:$J$38))*10000</f>
        <v>240000</v>
      </c>
      <c r="AR24" s="299">
        <f t="shared" si="13"/>
        <v>50000</v>
      </c>
      <c r="AS24" s="311">
        <f t="shared" si="14"/>
        <v>0.791666666666667</v>
      </c>
      <c r="AT24" s="311">
        <f t="shared" si="15"/>
        <v>0.725</v>
      </c>
      <c r="AU24" s="294"/>
      <c r="AV24" s="294"/>
      <c r="AW24" s="294"/>
      <c r="AX24" s="294"/>
      <c r="AY24" s="314">
        <v>0.8</v>
      </c>
      <c r="AZ24" s="315">
        <f t="shared" si="16"/>
        <v>0.76</v>
      </c>
      <c r="BA24" s="316"/>
      <c r="BB24" s="316"/>
      <c r="BC24" s="316"/>
      <c r="BD24" s="316"/>
      <c r="BE24" s="297">
        <v>1</v>
      </c>
      <c r="BF24" s="320">
        <f t="shared" si="17"/>
        <v>137157</v>
      </c>
      <c r="BG24" s="297">
        <v>0.17</v>
      </c>
      <c r="BH24" s="320">
        <f t="shared" si="18"/>
        <v>23317</v>
      </c>
      <c r="BI24" s="320">
        <f t="shared" si="19"/>
        <v>160474</v>
      </c>
    </row>
    <row r="25" customHeight="1" spans="1:61">
      <c r="A25" s="246" t="s">
        <v>1422</v>
      </c>
      <c r="B25" s="247" t="str">
        <f>[28]车辆评定表!C7</f>
        <v>鲁BMS075</v>
      </c>
      <c r="C25" s="247" t="str">
        <f>[28]车辆评定表!D7</f>
        <v>箱式运输车</v>
      </c>
      <c r="D25" s="247" t="str">
        <f>[28]车辆评定表!E7</f>
        <v>HFJ5012XXYB厢式运输车</v>
      </c>
      <c r="E25" s="247" t="str">
        <f>[28]车辆评定表!F7</f>
        <v>哈飞</v>
      </c>
      <c r="F25" s="247" t="str">
        <f>[28]车辆评定表!G7</f>
        <v>青岛金坊医药有限公司</v>
      </c>
      <c r="G25" s="247" t="str">
        <f>[28]车辆评定表!H7</f>
        <v>辆</v>
      </c>
      <c r="H25" s="247" t="str">
        <f>[28]车辆评定表!I7</f>
        <v>1</v>
      </c>
      <c r="I25" s="263" t="str">
        <f>[28]车辆评定表!J7</f>
        <v>2007-10-20</v>
      </c>
      <c r="J25" s="263" t="str">
        <f>[28]车辆评定表!K7</f>
        <v>2007-10-20</v>
      </c>
      <c r="K25" s="247">
        <v>50000</v>
      </c>
      <c r="L25" s="264">
        <f>[28]车辆评定表!N7</f>
        <v>28400</v>
      </c>
      <c r="M25" s="264">
        <f>[28]车辆评定表!O7</f>
        <v>4792.57</v>
      </c>
      <c r="N25" s="264">
        <f>[28]车辆评定表!Q7</f>
        <v>28400</v>
      </c>
      <c r="O25" s="264">
        <f>[28]车辆评定表!R7</f>
        <v>4792.57</v>
      </c>
      <c r="P25" s="265">
        <f t="shared" si="3"/>
        <v>24160</v>
      </c>
      <c r="Q25" s="265">
        <f t="shared" si="4"/>
        <v>15</v>
      </c>
      <c r="R25" s="265">
        <f t="shared" si="5"/>
        <v>4240</v>
      </c>
      <c r="S25" s="265">
        <f t="shared" si="6"/>
        <v>-11.5297220489216</v>
      </c>
      <c r="T25" s="273"/>
      <c r="U25" s="273"/>
      <c r="V25" s="274" t="str">
        <f t="shared" si="20"/>
        <v>1</v>
      </c>
      <c r="W25" s="274" t="str">
        <f t="shared" si="0"/>
        <v>鲁BMS075</v>
      </c>
      <c r="X25" s="274" t="str">
        <f t="shared" si="0"/>
        <v>箱式运输车</v>
      </c>
      <c r="Y25" s="274" t="str">
        <f t="shared" si="7"/>
        <v>哈飞</v>
      </c>
      <c r="Z25" s="274" t="str">
        <f t="shared" si="21"/>
        <v>辆</v>
      </c>
      <c r="AA25" s="274" t="str">
        <f t="shared" si="1"/>
        <v>1</v>
      </c>
      <c r="AB25" s="286" t="str">
        <f t="shared" si="22"/>
        <v>2007-10-20</v>
      </c>
      <c r="AC25" s="287">
        <f t="shared" si="2"/>
        <v>50000</v>
      </c>
      <c r="AD25" s="288" t="s">
        <v>1608</v>
      </c>
      <c r="AE25" s="289">
        <v>21800</v>
      </c>
      <c r="AF25" s="293">
        <f t="shared" si="8"/>
        <v>3167.52</v>
      </c>
      <c r="AG25" s="297">
        <v>1</v>
      </c>
      <c r="AH25" s="298">
        <f t="shared" si="9"/>
        <v>1860</v>
      </c>
      <c r="AI25" s="294">
        <v>500</v>
      </c>
      <c r="AJ25" s="307" t="s">
        <v>1271</v>
      </c>
      <c r="AK25" s="299">
        <f t="shared" si="10"/>
        <v>24160</v>
      </c>
      <c r="AL25" s="300">
        <v>41670</v>
      </c>
      <c r="AM25" s="308" t="s">
        <v>1662</v>
      </c>
      <c r="AN25" s="309">
        <f t="shared" si="11"/>
        <v>6.25</v>
      </c>
      <c r="AO25" s="310">
        <f>SUMPRODUCT(('[28]2013车辆报废年限行驶里程'!$B$3:$B$38=$AM25)*('[28]2013车辆报废年限行驶里程'!$B$3:$B$38=$AM25),'[28]2013车辆报废年限行驶里程'!$H$3:$H$38)</f>
        <v>6</v>
      </c>
      <c r="AP25" s="311">
        <f t="shared" si="12"/>
        <v>0.15</v>
      </c>
      <c r="AQ25" s="310">
        <f>(SUMPRODUCT(('[28]2013车辆报废年限行驶里程'!$B$3:$B$38=$AM25)*('[28]2013车辆报废年限行驶里程'!$B$3:$B$38=$AM25),'[28]2013车辆报废年限行驶里程'!$J$3:$J$38))*10000</f>
        <v>480000</v>
      </c>
      <c r="AR25" s="299">
        <f t="shared" si="13"/>
        <v>50000</v>
      </c>
      <c r="AS25" s="311">
        <f t="shared" si="14"/>
        <v>0.895833333333333</v>
      </c>
      <c r="AT25" s="311">
        <f t="shared" si="15"/>
        <v>0.15</v>
      </c>
      <c r="AU25" s="294"/>
      <c r="AV25" s="294"/>
      <c r="AW25" s="294"/>
      <c r="AX25" s="294"/>
      <c r="AY25" s="314">
        <v>0.15</v>
      </c>
      <c r="AZ25" s="315">
        <f t="shared" si="16"/>
        <v>0.15</v>
      </c>
      <c r="BA25" s="316"/>
      <c r="BB25" s="316"/>
      <c r="BC25" s="316"/>
      <c r="BD25" s="316"/>
      <c r="BE25" s="297">
        <v>1</v>
      </c>
      <c r="BF25" s="320">
        <f t="shared" si="17"/>
        <v>3624</v>
      </c>
      <c r="BG25" s="297">
        <v>0.17</v>
      </c>
      <c r="BH25" s="320">
        <f t="shared" si="18"/>
        <v>616</v>
      </c>
      <c r="BI25" s="320">
        <f t="shared" si="19"/>
        <v>4240</v>
      </c>
    </row>
    <row r="26" customHeight="1" spans="1:61">
      <c r="A26" s="246" t="s">
        <v>1431</v>
      </c>
      <c r="B26" s="247" t="str">
        <f>[28]车辆评定表!C8</f>
        <v>鲁B38S19</v>
      </c>
      <c r="C26" s="247" t="str">
        <f>[28]车辆评定表!D8</f>
        <v>厢式运输车</v>
      </c>
      <c r="D26" s="247" t="str">
        <f>[28]车辆评定表!E8</f>
        <v>依维柯NJ5045XXXYNS</v>
      </c>
      <c r="E26" s="247" t="str">
        <f>[28]车辆评定表!F8</f>
        <v>南京依维柯</v>
      </c>
      <c r="F26" s="247" t="str">
        <f>[28]车辆评定表!G8</f>
        <v>国药控股青岛有限公司</v>
      </c>
      <c r="G26" s="247" t="str">
        <f>[28]车辆评定表!H8</f>
        <v>辆</v>
      </c>
      <c r="H26" s="247" t="str">
        <f>[28]车辆评定表!I8</f>
        <v>1</v>
      </c>
      <c r="I26" s="263" t="str">
        <f>[28]车辆评定表!J8</f>
        <v>2011-04-02</v>
      </c>
      <c r="J26" s="263" t="str">
        <f>[28]车辆评定表!K8</f>
        <v>2011-04-02</v>
      </c>
      <c r="K26" s="247">
        <v>50000</v>
      </c>
      <c r="L26" s="264">
        <f>[28]车辆评定表!N8</f>
        <v>120399.47</v>
      </c>
      <c r="M26" s="264">
        <f>[28]车辆评定表!O8</f>
        <v>120399.47</v>
      </c>
      <c r="N26" s="264">
        <f>[28]车辆评定表!Q8</f>
        <v>120399.47</v>
      </c>
      <c r="O26" s="264">
        <f>[28]车辆评定表!R8</f>
        <v>120399.47</v>
      </c>
      <c r="P26" s="265">
        <f t="shared" si="3"/>
        <v>119680</v>
      </c>
      <c r="Q26" s="265">
        <f t="shared" si="4"/>
        <v>65</v>
      </c>
      <c r="R26" s="265">
        <f t="shared" si="5"/>
        <v>91017</v>
      </c>
      <c r="S26" s="265">
        <f t="shared" si="6"/>
        <v>-24.4041522774145</v>
      </c>
      <c r="T26" s="273"/>
      <c r="U26" s="273"/>
      <c r="V26" s="274" t="str">
        <f t="shared" si="20"/>
        <v>2</v>
      </c>
      <c r="W26" s="274" t="str">
        <f t="shared" si="0"/>
        <v>鲁B38S19</v>
      </c>
      <c r="X26" s="274" t="str">
        <f t="shared" si="0"/>
        <v>厢式运输车</v>
      </c>
      <c r="Y26" s="274" t="str">
        <f t="shared" si="7"/>
        <v>南京依维柯</v>
      </c>
      <c r="Z26" s="274" t="str">
        <f t="shared" si="21"/>
        <v>辆</v>
      </c>
      <c r="AA26" s="274" t="str">
        <f t="shared" si="1"/>
        <v>1</v>
      </c>
      <c r="AB26" s="286" t="str">
        <f t="shared" si="22"/>
        <v>2011-04-02</v>
      </c>
      <c r="AC26" s="287">
        <f t="shared" si="2"/>
        <v>50000</v>
      </c>
      <c r="AD26" s="288" t="s">
        <v>1608</v>
      </c>
      <c r="AE26" s="289">
        <v>109800</v>
      </c>
      <c r="AF26" s="293">
        <f t="shared" si="8"/>
        <v>15953.85</v>
      </c>
      <c r="AG26" s="297">
        <v>1</v>
      </c>
      <c r="AH26" s="298">
        <f t="shared" si="9"/>
        <v>9380</v>
      </c>
      <c r="AI26" s="294">
        <v>500</v>
      </c>
      <c r="AJ26" s="307" t="s">
        <v>1271</v>
      </c>
      <c r="AK26" s="299">
        <f t="shared" si="10"/>
        <v>119680</v>
      </c>
      <c r="AL26" s="300">
        <v>41670</v>
      </c>
      <c r="AM26" s="308" t="s">
        <v>1663</v>
      </c>
      <c r="AN26" s="309">
        <f t="shared" si="11"/>
        <v>2.75</v>
      </c>
      <c r="AO26" s="310">
        <f>SUMPRODUCT(('[28]2013车辆报废年限行驶里程'!$B$3:$B$38=$AM26)*('[28]2013车辆报废年限行驶里程'!$B$3:$B$38=$AM26),'[28]2013车辆报废年限行驶里程'!$H$3:$H$38)</f>
        <v>8</v>
      </c>
      <c r="AP26" s="311">
        <f t="shared" si="12"/>
        <v>0.65625</v>
      </c>
      <c r="AQ26" s="310">
        <f>(SUMPRODUCT(('[28]2013车辆报废年限行驶里程'!$B$3:$B$38=$AM26)*('[28]2013车辆报废年限行驶里程'!$B$3:$B$38=$AM26),'[28]2013车辆报废年限行驶里程'!$J$3:$J$38))*10000</f>
        <v>400000</v>
      </c>
      <c r="AR26" s="299">
        <f t="shared" si="13"/>
        <v>50000</v>
      </c>
      <c r="AS26" s="311">
        <f t="shared" si="14"/>
        <v>0.875</v>
      </c>
      <c r="AT26" s="311">
        <f t="shared" si="15"/>
        <v>0.65625</v>
      </c>
      <c r="AU26" s="294"/>
      <c r="AV26" s="294"/>
      <c r="AW26" s="294"/>
      <c r="AX26" s="294"/>
      <c r="AY26" s="314">
        <v>0.65</v>
      </c>
      <c r="AZ26" s="315">
        <f t="shared" si="16"/>
        <v>0.65</v>
      </c>
      <c r="BA26" s="316"/>
      <c r="BB26" s="316"/>
      <c r="BC26" s="316"/>
      <c r="BD26" s="316"/>
      <c r="BE26" s="297">
        <v>1</v>
      </c>
      <c r="BF26" s="320">
        <f t="shared" si="17"/>
        <v>77792</v>
      </c>
      <c r="BG26" s="297">
        <v>0.17</v>
      </c>
      <c r="BH26" s="320">
        <f t="shared" si="18"/>
        <v>13225</v>
      </c>
      <c r="BI26" s="320">
        <f t="shared" si="19"/>
        <v>91017</v>
      </c>
    </row>
    <row r="27" customHeight="1" spans="1:61">
      <c r="A27" s="246" t="s">
        <v>1436</v>
      </c>
      <c r="B27" s="247" t="str">
        <f>[28]车辆评定表!C9</f>
        <v>鲁BNF290</v>
      </c>
      <c r="C27" s="247" t="str">
        <f>[28]车辆评定表!D9</f>
        <v>客车SY6521MS3BG</v>
      </c>
      <c r="D27" s="247" t="str">
        <f>[28]车辆评定表!E9</f>
        <v>WBG041000349241</v>
      </c>
      <c r="E27" s="247" t="str">
        <f>[28]车辆评定表!F9</f>
        <v>沈阳</v>
      </c>
      <c r="F27" s="247" t="str">
        <f>[28]车辆评定表!G9</f>
        <v>国药控股青岛有限公司</v>
      </c>
      <c r="G27" s="247" t="str">
        <f>[28]车辆评定表!H9</f>
        <v>辆</v>
      </c>
      <c r="H27" s="247" t="str">
        <f>[28]车辆评定表!I9</f>
        <v>1</v>
      </c>
      <c r="I27" s="263" t="str">
        <f>[28]车辆评定表!J9</f>
        <v>2011-04-14</v>
      </c>
      <c r="J27" s="263" t="str">
        <f>[28]车辆评定表!K9</f>
        <v>2011-04-14</v>
      </c>
      <c r="K27" s="247">
        <v>50000</v>
      </c>
      <c r="L27" s="264">
        <f>[28]车辆评定表!N9</f>
        <v>143000</v>
      </c>
      <c r="M27" s="264">
        <f>[28]车辆评定表!O9</f>
        <v>143000</v>
      </c>
      <c r="N27" s="264">
        <f>[28]车辆评定表!Q9</f>
        <v>143000</v>
      </c>
      <c r="O27" s="264">
        <f>[28]车辆评定表!R9</f>
        <v>143000</v>
      </c>
      <c r="P27" s="265">
        <f t="shared" si="3"/>
        <v>155720</v>
      </c>
      <c r="Q27" s="265">
        <f t="shared" si="4"/>
        <v>71</v>
      </c>
      <c r="R27" s="265">
        <f t="shared" si="5"/>
        <v>129356</v>
      </c>
      <c r="S27" s="265">
        <f t="shared" si="6"/>
        <v>-9.54125874125874</v>
      </c>
      <c r="T27" s="273"/>
      <c r="U27" s="273"/>
      <c r="V27" s="274" t="str">
        <f t="shared" si="20"/>
        <v>3</v>
      </c>
      <c r="W27" s="274" t="str">
        <f t="shared" si="20"/>
        <v>鲁BNF290</v>
      </c>
      <c r="X27" s="274" t="str">
        <f t="shared" si="20"/>
        <v>客车SY6521MS3BG</v>
      </c>
      <c r="Y27" s="274" t="str">
        <f t="shared" si="7"/>
        <v>沈阳</v>
      </c>
      <c r="Z27" s="274" t="str">
        <f t="shared" si="21"/>
        <v>辆</v>
      </c>
      <c r="AA27" s="274" t="str">
        <f t="shared" si="21"/>
        <v>1</v>
      </c>
      <c r="AB27" s="286" t="str">
        <f t="shared" si="22"/>
        <v>2011-04-14</v>
      </c>
      <c r="AC27" s="287">
        <f t="shared" si="22"/>
        <v>50000</v>
      </c>
      <c r="AD27" s="288" t="s">
        <v>1608</v>
      </c>
      <c r="AE27" s="289">
        <v>143000</v>
      </c>
      <c r="AF27" s="293">
        <f t="shared" si="8"/>
        <v>20777.78</v>
      </c>
      <c r="AG27" s="297">
        <v>1</v>
      </c>
      <c r="AH27" s="298">
        <f t="shared" si="9"/>
        <v>12220</v>
      </c>
      <c r="AI27" s="294">
        <v>500</v>
      </c>
      <c r="AJ27" s="307" t="s">
        <v>1271</v>
      </c>
      <c r="AK27" s="299">
        <f t="shared" si="10"/>
        <v>155720</v>
      </c>
      <c r="AL27" s="300">
        <v>41670</v>
      </c>
      <c r="AM27" s="308" t="s">
        <v>1664</v>
      </c>
      <c r="AN27" s="309">
        <f t="shared" si="11"/>
        <v>2.75</v>
      </c>
      <c r="AO27" s="310">
        <f>SUMPRODUCT(('[28]2013车辆报废年限行驶里程'!$B$3:$B$38=$AM27)*('[28]2013车辆报废年限行驶里程'!$B$3:$B$38=$AM27),'[28]2013车辆报废年限行驶里程'!$H$3:$H$38)</f>
        <v>8</v>
      </c>
      <c r="AP27" s="311">
        <f t="shared" si="12"/>
        <v>0.65625</v>
      </c>
      <c r="AQ27" s="310">
        <f>(SUMPRODUCT(('[28]2013车辆报废年限行驶里程'!$B$3:$B$38=$AM27)*('[28]2013车辆报废年限行驶里程'!$B$3:$B$38=$AM27),'[28]2013车辆报废年限行驶里程'!$J$3:$J$38))*10000</f>
        <v>400000</v>
      </c>
      <c r="AR27" s="299">
        <f t="shared" si="13"/>
        <v>50000</v>
      </c>
      <c r="AS27" s="311">
        <f t="shared" si="14"/>
        <v>0.875</v>
      </c>
      <c r="AT27" s="311">
        <f t="shared" si="15"/>
        <v>0.65625</v>
      </c>
      <c r="AU27" s="294"/>
      <c r="AV27" s="294"/>
      <c r="AW27" s="294"/>
      <c r="AX27" s="294"/>
      <c r="AY27" s="314">
        <v>0.8</v>
      </c>
      <c r="AZ27" s="315">
        <f t="shared" si="16"/>
        <v>0.71</v>
      </c>
      <c r="BA27" s="316"/>
      <c r="BB27" s="316"/>
      <c r="BC27" s="316"/>
      <c r="BD27" s="316"/>
      <c r="BE27" s="297">
        <v>1</v>
      </c>
      <c r="BF27" s="320">
        <f t="shared" si="17"/>
        <v>110561</v>
      </c>
      <c r="BG27" s="297">
        <v>0.17</v>
      </c>
      <c r="BH27" s="320">
        <f t="shared" si="18"/>
        <v>18795</v>
      </c>
      <c r="BI27" s="320">
        <f t="shared" si="19"/>
        <v>129356</v>
      </c>
    </row>
    <row r="28" customHeight="1" spans="1:61">
      <c r="A28" s="246" t="s">
        <v>1015</v>
      </c>
      <c r="B28" s="247" t="str">
        <f>[28]车辆评定表!C10</f>
        <v>鲁BNN759</v>
      </c>
      <c r="C28" s="247" t="str">
        <f>[28]车辆评定表!D10</f>
        <v>轿车SVW7203VPD</v>
      </c>
      <c r="D28" s="247" t="str">
        <f>[28]车辆评定表!E10</f>
        <v>WAE061003313968</v>
      </c>
      <c r="E28" s="247" t="str">
        <f>[28]车辆评定表!F10</f>
        <v>上海</v>
      </c>
      <c r="F28" s="247" t="str">
        <f>[28]车辆评定表!G10</f>
        <v>国药控股青岛有限公司</v>
      </c>
      <c r="G28" s="247" t="str">
        <f>[28]车辆评定表!H10</f>
        <v>辆</v>
      </c>
      <c r="H28" s="247" t="str">
        <f>[28]车辆评定表!I10</f>
        <v>1</v>
      </c>
      <c r="I28" s="263" t="str">
        <f>[28]车辆评定表!J10</f>
        <v>2011-04-25</v>
      </c>
      <c r="J28" s="263" t="str">
        <f>[28]车辆评定表!K10</f>
        <v>2011-04-25</v>
      </c>
      <c r="K28" s="247">
        <v>50000</v>
      </c>
      <c r="L28" s="264">
        <f>[28]车辆评定表!N10</f>
        <v>153800</v>
      </c>
      <c r="M28" s="264">
        <f>[28]车辆评定表!O10</f>
        <v>153800</v>
      </c>
      <c r="N28" s="264">
        <f>[28]车辆评定表!Q10</f>
        <v>153800</v>
      </c>
      <c r="O28" s="264">
        <f>[28]车辆评定表!R10</f>
        <v>153800</v>
      </c>
      <c r="P28" s="265">
        <f t="shared" si="3"/>
        <v>167440</v>
      </c>
      <c r="Q28" s="265">
        <f t="shared" si="4"/>
        <v>78</v>
      </c>
      <c r="R28" s="265">
        <f t="shared" si="5"/>
        <v>152806</v>
      </c>
      <c r="S28" s="265">
        <f t="shared" si="6"/>
        <v>-0.64629388816645</v>
      </c>
      <c r="T28" s="273"/>
      <c r="U28" s="273"/>
      <c r="V28" s="274" t="str">
        <f t="shared" si="20"/>
        <v>4</v>
      </c>
      <c r="W28" s="274" t="str">
        <f t="shared" si="20"/>
        <v>鲁BNN759</v>
      </c>
      <c r="X28" s="274" t="str">
        <f t="shared" si="20"/>
        <v>轿车SVW7203VPD</v>
      </c>
      <c r="Y28" s="274" t="str">
        <f t="shared" si="7"/>
        <v>上海</v>
      </c>
      <c r="Z28" s="274" t="str">
        <f t="shared" si="21"/>
        <v>辆</v>
      </c>
      <c r="AA28" s="274" t="str">
        <f t="shared" si="21"/>
        <v>1</v>
      </c>
      <c r="AB28" s="286" t="str">
        <f t="shared" si="22"/>
        <v>2011-04-25</v>
      </c>
      <c r="AC28" s="287">
        <f t="shared" si="22"/>
        <v>50000</v>
      </c>
      <c r="AD28" s="288" t="s">
        <v>1608</v>
      </c>
      <c r="AE28" s="289">
        <v>153800</v>
      </c>
      <c r="AF28" s="293">
        <f t="shared" si="8"/>
        <v>22347.01</v>
      </c>
      <c r="AG28" s="297">
        <v>1</v>
      </c>
      <c r="AH28" s="298">
        <f t="shared" si="9"/>
        <v>13140</v>
      </c>
      <c r="AI28" s="294">
        <v>500</v>
      </c>
      <c r="AJ28" s="307" t="s">
        <v>1271</v>
      </c>
      <c r="AK28" s="299">
        <f t="shared" si="10"/>
        <v>167440</v>
      </c>
      <c r="AL28" s="300">
        <v>41670</v>
      </c>
      <c r="AM28" s="308" t="s">
        <v>1665</v>
      </c>
      <c r="AN28" s="309">
        <f t="shared" si="11"/>
        <v>2.75</v>
      </c>
      <c r="AO28" s="310">
        <f>SUMPRODUCT(('[28]2013车辆报废年限行驶里程'!$B$3:$B$38=$AM28)*('[28]2013车辆报废年限行驶里程'!$B$3:$B$38=$AM28),'[28]2013车辆报废年限行驶里程'!$H$3:$H$38)</f>
        <v>12</v>
      </c>
      <c r="AP28" s="311">
        <f t="shared" si="12"/>
        <v>0.770833333333333</v>
      </c>
      <c r="AQ28" s="310">
        <f>(SUMPRODUCT(('[28]2013车辆报废年限行驶里程'!$B$3:$B$38=$AM28)*('[28]2013车辆报废年限行驶里程'!$B$3:$B$38=$AM28),'[28]2013车辆报废年限行驶里程'!$J$3:$J$38))*10000</f>
        <v>480000</v>
      </c>
      <c r="AR28" s="299">
        <f t="shared" si="13"/>
        <v>50000</v>
      </c>
      <c r="AS28" s="311">
        <f t="shared" si="14"/>
        <v>0.895833333333333</v>
      </c>
      <c r="AT28" s="311">
        <f t="shared" si="15"/>
        <v>0.770833333333333</v>
      </c>
      <c r="AU28" s="294"/>
      <c r="AV28" s="294"/>
      <c r="AW28" s="294"/>
      <c r="AX28" s="294"/>
      <c r="AY28" s="314">
        <v>0.8</v>
      </c>
      <c r="AZ28" s="315">
        <f t="shared" si="16"/>
        <v>0.78</v>
      </c>
      <c r="BA28" s="316"/>
      <c r="BB28" s="316"/>
      <c r="BC28" s="316"/>
      <c r="BD28" s="316"/>
      <c r="BE28" s="297">
        <v>1</v>
      </c>
      <c r="BF28" s="320">
        <f t="shared" si="17"/>
        <v>130603</v>
      </c>
      <c r="BG28" s="297">
        <v>0.17</v>
      </c>
      <c r="BH28" s="320">
        <f t="shared" si="18"/>
        <v>22203</v>
      </c>
      <c r="BI28" s="320">
        <f t="shared" si="19"/>
        <v>152806</v>
      </c>
    </row>
    <row r="29" customHeight="1" spans="1:61">
      <c r="A29" s="246" t="s">
        <v>1442</v>
      </c>
      <c r="B29" s="247" t="str">
        <f>[28]车辆评定表!C11</f>
        <v>鲁BNW355</v>
      </c>
      <c r="C29" s="247" t="str">
        <f>[28]车辆评定表!D11</f>
        <v>轿车SVW7203VPD</v>
      </c>
      <c r="D29" s="247" t="str">
        <f>[28]车辆评定表!E11</f>
        <v>WAE061003289297</v>
      </c>
      <c r="E29" s="247" t="str">
        <f>[28]车辆评定表!F11</f>
        <v>上海</v>
      </c>
      <c r="F29" s="247" t="str">
        <f>[28]车辆评定表!G11</f>
        <v>国药控股青岛有限公司</v>
      </c>
      <c r="G29" s="247" t="str">
        <f>[28]车辆评定表!H11</f>
        <v>辆</v>
      </c>
      <c r="H29" s="247" t="str">
        <f>[28]车辆评定表!I11</f>
        <v>1</v>
      </c>
      <c r="I29" s="263" t="str">
        <f>[28]车辆评定表!J11</f>
        <v>2011-04-14</v>
      </c>
      <c r="J29" s="263" t="str">
        <f>[28]车辆评定表!K11</f>
        <v>2011-04-14</v>
      </c>
      <c r="K29" s="247">
        <v>50000</v>
      </c>
      <c r="L29" s="264">
        <f>[28]车辆评定表!N11</f>
        <v>153800</v>
      </c>
      <c r="M29" s="264">
        <f>[28]车辆评定表!O11</f>
        <v>153800</v>
      </c>
      <c r="N29" s="264">
        <f>[28]车辆评定表!Q11</f>
        <v>153800</v>
      </c>
      <c r="O29" s="264">
        <f>[28]车辆评定表!R11</f>
        <v>153800</v>
      </c>
      <c r="P29" s="265">
        <f t="shared" si="3"/>
        <v>167440</v>
      </c>
      <c r="Q29" s="265">
        <f t="shared" si="4"/>
        <v>76</v>
      </c>
      <c r="R29" s="265">
        <f t="shared" si="5"/>
        <v>148887</v>
      </c>
      <c r="S29" s="265">
        <f t="shared" si="6"/>
        <v>-3.19440832249675</v>
      </c>
      <c r="T29" s="273"/>
      <c r="U29" s="273"/>
      <c r="V29" s="274" t="str">
        <f t="shared" si="20"/>
        <v>5</v>
      </c>
      <c r="W29" s="274" t="str">
        <f t="shared" si="20"/>
        <v>鲁BNW355</v>
      </c>
      <c r="X29" s="274" t="str">
        <f t="shared" si="20"/>
        <v>轿车SVW7203VPD</v>
      </c>
      <c r="Y29" s="274" t="str">
        <f t="shared" si="7"/>
        <v>上海</v>
      </c>
      <c r="Z29" s="274" t="str">
        <f t="shared" si="21"/>
        <v>辆</v>
      </c>
      <c r="AA29" s="274" t="str">
        <f t="shared" si="21"/>
        <v>1</v>
      </c>
      <c r="AB29" s="286" t="str">
        <f t="shared" si="22"/>
        <v>2011-04-14</v>
      </c>
      <c r="AC29" s="287">
        <f t="shared" si="22"/>
        <v>50000</v>
      </c>
      <c r="AD29" s="288" t="s">
        <v>1608</v>
      </c>
      <c r="AE29" s="289">
        <v>153800</v>
      </c>
      <c r="AF29" s="293">
        <f t="shared" si="8"/>
        <v>22347.01</v>
      </c>
      <c r="AG29" s="297">
        <v>1</v>
      </c>
      <c r="AH29" s="298">
        <f t="shared" si="9"/>
        <v>13140</v>
      </c>
      <c r="AI29" s="294">
        <v>500</v>
      </c>
      <c r="AJ29" s="307" t="s">
        <v>1271</v>
      </c>
      <c r="AK29" s="299">
        <f t="shared" si="10"/>
        <v>167440</v>
      </c>
      <c r="AL29" s="300">
        <v>41670</v>
      </c>
      <c r="AM29" s="308" t="s">
        <v>1666</v>
      </c>
      <c r="AN29" s="309">
        <f t="shared" si="11"/>
        <v>2.75</v>
      </c>
      <c r="AO29" s="310">
        <f>SUMPRODUCT(('[28]2013车辆报废年限行驶里程'!$B$3:$B$38=$AM29)*('[28]2013车辆报废年限行驶里程'!$B$3:$B$38=$AM29),'[28]2013车辆报废年限行驶里程'!$H$3:$H$38)</f>
        <v>10</v>
      </c>
      <c r="AP29" s="311">
        <f t="shared" si="12"/>
        <v>0.725</v>
      </c>
      <c r="AQ29" s="310">
        <f>(SUMPRODUCT(('[28]2013车辆报废年限行驶里程'!$B$3:$B$38=$AM29)*('[28]2013车辆报废年限行驶里程'!$B$3:$B$38=$AM29),'[28]2013车辆报废年限行驶里程'!$J$3:$J$38))*10000</f>
        <v>300000</v>
      </c>
      <c r="AR29" s="299">
        <f t="shared" si="13"/>
        <v>50000</v>
      </c>
      <c r="AS29" s="311">
        <f t="shared" si="14"/>
        <v>0.833333333333333</v>
      </c>
      <c r="AT29" s="311">
        <f t="shared" si="15"/>
        <v>0.725</v>
      </c>
      <c r="AU29" s="294"/>
      <c r="AV29" s="294"/>
      <c r="AW29" s="294"/>
      <c r="AX29" s="294"/>
      <c r="AY29" s="314">
        <v>0.8</v>
      </c>
      <c r="AZ29" s="315">
        <f t="shared" si="16"/>
        <v>0.76</v>
      </c>
      <c r="BA29" s="316"/>
      <c r="BB29" s="316"/>
      <c r="BC29" s="316"/>
      <c r="BD29" s="316"/>
      <c r="BE29" s="297">
        <v>1</v>
      </c>
      <c r="BF29" s="320">
        <f t="shared" si="17"/>
        <v>127254</v>
      </c>
      <c r="BG29" s="297">
        <v>0.17</v>
      </c>
      <c r="BH29" s="320">
        <f t="shared" si="18"/>
        <v>21633</v>
      </c>
      <c r="BI29" s="320">
        <f t="shared" si="19"/>
        <v>148887</v>
      </c>
    </row>
    <row r="30" customHeight="1" spans="1:61">
      <c r="A30" s="246" t="s">
        <v>1493</v>
      </c>
      <c r="B30" s="247" t="str">
        <f>[28]车辆评定表!C12</f>
        <v>鲁BNW755</v>
      </c>
      <c r="C30" s="247" t="str">
        <f>[28]车辆评定表!D12</f>
        <v>轿车SVW7203VPD</v>
      </c>
      <c r="D30" s="247" t="str">
        <f>[28]车辆评定表!E12</f>
        <v>WAE081103103457</v>
      </c>
      <c r="E30" s="247" t="str">
        <f>[28]车辆评定表!F12</f>
        <v>上海</v>
      </c>
      <c r="F30" s="247" t="str">
        <f>[28]车辆评定表!G12</f>
        <v>国药控股青岛有限公司</v>
      </c>
      <c r="G30" s="247" t="str">
        <f>[28]车辆评定表!H12</f>
        <v>辆</v>
      </c>
      <c r="H30" s="247" t="str">
        <f>[28]车辆评定表!I12</f>
        <v>1</v>
      </c>
      <c r="I30" s="263" t="str">
        <f>[28]车辆评定表!J12</f>
        <v>2011-04-14</v>
      </c>
      <c r="J30" s="263" t="str">
        <f>[28]车辆评定表!K12</f>
        <v>2011-04-14</v>
      </c>
      <c r="K30" s="247">
        <v>50000</v>
      </c>
      <c r="L30" s="264">
        <f>[28]车辆评定表!N12</f>
        <v>165800</v>
      </c>
      <c r="M30" s="264">
        <f>[28]车辆评定表!O12</f>
        <v>165800</v>
      </c>
      <c r="N30" s="264">
        <f>[28]车辆评定表!Q12</f>
        <v>165800</v>
      </c>
      <c r="O30" s="264">
        <f>[28]车辆评定表!R12</f>
        <v>165800</v>
      </c>
      <c r="P30" s="265">
        <f t="shared" si="3"/>
        <v>180470</v>
      </c>
      <c r="Q30" s="265">
        <f t="shared" si="4"/>
        <v>82</v>
      </c>
      <c r="R30" s="265">
        <f t="shared" si="5"/>
        <v>173142</v>
      </c>
      <c r="S30" s="265">
        <f t="shared" si="6"/>
        <v>4.42822677925211</v>
      </c>
      <c r="T30" s="273"/>
      <c r="U30" s="273"/>
      <c r="V30" s="274" t="str">
        <f t="shared" si="20"/>
        <v>6</v>
      </c>
      <c r="W30" s="274" t="str">
        <f t="shared" si="20"/>
        <v>鲁BNW755</v>
      </c>
      <c r="X30" s="274" t="str">
        <f t="shared" si="20"/>
        <v>轿车SVW7203VPD</v>
      </c>
      <c r="Y30" s="274" t="str">
        <f t="shared" si="7"/>
        <v>上海</v>
      </c>
      <c r="Z30" s="274" t="str">
        <f t="shared" si="21"/>
        <v>辆</v>
      </c>
      <c r="AA30" s="274" t="str">
        <f t="shared" si="21"/>
        <v>1</v>
      </c>
      <c r="AB30" s="286" t="str">
        <f t="shared" si="22"/>
        <v>2011-04-14</v>
      </c>
      <c r="AC30" s="287">
        <f t="shared" si="22"/>
        <v>50000</v>
      </c>
      <c r="AD30" s="288" t="s">
        <v>1608</v>
      </c>
      <c r="AE30" s="289">
        <v>165800</v>
      </c>
      <c r="AF30" s="293">
        <f t="shared" si="8"/>
        <v>24090.6</v>
      </c>
      <c r="AG30" s="297">
        <v>1</v>
      </c>
      <c r="AH30" s="298">
        <f t="shared" si="9"/>
        <v>14170</v>
      </c>
      <c r="AI30" s="294">
        <v>500</v>
      </c>
      <c r="AJ30" s="307" t="s">
        <v>1271</v>
      </c>
      <c r="AK30" s="299">
        <f t="shared" si="10"/>
        <v>180470</v>
      </c>
      <c r="AL30" s="300">
        <v>41670</v>
      </c>
      <c r="AM30" s="308" t="s">
        <v>1667</v>
      </c>
      <c r="AN30" s="309">
        <f t="shared" si="11"/>
        <v>2.75</v>
      </c>
      <c r="AO30" s="310">
        <f>SUMPRODUCT(('[28]2013车辆报废年限行驶里程'!$B$3:$B$38=$AM30)*('[28]2013车辆报废年限行驶里程'!$B$3:$B$38=$AM30),'[28]2013车辆报废年限行驶里程'!$H$3:$H$38)</f>
        <v>16</v>
      </c>
      <c r="AP30" s="311">
        <f t="shared" si="12"/>
        <v>0.828125</v>
      </c>
      <c r="AQ30" s="310">
        <f>(SUMPRODUCT(('[28]2013车辆报废年限行驶里程'!$B$3:$B$38=$AM30)*('[28]2013车辆报废年限行驶里程'!$B$3:$B$38=$AM30),'[28]2013车辆报废年限行驶里程'!$J$3:$J$38))*10000</f>
        <v>300000</v>
      </c>
      <c r="AR30" s="299">
        <f t="shared" si="13"/>
        <v>50000</v>
      </c>
      <c r="AS30" s="311">
        <f t="shared" si="14"/>
        <v>0.833333333333333</v>
      </c>
      <c r="AT30" s="311">
        <f t="shared" si="15"/>
        <v>0.828125</v>
      </c>
      <c r="AU30" s="294"/>
      <c r="AV30" s="294"/>
      <c r="AW30" s="294"/>
      <c r="AX30" s="294"/>
      <c r="AY30" s="314">
        <v>0.8</v>
      </c>
      <c r="AZ30" s="315">
        <f t="shared" si="16"/>
        <v>0.82</v>
      </c>
      <c r="BA30" s="316"/>
      <c r="BB30" s="316"/>
      <c r="BC30" s="316"/>
      <c r="BD30" s="316"/>
      <c r="BE30" s="297">
        <v>1</v>
      </c>
      <c r="BF30" s="320">
        <f t="shared" si="17"/>
        <v>147985</v>
      </c>
      <c r="BG30" s="297">
        <v>0.17</v>
      </c>
      <c r="BH30" s="320">
        <f t="shared" si="18"/>
        <v>25157</v>
      </c>
      <c r="BI30" s="320">
        <f t="shared" si="19"/>
        <v>173142</v>
      </c>
    </row>
    <row r="31" customHeight="1" spans="1:61">
      <c r="A31" s="246" t="s">
        <v>1495</v>
      </c>
      <c r="B31" s="247" t="str">
        <f>[28]车辆评定表!C13</f>
        <v>鲁BNW356</v>
      </c>
      <c r="C31" s="247" t="str">
        <f>[28]车辆评定表!D13</f>
        <v>轿车SVW7203VPD</v>
      </c>
      <c r="D31" s="247" t="str">
        <f>[28]车辆评定表!E13</f>
        <v>WAE091103102292</v>
      </c>
      <c r="E31" s="247" t="str">
        <f>[28]车辆评定表!F13</f>
        <v>上海</v>
      </c>
      <c r="F31" s="247" t="str">
        <f>[28]车辆评定表!G13</f>
        <v>国药控股青岛有限公司</v>
      </c>
      <c r="G31" s="247" t="str">
        <f>[28]车辆评定表!H13</f>
        <v>辆</v>
      </c>
      <c r="H31" s="247" t="str">
        <f>[28]车辆评定表!I13</f>
        <v>1</v>
      </c>
      <c r="I31" s="263" t="str">
        <f>[28]车辆评定表!J13</f>
        <v>2011-04-14</v>
      </c>
      <c r="J31" s="263" t="str">
        <f>[28]车辆评定表!K13</f>
        <v>2011-04-14</v>
      </c>
      <c r="K31" s="247">
        <v>50000</v>
      </c>
      <c r="L31" s="264">
        <f>[28]车辆评定表!N13</f>
        <v>165800</v>
      </c>
      <c r="M31" s="264">
        <f>[28]车辆评定表!O13</f>
        <v>165800</v>
      </c>
      <c r="N31" s="264">
        <f>[28]车辆评定表!Q13</f>
        <v>165800</v>
      </c>
      <c r="O31" s="264">
        <f>[28]车辆评定表!R13</f>
        <v>165800</v>
      </c>
      <c r="P31" s="265">
        <f t="shared" si="3"/>
        <v>180470</v>
      </c>
      <c r="Q31" s="265">
        <f t="shared" si="4"/>
        <v>76</v>
      </c>
      <c r="R31" s="265">
        <f t="shared" si="5"/>
        <v>160474</v>
      </c>
      <c r="S31" s="265">
        <f t="shared" si="6"/>
        <v>-3.21230398069964</v>
      </c>
      <c r="T31" s="273"/>
      <c r="U31" s="273"/>
      <c r="V31" s="274" t="str">
        <f t="shared" si="20"/>
        <v>7</v>
      </c>
      <c r="W31" s="274" t="str">
        <f t="shared" si="20"/>
        <v>鲁BNW356</v>
      </c>
      <c r="X31" s="274" t="str">
        <f t="shared" si="20"/>
        <v>轿车SVW7203VPD</v>
      </c>
      <c r="Y31" s="274" t="str">
        <f t="shared" si="7"/>
        <v>上海</v>
      </c>
      <c r="Z31" s="274" t="str">
        <f t="shared" si="21"/>
        <v>辆</v>
      </c>
      <c r="AA31" s="274" t="str">
        <f t="shared" si="21"/>
        <v>1</v>
      </c>
      <c r="AB31" s="286" t="str">
        <f t="shared" si="22"/>
        <v>2011-04-14</v>
      </c>
      <c r="AC31" s="287">
        <f t="shared" si="22"/>
        <v>50000</v>
      </c>
      <c r="AD31" s="288" t="s">
        <v>1608</v>
      </c>
      <c r="AE31" s="289">
        <v>165800</v>
      </c>
      <c r="AF31" s="293">
        <f t="shared" si="8"/>
        <v>24090.6</v>
      </c>
      <c r="AG31" s="297">
        <v>1</v>
      </c>
      <c r="AH31" s="298">
        <f t="shared" si="9"/>
        <v>14170</v>
      </c>
      <c r="AI31" s="294">
        <v>500</v>
      </c>
      <c r="AJ31" s="307" t="s">
        <v>1271</v>
      </c>
      <c r="AK31" s="299">
        <f t="shared" si="10"/>
        <v>180470</v>
      </c>
      <c r="AL31" s="300">
        <v>41670</v>
      </c>
      <c r="AM31" s="308" t="s">
        <v>1668</v>
      </c>
      <c r="AN31" s="309">
        <f t="shared" si="11"/>
        <v>2.75</v>
      </c>
      <c r="AO31" s="310">
        <f>SUMPRODUCT(('[28]2013车辆报废年限行驶里程'!$B$3:$B$38=$AM31)*('[28]2013车辆报废年限行驶里程'!$B$3:$B$38=$AM31),'[28]2013车辆报废年限行驶里程'!$H$3:$H$38)</f>
        <v>10</v>
      </c>
      <c r="AP31" s="311">
        <f t="shared" si="12"/>
        <v>0.725</v>
      </c>
      <c r="AQ31" s="310">
        <f>(SUMPRODUCT(('[28]2013车辆报废年限行驶里程'!$B$3:$B$38=$AM31)*('[28]2013车辆报废年限行驶里程'!$B$3:$B$38=$AM31),'[28]2013车辆报废年限行驶里程'!$J$3:$J$38))*10000</f>
        <v>240000</v>
      </c>
      <c r="AR31" s="299">
        <f t="shared" si="13"/>
        <v>50000</v>
      </c>
      <c r="AS31" s="311">
        <f t="shared" si="14"/>
        <v>0.791666666666667</v>
      </c>
      <c r="AT31" s="311">
        <f t="shared" si="15"/>
        <v>0.725</v>
      </c>
      <c r="AU31" s="294"/>
      <c r="AV31" s="294"/>
      <c r="AW31" s="294"/>
      <c r="AX31" s="294"/>
      <c r="AY31" s="314">
        <v>0.8</v>
      </c>
      <c r="AZ31" s="315">
        <f t="shared" si="16"/>
        <v>0.76</v>
      </c>
      <c r="BA31" s="316"/>
      <c r="BB31" s="316"/>
      <c r="BC31" s="316"/>
      <c r="BD31" s="316"/>
      <c r="BE31" s="297">
        <v>1</v>
      </c>
      <c r="BF31" s="320">
        <f t="shared" si="17"/>
        <v>137157</v>
      </c>
      <c r="BG31" s="297">
        <v>0.17</v>
      </c>
      <c r="BH31" s="320">
        <f t="shared" si="18"/>
        <v>23317</v>
      </c>
      <c r="BI31" s="320">
        <f t="shared" si="19"/>
        <v>160474</v>
      </c>
    </row>
    <row r="32" customHeight="1" spans="1:61">
      <c r="A32" s="246" t="s">
        <v>1422</v>
      </c>
      <c r="B32" s="247" t="s">
        <v>1669</v>
      </c>
      <c r="C32" s="247" t="s">
        <v>1473</v>
      </c>
      <c r="D32" s="247" t="s">
        <v>1670</v>
      </c>
      <c r="E32" s="247" t="s">
        <v>1671</v>
      </c>
      <c r="F32" s="247" t="s">
        <v>1672</v>
      </c>
      <c r="G32" s="247" t="s">
        <v>1435</v>
      </c>
      <c r="H32" s="247" t="s">
        <v>1422</v>
      </c>
      <c r="I32" s="263" t="s">
        <v>1474</v>
      </c>
      <c r="J32" s="263" t="s">
        <v>1474</v>
      </c>
      <c r="K32" s="247">
        <v>50000</v>
      </c>
      <c r="L32" s="264">
        <v>28400</v>
      </c>
      <c r="M32" s="264">
        <v>4792.57</v>
      </c>
      <c r="N32" s="264">
        <v>28400</v>
      </c>
      <c r="O32" s="264">
        <v>4792.57</v>
      </c>
      <c r="P32" s="265">
        <f t="shared" si="3"/>
        <v>24160</v>
      </c>
      <c r="Q32" s="265">
        <f t="shared" si="4"/>
        <v>15</v>
      </c>
      <c r="R32" s="265">
        <f t="shared" si="5"/>
        <v>4240</v>
      </c>
      <c r="S32" s="265">
        <f t="shared" si="6"/>
        <v>-11.5297220489216</v>
      </c>
      <c r="T32" s="273"/>
      <c r="U32" s="273"/>
      <c r="V32" s="274" t="str">
        <f t="shared" si="20"/>
        <v>1</v>
      </c>
      <c r="W32" s="274" t="str">
        <f t="shared" si="20"/>
        <v>鲁BMS075</v>
      </c>
      <c r="X32" s="274" t="str">
        <f t="shared" si="20"/>
        <v>箱式运输车</v>
      </c>
      <c r="Y32" s="274" t="str">
        <f t="shared" si="7"/>
        <v>哈飞</v>
      </c>
      <c r="Z32" s="274" t="str">
        <f t="shared" si="21"/>
        <v>辆</v>
      </c>
      <c r="AA32" s="274" t="str">
        <f t="shared" si="21"/>
        <v>1</v>
      </c>
      <c r="AB32" s="286" t="str">
        <f t="shared" si="22"/>
        <v>2007-10-20</v>
      </c>
      <c r="AC32" s="287">
        <f t="shared" si="22"/>
        <v>50000</v>
      </c>
      <c r="AD32" s="288" t="s">
        <v>1608</v>
      </c>
      <c r="AE32" s="289">
        <v>21800</v>
      </c>
      <c r="AF32" s="293">
        <f t="shared" si="8"/>
        <v>3167.52</v>
      </c>
      <c r="AG32" s="297">
        <v>1</v>
      </c>
      <c r="AH32" s="298">
        <f t="shared" si="9"/>
        <v>1860</v>
      </c>
      <c r="AI32" s="294">
        <v>500</v>
      </c>
      <c r="AJ32" s="307" t="s">
        <v>1271</v>
      </c>
      <c r="AK32" s="299">
        <f t="shared" si="10"/>
        <v>24160</v>
      </c>
      <c r="AL32" s="300">
        <v>41670</v>
      </c>
      <c r="AM32" s="308" t="s">
        <v>1662</v>
      </c>
      <c r="AN32" s="309">
        <f t="shared" si="11"/>
        <v>6.25</v>
      </c>
      <c r="AO32" s="310">
        <f>SUMPRODUCT(('[28]2013车辆报废年限行驶里程'!$B$3:$B$38=$AM32)*('[28]2013车辆报废年限行驶里程'!$B$3:$B$38=$AM32),'[28]2013车辆报废年限行驶里程'!$H$3:$H$38)</f>
        <v>6</v>
      </c>
      <c r="AP32" s="311">
        <f t="shared" si="12"/>
        <v>0.15</v>
      </c>
      <c r="AQ32" s="310">
        <f>(SUMPRODUCT(('[28]2013车辆报废年限行驶里程'!$B$3:$B$38=$AM32)*('[28]2013车辆报废年限行驶里程'!$B$3:$B$38=$AM32),'[28]2013车辆报废年限行驶里程'!$J$3:$J$38))*10000</f>
        <v>480000</v>
      </c>
      <c r="AR32" s="299">
        <f t="shared" si="13"/>
        <v>50000</v>
      </c>
      <c r="AS32" s="311">
        <f t="shared" si="14"/>
        <v>0.895833333333333</v>
      </c>
      <c r="AT32" s="311">
        <f t="shared" si="15"/>
        <v>0.15</v>
      </c>
      <c r="AU32" s="294"/>
      <c r="AV32" s="294"/>
      <c r="AW32" s="294"/>
      <c r="AX32" s="294"/>
      <c r="AY32" s="314">
        <v>0.15</v>
      </c>
      <c r="AZ32" s="315">
        <f t="shared" si="16"/>
        <v>0.15</v>
      </c>
      <c r="BA32" s="316"/>
      <c r="BB32" s="316"/>
      <c r="BC32" s="316"/>
      <c r="BD32" s="316"/>
      <c r="BE32" s="297">
        <v>1</v>
      </c>
      <c r="BF32" s="320">
        <f t="shared" si="17"/>
        <v>3624</v>
      </c>
      <c r="BG32" s="297">
        <v>0.17</v>
      </c>
      <c r="BH32" s="320">
        <f t="shared" si="18"/>
        <v>616</v>
      </c>
      <c r="BI32" s="320">
        <f t="shared" si="19"/>
        <v>4240</v>
      </c>
    </row>
    <row r="33" customHeight="1" spans="1:61">
      <c r="A33" s="246" t="s">
        <v>1431</v>
      </c>
      <c r="B33" s="247" t="s">
        <v>1673</v>
      </c>
      <c r="C33" s="247" t="s">
        <v>1572</v>
      </c>
      <c r="D33" s="247" t="s">
        <v>1674</v>
      </c>
      <c r="E33" s="247" t="s">
        <v>1675</v>
      </c>
      <c r="F33" s="247" t="s">
        <v>1676</v>
      </c>
      <c r="G33" s="247" t="s">
        <v>1435</v>
      </c>
      <c r="H33" s="247" t="s">
        <v>1422</v>
      </c>
      <c r="I33" s="263" t="s">
        <v>1569</v>
      </c>
      <c r="J33" s="263" t="s">
        <v>1569</v>
      </c>
      <c r="K33" s="247">
        <v>50000</v>
      </c>
      <c r="L33" s="264">
        <v>120399.47</v>
      </c>
      <c r="M33" s="264">
        <v>120399.47</v>
      </c>
      <c r="N33" s="264">
        <v>120399.47</v>
      </c>
      <c r="O33" s="264">
        <v>120399.47</v>
      </c>
      <c r="P33" s="265">
        <f t="shared" si="3"/>
        <v>119680</v>
      </c>
      <c r="Q33" s="265">
        <f t="shared" si="4"/>
        <v>65</v>
      </c>
      <c r="R33" s="265">
        <f t="shared" si="5"/>
        <v>91017</v>
      </c>
      <c r="S33" s="265">
        <f t="shared" si="6"/>
        <v>-24.4041522774145</v>
      </c>
      <c r="T33" s="273"/>
      <c r="U33" s="273"/>
      <c r="V33" s="274" t="str">
        <f t="shared" si="20"/>
        <v>2</v>
      </c>
      <c r="W33" s="274" t="str">
        <f t="shared" si="20"/>
        <v>鲁B38S19</v>
      </c>
      <c r="X33" s="274" t="str">
        <f t="shared" si="20"/>
        <v>厢式运输车</v>
      </c>
      <c r="Y33" s="274" t="str">
        <f t="shared" si="7"/>
        <v>南京依维柯</v>
      </c>
      <c r="Z33" s="274" t="str">
        <f t="shared" si="21"/>
        <v>辆</v>
      </c>
      <c r="AA33" s="274" t="str">
        <f t="shared" si="21"/>
        <v>1</v>
      </c>
      <c r="AB33" s="286" t="str">
        <f t="shared" si="22"/>
        <v>2011-04-02</v>
      </c>
      <c r="AC33" s="287">
        <f t="shared" si="22"/>
        <v>50000</v>
      </c>
      <c r="AD33" s="288" t="s">
        <v>1608</v>
      </c>
      <c r="AE33" s="289">
        <v>109800</v>
      </c>
      <c r="AF33" s="293">
        <f t="shared" si="8"/>
        <v>15953.85</v>
      </c>
      <c r="AG33" s="297">
        <v>1</v>
      </c>
      <c r="AH33" s="298">
        <f t="shared" si="9"/>
        <v>9380</v>
      </c>
      <c r="AI33" s="294">
        <v>500</v>
      </c>
      <c r="AJ33" s="307" t="s">
        <v>1271</v>
      </c>
      <c r="AK33" s="299">
        <f t="shared" si="10"/>
        <v>119680</v>
      </c>
      <c r="AL33" s="300">
        <v>41670</v>
      </c>
      <c r="AM33" s="308" t="s">
        <v>1663</v>
      </c>
      <c r="AN33" s="309">
        <f t="shared" si="11"/>
        <v>2.75</v>
      </c>
      <c r="AO33" s="310">
        <f>SUMPRODUCT(('[28]2013车辆报废年限行驶里程'!$B$3:$B$38=$AM33)*('[28]2013车辆报废年限行驶里程'!$B$3:$B$38=$AM33),'[28]2013车辆报废年限行驶里程'!$H$3:$H$38)</f>
        <v>8</v>
      </c>
      <c r="AP33" s="311">
        <f t="shared" si="12"/>
        <v>0.65625</v>
      </c>
      <c r="AQ33" s="310">
        <f>(SUMPRODUCT(('[28]2013车辆报废年限行驶里程'!$B$3:$B$38=$AM33)*('[28]2013车辆报废年限行驶里程'!$B$3:$B$38=$AM33),'[28]2013车辆报废年限行驶里程'!$J$3:$J$38))*10000</f>
        <v>400000</v>
      </c>
      <c r="AR33" s="299">
        <f t="shared" si="13"/>
        <v>50000</v>
      </c>
      <c r="AS33" s="311">
        <f t="shared" si="14"/>
        <v>0.875</v>
      </c>
      <c r="AT33" s="311">
        <f t="shared" si="15"/>
        <v>0.65625</v>
      </c>
      <c r="AU33" s="294"/>
      <c r="AV33" s="294"/>
      <c r="AW33" s="294"/>
      <c r="AX33" s="294"/>
      <c r="AY33" s="314">
        <v>0.65</v>
      </c>
      <c r="AZ33" s="315">
        <f t="shared" si="16"/>
        <v>0.65</v>
      </c>
      <c r="BA33" s="316"/>
      <c r="BB33" s="316"/>
      <c r="BC33" s="316"/>
      <c r="BD33" s="316"/>
      <c r="BE33" s="297">
        <v>1</v>
      </c>
      <c r="BF33" s="320">
        <f t="shared" si="17"/>
        <v>77792</v>
      </c>
      <c r="BG33" s="297">
        <v>0.17</v>
      </c>
      <c r="BH33" s="320">
        <f t="shared" si="18"/>
        <v>13225</v>
      </c>
      <c r="BI33" s="320">
        <f t="shared" si="19"/>
        <v>91017</v>
      </c>
    </row>
    <row r="34" customHeight="1" spans="1:61">
      <c r="A34" s="246" t="s">
        <v>1436</v>
      </c>
      <c r="B34" s="247" t="s">
        <v>1677</v>
      </c>
      <c r="C34" s="247" t="s">
        <v>1678</v>
      </c>
      <c r="D34" s="247" t="s">
        <v>1584</v>
      </c>
      <c r="E34" s="247" t="s">
        <v>1679</v>
      </c>
      <c r="F34" s="247" t="s">
        <v>1676</v>
      </c>
      <c r="G34" s="247" t="s">
        <v>1435</v>
      </c>
      <c r="H34" s="247" t="s">
        <v>1422</v>
      </c>
      <c r="I34" s="263" t="s">
        <v>1586</v>
      </c>
      <c r="J34" s="263" t="s">
        <v>1586</v>
      </c>
      <c r="K34" s="247">
        <v>50000</v>
      </c>
      <c r="L34" s="264">
        <v>143000</v>
      </c>
      <c r="M34" s="264">
        <v>143000</v>
      </c>
      <c r="N34" s="264">
        <v>143000</v>
      </c>
      <c r="O34" s="264">
        <v>143000</v>
      </c>
      <c r="P34" s="265">
        <f t="shared" si="3"/>
        <v>155720</v>
      </c>
      <c r="Q34" s="265">
        <f t="shared" si="4"/>
        <v>71</v>
      </c>
      <c r="R34" s="265">
        <f t="shared" si="5"/>
        <v>129356</v>
      </c>
      <c r="S34" s="265">
        <f t="shared" si="6"/>
        <v>-9.54125874125874</v>
      </c>
      <c r="T34" s="273"/>
      <c r="U34" s="273"/>
      <c r="V34" s="274" t="str">
        <f t="shared" ref="V34:X45" si="23">A34</f>
        <v>3</v>
      </c>
      <c r="W34" s="274" t="str">
        <f t="shared" si="23"/>
        <v>鲁BNF290</v>
      </c>
      <c r="X34" s="274" t="str">
        <f t="shared" si="23"/>
        <v>客车SY6521MS3BG</v>
      </c>
      <c r="Y34" s="274" t="str">
        <f t="shared" si="7"/>
        <v>沈阳</v>
      </c>
      <c r="Z34" s="274" t="str">
        <f t="shared" ref="Z34:AA45" si="24">G34</f>
        <v>辆</v>
      </c>
      <c r="AA34" s="274" t="str">
        <f t="shared" si="24"/>
        <v>1</v>
      </c>
      <c r="AB34" s="286" t="str">
        <f t="shared" ref="AB34:AC45" si="25">J34</f>
        <v>2011-04-14</v>
      </c>
      <c r="AC34" s="287">
        <f t="shared" si="25"/>
        <v>50000</v>
      </c>
      <c r="AD34" s="288" t="s">
        <v>1608</v>
      </c>
      <c r="AE34" s="289">
        <v>143000</v>
      </c>
      <c r="AF34" s="293">
        <f t="shared" si="8"/>
        <v>20777.78</v>
      </c>
      <c r="AG34" s="297">
        <v>1</v>
      </c>
      <c r="AH34" s="298">
        <f t="shared" si="9"/>
        <v>12220</v>
      </c>
      <c r="AI34" s="294">
        <v>500</v>
      </c>
      <c r="AJ34" s="307" t="s">
        <v>1271</v>
      </c>
      <c r="AK34" s="299">
        <f t="shared" si="10"/>
        <v>155720</v>
      </c>
      <c r="AL34" s="300">
        <v>41670</v>
      </c>
      <c r="AM34" s="308" t="s">
        <v>1664</v>
      </c>
      <c r="AN34" s="309">
        <f t="shared" si="11"/>
        <v>2.75</v>
      </c>
      <c r="AO34" s="310">
        <f>SUMPRODUCT(('[28]2013车辆报废年限行驶里程'!$B$3:$B$38=$AM34)*('[28]2013车辆报废年限行驶里程'!$B$3:$B$38=$AM34),'[28]2013车辆报废年限行驶里程'!$H$3:$H$38)</f>
        <v>8</v>
      </c>
      <c r="AP34" s="311">
        <f t="shared" si="12"/>
        <v>0.65625</v>
      </c>
      <c r="AQ34" s="310">
        <f>(SUMPRODUCT(('[28]2013车辆报废年限行驶里程'!$B$3:$B$38=$AM34)*('[28]2013车辆报废年限行驶里程'!$B$3:$B$38=$AM34),'[28]2013车辆报废年限行驶里程'!$J$3:$J$38))*10000</f>
        <v>400000</v>
      </c>
      <c r="AR34" s="299">
        <f t="shared" si="13"/>
        <v>50000</v>
      </c>
      <c r="AS34" s="311">
        <f t="shared" si="14"/>
        <v>0.875</v>
      </c>
      <c r="AT34" s="311">
        <f t="shared" si="15"/>
        <v>0.65625</v>
      </c>
      <c r="AU34" s="294"/>
      <c r="AV34" s="294"/>
      <c r="AW34" s="294"/>
      <c r="AX34" s="294"/>
      <c r="AY34" s="314">
        <v>0.8</v>
      </c>
      <c r="AZ34" s="315">
        <f t="shared" si="16"/>
        <v>0.71</v>
      </c>
      <c r="BA34" s="316"/>
      <c r="BB34" s="316"/>
      <c r="BC34" s="316"/>
      <c r="BD34" s="316"/>
      <c r="BE34" s="297">
        <v>1</v>
      </c>
      <c r="BF34" s="320">
        <f t="shared" si="17"/>
        <v>110561</v>
      </c>
      <c r="BG34" s="297">
        <v>0.17</v>
      </c>
      <c r="BH34" s="320">
        <f t="shared" si="18"/>
        <v>18795</v>
      </c>
      <c r="BI34" s="320">
        <f t="shared" si="19"/>
        <v>129356</v>
      </c>
    </row>
    <row r="35" customHeight="1" spans="1:61">
      <c r="A35" s="246" t="s">
        <v>1015</v>
      </c>
      <c r="B35" s="247" t="s">
        <v>1680</v>
      </c>
      <c r="C35" s="247" t="s">
        <v>1681</v>
      </c>
      <c r="D35" s="247" t="s">
        <v>1590</v>
      </c>
      <c r="E35" s="247" t="s">
        <v>1682</v>
      </c>
      <c r="F35" s="247" t="s">
        <v>1676</v>
      </c>
      <c r="G35" s="247" t="s">
        <v>1435</v>
      </c>
      <c r="H35" s="247" t="s">
        <v>1422</v>
      </c>
      <c r="I35" s="263" t="s">
        <v>1591</v>
      </c>
      <c r="J35" s="263" t="s">
        <v>1591</v>
      </c>
      <c r="K35" s="247">
        <v>50000</v>
      </c>
      <c r="L35" s="264">
        <v>153800</v>
      </c>
      <c r="M35" s="264">
        <v>153800</v>
      </c>
      <c r="N35" s="264">
        <v>153800</v>
      </c>
      <c r="O35" s="264">
        <v>153800</v>
      </c>
      <c r="P35" s="265">
        <f t="shared" si="3"/>
        <v>167440</v>
      </c>
      <c r="Q35" s="265">
        <f t="shared" si="4"/>
        <v>78</v>
      </c>
      <c r="R35" s="265">
        <f t="shared" si="5"/>
        <v>152806</v>
      </c>
      <c r="S35" s="265">
        <f t="shared" si="6"/>
        <v>-0.64629388816645</v>
      </c>
      <c r="T35" s="273"/>
      <c r="U35" s="273"/>
      <c r="V35" s="274" t="str">
        <f t="shared" si="23"/>
        <v>4</v>
      </c>
      <c r="W35" s="274" t="str">
        <f t="shared" si="23"/>
        <v>鲁BNN759</v>
      </c>
      <c r="X35" s="274" t="str">
        <f t="shared" si="23"/>
        <v>轿车SVW7203VPD</v>
      </c>
      <c r="Y35" s="274" t="str">
        <f t="shared" si="7"/>
        <v>上海</v>
      </c>
      <c r="Z35" s="274" t="str">
        <f t="shared" si="24"/>
        <v>辆</v>
      </c>
      <c r="AA35" s="274" t="str">
        <f t="shared" si="24"/>
        <v>1</v>
      </c>
      <c r="AB35" s="286" t="str">
        <f t="shared" si="25"/>
        <v>2011-04-25</v>
      </c>
      <c r="AC35" s="287">
        <f t="shared" si="25"/>
        <v>50000</v>
      </c>
      <c r="AD35" s="288" t="s">
        <v>1608</v>
      </c>
      <c r="AE35" s="289">
        <v>153800</v>
      </c>
      <c r="AF35" s="293">
        <f t="shared" si="8"/>
        <v>22347.01</v>
      </c>
      <c r="AG35" s="297">
        <v>1</v>
      </c>
      <c r="AH35" s="298">
        <f t="shared" si="9"/>
        <v>13140</v>
      </c>
      <c r="AI35" s="294">
        <v>500</v>
      </c>
      <c r="AJ35" s="307" t="s">
        <v>1271</v>
      </c>
      <c r="AK35" s="299">
        <f t="shared" si="10"/>
        <v>167440</v>
      </c>
      <c r="AL35" s="300">
        <v>41670</v>
      </c>
      <c r="AM35" s="308" t="s">
        <v>1665</v>
      </c>
      <c r="AN35" s="309">
        <f t="shared" si="11"/>
        <v>2.75</v>
      </c>
      <c r="AO35" s="310">
        <f>SUMPRODUCT(('[28]2013车辆报废年限行驶里程'!$B$3:$B$38=$AM35)*('[28]2013车辆报废年限行驶里程'!$B$3:$B$38=$AM35),'[28]2013车辆报废年限行驶里程'!$H$3:$H$38)</f>
        <v>12</v>
      </c>
      <c r="AP35" s="311">
        <f t="shared" si="12"/>
        <v>0.770833333333333</v>
      </c>
      <c r="AQ35" s="310">
        <f>(SUMPRODUCT(('[28]2013车辆报废年限行驶里程'!$B$3:$B$38=$AM35)*('[28]2013车辆报废年限行驶里程'!$B$3:$B$38=$AM35),'[28]2013车辆报废年限行驶里程'!$J$3:$J$38))*10000</f>
        <v>480000</v>
      </c>
      <c r="AR35" s="299">
        <f t="shared" si="13"/>
        <v>50000</v>
      </c>
      <c r="AS35" s="311">
        <f t="shared" si="14"/>
        <v>0.895833333333333</v>
      </c>
      <c r="AT35" s="311">
        <f t="shared" si="15"/>
        <v>0.770833333333333</v>
      </c>
      <c r="AU35" s="294"/>
      <c r="AV35" s="294"/>
      <c r="AW35" s="294"/>
      <c r="AX35" s="294"/>
      <c r="AY35" s="314">
        <v>0.8</v>
      </c>
      <c r="AZ35" s="315">
        <f t="shared" si="16"/>
        <v>0.78</v>
      </c>
      <c r="BA35" s="316"/>
      <c r="BB35" s="316"/>
      <c r="BC35" s="316"/>
      <c r="BD35" s="316"/>
      <c r="BE35" s="297">
        <v>1</v>
      </c>
      <c r="BF35" s="320">
        <f t="shared" si="17"/>
        <v>130603</v>
      </c>
      <c r="BG35" s="297">
        <v>0.17</v>
      </c>
      <c r="BH35" s="320">
        <f t="shared" si="18"/>
        <v>22203</v>
      </c>
      <c r="BI35" s="320">
        <f t="shared" si="19"/>
        <v>152806</v>
      </c>
    </row>
    <row r="36" customHeight="1" spans="1:61">
      <c r="A36" s="246" t="s">
        <v>1442</v>
      </c>
      <c r="B36" s="247" t="s">
        <v>1683</v>
      </c>
      <c r="C36" s="247" t="s">
        <v>1681</v>
      </c>
      <c r="D36" s="247" t="s">
        <v>1594</v>
      </c>
      <c r="E36" s="247" t="s">
        <v>1682</v>
      </c>
      <c r="F36" s="247" t="s">
        <v>1676</v>
      </c>
      <c r="G36" s="247" t="s">
        <v>1435</v>
      </c>
      <c r="H36" s="247" t="s">
        <v>1422</v>
      </c>
      <c r="I36" s="263" t="s">
        <v>1586</v>
      </c>
      <c r="J36" s="263" t="s">
        <v>1586</v>
      </c>
      <c r="K36" s="247">
        <v>50000</v>
      </c>
      <c r="L36" s="264">
        <v>153800</v>
      </c>
      <c r="M36" s="264">
        <v>153800</v>
      </c>
      <c r="N36" s="264">
        <v>153800</v>
      </c>
      <c r="O36" s="264">
        <v>153800</v>
      </c>
      <c r="P36" s="265">
        <f t="shared" si="3"/>
        <v>167440</v>
      </c>
      <c r="Q36" s="265">
        <f t="shared" si="4"/>
        <v>76</v>
      </c>
      <c r="R36" s="265">
        <f t="shared" si="5"/>
        <v>148887</v>
      </c>
      <c r="S36" s="265">
        <f t="shared" si="6"/>
        <v>-3.19440832249675</v>
      </c>
      <c r="T36" s="273"/>
      <c r="U36" s="273"/>
      <c r="V36" s="274" t="str">
        <f t="shared" si="23"/>
        <v>5</v>
      </c>
      <c r="W36" s="274" t="str">
        <f t="shared" si="23"/>
        <v>鲁BNW355</v>
      </c>
      <c r="X36" s="274" t="str">
        <f t="shared" si="23"/>
        <v>轿车SVW7203VPD</v>
      </c>
      <c r="Y36" s="274" t="str">
        <f t="shared" si="7"/>
        <v>上海</v>
      </c>
      <c r="Z36" s="274" t="str">
        <f t="shared" si="24"/>
        <v>辆</v>
      </c>
      <c r="AA36" s="274" t="str">
        <f t="shared" si="24"/>
        <v>1</v>
      </c>
      <c r="AB36" s="286" t="str">
        <f t="shared" si="25"/>
        <v>2011-04-14</v>
      </c>
      <c r="AC36" s="287">
        <f t="shared" si="25"/>
        <v>50000</v>
      </c>
      <c r="AD36" s="288" t="s">
        <v>1608</v>
      </c>
      <c r="AE36" s="289">
        <v>153800</v>
      </c>
      <c r="AF36" s="293">
        <f t="shared" si="8"/>
        <v>22347.01</v>
      </c>
      <c r="AG36" s="297">
        <v>1</v>
      </c>
      <c r="AH36" s="298">
        <f t="shared" si="9"/>
        <v>13140</v>
      </c>
      <c r="AI36" s="294">
        <v>500</v>
      </c>
      <c r="AJ36" s="307" t="s">
        <v>1271</v>
      </c>
      <c r="AK36" s="299">
        <f t="shared" si="10"/>
        <v>167440</v>
      </c>
      <c r="AL36" s="300">
        <v>41670</v>
      </c>
      <c r="AM36" s="308" t="s">
        <v>1666</v>
      </c>
      <c r="AN36" s="309">
        <f t="shared" si="11"/>
        <v>2.75</v>
      </c>
      <c r="AO36" s="310">
        <f>SUMPRODUCT(('[28]2013车辆报废年限行驶里程'!$B$3:$B$38=$AM36)*('[28]2013车辆报废年限行驶里程'!$B$3:$B$38=$AM36),'[28]2013车辆报废年限行驶里程'!$H$3:$H$38)</f>
        <v>10</v>
      </c>
      <c r="AP36" s="311">
        <f t="shared" si="12"/>
        <v>0.725</v>
      </c>
      <c r="AQ36" s="310">
        <f>(SUMPRODUCT(('[28]2013车辆报废年限行驶里程'!$B$3:$B$38=$AM36)*('[28]2013车辆报废年限行驶里程'!$B$3:$B$38=$AM36),'[28]2013车辆报废年限行驶里程'!$J$3:$J$38))*10000</f>
        <v>300000</v>
      </c>
      <c r="AR36" s="299">
        <f t="shared" si="13"/>
        <v>50000</v>
      </c>
      <c r="AS36" s="311">
        <f t="shared" si="14"/>
        <v>0.833333333333333</v>
      </c>
      <c r="AT36" s="311">
        <f t="shared" si="15"/>
        <v>0.725</v>
      </c>
      <c r="AU36" s="294"/>
      <c r="AV36" s="294"/>
      <c r="AW36" s="294"/>
      <c r="AX36" s="294"/>
      <c r="AY36" s="314">
        <v>0.8</v>
      </c>
      <c r="AZ36" s="315">
        <f t="shared" si="16"/>
        <v>0.76</v>
      </c>
      <c r="BA36" s="316"/>
      <c r="BB36" s="316"/>
      <c r="BC36" s="316"/>
      <c r="BD36" s="316"/>
      <c r="BE36" s="297">
        <v>1</v>
      </c>
      <c r="BF36" s="320">
        <f t="shared" si="17"/>
        <v>127254</v>
      </c>
      <c r="BG36" s="297">
        <v>0.17</v>
      </c>
      <c r="BH36" s="320">
        <f t="shared" si="18"/>
        <v>21633</v>
      </c>
      <c r="BI36" s="320">
        <f t="shared" si="19"/>
        <v>148887</v>
      </c>
    </row>
    <row r="37" customHeight="1" spans="1:61">
      <c r="A37" s="246" t="s">
        <v>1493</v>
      </c>
      <c r="B37" s="247" t="s">
        <v>1684</v>
      </c>
      <c r="C37" s="247" t="s">
        <v>1681</v>
      </c>
      <c r="D37" s="247" t="s">
        <v>1598</v>
      </c>
      <c r="E37" s="247" t="s">
        <v>1682</v>
      </c>
      <c r="F37" s="247" t="s">
        <v>1676</v>
      </c>
      <c r="G37" s="247" t="s">
        <v>1435</v>
      </c>
      <c r="H37" s="247" t="s">
        <v>1422</v>
      </c>
      <c r="I37" s="263" t="s">
        <v>1586</v>
      </c>
      <c r="J37" s="263" t="s">
        <v>1586</v>
      </c>
      <c r="K37" s="247">
        <v>50000</v>
      </c>
      <c r="L37" s="264">
        <v>165800</v>
      </c>
      <c r="M37" s="264">
        <v>165800</v>
      </c>
      <c r="N37" s="264">
        <v>165800</v>
      </c>
      <c r="O37" s="264">
        <v>165800</v>
      </c>
      <c r="P37" s="265">
        <f t="shared" si="3"/>
        <v>180470</v>
      </c>
      <c r="Q37" s="265">
        <f t="shared" si="4"/>
        <v>82</v>
      </c>
      <c r="R37" s="265">
        <f t="shared" si="5"/>
        <v>173142</v>
      </c>
      <c r="S37" s="265">
        <f t="shared" si="6"/>
        <v>4.42822677925211</v>
      </c>
      <c r="T37" s="273"/>
      <c r="U37" s="273"/>
      <c r="V37" s="274" t="str">
        <f t="shared" si="23"/>
        <v>6</v>
      </c>
      <c r="W37" s="274" t="str">
        <f t="shared" si="23"/>
        <v>鲁BNW755</v>
      </c>
      <c r="X37" s="274" t="str">
        <f t="shared" si="23"/>
        <v>轿车SVW7203VPD</v>
      </c>
      <c r="Y37" s="274" t="str">
        <f t="shared" si="7"/>
        <v>上海</v>
      </c>
      <c r="Z37" s="274" t="str">
        <f t="shared" si="24"/>
        <v>辆</v>
      </c>
      <c r="AA37" s="274" t="str">
        <f t="shared" si="24"/>
        <v>1</v>
      </c>
      <c r="AB37" s="286" t="str">
        <f t="shared" si="25"/>
        <v>2011-04-14</v>
      </c>
      <c r="AC37" s="287">
        <f t="shared" si="25"/>
        <v>50000</v>
      </c>
      <c r="AD37" s="288" t="s">
        <v>1608</v>
      </c>
      <c r="AE37" s="289">
        <v>165800</v>
      </c>
      <c r="AF37" s="293">
        <f t="shared" si="8"/>
        <v>24090.6</v>
      </c>
      <c r="AG37" s="297">
        <v>1</v>
      </c>
      <c r="AH37" s="298">
        <f t="shared" si="9"/>
        <v>14170</v>
      </c>
      <c r="AI37" s="294">
        <v>500</v>
      </c>
      <c r="AJ37" s="307" t="s">
        <v>1271</v>
      </c>
      <c r="AK37" s="299">
        <f t="shared" si="10"/>
        <v>180470</v>
      </c>
      <c r="AL37" s="300">
        <v>41670</v>
      </c>
      <c r="AM37" s="308" t="s">
        <v>1667</v>
      </c>
      <c r="AN37" s="309">
        <f t="shared" si="11"/>
        <v>2.75</v>
      </c>
      <c r="AO37" s="310">
        <f>SUMPRODUCT(('[28]2013车辆报废年限行驶里程'!$B$3:$B$38=$AM37)*('[28]2013车辆报废年限行驶里程'!$B$3:$B$38=$AM37),'[28]2013车辆报废年限行驶里程'!$H$3:$H$38)</f>
        <v>16</v>
      </c>
      <c r="AP37" s="311">
        <f t="shared" si="12"/>
        <v>0.828125</v>
      </c>
      <c r="AQ37" s="310">
        <f>(SUMPRODUCT(('[28]2013车辆报废年限行驶里程'!$B$3:$B$38=$AM37)*('[28]2013车辆报废年限行驶里程'!$B$3:$B$38=$AM37),'[28]2013车辆报废年限行驶里程'!$J$3:$J$38))*10000</f>
        <v>300000</v>
      </c>
      <c r="AR37" s="299">
        <f t="shared" si="13"/>
        <v>50000</v>
      </c>
      <c r="AS37" s="311">
        <f t="shared" si="14"/>
        <v>0.833333333333333</v>
      </c>
      <c r="AT37" s="311">
        <f t="shared" si="15"/>
        <v>0.828125</v>
      </c>
      <c r="AU37" s="294"/>
      <c r="AV37" s="294"/>
      <c r="AW37" s="294"/>
      <c r="AX37" s="294"/>
      <c r="AY37" s="314">
        <v>0.8</v>
      </c>
      <c r="AZ37" s="315">
        <f t="shared" si="16"/>
        <v>0.82</v>
      </c>
      <c r="BA37" s="316"/>
      <c r="BB37" s="316"/>
      <c r="BC37" s="316"/>
      <c r="BD37" s="316"/>
      <c r="BE37" s="297">
        <v>1</v>
      </c>
      <c r="BF37" s="320">
        <f t="shared" si="17"/>
        <v>147985</v>
      </c>
      <c r="BG37" s="297">
        <v>0.17</v>
      </c>
      <c r="BH37" s="320">
        <f t="shared" si="18"/>
        <v>25157</v>
      </c>
      <c r="BI37" s="320">
        <f t="shared" si="19"/>
        <v>173142</v>
      </c>
    </row>
    <row r="38" customHeight="1" spans="1:61">
      <c r="A38" s="246" t="s">
        <v>1495</v>
      </c>
      <c r="B38" s="247" t="s">
        <v>1685</v>
      </c>
      <c r="C38" s="247" t="s">
        <v>1681</v>
      </c>
      <c r="D38" s="247" t="s">
        <v>1601</v>
      </c>
      <c r="E38" s="247" t="s">
        <v>1682</v>
      </c>
      <c r="F38" s="247" t="s">
        <v>1676</v>
      </c>
      <c r="G38" s="247" t="s">
        <v>1435</v>
      </c>
      <c r="H38" s="247" t="s">
        <v>1422</v>
      </c>
      <c r="I38" s="263" t="s">
        <v>1586</v>
      </c>
      <c r="J38" s="263" t="s">
        <v>1586</v>
      </c>
      <c r="K38" s="247">
        <v>50000</v>
      </c>
      <c r="L38" s="264">
        <v>165800</v>
      </c>
      <c r="M38" s="264">
        <v>165800</v>
      </c>
      <c r="N38" s="264">
        <v>165800</v>
      </c>
      <c r="O38" s="264">
        <v>165800</v>
      </c>
      <c r="P38" s="265">
        <f t="shared" si="3"/>
        <v>180470</v>
      </c>
      <c r="Q38" s="265">
        <f t="shared" si="4"/>
        <v>76</v>
      </c>
      <c r="R38" s="265">
        <f t="shared" si="5"/>
        <v>160474</v>
      </c>
      <c r="S38" s="265">
        <f t="shared" si="6"/>
        <v>-3.21230398069964</v>
      </c>
      <c r="T38" s="273"/>
      <c r="U38" s="273"/>
      <c r="V38" s="274" t="str">
        <f t="shared" si="23"/>
        <v>7</v>
      </c>
      <c r="W38" s="274" t="str">
        <f t="shared" si="23"/>
        <v>鲁BNW356</v>
      </c>
      <c r="X38" s="274" t="str">
        <f t="shared" si="23"/>
        <v>轿车SVW7203VPD</v>
      </c>
      <c r="Y38" s="274" t="str">
        <f t="shared" si="7"/>
        <v>上海</v>
      </c>
      <c r="Z38" s="274" t="str">
        <f t="shared" si="24"/>
        <v>辆</v>
      </c>
      <c r="AA38" s="274" t="str">
        <f t="shared" si="24"/>
        <v>1</v>
      </c>
      <c r="AB38" s="286" t="str">
        <f t="shared" si="25"/>
        <v>2011-04-14</v>
      </c>
      <c r="AC38" s="287">
        <f t="shared" si="25"/>
        <v>50000</v>
      </c>
      <c r="AD38" s="288" t="s">
        <v>1608</v>
      </c>
      <c r="AE38" s="289">
        <v>165800</v>
      </c>
      <c r="AF38" s="293">
        <f t="shared" si="8"/>
        <v>24090.6</v>
      </c>
      <c r="AG38" s="297">
        <v>1</v>
      </c>
      <c r="AH38" s="298">
        <f t="shared" si="9"/>
        <v>14170</v>
      </c>
      <c r="AI38" s="294">
        <v>500</v>
      </c>
      <c r="AJ38" s="307" t="s">
        <v>1271</v>
      </c>
      <c r="AK38" s="299">
        <f t="shared" si="10"/>
        <v>180470</v>
      </c>
      <c r="AL38" s="300">
        <v>41670</v>
      </c>
      <c r="AM38" s="308" t="s">
        <v>1668</v>
      </c>
      <c r="AN38" s="309">
        <f t="shared" si="11"/>
        <v>2.75</v>
      </c>
      <c r="AO38" s="310">
        <f>SUMPRODUCT(('[28]2013车辆报废年限行驶里程'!$B$3:$B$38=$AM38)*('[28]2013车辆报废年限行驶里程'!$B$3:$B$38=$AM38),'[28]2013车辆报废年限行驶里程'!$H$3:$H$38)</f>
        <v>10</v>
      </c>
      <c r="AP38" s="311">
        <f t="shared" si="12"/>
        <v>0.725</v>
      </c>
      <c r="AQ38" s="310">
        <f>(SUMPRODUCT(('[28]2013车辆报废年限行驶里程'!$B$3:$B$38=$AM38)*('[28]2013车辆报废年限行驶里程'!$B$3:$B$38=$AM38),'[28]2013车辆报废年限行驶里程'!$J$3:$J$38))*10000</f>
        <v>240000</v>
      </c>
      <c r="AR38" s="299">
        <f t="shared" si="13"/>
        <v>50000</v>
      </c>
      <c r="AS38" s="311">
        <f t="shared" si="14"/>
        <v>0.791666666666667</v>
      </c>
      <c r="AT38" s="311">
        <f t="shared" si="15"/>
        <v>0.725</v>
      </c>
      <c r="AU38" s="294"/>
      <c r="AV38" s="294"/>
      <c r="AW38" s="294"/>
      <c r="AX38" s="294"/>
      <c r="AY38" s="314">
        <v>0.8</v>
      </c>
      <c r="AZ38" s="315">
        <f t="shared" si="16"/>
        <v>0.76</v>
      </c>
      <c r="BA38" s="316"/>
      <c r="BB38" s="316"/>
      <c r="BC38" s="316"/>
      <c r="BD38" s="316"/>
      <c r="BE38" s="297">
        <v>1</v>
      </c>
      <c r="BF38" s="320">
        <f t="shared" si="17"/>
        <v>137157</v>
      </c>
      <c r="BG38" s="297">
        <v>0.17</v>
      </c>
      <c r="BH38" s="320">
        <f t="shared" si="18"/>
        <v>23317</v>
      </c>
      <c r="BI38" s="320">
        <f t="shared" si="19"/>
        <v>160474</v>
      </c>
    </row>
    <row r="39" customHeight="1" spans="1:61">
      <c r="A39" s="246" t="s">
        <v>1422</v>
      </c>
      <c r="B39" s="247" t="s">
        <v>1669</v>
      </c>
      <c r="C39" s="247" t="s">
        <v>1473</v>
      </c>
      <c r="D39" s="247" t="s">
        <v>1670</v>
      </c>
      <c r="E39" s="247" t="s">
        <v>1671</v>
      </c>
      <c r="F39" s="247" t="s">
        <v>1672</v>
      </c>
      <c r="G39" s="247" t="s">
        <v>1435</v>
      </c>
      <c r="H39" s="247" t="s">
        <v>1422</v>
      </c>
      <c r="I39" s="263" t="s">
        <v>1474</v>
      </c>
      <c r="J39" s="263" t="s">
        <v>1474</v>
      </c>
      <c r="K39" s="247">
        <v>50000</v>
      </c>
      <c r="L39" s="264">
        <v>28400</v>
      </c>
      <c r="M39" s="264">
        <v>4792.57</v>
      </c>
      <c r="N39" s="264">
        <v>28400</v>
      </c>
      <c r="O39" s="264">
        <v>4792.57</v>
      </c>
      <c r="P39" s="265">
        <f t="shared" si="3"/>
        <v>24160</v>
      </c>
      <c r="Q39" s="265">
        <f t="shared" si="4"/>
        <v>15</v>
      </c>
      <c r="R39" s="265">
        <f t="shared" si="5"/>
        <v>4240</v>
      </c>
      <c r="S39" s="265">
        <f t="shared" si="6"/>
        <v>-11.5297220489216</v>
      </c>
      <c r="T39" s="273"/>
      <c r="U39" s="273"/>
      <c r="V39" s="274" t="str">
        <f t="shared" si="23"/>
        <v>1</v>
      </c>
      <c r="W39" s="274" t="str">
        <f t="shared" si="23"/>
        <v>鲁BMS075</v>
      </c>
      <c r="X39" s="274" t="str">
        <f t="shared" si="23"/>
        <v>箱式运输车</v>
      </c>
      <c r="Y39" s="274" t="str">
        <f t="shared" si="7"/>
        <v>哈飞</v>
      </c>
      <c r="Z39" s="274" t="str">
        <f t="shared" si="24"/>
        <v>辆</v>
      </c>
      <c r="AA39" s="274" t="str">
        <f t="shared" si="24"/>
        <v>1</v>
      </c>
      <c r="AB39" s="286" t="str">
        <f t="shared" si="25"/>
        <v>2007-10-20</v>
      </c>
      <c r="AC39" s="287">
        <f t="shared" si="25"/>
        <v>50000</v>
      </c>
      <c r="AD39" s="288" t="s">
        <v>1608</v>
      </c>
      <c r="AE39" s="289">
        <v>21800</v>
      </c>
      <c r="AF39" s="293">
        <f t="shared" si="8"/>
        <v>3167.52</v>
      </c>
      <c r="AG39" s="297">
        <v>1</v>
      </c>
      <c r="AH39" s="298">
        <f t="shared" si="9"/>
        <v>1860</v>
      </c>
      <c r="AI39" s="294">
        <v>500</v>
      </c>
      <c r="AJ39" s="307" t="s">
        <v>1271</v>
      </c>
      <c r="AK39" s="299">
        <f t="shared" si="10"/>
        <v>24160</v>
      </c>
      <c r="AL39" s="300">
        <v>41670</v>
      </c>
      <c r="AM39" s="308" t="s">
        <v>1662</v>
      </c>
      <c r="AN39" s="309">
        <f t="shared" si="11"/>
        <v>6.25</v>
      </c>
      <c r="AO39" s="310">
        <f>SUMPRODUCT(('[28]2013车辆报废年限行驶里程'!$B$3:$B$38=$AM39)*('[28]2013车辆报废年限行驶里程'!$B$3:$B$38=$AM39),'[28]2013车辆报废年限行驶里程'!$H$3:$H$38)</f>
        <v>6</v>
      </c>
      <c r="AP39" s="311">
        <f t="shared" si="12"/>
        <v>0.15</v>
      </c>
      <c r="AQ39" s="310">
        <f>(SUMPRODUCT(('[28]2013车辆报废年限行驶里程'!$B$3:$B$38=$AM39)*('[28]2013车辆报废年限行驶里程'!$B$3:$B$38=$AM39),'[28]2013车辆报废年限行驶里程'!$J$3:$J$38))*10000</f>
        <v>480000</v>
      </c>
      <c r="AR39" s="299">
        <f t="shared" si="13"/>
        <v>50000</v>
      </c>
      <c r="AS39" s="311">
        <f t="shared" si="14"/>
        <v>0.895833333333333</v>
      </c>
      <c r="AT39" s="311">
        <f t="shared" si="15"/>
        <v>0.15</v>
      </c>
      <c r="AU39" s="294"/>
      <c r="AV39" s="294"/>
      <c r="AW39" s="294"/>
      <c r="AX39" s="294"/>
      <c r="AY39" s="314">
        <v>0.15</v>
      </c>
      <c r="AZ39" s="315">
        <f t="shared" si="16"/>
        <v>0.15</v>
      </c>
      <c r="BA39" s="316"/>
      <c r="BB39" s="316"/>
      <c r="BC39" s="316"/>
      <c r="BD39" s="316"/>
      <c r="BE39" s="297">
        <v>1</v>
      </c>
      <c r="BF39" s="320">
        <f t="shared" si="17"/>
        <v>3624</v>
      </c>
      <c r="BG39" s="297">
        <v>0.17</v>
      </c>
      <c r="BH39" s="320">
        <f t="shared" si="18"/>
        <v>616</v>
      </c>
      <c r="BI39" s="320">
        <f t="shared" si="19"/>
        <v>4240</v>
      </c>
    </row>
    <row r="40" customHeight="1" spans="1:61">
      <c r="A40" s="246" t="s">
        <v>1431</v>
      </c>
      <c r="B40" s="247" t="s">
        <v>1673</v>
      </c>
      <c r="C40" s="247" t="s">
        <v>1572</v>
      </c>
      <c r="D40" s="247" t="s">
        <v>1674</v>
      </c>
      <c r="E40" s="247" t="s">
        <v>1675</v>
      </c>
      <c r="F40" s="247" t="s">
        <v>1676</v>
      </c>
      <c r="G40" s="247" t="s">
        <v>1435</v>
      </c>
      <c r="H40" s="247" t="s">
        <v>1422</v>
      </c>
      <c r="I40" s="263" t="s">
        <v>1569</v>
      </c>
      <c r="J40" s="263" t="s">
        <v>1569</v>
      </c>
      <c r="K40" s="247">
        <v>50000</v>
      </c>
      <c r="L40" s="264">
        <v>120399.47</v>
      </c>
      <c r="M40" s="264">
        <v>120399.47</v>
      </c>
      <c r="N40" s="264">
        <v>120399.47</v>
      </c>
      <c r="O40" s="264">
        <v>120399.47</v>
      </c>
      <c r="P40" s="265">
        <f t="shared" si="3"/>
        <v>119680</v>
      </c>
      <c r="Q40" s="265">
        <f t="shared" si="4"/>
        <v>65</v>
      </c>
      <c r="R40" s="265">
        <f t="shared" si="5"/>
        <v>91017</v>
      </c>
      <c r="S40" s="265">
        <f t="shared" si="6"/>
        <v>-24.4041522774145</v>
      </c>
      <c r="T40" s="273"/>
      <c r="U40" s="273"/>
      <c r="V40" s="274" t="str">
        <f t="shared" si="23"/>
        <v>2</v>
      </c>
      <c r="W40" s="274" t="str">
        <f t="shared" si="23"/>
        <v>鲁B38S19</v>
      </c>
      <c r="X40" s="274" t="str">
        <f t="shared" si="23"/>
        <v>厢式运输车</v>
      </c>
      <c r="Y40" s="274" t="str">
        <f t="shared" si="7"/>
        <v>南京依维柯</v>
      </c>
      <c r="Z40" s="274" t="str">
        <f t="shared" si="24"/>
        <v>辆</v>
      </c>
      <c r="AA40" s="274" t="str">
        <f t="shared" si="24"/>
        <v>1</v>
      </c>
      <c r="AB40" s="286" t="str">
        <f t="shared" si="25"/>
        <v>2011-04-02</v>
      </c>
      <c r="AC40" s="287">
        <f t="shared" si="25"/>
        <v>50000</v>
      </c>
      <c r="AD40" s="288" t="s">
        <v>1608</v>
      </c>
      <c r="AE40" s="289">
        <v>109800</v>
      </c>
      <c r="AF40" s="293">
        <f t="shared" si="8"/>
        <v>15953.85</v>
      </c>
      <c r="AG40" s="297">
        <v>1</v>
      </c>
      <c r="AH40" s="298">
        <f t="shared" si="9"/>
        <v>9380</v>
      </c>
      <c r="AI40" s="294">
        <v>500</v>
      </c>
      <c r="AJ40" s="307" t="s">
        <v>1271</v>
      </c>
      <c r="AK40" s="299">
        <f t="shared" si="10"/>
        <v>119680</v>
      </c>
      <c r="AL40" s="300">
        <v>41670</v>
      </c>
      <c r="AM40" s="308" t="s">
        <v>1663</v>
      </c>
      <c r="AN40" s="309">
        <f t="shared" si="11"/>
        <v>2.75</v>
      </c>
      <c r="AO40" s="310">
        <f>SUMPRODUCT(('[28]2013车辆报废年限行驶里程'!$B$3:$B$38=$AM40)*('[28]2013车辆报废年限行驶里程'!$B$3:$B$38=$AM40),'[28]2013车辆报废年限行驶里程'!$H$3:$H$38)</f>
        <v>8</v>
      </c>
      <c r="AP40" s="311">
        <f t="shared" si="12"/>
        <v>0.65625</v>
      </c>
      <c r="AQ40" s="310">
        <f>(SUMPRODUCT(('[28]2013车辆报废年限行驶里程'!$B$3:$B$38=$AM40)*('[28]2013车辆报废年限行驶里程'!$B$3:$B$38=$AM40),'[28]2013车辆报废年限行驶里程'!$J$3:$J$38))*10000</f>
        <v>400000</v>
      </c>
      <c r="AR40" s="299">
        <f t="shared" si="13"/>
        <v>50000</v>
      </c>
      <c r="AS40" s="311">
        <f t="shared" si="14"/>
        <v>0.875</v>
      </c>
      <c r="AT40" s="311">
        <f t="shared" si="15"/>
        <v>0.65625</v>
      </c>
      <c r="AU40" s="294"/>
      <c r="AV40" s="294"/>
      <c r="AW40" s="294"/>
      <c r="AX40" s="294"/>
      <c r="AY40" s="314">
        <v>0.65</v>
      </c>
      <c r="AZ40" s="315">
        <f t="shared" si="16"/>
        <v>0.65</v>
      </c>
      <c r="BA40" s="316"/>
      <c r="BB40" s="316"/>
      <c r="BC40" s="316"/>
      <c r="BD40" s="316"/>
      <c r="BE40" s="297">
        <v>1</v>
      </c>
      <c r="BF40" s="320">
        <f t="shared" si="17"/>
        <v>77792</v>
      </c>
      <c r="BG40" s="297">
        <v>0.17</v>
      </c>
      <c r="BH40" s="320">
        <f t="shared" si="18"/>
        <v>13225</v>
      </c>
      <c r="BI40" s="320">
        <f t="shared" si="19"/>
        <v>91017</v>
      </c>
    </row>
    <row r="41" customHeight="1" spans="1:61">
      <c r="A41" s="246" t="s">
        <v>1436</v>
      </c>
      <c r="B41" s="247" t="s">
        <v>1677</v>
      </c>
      <c r="C41" s="247" t="s">
        <v>1678</v>
      </c>
      <c r="D41" s="247" t="s">
        <v>1584</v>
      </c>
      <c r="E41" s="247" t="s">
        <v>1679</v>
      </c>
      <c r="F41" s="247" t="s">
        <v>1676</v>
      </c>
      <c r="G41" s="247" t="s">
        <v>1435</v>
      </c>
      <c r="H41" s="247" t="s">
        <v>1422</v>
      </c>
      <c r="I41" s="263" t="s">
        <v>1586</v>
      </c>
      <c r="J41" s="263" t="s">
        <v>1586</v>
      </c>
      <c r="K41" s="247">
        <v>50000</v>
      </c>
      <c r="L41" s="264">
        <v>143000</v>
      </c>
      <c r="M41" s="264">
        <v>143000</v>
      </c>
      <c r="N41" s="264">
        <v>143000</v>
      </c>
      <c r="O41" s="264">
        <v>143000</v>
      </c>
      <c r="P41" s="265">
        <f t="shared" si="3"/>
        <v>155720</v>
      </c>
      <c r="Q41" s="265">
        <f t="shared" si="4"/>
        <v>71</v>
      </c>
      <c r="R41" s="265">
        <f t="shared" si="5"/>
        <v>129356</v>
      </c>
      <c r="S41" s="265">
        <f t="shared" si="6"/>
        <v>-9.54125874125874</v>
      </c>
      <c r="T41" s="273"/>
      <c r="U41" s="273"/>
      <c r="V41" s="274" t="str">
        <f t="shared" si="23"/>
        <v>3</v>
      </c>
      <c r="W41" s="274" t="str">
        <f t="shared" si="23"/>
        <v>鲁BNF290</v>
      </c>
      <c r="X41" s="274" t="str">
        <f t="shared" si="23"/>
        <v>客车SY6521MS3BG</v>
      </c>
      <c r="Y41" s="274" t="str">
        <f t="shared" si="7"/>
        <v>沈阳</v>
      </c>
      <c r="Z41" s="274" t="str">
        <f t="shared" si="24"/>
        <v>辆</v>
      </c>
      <c r="AA41" s="274" t="str">
        <f t="shared" si="24"/>
        <v>1</v>
      </c>
      <c r="AB41" s="286" t="str">
        <f t="shared" si="25"/>
        <v>2011-04-14</v>
      </c>
      <c r="AC41" s="287">
        <f t="shared" si="25"/>
        <v>50000</v>
      </c>
      <c r="AD41" s="288" t="s">
        <v>1608</v>
      </c>
      <c r="AE41" s="289">
        <v>143000</v>
      </c>
      <c r="AF41" s="293">
        <f t="shared" si="8"/>
        <v>20777.78</v>
      </c>
      <c r="AG41" s="297">
        <v>1</v>
      </c>
      <c r="AH41" s="298">
        <f t="shared" si="9"/>
        <v>12220</v>
      </c>
      <c r="AI41" s="294">
        <v>500</v>
      </c>
      <c r="AJ41" s="307" t="s">
        <v>1271</v>
      </c>
      <c r="AK41" s="299">
        <f t="shared" si="10"/>
        <v>155720</v>
      </c>
      <c r="AL41" s="300">
        <v>41670</v>
      </c>
      <c r="AM41" s="308" t="s">
        <v>1664</v>
      </c>
      <c r="AN41" s="309">
        <f t="shared" si="11"/>
        <v>2.75</v>
      </c>
      <c r="AO41" s="310">
        <f>SUMPRODUCT(('[28]2013车辆报废年限行驶里程'!$B$3:$B$38=$AM41)*('[28]2013车辆报废年限行驶里程'!$B$3:$B$38=$AM41),'[28]2013车辆报废年限行驶里程'!$H$3:$H$38)</f>
        <v>8</v>
      </c>
      <c r="AP41" s="311">
        <f t="shared" si="12"/>
        <v>0.65625</v>
      </c>
      <c r="AQ41" s="310">
        <f>(SUMPRODUCT(('[28]2013车辆报废年限行驶里程'!$B$3:$B$38=$AM41)*('[28]2013车辆报废年限行驶里程'!$B$3:$B$38=$AM41),'[28]2013车辆报废年限行驶里程'!$J$3:$J$38))*10000</f>
        <v>400000</v>
      </c>
      <c r="AR41" s="299">
        <f t="shared" si="13"/>
        <v>50000</v>
      </c>
      <c r="AS41" s="311">
        <f t="shared" si="14"/>
        <v>0.875</v>
      </c>
      <c r="AT41" s="311">
        <f t="shared" si="15"/>
        <v>0.65625</v>
      </c>
      <c r="AU41" s="294"/>
      <c r="AV41" s="294"/>
      <c r="AW41" s="294"/>
      <c r="AX41" s="294"/>
      <c r="AY41" s="314">
        <v>0.8</v>
      </c>
      <c r="AZ41" s="315">
        <f t="shared" si="16"/>
        <v>0.71</v>
      </c>
      <c r="BA41" s="316"/>
      <c r="BB41" s="316"/>
      <c r="BC41" s="316"/>
      <c r="BD41" s="316"/>
      <c r="BE41" s="297">
        <v>1</v>
      </c>
      <c r="BF41" s="320">
        <f t="shared" si="17"/>
        <v>110561</v>
      </c>
      <c r="BG41" s="297">
        <v>0.17</v>
      </c>
      <c r="BH41" s="320">
        <f t="shared" si="18"/>
        <v>18795</v>
      </c>
      <c r="BI41" s="320">
        <f t="shared" si="19"/>
        <v>129356</v>
      </c>
    </row>
    <row r="42" customHeight="1" spans="1:61">
      <c r="A42" s="246" t="s">
        <v>1015</v>
      </c>
      <c r="B42" s="247" t="s">
        <v>1680</v>
      </c>
      <c r="C42" s="247" t="s">
        <v>1681</v>
      </c>
      <c r="D42" s="247" t="s">
        <v>1590</v>
      </c>
      <c r="E42" s="247" t="s">
        <v>1682</v>
      </c>
      <c r="F42" s="247" t="s">
        <v>1676</v>
      </c>
      <c r="G42" s="247" t="s">
        <v>1435</v>
      </c>
      <c r="H42" s="247" t="s">
        <v>1422</v>
      </c>
      <c r="I42" s="263" t="s">
        <v>1591</v>
      </c>
      <c r="J42" s="263" t="s">
        <v>1591</v>
      </c>
      <c r="K42" s="247">
        <v>50000</v>
      </c>
      <c r="L42" s="264">
        <v>153800</v>
      </c>
      <c r="M42" s="264">
        <v>153800</v>
      </c>
      <c r="N42" s="264">
        <v>153800</v>
      </c>
      <c r="O42" s="264">
        <v>153800</v>
      </c>
      <c r="P42" s="265">
        <f t="shared" si="3"/>
        <v>167440</v>
      </c>
      <c r="Q42" s="265">
        <f t="shared" si="4"/>
        <v>78</v>
      </c>
      <c r="R42" s="265">
        <f t="shared" si="5"/>
        <v>152806</v>
      </c>
      <c r="S42" s="265">
        <f t="shared" si="6"/>
        <v>-0.64629388816645</v>
      </c>
      <c r="T42" s="273"/>
      <c r="U42" s="273"/>
      <c r="V42" s="274" t="str">
        <f t="shared" si="23"/>
        <v>4</v>
      </c>
      <c r="W42" s="274" t="str">
        <f t="shared" si="23"/>
        <v>鲁BNN759</v>
      </c>
      <c r="X42" s="274" t="str">
        <f t="shared" si="23"/>
        <v>轿车SVW7203VPD</v>
      </c>
      <c r="Y42" s="274" t="str">
        <f t="shared" si="7"/>
        <v>上海</v>
      </c>
      <c r="Z42" s="274" t="str">
        <f t="shared" si="24"/>
        <v>辆</v>
      </c>
      <c r="AA42" s="274" t="str">
        <f t="shared" si="24"/>
        <v>1</v>
      </c>
      <c r="AB42" s="286" t="str">
        <f t="shared" si="25"/>
        <v>2011-04-25</v>
      </c>
      <c r="AC42" s="287">
        <f t="shared" si="25"/>
        <v>50000</v>
      </c>
      <c r="AD42" s="288" t="s">
        <v>1608</v>
      </c>
      <c r="AE42" s="289">
        <v>153800</v>
      </c>
      <c r="AF42" s="293">
        <f t="shared" si="8"/>
        <v>22347.01</v>
      </c>
      <c r="AG42" s="297">
        <v>1</v>
      </c>
      <c r="AH42" s="298">
        <f t="shared" si="9"/>
        <v>13140</v>
      </c>
      <c r="AI42" s="294">
        <v>500</v>
      </c>
      <c r="AJ42" s="307" t="s">
        <v>1271</v>
      </c>
      <c r="AK42" s="299">
        <f t="shared" si="10"/>
        <v>167440</v>
      </c>
      <c r="AL42" s="300">
        <v>41670</v>
      </c>
      <c r="AM42" s="308" t="s">
        <v>1665</v>
      </c>
      <c r="AN42" s="309">
        <f t="shared" si="11"/>
        <v>2.75</v>
      </c>
      <c r="AO42" s="310">
        <f>SUMPRODUCT(('[28]2013车辆报废年限行驶里程'!$B$3:$B$38=$AM42)*('[28]2013车辆报废年限行驶里程'!$B$3:$B$38=$AM42),'[28]2013车辆报废年限行驶里程'!$H$3:$H$38)</f>
        <v>12</v>
      </c>
      <c r="AP42" s="311">
        <f t="shared" si="12"/>
        <v>0.770833333333333</v>
      </c>
      <c r="AQ42" s="310">
        <f>(SUMPRODUCT(('[28]2013车辆报废年限行驶里程'!$B$3:$B$38=$AM42)*('[28]2013车辆报废年限行驶里程'!$B$3:$B$38=$AM42),'[28]2013车辆报废年限行驶里程'!$J$3:$J$38))*10000</f>
        <v>480000</v>
      </c>
      <c r="AR42" s="299">
        <f t="shared" si="13"/>
        <v>50000</v>
      </c>
      <c r="AS42" s="311">
        <f t="shared" si="14"/>
        <v>0.895833333333333</v>
      </c>
      <c r="AT42" s="311">
        <f t="shared" si="15"/>
        <v>0.770833333333333</v>
      </c>
      <c r="AU42" s="294"/>
      <c r="AV42" s="294"/>
      <c r="AW42" s="294"/>
      <c r="AX42" s="294"/>
      <c r="AY42" s="314">
        <v>0.8</v>
      </c>
      <c r="AZ42" s="315">
        <f t="shared" si="16"/>
        <v>0.78</v>
      </c>
      <c r="BA42" s="316"/>
      <c r="BB42" s="316"/>
      <c r="BC42" s="316"/>
      <c r="BD42" s="316"/>
      <c r="BE42" s="297">
        <v>1</v>
      </c>
      <c r="BF42" s="320">
        <f t="shared" si="17"/>
        <v>130603</v>
      </c>
      <c r="BG42" s="297">
        <v>0.17</v>
      </c>
      <c r="BH42" s="320">
        <f t="shared" si="18"/>
        <v>22203</v>
      </c>
      <c r="BI42" s="320">
        <f t="shared" si="19"/>
        <v>152806</v>
      </c>
    </row>
    <row r="43" customHeight="1" spans="1:61">
      <c r="A43" s="246" t="s">
        <v>1442</v>
      </c>
      <c r="B43" s="247" t="s">
        <v>1683</v>
      </c>
      <c r="C43" s="247" t="s">
        <v>1681</v>
      </c>
      <c r="D43" s="247" t="s">
        <v>1594</v>
      </c>
      <c r="E43" s="247" t="s">
        <v>1682</v>
      </c>
      <c r="F43" s="247" t="s">
        <v>1676</v>
      </c>
      <c r="G43" s="247" t="s">
        <v>1435</v>
      </c>
      <c r="H43" s="247" t="s">
        <v>1422</v>
      </c>
      <c r="I43" s="263" t="s">
        <v>1586</v>
      </c>
      <c r="J43" s="263" t="s">
        <v>1586</v>
      </c>
      <c r="K43" s="247">
        <v>50000</v>
      </c>
      <c r="L43" s="264">
        <v>153800</v>
      </c>
      <c r="M43" s="264">
        <v>153800</v>
      </c>
      <c r="N43" s="264">
        <v>153800</v>
      </c>
      <c r="O43" s="264">
        <v>153800</v>
      </c>
      <c r="P43" s="265">
        <f t="shared" si="3"/>
        <v>167440</v>
      </c>
      <c r="Q43" s="265">
        <f t="shared" si="4"/>
        <v>76</v>
      </c>
      <c r="R43" s="265">
        <f t="shared" si="5"/>
        <v>148887</v>
      </c>
      <c r="S43" s="265">
        <f t="shared" si="6"/>
        <v>-3.19440832249675</v>
      </c>
      <c r="T43" s="273"/>
      <c r="U43" s="273"/>
      <c r="V43" s="274" t="str">
        <f t="shared" si="23"/>
        <v>5</v>
      </c>
      <c r="W43" s="274" t="str">
        <f t="shared" si="23"/>
        <v>鲁BNW355</v>
      </c>
      <c r="X43" s="274" t="str">
        <f t="shared" si="23"/>
        <v>轿车SVW7203VPD</v>
      </c>
      <c r="Y43" s="274" t="str">
        <f t="shared" si="7"/>
        <v>上海</v>
      </c>
      <c r="Z43" s="274" t="str">
        <f t="shared" si="24"/>
        <v>辆</v>
      </c>
      <c r="AA43" s="274" t="str">
        <f t="shared" si="24"/>
        <v>1</v>
      </c>
      <c r="AB43" s="286" t="str">
        <f t="shared" si="25"/>
        <v>2011-04-14</v>
      </c>
      <c r="AC43" s="287">
        <f t="shared" si="25"/>
        <v>50000</v>
      </c>
      <c r="AD43" s="288" t="s">
        <v>1608</v>
      </c>
      <c r="AE43" s="289">
        <v>153800</v>
      </c>
      <c r="AF43" s="293">
        <f t="shared" si="8"/>
        <v>22347.01</v>
      </c>
      <c r="AG43" s="297">
        <v>1</v>
      </c>
      <c r="AH43" s="298">
        <f t="shared" si="9"/>
        <v>13140</v>
      </c>
      <c r="AI43" s="294">
        <v>500</v>
      </c>
      <c r="AJ43" s="307" t="s">
        <v>1271</v>
      </c>
      <c r="AK43" s="299">
        <f t="shared" si="10"/>
        <v>167440</v>
      </c>
      <c r="AL43" s="300">
        <v>41670</v>
      </c>
      <c r="AM43" s="308" t="s">
        <v>1666</v>
      </c>
      <c r="AN43" s="309">
        <f t="shared" si="11"/>
        <v>2.75</v>
      </c>
      <c r="AO43" s="310">
        <f>SUMPRODUCT(('[28]2013车辆报废年限行驶里程'!$B$3:$B$38=$AM43)*('[28]2013车辆报废年限行驶里程'!$B$3:$B$38=$AM43),'[28]2013车辆报废年限行驶里程'!$H$3:$H$38)</f>
        <v>10</v>
      </c>
      <c r="AP43" s="311">
        <f t="shared" si="12"/>
        <v>0.725</v>
      </c>
      <c r="AQ43" s="310">
        <f>(SUMPRODUCT(('[28]2013车辆报废年限行驶里程'!$B$3:$B$38=$AM43)*('[28]2013车辆报废年限行驶里程'!$B$3:$B$38=$AM43),'[28]2013车辆报废年限行驶里程'!$J$3:$J$38))*10000</f>
        <v>300000</v>
      </c>
      <c r="AR43" s="299">
        <f t="shared" si="13"/>
        <v>50000</v>
      </c>
      <c r="AS43" s="311">
        <f t="shared" si="14"/>
        <v>0.833333333333333</v>
      </c>
      <c r="AT43" s="311">
        <f t="shared" si="15"/>
        <v>0.725</v>
      </c>
      <c r="AU43" s="294"/>
      <c r="AV43" s="294"/>
      <c r="AW43" s="294"/>
      <c r="AX43" s="294"/>
      <c r="AY43" s="314">
        <v>0.8</v>
      </c>
      <c r="AZ43" s="315">
        <f t="shared" si="16"/>
        <v>0.76</v>
      </c>
      <c r="BA43" s="316"/>
      <c r="BB43" s="316"/>
      <c r="BC43" s="316"/>
      <c r="BD43" s="316"/>
      <c r="BE43" s="297">
        <v>1</v>
      </c>
      <c r="BF43" s="320">
        <f t="shared" si="17"/>
        <v>127254</v>
      </c>
      <c r="BG43" s="297">
        <v>0.17</v>
      </c>
      <c r="BH43" s="320">
        <f t="shared" si="18"/>
        <v>21633</v>
      </c>
      <c r="BI43" s="320">
        <f t="shared" si="19"/>
        <v>148887</v>
      </c>
    </row>
    <row r="44" customHeight="1" spans="1:61">
      <c r="A44" s="246" t="s">
        <v>1493</v>
      </c>
      <c r="B44" s="247" t="s">
        <v>1684</v>
      </c>
      <c r="C44" s="247" t="s">
        <v>1681</v>
      </c>
      <c r="D44" s="247" t="s">
        <v>1598</v>
      </c>
      <c r="E44" s="247" t="s">
        <v>1682</v>
      </c>
      <c r="F44" s="247" t="s">
        <v>1676</v>
      </c>
      <c r="G44" s="247" t="s">
        <v>1435</v>
      </c>
      <c r="H44" s="247" t="s">
        <v>1422</v>
      </c>
      <c r="I44" s="263" t="s">
        <v>1586</v>
      </c>
      <c r="J44" s="263" t="s">
        <v>1586</v>
      </c>
      <c r="K44" s="247">
        <v>50000</v>
      </c>
      <c r="L44" s="264">
        <v>165800</v>
      </c>
      <c r="M44" s="264">
        <v>165800</v>
      </c>
      <c r="N44" s="264">
        <v>165800</v>
      </c>
      <c r="O44" s="264">
        <v>165800</v>
      </c>
      <c r="P44" s="265">
        <f t="shared" si="3"/>
        <v>180470</v>
      </c>
      <c r="Q44" s="265">
        <f t="shared" si="4"/>
        <v>82</v>
      </c>
      <c r="R44" s="265">
        <f t="shared" si="5"/>
        <v>173142</v>
      </c>
      <c r="S44" s="265">
        <f t="shared" si="6"/>
        <v>4.42822677925211</v>
      </c>
      <c r="T44" s="273"/>
      <c r="U44" s="273"/>
      <c r="V44" s="274" t="str">
        <f t="shared" si="23"/>
        <v>6</v>
      </c>
      <c r="W44" s="274" t="str">
        <f t="shared" si="23"/>
        <v>鲁BNW755</v>
      </c>
      <c r="X44" s="274" t="str">
        <f t="shared" si="23"/>
        <v>轿车SVW7203VPD</v>
      </c>
      <c r="Y44" s="274" t="str">
        <f t="shared" si="7"/>
        <v>上海</v>
      </c>
      <c r="Z44" s="274" t="str">
        <f t="shared" si="24"/>
        <v>辆</v>
      </c>
      <c r="AA44" s="274" t="str">
        <f t="shared" si="24"/>
        <v>1</v>
      </c>
      <c r="AB44" s="286" t="str">
        <f t="shared" si="25"/>
        <v>2011-04-14</v>
      </c>
      <c r="AC44" s="287">
        <f t="shared" si="25"/>
        <v>50000</v>
      </c>
      <c r="AD44" s="288" t="s">
        <v>1608</v>
      </c>
      <c r="AE44" s="289">
        <v>165800</v>
      </c>
      <c r="AF44" s="293">
        <f t="shared" si="8"/>
        <v>24090.6</v>
      </c>
      <c r="AG44" s="297">
        <v>1</v>
      </c>
      <c r="AH44" s="298">
        <f t="shared" si="9"/>
        <v>14170</v>
      </c>
      <c r="AI44" s="294">
        <v>500</v>
      </c>
      <c r="AJ44" s="307" t="s">
        <v>1271</v>
      </c>
      <c r="AK44" s="299">
        <f t="shared" si="10"/>
        <v>180470</v>
      </c>
      <c r="AL44" s="300">
        <v>41670</v>
      </c>
      <c r="AM44" s="308" t="s">
        <v>1667</v>
      </c>
      <c r="AN44" s="309">
        <f t="shared" si="11"/>
        <v>2.75</v>
      </c>
      <c r="AO44" s="310">
        <f>SUMPRODUCT(('[28]2013车辆报废年限行驶里程'!$B$3:$B$38=$AM44)*('[28]2013车辆报废年限行驶里程'!$B$3:$B$38=$AM44),'[28]2013车辆报废年限行驶里程'!$H$3:$H$38)</f>
        <v>16</v>
      </c>
      <c r="AP44" s="311">
        <f t="shared" si="12"/>
        <v>0.828125</v>
      </c>
      <c r="AQ44" s="310">
        <f>(SUMPRODUCT(('[28]2013车辆报废年限行驶里程'!$B$3:$B$38=$AM44)*('[28]2013车辆报废年限行驶里程'!$B$3:$B$38=$AM44),'[28]2013车辆报废年限行驶里程'!$J$3:$J$38))*10000</f>
        <v>300000</v>
      </c>
      <c r="AR44" s="299">
        <f t="shared" si="13"/>
        <v>50000</v>
      </c>
      <c r="AS44" s="311">
        <f t="shared" si="14"/>
        <v>0.833333333333333</v>
      </c>
      <c r="AT44" s="311">
        <f t="shared" si="15"/>
        <v>0.828125</v>
      </c>
      <c r="AU44" s="294"/>
      <c r="AV44" s="294"/>
      <c r="AW44" s="294"/>
      <c r="AX44" s="294"/>
      <c r="AY44" s="314">
        <v>0.8</v>
      </c>
      <c r="AZ44" s="315">
        <f t="shared" si="16"/>
        <v>0.82</v>
      </c>
      <c r="BA44" s="316"/>
      <c r="BB44" s="316"/>
      <c r="BC44" s="316"/>
      <c r="BD44" s="316"/>
      <c r="BE44" s="297">
        <v>1</v>
      </c>
      <c r="BF44" s="320">
        <f t="shared" si="17"/>
        <v>147985</v>
      </c>
      <c r="BG44" s="297">
        <v>0.17</v>
      </c>
      <c r="BH44" s="320">
        <f t="shared" si="18"/>
        <v>25157</v>
      </c>
      <c r="BI44" s="320">
        <f t="shared" si="19"/>
        <v>173142</v>
      </c>
    </row>
    <row r="45" customHeight="1" spans="1:61">
      <c r="A45" s="246" t="s">
        <v>1495</v>
      </c>
      <c r="B45" s="247" t="s">
        <v>1685</v>
      </c>
      <c r="C45" s="247" t="s">
        <v>1681</v>
      </c>
      <c r="D45" s="247" t="s">
        <v>1601</v>
      </c>
      <c r="E45" s="247" t="s">
        <v>1682</v>
      </c>
      <c r="F45" s="247" t="s">
        <v>1676</v>
      </c>
      <c r="G45" s="247" t="s">
        <v>1435</v>
      </c>
      <c r="H45" s="247" t="s">
        <v>1422</v>
      </c>
      <c r="I45" s="263" t="s">
        <v>1586</v>
      </c>
      <c r="J45" s="263" t="s">
        <v>1586</v>
      </c>
      <c r="K45" s="247">
        <v>50000</v>
      </c>
      <c r="L45" s="264">
        <v>165800</v>
      </c>
      <c r="M45" s="264">
        <v>165800</v>
      </c>
      <c r="N45" s="264">
        <v>165800</v>
      </c>
      <c r="O45" s="264">
        <v>165800</v>
      </c>
      <c r="P45" s="265">
        <f t="shared" si="3"/>
        <v>180470</v>
      </c>
      <c r="Q45" s="265">
        <f t="shared" si="4"/>
        <v>76</v>
      </c>
      <c r="R45" s="265">
        <f t="shared" si="5"/>
        <v>160474</v>
      </c>
      <c r="S45" s="265">
        <f t="shared" si="6"/>
        <v>-3.21230398069964</v>
      </c>
      <c r="T45" s="273"/>
      <c r="U45" s="273"/>
      <c r="V45" s="274" t="str">
        <f t="shared" si="23"/>
        <v>7</v>
      </c>
      <c r="W45" s="274" t="str">
        <f t="shared" si="23"/>
        <v>鲁BNW356</v>
      </c>
      <c r="X45" s="274" t="str">
        <f t="shared" si="23"/>
        <v>轿车SVW7203VPD</v>
      </c>
      <c r="Y45" s="274" t="str">
        <f t="shared" si="7"/>
        <v>上海</v>
      </c>
      <c r="Z45" s="274" t="str">
        <f t="shared" si="24"/>
        <v>辆</v>
      </c>
      <c r="AA45" s="274" t="str">
        <f t="shared" si="24"/>
        <v>1</v>
      </c>
      <c r="AB45" s="286" t="str">
        <f t="shared" si="25"/>
        <v>2011-04-14</v>
      </c>
      <c r="AC45" s="287">
        <f t="shared" si="25"/>
        <v>50000</v>
      </c>
      <c r="AD45" s="288" t="s">
        <v>1608</v>
      </c>
      <c r="AE45" s="289">
        <v>165800</v>
      </c>
      <c r="AF45" s="293">
        <f t="shared" si="8"/>
        <v>24090.6</v>
      </c>
      <c r="AG45" s="297">
        <v>1</v>
      </c>
      <c r="AH45" s="298">
        <f t="shared" si="9"/>
        <v>14170</v>
      </c>
      <c r="AI45" s="294">
        <v>500</v>
      </c>
      <c r="AJ45" s="307" t="s">
        <v>1271</v>
      </c>
      <c r="AK45" s="299">
        <f t="shared" si="10"/>
        <v>180470</v>
      </c>
      <c r="AL45" s="300">
        <v>41670</v>
      </c>
      <c r="AM45" s="308" t="s">
        <v>1668</v>
      </c>
      <c r="AN45" s="309">
        <f t="shared" si="11"/>
        <v>2.75</v>
      </c>
      <c r="AO45" s="310">
        <f>SUMPRODUCT(('[28]2013车辆报废年限行驶里程'!$B$3:$B$38=$AM45)*('[28]2013车辆报废年限行驶里程'!$B$3:$B$38=$AM45),'[28]2013车辆报废年限行驶里程'!$H$3:$H$38)</f>
        <v>10</v>
      </c>
      <c r="AP45" s="311">
        <f t="shared" si="12"/>
        <v>0.725</v>
      </c>
      <c r="AQ45" s="310">
        <f>(SUMPRODUCT(('[28]2013车辆报废年限行驶里程'!$B$3:$B$38=$AM45)*('[28]2013车辆报废年限行驶里程'!$B$3:$B$38=$AM45),'[28]2013车辆报废年限行驶里程'!$J$3:$J$38))*10000</f>
        <v>240000</v>
      </c>
      <c r="AR45" s="299">
        <f t="shared" si="13"/>
        <v>50000</v>
      </c>
      <c r="AS45" s="311">
        <f t="shared" si="14"/>
        <v>0.791666666666667</v>
      </c>
      <c r="AT45" s="311">
        <f t="shared" si="15"/>
        <v>0.725</v>
      </c>
      <c r="AU45" s="294"/>
      <c r="AV45" s="294"/>
      <c r="AW45" s="294"/>
      <c r="AX45" s="294"/>
      <c r="AY45" s="314">
        <v>0.8</v>
      </c>
      <c r="AZ45" s="315">
        <f t="shared" si="16"/>
        <v>0.76</v>
      </c>
      <c r="BA45" s="316"/>
      <c r="BB45" s="316"/>
      <c r="BC45" s="316"/>
      <c r="BD45" s="316"/>
      <c r="BE45" s="297">
        <v>1</v>
      </c>
      <c r="BF45" s="320">
        <f t="shared" si="17"/>
        <v>137157</v>
      </c>
      <c r="BG45" s="297">
        <v>0.17</v>
      </c>
      <c r="BH45" s="320">
        <f t="shared" si="18"/>
        <v>23317</v>
      </c>
      <c r="BI45" s="320">
        <f t="shared" si="19"/>
        <v>160474</v>
      </c>
    </row>
    <row r="46" customHeight="1" spans="1:61">
      <c r="A46" s="255"/>
      <c r="B46" s="255"/>
      <c r="C46" s="255"/>
      <c r="D46" s="255"/>
      <c r="E46" s="255"/>
      <c r="F46" s="255"/>
      <c r="G46" s="255"/>
      <c r="H46" s="255"/>
      <c r="I46" s="255"/>
      <c r="J46" s="255"/>
      <c r="K46" s="255"/>
      <c r="L46" s="270"/>
      <c r="M46" s="270"/>
      <c r="N46" s="270"/>
      <c r="O46" s="270"/>
      <c r="P46" s="271"/>
      <c r="Q46" s="271"/>
      <c r="R46" s="271"/>
      <c r="S46" s="265" t="str">
        <f t="shared" si="6"/>
        <v/>
      </c>
      <c r="T46" s="273"/>
      <c r="U46" s="273"/>
      <c r="V46" s="282"/>
      <c r="W46" s="282"/>
      <c r="X46" s="282"/>
      <c r="Y46" s="282"/>
      <c r="Z46" s="282"/>
      <c r="AA46" s="282"/>
      <c r="AB46" s="282"/>
      <c r="AC46" s="282"/>
      <c r="AD46" s="282"/>
      <c r="AE46" s="294"/>
      <c r="AF46" s="294"/>
      <c r="AG46" s="297"/>
      <c r="AH46" s="298">
        <f t="shared" si="9"/>
        <v>0</v>
      </c>
      <c r="AI46" s="294"/>
      <c r="AJ46" s="294"/>
      <c r="AK46" s="298">
        <f>AE46*AG46+AH46+AI46</f>
        <v>0</v>
      </c>
      <c r="AL46" s="300"/>
      <c r="AM46" s="308"/>
      <c r="AN46" s="301">
        <f>IF(AL46=0,0,(IF(J46=0,0,(YEAR(AL46)-YEAR(J46))*12+MONTH(AL46)-MONTH(J46))))</f>
        <v>0</v>
      </c>
      <c r="AO46" s="310"/>
      <c r="AP46" s="311">
        <f t="shared" si="12"/>
        <v>0</v>
      </c>
      <c r="AQ46" s="294"/>
      <c r="AR46" s="312">
        <f t="shared" si="13"/>
        <v>0</v>
      </c>
      <c r="AS46" s="311">
        <f t="shared" si="14"/>
        <v>0</v>
      </c>
      <c r="AT46" s="311">
        <f t="shared" si="15"/>
        <v>0</v>
      </c>
      <c r="AU46" s="294"/>
      <c r="AV46" s="294"/>
      <c r="AW46" s="294"/>
      <c r="AX46" s="294"/>
      <c r="AY46" s="319"/>
      <c r="AZ46" s="315">
        <f>IF(AT46=0,AY46,IF(AY46=0,AT46,AT46*0.6+AY46*0.4))</f>
        <v>0</v>
      </c>
      <c r="BA46" s="316"/>
      <c r="BB46" s="316"/>
      <c r="BC46" s="316"/>
      <c r="BD46" s="316"/>
      <c r="BE46" s="297"/>
      <c r="BF46" s="297"/>
      <c r="BG46" s="297"/>
      <c r="BH46" s="297"/>
      <c r="BI46" s="324">
        <f>AK46*AZ46*BE46</f>
        <v>0</v>
      </c>
    </row>
    <row r="47" customHeight="1" spans="1:61">
      <c r="A47" s="256" t="s">
        <v>1686</v>
      </c>
      <c r="B47" s="257"/>
      <c r="C47" s="258"/>
      <c r="D47" s="258"/>
      <c r="E47" s="259" t="s">
        <v>1687</v>
      </c>
      <c r="F47" s="259"/>
      <c r="G47" s="259" t="s">
        <v>1687</v>
      </c>
      <c r="H47" s="259" t="s">
        <v>1687</v>
      </c>
      <c r="I47" s="259" t="s">
        <v>1687</v>
      </c>
      <c r="J47" s="259" t="s">
        <v>1687</v>
      </c>
      <c r="K47" s="259" t="s">
        <v>1687</v>
      </c>
      <c r="L47" s="271">
        <f t="shared" ref="L47:P47" si="26">SUM(L2:L46)</f>
        <v>4683397.35</v>
      </c>
      <c r="M47" s="271">
        <f t="shared" si="26"/>
        <v>4541752.77</v>
      </c>
      <c r="N47" s="271">
        <f t="shared" si="26"/>
        <v>4683397.35</v>
      </c>
      <c r="O47" s="271">
        <f t="shared" si="26"/>
        <v>4541752.77</v>
      </c>
      <c r="P47" s="271">
        <f t="shared" si="26"/>
        <v>4985106</v>
      </c>
      <c r="Q47" s="259" t="s">
        <v>1687</v>
      </c>
      <c r="R47" s="271">
        <f>SUM(R11:R46)</f>
        <v>4287477</v>
      </c>
      <c r="S47" s="265">
        <f t="shared" si="6"/>
        <v>-5.59862640872016</v>
      </c>
      <c r="T47" s="259" t="s">
        <v>1687</v>
      </c>
      <c r="U47" s="259"/>
      <c r="V47" s="282"/>
      <c r="W47" s="282"/>
      <c r="X47" s="282"/>
      <c r="Y47" s="282"/>
      <c r="Z47" s="282"/>
      <c r="AA47" s="282"/>
      <c r="AB47" s="282"/>
      <c r="AC47" s="282"/>
      <c r="AD47" s="282"/>
      <c r="AE47" s="294"/>
      <c r="AF47" s="294"/>
      <c r="AG47" s="297"/>
      <c r="AH47" s="298">
        <f t="shared" si="9"/>
        <v>0</v>
      </c>
      <c r="AI47" s="294"/>
      <c r="AJ47" s="294"/>
      <c r="AK47" s="298">
        <f>AE47*AG47+AH47+AI47</f>
        <v>0</v>
      </c>
      <c r="AL47" s="300"/>
      <c r="AM47" s="308"/>
      <c r="AN47" s="301">
        <f>IF(AL47=0,0,(IF(J47=0,0,(YEAR(AL47)-YEAR(J47))*12+MONTH(AL47)-MONTH(J47))))</f>
        <v>0</v>
      </c>
      <c r="AO47" s="310"/>
      <c r="AP47" s="311"/>
      <c r="AQ47" s="294"/>
      <c r="AR47" s="312" t="str">
        <f t="shared" si="13"/>
        <v>*  *  *</v>
      </c>
      <c r="AS47" s="311">
        <f t="shared" si="14"/>
        <v>0</v>
      </c>
      <c r="AT47" s="311">
        <f t="shared" si="15"/>
        <v>0</v>
      </c>
      <c r="AU47" s="294"/>
      <c r="AV47" s="294"/>
      <c r="AW47" s="294"/>
      <c r="AX47" s="294"/>
      <c r="AY47" s="319"/>
      <c r="AZ47" s="315">
        <f>IF(AT47=0,AY47,IF(AY47=0,AT47,AT47*0.6+AY47*0.4))</f>
        <v>0</v>
      </c>
      <c r="BA47" s="316"/>
      <c r="BB47" s="316"/>
      <c r="BC47" s="316"/>
      <c r="BD47" s="316"/>
      <c r="BE47" s="297"/>
      <c r="BF47" s="297"/>
      <c r="BG47" s="297"/>
      <c r="BH47" s="297"/>
      <c r="BI47" s="320">
        <f>SUM(BI11:BI46)</f>
        <v>4287477</v>
      </c>
    </row>
    <row r="48" customHeight="1" spans="1:46">
      <c r="A48" s="255" t="s">
        <v>1688</v>
      </c>
      <c r="B48" s="255"/>
      <c r="C48" s="255"/>
      <c r="D48" s="255"/>
      <c r="E48" s="259" t="s">
        <v>1687</v>
      </c>
      <c r="F48" s="259"/>
      <c r="G48" s="259" t="s">
        <v>1687</v>
      </c>
      <c r="H48" s="259" t="s">
        <v>1687</v>
      </c>
      <c r="I48" s="259" t="s">
        <v>1687</v>
      </c>
      <c r="J48" s="259" t="s">
        <v>1687</v>
      </c>
      <c r="K48" s="259" t="s">
        <v>1687</v>
      </c>
      <c r="L48" s="271"/>
      <c r="M48" s="271"/>
      <c r="N48" s="271"/>
      <c r="O48" s="271"/>
      <c r="P48" s="271"/>
      <c r="Q48" s="259" t="s">
        <v>1687</v>
      </c>
      <c r="R48" s="271"/>
      <c r="S48" s="265" t="s">
        <v>1689</v>
      </c>
      <c r="T48" s="259" t="s">
        <v>1687</v>
      </c>
      <c r="U48" s="283"/>
      <c r="AE48" s="295" t="s">
        <v>794</v>
      </c>
      <c r="AI48" s="295" t="s">
        <v>1279</v>
      </c>
      <c r="AP48" s="295" t="s">
        <v>796</v>
      </c>
      <c r="AT48" s="295" t="s">
        <v>1603</v>
      </c>
    </row>
    <row r="49" customHeight="1" spans="1:61">
      <c r="A49" s="256" t="s">
        <v>1690</v>
      </c>
      <c r="B49" s="257"/>
      <c r="C49" s="258"/>
      <c r="D49" s="258"/>
      <c r="E49" s="259" t="s">
        <v>1687</v>
      </c>
      <c r="F49" s="259"/>
      <c r="G49" s="259" t="s">
        <v>1687</v>
      </c>
      <c r="H49" s="259" t="s">
        <v>1687</v>
      </c>
      <c r="I49" s="259" t="s">
        <v>1687</v>
      </c>
      <c r="J49" s="259" t="s">
        <v>1687</v>
      </c>
      <c r="K49" s="259" t="s">
        <v>1687</v>
      </c>
      <c r="L49" s="272">
        <f t="shared" ref="L49:P49" si="27">L47-L48</f>
        <v>4683397.35</v>
      </c>
      <c r="M49" s="272">
        <f t="shared" si="27"/>
        <v>4541752.77</v>
      </c>
      <c r="N49" s="272">
        <f t="shared" si="27"/>
        <v>4683397.35</v>
      </c>
      <c r="O49" s="272">
        <f t="shared" si="27"/>
        <v>4541752.77</v>
      </c>
      <c r="P49" s="272">
        <f t="shared" si="27"/>
        <v>4985106</v>
      </c>
      <c r="Q49" s="259" t="s">
        <v>1687</v>
      </c>
      <c r="R49" s="272">
        <f>R47-R48</f>
        <v>4287477</v>
      </c>
      <c r="S49" s="265">
        <f t="shared" si="6"/>
        <v>-5.59862640872016</v>
      </c>
      <c r="T49" s="259" t="s">
        <v>1687</v>
      </c>
      <c r="U49" s="283"/>
      <c r="V49" s="284"/>
      <c r="W49" s="284"/>
      <c r="X49" s="284"/>
      <c r="Y49" s="284"/>
      <c r="Z49" s="284"/>
      <c r="AA49" s="284"/>
      <c r="AB49" s="284"/>
      <c r="AC49" s="296"/>
      <c r="AD49" s="296"/>
      <c r="AE49" s="296"/>
      <c r="AF49" s="296"/>
      <c r="AG49" s="296"/>
      <c r="AH49" s="296"/>
      <c r="AI49" s="296"/>
      <c r="AJ49" s="296"/>
      <c r="AK49" s="296"/>
      <c r="AL49" s="296"/>
      <c r="AM49" s="296"/>
      <c r="AN49" s="296"/>
      <c r="AO49" s="296"/>
      <c r="AP49" s="296"/>
      <c r="AQ49" s="296"/>
      <c r="AR49" s="296"/>
      <c r="AS49" s="296"/>
      <c r="AT49" s="296"/>
      <c r="AU49" s="296"/>
      <c r="AV49" s="296"/>
      <c r="AW49" s="296"/>
      <c r="AX49" s="296"/>
      <c r="AY49" s="296"/>
      <c r="AZ49" s="296"/>
      <c r="BA49" s="296"/>
      <c r="BB49" s="296"/>
      <c r="BC49" s="296"/>
      <c r="BD49" s="296"/>
      <c r="BE49" s="284"/>
      <c r="BF49" s="284"/>
      <c r="BG49" s="284"/>
      <c r="BH49" s="284"/>
      <c r="BI49" s="284"/>
    </row>
    <row r="50" customHeight="1" spans="1:1">
      <c r="A50" s="260" t="str">
        <f>[28]运输车辆成本法目录!C5&amp;[28]运输车辆成本法目录!D5</f>
        <v>被评估单位填表人：AAA</v>
      </c>
    </row>
    <row r="51" customHeight="1" spans="1:61">
      <c r="A51" s="260" t="str">
        <f>[28]运输车辆成本法目录!C7</f>
        <v>填表日期：2019年1月2日</v>
      </c>
      <c r="V51" s="285"/>
      <c r="W51" s="285"/>
      <c r="X51" s="285"/>
      <c r="Y51" s="285"/>
      <c r="Z51" s="285"/>
      <c r="AA51" s="285"/>
      <c r="AB51" s="285"/>
      <c r="AC51" s="285"/>
      <c r="AD51" s="285"/>
      <c r="AE51" s="285"/>
      <c r="AF51" s="285"/>
      <c r="AG51" s="285"/>
      <c r="AH51" s="285"/>
      <c r="AI51" s="285"/>
      <c r="AJ51" s="285"/>
      <c r="AK51" s="285"/>
      <c r="AL51" s="285"/>
      <c r="AM51" s="285"/>
      <c r="AN51" s="285"/>
      <c r="AO51" s="285"/>
      <c r="AP51" s="285"/>
      <c r="AQ51" s="285"/>
      <c r="AR51" s="285"/>
      <c r="AS51" s="285"/>
      <c r="AT51" s="285"/>
      <c r="AU51" s="285"/>
      <c r="AV51" s="285"/>
      <c r="AW51" s="285"/>
      <c r="AX51" s="285"/>
      <c r="AY51" s="285"/>
      <c r="AZ51" s="285"/>
      <c r="BA51" s="285"/>
      <c r="BB51" s="285"/>
      <c r="BC51" s="285"/>
      <c r="BD51" s="285"/>
      <c r="BE51" s="285"/>
      <c r="BF51" s="285"/>
      <c r="BG51" s="285"/>
      <c r="BH51" s="285"/>
      <c r="BI51" s="285"/>
    </row>
  </sheetData>
  <mergeCells count="32">
    <mergeCell ref="A1:B1"/>
    <mergeCell ref="C1:E1"/>
    <mergeCell ref="G1:H1"/>
    <mergeCell ref="K1:N1"/>
    <mergeCell ref="A5:T5"/>
    <mergeCell ref="V5:AT5"/>
    <mergeCell ref="A6:Y6"/>
    <mergeCell ref="AH6:AL6"/>
    <mergeCell ref="L9:M9"/>
    <mergeCell ref="N9:O9"/>
    <mergeCell ref="P9:R9"/>
    <mergeCell ref="V9:AK9"/>
    <mergeCell ref="AL9:AO9"/>
    <mergeCell ref="AP9:AZ9"/>
    <mergeCell ref="BA9:BE9"/>
    <mergeCell ref="BF9:BI9"/>
    <mergeCell ref="A47:C47"/>
    <mergeCell ref="A48:C48"/>
    <mergeCell ref="A49:C49"/>
    <mergeCell ref="A9:A10"/>
    <mergeCell ref="B9:B10"/>
    <mergeCell ref="C9:C10"/>
    <mergeCell ref="D9:D10"/>
    <mergeCell ref="E9:E10"/>
    <mergeCell ref="F9:F10"/>
    <mergeCell ref="G9:G10"/>
    <mergeCell ref="H9:H10"/>
    <mergeCell ref="I9:I10"/>
    <mergeCell ref="J9:J10"/>
    <mergeCell ref="K9:K10"/>
    <mergeCell ref="S9:S10"/>
    <mergeCell ref="T9:T10"/>
  </mergeCells>
  <dataValidations count="2">
    <dataValidation type="list" allowBlank="1" showInputMessage="1" showErrorMessage="1" sqref="AJ11:AJ45">
      <formula1>"扣除进项税,不扣除进项税"</formula1>
    </dataValidation>
    <dataValidation type="list" allowBlank="1" showInputMessage="1" showErrorMessage="1" sqref="AM11:AM45">
      <formula1>"微型出租客运,小型出租客运,中型出租客运,大型出租客运,租赁营运车辆,小型教练车,中型教练车,大型教练车,公交客运车辆,营运微型载客车辆,营运小型载客车辆,营运中型载客车辆,营运大型载客车辆,专用校车,非营运微型客车,非营运小型客车,非营运大型轿车,非营运中型客车,非营运大型客车,微型载货汽车,轻型载货汽车,中型载货汽车,重型载货汽车,危险品运输车辆,三轮汽车,装用单缸发动机的低速货车,装用多缸发动机的低速货车,有载货功能专项作业车辆汽车,无载货功能专项作业车辆汽车,集装箱半挂车,危险品运输半挂车"</formula1>
    </dataValidation>
  </dataValidations>
  <hyperlinks>
    <hyperlink ref="K1:N1" location="'4-6固定资产汇总'!A9" display="返回固定资产汇总"/>
    <hyperlink ref="K1" location="'4-6固定资产汇总'!A8" display="返回固定资产汇总"/>
    <hyperlink ref="G1" location="'4-非流动资产汇总'!A7" display="返回非流动资产汇总"/>
    <hyperlink ref="A1:B1" location="填表信息!A9" display="返回填表信息"/>
    <hyperlink ref="A1" location="填表信息!A1" display="返回填表信息"/>
    <hyperlink ref="C1" location="'2-分类汇总'!B7" display="返回分类汇总"/>
  </hyperlinks>
  <printOptions horizontalCentered="1"/>
  <pageMargins left="0.354166666666667" right="0.354166666666667" top="0.786805555555556" bottom="0.629166666666667" header="1.0625" footer="0.511805555555556"/>
  <pageSetup paperSize="9" scale="55" fitToHeight="0" orientation="landscape" useFirstPageNumber="1"/>
  <headerFooter alignWithMargins="0">
    <oddHeader>&amp;R&amp;"宋体,常规"&amp;10第&amp;"Times New Roman,常规" &amp;P &amp;"宋体,常规"页</oddHeader>
    <oddFooter>&amp;C&amp;9- &amp;P+5 -</oddFooter>
  </headerFooter>
  <legacy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5090"/>
  <sheetViews>
    <sheetView topLeftCell="O1" workbookViewId="0">
      <selection activeCell="AP7" sqref="AP7"/>
    </sheetView>
  </sheetViews>
  <sheetFormatPr defaultColWidth="9" defaultRowHeight="15.75" customHeight="1"/>
  <cols>
    <col min="1" max="1" width="4.1" customWidth="1"/>
    <col min="2" max="2" width="6.1" customWidth="1" outlineLevel="1"/>
    <col min="3" max="3" width="8" customWidth="1"/>
    <col min="4" max="4" width="17.4" customWidth="1"/>
    <col min="5" max="5" width="14.9" customWidth="1"/>
    <col min="6" max="6" width="23.5" customWidth="1"/>
    <col min="7" max="7" width="19.1" customWidth="1" outlineLevel="1"/>
    <col min="8" max="9" width="4.6" customWidth="1"/>
    <col min="10" max="10" width="8.1" customWidth="1"/>
    <col min="11" max="11" width="10.5" customWidth="1"/>
    <col min="12" max="12" width="4" customWidth="1" outlineLevel="1"/>
    <col min="13" max="13" width="9.1" customWidth="1"/>
    <col min="14" max="16" width="11" customWidth="1" outlineLevel="1"/>
    <col min="17" max="20" width="11" customWidth="1"/>
    <col min="21" max="21" width="7.4" customWidth="1"/>
    <col min="22" max="22" width="11" customWidth="1"/>
    <col min="23" max="23" width="6.5" customWidth="1"/>
    <col min="24" max="24" width="5.5" customWidth="1"/>
  </cols>
  <sheetData>
    <row r="1" spans="1:24">
      <c r="A1" s="1" t="s">
        <v>421</v>
      </c>
      <c r="B1" s="89" t="s">
        <v>1017</v>
      </c>
      <c r="C1" s="2"/>
      <c r="D1" s="3"/>
      <c r="E1" s="125"/>
      <c r="F1" s="3"/>
      <c r="G1" s="3"/>
      <c r="H1" s="3"/>
      <c r="I1" s="3"/>
      <c r="J1" s="3"/>
      <c r="K1" s="3"/>
      <c r="L1" s="3"/>
      <c r="M1" s="3"/>
      <c r="N1" s="3"/>
      <c r="O1" s="3"/>
      <c r="P1" s="3"/>
      <c r="Q1" s="3"/>
      <c r="R1" s="3"/>
      <c r="S1" s="3"/>
      <c r="T1" s="3"/>
      <c r="U1" s="3"/>
      <c r="V1" s="3"/>
      <c r="W1" s="3"/>
      <c r="X1" s="3"/>
    </row>
    <row r="2" ht="30" customHeight="1" spans="1:24">
      <c r="A2" s="4" t="s">
        <v>1691</v>
      </c>
      <c r="B2" s="4"/>
      <c r="C2" s="4"/>
      <c r="D2" s="4"/>
      <c r="E2" s="4"/>
      <c r="F2" s="4"/>
      <c r="G2" s="4"/>
      <c r="H2" s="4"/>
      <c r="I2" s="4"/>
      <c r="J2" s="4"/>
      <c r="K2" s="4"/>
      <c r="L2" s="4"/>
      <c r="M2" s="4"/>
      <c r="N2" s="4"/>
      <c r="O2" s="4"/>
      <c r="P2" s="4"/>
      <c r="Q2" s="4"/>
      <c r="R2" s="4"/>
      <c r="S2" s="4"/>
      <c r="T2" s="4"/>
      <c r="U2" s="4"/>
      <c r="V2" s="4"/>
      <c r="W2" s="4"/>
      <c r="X2" s="4"/>
    </row>
    <row r="3" ht="14.1" customHeight="1" spans="1:24">
      <c r="A3" s="5" t="e">
        <f>CONCATENATE(#REF!,#REF!,#REF!,#REF!,#REF!,#REF!,#REF!)</f>
        <v>#REF!</v>
      </c>
      <c r="B3" s="5"/>
      <c r="C3" s="5"/>
      <c r="D3" s="5"/>
      <c r="E3" s="5"/>
      <c r="F3" s="5"/>
      <c r="G3" s="5"/>
      <c r="H3" s="5"/>
      <c r="I3" s="5"/>
      <c r="J3" s="5"/>
      <c r="K3" s="5"/>
      <c r="L3" s="18"/>
      <c r="M3" s="18"/>
      <c r="N3" s="18"/>
      <c r="O3" s="18"/>
      <c r="P3" s="18"/>
      <c r="Q3" s="18"/>
      <c r="R3" s="18"/>
      <c r="S3" s="18"/>
      <c r="T3" s="18"/>
      <c r="U3" s="18"/>
      <c r="V3" s="18"/>
      <c r="W3" s="18"/>
      <c r="X3" s="18"/>
    </row>
    <row r="4" customHeight="1" spans="1:24">
      <c r="A4" s="6" t="e">
        <f>#REF!&amp;#REF!</f>
        <v>#REF!</v>
      </c>
      <c r="E4" s="126"/>
      <c r="X4" s="19" t="s">
        <v>464</v>
      </c>
    </row>
    <row r="5" ht="18" customHeight="1" spans="1:28">
      <c r="A5" s="175" t="s">
        <v>1112</v>
      </c>
      <c r="B5" s="55" t="s">
        <v>1113</v>
      </c>
      <c r="C5" s="55" t="s">
        <v>1692</v>
      </c>
      <c r="D5" s="55" t="s">
        <v>1693</v>
      </c>
      <c r="E5" s="55" t="s">
        <v>1311</v>
      </c>
      <c r="F5" s="55" t="s">
        <v>1313</v>
      </c>
      <c r="G5" s="55" t="s">
        <v>1116</v>
      </c>
      <c r="H5" s="55" t="s">
        <v>1286</v>
      </c>
      <c r="I5" s="55" t="s">
        <v>1314</v>
      </c>
      <c r="J5" s="123" t="s">
        <v>1321</v>
      </c>
      <c r="K5" s="123" t="s">
        <v>1694</v>
      </c>
      <c r="L5" s="182" t="s">
        <v>1131</v>
      </c>
      <c r="M5" s="55" t="s">
        <v>1695</v>
      </c>
      <c r="N5" s="50" t="s">
        <v>1323</v>
      </c>
      <c r="O5" s="234"/>
      <c r="P5" s="235"/>
      <c r="Q5" s="234" t="s">
        <v>1288</v>
      </c>
      <c r="R5" s="234"/>
      <c r="S5" s="35"/>
      <c r="T5" s="7" t="s">
        <v>1141</v>
      </c>
      <c r="U5" s="7"/>
      <c r="V5" s="7"/>
      <c r="W5" s="53" t="s">
        <v>1142</v>
      </c>
      <c r="X5" s="53" t="s">
        <v>1144</v>
      </c>
      <c r="Y5" s="238" t="s">
        <v>1145</v>
      </c>
      <c r="Z5" s="239"/>
      <c r="AA5" s="239"/>
      <c r="AB5" s="240"/>
    </row>
    <row r="6" ht="18" customHeight="1" spans="1:28">
      <c r="A6" s="175"/>
      <c r="B6" s="55"/>
      <c r="C6" s="55"/>
      <c r="D6" s="55"/>
      <c r="E6" s="55"/>
      <c r="F6" s="55"/>
      <c r="G6" s="55"/>
      <c r="H6" s="55"/>
      <c r="I6" s="55"/>
      <c r="J6" s="123"/>
      <c r="K6" s="123"/>
      <c r="L6" s="184"/>
      <c r="M6" s="55"/>
      <c r="N6" s="7" t="s">
        <v>1154</v>
      </c>
      <c r="O6" s="50" t="s">
        <v>1158</v>
      </c>
      <c r="P6" s="8" t="s">
        <v>1159</v>
      </c>
      <c r="Q6" s="35" t="s">
        <v>1154</v>
      </c>
      <c r="R6" s="7" t="s">
        <v>1158</v>
      </c>
      <c r="S6" s="7" t="s">
        <v>1159</v>
      </c>
      <c r="T6" s="7" t="s">
        <v>1154</v>
      </c>
      <c r="U6" s="7" t="s">
        <v>1160</v>
      </c>
      <c r="V6" s="7" t="s">
        <v>1158</v>
      </c>
      <c r="W6" s="7"/>
      <c r="X6" s="7"/>
      <c r="Y6" s="241" t="s">
        <v>747</v>
      </c>
      <c r="Z6" s="241" t="s">
        <v>1161</v>
      </c>
      <c r="AA6" s="241" t="s">
        <v>1162</v>
      </c>
      <c r="AB6" s="241" t="s">
        <v>1145</v>
      </c>
    </row>
    <row r="7" customHeight="1" spans="1:28">
      <c r="A7" s="231">
        <v>1</v>
      </c>
      <c r="B7" s="232"/>
      <c r="C7" s="232"/>
      <c r="D7" s="145"/>
      <c r="E7" s="232"/>
      <c r="F7" s="233"/>
      <c r="G7" s="232"/>
      <c r="H7" s="232"/>
      <c r="I7" s="232"/>
      <c r="J7" s="236"/>
      <c r="K7" s="236"/>
      <c r="L7" s="231"/>
      <c r="M7" s="237"/>
      <c r="N7" s="14"/>
      <c r="O7" s="14"/>
      <c r="P7" s="13"/>
      <c r="Q7" s="15"/>
      <c r="R7" s="14"/>
      <c r="S7" s="14"/>
      <c r="T7" s="14"/>
      <c r="U7" s="14"/>
      <c r="V7" s="14"/>
      <c r="W7" s="14"/>
      <c r="X7" s="20"/>
      <c r="Y7" s="242">
        <f>IF(I7="",0,T7/I7)</f>
        <v>0</v>
      </c>
      <c r="Z7" s="242">
        <f>T7-Q7</f>
        <v>0</v>
      </c>
      <c r="AA7" s="243">
        <f>IF(Q7=0,0,Z7/Q7)</f>
        <v>0</v>
      </c>
      <c r="AB7" s="242" t="str">
        <f>IF(AA7&gt;0.3,"核查",IF(AA7&lt;-0.3,"核查",""))</f>
        <v/>
      </c>
    </row>
    <row r="8" customHeight="1" spans="1:28">
      <c r="A8" s="136">
        <v>2</v>
      </c>
      <c r="B8" s="232"/>
      <c r="C8" s="136"/>
      <c r="D8" s="145"/>
      <c r="E8" s="145"/>
      <c r="F8" s="11"/>
      <c r="G8" s="10"/>
      <c r="H8" s="232"/>
      <c r="I8" s="10"/>
      <c r="J8" s="12"/>
      <c r="K8" s="12"/>
      <c r="L8" s="12"/>
      <c r="M8" s="31"/>
      <c r="N8" s="14"/>
      <c r="O8" s="14"/>
      <c r="P8" s="13"/>
      <c r="Q8" s="15"/>
      <c r="R8" s="14"/>
      <c r="S8" s="14"/>
      <c r="T8" s="14"/>
      <c r="U8" s="14"/>
      <c r="V8" s="14"/>
      <c r="W8" s="14"/>
      <c r="X8" s="20"/>
      <c r="Y8" s="242">
        <f t="shared" ref="Y8:Y46" si="0">IF(I8="",0,T8/I8)</f>
        <v>0</v>
      </c>
      <c r="Z8" s="242">
        <f t="shared" ref="Z8:Z46" si="1">T8-Q8</f>
        <v>0</v>
      </c>
      <c r="AA8" s="243">
        <f t="shared" ref="AA8:AA46" si="2">IF(Q8=0,0,Z8/Q8)</f>
        <v>0</v>
      </c>
      <c r="AB8" s="242" t="str">
        <f t="shared" ref="AB8:AB46" si="3">IF(AA8&gt;0.3,"核查",IF(AA8&lt;-0.3,"核查",""))</f>
        <v/>
      </c>
    </row>
    <row r="9" customHeight="1" spans="1:28">
      <c r="A9" s="231">
        <v>3</v>
      </c>
      <c r="B9" s="232"/>
      <c r="C9" s="136"/>
      <c r="D9" s="145"/>
      <c r="E9" s="145"/>
      <c r="F9" s="145"/>
      <c r="G9" s="145"/>
      <c r="H9" s="232"/>
      <c r="I9" s="10"/>
      <c r="J9" s="12"/>
      <c r="K9" s="12"/>
      <c r="L9" s="12"/>
      <c r="M9" s="31"/>
      <c r="N9" s="14"/>
      <c r="O9" s="14"/>
      <c r="P9" s="13"/>
      <c r="Q9" s="15"/>
      <c r="R9" s="14"/>
      <c r="S9" s="14"/>
      <c r="T9" s="14"/>
      <c r="U9" s="14"/>
      <c r="V9" s="14"/>
      <c r="W9" s="14"/>
      <c r="X9" s="20"/>
      <c r="Y9" s="242">
        <f t="shared" si="0"/>
        <v>0</v>
      </c>
      <c r="Z9" s="242">
        <f t="shared" si="1"/>
        <v>0</v>
      </c>
      <c r="AA9" s="243">
        <f t="shared" si="2"/>
        <v>0</v>
      </c>
      <c r="AB9" s="242" t="str">
        <f t="shared" si="3"/>
        <v/>
      </c>
    </row>
    <row r="10" customHeight="1" spans="1:28">
      <c r="A10" s="136">
        <v>4</v>
      </c>
      <c r="B10" s="232"/>
      <c r="C10" s="136"/>
      <c r="D10" s="145"/>
      <c r="E10" s="145"/>
      <c r="F10" s="11"/>
      <c r="G10" s="10"/>
      <c r="H10" s="232"/>
      <c r="I10" s="10"/>
      <c r="J10" s="12"/>
      <c r="K10" s="12"/>
      <c r="L10" s="12"/>
      <c r="M10" s="31"/>
      <c r="N10" s="14"/>
      <c r="O10" s="14"/>
      <c r="P10" s="13"/>
      <c r="Q10" s="15"/>
      <c r="R10" s="14"/>
      <c r="S10" s="14"/>
      <c r="T10" s="14"/>
      <c r="U10" s="14"/>
      <c r="V10" s="14"/>
      <c r="W10" s="14"/>
      <c r="X10" s="20"/>
      <c r="Y10" s="242">
        <f t="shared" si="0"/>
        <v>0</v>
      </c>
      <c r="Z10" s="242">
        <f t="shared" si="1"/>
        <v>0</v>
      </c>
      <c r="AA10" s="243">
        <f t="shared" si="2"/>
        <v>0</v>
      </c>
      <c r="AB10" s="242" t="str">
        <f t="shared" si="3"/>
        <v/>
      </c>
    </row>
    <row r="11" customHeight="1" spans="1:28">
      <c r="A11" s="231">
        <v>5</v>
      </c>
      <c r="B11" s="232"/>
      <c r="C11" s="136"/>
      <c r="D11" s="145"/>
      <c r="E11" s="145"/>
      <c r="F11" s="11"/>
      <c r="G11" s="11"/>
      <c r="H11" s="232"/>
      <c r="I11" s="10"/>
      <c r="J11" s="12"/>
      <c r="K11" s="12"/>
      <c r="L11" s="12"/>
      <c r="M11" s="31"/>
      <c r="N11" s="14"/>
      <c r="O11" s="14"/>
      <c r="P11" s="13"/>
      <c r="Q11" s="15"/>
      <c r="R11" s="14"/>
      <c r="S11" s="14"/>
      <c r="T11" s="14"/>
      <c r="U11" s="14"/>
      <c r="V11" s="14"/>
      <c r="W11" s="14"/>
      <c r="X11" s="20"/>
      <c r="Y11" s="242">
        <f t="shared" si="0"/>
        <v>0</v>
      </c>
      <c r="Z11" s="242">
        <f t="shared" si="1"/>
        <v>0</v>
      </c>
      <c r="AA11" s="243">
        <f t="shared" si="2"/>
        <v>0</v>
      </c>
      <c r="AB11" s="242" t="str">
        <f t="shared" si="3"/>
        <v/>
      </c>
    </row>
    <row r="12" customHeight="1" spans="1:28">
      <c r="A12" s="136">
        <v>6</v>
      </c>
      <c r="B12" s="232"/>
      <c r="C12" s="136"/>
      <c r="D12" s="145"/>
      <c r="E12" s="145"/>
      <c r="F12" s="11"/>
      <c r="G12" s="145"/>
      <c r="H12" s="232"/>
      <c r="I12" s="10"/>
      <c r="J12" s="12"/>
      <c r="K12" s="12"/>
      <c r="L12" s="12"/>
      <c r="M12" s="31"/>
      <c r="N12" s="14"/>
      <c r="O12" s="14"/>
      <c r="P12" s="13"/>
      <c r="Q12" s="15"/>
      <c r="R12" s="14"/>
      <c r="S12" s="14"/>
      <c r="T12" s="14"/>
      <c r="U12" s="14"/>
      <c r="V12" s="14"/>
      <c r="W12" s="14"/>
      <c r="X12" s="20"/>
      <c r="Y12" s="242">
        <f t="shared" si="0"/>
        <v>0</v>
      </c>
      <c r="Z12" s="242">
        <f t="shared" si="1"/>
        <v>0</v>
      </c>
      <c r="AA12" s="243">
        <f t="shared" si="2"/>
        <v>0</v>
      </c>
      <c r="AB12" s="242" t="str">
        <f t="shared" si="3"/>
        <v/>
      </c>
    </row>
    <row r="13" customHeight="1" spans="1:28">
      <c r="A13" s="231">
        <v>7</v>
      </c>
      <c r="B13" s="232"/>
      <c r="C13" s="136"/>
      <c r="D13" s="145"/>
      <c r="E13" s="145"/>
      <c r="F13" s="11"/>
      <c r="G13" s="136"/>
      <c r="H13" s="232"/>
      <c r="I13" s="10"/>
      <c r="J13" s="12"/>
      <c r="K13" s="12"/>
      <c r="L13" s="12"/>
      <c r="M13" s="31"/>
      <c r="N13" s="14"/>
      <c r="O13" s="14"/>
      <c r="P13" s="13"/>
      <c r="Q13" s="15"/>
      <c r="R13" s="14"/>
      <c r="S13" s="14"/>
      <c r="T13" s="14"/>
      <c r="U13" s="14"/>
      <c r="V13" s="14"/>
      <c r="W13" s="14"/>
      <c r="X13" s="20"/>
      <c r="Y13" s="242">
        <f t="shared" si="0"/>
        <v>0</v>
      </c>
      <c r="Z13" s="242">
        <f t="shared" si="1"/>
        <v>0</v>
      </c>
      <c r="AA13" s="243">
        <f t="shared" si="2"/>
        <v>0</v>
      </c>
      <c r="AB13" s="242" t="str">
        <f t="shared" si="3"/>
        <v/>
      </c>
    </row>
    <row r="14" customHeight="1" spans="1:28">
      <c r="A14" s="136">
        <v>8</v>
      </c>
      <c r="B14" s="232"/>
      <c r="C14" s="136"/>
      <c r="D14" s="145"/>
      <c r="E14" s="145"/>
      <c r="F14" s="11"/>
      <c r="G14" s="11"/>
      <c r="H14" s="232"/>
      <c r="I14" s="10"/>
      <c r="J14" s="12"/>
      <c r="K14" s="12"/>
      <c r="L14" s="12"/>
      <c r="M14" s="31"/>
      <c r="N14" s="14"/>
      <c r="O14" s="14"/>
      <c r="P14" s="13"/>
      <c r="Q14" s="15"/>
      <c r="R14" s="14"/>
      <c r="S14" s="14"/>
      <c r="T14" s="14"/>
      <c r="U14" s="14"/>
      <c r="V14" s="14"/>
      <c r="W14" s="14"/>
      <c r="X14" s="20"/>
      <c r="Y14" s="242">
        <f t="shared" si="0"/>
        <v>0</v>
      </c>
      <c r="Z14" s="242">
        <f t="shared" si="1"/>
        <v>0</v>
      </c>
      <c r="AA14" s="243">
        <f t="shared" si="2"/>
        <v>0</v>
      </c>
      <c r="AB14" s="242" t="str">
        <f t="shared" si="3"/>
        <v/>
      </c>
    </row>
    <row r="15" customHeight="1" spans="1:28">
      <c r="A15" s="231">
        <v>9</v>
      </c>
      <c r="B15" s="232"/>
      <c r="C15" s="136"/>
      <c r="D15" s="145"/>
      <c r="E15" s="145"/>
      <c r="F15" s="11"/>
      <c r="G15" s="10"/>
      <c r="H15" s="232"/>
      <c r="I15" s="10"/>
      <c r="J15" s="12"/>
      <c r="K15" s="12"/>
      <c r="L15" s="12"/>
      <c r="M15" s="31"/>
      <c r="N15" s="14"/>
      <c r="O15" s="14"/>
      <c r="P15" s="13"/>
      <c r="Q15" s="15"/>
      <c r="R15" s="14"/>
      <c r="S15" s="14"/>
      <c r="T15" s="14"/>
      <c r="U15" s="14"/>
      <c r="V15" s="14"/>
      <c r="W15" s="14"/>
      <c r="X15" s="20"/>
      <c r="Y15" s="242">
        <f t="shared" si="0"/>
        <v>0</v>
      </c>
      <c r="Z15" s="242">
        <f t="shared" si="1"/>
        <v>0</v>
      </c>
      <c r="AA15" s="243">
        <f t="shared" si="2"/>
        <v>0</v>
      </c>
      <c r="AB15" s="242" t="str">
        <f t="shared" si="3"/>
        <v/>
      </c>
    </row>
    <row r="16" customHeight="1" spans="1:28">
      <c r="A16" s="136">
        <v>10</v>
      </c>
      <c r="B16" s="232"/>
      <c r="C16" s="136"/>
      <c r="D16" s="145"/>
      <c r="E16" s="145"/>
      <c r="F16" s="11"/>
      <c r="G16" s="11"/>
      <c r="H16" s="232"/>
      <c r="I16" s="10"/>
      <c r="J16" s="12"/>
      <c r="K16" s="12"/>
      <c r="L16" s="12"/>
      <c r="M16" s="31"/>
      <c r="N16" s="14"/>
      <c r="O16" s="14"/>
      <c r="P16" s="13"/>
      <c r="Q16" s="15"/>
      <c r="R16" s="14"/>
      <c r="S16" s="14"/>
      <c r="T16" s="14"/>
      <c r="U16" s="14"/>
      <c r="V16" s="14"/>
      <c r="W16" s="14"/>
      <c r="X16" s="20"/>
      <c r="Y16" s="242">
        <f t="shared" si="0"/>
        <v>0</v>
      </c>
      <c r="Z16" s="242">
        <f t="shared" si="1"/>
        <v>0</v>
      </c>
      <c r="AA16" s="243">
        <f t="shared" si="2"/>
        <v>0</v>
      </c>
      <c r="AB16" s="242" t="str">
        <f t="shared" si="3"/>
        <v/>
      </c>
    </row>
    <row r="17" customHeight="1" spans="1:28">
      <c r="A17" s="231">
        <v>11</v>
      </c>
      <c r="B17" s="232"/>
      <c r="C17" s="136"/>
      <c r="D17" s="145"/>
      <c r="E17" s="145"/>
      <c r="F17" s="11"/>
      <c r="G17" s="11"/>
      <c r="H17" s="232"/>
      <c r="I17" s="10"/>
      <c r="J17" s="12"/>
      <c r="K17" s="12"/>
      <c r="L17" s="12"/>
      <c r="M17" s="31"/>
      <c r="N17" s="14"/>
      <c r="O17" s="14"/>
      <c r="P17" s="13"/>
      <c r="Q17" s="15"/>
      <c r="R17" s="14"/>
      <c r="S17" s="14"/>
      <c r="T17" s="14"/>
      <c r="U17" s="14"/>
      <c r="V17" s="14"/>
      <c r="W17" s="14"/>
      <c r="X17" s="20"/>
      <c r="Y17" s="242">
        <f t="shared" si="0"/>
        <v>0</v>
      </c>
      <c r="Z17" s="242">
        <f t="shared" si="1"/>
        <v>0</v>
      </c>
      <c r="AA17" s="243">
        <f t="shared" si="2"/>
        <v>0</v>
      </c>
      <c r="AB17" s="242" t="str">
        <f t="shared" si="3"/>
        <v/>
      </c>
    </row>
    <row r="18" customHeight="1" spans="1:28">
      <c r="A18" s="136">
        <v>12</v>
      </c>
      <c r="B18" s="232"/>
      <c r="C18" s="136"/>
      <c r="D18" s="145"/>
      <c r="E18" s="145"/>
      <c r="F18" s="11"/>
      <c r="G18" s="11"/>
      <c r="H18" s="232"/>
      <c r="I18" s="10"/>
      <c r="J18" s="12"/>
      <c r="K18" s="12"/>
      <c r="L18" s="12"/>
      <c r="M18" s="31"/>
      <c r="N18" s="14"/>
      <c r="O18" s="14"/>
      <c r="P18" s="13"/>
      <c r="Q18" s="15"/>
      <c r="R18" s="14"/>
      <c r="S18" s="14"/>
      <c r="T18" s="14"/>
      <c r="U18" s="14"/>
      <c r="V18" s="14"/>
      <c r="W18" s="14"/>
      <c r="X18" s="20"/>
      <c r="Y18" s="242">
        <f t="shared" si="0"/>
        <v>0</v>
      </c>
      <c r="Z18" s="242">
        <f t="shared" si="1"/>
        <v>0</v>
      </c>
      <c r="AA18" s="243">
        <f t="shared" si="2"/>
        <v>0</v>
      </c>
      <c r="AB18" s="242" t="str">
        <f t="shared" si="3"/>
        <v/>
      </c>
    </row>
    <row r="19" customHeight="1" spans="1:28">
      <c r="A19" s="231">
        <v>13</v>
      </c>
      <c r="B19" s="232"/>
      <c r="C19" s="136"/>
      <c r="D19" s="145"/>
      <c r="E19" s="145"/>
      <c r="F19" s="11"/>
      <c r="G19" s="11"/>
      <c r="H19" s="232"/>
      <c r="I19" s="10"/>
      <c r="J19" s="12"/>
      <c r="K19" s="12"/>
      <c r="L19" s="12"/>
      <c r="M19" s="31"/>
      <c r="N19" s="14"/>
      <c r="O19" s="14"/>
      <c r="P19" s="13"/>
      <c r="Q19" s="15"/>
      <c r="R19" s="14"/>
      <c r="S19" s="14"/>
      <c r="T19" s="14"/>
      <c r="U19" s="14"/>
      <c r="V19" s="14"/>
      <c r="W19" s="14"/>
      <c r="X19" s="20"/>
      <c r="Y19" s="242">
        <f t="shared" si="0"/>
        <v>0</v>
      </c>
      <c r="Z19" s="242">
        <f t="shared" si="1"/>
        <v>0</v>
      </c>
      <c r="AA19" s="243">
        <f t="shared" si="2"/>
        <v>0</v>
      </c>
      <c r="AB19" s="242" t="str">
        <f t="shared" si="3"/>
        <v/>
      </c>
    </row>
    <row r="20" customHeight="1" spans="1:28">
      <c r="A20" s="136">
        <v>14</v>
      </c>
      <c r="B20" s="232"/>
      <c r="C20" s="136"/>
      <c r="D20" s="145"/>
      <c r="E20" s="145"/>
      <c r="F20" s="11"/>
      <c r="G20" s="11"/>
      <c r="H20" s="232"/>
      <c r="I20" s="10"/>
      <c r="J20" s="12"/>
      <c r="K20" s="12"/>
      <c r="L20" s="12"/>
      <c r="M20" s="31"/>
      <c r="N20" s="14"/>
      <c r="O20" s="14"/>
      <c r="P20" s="13"/>
      <c r="Q20" s="15"/>
      <c r="R20" s="14"/>
      <c r="S20" s="14"/>
      <c r="T20" s="14"/>
      <c r="U20" s="14"/>
      <c r="V20" s="14"/>
      <c r="W20" s="14"/>
      <c r="X20" s="20"/>
      <c r="Y20" s="242">
        <f t="shared" si="0"/>
        <v>0</v>
      </c>
      <c r="Z20" s="242">
        <f t="shared" si="1"/>
        <v>0</v>
      </c>
      <c r="AA20" s="243">
        <f t="shared" si="2"/>
        <v>0</v>
      </c>
      <c r="AB20" s="242" t="str">
        <f t="shared" si="3"/>
        <v/>
      </c>
    </row>
    <row r="21" customHeight="1" spans="1:28">
      <c r="A21" s="231">
        <v>15</v>
      </c>
      <c r="B21" s="232"/>
      <c r="C21" s="136"/>
      <c r="D21" s="145"/>
      <c r="E21" s="145"/>
      <c r="F21" s="11"/>
      <c r="G21" s="11"/>
      <c r="H21" s="232"/>
      <c r="I21" s="10"/>
      <c r="J21" s="12"/>
      <c r="K21" s="12"/>
      <c r="L21" s="12"/>
      <c r="M21" s="31"/>
      <c r="N21" s="14"/>
      <c r="O21" s="14"/>
      <c r="P21" s="13"/>
      <c r="Q21" s="15"/>
      <c r="R21" s="14"/>
      <c r="S21" s="14"/>
      <c r="T21" s="14"/>
      <c r="U21" s="14"/>
      <c r="V21" s="14"/>
      <c r="W21" s="14"/>
      <c r="X21" s="20"/>
      <c r="Y21" s="242">
        <f t="shared" si="0"/>
        <v>0</v>
      </c>
      <c r="Z21" s="242">
        <f t="shared" si="1"/>
        <v>0</v>
      </c>
      <c r="AA21" s="243">
        <f t="shared" si="2"/>
        <v>0</v>
      </c>
      <c r="AB21" s="242" t="str">
        <f t="shared" si="3"/>
        <v/>
      </c>
    </row>
    <row r="22" customHeight="1" spans="1:28">
      <c r="A22" s="136">
        <v>16</v>
      </c>
      <c r="B22" s="232"/>
      <c r="C22" s="136"/>
      <c r="D22" s="145"/>
      <c r="E22" s="145"/>
      <c r="F22" s="11"/>
      <c r="G22" s="10"/>
      <c r="H22" s="232"/>
      <c r="I22" s="10"/>
      <c r="J22" s="12"/>
      <c r="K22" s="12"/>
      <c r="L22" s="12"/>
      <c r="M22" s="31"/>
      <c r="N22" s="14"/>
      <c r="O22" s="14"/>
      <c r="P22" s="13"/>
      <c r="Q22" s="15"/>
      <c r="R22" s="14"/>
      <c r="S22" s="14"/>
      <c r="T22" s="14"/>
      <c r="U22" s="14"/>
      <c r="V22" s="14"/>
      <c r="W22" s="14"/>
      <c r="X22" s="20"/>
      <c r="Y22" s="242">
        <f t="shared" si="0"/>
        <v>0</v>
      </c>
      <c r="Z22" s="242">
        <f t="shared" si="1"/>
        <v>0</v>
      </c>
      <c r="AA22" s="243">
        <f t="shared" si="2"/>
        <v>0</v>
      </c>
      <c r="AB22" s="242" t="str">
        <f t="shared" si="3"/>
        <v/>
      </c>
    </row>
    <row r="23" customHeight="1" spans="1:28">
      <c r="A23" s="231">
        <v>17</v>
      </c>
      <c r="B23" s="232"/>
      <c r="C23" s="136"/>
      <c r="D23" s="145"/>
      <c r="E23" s="145"/>
      <c r="F23" s="11"/>
      <c r="G23" s="11"/>
      <c r="H23" s="232"/>
      <c r="I23" s="10"/>
      <c r="J23" s="12"/>
      <c r="K23" s="12"/>
      <c r="L23" s="12"/>
      <c r="M23" s="31"/>
      <c r="N23" s="14"/>
      <c r="O23" s="14"/>
      <c r="P23" s="13"/>
      <c r="Q23" s="15"/>
      <c r="R23" s="14"/>
      <c r="S23" s="14"/>
      <c r="T23" s="14"/>
      <c r="U23" s="14"/>
      <c r="V23" s="14"/>
      <c r="W23" s="14"/>
      <c r="X23" s="20"/>
      <c r="Y23" s="242">
        <f t="shared" si="0"/>
        <v>0</v>
      </c>
      <c r="Z23" s="242">
        <f t="shared" si="1"/>
        <v>0</v>
      </c>
      <c r="AA23" s="243">
        <f t="shared" si="2"/>
        <v>0</v>
      </c>
      <c r="AB23" s="242" t="str">
        <f t="shared" si="3"/>
        <v/>
      </c>
    </row>
    <row r="24" customHeight="1" spans="1:28">
      <c r="A24" s="136">
        <v>18</v>
      </c>
      <c r="B24" s="232"/>
      <c r="C24" s="136"/>
      <c r="D24" s="145"/>
      <c r="E24" s="145"/>
      <c r="F24" s="11"/>
      <c r="G24" s="10"/>
      <c r="H24" s="232"/>
      <c r="I24" s="10"/>
      <c r="J24" s="12"/>
      <c r="K24" s="12"/>
      <c r="L24" s="12"/>
      <c r="M24" s="31"/>
      <c r="N24" s="14"/>
      <c r="O24" s="14"/>
      <c r="P24" s="13"/>
      <c r="Q24" s="15"/>
      <c r="R24" s="14"/>
      <c r="S24" s="14"/>
      <c r="T24" s="14"/>
      <c r="U24" s="14"/>
      <c r="V24" s="14"/>
      <c r="W24" s="14"/>
      <c r="X24" s="20"/>
      <c r="Y24" s="242">
        <f t="shared" si="0"/>
        <v>0</v>
      </c>
      <c r="Z24" s="242">
        <f t="shared" si="1"/>
        <v>0</v>
      </c>
      <c r="AA24" s="243">
        <f t="shared" si="2"/>
        <v>0</v>
      </c>
      <c r="AB24" s="242" t="str">
        <f t="shared" si="3"/>
        <v/>
      </c>
    </row>
    <row r="25" customHeight="1" spans="1:28">
      <c r="A25" s="231">
        <v>19</v>
      </c>
      <c r="B25" s="232"/>
      <c r="C25" s="136"/>
      <c r="D25" s="145"/>
      <c r="E25" s="145"/>
      <c r="F25" s="11"/>
      <c r="G25" s="11"/>
      <c r="H25" s="232"/>
      <c r="I25" s="10"/>
      <c r="J25" s="12"/>
      <c r="K25" s="12"/>
      <c r="L25" s="12"/>
      <c r="M25" s="31"/>
      <c r="N25" s="14"/>
      <c r="O25" s="14"/>
      <c r="P25" s="13"/>
      <c r="Q25" s="15"/>
      <c r="R25" s="14"/>
      <c r="S25" s="14"/>
      <c r="T25" s="14"/>
      <c r="U25" s="14"/>
      <c r="V25" s="14"/>
      <c r="W25" s="14"/>
      <c r="X25" s="20"/>
      <c r="Y25" s="242">
        <f t="shared" si="0"/>
        <v>0</v>
      </c>
      <c r="Z25" s="242">
        <f t="shared" si="1"/>
        <v>0</v>
      </c>
      <c r="AA25" s="243">
        <f t="shared" si="2"/>
        <v>0</v>
      </c>
      <c r="AB25" s="242" t="str">
        <f t="shared" si="3"/>
        <v/>
      </c>
    </row>
    <row r="26" customHeight="1" spans="1:28">
      <c r="A26" s="136">
        <v>20</v>
      </c>
      <c r="B26" s="232"/>
      <c r="C26" s="136"/>
      <c r="D26" s="145"/>
      <c r="E26" s="145"/>
      <c r="F26" s="11"/>
      <c r="G26" s="11"/>
      <c r="H26" s="232"/>
      <c r="I26" s="10"/>
      <c r="J26" s="12"/>
      <c r="K26" s="12"/>
      <c r="L26" s="12"/>
      <c r="M26" s="31"/>
      <c r="N26" s="14"/>
      <c r="O26" s="14"/>
      <c r="P26" s="13"/>
      <c r="Q26" s="15"/>
      <c r="R26" s="14"/>
      <c r="S26" s="14"/>
      <c r="T26" s="14"/>
      <c r="U26" s="14"/>
      <c r="V26" s="14"/>
      <c r="W26" s="14"/>
      <c r="X26" s="20"/>
      <c r="Y26" s="242">
        <f t="shared" si="0"/>
        <v>0</v>
      </c>
      <c r="Z26" s="242">
        <f t="shared" si="1"/>
        <v>0</v>
      </c>
      <c r="AA26" s="243">
        <f t="shared" si="2"/>
        <v>0</v>
      </c>
      <c r="AB26" s="242" t="str">
        <f t="shared" si="3"/>
        <v/>
      </c>
    </row>
    <row r="27" customHeight="1" spans="1:28">
      <c r="A27" s="231">
        <v>21</v>
      </c>
      <c r="B27" s="232"/>
      <c r="C27" s="136"/>
      <c r="D27" s="145"/>
      <c r="E27" s="145"/>
      <c r="F27" s="11"/>
      <c r="G27" s="11"/>
      <c r="H27" s="232"/>
      <c r="I27" s="10"/>
      <c r="J27" s="12"/>
      <c r="K27" s="12"/>
      <c r="L27" s="12"/>
      <c r="M27" s="31"/>
      <c r="N27" s="14"/>
      <c r="O27" s="14"/>
      <c r="P27" s="13"/>
      <c r="Q27" s="15"/>
      <c r="R27" s="14"/>
      <c r="S27" s="14"/>
      <c r="T27" s="14"/>
      <c r="U27" s="14"/>
      <c r="V27" s="14"/>
      <c r="W27" s="14"/>
      <c r="X27" s="20"/>
      <c r="Y27" s="242">
        <f t="shared" si="0"/>
        <v>0</v>
      </c>
      <c r="Z27" s="242">
        <f t="shared" si="1"/>
        <v>0</v>
      </c>
      <c r="AA27" s="243">
        <f t="shared" si="2"/>
        <v>0</v>
      </c>
      <c r="AB27" s="242" t="str">
        <f t="shared" si="3"/>
        <v/>
      </c>
    </row>
    <row r="28" customHeight="1" spans="1:28">
      <c r="A28" s="136">
        <v>22</v>
      </c>
      <c r="B28" s="232"/>
      <c r="C28" s="136"/>
      <c r="D28" s="145"/>
      <c r="E28" s="145"/>
      <c r="F28" s="11"/>
      <c r="G28" s="10"/>
      <c r="H28" s="232"/>
      <c r="I28" s="10"/>
      <c r="J28" s="12"/>
      <c r="K28" s="12"/>
      <c r="L28" s="12"/>
      <c r="M28" s="31"/>
      <c r="N28" s="14"/>
      <c r="O28" s="14"/>
      <c r="P28" s="13"/>
      <c r="Q28" s="15"/>
      <c r="R28" s="14"/>
      <c r="S28" s="14"/>
      <c r="T28" s="14"/>
      <c r="U28" s="14"/>
      <c r="V28" s="14"/>
      <c r="W28" s="14"/>
      <c r="X28" s="20"/>
      <c r="Y28" s="242">
        <f t="shared" si="0"/>
        <v>0</v>
      </c>
      <c r="Z28" s="242">
        <f t="shared" si="1"/>
        <v>0</v>
      </c>
      <c r="AA28" s="243">
        <f t="shared" si="2"/>
        <v>0</v>
      </c>
      <c r="AB28" s="242" t="str">
        <f t="shared" si="3"/>
        <v/>
      </c>
    </row>
    <row r="29" customHeight="1" spans="1:28">
      <c r="A29" s="231">
        <v>23</v>
      </c>
      <c r="B29" s="232"/>
      <c r="C29" s="136"/>
      <c r="D29" s="145"/>
      <c r="E29" s="145"/>
      <c r="F29" s="11"/>
      <c r="G29" s="11"/>
      <c r="H29" s="232"/>
      <c r="I29" s="10"/>
      <c r="J29" s="12"/>
      <c r="K29" s="12"/>
      <c r="L29" s="12"/>
      <c r="M29" s="31"/>
      <c r="N29" s="14"/>
      <c r="O29" s="14"/>
      <c r="P29" s="13"/>
      <c r="Q29" s="15"/>
      <c r="R29" s="14"/>
      <c r="S29" s="14"/>
      <c r="T29" s="14"/>
      <c r="U29" s="14"/>
      <c r="V29" s="14"/>
      <c r="W29" s="14"/>
      <c r="X29" s="20"/>
      <c r="Y29" s="242">
        <f t="shared" si="0"/>
        <v>0</v>
      </c>
      <c r="Z29" s="242">
        <f t="shared" si="1"/>
        <v>0</v>
      </c>
      <c r="AA29" s="243">
        <f t="shared" si="2"/>
        <v>0</v>
      </c>
      <c r="AB29" s="242" t="str">
        <f t="shared" si="3"/>
        <v/>
      </c>
    </row>
    <row r="30" customHeight="1" spans="1:28">
      <c r="A30" s="136">
        <v>24</v>
      </c>
      <c r="B30" s="232"/>
      <c r="C30" s="136"/>
      <c r="D30" s="145"/>
      <c r="E30" s="145"/>
      <c r="F30" s="11"/>
      <c r="G30" s="11"/>
      <c r="H30" s="232"/>
      <c r="I30" s="10"/>
      <c r="J30" s="12"/>
      <c r="K30" s="12"/>
      <c r="L30" s="12"/>
      <c r="M30" s="31"/>
      <c r="N30" s="14"/>
      <c r="O30" s="14"/>
      <c r="P30" s="13"/>
      <c r="Q30" s="15"/>
      <c r="R30" s="14"/>
      <c r="S30" s="14"/>
      <c r="T30" s="14"/>
      <c r="U30" s="14"/>
      <c r="V30" s="14"/>
      <c r="W30" s="14"/>
      <c r="X30" s="20"/>
      <c r="Y30" s="242">
        <f t="shared" si="0"/>
        <v>0</v>
      </c>
      <c r="Z30" s="242">
        <f t="shared" si="1"/>
        <v>0</v>
      </c>
      <c r="AA30" s="243">
        <f t="shared" si="2"/>
        <v>0</v>
      </c>
      <c r="AB30" s="242" t="str">
        <f t="shared" si="3"/>
        <v/>
      </c>
    </row>
    <row r="31" customHeight="1" spans="1:28">
      <c r="A31" s="231">
        <v>25</v>
      </c>
      <c r="B31" s="232"/>
      <c r="C31" s="136"/>
      <c r="D31" s="145"/>
      <c r="E31" s="145"/>
      <c r="F31" s="11"/>
      <c r="G31" s="11"/>
      <c r="H31" s="232"/>
      <c r="I31" s="10"/>
      <c r="J31" s="12"/>
      <c r="K31" s="12"/>
      <c r="L31" s="12"/>
      <c r="M31" s="31"/>
      <c r="N31" s="14"/>
      <c r="O31" s="14"/>
      <c r="P31" s="13"/>
      <c r="Q31" s="15"/>
      <c r="R31" s="14"/>
      <c r="S31" s="14"/>
      <c r="T31" s="14"/>
      <c r="U31" s="14"/>
      <c r="V31" s="14"/>
      <c r="W31" s="14"/>
      <c r="X31" s="20"/>
      <c r="Y31" s="242">
        <f t="shared" si="0"/>
        <v>0</v>
      </c>
      <c r="Z31" s="242">
        <f t="shared" si="1"/>
        <v>0</v>
      </c>
      <c r="AA31" s="243">
        <f t="shared" si="2"/>
        <v>0</v>
      </c>
      <c r="AB31" s="242" t="str">
        <f t="shared" si="3"/>
        <v/>
      </c>
    </row>
    <row r="32" customHeight="1" spans="1:28">
      <c r="A32" s="136">
        <v>26</v>
      </c>
      <c r="B32" s="232"/>
      <c r="C32" s="136"/>
      <c r="D32" s="145"/>
      <c r="E32" s="145"/>
      <c r="F32" s="11"/>
      <c r="G32" s="11"/>
      <c r="H32" s="232"/>
      <c r="I32" s="10"/>
      <c r="J32" s="12"/>
      <c r="K32" s="12"/>
      <c r="L32" s="12"/>
      <c r="M32" s="31"/>
      <c r="N32" s="14"/>
      <c r="O32" s="14"/>
      <c r="P32" s="13"/>
      <c r="Q32" s="15"/>
      <c r="R32" s="14"/>
      <c r="S32" s="14"/>
      <c r="T32" s="14"/>
      <c r="U32" s="14"/>
      <c r="V32" s="14"/>
      <c r="W32" s="14"/>
      <c r="X32" s="20"/>
      <c r="Y32" s="242">
        <f t="shared" si="0"/>
        <v>0</v>
      </c>
      <c r="Z32" s="242">
        <f t="shared" si="1"/>
        <v>0</v>
      </c>
      <c r="AA32" s="243">
        <f t="shared" si="2"/>
        <v>0</v>
      </c>
      <c r="AB32" s="242" t="str">
        <f t="shared" si="3"/>
        <v/>
      </c>
    </row>
    <row r="33" customHeight="1" spans="1:28">
      <c r="A33" s="231">
        <v>27</v>
      </c>
      <c r="B33" s="232"/>
      <c r="C33" s="136"/>
      <c r="D33" s="145"/>
      <c r="E33" s="145"/>
      <c r="F33" s="11"/>
      <c r="G33" s="11"/>
      <c r="H33" s="232"/>
      <c r="I33" s="10"/>
      <c r="J33" s="12"/>
      <c r="K33" s="12"/>
      <c r="L33" s="12"/>
      <c r="M33" s="31"/>
      <c r="N33" s="14"/>
      <c r="O33" s="14"/>
      <c r="P33" s="13"/>
      <c r="Q33" s="15"/>
      <c r="R33" s="14"/>
      <c r="S33" s="14"/>
      <c r="T33" s="14"/>
      <c r="U33" s="14"/>
      <c r="V33" s="14"/>
      <c r="W33" s="14"/>
      <c r="X33" s="20"/>
      <c r="Y33" s="242">
        <f t="shared" si="0"/>
        <v>0</v>
      </c>
      <c r="Z33" s="242">
        <f t="shared" si="1"/>
        <v>0</v>
      </c>
      <c r="AA33" s="243">
        <f t="shared" si="2"/>
        <v>0</v>
      </c>
      <c r="AB33" s="242" t="str">
        <f t="shared" si="3"/>
        <v/>
      </c>
    </row>
    <row r="34" customHeight="1" spans="1:28">
      <c r="A34" s="136">
        <v>28</v>
      </c>
      <c r="B34" s="232"/>
      <c r="C34" s="136"/>
      <c r="D34" s="145"/>
      <c r="E34" s="145"/>
      <c r="F34" s="11"/>
      <c r="G34" s="11"/>
      <c r="H34" s="232"/>
      <c r="I34" s="10"/>
      <c r="J34" s="12"/>
      <c r="K34" s="12"/>
      <c r="L34" s="12"/>
      <c r="M34" s="31"/>
      <c r="N34" s="14"/>
      <c r="O34" s="14"/>
      <c r="P34" s="13"/>
      <c r="Q34" s="15"/>
      <c r="R34" s="14"/>
      <c r="S34" s="14"/>
      <c r="T34" s="14"/>
      <c r="U34" s="14"/>
      <c r="V34" s="14"/>
      <c r="W34" s="14"/>
      <c r="X34" s="20"/>
      <c r="Y34" s="242">
        <f t="shared" si="0"/>
        <v>0</v>
      </c>
      <c r="Z34" s="242">
        <f t="shared" si="1"/>
        <v>0</v>
      </c>
      <c r="AA34" s="243">
        <f t="shared" si="2"/>
        <v>0</v>
      </c>
      <c r="AB34" s="242" t="str">
        <f t="shared" si="3"/>
        <v/>
      </c>
    </row>
    <row r="35" customHeight="1" spans="1:28">
      <c r="A35" s="231">
        <v>29</v>
      </c>
      <c r="B35" s="232"/>
      <c r="C35" s="136"/>
      <c r="D35" s="145"/>
      <c r="E35" s="145"/>
      <c r="F35" s="11"/>
      <c r="G35" s="11"/>
      <c r="H35" s="232"/>
      <c r="I35" s="10"/>
      <c r="J35" s="12"/>
      <c r="K35" s="12"/>
      <c r="L35" s="12"/>
      <c r="M35" s="31"/>
      <c r="N35" s="14"/>
      <c r="O35" s="14"/>
      <c r="P35" s="13"/>
      <c r="Q35" s="15"/>
      <c r="R35" s="14"/>
      <c r="S35" s="14"/>
      <c r="T35" s="14"/>
      <c r="U35" s="14"/>
      <c r="V35" s="14"/>
      <c r="W35" s="14"/>
      <c r="X35" s="20"/>
      <c r="Y35" s="242">
        <f t="shared" si="0"/>
        <v>0</v>
      </c>
      <c r="Z35" s="242">
        <f t="shared" si="1"/>
        <v>0</v>
      </c>
      <c r="AA35" s="243">
        <f t="shared" si="2"/>
        <v>0</v>
      </c>
      <c r="AB35" s="242" t="str">
        <f t="shared" si="3"/>
        <v/>
      </c>
    </row>
    <row r="36" customHeight="1" spans="1:28">
      <c r="A36" s="136">
        <v>30</v>
      </c>
      <c r="B36" s="232"/>
      <c r="C36" s="136"/>
      <c r="D36" s="145"/>
      <c r="E36" s="145"/>
      <c r="F36" s="11"/>
      <c r="G36" s="11"/>
      <c r="H36" s="232"/>
      <c r="I36" s="10"/>
      <c r="J36" s="12"/>
      <c r="K36" s="12"/>
      <c r="L36" s="12"/>
      <c r="M36" s="31"/>
      <c r="N36" s="14"/>
      <c r="O36" s="14"/>
      <c r="P36" s="13"/>
      <c r="Q36" s="15"/>
      <c r="R36" s="14"/>
      <c r="S36" s="14"/>
      <c r="T36" s="14"/>
      <c r="U36" s="14"/>
      <c r="V36" s="14"/>
      <c r="W36" s="14"/>
      <c r="X36" s="20"/>
      <c r="Y36" s="242">
        <f t="shared" si="0"/>
        <v>0</v>
      </c>
      <c r="Z36" s="242">
        <f t="shared" si="1"/>
        <v>0</v>
      </c>
      <c r="AA36" s="243">
        <f t="shared" si="2"/>
        <v>0</v>
      </c>
      <c r="AB36" s="242" t="str">
        <f t="shared" si="3"/>
        <v/>
      </c>
    </row>
    <row r="37" customHeight="1" spans="1:28">
      <c r="A37" s="231">
        <v>31</v>
      </c>
      <c r="B37" s="136"/>
      <c r="C37" s="136"/>
      <c r="D37" s="145"/>
      <c r="E37" s="145"/>
      <c r="F37" s="11"/>
      <c r="G37" s="11"/>
      <c r="H37" s="232"/>
      <c r="I37" s="10"/>
      <c r="J37" s="12"/>
      <c r="K37" s="12"/>
      <c r="L37" s="12"/>
      <c r="M37" s="31"/>
      <c r="N37" s="14"/>
      <c r="O37" s="73"/>
      <c r="P37" s="13"/>
      <c r="Q37" s="15"/>
      <c r="R37" s="14"/>
      <c r="S37" s="14"/>
      <c r="T37" s="14"/>
      <c r="U37" s="14"/>
      <c r="V37" s="14"/>
      <c r="W37" s="14"/>
      <c r="X37" s="20"/>
      <c r="Y37" s="242">
        <f t="shared" si="0"/>
        <v>0</v>
      </c>
      <c r="Z37" s="242">
        <f t="shared" si="1"/>
        <v>0</v>
      </c>
      <c r="AA37" s="243">
        <f t="shared" si="2"/>
        <v>0</v>
      </c>
      <c r="AB37" s="242" t="str">
        <f t="shared" si="3"/>
        <v/>
      </c>
    </row>
    <row r="38" customHeight="1" spans="1:28">
      <c r="A38" s="136">
        <v>32</v>
      </c>
      <c r="B38" s="136"/>
      <c r="C38" s="136"/>
      <c r="D38" s="145"/>
      <c r="E38" s="145"/>
      <c r="F38" s="11"/>
      <c r="G38" s="11"/>
      <c r="H38" s="232"/>
      <c r="I38" s="10"/>
      <c r="J38" s="12"/>
      <c r="K38" s="12"/>
      <c r="L38" s="12"/>
      <c r="M38" s="31"/>
      <c r="N38" s="14"/>
      <c r="O38" s="73"/>
      <c r="P38" s="13"/>
      <c r="Q38" s="15"/>
      <c r="R38" s="14"/>
      <c r="S38" s="14"/>
      <c r="T38" s="14"/>
      <c r="U38" s="14"/>
      <c r="V38" s="14"/>
      <c r="W38" s="14"/>
      <c r="X38" s="20"/>
      <c r="Y38" s="242">
        <f t="shared" si="0"/>
        <v>0</v>
      </c>
      <c r="Z38" s="242">
        <f t="shared" si="1"/>
        <v>0</v>
      </c>
      <c r="AA38" s="243">
        <f t="shared" si="2"/>
        <v>0</v>
      </c>
      <c r="AB38" s="242" t="str">
        <f t="shared" si="3"/>
        <v/>
      </c>
    </row>
    <row r="39" customHeight="1" spans="1:28">
      <c r="A39" s="231">
        <v>33</v>
      </c>
      <c r="B39" s="136"/>
      <c r="C39" s="136"/>
      <c r="D39" s="145"/>
      <c r="E39" s="145"/>
      <c r="F39" s="11"/>
      <c r="G39" s="11"/>
      <c r="H39" s="232"/>
      <c r="I39" s="10"/>
      <c r="J39" s="12"/>
      <c r="K39" s="12"/>
      <c r="L39" s="12"/>
      <c r="M39" s="31"/>
      <c r="N39" s="14"/>
      <c r="O39" s="73"/>
      <c r="P39" s="13"/>
      <c r="Q39" s="15"/>
      <c r="R39" s="14"/>
      <c r="S39" s="14"/>
      <c r="T39" s="14"/>
      <c r="U39" s="14"/>
      <c r="V39" s="14"/>
      <c r="W39" s="14"/>
      <c r="X39" s="20"/>
      <c r="Y39" s="242">
        <f t="shared" si="0"/>
        <v>0</v>
      </c>
      <c r="Z39" s="242">
        <f t="shared" si="1"/>
        <v>0</v>
      </c>
      <c r="AA39" s="243">
        <f t="shared" si="2"/>
        <v>0</v>
      </c>
      <c r="AB39" s="242" t="str">
        <f t="shared" si="3"/>
        <v/>
      </c>
    </row>
    <row r="40" customHeight="1" spans="1:28">
      <c r="A40" s="136"/>
      <c r="B40" s="136"/>
      <c r="C40" s="136"/>
      <c r="D40" s="145"/>
      <c r="E40" s="145"/>
      <c r="F40" s="11"/>
      <c r="G40" s="10"/>
      <c r="H40" s="232"/>
      <c r="I40" s="10"/>
      <c r="J40" s="10"/>
      <c r="K40" s="12"/>
      <c r="L40" s="12"/>
      <c r="M40" s="31"/>
      <c r="N40" s="14"/>
      <c r="O40" s="73"/>
      <c r="P40" s="13"/>
      <c r="Q40" s="15"/>
      <c r="R40" s="14"/>
      <c r="S40" s="14"/>
      <c r="T40" s="14"/>
      <c r="U40" s="104"/>
      <c r="V40" s="14"/>
      <c r="W40" s="14"/>
      <c r="X40" s="20"/>
      <c r="Y40" s="242">
        <f t="shared" si="0"/>
        <v>0</v>
      </c>
      <c r="Z40" s="242">
        <f t="shared" si="1"/>
        <v>0</v>
      </c>
      <c r="AA40" s="243">
        <f t="shared" si="2"/>
        <v>0</v>
      </c>
      <c r="AB40" s="242" t="str">
        <f t="shared" si="3"/>
        <v/>
      </c>
    </row>
    <row r="41" customHeight="1" spans="1:28">
      <c r="A41" s="136"/>
      <c r="B41" s="136"/>
      <c r="C41" s="136"/>
      <c r="D41" s="145"/>
      <c r="E41" s="145"/>
      <c r="F41" s="11"/>
      <c r="G41" s="10"/>
      <c r="H41" s="10"/>
      <c r="I41" s="10"/>
      <c r="J41" s="10"/>
      <c r="K41" s="12"/>
      <c r="L41" s="12"/>
      <c r="M41" s="31"/>
      <c r="N41" s="14"/>
      <c r="O41" s="73"/>
      <c r="P41" s="13"/>
      <c r="Q41" s="15"/>
      <c r="R41" s="14"/>
      <c r="S41" s="14"/>
      <c r="T41" s="14"/>
      <c r="U41" s="104"/>
      <c r="V41" s="14"/>
      <c r="W41" s="14"/>
      <c r="X41" s="20"/>
      <c r="Y41" s="242">
        <f t="shared" si="0"/>
        <v>0</v>
      </c>
      <c r="Z41" s="242">
        <f t="shared" si="1"/>
        <v>0</v>
      </c>
      <c r="AA41" s="243">
        <f t="shared" si="2"/>
        <v>0</v>
      </c>
      <c r="AB41" s="242" t="str">
        <f t="shared" si="3"/>
        <v/>
      </c>
    </row>
    <row r="42" customHeight="1" spans="1:28">
      <c r="A42" s="136"/>
      <c r="B42" s="136"/>
      <c r="C42" s="136"/>
      <c r="D42" s="145"/>
      <c r="E42" s="145"/>
      <c r="F42" s="11"/>
      <c r="G42" s="10"/>
      <c r="H42" s="10"/>
      <c r="I42" s="10"/>
      <c r="J42" s="10"/>
      <c r="K42" s="12"/>
      <c r="L42" s="12"/>
      <c r="M42" s="31"/>
      <c r="N42" s="14"/>
      <c r="O42" s="73"/>
      <c r="P42" s="13"/>
      <c r="Q42" s="15"/>
      <c r="R42" s="14"/>
      <c r="S42" s="14"/>
      <c r="T42" s="14"/>
      <c r="U42" s="104"/>
      <c r="V42" s="14"/>
      <c r="W42" s="14"/>
      <c r="X42" s="20"/>
      <c r="Y42" s="242">
        <f t="shared" si="0"/>
        <v>0</v>
      </c>
      <c r="Z42" s="242">
        <f t="shared" si="1"/>
        <v>0</v>
      </c>
      <c r="AA42" s="243">
        <f t="shared" si="2"/>
        <v>0</v>
      </c>
      <c r="AB42" s="242" t="str">
        <f t="shared" si="3"/>
        <v/>
      </c>
    </row>
    <row r="43" customHeight="1" spans="1:28">
      <c r="A43" s="10"/>
      <c r="B43" s="10"/>
      <c r="C43" s="10"/>
      <c r="D43" s="11"/>
      <c r="E43" s="145"/>
      <c r="F43" s="11"/>
      <c r="G43" s="10"/>
      <c r="H43" s="10"/>
      <c r="I43" s="10"/>
      <c r="J43" s="10"/>
      <c r="K43" s="12"/>
      <c r="L43" s="12"/>
      <c r="M43" s="31"/>
      <c r="N43" s="14"/>
      <c r="O43" s="73"/>
      <c r="P43" s="13"/>
      <c r="Q43" s="15"/>
      <c r="R43" s="14"/>
      <c r="S43" s="14"/>
      <c r="T43" s="14"/>
      <c r="U43" s="104"/>
      <c r="V43" s="14">
        <f>ROUND(T43*U43/100,0)</f>
        <v>0</v>
      </c>
      <c r="W43" s="14" t="str">
        <f>IF(R43=0,"",(V43-R43)/R43*100)</f>
        <v/>
      </c>
      <c r="X43" s="20"/>
      <c r="Y43" s="242">
        <f t="shared" si="0"/>
        <v>0</v>
      </c>
      <c r="Z43" s="242">
        <f t="shared" si="1"/>
        <v>0</v>
      </c>
      <c r="AA43" s="243">
        <f t="shared" si="2"/>
        <v>0</v>
      </c>
      <c r="AB43" s="242" t="str">
        <f t="shared" si="3"/>
        <v/>
      </c>
    </row>
    <row r="44" customHeight="1" spans="1:28">
      <c r="A44" s="51" t="s">
        <v>621</v>
      </c>
      <c r="B44" s="84"/>
      <c r="C44" s="84"/>
      <c r="D44" s="29"/>
      <c r="E44" s="145"/>
      <c r="F44" s="11"/>
      <c r="G44" s="10"/>
      <c r="H44" s="10"/>
      <c r="I44" s="10"/>
      <c r="J44" s="10"/>
      <c r="K44" s="12"/>
      <c r="L44" s="12"/>
      <c r="M44" s="31"/>
      <c r="N44" s="14">
        <f>SUM(N7:N43)</f>
        <v>0</v>
      </c>
      <c r="O44" s="14">
        <f>SUM(O7:O43)</f>
        <v>0</v>
      </c>
      <c r="P44" s="13"/>
      <c r="Q44" s="15">
        <f>SUM(Q7:Q43)</f>
        <v>0</v>
      </c>
      <c r="R44" s="14">
        <f>SUM(R7:R43)</f>
        <v>0</v>
      </c>
      <c r="S44" s="14"/>
      <c r="T44" s="14">
        <f>SUM(T7:T43)</f>
        <v>0</v>
      </c>
      <c r="U44" s="104"/>
      <c r="V44" s="14">
        <f>SUM(V7:V43)</f>
        <v>0</v>
      </c>
      <c r="W44" s="14" t="str">
        <f>IF(R44=0,"",(V44-R44)/R44*100)</f>
        <v/>
      </c>
      <c r="X44" s="20"/>
      <c r="Y44" s="242">
        <f t="shared" si="0"/>
        <v>0</v>
      </c>
      <c r="Z44" s="242">
        <f t="shared" si="1"/>
        <v>0</v>
      </c>
      <c r="AA44" s="243">
        <f t="shared" si="2"/>
        <v>0</v>
      </c>
      <c r="AB44" s="242" t="str">
        <f t="shared" si="3"/>
        <v/>
      </c>
    </row>
    <row r="45" customHeight="1" spans="1:28">
      <c r="A45" s="51" t="s">
        <v>1696</v>
      </c>
      <c r="B45" s="84"/>
      <c r="C45" s="84"/>
      <c r="D45" s="29"/>
      <c r="E45" s="145"/>
      <c r="F45" s="11"/>
      <c r="G45" s="10"/>
      <c r="H45" s="10"/>
      <c r="I45" s="10"/>
      <c r="J45" s="10"/>
      <c r="K45" s="12"/>
      <c r="L45" s="12"/>
      <c r="M45" s="31"/>
      <c r="N45" s="14"/>
      <c r="O45" s="73"/>
      <c r="P45" s="13">
        <f>SUM(P7:P43)</f>
        <v>0</v>
      </c>
      <c r="Q45" s="15"/>
      <c r="R45" s="14"/>
      <c r="S45" s="14">
        <f>SUM(S7:S43)</f>
        <v>0</v>
      </c>
      <c r="T45" s="14"/>
      <c r="U45" s="104"/>
      <c r="V45" s="14"/>
      <c r="W45" s="14" t="str">
        <f>IF(R45=0,"",(V45-R45)/R45*100)</f>
        <v/>
      </c>
      <c r="X45" s="20"/>
      <c r="Y45" s="242">
        <f t="shared" si="0"/>
        <v>0</v>
      </c>
      <c r="Z45" s="242">
        <f t="shared" si="1"/>
        <v>0</v>
      </c>
      <c r="AA45" s="243">
        <f t="shared" si="2"/>
        <v>0</v>
      </c>
      <c r="AB45" s="242" t="str">
        <f t="shared" si="3"/>
        <v/>
      </c>
    </row>
    <row r="46" customHeight="1" spans="1:28">
      <c r="A46" s="51" t="s">
        <v>621</v>
      </c>
      <c r="B46" s="84"/>
      <c r="C46" s="84"/>
      <c r="D46" s="29"/>
      <c r="E46" s="145"/>
      <c r="F46" s="11"/>
      <c r="G46" s="10"/>
      <c r="H46" s="10"/>
      <c r="I46" s="10"/>
      <c r="J46" s="10"/>
      <c r="K46" s="12"/>
      <c r="L46" s="12"/>
      <c r="M46" s="10"/>
      <c r="N46" s="73">
        <f>N44-O45</f>
        <v>0</v>
      </c>
      <c r="O46" s="73">
        <f>O44-P45</f>
        <v>0</v>
      </c>
      <c r="P46" s="13"/>
      <c r="Q46" s="15">
        <f>Q44-Q45</f>
        <v>0</v>
      </c>
      <c r="R46" s="14">
        <f>R44-S45</f>
        <v>0</v>
      </c>
      <c r="S46" s="14"/>
      <c r="T46" s="14">
        <f>T44</f>
        <v>0</v>
      </c>
      <c r="U46" s="14"/>
      <c r="V46" s="14">
        <f>V44</f>
        <v>0</v>
      </c>
      <c r="W46" s="14" t="str">
        <f>IF(R46=0,"",(V46-R46)/R46*100)</f>
        <v/>
      </c>
      <c r="X46" s="20"/>
      <c r="Y46" s="242">
        <f t="shared" si="0"/>
        <v>0</v>
      </c>
      <c r="Z46" s="242">
        <f t="shared" si="1"/>
        <v>0</v>
      </c>
      <c r="AA46" s="243">
        <f t="shared" si="2"/>
        <v>0</v>
      </c>
      <c r="AB46" s="242" t="str">
        <f t="shared" si="3"/>
        <v/>
      </c>
    </row>
    <row r="47" customHeight="1" spans="1:20">
      <c r="A47" s="17" t="e">
        <f>#REF!&amp;#REF!</f>
        <v>#REF!</v>
      </c>
      <c r="E47" s="126"/>
      <c r="T47" s="27" t="e">
        <f>"评估人员："&amp;#REF!</f>
        <v>#REF!</v>
      </c>
    </row>
    <row r="48" customHeight="1" spans="1:5">
      <c r="A48" s="17" t="e">
        <f>CONCATENATE(#REF!,#REF!,#REF!,#REF!,#REF!,#REF!,#REF!)</f>
        <v>#REF!</v>
      </c>
      <c r="E48" s="126"/>
    </row>
    <row r="49" customHeight="1" spans="5:5">
      <c r="E49" s="126"/>
    </row>
    <row r="50" customHeight="1" spans="5:5">
      <c r="E50" s="126"/>
    </row>
    <row r="51" customHeight="1" spans="5:5">
      <c r="E51" s="126"/>
    </row>
    <row r="52" customHeight="1" spans="5:5">
      <c r="E52" s="126"/>
    </row>
    <row r="53" customHeight="1" spans="5:5">
      <c r="E53" s="126"/>
    </row>
    <row r="54" customHeight="1" spans="5:5">
      <c r="E54" s="126"/>
    </row>
    <row r="55" customHeight="1" spans="5:5">
      <c r="E55" s="126"/>
    </row>
    <row r="56" customHeight="1" spans="5:5">
      <c r="E56" s="126"/>
    </row>
    <row r="57" customHeight="1" spans="5:5">
      <c r="E57" s="126"/>
    </row>
    <row r="58" customHeight="1" spans="5:5">
      <c r="E58" s="126"/>
    </row>
    <row r="59" customHeight="1" spans="5:5">
      <c r="E59" s="126"/>
    </row>
    <row r="60" customHeight="1" spans="5:5">
      <c r="E60" s="126"/>
    </row>
    <row r="61" customHeight="1" spans="5:5">
      <c r="E61" s="126"/>
    </row>
    <row r="62" customHeight="1" spans="5:5">
      <c r="E62" s="126"/>
    </row>
    <row r="63" customHeight="1" spans="5:5">
      <c r="E63" s="126"/>
    </row>
    <row r="64" customHeight="1" spans="5:5">
      <c r="E64" s="126"/>
    </row>
    <row r="65" customHeight="1" spans="5:5">
      <c r="E65" s="126"/>
    </row>
    <row r="66" customHeight="1" spans="5:5">
      <c r="E66" s="126"/>
    </row>
    <row r="67" customHeight="1" spans="5:5">
      <c r="E67" s="126"/>
    </row>
    <row r="68" customHeight="1" spans="5:5">
      <c r="E68" s="126"/>
    </row>
    <row r="69" customHeight="1" spans="5:5">
      <c r="E69" s="126"/>
    </row>
    <row r="70" customHeight="1" spans="5:5">
      <c r="E70" s="126"/>
    </row>
    <row r="71" customHeight="1" spans="5:5">
      <c r="E71" s="126"/>
    </row>
    <row r="72" customHeight="1" spans="5:5">
      <c r="E72" s="126"/>
    </row>
    <row r="73" customHeight="1" spans="5:5">
      <c r="E73" s="126"/>
    </row>
    <row r="74" customHeight="1" spans="5:5">
      <c r="E74" s="126"/>
    </row>
    <row r="75" customHeight="1" spans="5:5">
      <c r="E75" s="126"/>
    </row>
    <row r="76" customHeight="1" spans="5:5">
      <c r="E76" s="126"/>
    </row>
    <row r="77" customHeight="1" spans="5:5">
      <c r="E77" s="126"/>
    </row>
    <row r="78" customHeight="1" spans="5:5">
      <c r="E78" s="126"/>
    </row>
    <row r="79" customHeight="1" spans="5:5">
      <c r="E79" s="126"/>
    </row>
    <row r="80" customHeight="1" spans="5:5">
      <c r="E80" s="126"/>
    </row>
    <row r="81" customHeight="1" spans="5:5">
      <c r="E81" s="126"/>
    </row>
    <row r="82" customHeight="1" spans="5:5">
      <c r="E82" s="126"/>
    </row>
    <row r="83" customHeight="1" spans="5:5">
      <c r="E83" s="126"/>
    </row>
    <row r="84" customHeight="1" spans="5:5">
      <c r="E84" s="126"/>
    </row>
    <row r="85" customHeight="1" spans="5:5">
      <c r="E85" s="126"/>
    </row>
    <row r="86" customHeight="1" spans="5:5">
      <c r="E86" s="126"/>
    </row>
    <row r="87" customHeight="1" spans="5:5">
      <c r="E87" s="126"/>
    </row>
    <row r="88" customHeight="1" spans="5:5">
      <c r="E88" s="126"/>
    </row>
    <row r="89" customHeight="1" spans="5:5">
      <c r="E89" s="126"/>
    </row>
    <row r="90" customHeight="1" spans="5:5">
      <c r="E90" s="126"/>
    </row>
    <row r="91" customHeight="1" spans="5:5">
      <c r="E91" s="126"/>
    </row>
    <row r="92" customHeight="1" spans="5:5">
      <c r="E92" s="126"/>
    </row>
    <row r="93" customHeight="1" spans="5:5">
      <c r="E93" s="126"/>
    </row>
    <row r="94" customHeight="1" spans="5:5">
      <c r="E94" s="126"/>
    </row>
    <row r="95" customHeight="1" spans="5:5">
      <c r="E95" s="126"/>
    </row>
    <row r="96" customHeight="1" spans="5:5">
      <c r="E96" s="126"/>
    </row>
    <row r="97" customHeight="1" spans="5:5">
      <c r="E97" s="126"/>
    </row>
    <row r="98" customHeight="1" spans="5:5">
      <c r="E98" s="126"/>
    </row>
    <row r="99" customHeight="1" spans="5:5">
      <c r="E99" s="126"/>
    </row>
    <row r="100" customHeight="1" spans="5:5">
      <c r="E100" s="126"/>
    </row>
    <row r="101" customHeight="1" spans="5:5">
      <c r="E101" s="126"/>
    </row>
    <row r="102" customHeight="1" spans="5:5">
      <c r="E102" s="126"/>
    </row>
    <row r="103" customHeight="1" spans="5:5">
      <c r="E103" s="126"/>
    </row>
    <row r="104" customHeight="1" spans="5:5">
      <c r="E104" s="126"/>
    </row>
    <row r="105" customHeight="1" spans="5:5">
      <c r="E105" s="126"/>
    </row>
    <row r="106" customHeight="1" spans="5:5">
      <c r="E106" s="126"/>
    </row>
    <row r="107" customHeight="1" spans="5:5">
      <c r="E107" s="126"/>
    </row>
    <row r="108" customHeight="1" spans="5:5">
      <c r="E108" s="126"/>
    </row>
    <row r="109" customHeight="1" spans="5:5">
      <c r="E109" s="126"/>
    </row>
    <row r="110" customHeight="1" spans="5:5">
      <c r="E110" s="126"/>
    </row>
    <row r="111" customHeight="1" spans="5:5">
      <c r="E111" s="126"/>
    </row>
    <row r="112" customHeight="1" spans="5:5">
      <c r="E112" s="126"/>
    </row>
    <row r="113" customHeight="1" spans="5:5">
      <c r="E113" s="126"/>
    </row>
    <row r="114" customHeight="1" spans="5:5">
      <c r="E114" s="126"/>
    </row>
    <row r="115" customHeight="1" spans="5:5">
      <c r="E115" s="126"/>
    </row>
    <row r="116" customHeight="1" spans="5:5">
      <c r="E116" s="126"/>
    </row>
    <row r="117" customHeight="1" spans="5:5">
      <c r="E117" s="126"/>
    </row>
    <row r="118" customHeight="1" spans="5:5">
      <c r="E118" s="126"/>
    </row>
    <row r="119" customHeight="1" spans="5:5">
      <c r="E119" s="126"/>
    </row>
    <row r="120" customHeight="1" spans="5:5">
      <c r="E120" s="126"/>
    </row>
    <row r="121" customHeight="1" spans="5:5">
      <c r="E121" s="126"/>
    </row>
    <row r="122" customHeight="1" spans="5:5">
      <c r="E122" s="126"/>
    </row>
    <row r="123" customHeight="1" spans="5:5">
      <c r="E123" s="126"/>
    </row>
    <row r="124" customHeight="1" spans="5:5">
      <c r="E124" s="126"/>
    </row>
    <row r="125" customHeight="1" spans="5:5">
      <c r="E125" s="126"/>
    </row>
    <row r="126" customHeight="1" spans="5:5">
      <c r="E126" s="126"/>
    </row>
    <row r="127" customHeight="1" spans="5:5">
      <c r="E127" s="126"/>
    </row>
    <row r="128" customHeight="1" spans="5:5">
      <c r="E128" s="126"/>
    </row>
    <row r="129" customHeight="1" spans="5:5">
      <c r="E129" s="126"/>
    </row>
    <row r="130" customHeight="1" spans="5:5">
      <c r="E130" s="126"/>
    </row>
    <row r="131" customHeight="1" spans="5:5">
      <c r="E131" s="126"/>
    </row>
    <row r="132" customHeight="1" spans="5:5">
      <c r="E132" s="126"/>
    </row>
    <row r="133" customHeight="1" spans="5:5">
      <c r="E133" s="126"/>
    </row>
    <row r="134" customHeight="1" spans="5:5">
      <c r="E134" s="126"/>
    </row>
    <row r="135" customHeight="1" spans="5:5">
      <c r="E135" s="126"/>
    </row>
    <row r="136" customHeight="1" spans="5:5">
      <c r="E136" s="126"/>
    </row>
    <row r="137" customHeight="1" spans="5:5">
      <c r="E137" s="126"/>
    </row>
    <row r="138" customHeight="1" spans="5:5">
      <c r="E138" s="126"/>
    </row>
    <row r="139" customHeight="1" spans="5:5">
      <c r="E139" s="126"/>
    </row>
    <row r="140" customHeight="1" spans="5:5">
      <c r="E140" s="126"/>
    </row>
    <row r="141" customHeight="1" spans="5:5">
      <c r="E141" s="126"/>
    </row>
    <row r="142" customHeight="1" spans="5:5">
      <c r="E142" s="126"/>
    </row>
    <row r="143" customHeight="1" spans="5:5">
      <c r="E143" s="126"/>
    </row>
    <row r="144" customHeight="1" spans="5:5">
      <c r="E144" s="126"/>
    </row>
    <row r="145" customHeight="1" spans="5:5">
      <c r="E145" s="126"/>
    </row>
    <row r="146" customHeight="1" spans="5:5">
      <c r="E146" s="126"/>
    </row>
    <row r="147" customHeight="1" spans="5:5">
      <c r="E147" s="126"/>
    </row>
    <row r="148" customHeight="1" spans="5:5">
      <c r="E148" s="126"/>
    </row>
    <row r="149" customHeight="1" spans="5:5">
      <c r="E149" s="126"/>
    </row>
    <row r="150" customHeight="1" spans="5:5">
      <c r="E150" s="126"/>
    </row>
    <row r="151" customHeight="1" spans="5:5">
      <c r="E151" s="126"/>
    </row>
    <row r="152" customHeight="1" spans="5:5">
      <c r="E152" s="126"/>
    </row>
    <row r="153" customHeight="1" spans="5:5">
      <c r="E153" s="126"/>
    </row>
    <row r="154" customHeight="1" spans="5:5">
      <c r="E154" s="126"/>
    </row>
    <row r="155" customHeight="1" spans="5:5">
      <c r="E155" s="126"/>
    </row>
    <row r="156" customHeight="1" spans="5:5">
      <c r="E156" s="126"/>
    </row>
    <row r="157" customHeight="1" spans="5:5">
      <c r="E157" s="126"/>
    </row>
    <row r="158" customHeight="1" spans="5:5">
      <c r="E158" s="126"/>
    </row>
    <row r="159" customHeight="1" spans="5:5">
      <c r="E159" s="126"/>
    </row>
    <row r="160" customHeight="1" spans="5:5">
      <c r="E160" s="126"/>
    </row>
    <row r="161" customHeight="1" spans="5:5">
      <c r="E161" s="126"/>
    </row>
    <row r="162" customHeight="1" spans="5:5">
      <c r="E162" s="126"/>
    </row>
    <row r="163" customHeight="1" spans="5:5">
      <c r="E163" s="126"/>
    </row>
    <row r="164" customHeight="1" spans="5:5">
      <c r="E164" s="126"/>
    </row>
    <row r="165" customHeight="1" spans="5:5">
      <c r="E165" s="126"/>
    </row>
    <row r="166" customHeight="1" spans="5:5">
      <c r="E166" s="126"/>
    </row>
    <row r="167" customHeight="1" spans="5:5">
      <c r="E167" s="126"/>
    </row>
    <row r="168" customHeight="1" spans="5:5">
      <c r="E168" s="126"/>
    </row>
    <row r="169" customHeight="1" spans="5:5">
      <c r="E169" s="126"/>
    </row>
    <row r="170" customHeight="1" spans="5:5">
      <c r="E170" s="126"/>
    </row>
    <row r="171" customHeight="1" spans="5:5">
      <c r="E171" s="126"/>
    </row>
    <row r="172" customHeight="1" spans="5:5">
      <c r="E172" s="126"/>
    </row>
    <row r="173" customHeight="1" spans="5:5">
      <c r="E173" s="126"/>
    </row>
    <row r="174" customHeight="1" spans="5:5">
      <c r="E174" s="126"/>
    </row>
    <row r="175" customHeight="1" spans="5:5">
      <c r="E175" s="126"/>
    </row>
    <row r="176" customHeight="1" spans="5:5">
      <c r="E176" s="126"/>
    </row>
    <row r="177" customHeight="1" spans="5:5">
      <c r="E177" s="126"/>
    </row>
    <row r="178" customHeight="1" spans="5:5">
      <c r="E178" s="126"/>
    </row>
    <row r="179" customHeight="1" spans="5:5">
      <c r="E179" s="126"/>
    </row>
    <row r="180" customHeight="1" spans="5:5">
      <c r="E180" s="126"/>
    </row>
    <row r="181" customHeight="1" spans="5:5">
      <c r="E181" s="126"/>
    </row>
    <row r="182" customHeight="1" spans="5:5">
      <c r="E182" s="126"/>
    </row>
    <row r="183" customHeight="1" spans="5:5">
      <c r="E183" s="126"/>
    </row>
    <row r="184" customHeight="1" spans="5:5">
      <c r="E184" s="126"/>
    </row>
    <row r="185" customHeight="1" spans="5:5">
      <c r="E185" s="126"/>
    </row>
    <row r="186" customHeight="1" spans="5:5">
      <c r="E186" s="126"/>
    </row>
    <row r="187" customHeight="1" spans="5:5">
      <c r="E187" s="126"/>
    </row>
    <row r="188" customHeight="1" spans="5:5">
      <c r="E188" s="126"/>
    </row>
    <row r="189" customHeight="1" spans="5:5">
      <c r="E189" s="126"/>
    </row>
    <row r="190" customHeight="1" spans="5:5">
      <c r="E190" s="126"/>
    </row>
    <row r="191" customHeight="1" spans="5:5">
      <c r="E191" s="126"/>
    </row>
    <row r="192" customHeight="1" spans="5:5">
      <c r="E192" s="126"/>
    </row>
    <row r="193" customHeight="1" spans="5:5">
      <c r="E193" s="126"/>
    </row>
    <row r="194" customHeight="1" spans="5:5">
      <c r="E194" s="126"/>
    </row>
    <row r="195" customHeight="1" spans="5:5">
      <c r="E195" s="126"/>
    </row>
    <row r="196" customHeight="1" spans="5:5">
      <c r="E196" s="126"/>
    </row>
    <row r="197" customHeight="1" spans="5:5">
      <c r="E197" s="126"/>
    </row>
    <row r="198" customHeight="1" spans="5:5">
      <c r="E198" s="126"/>
    </row>
    <row r="199" customHeight="1" spans="5:5">
      <c r="E199" s="126"/>
    </row>
    <row r="200" customHeight="1" spans="5:5">
      <c r="E200" s="126"/>
    </row>
    <row r="201" customHeight="1" spans="5:5">
      <c r="E201" s="126"/>
    </row>
    <row r="202" customHeight="1" spans="5:5">
      <c r="E202" s="126"/>
    </row>
    <row r="203" customHeight="1" spans="5:5">
      <c r="E203" s="126"/>
    </row>
    <row r="204" customHeight="1" spans="5:5">
      <c r="E204" s="126"/>
    </row>
    <row r="205" customHeight="1" spans="5:5">
      <c r="E205" s="126"/>
    </row>
    <row r="206" customHeight="1" spans="5:5">
      <c r="E206" s="126"/>
    </row>
    <row r="207" customHeight="1" spans="5:5">
      <c r="E207" s="126"/>
    </row>
    <row r="208" customHeight="1" spans="5:5">
      <c r="E208" s="126"/>
    </row>
    <row r="209" customHeight="1" spans="5:5">
      <c r="E209" s="126"/>
    </row>
    <row r="210" customHeight="1" spans="5:5">
      <c r="E210" s="126"/>
    </row>
    <row r="211" customHeight="1" spans="5:5">
      <c r="E211" s="126"/>
    </row>
    <row r="212" customHeight="1" spans="5:5">
      <c r="E212" s="126"/>
    </row>
    <row r="213" customHeight="1" spans="5:5">
      <c r="E213" s="126"/>
    </row>
    <row r="214" customHeight="1" spans="5:5">
      <c r="E214" s="126"/>
    </row>
    <row r="215" customHeight="1" spans="5:5">
      <c r="E215" s="126"/>
    </row>
    <row r="216" customHeight="1" spans="5:5">
      <c r="E216" s="126"/>
    </row>
    <row r="217" customHeight="1" spans="5:5">
      <c r="E217" s="126"/>
    </row>
    <row r="218" customHeight="1" spans="5:5">
      <c r="E218" s="126"/>
    </row>
    <row r="219" customHeight="1" spans="5:5">
      <c r="E219" s="126"/>
    </row>
    <row r="220" customHeight="1" spans="5:5">
      <c r="E220" s="126"/>
    </row>
    <row r="221" customHeight="1" spans="5:5">
      <c r="E221" s="126"/>
    </row>
    <row r="222" customHeight="1" spans="5:5">
      <c r="E222" s="126"/>
    </row>
    <row r="223" customHeight="1" spans="5:5">
      <c r="E223" s="126"/>
    </row>
    <row r="224" customHeight="1" spans="5:5">
      <c r="E224" s="126"/>
    </row>
    <row r="225" customHeight="1" spans="5:5">
      <c r="E225" s="126"/>
    </row>
    <row r="226" customHeight="1" spans="5:5">
      <c r="E226" s="126"/>
    </row>
    <row r="227" customHeight="1" spans="5:5">
      <c r="E227" s="126"/>
    </row>
    <row r="228" customHeight="1" spans="5:5">
      <c r="E228" s="126"/>
    </row>
    <row r="229" customHeight="1" spans="5:5">
      <c r="E229" s="126"/>
    </row>
    <row r="230" customHeight="1" spans="5:5">
      <c r="E230" s="126"/>
    </row>
    <row r="231" customHeight="1" spans="5:5">
      <c r="E231" s="126"/>
    </row>
    <row r="232" customHeight="1" spans="5:5">
      <c r="E232" s="126"/>
    </row>
    <row r="233" customHeight="1" spans="5:5">
      <c r="E233" s="126"/>
    </row>
    <row r="234" customHeight="1" spans="5:5">
      <c r="E234" s="126"/>
    </row>
    <row r="235" customHeight="1" spans="5:5">
      <c r="E235" s="126"/>
    </row>
    <row r="236" customHeight="1" spans="5:5">
      <c r="E236" s="126"/>
    </row>
    <row r="237" customHeight="1" spans="5:5">
      <c r="E237" s="126"/>
    </row>
    <row r="238" customHeight="1" spans="5:5">
      <c r="E238" s="126"/>
    </row>
    <row r="239" customHeight="1" spans="5:5">
      <c r="E239" s="126"/>
    </row>
    <row r="240" customHeight="1" spans="5:5">
      <c r="E240" s="126"/>
    </row>
    <row r="241" customHeight="1" spans="5:5">
      <c r="E241" s="126"/>
    </row>
    <row r="242" customHeight="1" spans="5:5">
      <c r="E242" s="126"/>
    </row>
    <row r="243" customHeight="1" spans="5:5">
      <c r="E243" s="126"/>
    </row>
    <row r="244" customHeight="1" spans="5:5">
      <c r="E244" s="126"/>
    </row>
    <row r="245" customHeight="1" spans="5:5">
      <c r="E245" s="126"/>
    </row>
    <row r="246" customHeight="1" spans="5:5">
      <c r="E246" s="126"/>
    </row>
    <row r="247" customHeight="1" spans="5:5">
      <c r="E247" s="126"/>
    </row>
    <row r="248" customHeight="1" spans="5:5">
      <c r="E248" s="126"/>
    </row>
    <row r="249" customHeight="1" spans="5:5">
      <c r="E249" s="126"/>
    </row>
    <row r="250" customHeight="1" spans="5:5">
      <c r="E250" s="126"/>
    </row>
    <row r="251" customHeight="1" spans="5:5">
      <c r="E251" s="126"/>
    </row>
    <row r="252" customHeight="1" spans="5:5">
      <c r="E252" s="126"/>
    </row>
    <row r="253" customHeight="1" spans="5:5">
      <c r="E253" s="126"/>
    </row>
    <row r="254" customHeight="1" spans="5:5">
      <c r="E254" s="126"/>
    </row>
    <row r="255" customHeight="1" spans="5:5">
      <c r="E255" s="126"/>
    </row>
    <row r="256" customHeight="1" spans="5:5">
      <c r="E256" s="126"/>
    </row>
    <row r="257" customHeight="1" spans="5:5">
      <c r="E257" s="126"/>
    </row>
    <row r="258" customHeight="1" spans="5:5">
      <c r="E258" s="126"/>
    </row>
    <row r="259" customHeight="1" spans="5:5">
      <c r="E259" s="126"/>
    </row>
    <row r="260" customHeight="1" spans="5:5">
      <c r="E260" s="126"/>
    </row>
    <row r="261" customHeight="1" spans="5:5">
      <c r="E261" s="126"/>
    </row>
    <row r="262" customHeight="1" spans="5:5">
      <c r="E262" s="126"/>
    </row>
    <row r="263" customHeight="1" spans="5:5">
      <c r="E263" s="126"/>
    </row>
    <row r="264" customHeight="1" spans="5:5">
      <c r="E264" s="126"/>
    </row>
    <row r="265" customHeight="1" spans="5:5">
      <c r="E265" s="126"/>
    </row>
    <row r="266" customHeight="1" spans="5:5">
      <c r="E266" s="126"/>
    </row>
    <row r="267" customHeight="1" spans="5:5">
      <c r="E267" s="126"/>
    </row>
    <row r="268" customHeight="1" spans="5:5">
      <c r="E268" s="126"/>
    </row>
    <row r="269" customHeight="1" spans="5:5">
      <c r="E269" s="126"/>
    </row>
    <row r="270" customHeight="1" spans="5:5">
      <c r="E270" s="126"/>
    </row>
    <row r="271" customHeight="1" spans="5:5">
      <c r="E271" s="126"/>
    </row>
    <row r="272" customHeight="1" spans="5:5">
      <c r="E272" s="126"/>
    </row>
    <row r="273" customHeight="1" spans="5:5">
      <c r="E273" s="126"/>
    </row>
    <row r="274" customHeight="1" spans="5:5">
      <c r="E274" s="126"/>
    </row>
    <row r="275" customHeight="1" spans="5:5">
      <c r="E275" s="126"/>
    </row>
    <row r="276" customHeight="1" spans="5:5">
      <c r="E276" s="126"/>
    </row>
    <row r="277" customHeight="1" spans="5:5">
      <c r="E277" s="126"/>
    </row>
    <row r="278" customHeight="1" spans="5:5">
      <c r="E278" s="126"/>
    </row>
    <row r="279" customHeight="1" spans="5:5">
      <c r="E279" s="126"/>
    </row>
    <row r="280" customHeight="1" spans="5:5">
      <c r="E280" s="126"/>
    </row>
    <row r="281" customHeight="1" spans="5:5">
      <c r="E281" s="126"/>
    </row>
    <row r="282" customHeight="1" spans="5:5">
      <c r="E282" s="126"/>
    </row>
    <row r="283" customHeight="1" spans="5:5">
      <c r="E283" s="126"/>
    </row>
    <row r="284" customHeight="1" spans="5:5">
      <c r="E284" s="126"/>
    </row>
    <row r="285" customHeight="1" spans="5:5">
      <c r="E285" s="126"/>
    </row>
    <row r="286" customHeight="1" spans="5:5">
      <c r="E286" s="126"/>
    </row>
    <row r="287" customHeight="1" spans="5:5">
      <c r="E287" s="126"/>
    </row>
    <row r="288" customHeight="1" spans="5:5">
      <c r="E288" s="126"/>
    </row>
    <row r="289" customHeight="1" spans="5:5">
      <c r="E289" s="126"/>
    </row>
    <row r="290" customHeight="1" spans="5:5">
      <c r="E290" s="126"/>
    </row>
    <row r="291" customHeight="1" spans="5:5">
      <c r="E291" s="126"/>
    </row>
    <row r="292" customHeight="1" spans="5:5">
      <c r="E292" s="126"/>
    </row>
    <row r="293" customHeight="1" spans="5:5">
      <c r="E293" s="126"/>
    </row>
    <row r="294" customHeight="1" spans="5:5">
      <c r="E294" s="126"/>
    </row>
    <row r="295" customHeight="1" spans="5:5">
      <c r="E295" s="126"/>
    </row>
    <row r="296" customHeight="1" spans="5:5">
      <c r="E296" s="126"/>
    </row>
    <row r="297" customHeight="1" spans="5:5">
      <c r="E297" s="126"/>
    </row>
    <row r="298" customHeight="1" spans="5:5">
      <c r="E298" s="126"/>
    </row>
    <row r="299" customHeight="1" spans="5:5">
      <c r="E299" s="126"/>
    </row>
    <row r="300" customHeight="1" spans="5:5">
      <c r="E300" s="126"/>
    </row>
    <row r="301" customHeight="1" spans="5:5">
      <c r="E301" s="126"/>
    </row>
    <row r="302" customHeight="1" spans="5:5">
      <c r="E302" s="126"/>
    </row>
    <row r="303" customHeight="1" spans="5:5">
      <c r="E303" s="126"/>
    </row>
    <row r="304" customHeight="1" spans="5:5">
      <c r="E304" s="126"/>
    </row>
    <row r="305" customHeight="1" spans="5:5">
      <c r="E305" s="126"/>
    </row>
    <row r="306" customHeight="1" spans="5:5">
      <c r="E306" s="126"/>
    </row>
    <row r="307" customHeight="1" spans="5:5">
      <c r="E307" s="126"/>
    </row>
    <row r="308" customHeight="1" spans="5:5">
      <c r="E308" s="126"/>
    </row>
    <row r="309" customHeight="1" spans="5:5">
      <c r="E309" s="126"/>
    </row>
    <row r="310" customHeight="1" spans="5:5">
      <c r="E310" s="126"/>
    </row>
    <row r="311" customHeight="1" spans="5:5">
      <c r="E311" s="126"/>
    </row>
    <row r="312" customHeight="1" spans="5:5">
      <c r="E312" s="126"/>
    </row>
    <row r="313" customHeight="1" spans="5:5">
      <c r="E313" s="126"/>
    </row>
    <row r="314" customHeight="1" spans="5:5">
      <c r="E314" s="126"/>
    </row>
    <row r="315" customHeight="1" spans="5:5">
      <c r="E315" s="126"/>
    </row>
    <row r="316" customHeight="1" spans="5:5">
      <c r="E316" s="126"/>
    </row>
    <row r="317" customHeight="1" spans="5:5">
      <c r="E317" s="126"/>
    </row>
    <row r="318" customHeight="1" spans="5:5">
      <c r="E318" s="126"/>
    </row>
    <row r="319" customHeight="1" spans="5:5">
      <c r="E319" s="126"/>
    </row>
    <row r="320" customHeight="1" spans="5:5">
      <c r="E320" s="126"/>
    </row>
    <row r="321" customHeight="1" spans="5:5">
      <c r="E321" s="126"/>
    </row>
    <row r="322" customHeight="1" spans="5:5">
      <c r="E322" s="126"/>
    </row>
    <row r="323" customHeight="1" spans="5:5">
      <c r="E323" s="126"/>
    </row>
    <row r="324" customHeight="1" spans="5:5">
      <c r="E324" s="126"/>
    </row>
    <row r="325" customHeight="1" spans="5:5">
      <c r="E325" s="126"/>
    </row>
    <row r="326" customHeight="1" spans="5:5">
      <c r="E326" s="126"/>
    </row>
    <row r="327" customHeight="1" spans="5:5">
      <c r="E327" s="126"/>
    </row>
    <row r="328" customHeight="1" spans="5:5">
      <c r="E328" s="126"/>
    </row>
    <row r="329" customHeight="1" spans="5:5">
      <c r="E329" s="126"/>
    </row>
    <row r="330" customHeight="1" spans="5:5">
      <c r="E330" s="126"/>
    </row>
    <row r="331" customHeight="1" spans="5:5">
      <c r="E331" s="126"/>
    </row>
    <row r="332" customHeight="1" spans="5:5">
      <c r="E332" s="126"/>
    </row>
    <row r="333" customHeight="1" spans="5:5">
      <c r="E333" s="126"/>
    </row>
    <row r="334" customHeight="1" spans="5:5">
      <c r="E334" s="126"/>
    </row>
    <row r="335" customHeight="1" spans="5:5">
      <c r="E335" s="126"/>
    </row>
    <row r="336" customHeight="1" spans="5:5">
      <c r="E336" s="126"/>
    </row>
    <row r="337" customHeight="1" spans="5:5">
      <c r="E337" s="126"/>
    </row>
    <row r="338" customHeight="1" spans="5:5">
      <c r="E338" s="126"/>
    </row>
    <row r="339" customHeight="1" spans="5:5">
      <c r="E339" s="126"/>
    </row>
    <row r="340" customHeight="1" spans="5:5">
      <c r="E340" s="126"/>
    </row>
    <row r="341" customHeight="1" spans="5:5">
      <c r="E341" s="126"/>
    </row>
    <row r="342" customHeight="1" spans="5:5">
      <c r="E342" s="126"/>
    </row>
    <row r="343" customHeight="1" spans="5:5">
      <c r="E343" s="126"/>
    </row>
    <row r="344" customHeight="1" spans="5:5">
      <c r="E344" s="126"/>
    </row>
    <row r="345" customHeight="1" spans="5:5">
      <c r="E345" s="126"/>
    </row>
    <row r="346" customHeight="1" spans="5:5">
      <c r="E346" s="126"/>
    </row>
    <row r="347" customHeight="1" spans="5:5">
      <c r="E347" s="126"/>
    </row>
    <row r="348" customHeight="1" spans="5:5">
      <c r="E348" s="126"/>
    </row>
    <row r="349" customHeight="1" spans="5:5">
      <c r="E349" s="126"/>
    </row>
    <row r="350" customHeight="1" spans="5:5">
      <c r="E350" s="126"/>
    </row>
    <row r="351" customHeight="1" spans="5:5">
      <c r="E351" s="126"/>
    </row>
    <row r="352" customHeight="1" spans="5:5">
      <c r="E352" s="126"/>
    </row>
    <row r="353" customHeight="1" spans="5:5">
      <c r="E353" s="126"/>
    </row>
    <row r="354" customHeight="1" spans="5:5">
      <c r="E354" s="126"/>
    </row>
    <row r="355" customHeight="1" spans="5:5">
      <c r="E355" s="126"/>
    </row>
    <row r="356" customHeight="1" spans="5:5">
      <c r="E356" s="126"/>
    </row>
    <row r="357" customHeight="1" spans="5:5">
      <c r="E357" s="126"/>
    </row>
    <row r="358" customHeight="1" spans="5:5">
      <c r="E358" s="126"/>
    </row>
    <row r="359" customHeight="1" spans="5:5">
      <c r="E359" s="126"/>
    </row>
    <row r="360" customHeight="1" spans="5:5">
      <c r="E360" s="126"/>
    </row>
    <row r="361" customHeight="1" spans="5:5">
      <c r="E361" s="126"/>
    </row>
    <row r="362" customHeight="1" spans="5:5">
      <c r="E362" s="126"/>
    </row>
    <row r="363" customHeight="1" spans="5:5">
      <c r="E363" s="126"/>
    </row>
    <row r="364" customHeight="1" spans="5:5">
      <c r="E364" s="126"/>
    </row>
    <row r="365" customHeight="1" spans="5:5">
      <c r="E365" s="126"/>
    </row>
    <row r="366" customHeight="1" spans="5:5">
      <c r="E366" s="126"/>
    </row>
    <row r="367" customHeight="1" spans="5:5">
      <c r="E367" s="126"/>
    </row>
    <row r="368" customHeight="1" spans="5:5">
      <c r="E368" s="126"/>
    </row>
    <row r="369" customHeight="1" spans="5:5">
      <c r="E369" s="126"/>
    </row>
    <row r="370" customHeight="1" spans="5:5">
      <c r="E370" s="126"/>
    </row>
    <row r="371" customHeight="1" spans="5:5">
      <c r="E371" s="126"/>
    </row>
    <row r="372" customHeight="1" spans="5:5">
      <c r="E372" s="126"/>
    </row>
    <row r="373" customHeight="1" spans="5:5">
      <c r="E373" s="126"/>
    </row>
    <row r="374" customHeight="1" spans="5:5">
      <c r="E374" s="126"/>
    </row>
    <row r="375" customHeight="1" spans="5:5">
      <c r="E375" s="126"/>
    </row>
    <row r="376" customHeight="1" spans="5:5">
      <c r="E376" s="126"/>
    </row>
    <row r="377" customHeight="1" spans="5:5">
      <c r="E377" s="126"/>
    </row>
    <row r="378" customHeight="1" spans="5:5">
      <c r="E378" s="126"/>
    </row>
    <row r="379" customHeight="1" spans="5:5">
      <c r="E379" s="126"/>
    </row>
    <row r="380" customHeight="1" spans="5:5">
      <c r="E380" s="126"/>
    </row>
    <row r="381" customHeight="1" spans="5:5">
      <c r="E381" s="126"/>
    </row>
    <row r="382" customHeight="1" spans="5:5">
      <c r="E382" s="126"/>
    </row>
    <row r="383" customHeight="1" spans="5:5">
      <c r="E383" s="126"/>
    </row>
    <row r="384" customHeight="1" spans="5:5">
      <c r="E384" s="126"/>
    </row>
    <row r="385" customHeight="1" spans="5:5">
      <c r="E385" s="126"/>
    </row>
    <row r="386" customHeight="1" spans="5:5">
      <c r="E386" s="126"/>
    </row>
    <row r="387" customHeight="1" spans="5:5">
      <c r="E387" s="126"/>
    </row>
    <row r="388" customHeight="1" spans="5:5">
      <c r="E388" s="126"/>
    </row>
    <row r="389" customHeight="1" spans="5:5">
      <c r="E389" s="126"/>
    </row>
    <row r="390" customHeight="1" spans="5:5">
      <c r="E390" s="126"/>
    </row>
    <row r="391" customHeight="1" spans="5:5">
      <c r="E391" s="126"/>
    </row>
    <row r="392" customHeight="1" spans="5:5">
      <c r="E392" s="126"/>
    </row>
    <row r="393" customHeight="1" spans="5:5">
      <c r="E393" s="126"/>
    </row>
    <row r="394" customHeight="1" spans="5:5">
      <c r="E394" s="126"/>
    </row>
    <row r="395" customHeight="1" spans="5:5">
      <c r="E395" s="126"/>
    </row>
    <row r="396" customHeight="1" spans="5:5">
      <c r="E396" s="126"/>
    </row>
    <row r="397" customHeight="1" spans="5:5">
      <c r="E397" s="126"/>
    </row>
    <row r="398" customHeight="1" spans="5:5">
      <c r="E398" s="126"/>
    </row>
    <row r="399" customHeight="1" spans="5:5">
      <c r="E399" s="126"/>
    </row>
    <row r="400" customHeight="1" spans="5:5">
      <c r="E400" s="126"/>
    </row>
    <row r="401" customHeight="1" spans="5:5">
      <c r="E401" s="126"/>
    </row>
    <row r="402" customHeight="1" spans="5:5">
      <c r="E402" s="126"/>
    </row>
    <row r="403" customHeight="1" spans="5:5">
      <c r="E403" s="126"/>
    </row>
    <row r="404" customHeight="1" spans="5:5">
      <c r="E404" s="126"/>
    </row>
    <row r="405" customHeight="1" spans="5:5">
      <c r="E405" s="126"/>
    </row>
    <row r="406" customHeight="1" spans="5:5">
      <c r="E406" s="126"/>
    </row>
    <row r="407" customHeight="1" spans="5:5">
      <c r="E407" s="126"/>
    </row>
    <row r="408" customHeight="1" spans="5:5">
      <c r="E408" s="126"/>
    </row>
    <row r="409" customHeight="1" spans="5:5">
      <c r="E409" s="126"/>
    </row>
    <row r="410" customHeight="1" spans="5:5">
      <c r="E410" s="126"/>
    </row>
    <row r="411" customHeight="1" spans="5:5">
      <c r="E411" s="126"/>
    </row>
    <row r="412" customHeight="1" spans="5:5">
      <c r="E412" s="126"/>
    </row>
    <row r="413" customHeight="1" spans="5:5">
      <c r="E413" s="126"/>
    </row>
    <row r="414" customHeight="1" spans="5:5">
      <c r="E414" s="126"/>
    </row>
    <row r="415" customHeight="1" spans="5:5">
      <c r="E415" s="126"/>
    </row>
    <row r="416" customHeight="1" spans="5:5">
      <c r="E416" s="126"/>
    </row>
    <row r="417" customHeight="1" spans="5:5">
      <c r="E417" s="126"/>
    </row>
    <row r="418" customHeight="1" spans="5:5">
      <c r="E418" s="126"/>
    </row>
    <row r="419" customHeight="1" spans="5:5">
      <c r="E419" s="126"/>
    </row>
    <row r="420" customHeight="1" spans="5:5">
      <c r="E420" s="126"/>
    </row>
    <row r="421" customHeight="1" spans="5:5">
      <c r="E421" s="126"/>
    </row>
    <row r="422" customHeight="1" spans="5:5">
      <c r="E422" s="126"/>
    </row>
    <row r="423" customHeight="1" spans="5:5">
      <c r="E423" s="126"/>
    </row>
    <row r="424" customHeight="1" spans="5:5">
      <c r="E424" s="126"/>
    </row>
    <row r="425" customHeight="1" spans="5:5">
      <c r="E425" s="126"/>
    </row>
    <row r="426" customHeight="1" spans="5:5">
      <c r="E426" s="126"/>
    </row>
    <row r="427" customHeight="1" spans="5:5">
      <c r="E427" s="126"/>
    </row>
    <row r="428" customHeight="1" spans="5:5">
      <c r="E428" s="126"/>
    </row>
    <row r="429" customHeight="1" spans="5:5">
      <c r="E429" s="126"/>
    </row>
    <row r="430" customHeight="1" spans="5:5">
      <c r="E430" s="126"/>
    </row>
    <row r="431" customHeight="1" spans="5:5">
      <c r="E431" s="126"/>
    </row>
    <row r="432" customHeight="1" spans="5:5">
      <c r="E432" s="126"/>
    </row>
    <row r="433" customHeight="1" spans="5:5">
      <c r="E433" s="126"/>
    </row>
    <row r="434" customHeight="1" spans="5:5">
      <c r="E434" s="126"/>
    </row>
    <row r="435" customHeight="1" spans="5:5">
      <c r="E435" s="126"/>
    </row>
    <row r="436" customHeight="1" spans="5:5">
      <c r="E436" s="126"/>
    </row>
    <row r="437" customHeight="1" spans="5:5">
      <c r="E437" s="126"/>
    </row>
    <row r="438" customHeight="1" spans="5:5">
      <c r="E438" s="126"/>
    </row>
    <row r="439" customHeight="1" spans="5:5">
      <c r="E439" s="126"/>
    </row>
    <row r="440" customHeight="1" spans="5:5">
      <c r="E440" s="126"/>
    </row>
    <row r="441" customHeight="1" spans="5:5">
      <c r="E441" s="126"/>
    </row>
    <row r="442" customHeight="1" spans="5:5">
      <c r="E442" s="126"/>
    </row>
    <row r="443" customHeight="1" spans="5:5">
      <c r="E443" s="126"/>
    </row>
    <row r="444" customHeight="1" spans="5:5">
      <c r="E444" s="126"/>
    </row>
    <row r="445" customHeight="1" spans="5:5">
      <c r="E445" s="126"/>
    </row>
    <row r="446" customHeight="1" spans="5:5">
      <c r="E446" s="126"/>
    </row>
    <row r="447" customHeight="1" spans="5:5">
      <c r="E447" s="126"/>
    </row>
    <row r="448" customHeight="1" spans="5:5">
      <c r="E448" s="126"/>
    </row>
    <row r="449" customHeight="1" spans="5:5">
      <c r="E449" s="126"/>
    </row>
    <row r="450" customHeight="1" spans="5:5">
      <c r="E450" s="126"/>
    </row>
    <row r="451" customHeight="1" spans="5:5">
      <c r="E451" s="126"/>
    </row>
    <row r="452" customHeight="1" spans="5:5">
      <c r="E452" s="126"/>
    </row>
    <row r="453" customHeight="1" spans="5:5">
      <c r="E453" s="126"/>
    </row>
    <row r="454" customHeight="1" spans="5:5">
      <c r="E454" s="126"/>
    </row>
    <row r="455" customHeight="1" spans="5:5">
      <c r="E455" s="126"/>
    </row>
    <row r="456" customHeight="1" spans="5:5">
      <c r="E456" s="126"/>
    </row>
    <row r="457" customHeight="1" spans="5:5">
      <c r="E457" s="126"/>
    </row>
    <row r="458" customHeight="1" spans="5:5">
      <c r="E458" s="126"/>
    </row>
    <row r="459" customHeight="1" spans="5:5">
      <c r="E459" s="126"/>
    </row>
    <row r="460" customHeight="1" spans="5:5">
      <c r="E460" s="126"/>
    </row>
    <row r="461" customHeight="1" spans="5:5">
      <c r="E461" s="126"/>
    </row>
    <row r="462" customHeight="1" spans="5:5">
      <c r="E462" s="126"/>
    </row>
    <row r="463" customHeight="1" spans="5:5">
      <c r="E463" s="126"/>
    </row>
    <row r="464" customHeight="1" spans="5:5">
      <c r="E464" s="126"/>
    </row>
    <row r="465" customHeight="1" spans="5:5">
      <c r="E465" s="126"/>
    </row>
    <row r="466" customHeight="1" spans="5:5">
      <c r="E466" s="126"/>
    </row>
    <row r="467" customHeight="1" spans="5:5">
      <c r="E467" s="126"/>
    </row>
    <row r="468" customHeight="1" spans="5:5">
      <c r="E468" s="126"/>
    </row>
    <row r="469" customHeight="1" spans="5:5">
      <c r="E469" s="126"/>
    </row>
    <row r="470" customHeight="1" spans="5:5">
      <c r="E470" s="126"/>
    </row>
    <row r="471" customHeight="1" spans="5:5">
      <c r="E471" s="126"/>
    </row>
    <row r="472" customHeight="1" spans="5:5">
      <c r="E472" s="126"/>
    </row>
    <row r="473" customHeight="1" spans="5:5">
      <c r="E473" s="126"/>
    </row>
    <row r="474" customHeight="1" spans="5:5">
      <c r="E474" s="126"/>
    </row>
    <row r="475" customHeight="1" spans="5:5">
      <c r="E475" s="126"/>
    </row>
    <row r="476" customHeight="1" spans="5:5">
      <c r="E476" s="126"/>
    </row>
    <row r="477" customHeight="1" spans="5:5">
      <c r="E477" s="126"/>
    </row>
    <row r="478" customHeight="1" spans="5:5">
      <c r="E478" s="126"/>
    </row>
    <row r="479" customHeight="1" spans="5:5">
      <c r="E479" s="126"/>
    </row>
    <row r="480" customHeight="1" spans="5:5">
      <c r="E480" s="126"/>
    </row>
    <row r="481" customHeight="1" spans="5:5">
      <c r="E481" s="126"/>
    </row>
    <row r="482" customHeight="1" spans="5:5">
      <c r="E482" s="126"/>
    </row>
    <row r="483" customHeight="1" spans="5:5">
      <c r="E483" s="126"/>
    </row>
    <row r="484" customHeight="1" spans="5:5">
      <c r="E484" s="126"/>
    </row>
    <row r="485" customHeight="1" spans="5:5">
      <c r="E485" s="126"/>
    </row>
    <row r="486" customHeight="1" spans="5:5">
      <c r="E486" s="126"/>
    </row>
    <row r="487" customHeight="1" spans="5:5">
      <c r="E487" s="126"/>
    </row>
    <row r="488" customHeight="1" spans="5:5">
      <c r="E488" s="126"/>
    </row>
    <row r="489" customHeight="1" spans="5:5">
      <c r="E489" s="126"/>
    </row>
    <row r="490" customHeight="1" spans="5:5">
      <c r="E490" s="126"/>
    </row>
    <row r="491" customHeight="1" spans="5:5">
      <c r="E491" s="126"/>
    </row>
    <row r="492" customHeight="1" spans="5:5">
      <c r="E492" s="126"/>
    </row>
    <row r="493" customHeight="1" spans="5:5">
      <c r="E493" s="126"/>
    </row>
    <row r="494" customHeight="1" spans="5:5">
      <c r="E494" s="126"/>
    </row>
    <row r="495" customHeight="1" spans="5:5">
      <c r="E495" s="126"/>
    </row>
    <row r="496" customHeight="1" spans="5:5">
      <c r="E496" s="126"/>
    </row>
    <row r="497" customHeight="1" spans="5:5">
      <c r="E497" s="126"/>
    </row>
    <row r="498" customHeight="1" spans="5:5">
      <c r="E498" s="126"/>
    </row>
    <row r="499" customHeight="1" spans="5:5">
      <c r="E499" s="126"/>
    </row>
    <row r="500" customHeight="1" spans="5:5">
      <c r="E500" s="126"/>
    </row>
    <row r="501" customHeight="1" spans="5:5">
      <c r="E501" s="126"/>
    </row>
    <row r="502" customHeight="1" spans="5:5">
      <c r="E502" s="126"/>
    </row>
    <row r="503" customHeight="1" spans="5:5">
      <c r="E503" s="126"/>
    </row>
    <row r="504" customHeight="1" spans="5:5">
      <c r="E504" s="126"/>
    </row>
    <row r="505" customHeight="1" spans="5:5">
      <c r="E505" s="126"/>
    </row>
    <row r="506" customHeight="1" spans="5:5">
      <c r="E506" s="126"/>
    </row>
    <row r="507" customHeight="1" spans="5:5">
      <c r="E507" s="126"/>
    </row>
    <row r="508" customHeight="1" spans="5:5">
      <c r="E508" s="126"/>
    </row>
    <row r="509" customHeight="1" spans="5:5">
      <c r="E509" s="126"/>
    </row>
    <row r="510" customHeight="1" spans="5:5">
      <c r="E510" s="126"/>
    </row>
    <row r="511" customHeight="1" spans="5:5">
      <c r="E511" s="126"/>
    </row>
    <row r="512" customHeight="1" spans="5:5">
      <c r="E512" s="126"/>
    </row>
    <row r="513" customHeight="1" spans="5:5">
      <c r="E513" s="126"/>
    </row>
    <row r="514" customHeight="1" spans="5:5">
      <c r="E514" s="126"/>
    </row>
    <row r="515" customHeight="1" spans="5:5">
      <c r="E515" s="126"/>
    </row>
    <row r="516" customHeight="1" spans="5:5">
      <c r="E516" s="126"/>
    </row>
    <row r="517" customHeight="1" spans="5:5">
      <c r="E517" s="126"/>
    </row>
    <row r="518" customHeight="1" spans="5:5">
      <c r="E518" s="126"/>
    </row>
    <row r="519" customHeight="1" spans="5:5">
      <c r="E519" s="126"/>
    </row>
    <row r="520" customHeight="1" spans="5:5">
      <c r="E520" s="126"/>
    </row>
    <row r="521" customHeight="1" spans="5:5">
      <c r="E521" s="126"/>
    </row>
    <row r="522" customHeight="1" spans="5:5">
      <c r="E522" s="126"/>
    </row>
    <row r="523" customHeight="1" spans="5:5">
      <c r="E523" s="126"/>
    </row>
    <row r="524" customHeight="1" spans="5:5">
      <c r="E524" s="126"/>
    </row>
    <row r="525" customHeight="1" spans="5:5">
      <c r="E525" s="126"/>
    </row>
    <row r="526" customHeight="1" spans="5:5">
      <c r="E526" s="126"/>
    </row>
    <row r="527" customHeight="1" spans="5:5">
      <c r="E527" s="126"/>
    </row>
    <row r="528" customHeight="1" spans="5:5">
      <c r="E528" s="126"/>
    </row>
    <row r="529" customHeight="1" spans="5:5">
      <c r="E529" s="126"/>
    </row>
    <row r="530" customHeight="1" spans="5:5">
      <c r="E530" s="126"/>
    </row>
    <row r="531" customHeight="1" spans="5:5">
      <c r="E531" s="126"/>
    </row>
    <row r="532" customHeight="1" spans="5:5">
      <c r="E532" s="126"/>
    </row>
    <row r="533" customHeight="1" spans="5:5">
      <c r="E533" s="126"/>
    </row>
    <row r="534" customHeight="1" spans="5:5">
      <c r="E534" s="126"/>
    </row>
    <row r="535" customHeight="1" spans="5:5">
      <c r="E535" s="126"/>
    </row>
    <row r="536" customHeight="1" spans="5:5">
      <c r="E536" s="126"/>
    </row>
    <row r="537" customHeight="1" spans="5:5">
      <c r="E537" s="126"/>
    </row>
    <row r="538" customHeight="1" spans="5:5">
      <c r="E538" s="126"/>
    </row>
    <row r="539" customHeight="1" spans="5:5">
      <c r="E539" s="126"/>
    </row>
    <row r="540" customHeight="1" spans="5:5">
      <c r="E540" s="126"/>
    </row>
    <row r="541" customHeight="1" spans="5:5">
      <c r="E541" s="126"/>
    </row>
    <row r="542" customHeight="1" spans="5:5">
      <c r="E542" s="126"/>
    </row>
    <row r="543" customHeight="1" spans="5:5">
      <c r="E543" s="126"/>
    </row>
    <row r="544" customHeight="1" spans="5:5">
      <c r="E544" s="126"/>
    </row>
    <row r="545" customHeight="1" spans="5:5">
      <c r="E545" s="126"/>
    </row>
    <row r="546" customHeight="1" spans="5:5">
      <c r="E546" s="126"/>
    </row>
    <row r="547" customHeight="1" spans="5:5">
      <c r="E547" s="126"/>
    </row>
    <row r="548" customHeight="1" spans="5:5">
      <c r="E548" s="126"/>
    </row>
    <row r="549" customHeight="1" spans="5:5">
      <c r="E549" s="126"/>
    </row>
    <row r="550" customHeight="1" spans="5:5">
      <c r="E550" s="126"/>
    </row>
    <row r="551" customHeight="1" spans="5:5">
      <c r="E551" s="126"/>
    </row>
    <row r="552" customHeight="1" spans="5:5">
      <c r="E552" s="126"/>
    </row>
    <row r="553" customHeight="1" spans="5:5">
      <c r="E553" s="126"/>
    </row>
    <row r="554" customHeight="1" spans="5:5">
      <c r="E554" s="126"/>
    </row>
    <row r="555" customHeight="1" spans="5:5">
      <c r="E555" s="126"/>
    </row>
    <row r="556" customHeight="1" spans="5:5">
      <c r="E556" s="126"/>
    </row>
    <row r="557" customHeight="1" spans="5:5">
      <c r="E557" s="126"/>
    </row>
    <row r="558" customHeight="1" spans="5:5">
      <c r="E558" s="126"/>
    </row>
    <row r="559" customHeight="1" spans="5:5">
      <c r="E559" s="126"/>
    </row>
    <row r="560" customHeight="1" spans="5:5">
      <c r="E560" s="126"/>
    </row>
    <row r="561" customHeight="1" spans="5:5">
      <c r="E561" s="126"/>
    </row>
    <row r="562" customHeight="1" spans="5:5">
      <c r="E562" s="126"/>
    </row>
    <row r="563" customHeight="1" spans="5:5">
      <c r="E563" s="126"/>
    </row>
    <row r="564" customHeight="1" spans="5:5">
      <c r="E564" s="126"/>
    </row>
    <row r="565" customHeight="1" spans="5:5">
      <c r="E565" s="126"/>
    </row>
    <row r="566" customHeight="1" spans="5:5">
      <c r="E566" s="126"/>
    </row>
    <row r="567" customHeight="1" spans="5:5">
      <c r="E567" s="126"/>
    </row>
    <row r="568" customHeight="1" spans="5:5">
      <c r="E568" s="126"/>
    </row>
    <row r="569" customHeight="1" spans="5:5">
      <c r="E569" s="126"/>
    </row>
    <row r="570" customHeight="1" spans="5:5">
      <c r="E570" s="126"/>
    </row>
    <row r="571" customHeight="1" spans="5:5">
      <c r="E571" s="126"/>
    </row>
    <row r="572" customHeight="1" spans="5:5">
      <c r="E572" s="126"/>
    </row>
    <row r="573" customHeight="1" spans="5:5">
      <c r="E573" s="126"/>
    </row>
    <row r="574" customHeight="1" spans="5:5">
      <c r="E574" s="126"/>
    </row>
    <row r="575" customHeight="1" spans="5:5">
      <c r="E575" s="126"/>
    </row>
    <row r="576" customHeight="1" spans="5:5">
      <c r="E576" s="126"/>
    </row>
    <row r="577" customHeight="1" spans="5:5">
      <c r="E577" s="126"/>
    </row>
    <row r="578" customHeight="1" spans="5:5">
      <c r="E578" s="126"/>
    </row>
    <row r="579" customHeight="1" spans="5:5">
      <c r="E579" s="126"/>
    </row>
    <row r="580" customHeight="1" spans="5:5">
      <c r="E580" s="126"/>
    </row>
    <row r="581" customHeight="1" spans="5:5">
      <c r="E581" s="126"/>
    </row>
    <row r="582" customHeight="1" spans="5:5">
      <c r="E582" s="126"/>
    </row>
    <row r="583" customHeight="1" spans="5:5">
      <c r="E583" s="126"/>
    </row>
    <row r="584" customHeight="1" spans="5:5">
      <c r="E584" s="126"/>
    </row>
    <row r="585" customHeight="1" spans="5:5">
      <c r="E585" s="126"/>
    </row>
    <row r="586" customHeight="1" spans="5:5">
      <c r="E586" s="126"/>
    </row>
    <row r="587" customHeight="1" spans="5:5">
      <c r="E587" s="126"/>
    </row>
    <row r="588" customHeight="1" spans="5:5">
      <c r="E588" s="126"/>
    </row>
    <row r="589" customHeight="1" spans="5:5">
      <c r="E589" s="126"/>
    </row>
    <row r="590" customHeight="1" spans="5:5">
      <c r="E590" s="126"/>
    </row>
    <row r="591" customHeight="1" spans="5:5">
      <c r="E591" s="126"/>
    </row>
    <row r="592" customHeight="1" spans="5:5">
      <c r="E592" s="126"/>
    </row>
    <row r="593" customHeight="1" spans="5:5">
      <c r="E593" s="126"/>
    </row>
    <row r="594" customHeight="1" spans="5:5">
      <c r="E594" s="126"/>
    </row>
    <row r="595" customHeight="1" spans="5:5">
      <c r="E595" s="126"/>
    </row>
    <row r="596" customHeight="1" spans="5:5">
      <c r="E596" s="126"/>
    </row>
    <row r="597" customHeight="1" spans="5:5">
      <c r="E597" s="126"/>
    </row>
    <row r="598" customHeight="1" spans="5:5">
      <c r="E598" s="126"/>
    </row>
    <row r="599" customHeight="1" spans="5:5">
      <c r="E599" s="126"/>
    </row>
    <row r="600" customHeight="1" spans="5:5">
      <c r="E600" s="126"/>
    </row>
    <row r="601" customHeight="1" spans="5:5">
      <c r="E601" s="126"/>
    </row>
    <row r="602" customHeight="1" spans="5:5">
      <c r="E602" s="126"/>
    </row>
    <row r="603" customHeight="1" spans="5:5">
      <c r="E603" s="126"/>
    </row>
    <row r="604" customHeight="1" spans="5:5">
      <c r="E604" s="126"/>
    </row>
    <row r="605" customHeight="1" spans="5:5">
      <c r="E605" s="126"/>
    </row>
    <row r="606" customHeight="1" spans="5:5">
      <c r="E606" s="126"/>
    </row>
    <row r="607" customHeight="1" spans="5:5">
      <c r="E607" s="126"/>
    </row>
    <row r="608" customHeight="1" spans="5:5">
      <c r="E608" s="126"/>
    </row>
    <row r="609" customHeight="1" spans="5:5">
      <c r="E609" s="126"/>
    </row>
    <row r="610" customHeight="1" spans="5:5">
      <c r="E610" s="126"/>
    </row>
    <row r="611" customHeight="1" spans="5:5">
      <c r="E611" s="126"/>
    </row>
    <row r="612" customHeight="1" spans="5:5">
      <c r="E612" s="126"/>
    </row>
    <row r="613" customHeight="1" spans="5:5">
      <c r="E613" s="126"/>
    </row>
    <row r="614" customHeight="1" spans="5:5">
      <c r="E614" s="126"/>
    </row>
    <row r="615" customHeight="1" spans="5:5">
      <c r="E615" s="126"/>
    </row>
    <row r="616" customHeight="1" spans="5:5">
      <c r="E616" s="126"/>
    </row>
    <row r="617" customHeight="1" spans="5:5">
      <c r="E617" s="126"/>
    </row>
    <row r="618" customHeight="1" spans="5:5">
      <c r="E618" s="126"/>
    </row>
    <row r="619" customHeight="1" spans="5:5">
      <c r="E619" s="126"/>
    </row>
    <row r="620" customHeight="1" spans="5:5">
      <c r="E620" s="126"/>
    </row>
    <row r="621" customHeight="1" spans="5:5">
      <c r="E621" s="126"/>
    </row>
    <row r="622" customHeight="1" spans="5:5">
      <c r="E622" s="126"/>
    </row>
    <row r="623" customHeight="1" spans="5:5">
      <c r="E623" s="126"/>
    </row>
    <row r="624" customHeight="1" spans="5:5">
      <c r="E624" s="126"/>
    </row>
    <row r="625" customHeight="1" spans="5:5">
      <c r="E625" s="126"/>
    </row>
    <row r="626" customHeight="1" spans="5:5">
      <c r="E626" s="126"/>
    </row>
    <row r="627" customHeight="1" spans="5:5">
      <c r="E627" s="126"/>
    </row>
    <row r="628" customHeight="1" spans="5:5">
      <c r="E628" s="126"/>
    </row>
    <row r="629" customHeight="1" spans="5:5">
      <c r="E629" s="126"/>
    </row>
    <row r="630" customHeight="1" spans="5:5">
      <c r="E630" s="126"/>
    </row>
    <row r="631" customHeight="1" spans="5:5">
      <c r="E631" s="126"/>
    </row>
    <row r="632" customHeight="1" spans="5:5">
      <c r="E632" s="126"/>
    </row>
    <row r="633" customHeight="1" spans="5:5">
      <c r="E633" s="126"/>
    </row>
    <row r="634" customHeight="1" spans="5:5">
      <c r="E634" s="126"/>
    </row>
    <row r="635" customHeight="1" spans="5:5">
      <c r="E635" s="126"/>
    </row>
    <row r="636" customHeight="1" spans="5:5">
      <c r="E636" s="126"/>
    </row>
    <row r="637" customHeight="1" spans="5:5">
      <c r="E637" s="126"/>
    </row>
    <row r="638" customHeight="1" spans="5:5">
      <c r="E638" s="126"/>
    </row>
    <row r="639" customHeight="1" spans="5:5">
      <c r="E639" s="126"/>
    </row>
    <row r="640" customHeight="1" spans="5:5">
      <c r="E640" s="126"/>
    </row>
    <row r="641" customHeight="1" spans="5:5">
      <c r="E641" s="126"/>
    </row>
    <row r="642" customHeight="1" spans="5:5">
      <c r="E642" s="126"/>
    </row>
    <row r="643" customHeight="1" spans="5:5">
      <c r="E643" s="126"/>
    </row>
    <row r="644" customHeight="1" spans="5:5">
      <c r="E644" s="126"/>
    </row>
    <row r="645" customHeight="1" spans="5:5">
      <c r="E645" s="126"/>
    </row>
    <row r="646" customHeight="1" spans="5:5">
      <c r="E646" s="126"/>
    </row>
    <row r="647" customHeight="1" spans="5:5">
      <c r="E647" s="126"/>
    </row>
    <row r="648" customHeight="1" spans="5:5">
      <c r="E648" s="126"/>
    </row>
    <row r="649" customHeight="1" spans="5:5">
      <c r="E649" s="126"/>
    </row>
    <row r="650" customHeight="1" spans="5:5">
      <c r="E650" s="126"/>
    </row>
    <row r="651" customHeight="1" spans="5:5">
      <c r="E651" s="126"/>
    </row>
    <row r="652" customHeight="1" spans="5:5">
      <c r="E652" s="126"/>
    </row>
    <row r="653" customHeight="1" spans="5:5">
      <c r="E653" s="126"/>
    </row>
    <row r="654" customHeight="1" spans="5:5">
      <c r="E654" s="126"/>
    </row>
    <row r="655" customHeight="1" spans="5:5">
      <c r="E655" s="126"/>
    </row>
    <row r="656" customHeight="1" spans="5:5">
      <c r="E656" s="126"/>
    </row>
    <row r="657" customHeight="1" spans="5:5">
      <c r="E657" s="126"/>
    </row>
    <row r="658" customHeight="1" spans="5:5">
      <c r="E658" s="126"/>
    </row>
    <row r="659" customHeight="1" spans="5:5">
      <c r="E659" s="126"/>
    </row>
    <row r="660" customHeight="1" spans="5:5">
      <c r="E660" s="126"/>
    </row>
    <row r="661" customHeight="1" spans="5:5">
      <c r="E661" s="126"/>
    </row>
    <row r="662" customHeight="1" spans="5:5">
      <c r="E662" s="126"/>
    </row>
    <row r="663" customHeight="1" spans="5:5">
      <c r="E663" s="126"/>
    </row>
    <row r="664" customHeight="1" spans="5:5">
      <c r="E664" s="126"/>
    </row>
    <row r="665" customHeight="1" spans="5:5">
      <c r="E665" s="126"/>
    </row>
    <row r="666" customHeight="1" spans="5:5">
      <c r="E666" s="126"/>
    </row>
    <row r="667" customHeight="1" spans="5:5">
      <c r="E667" s="126"/>
    </row>
    <row r="668" customHeight="1" spans="5:5">
      <c r="E668" s="126"/>
    </row>
    <row r="669" customHeight="1" spans="5:5">
      <c r="E669" s="126"/>
    </row>
    <row r="670" customHeight="1" spans="5:5">
      <c r="E670" s="126"/>
    </row>
    <row r="671" customHeight="1" spans="5:5">
      <c r="E671" s="126"/>
    </row>
    <row r="672" customHeight="1" spans="5:5">
      <c r="E672" s="126"/>
    </row>
    <row r="673" customHeight="1" spans="5:5">
      <c r="E673" s="126"/>
    </row>
    <row r="674" customHeight="1" spans="5:5">
      <c r="E674" s="126"/>
    </row>
    <row r="675" customHeight="1" spans="5:5">
      <c r="E675" s="126"/>
    </row>
    <row r="676" customHeight="1" spans="5:5">
      <c r="E676" s="126"/>
    </row>
    <row r="677" customHeight="1" spans="5:5">
      <c r="E677" s="126"/>
    </row>
    <row r="678" customHeight="1" spans="5:5">
      <c r="E678" s="126"/>
    </row>
    <row r="679" customHeight="1" spans="5:5">
      <c r="E679" s="126"/>
    </row>
    <row r="680" customHeight="1" spans="5:5">
      <c r="E680" s="126"/>
    </row>
    <row r="681" customHeight="1" spans="5:5">
      <c r="E681" s="126"/>
    </row>
    <row r="682" customHeight="1" spans="5:5">
      <c r="E682" s="126"/>
    </row>
    <row r="683" customHeight="1" spans="5:5">
      <c r="E683" s="126"/>
    </row>
    <row r="684" customHeight="1" spans="5:5">
      <c r="E684" s="126"/>
    </row>
    <row r="685" customHeight="1" spans="5:5">
      <c r="E685" s="126"/>
    </row>
    <row r="686" customHeight="1" spans="5:5">
      <c r="E686" s="126"/>
    </row>
    <row r="687" customHeight="1" spans="5:5">
      <c r="E687" s="126"/>
    </row>
    <row r="688" customHeight="1" spans="5:5">
      <c r="E688" s="126"/>
    </row>
    <row r="689" customHeight="1" spans="5:5">
      <c r="E689" s="126"/>
    </row>
    <row r="690" customHeight="1" spans="5:5">
      <c r="E690" s="126"/>
    </row>
    <row r="691" customHeight="1" spans="5:5">
      <c r="E691" s="126"/>
    </row>
    <row r="692" customHeight="1" spans="5:5">
      <c r="E692" s="126"/>
    </row>
    <row r="693" customHeight="1" spans="5:5">
      <c r="E693" s="126"/>
    </row>
    <row r="694" customHeight="1" spans="5:5">
      <c r="E694" s="126"/>
    </row>
    <row r="695" customHeight="1" spans="5:5">
      <c r="E695" s="126"/>
    </row>
    <row r="696" customHeight="1" spans="5:5">
      <c r="E696" s="126"/>
    </row>
    <row r="697" customHeight="1" spans="5:5">
      <c r="E697" s="126"/>
    </row>
    <row r="698" customHeight="1" spans="5:5">
      <c r="E698" s="126"/>
    </row>
    <row r="699" customHeight="1" spans="5:5">
      <c r="E699" s="126"/>
    </row>
    <row r="700" customHeight="1" spans="5:5">
      <c r="E700" s="126"/>
    </row>
    <row r="701" customHeight="1" spans="5:5">
      <c r="E701" s="126"/>
    </row>
    <row r="702" customHeight="1" spans="5:5">
      <c r="E702" s="126"/>
    </row>
    <row r="703" customHeight="1" spans="5:5">
      <c r="E703" s="126"/>
    </row>
    <row r="704" customHeight="1" spans="5:5">
      <c r="E704" s="126"/>
    </row>
    <row r="705" customHeight="1" spans="5:5">
      <c r="E705" s="126"/>
    </row>
    <row r="706" customHeight="1" spans="5:5">
      <c r="E706" s="126"/>
    </row>
    <row r="707" customHeight="1" spans="5:5">
      <c r="E707" s="126"/>
    </row>
    <row r="708" customHeight="1" spans="5:5">
      <c r="E708" s="126"/>
    </row>
    <row r="709" customHeight="1" spans="5:5">
      <c r="E709" s="126"/>
    </row>
    <row r="710" customHeight="1" spans="5:5">
      <c r="E710" s="126"/>
    </row>
    <row r="711" customHeight="1" spans="5:5">
      <c r="E711" s="126"/>
    </row>
    <row r="712" customHeight="1" spans="5:5">
      <c r="E712" s="126"/>
    </row>
    <row r="713" customHeight="1" spans="5:5">
      <c r="E713" s="126"/>
    </row>
    <row r="714" customHeight="1" spans="5:5">
      <c r="E714" s="126"/>
    </row>
    <row r="715" customHeight="1" spans="5:5">
      <c r="E715" s="126"/>
    </row>
    <row r="716" customHeight="1" spans="5:5">
      <c r="E716" s="126"/>
    </row>
    <row r="717" customHeight="1" spans="5:5">
      <c r="E717" s="126"/>
    </row>
    <row r="718" customHeight="1" spans="5:5">
      <c r="E718" s="126"/>
    </row>
    <row r="719" customHeight="1" spans="5:5">
      <c r="E719" s="126"/>
    </row>
    <row r="720" customHeight="1" spans="5:5">
      <c r="E720" s="126"/>
    </row>
    <row r="721" customHeight="1" spans="5:5">
      <c r="E721" s="126"/>
    </row>
    <row r="722" customHeight="1" spans="5:5">
      <c r="E722" s="126"/>
    </row>
    <row r="723" customHeight="1" spans="5:5">
      <c r="E723" s="126"/>
    </row>
    <row r="724" customHeight="1" spans="5:5">
      <c r="E724" s="126"/>
    </row>
    <row r="725" customHeight="1" spans="5:5">
      <c r="E725" s="126"/>
    </row>
    <row r="726" customHeight="1" spans="5:5">
      <c r="E726" s="126"/>
    </row>
    <row r="727" customHeight="1" spans="5:5">
      <c r="E727" s="126"/>
    </row>
    <row r="728" customHeight="1" spans="5:5">
      <c r="E728" s="126"/>
    </row>
    <row r="729" customHeight="1" spans="5:5">
      <c r="E729" s="126"/>
    </row>
    <row r="730" customHeight="1" spans="5:5">
      <c r="E730" s="126"/>
    </row>
    <row r="731" customHeight="1" spans="5:5">
      <c r="E731" s="126"/>
    </row>
    <row r="732" customHeight="1" spans="5:5">
      <c r="E732" s="126"/>
    </row>
    <row r="733" customHeight="1" spans="5:5">
      <c r="E733" s="126"/>
    </row>
    <row r="734" customHeight="1" spans="5:5">
      <c r="E734" s="126"/>
    </row>
    <row r="735" customHeight="1" spans="5:5">
      <c r="E735" s="126"/>
    </row>
    <row r="736" customHeight="1" spans="5:5">
      <c r="E736" s="126"/>
    </row>
    <row r="737" customHeight="1" spans="5:5">
      <c r="E737" s="126"/>
    </row>
    <row r="738" customHeight="1" spans="5:5">
      <c r="E738" s="126"/>
    </row>
    <row r="739" customHeight="1" spans="5:5">
      <c r="E739" s="126"/>
    </row>
    <row r="740" customHeight="1" spans="5:5">
      <c r="E740" s="126"/>
    </row>
    <row r="741" customHeight="1" spans="5:5">
      <c r="E741" s="126"/>
    </row>
    <row r="742" customHeight="1" spans="5:5">
      <c r="E742" s="126"/>
    </row>
    <row r="743" customHeight="1" spans="5:5">
      <c r="E743" s="126"/>
    </row>
    <row r="744" customHeight="1" spans="5:5">
      <c r="E744" s="126"/>
    </row>
    <row r="745" customHeight="1" spans="5:5">
      <c r="E745" s="126"/>
    </row>
    <row r="746" customHeight="1" spans="5:5">
      <c r="E746" s="126"/>
    </row>
    <row r="747" customHeight="1" spans="5:5">
      <c r="E747" s="126"/>
    </row>
    <row r="748" customHeight="1" spans="5:5">
      <c r="E748" s="126"/>
    </row>
    <row r="749" customHeight="1" spans="5:5">
      <c r="E749" s="126"/>
    </row>
    <row r="750" customHeight="1" spans="5:5">
      <c r="E750" s="126"/>
    </row>
    <row r="751" customHeight="1" spans="5:5">
      <c r="E751" s="126"/>
    </row>
    <row r="752" customHeight="1" spans="5:5">
      <c r="E752" s="126"/>
    </row>
    <row r="753" customHeight="1" spans="5:5">
      <c r="E753" s="126"/>
    </row>
    <row r="754" customHeight="1" spans="5:5">
      <c r="E754" s="126"/>
    </row>
    <row r="755" customHeight="1" spans="5:5">
      <c r="E755" s="126"/>
    </row>
    <row r="756" customHeight="1" spans="5:5">
      <c r="E756" s="126"/>
    </row>
    <row r="757" customHeight="1" spans="5:5">
      <c r="E757" s="126"/>
    </row>
    <row r="758" customHeight="1" spans="5:5">
      <c r="E758" s="126"/>
    </row>
    <row r="759" customHeight="1" spans="5:5">
      <c r="E759" s="126"/>
    </row>
    <row r="760" customHeight="1" spans="5:5">
      <c r="E760" s="126"/>
    </row>
    <row r="761" customHeight="1" spans="5:5">
      <c r="E761" s="126"/>
    </row>
    <row r="762" customHeight="1" spans="5:5">
      <c r="E762" s="126"/>
    </row>
    <row r="763" customHeight="1" spans="5:5">
      <c r="E763" s="126"/>
    </row>
    <row r="764" customHeight="1" spans="5:5">
      <c r="E764" s="126"/>
    </row>
    <row r="765" customHeight="1" spans="5:5">
      <c r="E765" s="126"/>
    </row>
    <row r="766" customHeight="1" spans="5:5">
      <c r="E766" s="126"/>
    </row>
    <row r="767" customHeight="1" spans="5:5">
      <c r="E767" s="126"/>
    </row>
    <row r="768" customHeight="1" spans="5:5">
      <c r="E768" s="126"/>
    </row>
    <row r="769" customHeight="1" spans="5:5">
      <c r="E769" s="126"/>
    </row>
    <row r="770" customHeight="1" spans="5:5">
      <c r="E770" s="126"/>
    </row>
    <row r="771" customHeight="1" spans="5:5">
      <c r="E771" s="126"/>
    </row>
    <row r="772" customHeight="1" spans="5:5">
      <c r="E772" s="126"/>
    </row>
    <row r="773" customHeight="1" spans="5:5">
      <c r="E773" s="126"/>
    </row>
    <row r="774" customHeight="1" spans="5:5">
      <c r="E774" s="126"/>
    </row>
    <row r="775" customHeight="1" spans="5:5">
      <c r="E775" s="126"/>
    </row>
    <row r="776" customHeight="1" spans="5:5">
      <c r="E776" s="126"/>
    </row>
    <row r="777" customHeight="1" spans="5:5">
      <c r="E777" s="126"/>
    </row>
    <row r="778" customHeight="1" spans="5:5">
      <c r="E778" s="126"/>
    </row>
    <row r="779" customHeight="1" spans="5:5">
      <c r="E779" s="126"/>
    </row>
    <row r="780" customHeight="1" spans="5:5">
      <c r="E780" s="126"/>
    </row>
    <row r="781" customHeight="1" spans="5:5">
      <c r="E781" s="126"/>
    </row>
    <row r="782" customHeight="1" spans="5:5">
      <c r="E782" s="126"/>
    </row>
    <row r="783" customHeight="1" spans="5:5">
      <c r="E783" s="126"/>
    </row>
    <row r="784" customHeight="1" spans="5:5">
      <c r="E784" s="126"/>
    </row>
    <row r="785" customHeight="1" spans="5:5">
      <c r="E785" s="126"/>
    </row>
    <row r="786" customHeight="1" spans="5:5">
      <c r="E786" s="126"/>
    </row>
    <row r="787" customHeight="1" spans="5:5">
      <c r="E787" s="126"/>
    </row>
    <row r="788" customHeight="1" spans="5:5">
      <c r="E788" s="126"/>
    </row>
    <row r="789" customHeight="1" spans="5:5">
      <c r="E789" s="126"/>
    </row>
    <row r="790" customHeight="1" spans="5:5">
      <c r="E790" s="126"/>
    </row>
    <row r="791" customHeight="1" spans="5:5">
      <c r="E791" s="126"/>
    </row>
    <row r="792" customHeight="1" spans="5:5">
      <c r="E792" s="126"/>
    </row>
    <row r="793" customHeight="1" spans="5:5">
      <c r="E793" s="126"/>
    </row>
    <row r="794" customHeight="1" spans="5:5">
      <c r="E794" s="126"/>
    </row>
    <row r="795" customHeight="1" spans="5:5">
      <c r="E795" s="126"/>
    </row>
    <row r="796" customHeight="1" spans="5:5">
      <c r="E796" s="126"/>
    </row>
    <row r="797" customHeight="1" spans="5:5">
      <c r="E797" s="126"/>
    </row>
    <row r="798" customHeight="1" spans="5:5">
      <c r="E798" s="126"/>
    </row>
    <row r="799" customHeight="1" spans="5:5">
      <c r="E799" s="126"/>
    </row>
    <row r="800" customHeight="1" spans="5:5">
      <c r="E800" s="126"/>
    </row>
    <row r="801" customHeight="1" spans="5:5">
      <c r="E801" s="126"/>
    </row>
    <row r="802" customHeight="1" spans="5:5">
      <c r="E802" s="126"/>
    </row>
    <row r="803" customHeight="1" spans="5:5">
      <c r="E803" s="126"/>
    </row>
    <row r="804" customHeight="1" spans="5:5">
      <c r="E804" s="126"/>
    </row>
    <row r="805" customHeight="1" spans="5:5">
      <c r="E805" s="126"/>
    </row>
    <row r="806" customHeight="1" spans="5:5">
      <c r="E806" s="126"/>
    </row>
    <row r="807" customHeight="1" spans="5:5">
      <c r="E807" s="126"/>
    </row>
    <row r="808" customHeight="1" spans="5:5">
      <c r="E808" s="126"/>
    </row>
    <row r="809" customHeight="1" spans="5:5">
      <c r="E809" s="126"/>
    </row>
    <row r="810" customHeight="1" spans="5:5">
      <c r="E810" s="126"/>
    </row>
    <row r="811" customHeight="1" spans="5:5">
      <c r="E811" s="126"/>
    </row>
    <row r="812" customHeight="1" spans="5:5">
      <c r="E812" s="126"/>
    </row>
    <row r="813" customHeight="1" spans="5:5">
      <c r="E813" s="126"/>
    </row>
    <row r="814" customHeight="1" spans="5:5">
      <c r="E814" s="126"/>
    </row>
    <row r="815" customHeight="1" spans="5:5">
      <c r="E815" s="126"/>
    </row>
    <row r="816" customHeight="1" spans="5:5">
      <c r="E816" s="126"/>
    </row>
    <row r="817" customHeight="1" spans="5:5">
      <c r="E817" s="126"/>
    </row>
    <row r="818" customHeight="1" spans="5:5">
      <c r="E818" s="126"/>
    </row>
    <row r="819" customHeight="1" spans="5:5">
      <c r="E819" s="126"/>
    </row>
    <row r="820" customHeight="1" spans="5:5">
      <c r="E820" s="126"/>
    </row>
    <row r="821" customHeight="1" spans="5:5">
      <c r="E821" s="126"/>
    </row>
    <row r="822" customHeight="1" spans="5:5">
      <c r="E822" s="126"/>
    </row>
    <row r="823" customHeight="1" spans="5:5">
      <c r="E823" s="126"/>
    </row>
    <row r="824" customHeight="1" spans="5:5">
      <c r="E824" s="126"/>
    </row>
    <row r="825" customHeight="1" spans="5:5">
      <c r="E825" s="126"/>
    </row>
    <row r="826" customHeight="1" spans="5:5">
      <c r="E826" s="126"/>
    </row>
    <row r="827" customHeight="1" spans="5:5">
      <c r="E827" s="126"/>
    </row>
    <row r="828" customHeight="1" spans="5:5">
      <c r="E828" s="126"/>
    </row>
    <row r="829" customHeight="1" spans="5:5">
      <c r="E829" s="126"/>
    </row>
    <row r="830" customHeight="1" spans="5:5">
      <c r="E830" s="126"/>
    </row>
    <row r="831" customHeight="1" spans="5:5">
      <c r="E831" s="126"/>
    </row>
    <row r="832" customHeight="1" spans="5:5">
      <c r="E832" s="126"/>
    </row>
    <row r="833" customHeight="1" spans="5:5">
      <c r="E833" s="126"/>
    </row>
    <row r="834" customHeight="1" spans="5:5">
      <c r="E834" s="126"/>
    </row>
    <row r="835" customHeight="1" spans="5:5">
      <c r="E835" s="126"/>
    </row>
    <row r="836" customHeight="1" spans="5:5">
      <c r="E836" s="126"/>
    </row>
    <row r="837" customHeight="1" spans="5:5">
      <c r="E837" s="126"/>
    </row>
    <row r="838" customHeight="1" spans="5:5">
      <c r="E838" s="126"/>
    </row>
    <row r="839" customHeight="1" spans="5:5">
      <c r="E839" s="126"/>
    </row>
    <row r="840" customHeight="1" spans="5:5">
      <c r="E840" s="126"/>
    </row>
    <row r="841" customHeight="1" spans="5:5">
      <c r="E841" s="126"/>
    </row>
    <row r="842" customHeight="1" spans="5:5">
      <c r="E842" s="126"/>
    </row>
    <row r="843" customHeight="1" spans="5:5">
      <c r="E843" s="126"/>
    </row>
    <row r="844" customHeight="1" spans="5:5">
      <c r="E844" s="126"/>
    </row>
    <row r="845" customHeight="1" spans="5:5">
      <c r="E845" s="126"/>
    </row>
    <row r="846" customHeight="1" spans="5:5">
      <c r="E846" s="126"/>
    </row>
    <row r="847" customHeight="1" spans="5:5">
      <c r="E847" s="126"/>
    </row>
    <row r="848" customHeight="1" spans="5:5">
      <c r="E848" s="126"/>
    </row>
    <row r="849" customHeight="1" spans="5:5">
      <c r="E849" s="126"/>
    </row>
    <row r="850" customHeight="1" spans="5:5">
      <c r="E850" s="126"/>
    </row>
    <row r="851" customHeight="1" spans="5:5">
      <c r="E851" s="126"/>
    </row>
    <row r="852" customHeight="1" spans="5:5">
      <c r="E852" s="126"/>
    </row>
    <row r="853" customHeight="1" spans="5:5">
      <c r="E853" s="126"/>
    </row>
    <row r="854" customHeight="1" spans="5:5">
      <c r="E854" s="126"/>
    </row>
    <row r="855" customHeight="1" spans="5:5">
      <c r="E855" s="126"/>
    </row>
    <row r="856" customHeight="1" spans="5:5">
      <c r="E856" s="126"/>
    </row>
    <row r="857" customHeight="1" spans="5:5">
      <c r="E857" s="126"/>
    </row>
    <row r="858" customHeight="1" spans="5:5">
      <c r="E858" s="126"/>
    </row>
    <row r="859" customHeight="1" spans="5:5">
      <c r="E859" s="126"/>
    </row>
    <row r="860" customHeight="1" spans="5:5">
      <c r="E860" s="126"/>
    </row>
    <row r="861" customHeight="1" spans="5:5">
      <c r="E861" s="126"/>
    </row>
    <row r="862" customHeight="1" spans="5:5">
      <c r="E862" s="126"/>
    </row>
    <row r="863" customHeight="1" spans="5:5">
      <c r="E863" s="126"/>
    </row>
    <row r="864" customHeight="1" spans="5:5">
      <c r="E864" s="126"/>
    </row>
    <row r="865" customHeight="1" spans="5:5">
      <c r="E865" s="126"/>
    </row>
    <row r="866" customHeight="1" spans="5:5">
      <c r="E866" s="126"/>
    </row>
    <row r="867" customHeight="1" spans="5:5">
      <c r="E867" s="126"/>
    </row>
    <row r="868" customHeight="1" spans="5:5">
      <c r="E868" s="126"/>
    </row>
    <row r="869" customHeight="1" spans="5:5">
      <c r="E869" s="126"/>
    </row>
    <row r="870" customHeight="1" spans="5:5">
      <c r="E870" s="126"/>
    </row>
    <row r="871" customHeight="1" spans="5:5">
      <c r="E871" s="126"/>
    </row>
    <row r="872" customHeight="1" spans="5:5">
      <c r="E872" s="126"/>
    </row>
    <row r="873" customHeight="1" spans="5:5">
      <c r="E873" s="126"/>
    </row>
    <row r="874" customHeight="1" spans="5:5">
      <c r="E874" s="126"/>
    </row>
    <row r="875" customHeight="1" spans="5:5">
      <c r="E875" s="126"/>
    </row>
    <row r="876" customHeight="1" spans="5:5">
      <c r="E876" s="126"/>
    </row>
    <row r="877" customHeight="1" spans="5:5">
      <c r="E877" s="126"/>
    </row>
    <row r="878" customHeight="1" spans="5:5">
      <c r="E878" s="126"/>
    </row>
    <row r="879" customHeight="1" spans="5:5">
      <c r="E879" s="126"/>
    </row>
    <row r="880" customHeight="1" spans="5:5">
      <c r="E880" s="126"/>
    </row>
    <row r="881" customHeight="1" spans="5:5">
      <c r="E881" s="126"/>
    </row>
    <row r="882" customHeight="1" spans="5:5">
      <c r="E882" s="126"/>
    </row>
    <row r="883" customHeight="1" spans="5:5">
      <c r="E883" s="126"/>
    </row>
    <row r="884" customHeight="1" spans="5:5">
      <c r="E884" s="126"/>
    </row>
    <row r="885" customHeight="1" spans="5:5">
      <c r="E885" s="126"/>
    </row>
    <row r="886" customHeight="1" spans="5:5">
      <c r="E886" s="126"/>
    </row>
    <row r="887" customHeight="1" spans="5:5">
      <c r="E887" s="126"/>
    </row>
    <row r="888" customHeight="1" spans="5:5">
      <c r="E888" s="126"/>
    </row>
    <row r="889" customHeight="1" spans="5:5">
      <c r="E889" s="126"/>
    </row>
    <row r="890" customHeight="1" spans="5:5">
      <c r="E890" s="126"/>
    </row>
    <row r="891" customHeight="1" spans="5:5">
      <c r="E891" s="126"/>
    </row>
    <row r="892" customHeight="1" spans="5:5">
      <c r="E892" s="126"/>
    </row>
    <row r="893" customHeight="1" spans="5:5">
      <c r="E893" s="126"/>
    </row>
    <row r="894" customHeight="1" spans="5:5">
      <c r="E894" s="126"/>
    </row>
    <row r="895" customHeight="1" spans="5:5">
      <c r="E895" s="126"/>
    </row>
    <row r="896" customHeight="1" spans="5:5">
      <c r="E896" s="126"/>
    </row>
    <row r="897" customHeight="1" spans="5:5">
      <c r="E897" s="126"/>
    </row>
    <row r="898" customHeight="1" spans="5:5">
      <c r="E898" s="126"/>
    </row>
    <row r="899" customHeight="1" spans="5:5">
      <c r="E899" s="126"/>
    </row>
    <row r="900" customHeight="1" spans="5:5">
      <c r="E900" s="126"/>
    </row>
    <row r="901" customHeight="1" spans="5:5">
      <c r="E901" s="126"/>
    </row>
    <row r="902" customHeight="1" spans="5:5">
      <c r="E902" s="126"/>
    </row>
    <row r="903" customHeight="1" spans="5:5">
      <c r="E903" s="126"/>
    </row>
    <row r="904" customHeight="1" spans="5:5">
      <c r="E904" s="126"/>
    </row>
    <row r="905" customHeight="1" spans="5:5">
      <c r="E905" s="126"/>
    </row>
    <row r="906" customHeight="1" spans="5:5">
      <c r="E906" s="126"/>
    </row>
    <row r="907" customHeight="1" spans="5:5">
      <c r="E907" s="126"/>
    </row>
    <row r="908" customHeight="1" spans="5:5">
      <c r="E908" s="126"/>
    </row>
    <row r="909" customHeight="1" spans="5:5">
      <c r="E909" s="126"/>
    </row>
    <row r="910" customHeight="1" spans="5:5">
      <c r="E910" s="126"/>
    </row>
    <row r="911" customHeight="1" spans="5:5">
      <c r="E911" s="126"/>
    </row>
    <row r="912" customHeight="1" spans="5:5">
      <c r="E912" s="126"/>
    </row>
    <row r="913" customHeight="1" spans="5:5">
      <c r="E913" s="126"/>
    </row>
    <row r="914" customHeight="1" spans="5:5">
      <c r="E914" s="126"/>
    </row>
    <row r="915" customHeight="1" spans="5:5">
      <c r="E915" s="126"/>
    </row>
    <row r="916" customHeight="1" spans="5:5">
      <c r="E916" s="126"/>
    </row>
    <row r="917" customHeight="1" spans="5:5">
      <c r="E917" s="126"/>
    </row>
    <row r="918" customHeight="1" spans="5:5">
      <c r="E918" s="126"/>
    </row>
    <row r="919" customHeight="1" spans="5:5">
      <c r="E919" s="126"/>
    </row>
    <row r="920" customHeight="1" spans="5:5">
      <c r="E920" s="126"/>
    </row>
    <row r="921" customHeight="1" spans="5:5">
      <c r="E921" s="126"/>
    </row>
    <row r="922" customHeight="1" spans="5:5">
      <c r="E922" s="126"/>
    </row>
    <row r="923" customHeight="1" spans="5:5">
      <c r="E923" s="126"/>
    </row>
    <row r="924" customHeight="1" spans="5:5">
      <c r="E924" s="126"/>
    </row>
    <row r="925" customHeight="1" spans="5:5">
      <c r="E925" s="126"/>
    </row>
    <row r="926" customHeight="1" spans="5:5">
      <c r="E926" s="126"/>
    </row>
    <row r="927" customHeight="1" spans="5:5">
      <c r="E927" s="126"/>
    </row>
    <row r="928" customHeight="1" spans="5:5">
      <c r="E928" s="126"/>
    </row>
    <row r="929" customHeight="1" spans="5:5">
      <c r="E929" s="126"/>
    </row>
    <row r="930" customHeight="1" spans="5:5">
      <c r="E930" s="126"/>
    </row>
    <row r="931" customHeight="1" spans="5:5">
      <c r="E931" s="126"/>
    </row>
    <row r="932" customHeight="1" spans="5:5">
      <c r="E932" s="126"/>
    </row>
    <row r="933" customHeight="1" spans="5:5">
      <c r="E933" s="126"/>
    </row>
    <row r="934" customHeight="1" spans="5:5">
      <c r="E934" s="126"/>
    </row>
    <row r="935" customHeight="1" spans="5:5">
      <c r="E935" s="126"/>
    </row>
    <row r="936" customHeight="1" spans="5:5">
      <c r="E936" s="126"/>
    </row>
    <row r="937" customHeight="1" spans="5:5">
      <c r="E937" s="126"/>
    </row>
    <row r="938" customHeight="1" spans="5:5">
      <c r="E938" s="126"/>
    </row>
    <row r="939" customHeight="1" spans="5:5">
      <c r="E939" s="126"/>
    </row>
    <row r="940" customHeight="1" spans="5:5">
      <c r="E940" s="126"/>
    </row>
    <row r="941" customHeight="1" spans="5:5">
      <c r="E941" s="126"/>
    </row>
    <row r="942" customHeight="1" spans="5:5">
      <c r="E942" s="126"/>
    </row>
    <row r="943" customHeight="1" spans="5:5">
      <c r="E943" s="126"/>
    </row>
    <row r="944" customHeight="1" spans="5:5">
      <c r="E944" s="126"/>
    </row>
    <row r="945" customHeight="1" spans="5:5">
      <c r="E945" s="126"/>
    </row>
    <row r="946" customHeight="1" spans="5:5">
      <c r="E946" s="126"/>
    </row>
    <row r="947" customHeight="1" spans="5:5">
      <c r="E947" s="126"/>
    </row>
    <row r="948" customHeight="1" spans="5:5">
      <c r="E948" s="126"/>
    </row>
    <row r="949" customHeight="1" spans="5:5">
      <c r="E949" s="126"/>
    </row>
    <row r="950" customHeight="1" spans="5:5">
      <c r="E950" s="126"/>
    </row>
    <row r="951" customHeight="1" spans="5:5">
      <c r="E951" s="126"/>
    </row>
    <row r="952" customHeight="1" spans="5:5">
      <c r="E952" s="126"/>
    </row>
    <row r="953" customHeight="1" spans="5:5">
      <c r="E953" s="126"/>
    </row>
    <row r="954" customHeight="1" spans="5:5">
      <c r="E954" s="126"/>
    </row>
    <row r="955" customHeight="1" spans="5:5">
      <c r="E955" s="126"/>
    </row>
    <row r="956" customHeight="1" spans="5:5">
      <c r="E956" s="126"/>
    </row>
    <row r="957" customHeight="1" spans="5:5">
      <c r="E957" s="126"/>
    </row>
    <row r="958" customHeight="1" spans="5:5">
      <c r="E958" s="126"/>
    </row>
    <row r="959" customHeight="1" spans="5:5">
      <c r="E959" s="126"/>
    </row>
    <row r="960" customHeight="1" spans="5:5">
      <c r="E960" s="126"/>
    </row>
    <row r="961" customHeight="1" spans="5:5">
      <c r="E961" s="126"/>
    </row>
    <row r="962" customHeight="1" spans="5:5">
      <c r="E962" s="126"/>
    </row>
    <row r="963" customHeight="1" spans="5:5">
      <c r="E963" s="126"/>
    </row>
    <row r="964" customHeight="1" spans="5:5">
      <c r="E964" s="126"/>
    </row>
    <row r="965" customHeight="1" spans="5:5">
      <c r="E965" s="126"/>
    </row>
    <row r="966" customHeight="1" spans="5:5">
      <c r="E966" s="126"/>
    </row>
    <row r="967" customHeight="1" spans="5:5">
      <c r="E967" s="126"/>
    </row>
    <row r="968" customHeight="1" spans="5:5">
      <c r="E968" s="126"/>
    </row>
    <row r="969" customHeight="1" spans="5:5">
      <c r="E969" s="126"/>
    </row>
    <row r="970" customHeight="1" spans="5:5">
      <c r="E970" s="126"/>
    </row>
    <row r="971" customHeight="1" spans="5:5">
      <c r="E971" s="126"/>
    </row>
    <row r="972" customHeight="1" spans="5:5">
      <c r="E972" s="126"/>
    </row>
    <row r="973" customHeight="1" spans="5:5">
      <c r="E973" s="126"/>
    </row>
    <row r="974" customHeight="1" spans="5:5">
      <c r="E974" s="126"/>
    </row>
    <row r="975" customHeight="1" spans="5:5">
      <c r="E975" s="126"/>
    </row>
    <row r="976" customHeight="1" spans="5:5">
      <c r="E976" s="126"/>
    </row>
    <row r="977" customHeight="1" spans="5:5">
      <c r="E977" s="126"/>
    </row>
    <row r="978" customHeight="1" spans="5:5">
      <c r="E978" s="126"/>
    </row>
    <row r="979" customHeight="1" spans="5:5">
      <c r="E979" s="126"/>
    </row>
    <row r="980" customHeight="1" spans="5:5">
      <c r="E980" s="126"/>
    </row>
    <row r="981" customHeight="1" spans="5:5">
      <c r="E981" s="126"/>
    </row>
    <row r="982" customHeight="1" spans="5:5">
      <c r="E982" s="126"/>
    </row>
    <row r="983" customHeight="1" spans="5:5">
      <c r="E983" s="126"/>
    </row>
    <row r="984" customHeight="1" spans="5:5">
      <c r="E984" s="126"/>
    </row>
    <row r="985" customHeight="1" spans="5:5">
      <c r="E985" s="126"/>
    </row>
    <row r="986" customHeight="1" spans="5:5">
      <c r="E986" s="126"/>
    </row>
    <row r="987" customHeight="1" spans="5:5">
      <c r="E987" s="126"/>
    </row>
    <row r="988" customHeight="1" spans="5:5">
      <c r="E988" s="126"/>
    </row>
    <row r="989" customHeight="1" spans="5:5">
      <c r="E989" s="126"/>
    </row>
    <row r="990" customHeight="1" spans="5:5">
      <c r="E990" s="126"/>
    </row>
    <row r="991" customHeight="1" spans="5:5">
      <c r="E991" s="126"/>
    </row>
    <row r="992" customHeight="1" spans="5:5">
      <c r="E992" s="126"/>
    </row>
    <row r="993" customHeight="1" spans="5:5">
      <c r="E993" s="126"/>
    </row>
    <row r="994" customHeight="1" spans="5:5">
      <c r="E994" s="126"/>
    </row>
    <row r="995" customHeight="1" spans="5:5">
      <c r="E995" s="126"/>
    </row>
    <row r="996" customHeight="1" spans="5:5">
      <c r="E996" s="126"/>
    </row>
    <row r="997" customHeight="1" spans="5:5">
      <c r="E997" s="126"/>
    </row>
    <row r="998" customHeight="1" spans="5:5">
      <c r="E998" s="126"/>
    </row>
    <row r="999" customHeight="1" spans="5:5">
      <c r="E999" s="126"/>
    </row>
    <row r="1000" customHeight="1" spans="5:5">
      <c r="E1000" s="126"/>
    </row>
    <row r="1001" customHeight="1" spans="5:5">
      <c r="E1001" s="126"/>
    </row>
    <row r="1002" customHeight="1" spans="5:5">
      <c r="E1002" s="126"/>
    </row>
    <row r="1003" customHeight="1" spans="5:5">
      <c r="E1003" s="126"/>
    </row>
    <row r="1004" customHeight="1" spans="5:5">
      <c r="E1004" s="126"/>
    </row>
    <row r="1005" customHeight="1" spans="5:5">
      <c r="E1005" s="126"/>
    </row>
    <row r="1006" customHeight="1" spans="5:5">
      <c r="E1006" s="126"/>
    </row>
    <row r="1007" customHeight="1" spans="5:5">
      <c r="E1007" s="126"/>
    </row>
    <row r="1008" customHeight="1" spans="5:5">
      <c r="E1008" s="126"/>
    </row>
    <row r="1009" customHeight="1" spans="5:5">
      <c r="E1009" s="126"/>
    </row>
    <row r="1010" customHeight="1" spans="5:5">
      <c r="E1010" s="126"/>
    </row>
    <row r="1011" customHeight="1" spans="5:5">
      <c r="E1011" s="126"/>
    </row>
    <row r="1012" customHeight="1" spans="5:5">
      <c r="E1012" s="126"/>
    </row>
    <row r="1013" customHeight="1" spans="5:5">
      <c r="E1013" s="126"/>
    </row>
    <row r="1014" customHeight="1" spans="5:5">
      <c r="E1014" s="126"/>
    </row>
    <row r="1015" customHeight="1" spans="5:5">
      <c r="E1015" s="126"/>
    </row>
    <row r="1016" customHeight="1" spans="5:5">
      <c r="E1016" s="126"/>
    </row>
    <row r="1017" customHeight="1" spans="5:5">
      <c r="E1017" s="126"/>
    </row>
    <row r="1018" customHeight="1" spans="5:5">
      <c r="E1018" s="126"/>
    </row>
    <row r="1019" customHeight="1" spans="5:5">
      <c r="E1019" s="126"/>
    </row>
    <row r="1020" customHeight="1" spans="5:5">
      <c r="E1020" s="126"/>
    </row>
    <row r="1021" customHeight="1" spans="5:5">
      <c r="E1021" s="126"/>
    </row>
    <row r="1022" customHeight="1" spans="5:5">
      <c r="E1022" s="126"/>
    </row>
    <row r="1023" customHeight="1" spans="5:5">
      <c r="E1023" s="126"/>
    </row>
    <row r="1024" customHeight="1" spans="5:5">
      <c r="E1024" s="126"/>
    </row>
    <row r="1025" customHeight="1" spans="5:5">
      <c r="E1025" s="126"/>
    </row>
    <row r="1026" customHeight="1" spans="5:5">
      <c r="E1026" s="126"/>
    </row>
    <row r="1027" customHeight="1" spans="5:5">
      <c r="E1027" s="126"/>
    </row>
    <row r="1028" customHeight="1" spans="5:5">
      <c r="E1028" s="126"/>
    </row>
    <row r="1029" customHeight="1" spans="5:5">
      <c r="E1029" s="126"/>
    </row>
    <row r="1030" customHeight="1" spans="5:5">
      <c r="E1030" s="126"/>
    </row>
    <row r="1031" customHeight="1" spans="5:5">
      <c r="E1031" s="126"/>
    </row>
    <row r="1032" customHeight="1" spans="5:5">
      <c r="E1032" s="126"/>
    </row>
    <row r="1033" customHeight="1" spans="5:5">
      <c r="E1033" s="126"/>
    </row>
    <row r="1034" customHeight="1" spans="5:5">
      <c r="E1034" s="126"/>
    </row>
    <row r="1035" customHeight="1" spans="5:5">
      <c r="E1035" s="126"/>
    </row>
    <row r="1036" customHeight="1" spans="5:5">
      <c r="E1036" s="126"/>
    </row>
    <row r="1037" customHeight="1" spans="5:5">
      <c r="E1037" s="126"/>
    </row>
    <row r="1038" customHeight="1" spans="5:5">
      <c r="E1038" s="126"/>
    </row>
    <row r="1039" customHeight="1" spans="5:5">
      <c r="E1039" s="126"/>
    </row>
    <row r="1040" customHeight="1" spans="5:5">
      <c r="E1040" s="126"/>
    </row>
    <row r="1041" customHeight="1" spans="5:5">
      <c r="E1041" s="126"/>
    </row>
    <row r="1042" customHeight="1" spans="5:5">
      <c r="E1042" s="126"/>
    </row>
    <row r="1043" customHeight="1" spans="5:5">
      <c r="E1043" s="126"/>
    </row>
    <row r="1044" customHeight="1" spans="5:5">
      <c r="E1044" s="126"/>
    </row>
    <row r="1045" customHeight="1" spans="5:5">
      <c r="E1045" s="126"/>
    </row>
    <row r="1046" customHeight="1" spans="5:5">
      <c r="E1046" s="126"/>
    </row>
    <row r="1047" customHeight="1" spans="5:5">
      <c r="E1047" s="126"/>
    </row>
    <row r="1048" customHeight="1" spans="5:5">
      <c r="E1048" s="126"/>
    </row>
    <row r="1049" customHeight="1" spans="5:5">
      <c r="E1049" s="126"/>
    </row>
    <row r="1050" customHeight="1" spans="5:5">
      <c r="E1050" s="126"/>
    </row>
    <row r="1051" customHeight="1" spans="5:5">
      <c r="E1051" s="126"/>
    </row>
    <row r="1052" customHeight="1" spans="5:5">
      <c r="E1052" s="126"/>
    </row>
    <row r="1053" customHeight="1" spans="5:5">
      <c r="E1053" s="126"/>
    </row>
    <row r="1054" customHeight="1" spans="5:5">
      <c r="E1054" s="126"/>
    </row>
    <row r="1055" customHeight="1" spans="5:5">
      <c r="E1055" s="126"/>
    </row>
    <row r="1056" customHeight="1" spans="5:5">
      <c r="E1056" s="126"/>
    </row>
    <row r="1057" customHeight="1" spans="5:5">
      <c r="E1057" s="126"/>
    </row>
    <row r="1058" customHeight="1" spans="5:5">
      <c r="E1058" s="126"/>
    </row>
    <row r="1059" customHeight="1" spans="5:5">
      <c r="E1059" s="126"/>
    </row>
    <row r="1060" customHeight="1" spans="5:5">
      <c r="E1060" s="126"/>
    </row>
    <row r="1061" customHeight="1" spans="5:5">
      <c r="E1061" s="126"/>
    </row>
    <row r="1062" customHeight="1" spans="5:5">
      <c r="E1062" s="126"/>
    </row>
    <row r="1063" customHeight="1" spans="5:5">
      <c r="E1063" s="126"/>
    </row>
    <row r="1064" customHeight="1" spans="5:5">
      <c r="E1064" s="126"/>
    </row>
    <row r="1065" customHeight="1" spans="5:5">
      <c r="E1065" s="126"/>
    </row>
    <row r="1066" customHeight="1" spans="5:5">
      <c r="E1066" s="126"/>
    </row>
    <row r="1067" customHeight="1" spans="5:5">
      <c r="E1067" s="126"/>
    </row>
    <row r="1068" customHeight="1" spans="5:5">
      <c r="E1068" s="126"/>
    </row>
    <row r="1069" customHeight="1" spans="5:5">
      <c r="E1069" s="126"/>
    </row>
    <row r="1070" customHeight="1" spans="5:5">
      <c r="E1070" s="126"/>
    </row>
    <row r="1071" customHeight="1" spans="5:5">
      <c r="E1071" s="126"/>
    </row>
    <row r="1072" customHeight="1" spans="5:5">
      <c r="E1072" s="126"/>
    </row>
    <row r="1073" customHeight="1" spans="5:5">
      <c r="E1073" s="126"/>
    </row>
    <row r="1074" customHeight="1" spans="5:5">
      <c r="E1074" s="126"/>
    </row>
    <row r="1075" customHeight="1" spans="5:5">
      <c r="E1075" s="126"/>
    </row>
    <row r="1076" customHeight="1" spans="5:5">
      <c r="E1076" s="126"/>
    </row>
    <row r="1077" customHeight="1" spans="5:5">
      <c r="E1077" s="126"/>
    </row>
    <row r="1078" customHeight="1" spans="5:5">
      <c r="E1078" s="126"/>
    </row>
    <row r="1079" customHeight="1" spans="5:5">
      <c r="E1079" s="126"/>
    </row>
    <row r="1080" customHeight="1" spans="5:5">
      <c r="E1080" s="126"/>
    </row>
    <row r="1081" customHeight="1" spans="5:5">
      <c r="E1081" s="126"/>
    </row>
    <row r="1082" customHeight="1" spans="5:5">
      <c r="E1082" s="126"/>
    </row>
    <row r="1083" customHeight="1" spans="5:5">
      <c r="E1083" s="126"/>
    </row>
    <row r="1084" customHeight="1" spans="5:5">
      <c r="E1084" s="126"/>
    </row>
    <row r="1085" customHeight="1" spans="5:5">
      <c r="E1085" s="126"/>
    </row>
    <row r="1086" customHeight="1" spans="5:5">
      <c r="E1086" s="126"/>
    </row>
    <row r="1087" customHeight="1" spans="5:5">
      <c r="E1087" s="126"/>
    </row>
    <row r="1088" customHeight="1" spans="5:5">
      <c r="E1088" s="126"/>
    </row>
    <row r="1089" customHeight="1" spans="5:5">
      <c r="E1089" s="126"/>
    </row>
    <row r="1090" customHeight="1" spans="5:5">
      <c r="E1090" s="126"/>
    </row>
    <row r="1091" customHeight="1" spans="5:5">
      <c r="E1091" s="126"/>
    </row>
    <row r="1092" customHeight="1" spans="5:5">
      <c r="E1092" s="126"/>
    </row>
    <row r="1093" customHeight="1" spans="5:5">
      <c r="E1093" s="126"/>
    </row>
    <row r="1094" customHeight="1" spans="5:5">
      <c r="E1094" s="126"/>
    </row>
    <row r="1095" customHeight="1" spans="5:5">
      <c r="E1095" s="126"/>
    </row>
    <row r="1096" customHeight="1" spans="5:5">
      <c r="E1096" s="126"/>
    </row>
    <row r="1097" customHeight="1" spans="5:5">
      <c r="E1097" s="126"/>
    </row>
    <row r="1098" customHeight="1" spans="5:5">
      <c r="E1098" s="126"/>
    </row>
    <row r="1099" customHeight="1" spans="5:5">
      <c r="E1099" s="126"/>
    </row>
    <row r="1100" customHeight="1" spans="5:5">
      <c r="E1100" s="126"/>
    </row>
    <row r="1101" customHeight="1" spans="5:5">
      <c r="E1101" s="126"/>
    </row>
    <row r="1102" customHeight="1" spans="5:5">
      <c r="E1102" s="126"/>
    </row>
    <row r="1103" customHeight="1" spans="5:5">
      <c r="E1103" s="126"/>
    </row>
    <row r="1104" customHeight="1" spans="5:5">
      <c r="E1104" s="126"/>
    </row>
    <row r="1105" customHeight="1" spans="5:5">
      <c r="E1105" s="126"/>
    </row>
    <row r="1106" customHeight="1" spans="5:5">
      <c r="E1106" s="126"/>
    </row>
    <row r="1107" customHeight="1" spans="5:5">
      <c r="E1107" s="126"/>
    </row>
    <row r="1108" customHeight="1" spans="5:5">
      <c r="E1108" s="126"/>
    </row>
    <row r="1109" customHeight="1" spans="5:5">
      <c r="E1109" s="126"/>
    </row>
    <row r="1110" customHeight="1" spans="5:5">
      <c r="E1110" s="126"/>
    </row>
    <row r="1111" customHeight="1" spans="5:5">
      <c r="E1111" s="126"/>
    </row>
    <row r="1112" customHeight="1" spans="5:5">
      <c r="E1112" s="126"/>
    </row>
    <row r="1113" customHeight="1" spans="5:5">
      <c r="E1113" s="126"/>
    </row>
    <row r="1114" customHeight="1" spans="5:5">
      <c r="E1114" s="126"/>
    </row>
    <row r="1115" customHeight="1" spans="5:5">
      <c r="E1115" s="126"/>
    </row>
    <row r="1116" customHeight="1" spans="5:5">
      <c r="E1116" s="126"/>
    </row>
    <row r="1117" customHeight="1" spans="5:5">
      <c r="E1117" s="126"/>
    </row>
    <row r="1118" customHeight="1" spans="5:5">
      <c r="E1118" s="126"/>
    </row>
    <row r="1119" customHeight="1" spans="5:5">
      <c r="E1119" s="126"/>
    </row>
    <row r="1120" customHeight="1" spans="5:5">
      <c r="E1120" s="126"/>
    </row>
    <row r="1121" customHeight="1" spans="5:5">
      <c r="E1121" s="126"/>
    </row>
    <row r="1122" customHeight="1" spans="5:5">
      <c r="E1122" s="126"/>
    </row>
    <row r="1123" customHeight="1" spans="5:5">
      <c r="E1123" s="126"/>
    </row>
    <row r="1124" customHeight="1" spans="5:5">
      <c r="E1124" s="126"/>
    </row>
    <row r="1125" customHeight="1" spans="5:5">
      <c r="E1125" s="126"/>
    </row>
    <row r="1126" customHeight="1" spans="5:5">
      <c r="E1126" s="126"/>
    </row>
    <row r="1127" customHeight="1" spans="5:5">
      <c r="E1127" s="126"/>
    </row>
    <row r="1128" customHeight="1" spans="5:5">
      <c r="E1128" s="126"/>
    </row>
    <row r="1129" customHeight="1" spans="5:5">
      <c r="E1129" s="126"/>
    </row>
    <row r="1130" customHeight="1" spans="5:5">
      <c r="E1130" s="126"/>
    </row>
    <row r="1131" customHeight="1" spans="5:5">
      <c r="E1131" s="126"/>
    </row>
    <row r="1132" customHeight="1" spans="5:5">
      <c r="E1132" s="126"/>
    </row>
    <row r="1133" customHeight="1" spans="5:5">
      <c r="E1133" s="126"/>
    </row>
    <row r="1134" customHeight="1" spans="5:5">
      <c r="E1134" s="126"/>
    </row>
    <row r="1135" customHeight="1" spans="5:5">
      <c r="E1135" s="126"/>
    </row>
    <row r="1136" customHeight="1" spans="5:5">
      <c r="E1136" s="126"/>
    </row>
    <row r="1137" customHeight="1" spans="5:5">
      <c r="E1137" s="126"/>
    </row>
    <row r="1138" customHeight="1" spans="5:5">
      <c r="E1138" s="126"/>
    </row>
    <row r="1139" customHeight="1" spans="5:5">
      <c r="E1139" s="126"/>
    </row>
    <row r="1140" customHeight="1" spans="5:5">
      <c r="E1140" s="126"/>
    </row>
    <row r="1141" customHeight="1" spans="5:5">
      <c r="E1141" s="126"/>
    </row>
    <row r="1142" customHeight="1" spans="5:5">
      <c r="E1142" s="126"/>
    </row>
    <row r="1143" customHeight="1" spans="5:5">
      <c r="E1143" s="126"/>
    </row>
    <row r="1144" customHeight="1" spans="5:5">
      <c r="E1144" s="126"/>
    </row>
    <row r="1145" customHeight="1" spans="5:5">
      <c r="E1145" s="126"/>
    </row>
    <row r="1146" customHeight="1" spans="5:5">
      <c r="E1146" s="126"/>
    </row>
    <row r="1147" customHeight="1" spans="5:5">
      <c r="E1147" s="126"/>
    </row>
    <row r="1148" customHeight="1" spans="5:5">
      <c r="E1148" s="126"/>
    </row>
    <row r="1149" customHeight="1" spans="5:5">
      <c r="E1149" s="126"/>
    </row>
    <row r="1150" customHeight="1" spans="5:5">
      <c r="E1150" s="126"/>
    </row>
    <row r="1151" customHeight="1" spans="5:5">
      <c r="E1151" s="126"/>
    </row>
    <row r="1152" customHeight="1" spans="5:5">
      <c r="E1152" s="126"/>
    </row>
    <row r="1153" customHeight="1" spans="5:5">
      <c r="E1153" s="126"/>
    </row>
    <row r="1154" customHeight="1" spans="5:5">
      <c r="E1154" s="126"/>
    </row>
    <row r="1155" customHeight="1" spans="5:5">
      <c r="E1155" s="126"/>
    </row>
    <row r="1156" customHeight="1" spans="5:5">
      <c r="E1156" s="126"/>
    </row>
    <row r="1157" customHeight="1" spans="5:5">
      <c r="E1157" s="126"/>
    </row>
    <row r="1158" customHeight="1" spans="5:5">
      <c r="E1158" s="126"/>
    </row>
    <row r="1159" customHeight="1" spans="5:5">
      <c r="E1159" s="126"/>
    </row>
    <row r="1160" customHeight="1" spans="5:5">
      <c r="E1160" s="126"/>
    </row>
    <row r="1161" customHeight="1" spans="5:5">
      <c r="E1161" s="126"/>
    </row>
    <row r="1162" customHeight="1" spans="5:5">
      <c r="E1162" s="126"/>
    </row>
    <row r="1163" customHeight="1" spans="5:5">
      <c r="E1163" s="126"/>
    </row>
    <row r="1164" customHeight="1" spans="5:5">
      <c r="E1164" s="126"/>
    </row>
    <row r="1165" customHeight="1" spans="5:5">
      <c r="E1165" s="126"/>
    </row>
    <row r="1166" customHeight="1" spans="5:5">
      <c r="E1166" s="126"/>
    </row>
    <row r="1167" customHeight="1" spans="5:5">
      <c r="E1167" s="126"/>
    </row>
    <row r="1168" customHeight="1" spans="5:5">
      <c r="E1168" s="126"/>
    </row>
    <row r="1169" customHeight="1" spans="5:5">
      <c r="E1169" s="126"/>
    </row>
    <row r="1170" customHeight="1" spans="5:5">
      <c r="E1170" s="126"/>
    </row>
    <row r="1171" customHeight="1" spans="5:5">
      <c r="E1171" s="126"/>
    </row>
    <row r="1172" customHeight="1" spans="5:5">
      <c r="E1172" s="126"/>
    </row>
    <row r="1173" customHeight="1" spans="5:5">
      <c r="E1173" s="126"/>
    </row>
    <row r="1174" customHeight="1" spans="5:5">
      <c r="E1174" s="126"/>
    </row>
    <row r="1175" customHeight="1" spans="5:5">
      <c r="E1175" s="126"/>
    </row>
    <row r="1176" customHeight="1" spans="5:5">
      <c r="E1176" s="126"/>
    </row>
    <row r="1177" customHeight="1" spans="5:5">
      <c r="E1177" s="126"/>
    </row>
    <row r="1178" customHeight="1" spans="5:5">
      <c r="E1178" s="126"/>
    </row>
    <row r="1179" customHeight="1" spans="5:5">
      <c r="E1179" s="126"/>
    </row>
    <row r="1180" customHeight="1" spans="5:5">
      <c r="E1180" s="126"/>
    </row>
    <row r="1181" customHeight="1" spans="5:5">
      <c r="E1181" s="126"/>
    </row>
    <row r="1182" customHeight="1" spans="5:5">
      <c r="E1182" s="126"/>
    </row>
    <row r="1183" customHeight="1" spans="5:5">
      <c r="E1183" s="126"/>
    </row>
    <row r="1184" customHeight="1" spans="5:5">
      <c r="E1184" s="126"/>
    </row>
    <row r="1185" customHeight="1" spans="5:5">
      <c r="E1185" s="126"/>
    </row>
    <row r="1186" customHeight="1" spans="5:5">
      <c r="E1186" s="126"/>
    </row>
    <row r="1187" customHeight="1" spans="5:5">
      <c r="E1187" s="126"/>
    </row>
    <row r="1188" customHeight="1" spans="5:5">
      <c r="E1188" s="126"/>
    </row>
    <row r="1189" customHeight="1" spans="5:5">
      <c r="E1189" s="126"/>
    </row>
    <row r="1190" customHeight="1" spans="5:5">
      <c r="E1190" s="126"/>
    </row>
    <row r="1191" customHeight="1" spans="5:5">
      <c r="E1191" s="126"/>
    </row>
    <row r="1192" customHeight="1" spans="5:5">
      <c r="E1192" s="126"/>
    </row>
    <row r="1193" customHeight="1" spans="5:5">
      <c r="E1193" s="126"/>
    </row>
    <row r="1194" customHeight="1" spans="5:5">
      <c r="E1194" s="126"/>
    </row>
    <row r="1195" customHeight="1" spans="5:5">
      <c r="E1195" s="126"/>
    </row>
    <row r="1196" customHeight="1" spans="5:5">
      <c r="E1196" s="126"/>
    </row>
    <row r="1197" customHeight="1" spans="5:5">
      <c r="E1197" s="126"/>
    </row>
    <row r="1198" customHeight="1" spans="5:5">
      <c r="E1198" s="126"/>
    </row>
    <row r="1199" customHeight="1" spans="5:5">
      <c r="E1199" s="126"/>
    </row>
    <row r="1200" customHeight="1" spans="5:5">
      <c r="E1200" s="126"/>
    </row>
    <row r="1201" customHeight="1" spans="5:5">
      <c r="E1201" s="126"/>
    </row>
    <row r="1202" customHeight="1" spans="5:5">
      <c r="E1202" s="126"/>
    </row>
    <row r="1203" customHeight="1" spans="5:5">
      <c r="E1203" s="126"/>
    </row>
    <row r="1204" customHeight="1" spans="5:5">
      <c r="E1204" s="126"/>
    </row>
    <row r="1205" customHeight="1" spans="5:5">
      <c r="E1205" s="126"/>
    </row>
    <row r="1206" customHeight="1" spans="5:5">
      <c r="E1206" s="126"/>
    </row>
    <row r="1207" customHeight="1" spans="5:5">
      <c r="E1207" s="126"/>
    </row>
    <row r="1208" customHeight="1" spans="5:5">
      <c r="E1208" s="126"/>
    </row>
    <row r="1209" customHeight="1" spans="5:5">
      <c r="E1209" s="126"/>
    </row>
    <row r="1210" customHeight="1" spans="5:5">
      <c r="E1210" s="126"/>
    </row>
    <row r="1211" customHeight="1" spans="5:5">
      <c r="E1211" s="126"/>
    </row>
    <row r="1212" customHeight="1" spans="5:5">
      <c r="E1212" s="126"/>
    </row>
    <row r="1213" customHeight="1" spans="5:5">
      <c r="E1213" s="126"/>
    </row>
    <row r="1214" customHeight="1" spans="5:5">
      <c r="E1214" s="126"/>
    </row>
    <row r="1215" customHeight="1" spans="5:5">
      <c r="E1215" s="126"/>
    </row>
    <row r="1216" customHeight="1" spans="5:5">
      <c r="E1216" s="126"/>
    </row>
    <row r="1217" customHeight="1" spans="5:5">
      <c r="E1217" s="126"/>
    </row>
    <row r="1218" customHeight="1" spans="5:5">
      <c r="E1218" s="126"/>
    </row>
    <row r="1219" customHeight="1" spans="5:5">
      <c r="E1219" s="126"/>
    </row>
    <row r="1220" customHeight="1" spans="5:5">
      <c r="E1220" s="126"/>
    </row>
    <row r="1221" customHeight="1" spans="5:5">
      <c r="E1221" s="126"/>
    </row>
    <row r="1222" customHeight="1" spans="5:5">
      <c r="E1222" s="126"/>
    </row>
    <row r="1223" customHeight="1" spans="5:5">
      <c r="E1223" s="126"/>
    </row>
    <row r="1224" customHeight="1" spans="5:5">
      <c r="E1224" s="126"/>
    </row>
    <row r="1225" customHeight="1" spans="5:5">
      <c r="E1225" s="126"/>
    </row>
    <row r="1226" customHeight="1" spans="5:5">
      <c r="E1226" s="126"/>
    </row>
    <row r="1227" customHeight="1" spans="5:5">
      <c r="E1227" s="126"/>
    </row>
    <row r="1228" customHeight="1" spans="5:5">
      <c r="E1228" s="126"/>
    </row>
    <row r="1229" customHeight="1" spans="5:5">
      <c r="E1229" s="126"/>
    </row>
    <row r="1230" customHeight="1" spans="5:5">
      <c r="E1230" s="126"/>
    </row>
    <row r="1231" customHeight="1" spans="5:5">
      <c r="E1231" s="126"/>
    </row>
    <row r="1232" customHeight="1" spans="5:5">
      <c r="E1232" s="126"/>
    </row>
    <row r="1233" customHeight="1" spans="5:5">
      <c r="E1233" s="126"/>
    </row>
    <row r="1234" customHeight="1" spans="5:5">
      <c r="E1234" s="126"/>
    </row>
    <row r="1235" customHeight="1" spans="5:5">
      <c r="E1235" s="126"/>
    </row>
    <row r="1236" customHeight="1" spans="5:5">
      <c r="E1236" s="126"/>
    </row>
    <row r="1237" customHeight="1" spans="5:5">
      <c r="E1237" s="126"/>
    </row>
    <row r="1238" customHeight="1" spans="5:5">
      <c r="E1238" s="126"/>
    </row>
    <row r="1239" customHeight="1" spans="5:5">
      <c r="E1239" s="126"/>
    </row>
    <row r="1240" customHeight="1" spans="5:5">
      <c r="E1240" s="126"/>
    </row>
    <row r="1241" customHeight="1" spans="5:5">
      <c r="E1241" s="126"/>
    </row>
    <row r="1242" customHeight="1" spans="5:5">
      <c r="E1242" s="126"/>
    </row>
    <row r="1243" customHeight="1" spans="5:5">
      <c r="E1243" s="126"/>
    </row>
    <row r="1244" customHeight="1" spans="5:5">
      <c r="E1244" s="126"/>
    </row>
    <row r="1245" customHeight="1" spans="5:5">
      <c r="E1245" s="126"/>
    </row>
    <row r="1246" customHeight="1" spans="5:5">
      <c r="E1246" s="126"/>
    </row>
    <row r="1247" customHeight="1" spans="5:5">
      <c r="E1247" s="126"/>
    </row>
    <row r="1248" customHeight="1" spans="5:5">
      <c r="E1248" s="126"/>
    </row>
    <row r="1249" customHeight="1" spans="5:5">
      <c r="E1249" s="126"/>
    </row>
    <row r="1250" customHeight="1" spans="5:5">
      <c r="E1250" s="126"/>
    </row>
    <row r="1251" customHeight="1" spans="5:5">
      <c r="E1251" s="126"/>
    </row>
    <row r="1252" customHeight="1" spans="5:5">
      <c r="E1252" s="126"/>
    </row>
    <row r="1253" customHeight="1" spans="5:5">
      <c r="E1253" s="126"/>
    </row>
    <row r="1254" customHeight="1" spans="5:5">
      <c r="E1254" s="126"/>
    </row>
    <row r="1255" customHeight="1" spans="5:5">
      <c r="E1255" s="126"/>
    </row>
    <row r="1256" customHeight="1" spans="5:5">
      <c r="E1256" s="126"/>
    </row>
    <row r="1257" customHeight="1" spans="5:5">
      <c r="E1257" s="126"/>
    </row>
    <row r="1258" customHeight="1" spans="5:5">
      <c r="E1258" s="126"/>
    </row>
    <row r="1259" customHeight="1" spans="5:5">
      <c r="E1259" s="126"/>
    </row>
    <row r="1260" customHeight="1" spans="5:5">
      <c r="E1260" s="126"/>
    </row>
    <row r="1261" customHeight="1" spans="5:5">
      <c r="E1261" s="126"/>
    </row>
    <row r="1262" customHeight="1" spans="5:5">
      <c r="E1262" s="126"/>
    </row>
    <row r="1263" customHeight="1" spans="5:5">
      <c r="E1263" s="126"/>
    </row>
    <row r="1264" customHeight="1" spans="5:5">
      <c r="E1264" s="126"/>
    </row>
    <row r="1265" customHeight="1" spans="5:5">
      <c r="E1265" s="126"/>
    </row>
    <row r="1266" customHeight="1" spans="5:5">
      <c r="E1266" s="126"/>
    </row>
    <row r="1267" customHeight="1" spans="5:5">
      <c r="E1267" s="126"/>
    </row>
    <row r="1268" customHeight="1" spans="5:5">
      <c r="E1268" s="126"/>
    </row>
    <row r="1269" customHeight="1" spans="5:5">
      <c r="E1269" s="126"/>
    </row>
    <row r="1270" customHeight="1" spans="5:5">
      <c r="E1270" s="126"/>
    </row>
    <row r="1271" customHeight="1" spans="5:5">
      <c r="E1271" s="126"/>
    </row>
    <row r="1272" customHeight="1" spans="5:5">
      <c r="E1272" s="126"/>
    </row>
    <row r="1273" customHeight="1" spans="5:5">
      <c r="E1273" s="126"/>
    </row>
    <row r="1274" customHeight="1" spans="5:5">
      <c r="E1274" s="126"/>
    </row>
    <row r="1275" customHeight="1" spans="5:5">
      <c r="E1275" s="126"/>
    </row>
    <row r="1276" customHeight="1" spans="5:5">
      <c r="E1276" s="126"/>
    </row>
    <row r="1277" customHeight="1" spans="5:5">
      <c r="E1277" s="126"/>
    </row>
    <row r="1278" customHeight="1" spans="5:5">
      <c r="E1278" s="126"/>
    </row>
    <row r="1279" customHeight="1" spans="5:5">
      <c r="E1279" s="126"/>
    </row>
    <row r="1280" customHeight="1" spans="5:5">
      <c r="E1280" s="126"/>
    </row>
    <row r="1281" customHeight="1" spans="5:5">
      <c r="E1281" s="126"/>
    </row>
    <row r="1282" customHeight="1" spans="5:5">
      <c r="E1282" s="126"/>
    </row>
    <row r="1283" customHeight="1" spans="5:5">
      <c r="E1283" s="126"/>
    </row>
    <row r="1284" customHeight="1" spans="5:5">
      <c r="E1284" s="126"/>
    </row>
    <row r="1285" customHeight="1" spans="5:5">
      <c r="E1285" s="126"/>
    </row>
    <row r="1286" customHeight="1" spans="5:5">
      <c r="E1286" s="126"/>
    </row>
    <row r="1287" customHeight="1" spans="5:5">
      <c r="E1287" s="126"/>
    </row>
    <row r="1288" customHeight="1" spans="5:5">
      <c r="E1288" s="126"/>
    </row>
    <row r="1289" customHeight="1" spans="5:5">
      <c r="E1289" s="126"/>
    </row>
    <row r="1290" customHeight="1" spans="5:5">
      <c r="E1290" s="126"/>
    </row>
    <row r="1291" customHeight="1" spans="5:5">
      <c r="E1291" s="126"/>
    </row>
    <row r="1292" customHeight="1" spans="5:5">
      <c r="E1292" s="126"/>
    </row>
    <row r="1293" customHeight="1" spans="5:5">
      <c r="E1293" s="126"/>
    </row>
    <row r="1294" customHeight="1" spans="5:5">
      <c r="E1294" s="126"/>
    </row>
    <row r="1295" customHeight="1" spans="5:5">
      <c r="E1295" s="126"/>
    </row>
    <row r="1296" customHeight="1" spans="5:5">
      <c r="E1296" s="126"/>
    </row>
    <row r="1297" customHeight="1" spans="5:5">
      <c r="E1297" s="126"/>
    </row>
    <row r="1298" customHeight="1" spans="5:5">
      <c r="E1298" s="126"/>
    </row>
    <row r="1299" customHeight="1" spans="5:5">
      <c r="E1299" s="126"/>
    </row>
    <row r="1300" customHeight="1" spans="5:5">
      <c r="E1300" s="126"/>
    </row>
    <row r="1301" customHeight="1" spans="5:5">
      <c r="E1301" s="126"/>
    </row>
    <row r="1302" customHeight="1" spans="5:5">
      <c r="E1302" s="126"/>
    </row>
    <row r="1303" customHeight="1" spans="5:5">
      <c r="E1303" s="126"/>
    </row>
    <row r="1304" customHeight="1" spans="5:5">
      <c r="E1304" s="126"/>
    </row>
    <row r="1305" customHeight="1" spans="5:5">
      <c r="E1305" s="126"/>
    </row>
    <row r="1306" customHeight="1" spans="5:5">
      <c r="E1306" s="126"/>
    </row>
    <row r="1307" customHeight="1" spans="5:5">
      <c r="E1307" s="126"/>
    </row>
    <row r="1308" customHeight="1" spans="5:5">
      <c r="E1308" s="126"/>
    </row>
    <row r="1309" customHeight="1" spans="5:5">
      <c r="E1309" s="126"/>
    </row>
    <row r="1310" customHeight="1" spans="5:5">
      <c r="E1310" s="126"/>
    </row>
    <row r="1311" customHeight="1" spans="5:5">
      <c r="E1311" s="126"/>
    </row>
    <row r="1312" customHeight="1" spans="5:5">
      <c r="E1312" s="126"/>
    </row>
    <row r="1313" customHeight="1" spans="5:5">
      <c r="E1313" s="126"/>
    </row>
    <row r="1314" customHeight="1" spans="5:5">
      <c r="E1314" s="126"/>
    </row>
    <row r="1315" customHeight="1" spans="5:5">
      <c r="E1315" s="126"/>
    </row>
    <row r="1316" customHeight="1" spans="5:5">
      <c r="E1316" s="126"/>
    </row>
    <row r="1317" customHeight="1" spans="5:5">
      <c r="E1317" s="126"/>
    </row>
    <row r="1318" customHeight="1" spans="5:5">
      <c r="E1318" s="126"/>
    </row>
    <row r="1319" customHeight="1" spans="5:5">
      <c r="E1319" s="126"/>
    </row>
    <row r="1320" customHeight="1" spans="5:5">
      <c r="E1320" s="126"/>
    </row>
    <row r="1321" customHeight="1" spans="5:5">
      <c r="E1321" s="126"/>
    </row>
    <row r="1322" customHeight="1" spans="5:5">
      <c r="E1322" s="126"/>
    </row>
    <row r="1323" customHeight="1" spans="5:5">
      <c r="E1323" s="126"/>
    </row>
    <row r="1324" customHeight="1" spans="5:5">
      <c r="E1324" s="126"/>
    </row>
    <row r="1325" customHeight="1" spans="5:5">
      <c r="E1325" s="126"/>
    </row>
    <row r="1326" customHeight="1" spans="5:5">
      <c r="E1326" s="126"/>
    </row>
    <row r="1327" customHeight="1" spans="5:5">
      <c r="E1327" s="126"/>
    </row>
    <row r="1328" customHeight="1" spans="5:5">
      <c r="E1328" s="126"/>
    </row>
    <row r="1329" customHeight="1" spans="5:5">
      <c r="E1329" s="126"/>
    </row>
    <row r="1330" customHeight="1" spans="5:5">
      <c r="E1330" s="126"/>
    </row>
    <row r="1331" customHeight="1" spans="5:5">
      <c r="E1331" s="126"/>
    </row>
    <row r="1332" customHeight="1" spans="5:5">
      <c r="E1332" s="126"/>
    </row>
    <row r="1333" customHeight="1" spans="5:5">
      <c r="E1333" s="126"/>
    </row>
    <row r="1334" customHeight="1" spans="5:5">
      <c r="E1334" s="126"/>
    </row>
    <row r="1335" customHeight="1" spans="5:5">
      <c r="E1335" s="126"/>
    </row>
    <row r="1336" customHeight="1" spans="5:5">
      <c r="E1336" s="126"/>
    </row>
    <row r="1337" customHeight="1" spans="5:5">
      <c r="E1337" s="126"/>
    </row>
    <row r="1338" customHeight="1" spans="5:5">
      <c r="E1338" s="126"/>
    </row>
    <row r="1339" customHeight="1" spans="5:5">
      <c r="E1339" s="126"/>
    </row>
    <row r="1340" customHeight="1" spans="5:5">
      <c r="E1340" s="126"/>
    </row>
    <row r="1341" customHeight="1" spans="5:5">
      <c r="E1341" s="126"/>
    </row>
    <row r="1342" customHeight="1" spans="5:5">
      <c r="E1342" s="126"/>
    </row>
    <row r="1343" customHeight="1" spans="5:5">
      <c r="E1343" s="126"/>
    </row>
    <row r="1344" customHeight="1" spans="5:5">
      <c r="E1344" s="126"/>
    </row>
    <row r="1345" customHeight="1" spans="5:5">
      <c r="E1345" s="126"/>
    </row>
    <row r="1346" customHeight="1" spans="5:5">
      <c r="E1346" s="126"/>
    </row>
    <row r="1347" customHeight="1" spans="5:5">
      <c r="E1347" s="126"/>
    </row>
    <row r="1348" customHeight="1" spans="5:5">
      <c r="E1348" s="126"/>
    </row>
    <row r="1349" customHeight="1" spans="5:5">
      <c r="E1349" s="126"/>
    </row>
    <row r="1350" customHeight="1" spans="5:5">
      <c r="E1350" s="126"/>
    </row>
    <row r="1351" customHeight="1" spans="5:5">
      <c r="E1351" s="126"/>
    </row>
    <row r="1352" customHeight="1" spans="5:5">
      <c r="E1352" s="126"/>
    </row>
    <row r="1353" customHeight="1" spans="5:5">
      <c r="E1353" s="126"/>
    </row>
    <row r="1354" customHeight="1" spans="5:5">
      <c r="E1354" s="126"/>
    </row>
    <row r="1355" customHeight="1" spans="5:5">
      <c r="E1355" s="126"/>
    </row>
    <row r="1356" customHeight="1" spans="5:5">
      <c r="E1356" s="126"/>
    </row>
    <row r="1357" customHeight="1" spans="5:5">
      <c r="E1357" s="126"/>
    </row>
    <row r="1358" customHeight="1" spans="5:5">
      <c r="E1358" s="126"/>
    </row>
    <row r="1359" customHeight="1" spans="5:5">
      <c r="E1359" s="126"/>
    </row>
    <row r="1360" customHeight="1" spans="5:5">
      <c r="E1360" s="126"/>
    </row>
    <row r="1361" customHeight="1" spans="5:5">
      <c r="E1361" s="126"/>
    </row>
    <row r="1362" customHeight="1" spans="5:5">
      <c r="E1362" s="126"/>
    </row>
    <row r="1363" customHeight="1" spans="5:5">
      <c r="E1363" s="126"/>
    </row>
    <row r="1364" customHeight="1" spans="5:5">
      <c r="E1364" s="126"/>
    </row>
    <row r="1365" customHeight="1" spans="5:5">
      <c r="E1365" s="126"/>
    </row>
    <row r="1366" customHeight="1" spans="5:5">
      <c r="E1366" s="126"/>
    </row>
    <row r="1367" customHeight="1" spans="5:5">
      <c r="E1367" s="126"/>
    </row>
    <row r="1368" customHeight="1" spans="5:5">
      <c r="E1368" s="126"/>
    </row>
    <row r="1369" customHeight="1" spans="5:5">
      <c r="E1369" s="126"/>
    </row>
    <row r="1370" customHeight="1" spans="5:5">
      <c r="E1370" s="126"/>
    </row>
    <row r="1371" customHeight="1" spans="5:5">
      <c r="E1371" s="126"/>
    </row>
    <row r="1372" customHeight="1" spans="5:5">
      <c r="E1372" s="126"/>
    </row>
    <row r="1373" customHeight="1" spans="5:5">
      <c r="E1373" s="126"/>
    </row>
    <row r="1374" customHeight="1" spans="5:5">
      <c r="E1374" s="126"/>
    </row>
    <row r="1375" customHeight="1" spans="5:5">
      <c r="E1375" s="126"/>
    </row>
    <row r="1376" customHeight="1" spans="5:5">
      <c r="E1376" s="126"/>
    </row>
    <row r="1377" customHeight="1" spans="5:5">
      <c r="E1377" s="126"/>
    </row>
    <row r="1378" customHeight="1" spans="5:5">
      <c r="E1378" s="126"/>
    </row>
    <row r="1379" customHeight="1" spans="5:5">
      <c r="E1379" s="126"/>
    </row>
    <row r="1380" customHeight="1" spans="5:5">
      <c r="E1380" s="126"/>
    </row>
    <row r="1381" customHeight="1" spans="5:5">
      <c r="E1381" s="126"/>
    </row>
    <row r="1382" customHeight="1" spans="5:5">
      <c r="E1382" s="126"/>
    </row>
    <row r="1383" customHeight="1" spans="5:5">
      <c r="E1383" s="126"/>
    </row>
    <row r="1384" customHeight="1" spans="5:5">
      <c r="E1384" s="126"/>
    </row>
    <row r="1385" customHeight="1" spans="5:5">
      <c r="E1385" s="126"/>
    </row>
    <row r="1386" customHeight="1" spans="5:5">
      <c r="E1386" s="126"/>
    </row>
    <row r="1387" customHeight="1" spans="5:5">
      <c r="E1387" s="126"/>
    </row>
    <row r="1388" customHeight="1" spans="5:5">
      <c r="E1388" s="126"/>
    </row>
    <row r="1389" customHeight="1" spans="5:5">
      <c r="E1389" s="126"/>
    </row>
    <row r="1390" customHeight="1" spans="5:5">
      <c r="E1390" s="126"/>
    </row>
    <row r="1391" customHeight="1" spans="5:5">
      <c r="E1391" s="126"/>
    </row>
    <row r="1392" customHeight="1" spans="5:5">
      <c r="E1392" s="126"/>
    </row>
    <row r="1393" customHeight="1" spans="5:5">
      <c r="E1393" s="126"/>
    </row>
    <row r="1394" customHeight="1" spans="5:5">
      <c r="E1394" s="126"/>
    </row>
    <row r="1395" customHeight="1" spans="5:5">
      <c r="E1395" s="126"/>
    </row>
    <row r="1396" customHeight="1" spans="5:5">
      <c r="E1396" s="126"/>
    </row>
    <row r="1397" customHeight="1" spans="5:5">
      <c r="E1397" s="126"/>
    </row>
    <row r="1398" customHeight="1" spans="5:5">
      <c r="E1398" s="126"/>
    </row>
    <row r="1399" customHeight="1" spans="5:5">
      <c r="E1399" s="126"/>
    </row>
    <row r="1400" customHeight="1" spans="5:5">
      <c r="E1400" s="126"/>
    </row>
    <row r="1401" customHeight="1" spans="5:5">
      <c r="E1401" s="126"/>
    </row>
    <row r="1402" customHeight="1" spans="5:5">
      <c r="E1402" s="126"/>
    </row>
    <row r="1403" customHeight="1" spans="5:5">
      <c r="E1403" s="126"/>
    </row>
    <row r="1404" customHeight="1" spans="5:5">
      <c r="E1404" s="126"/>
    </row>
    <row r="1405" customHeight="1" spans="5:5">
      <c r="E1405" s="126"/>
    </row>
    <row r="1406" customHeight="1" spans="5:5">
      <c r="E1406" s="126"/>
    </row>
    <row r="1407" customHeight="1" spans="5:5">
      <c r="E1407" s="126"/>
    </row>
    <row r="1408" customHeight="1" spans="5:5">
      <c r="E1408" s="126"/>
    </row>
    <row r="1409" customHeight="1" spans="5:5">
      <c r="E1409" s="126"/>
    </row>
    <row r="1410" customHeight="1" spans="5:5">
      <c r="E1410" s="126"/>
    </row>
    <row r="1411" customHeight="1" spans="5:5">
      <c r="E1411" s="126"/>
    </row>
    <row r="1412" customHeight="1" spans="5:5">
      <c r="E1412" s="126"/>
    </row>
    <row r="1413" customHeight="1" spans="5:5">
      <c r="E1413" s="126"/>
    </row>
    <row r="1414" customHeight="1" spans="5:5">
      <c r="E1414" s="126"/>
    </row>
    <row r="1415" customHeight="1" spans="5:5">
      <c r="E1415" s="126"/>
    </row>
    <row r="1416" customHeight="1" spans="5:5">
      <c r="E1416" s="126"/>
    </row>
    <row r="1417" customHeight="1" spans="5:5">
      <c r="E1417" s="126"/>
    </row>
    <row r="1418" customHeight="1" spans="5:5">
      <c r="E1418" s="126"/>
    </row>
    <row r="1419" customHeight="1" spans="5:5">
      <c r="E1419" s="126"/>
    </row>
    <row r="1420" customHeight="1" spans="5:5">
      <c r="E1420" s="126"/>
    </row>
    <row r="1421" customHeight="1" spans="5:5">
      <c r="E1421" s="126"/>
    </row>
    <row r="1422" customHeight="1" spans="5:5">
      <c r="E1422" s="126"/>
    </row>
    <row r="1423" customHeight="1" spans="5:5">
      <c r="E1423" s="126"/>
    </row>
    <row r="1424" customHeight="1" spans="5:5">
      <c r="E1424" s="126"/>
    </row>
    <row r="1425" customHeight="1" spans="5:5">
      <c r="E1425" s="126"/>
    </row>
    <row r="1426" customHeight="1" spans="5:5">
      <c r="E1426" s="126"/>
    </row>
    <row r="1427" customHeight="1" spans="5:5">
      <c r="E1427" s="126"/>
    </row>
    <row r="1428" customHeight="1" spans="5:5">
      <c r="E1428" s="126"/>
    </row>
    <row r="1429" customHeight="1" spans="5:5">
      <c r="E1429" s="126"/>
    </row>
    <row r="1430" customHeight="1" spans="5:5">
      <c r="E1430" s="126"/>
    </row>
    <row r="1431" customHeight="1" spans="5:5">
      <c r="E1431" s="126"/>
    </row>
    <row r="1432" customHeight="1" spans="5:5">
      <c r="E1432" s="126"/>
    </row>
    <row r="1433" customHeight="1" spans="5:5">
      <c r="E1433" s="126"/>
    </row>
    <row r="1434" customHeight="1" spans="5:5">
      <c r="E1434" s="126"/>
    </row>
    <row r="1435" customHeight="1" spans="5:5">
      <c r="E1435" s="126"/>
    </row>
    <row r="1436" customHeight="1" spans="5:5">
      <c r="E1436" s="126"/>
    </row>
    <row r="1437" customHeight="1" spans="5:5">
      <c r="E1437" s="126"/>
    </row>
    <row r="1438" customHeight="1" spans="5:5">
      <c r="E1438" s="126"/>
    </row>
    <row r="1439" customHeight="1" spans="5:5">
      <c r="E1439" s="126"/>
    </row>
    <row r="1440" customHeight="1" spans="5:5">
      <c r="E1440" s="126"/>
    </row>
    <row r="1441" customHeight="1" spans="5:5">
      <c r="E1441" s="126"/>
    </row>
    <row r="1442" customHeight="1" spans="5:5">
      <c r="E1442" s="126"/>
    </row>
    <row r="1443" customHeight="1" spans="5:5">
      <c r="E1443" s="126"/>
    </row>
    <row r="1444" customHeight="1" spans="5:5">
      <c r="E1444" s="126"/>
    </row>
    <row r="1445" customHeight="1" spans="5:5">
      <c r="E1445" s="126"/>
    </row>
    <row r="1446" customHeight="1" spans="5:5">
      <c r="E1446" s="126"/>
    </row>
    <row r="1447" customHeight="1" spans="5:5">
      <c r="E1447" s="126"/>
    </row>
    <row r="1448" customHeight="1" spans="5:5">
      <c r="E1448" s="126"/>
    </row>
    <row r="1449" customHeight="1" spans="5:5">
      <c r="E1449" s="126"/>
    </row>
    <row r="1450" customHeight="1" spans="5:5">
      <c r="E1450" s="126"/>
    </row>
    <row r="1451" customHeight="1" spans="5:5">
      <c r="E1451" s="126"/>
    </row>
    <row r="1452" customHeight="1" spans="5:5">
      <c r="E1452" s="126"/>
    </row>
    <row r="1453" customHeight="1" spans="5:5">
      <c r="E1453" s="126"/>
    </row>
    <row r="1454" customHeight="1" spans="5:5">
      <c r="E1454" s="126"/>
    </row>
    <row r="1455" customHeight="1" spans="5:5">
      <c r="E1455" s="126"/>
    </row>
    <row r="1456" customHeight="1" spans="5:5">
      <c r="E1456" s="126"/>
    </row>
    <row r="1457" customHeight="1" spans="5:5">
      <c r="E1457" s="126"/>
    </row>
    <row r="1458" customHeight="1" spans="5:5">
      <c r="E1458" s="126"/>
    </row>
    <row r="1459" customHeight="1" spans="5:5">
      <c r="E1459" s="126"/>
    </row>
    <row r="1460" customHeight="1" spans="5:5">
      <c r="E1460" s="126"/>
    </row>
    <row r="1461" customHeight="1" spans="5:5">
      <c r="E1461" s="126"/>
    </row>
    <row r="1462" customHeight="1" spans="5:5">
      <c r="E1462" s="126"/>
    </row>
    <row r="1463" customHeight="1" spans="5:5">
      <c r="E1463" s="126"/>
    </row>
    <row r="1464" customHeight="1" spans="5:5">
      <c r="E1464" s="126"/>
    </row>
    <row r="1465" customHeight="1" spans="5:5">
      <c r="E1465" s="126"/>
    </row>
    <row r="1466" customHeight="1" spans="5:5">
      <c r="E1466" s="126"/>
    </row>
    <row r="1467" customHeight="1" spans="5:5">
      <c r="E1467" s="126"/>
    </row>
    <row r="1468" customHeight="1" spans="5:5">
      <c r="E1468" s="126"/>
    </row>
    <row r="1469" customHeight="1" spans="5:5">
      <c r="E1469" s="126"/>
    </row>
    <row r="1470" customHeight="1" spans="5:5">
      <c r="E1470" s="126"/>
    </row>
    <row r="1471" customHeight="1" spans="5:5">
      <c r="E1471" s="126"/>
    </row>
    <row r="1472" customHeight="1" spans="5:5">
      <c r="E1472" s="126"/>
    </row>
    <row r="1473" customHeight="1" spans="5:5">
      <c r="E1473" s="126"/>
    </row>
    <row r="1474" customHeight="1" spans="5:5">
      <c r="E1474" s="126"/>
    </row>
    <row r="1475" customHeight="1" spans="5:5">
      <c r="E1475" s="126"/>
    </row>
    <row r="1476" customHeight="1" spans="5:5">
      <c r="E1476" s="126"/>
    </row>
    <row r="1477" customHeight="1" spans="5:5">
      <c r="E1477" s="126"/>
    </row>
    <row r="1478" customHeight="1" spans="5:5">
      <c r="E1478" s="126"/>
    </row>
    <row r="1479" customHeight="1" spans="5:5">
      <c r="E1479" s="126"/>
    </row>
    <row r="1480" customHeight="1" spans="5:5">
      <c r="E1480" s="126"/>
    </row>
    <row r="1481" customHeight="1" spans="5:5">
      <c r="E1481" s="126"/>
    </row>
    <row r="1482" customHeight="1" spans="5:5">
      <c r="E1482" s="126"/>
    </row>
    <row r="1483" customHeight="1" spans="5:5">
      <c r="E1483" s="126"/>
    </row>
    <row r="1484" customHeight="1" spans="5:5">
      <c r="E1484" s="126"/>
    </row>
    <row r="1485" customHeight="1" spans="5:5">
      <c r="E1485" s="126"/>
    </row>
    <row r="1486" customHeight="1" spans="5:5">
      <c r="E1486" s="126"/>
    </row>
    <row r="1487" customHeight="1" spans="5:5">
      <c r="E1487" s="126"/>
    </row>
    <row r="1488" customHeight="1" spans="5:5">
      <c r="E1488" s="126"/>
    </row>
    <row r="1489" customHeight="1" spans="5:5">
      <c r="E1489" s="126"/>
    </row>
    <row r="1490" customHeight="1" spans="5:5">
      <c r="E1490" s="126"/>
    </row>
    <row r="1491" customHeight="1" spans="5:5">
      <c r="E1491" s="126"/>
    </row>
    <row r="1492" customHeight="1" spans="5:5">
      <c r="E1492" s="126"/>
    </row>
    <row r="1493" customHeight="1" spans="5:5">
      <c r="E1493" s="126"/>
    </row>
    <row r="1494" customHeight="1" spans="5:5">
      <c r="E1494" s="126"/>
    </row>
    <row r="1495" customHeight="1" spans="5:5">
      <c r="E1495" s="126"/>
    </row>
    <row r="1496" customHeight="1" spans="5:5">
      <c r="E1496" s="126"/>
    </row>
    <row r="1497" customHeight="1" spans="5:5">
      <c r="E1497" s="126"/>
    </row>
    <row r="1498" customHeight="1" spans="5:5">
      <c r="E1498" s="126"/>
    </row>
    <row r="1499" customHeight="1" spans="5:5">
      <c r="E1499" s="126"/>
    </row>
    <row r="1500" customHeight="1" spans="5:5">
      <c r="E1500" s="126"/>
    </row>
    <row r="1501" customHeight="1" spans="5:5">
      <c r="E1501" s="126"/>
    </row>
    <row r="1502" customHeight="1" spans="5:5">
      <c r="E1502" s="126"/>
    </row>
    <row r="1503" customHeight="1" spans="5:5">
      <c r="E1503" s="126"/>
    </row>
    <row r="1504" customHeight="1" spans="5:5">
      <c r="E1504" s="126"/>
    </row>
    <row r="1505" customHeight="1" spans="5:5">
      <c r="E1505" s="126"/>
    </row>
    <row r="1506" customHeight="1" spans="5:5">
      <c r="E1506" s="126"/>
    </row>
    <row r="1507" customHeight="1" spans="5:5">
      <c r="E1507" s="126"/>
    </row>
    <row r="1508" customHeight="1" spans="5:5">
      <c r="E1508" s="126"/>
    </row>
    <row r="1509" customHeight="1" spans="5:5">
      <c r="E1509" s="126"/>
    </row>
    <row r="1510" customHeight="1" spans="5:5">
      <c r="E1510" s="126"/>
    </row>
    <row r="1511" customHeight="1" spans="5:5">
      <c r="E1511" s="126"/>
    </row>
    <row r="1512" customHeight="1" spans="5:5">
      <c r="E1512" s="126"/>
    </row>
    <row r="1513" customHeight="1" spans="5:5">
      <c r="E1513" s="126"/>
    </row>
    <row r="1514" customHeight="1" spans="5:5">
      <c r="E1514" s="126"/>
    </row>
    <row r="1515" customHeight="1" spans="5:5">
      <c r="E1515" s="126"/>
    </row>
    <row r="1516" customHeight="1" spans="5:5">
      <c r="E1516" s="126"/>
    </row>
    <row r="1517" customHeight="1" spans="5:5">
      <c r="E1517" s="126"/>
    </row>
    <row r="1518" customHeight="1" spans="5:5">
      <c r="E1518" s="126"/>
    </row>
    <row r="1519" customHeight="1" spans="5:5">
      <c r="E1519" s="126"/>
    </row>
    <row r="1520" customHeight="1" spans="5:5">
      <c r="E1520" s="126"/>
    </row>
    <row r="1521" customHeight="1" spans="5:5">
      <c r="E1521" s="126"/>
    </row>
    <row r="1522" customHeight="1" spans="5:5">
      <c r="E1522" s="126"/>
    </row>
    <row r="1523" customHeight="1" spans="5:5">
      <c r="E1523" s="126"/>
    </row>
    <row r="1524" customHeight="1" spans="5:5">
      <c r="E1524" s="126"/>
    </row>
    <row r="1525" customHeight="1" spans="5:5">
      <c r="E1525" s="126"/>
    </row>
    <row r="1526" customHeight="1" spans="5:5">
      <c r="E1526" s="126"/>
    </row>
    <row r="1527" customHeight="1" spans="5:5">
      <c r="E1527" s="126"/>
    </row>
    <row r="1528" customHeight="1" spans="5:5">
      <c r="E1528" s="126"/>
    </row>
    <row r="1529" customHeight="1" spans="5:5">
      <c r="E1529" s="126"/>
    </row>
    <row r="1530" customHeight="1" spans="5:5">
      <c r="E1530" s="126"/>
    </row>
    <row r="1531" customHeight="1" spans="5:5">
      <c r="E1531" s="126"/>
    </row>
    <row r="1532" customHeight="1" spans="5:5">
      <c r="E1532" s="126"/>
    </row>
    <row r="1533" customHeight="1" spans="5:5">
      <c r="E1533" s="126"/>
    </row>
    <row r="1534" customHeight="1" spans="5:5">
      <c r="E1534" s="126"/>
    </row>
    <row r="1535" customHeight="1" spans="5:5">
      <c r="E1535" s="126"/>
    </row>
    <row r="1536" customHeight="1" spans="5:5">
      <c r="E1536" s="126"/>
    </row>
    <row r="1537" customHeight="1" spans="5:5">
      <c r="E1537" s="126"/>
    </row>
    <row r="1538" customHeight="1" spans="5:5">
      <c r="E1538" s="126"/>
    </row>
    <row r="1539" customHeight="1" spans="5:5">
      <c r="E1539" s="126"/>
    </row>
    <row r="1540" customHeight="1" spans="5:5">
      <c r="E1540" s="126"/>
    </row>
    <row r="1541" customHeight="1" spans="5:5">
      <c r="E1541" s="126"/>
    </row>
    <row r="1542" customHeight="1" spans="5:5">
      <c r="E1542" s="126"/>
    </row>
    <row r="1543" customHeight="1" spans="5:5">
      <c r="E1543" s="126"/>
    </row>
    <row r="1544" customHeight="1" spans="5:5">
      <c r="E1544" s="126"/>
    </row>
    <row r="1545" customHeight="1" spans="5:5">
      <c r="E1545" s="126"/>
    </row>
    <row r="1546" customHeight="1" spans="5:5">
      <c r="E1546" s="126"/>
    </row>
    <row r="1547" customHeight="1" spans="5:5">
      <c r="E1547" s="126"/>
    </row>
    <row r="1548" customHeight="1" spans="5:5">
      <c r="E1548" s="126"/>
    </row>
    <row r="1549" customHeight="1" spans="5:5">
      <c r="E1549" s="126"/>
    </row>
    <row r="1550" customHeight="1" spans="5:5">
      <c r="E1550" s="126"/>
    </row>
    <row r="1551" customHeight="1" spans="5:5">
      <c r="E1551" s="126"/>
    </row>
    <row r="1552" customHeight="1" spans="5:5">
      <c r="E1552" s="126"/>
    </row>
    <row r="1553" customHeight="1" spans="5:5">
      <c r="E1553" s="126"/>
    </row>
    <row r="1554" customHeight="1" spans="5:5">
      <c r="E1554" s="126"/>
    </row>
    <row r="1555" customHeight="1" spans="5:5">
      <c r="E1555" s="126"/>
    </row>
    <row r="1556" customHeight="1" spans="5:5">
      <c r="E1556" s="126"/>
    </row>
    <row r="1557" customHeight="1" spans="5:5">
      <c r="E1557" s="126"/>
    </row>
    <row r="1558" customHeight="1" spans="5:5">
      <c r="E1558" s="126"/>
    </row>
    <row r="1559" customHeight="1" spans="5:5">
      <c r="E1559" s="126"/>
    </row>
    <row r="1560" customHeight="1" spans="5:5">
      <c r="E1560" s="126"/>
    </row>
    <row r="1561" customHeight="1" spans="5:5">
      <c r="E1561" s="126"/>
    </row>
    <row r="1562" customHeight="1" spans="5:5">
      <c r="E1562" s="126"/>
    </row>
    <row r="1563" customHeight="1" spans="5:5">
      <c r="E1563" s="126"/>
    </row>
    <row r="1564" customHeight="1" spans="5:5">
      <c r="E1564" s="126"/>
    </row>
    <row r="1565" customHeight="1" spans="5:5">
      <c r="E1565" s="126"/>
    </row>
    <row r="1566" customHeight="1" spans="5:5">
      <c r="E1566" s="126"/>
    </row>
    <row r="1567" customHeight="1" spans="5:5">
      <c r="E1567" s="126"/>
    </row>
    <row r="1568" customHeight="1" spans="5:5">
      <c r="E1568" s="126"/>
    </row>
    <row r="1569" customHeight="1" spans="5:5">
      <c r="E1569" s="126"/>
    </row>
    <row r="1570" customHeight="1" spans="5:5">
      <c r="E1570" s="126"/>
    </row>
    <row r="1571" customHeight="1" spans="5:5">
      <c r="E1571" s="126"/>
    </row>
    <row r="1572" customHeight="1" spans="5:5">
      <c r="E1572" s="126"/>
    </row>
    <row r="1573" customHeight="1" spans="5:5">
      <c r="E1573" s="126"/>
    </row>
    <row r="1574" customHeight="1" spans="5:5">
      <c r="E1574" s="126"/>
    </row>
    <row r="1575" customHeight="1" spans="5:5">
      <c r="E1575" s="126"/>
    </row>
    <row r="1576" customHeight="1" spans="5:5">
      <c r="E1576" s="126"/>
    </row>
    <row r="1577" customHeight="1" spans="5:5">
      <c r="E1577" s="126"/>
    </row>
    <row r="1578" customHeight="1" spans="5:5">
      <c r="E1578" s="126"/>
    </row>
    <row r="1579" customHeight="1" spans="5:5">
      <c r="E1579" s="126"/>
    </row>
    <row r="1580" customHeight="1" spans="5:5">
      <c r="E1580" s="126"/>
    </row>
    <row r="1581" customHeight="1" spans="5:5">
      <c r="E1581" s="126"/>
    </row>
    <row r="1582" customHeight="1" spans="5:5">
      <c r="E1582" s="126"/>
    </row>
    <row r="1583" customHeight="1" spans="5:5">
      <c r="E1583" s="126"/>
    </row>
    <row r="1584" customHeight="1" spans="5:5">
      <c r="E1584" s="126"/>
    </row>
    <row r="1585" customHeight="1" spans="5:5">
      <c r="E1585" s="126"/>
    </row>
    <row r="1586" customHeight="1" spans="5:5">
      <c r="E1586" s="126"/>
    </row>
    <row r="1587" customHeight="1" spans="5:5">
      <c r="E1587" s="126"/>
    </row>
    <row r="1588" customHeight="1" spans="5:5">
      <c r="E1588" s="126"/>
    </row>
    <row r="1589" customHeight="1" spans="5:5">
      <c r="E1589" s="126"/>
    </row>
    <row r="1590" customHeight="1" spans="5:5">
      <c r="E1590" s="126"/>
    </row>
    <row r="1591" customHeight="1" spans="5:5">
      <c r="E1591" s="126"/>
    </row>
    <row r="1592" customHeight="1" spans="5:5">
      <c r="E1592" s="126"/>
    </row>
    <row r="1593" customHeight="1" spans="5:5">
      <c r="E1593" s="126"/>
    </row>
    <row r="1594" customHeight="1" spans="5:5">
      <c r="E1594" s="126"/>
    </row>
    <row r="1595" customHeight="1" spans="5:5">
      <c r="E1595" s="126"/>
    </row>
    <row r="1596" customHeight="1" spans="5:5">
      <c r="E1596" s="126"/>
    </row>
    <row r="1597" customHeight="1" spans="5:5">
      <c r="E1597" s="126"/>
    </row>
    <row r="1598" customHeight="1" spans="5:5">
      <c r="E1598" s="126"/>
    </row>
    <row r="1599" customHeight="1" spans="5:5">
      <c r="E1599" s="126"/>
    </row>
    <row r="1600" customHeight="1" spans="5:5">
      <c r="E1600" s="126"/>
    </row>
    <row r="1601" customHeight="1" spans="5:5">
      <c r="E1601" s="126"/>
    </row>
    <row r="1602" customHeight="1" spans="5:5">
      <c r="E1602" s="126"/>
    </row>
    <row r="1603" customHeight="1" spans="5:5">
      <c r="E1603" s="126"/>
    </row>
    <row r="1604" customHeight="1" spans="5:5">
      <c r="E1604" s="126"/>
    </row>
    <row r="1605" customHeight="1" spans="5:5">
      <c r="E1605" s="126"/>
    </row>
    <row r="1606" customHeight="1" spans="5:5">
      <c r="E1606" s="126"/>
    </row>
    <row r="1607" customHeight="1" spans="5:5">
      <c r="E1607" s="126"/>
    </row>
    <row r="1608" customHeight="1" spans="5:5">
      <c r="E1608" s="126"/>
    </row>
    <row r="1609" customHeight="1" spans="5:5">
      <c r="E1609" s="126"/>
    </row>
    <row r="1610" customHeight="1" spans="5:5">
      <c r="E1610" s="126"/>
    </row>
    <row r="1611" customHeight="1" spans="5:5">
      <c r="E1611" s="126"/>
    </row>
    <row r="1612" customHeight="1" spans="5:5">
      <c r="E1612" s="126"/>
    </row>
    <row r="1613" customHeight="1" spans="5:5">
      <c r="E1613" s="126"/>
    </row>
    <row r="1614" customHeight="1" spans="5:5">
      <c r="E1614" s="126"/>
    </row>
    <row r="1615" customHeight="1" spans="5:5">
      <c r="E1615" s="126"/>
    </row>
    <row r="1616" customHeight="1" spans="5:5">
      <c r="E1616" s="126"/>
    </row>
    <row r="1617" customHeight="1" spans="5:5">
      <c r="E1617" s="126"/>
    </row>
    <row r="1618" customHeight="1" spans="5:5">
      <c r="E1618" s="126"/>
    </row>
    <row r="1619" customHeight="1" spans="5:5">
      <c r="E1619" s="126"/>
    </row>
    <row r="1620" customHeight="1" spans="5:5">
      <c r="E1620" s="126"/>
    </row>
    <row r="1621" customHeight="1" spans="5:5">
      <c r="E1621" s="126"/>
    </row>
    <row r="1622" customHeight="1" spans="5:5">
      <c r="E1622" s="126"/>
    </row>
    <row r="1623" customHeight="1" spans="5:5">
      <c r="E1623" s="126"/>
    </row>
    <row r="1624" customHeight="1" spans="5:5">
      <c r="E1624" s="126"/>
    </row>
    <row r="1625" customHeight="1" spans="5:5">
      <c r="E1625" s="126"/>
    </row>
    <row r="1626" customHeight="1" spans="5:5">
      <c r="E1626" s="126"/>
    </row>
    <row r="1627" customHeight="1" spans="5:5">
      <c r="E1627" s="126"/>
    </row>
    <row r="1628" customHeight="1" spans="5:5">
      <c r="E1628" s="126"/>
    </row>
    <row r="1629" customHeight="1" spans="5:5">
      <c r="E1629" s="126"/>
    </row>
    <row r="1630" customHeight="1" spans="5:5">
      <c r="E1630" s="126"/>
    </row>
    <row r="1631" customHeight="1" spans="5:5">
      <c r="E1631" s="126"/>
    </row>
    <row r="1632" customHeight="1" spans="5:5">
      <c r="E1632" s="126"/>
    </row>
    <row r="1633" customHeight="1" spans="5:5">
      <c r="E1633" s="126"/>
    </row>
    <row r="1634" customHeight="1" spans="5:5">
      <c r="E1634" s="126"/>
    </row>
    <row r="1635" customHeight="1" spans="5:5">
      <c r="E1635" s="126"/>
    </row>
    <row r="1636" customHeight="1" spans="5:5">
      <c r="E1636" s="126"/>
    </row>
    <row r="1637" customHeight="1" spans="5:5">
      <c r="E1637" s="126"/>
    </row>
    <row r="1638" customHeight="1" spans="5:5">
      <c r="E1638" s="126"/>
    </row>
    <row r="1639" customHeight="1" spans="5:5">
      <c r="E1639" s="126"/>
    </row>
    <row r="1640" customHeight="1" spans="5:5">
      <c r="E1640" s="126"/>
    </row>
    <row r="1641" customHeight="1" spans="5:5">
      <c r="E1641" s="126"/>
    </row>
    <row r="1642" customHeight="1" spans="5:5">
      <c r="E1642" s="126"/>
    </row>
    <row r="1643" customHeight="1" spans="5:5">
      <c r="E1643" s="126"/>
    </row>
    <row r="1644" customHeight="1" spans="5:5">
      <c r="E1644" s="126"/>
    </row>
    <row r="1645" customHeight="1" spans="5:5">
      <c r="E1645" s="126"/>
    </row>
    <row r="1646" customHeight="1" spans="5:5">
      <c r="E1646" s="126"/>
    </row>
    <row r="1647" customHeight="1" spans="5:5">
      <c r="E1647" s="126"/>
    </row>
    <row r="1648" customHeight="1" spans="5:5">
      <c r="E1648" s="126"/>
    </row>
    <row r="1649" customHeight="1" spans="5:5">
      <c r="E1649" s="126"/>
    </row>
    <row r="1650" customHeight="1" spans="5:5">
      <c r="E1650" s="126"/>
    </row>
    <row r="1651" customHeight="1" spans="5:5">
      <c r="E1651" s="126"/>
    </row>
    <row r="1652" customHeight="1" spans="5:5">
      <c r="E1652" s="126"/>
    </row>
    <row r="1653" customHeight="1" spans="5:5">
      <c r="E1653" s="126"/>
    </row>
    <row r="1654" customHeight="1" spans="5:5">
      <c r="E1654" s="126"/>
    </row>
    <row r="1655" customHeight="1" spans="5:5">
      <c r="E1655" s="126"/>
    </row>
    <row r="1656" customHeight="1" spans="5:5">
      <c r="E1656" s="126"/>
    </row>
    <row r="1657" customHeight="1" spans="5:5">
      <c r="E1657" s="126"/>
    </row>
    <row r="1658" customHeight="1" spans="5:5">
      <c r="E1658" s="126"/>
    </row>
    <row r="1659" customHeight="1" spans="5:5">
      <c r="E1659" s="126"/>
    </row>
    <row r="1660" customHeight="1" spans="5:5">
      <c r="E1660" s="126"/>
    </row>
    <row r="1661" customHeight="1" spans="5:5">
      <c r="E1661" s="126"/>
    </row>
    <row r="1662" customHeight="1" spans="5:5">
      <c r="E1662" s="126"/>
    </row>
    <row r="1663" customHeight="1" spans="5:5">
      <c r="E1663" s="126"/>
    </row>
    <row r="1664" customHeight="1" spans="5:5">
      <c r="E1664" s="126"/>
    </row>
    <row r="1665" customHeight="1" spans="5:5">
      <c r="E1665" s="126"/>
    </row>
    <row r="1666" customHeight="1" spans="5:5">
      <c r="E1666" s="126"/>
    </row>
    <row r="1667" customHeight="1" spans="5:5">
      <c r="E1667" s="126"/>
    </row>
    <row r="1668" customHeight="1" spans="5:5">
      <c r="E1668" s="126"/>
    </row>
    <row r="1669" customHeight="1" spans="5:5">
      <c r="E1669" s="126"/>
    </row>
    <row r="1670" customHeight="1" spans="5:5">
      <c r="E1670" s="126"/>
    </row>
    <row r="1671" customHeight="1" spans="5:5">
      <c r="E1671" s="126"/>
    </row>
    <row r="1672" customHeight="1" spans="5:5">
      <c r="E1672" s="126"/>
    </row>
    <row r="1673" customHeight="1" spans="5:5">
      <c r="E1673" s="126"/>
    </row>
    <row r="1674" customHeight="1" spans="5:5">
      <c r="E1674" s="126"/>
    </row>
    <row r="1675" customHeight="1" spans="5:5">
      <c r="E1675" s="126"/>
    </row>
    <row r="1676" customHeight="1" spans="5:5">
      <c r="E1676" s="126"/>
    </row>
    <row r="1677" customHeight="1" spans="5:5">
      <c r="E1677" s="126"/>
    </row>
    <row r="1678" customHeight="1" spans="5:5">
      <c r="E1678" s="126"/>
    </row>
    <row r="1679" customHeight="1" spans="5:5">
      <c r="E1679" s="126"/>
    </row>
    <row r="1680" customHeight="1" spans="5:5">
      <c r="E1680" s="126"/>
    </row>
    <row r="1681" customHeight="1" spans="5:5">
      <c r="E1681" s="126"/>
    </row>
    <row r="1682" customHeight="1" spans="5:5">
      <c r="E1682" s="126"/>
    </row>
    <row r="1683" customHeight="1" spans="5:5">
      <c r="E1683" s="126"/>
    </row>
    <row r="1684" customHeight="1" spans="5:5">
      <c r="E1684" s="126"/>
    </row>
    <row r="1685" customHeight="1" spans="5:5">
      <c r="E1685" s="126"/>
    </row>
    <row r="1686" customHeight="1" spans="5:5">
      <c r="E1686" s="126"/>
    </row>
    <row r="1687" customHeight="1" spans="5:5">
      <c r="E1687" s="126"/>
    </row>
    <row r="1688" customHeight="1" spans="5:5">
      <c r="E1688" s="126"/>
    </row>
    <row r="1689" customHeight="1" spans="5:5">
      <c r="E1689" s="126"/>
    </row>
    <row r="1690" customHeight="1" spans="5:5">
      <c r="E1690" s="126"/>
    </row>
    <row r="1691" customHeight="1" spans="5:5">
      <c r="E1691" s="126"/>
    </row>
    <row r="1692" customHeight="1" spans="5:5">
      <c r="E1692" s="126"/>
    </row>
    <row r="1693" customHeight="1" spans="5:5">
      <c r="E1693" s="126"/>
    </row>
    <row r="1694" customHeight="1" spans="5:5">
      <c r="E1694" s="126"/>
    </row>
    <row r="1695" customHeight="1" spans="5:5">
      <c r="E1695" s="126"/>
    </row>
    <row r="1696" customHeight="1" spans="5:5">
      <c r="E1696" s="126"/>
    </row>
    <row r="1697" customHeight="1" spans="5:5">
      <c r="E1697" s="126"/>
    </row>
    <row r="1698" customHeight="1" spans="5:5">
      <c r="E1698" s="126"/>
    </row>
    <row r="1699" customHeight="1" spans="5:5">
      <c r="E1699" s="126"/>
    </row>
    <row r="1700" customHeight="1" spans="5:5">
      <c r="E1700" s="126"/>
    </row>
    <row r="1701" customHeight="1" spans="5:5">
      <c r="E1701" s="126"/>
    </row>
    <row r="1702" customHeight="1" spans="5:5">
      <c r="E1702" s="126"/>
    </row>
    <row r="1703" customHeight="1" spans="5:5">
      <c r="E1703" s="126"/>
    </row>
    <row r="1704" customHeight="1" spans="5:5">
      <c r="E1704" s="126"/>
    </row>
    <row r="1705" customHeight="1" spans="5:5">
      <c r="E1705" s="126"/>
    </row>
    <row r="1706" customHeight="1" spans="5:5">
      <c r="E1706" s="126"/>
    </row>
    <row r="1707" customHeight="1" spans="5:5">
      <c r="E1707" s="126"/>
    </row>
    <row r="1708" customHeight="1" spans="5:5">
      <c r="E1708" s="126"/>
    </row>
    <row r="1709" customHeight="1" spans="5:5">
      <c r="E1709" s="126"/>
    </row>
    <row r="1710" customHeight="1" spans="5:5">
      <c r="E1710" s="126"/>
    </row>
    <row r="1711" customHeight="1" spans="5:5">
      <c r="E1711" s="126"/>
    </row>
    <row r="1712" customHeight="1" spans="5:5">
      <c r="E1712" s="126"/>
    </row>
    <row r="1713" customHeight="1" spans="5:5">
      <c r="E1713" s="126"/>
    </row>
    <row r="1714" customHeight="1" spans="5:5">
      <c r="E1714" s="126"/>
    </row>
    <row r="1715" customHeight="1" spans="5:5">
      <c r="E1715" s="126"/>
    </row>
    <row r="1716" customHeight="1" spans="5:5">
      <c r="E1716" s="126"/>
    </row>
    <row r="1717" customHeight="1" spans="5:5">
      <c r="E1717" s="126"/>
    </row>
    <row r="1718" customHeight="1" spans="5:5">
      <c r="E1718" s="126"/>
    </row>
    <row r="1719" customHeight="1" spans="5:5">
      <c r="E1719" s="126"/>
    </row>
    <row r="1720" customHeight="1" spans="5:5">
      <c r="E1720" s="126"/>
    </row>
    <row r="1721" customHeight="1" spans="5:5">
      <c r="E1721" s="126"/>
    </row>
    <row r="1722" customHeight="1" spans="5:5">
      <c r="E1722" s="126"/>
    </row>
    <row r="1723" customHeight="1" spans="5:5">
      <c r="E1723" s="126"/>
    </row>
    <row r="1724" customHeight="1" spans="5:5">
      <c r="E1724" s="126"/>
    </row>
    <row r="1725" customHeight="1" spans="5:5">
      <c r="E1725" s="126"/>
    </row>
    <row r="1726" customHeight="1" spans="5:5">
      <c r="E1726" s="126"/>
    </row>
    <row r="1727" customHeight="1" spans="5:5">
      <c r="E1727" s="126"/>
    </row>
    <row r="1728" customHeight="1" spans="5:5">
      <c r="E1728" s="126"/>
    </row>
    <row r="1729" customHeight="1" spans="5:5">
      <c r="E1729" s="126"/>
    </row>
    <row r="1730" customHeight="1" spans="5:5">
      <c r="E1730" s="126"/>
    </row>
    <row r="1731" customHeight="1" spans="5:5">
      <c r="E1731" s="126"/>
    </row>
    <row r="1732" customHeight="1" spans="5:5">
      <c r="E1732" s="126"/>
    </row>
    <row r="1733" customHeight="1" spans="5:5">
      <c r="E1733" s="126"/>
    </row>
    <row r="1734" customHeight="1" spans="5:5">
      <c r="E1734" s="126"/>
    </row>
    <row r="1735" customHeight="1" spans="5:5">
      <c r="E1735" s="126"/>
    </row>
    <row r="1736" customHeight="1" spans="5:5">
      <c r="E1736" s="126"/>
    </row>
    <row r="1737" customHeight="1" spans="5:5">
      <c r="E1737" s="126"/>
    </row>
    <row r="1738" customHeight="1" spans="5:5">
      <c r="E1738" s="126"/>
    </row>
    <row r="1739" customHeight="1" spans="5:5">
      <c r="E1739" s="126"/>
    </row>
    <row r="1740" customHeight="1" spans="5:5">
      <c r="E1740" s="126"/>
    </row>
    <row r="1741" customHeight="1" spans="5:5">
      <c r="E1741" s="126"/>
    </row>
    <row r="1742" customHeight="1" spans="5:5">
      <c r="E1742" s="126"/>
    </row>
    <row r="1743" customHeight="1" spans="5:5">
      <c r="E1743" s="126"/>
    </row>
    <row r="1744" customHeight="1" spans="5:5">
      <c r="E1744" s="126"/>
    </row>
    <row r="1745" customHeight="1" spans="5:5">
      <c r="E1745" s="126"/>
    </row>
    <row r="1746" customHeight="1" spans="5:5">
      <c r="E1746" s="126"/>
    </row>
    <row r="1747" customHeight="1" spans="5:5">
      <c r="E1747" s="126"/>
    </row>
    <row r="1748" customHeight="1" spans="5:5">
      <c r="E1748" s="126"/>
    </row>
    <row r="1749" customHeight="1" spans="5:5">
      <c r="E1749" s="126"/>
    </row>
    <row r="1750" customHeight="1" spans="5:5">
      <c r="E1750" s="126"/>
    </row>
    <row r="1751" customHeight="1" spans="5:5">
      <c r="E1751" s="126"/>
    </row>
    <row r="1752" customHeight="1" spans="5:5">
      <c r="E1752" s="126"/>
    </row>
    <row r="1753" customHeight="1" spans="5:5">
      <c r="E1753" s="126"/>
    </row>
    <row r="1754" customHeight="1" spans="5:5">
      <c r="E1754" s="126"/>
    </row>
    <row r="1755" customHeight="1" spans="5:5">
      <c r="E1755" s="126"/>
    </row>
    <row r="1756" customHeight="1" spans="5:5">
      <c r="E1756" s="126"/>
    </row>
    <row r="1757" customHeight="1" spans="5:5">
      <c r="E1757" s="126"/>
    </row>
    <row r="1758" customHeight="1" spans="5:5">
      <c r="E1758" s="126"/>
    </row>
    <row r="1759" customHeight="1" spans="5:5">
      <c r="E1759" s="126"/>
    </row>
    <row r="1760" customHeight="1" spans="5:5">
      <c r="E1760" s="126"/>
    </row>
    <row r="1761" customHeight="1" spans="5:5">
      <c r="E1761" s="126"/>
    </row>
    <row r="1762" customHeight="1" spans="5:5">
      <c r="E1762" s="126"/>
    </row>
    <row r="1763" customHeight="1" spans="5:5">
      <c r="E1763" s="126"/>
    </row>
    <row r="1764" customHeight="1" spans="5:5">
      <c r="E1764" s="126"/>
    </row>
    <row r="1765" customHeight="1" spans="5:5">
      <c r="E1765" s="126"/>
    </row>
    <row r="1766" customHeight="1" spans="5:5">
      <c r="E1766" s="126"/>
    </row>
    <row r="1767" customHeight="1" spans="5:5">
      <c r="E1767" s="126"/>
    </row>
    <row r="1768" customHeight="1" spans="5:5">
      <c r="E1768" s="126"/>
    </row>
    <row r="1769" customHeight="1" spans="5:5">
      <c r="E1769" s="126"/>
    </row>
    <row r="1770" customHeight="1" spans="5:5">
      <c r="E1770" s="126"/>
    </row>
    <row r="1771" customHeight="1" spans="5:5">
      <c r="E1771" s="126"/>
    </row>
    <row r="1772" customHeight="1" spans="5:5">
      <c r="E1772" s="126"/>
    </row>
    <row r="1773" customHeight="1" spans="5:5">
      <c r="E1773" s="126"/>
    </row>
    <row r="1774" customHeight="1" spans="5:5">
      <c r="E1774" s="126"/>
    </row>
    <row r="1775" customHeight="1" spans="5:5">
      <c r="E1775" s="126"/>
    </row>
    <row r="1776" customHeight="1" spans="5:5">
      <c r="E1776" s="126"/>
    </row>
    <row r="1777" customHeight="1" spans="5:5">
      <c r="E1777" s="126"/>
    </row>
    <row r="1778" customHeight="1" spans="5:5">
      <c r="E1778" s="126"/>
    </row>
    <row r="1779" customHeight="1" spans="5:5">
      <c r="E1779" s="126"/>
    </row>
    <row r="1780" customHeight="1" spans="5:5">
      <c r="E1780" s="126"/>
    </row>
    <row r="1781" customHeight="1" spans="5:5">
      <c r="E1781" s="126"/>
    </row>
    <row r="1782" customHeight="1" spans="5:5">
      <c r="E1782" s="126"/>
    </row>
    <row r="1783" customHeight="1" spans="5:5">
      <c r="E1783" s="126"/>
    </row>
    <row r="1784" customHeight="1" spans="5:5">
      <c r="E1784" s="126"/>
    </row>
    <row r="1785" customHeight="1" spans="5:5">
      <c r="E1785" s="126"/>
    </row>
    <row r="1786" customHeight="1" spans="5:5">
      <c r="E1786" s="126"/>
    </row>
    <row r="1787" customHeight="1" spans="5:5">
      <c r="E1787" s="126"/>
    </row>
    <row r="1788" customHeight="1" spans="5:5">
      <c r="E1788" s="126"/>
    </row>
    <row r="1789" customHeight="1" spans="5:5">
      <c r="E1789" s="126"/>
    </row>
    <row r="1790" customHeight="1" spans="5:5">
      <c r="E1790" s="126"/>
    </row>
    <row r="1791" customHeight="1" spans="5:5">
      <c r="E1791" s="126"/>
    </row>
    <row r="1792" customHeight="1" spans="5:5">
      <c r="E1792" s="126"/>
    </row>
    <row r="1793" customHeight="1" spans="5:5">
      <c r="E1793" s="126"/>
    </row>
    <row r="1794" customHeight="1" spans="5:5">
      <c r="E1794" s="126"/>
    </row>
    <row r="1795" customHeight="1" spans="5:5">
      <c r="E1795" s="126"/>
    </row>
    <row r="1796" customHeight="1" spans="5:5">
      <c r="E1796" s="126"/>
    </row>
    <row r="1797" customHeight="1" spans="5:5">
      <c r="E1797" s="126"/>
    </row>
    <row r="1798" customHeight="1" spans="5:5">
      <c r="E1798" s="126"/>
    </row>
    <row r="1799" customHeight="1" spans="5:5">
      <c r="E1799" s="126"/>
    </row>
    <row r="1800" customHeight="1" spans="5:5">
      <c r="E1800" s="126"/>
    </row>
    <row r="1801" customHeight="1" spans="5:5">
      <c r="E1801" s="126"/>
    </row>
    <row r="1802" customHeight="1" spans="5:5">
      <c r="E1802" s="126"/>
    </row>
    <row r="1803" customHeight="1" spans="5:5">
      <c r="E1803" s="126"/>
    </row>
    <row r="1804" customHeight="1" spans="5:5">
      <c r="E1804" s="126"/>
    </row>
    <row r="1805" customHeight="1" spans="5:5">
      <c r="E1805" s="126"/>
    </row>
    <row r="1806" customHeight="1" spans="5:5">
      <c r="E1806" s="126"/>
    </row>
    <row r="1807" customHeight="1" spans="5:5">
      <c r="E1807" s="126"/>
    </row>
    <row r="1808" customHeight="1" spans="5:5">
      <c r="E1808" s="126"/>
    </row>
    <row r="1809" customHeight="1" spans="5:5">
      <c r="E1809" s="126"/>
    </row>
    <row r="1810" customHeight="1" spans="5:5">
      <c r="E1810" s="126"/>
    </row>
    <row r="1811" customHeight="1" spans="5:5">
      <c r="E1811" s="126"/>
    </row>
    <row r="1812" customHeight="1" spans="5:5">
      <c r="E1812" s="126"/>
    </row>
    <row r="1813" customHeight="1" spans="5:5">
      <c r="E1813" s="126"/>
    </row>
    <row r="1814" customHeight="1" spans="5:5">
      <c r="E1814" s="126"/>
    </row>
    <row r="1815" customHeight="1" spans="5:5">
      <c r="E1815" s="126"/>
    </row>
    <row r="1816" customHeight="1" spans="5:5">
      <c r="E1816" s="126"/>
    </row>
    <row r="1817" customHeight="1" spans="5:5">
      <c r="E1817" s="126"/>
    </row>
    <row r="1818" customHeight="1" spans="5:5">
      <c r="E1818" s="126"/>
    </row>
    <row r="1819" customHeight="1" spans="5:5">
      <c r="E1819" s="126"/>
    </row>
    <row r="1820" customHeight="1" spans="5:5">
      <c r="E1820" s="126"/>
    </row>
    <row r="1821" customHeight="1" spans="5:5">
      <c r="E1821" s="126"/>
    </row>
    <row r="1822" customHeight="1" spans="5:5">
      <c r="E1822" s="126"/>
    </row>
    <row r="1823" customHeight="1" spans="5:5">
      <c r="E1823" s="126"/>
    </row>
    <row r="1824" customHeight="1" spans="5:5">
      <c r="E1824" s="126"/>
    </row>
    <row r="1825" customHeight="1" spans="5:5">
      <c r="E1825" s="126"/>
    </row>
    <row r="1826" customHeight="1" spans="5:5">
      <c r="E1826" s="126"/>
    </row>
    <row r="1827" customHeight="1" spans="5:5">
      <c r="E1827" s="126"/>
    </row>
    <row r="1828" customHeight="1" spans="5:5">
      <c r="E1828" s="126"/>
    </row>
    <row r="1829" customHeight="1" spans="5:5">
      <c r="E1829" s="126"/>
    </row>
    <row r="1830" customHeight="1" spans="5:5">
      <c r="E1830" s="126"/>
    </row>
    <row r="1831" customHeight="1" spans="5:5">
      <c r="E1831" s="126"/>
    </row>
    <row r="1832" customHeight="1" spans="5:5">
      <c r="E1832" s="126"/>
    </row>
    <row r="1833" customHeight="1" spans="5:5">
      <c r="E1833" s="126"/>
    </row>
    <row r="1834" customHeight="1" spans="5:5">
      <c r="E1834" s="126"/>
    </row>
    <row r="1835" customHeight="1" spans="5:5">
      <c r="E1835" s="126"/>
    </row>
    <row r="1836" customHeight="1" spans="5:5">
      <c r="E1836" s="126"/>
    </row>
    <row r="1837" customHeight="1" spans="5:5">
      <c r="E1837" s="126"/>
    </row>
    <row r="1838" customHeight="1" spans="5:5">
      <c r="E1838" s="126"/>
    </row>
    <row r="1839" customHeight="1" spans="5:5">
      <c r="E1839" s="126"/>
    </row>
    <row r="1840" customHeight="1" spans="5:5">
      <c r="E1840" s="126"/>
    </row>
    <row r="1841" customHeight="1" spans="5:5">
      <c r="E1841" s="126"/>
    </row>
    <row r="1842" customHeight="1" spans="5:5">
      <c r="E1842" s="126"/>
    </row>
    <row r="1843" customHeight="1" spans="5:5">
      <c r="E1843" s="126"/>
    </row>
    <row r="1844" customHeight="1" spans="5:5">
      <c r="E1844" s="126"/>
    </row>
    <row r="1845" customHeight="1" spans="5:5">
      <c r="E1845" s="126"/>
    </row>
    <row r="1846" customHeight="1" spans="5:5">
      <c r="E1846" s="126"/>
    </row>
    <row r="1847" customHeight="1" spans="5:5">
      <c r="E1847" s="126"/>
    </row>
    <row r="1848" customHeight="1" spans="5:5">
      <c r="E1848" s="126"/>
    </row>
    <row r="1849" customHeight="1" spans="5:5">
      <c r="E1849" s="126"/>
    </row>
    <row r="1850" customHeight="1" spans="5:5">
      <c r="E1850" s="126"/>
    </row>
    <row r="1851" customHeight="1" spans="5:5">
      <c r="E1851" s="126"/>
    </row>
    <row r="1852" customHeight="1" spans="5:5">
      <c r="E1852" s="126"/>
    </row>
    <row r="1853" customHeight="1" spans="5:5">
      <c r="E1853" s="126"/>
    </row>
    <row r="1854" customHeight="1" spans="5:5">
      <c r="E1854" s="126"/>
    </row>
    <row r="1855" customHeight="1" spans="5:5">
      <c r="E1855" s="126"/>
    </row>
    <row r="1856" customHeight="1" spans="5:5">
      <c r="E1856" s="126"/>
    </row>
    <row r="1857" customHeight="1" spans="5:5">
      <c r="E1857" s="126"/>
    </row>
    <row r="1858" customHeight="1" spans="5:5">
      <c r="E1858" s="126"/>
    </row>
    <row r="1859" customHeight="1" spans="5:5">
      <c r="E1859" s="126"/>
    </row>
    <row r="1860" customHeight="1" spans="5:5">
      <c r="E1860" s="126"/>
    </row>
    <row r="1861" customHeight="1" spans="5:5">
      <c r="E1861" s="126"/>
    </row>
    <row r="1862" customHeight="1" spans="5:5">
      <c r="E1862" s="126"/>
    </row>
    <row r="1863" customHeight="1" spans="5:5">
      <c r="E1863" s="126"/>
    </row>
    <row r="1864" customHeight="1" spans="5:5">
      <c r="E1864" s="126"/>
    </row>
    <row r="1865" customHeight="1" spans="5:5">
      <c r="E1865" s="126"/>
    </row>
    <row r="1866" customHeight="1" spans="5:5">
      <c r="E1866" s="126"/>
    </row>
    <row r="1867" customHeight="1" spans="5:5">
      <c r="E1867" s="126"/>
    </row>
    <row r="1868" customHeight="1" spans="5:5">
      <c r="E1868" s="126"/>
    </row>
    <row r="1869" customHeight="1" spans="5:5">
      <c r="E1869" s="126"/>
    </row>
    <row r="1870" customHeight="1" spans="5:5">
      <c r="E1870" s="126"/>
    </row>
    <row r="1871" customHeight="1" spans="5:5">
      <c r="E1871" s="126"/>
    </row>
    <row r="1872" customHeight="1" spans="5:5">
      <c r="E1872" s="126"/>
    </row>
    <row r="1873" customHeight="1" spans="5:5">
      <c r="E1873" s="126"/>
    </row>
    <row r="1874" customHeight="1" spans="5:5">
      <c r="E1874" s="126"/>
    </row>
    <row r="1875" customHeight="1" spans="5:5">
      <c r="E1875" s="126"/>
    </row>
    <row r="1876" customHeight="1" spans="5:5">
      <c r="E1876" s="126"/>
    </row>
    <row r="1877" customHeight="1" spans="5:5">
      <c r="E1877" s="126"/>
    </row>
    <row r="1878" customHeight="1" spans="5:5">
      <c r="E1878" s="126"/>
    </row>
    <row r="1879" customHeight="1" spans="5:5">
      <c r="E1879" s="126"/>
    </row>
    <row r="1880" customHeight="1" spans="5:5">
      <c r="E1880" s="126"/>
    </row>
    <row r="1881" customHeight="1" spans="5:5">
      <c r="E1881" s="126"/>
    </row>
    <row r="1882" customHeight="1" spans="5:5">
      <c r="E1882" s="126"/>
    </row>
    <row r="1883" customHeight="1" spans="5:5">
      <c r="E1883" s="126"/>
    </row>
    <row r="1884" customHeight="1" spans="5:5">
      <c r="E1884" s="126"/>
    </row>
    <row r="1885" customHeight="1" spans="5:5">
      <c r="E1885" s="126"/>
    </row>
    <row r="1886" customHeight="1" spans="5:5">
      <c r="E1886" s="126"/>
    </row>
    <row r="1887" customHeight="1" spans="5:5">
      <c r="E1887" s="126"/>
    </row>
    <row r="1888" customHeight="1" spans="5:5">
      <c r="E1888" s="126"/>
    </row>
    <row r="1889" customHeight="1" spans="5:5">
      <c r="E1889" s="126"/>
    </row>
    <row r="1890" customHeight="1" spans="5:5">
      <c r="E1890" s="126"/>
    </row>
    <row r="1891" customHeight="1" spans="5:5">
      <c r="E1891" s="126"/>
    </row>
    <row r="1892" customHeight="1" spans="5:5">
      <c r="E1892" s="126"/>
    </row>
    <row r="1893" customHeight="1" spans="5:5">
      <c r="E1893" s="126"/>
    </row>
    <row r="1894" customHeight="1" spans="5:5">
      <c r="E1894" s="126"/>
    </row>
    <row r="1895" customHeight="1" spans="5:5">
      <c r="E1895" s="126"/>
    </row>
    <row r="1896" customHeight="1" spans="5:5">
      <c r="E1896" s="126"/>
    </row>
    <row r="1897" customHeight="1" spans="5:5">
      <c r="E1897" s="126"/>
    </row>
    <row r="1898" customHeight="1" spans="5:5">
      <c r="E1898" s="126"/>
    </row>
    <row r="1899" customHeight="1" spans="5:5">
      <c r="E1899" s="126"/>
    </row>
    <row r="1900" customHeight="1" spans="5:5">
      <c r="E1900" s="126"/>
    </row>
    <row r="1901" customHeight="1" spans="5:5">
      <c r="E1901" s="126"/>
    </row>
    <row r="1902" customHeight="1" spans="5:5">
      <c r="E1902" s="126"/>
    </row>
    <row r="1903" customHeight="1" spans="5:5">
      <c r="E1903" s="126"/>
    </row>
    <row r="1904" customHeight="1" spans="5:5">
      <c r="E1904" s="126"/>
    </row>
    <row r="1905" customHeight="1" spans="5:5">
      <c r="E1905" s="126"/>
    </row>
    <row r="1906" customHeight="1" spans="5:5">
      <c r="E1906" s="126"/>
    </row>
    <row r="1907" customHeight="1" spans="5:5">
      <c r="E1907" s="126"/>
    </row>
    <row r="1908" customHeight="1" spans="5:5">
      <c r="E1908" s="126"/>
    </row>
    <row r="1909" customHeight="1" spans="5:5">
      <c r="E1909" s="126"/>
    </row>
    <row r="1910" customHeight="1" spans="5:5">
      <c r="E1910" s="126"/>
    </row>
    <row r="1911" customHeight="1" spans="5:5">
      <c r="E1911" s="126"/>
    </row>
    <row r="1912" customHeight="1" spans="5:5">
      <c r="E1912" s="126"/>
    </row>
    <row r="1913" customHeight="1" spans="5:5">
      <c r="E1913" s="126"/>
    </row>
    <row r="1914" customHeight="1" spans="5:5">
      <c r="E1914" s="126"/>
    </row>
    <row r="1915" customHeight="1" spans="5:5">
      <c r="E1915" s="126"/>
    </row>
    <row r="1916" customHeight="1" spans="5:5">
      <c r="E1916" s="126"/>
    </row>
    <row r="1917" customHeight="1" spans="5:5">
      <c r="E1917" s="126"/>
    </row>
    <row r="1918" customHeight="1" spans="5:5">
      <c r="E1918" s="126"/>
    </row>
    <row r="1919" customHeight="1" spans="5:5">
      <c r="E1919" s="126"/>
    </row>
    <row r="1920" customHeight="1" spans="5:5">
      <c r="E1920" s="126"/>
    </row>
    <row r="1921" customHeight="1" spans="5:5">
      <c r="E1921" s="126"/>
    </row>
    <row r="1922" customHeight="1" spans="5:5">
      <c r="E1922" s="126"/>
    </row>
    <row r="1923" customHeight="1" spans="5:5">
      <c r="E1923" s="126"/>
    </row>
    <row r="1924" customHeight="1" spans="5:5">
      <c r="E1924" s="126"/>
    </row>
    <row r="1925" customHeight="1" spans="5:5">
      <c r="E1925" s="126"/>
    </row>
    <row r="1926" customHeight="1" spans="5:5">
      <c r="E1926" s="126"/>
    </row>
    <row r="1927" customHeight="1" spans="5:5">
      <c r="E1927" s="126"/>
    </row>
    <row r="1928" customHeight="1" spans="5:5">
      <c r="E1928" s="126"/>
    </row>
    <row r="1929" customHeight="1" spans="5:5">
      <c r="E1929" s="126"/>
    </row>
    <row r="1930" customHeight="1" spans="5:5">
      <c r="E1930" s="126"/>
    </row>
    <row r="1931" customHeight="1" spans="5:5">
      <c r="E1931" s="126"/>
    </row>
    <row r="1932" customHeight="1" spans="5:5">
      <c r="E1932" s="126"/>
    </row>
    <row r="1933" customHeight="1" spans="5:5">
      <c r="E1933" s="126"/>
    </row>
    <row r="1934" customHeight="1" spans="5:5">
      <c r="E1934" s="126"/>
    </row>
    <row r="1935" customHeight="1" spans="5:5">
      <c r="E1935" s="126"/>
    </row>
    <row r="1936" customHeight="1" spans="5:5">
      <c r="E1936" s="126"/>
    </row>
    <row r="1937" customHeight="1" spans="5:5">
      <c r="E1937" s="126"/>
    </row>
    <row r="1938" customHeight="1" spans="5:5">
      <c r="E1938" s="126"/>
    </row>
    <row r="1939" customHeight="1" spans="5:5">
      <c r="E1939" s="126"/>
    </row>
    <row r="1940" customHeight="1" spans="5:5">
      <c r="E1940" s="126"/>
    </row>
    <row r="1941" customHeight="1" spans="5:5">
      <c r="E1941" s="126"/>
    </row>
    <row r="1942" customHeight="1" spans="5:5">
      <c r="E1942" s="126"/>
    </row>
    <row r="1943" customHeight="1" spans="5:5">
      <c r="E1943" s="126"/>
    </row>
    <row r="1944" customHeight="1" spans="5:5">
      <c r="E1944" s="126"/>
    </row>
    <row r="1945" customHeight="1" spans="5:5">
      <c r="E1945" s="126"/>
    </row>
    <row r="1946" customHeight="1" spans="5:5">
      <c r="E1946" s="126"/>
    </row>
    <row r="1947" customHeight="1" spans="5:5">
      <c r="E1947" s="126"/>
    </row>
    <row r="1948" customHeight="1" spans="5:5">
      <c r="E1948" s="126"/>
    </row>
    <row r="1949" customHeight="1" spans="5:5">
      <c r="E1949" s="126"/>
    </row>
    <row r="1950" customHeight="1" spans="5:5">
      <c r="E1950" s="126"/>
    </row>
    <row r="1951" customHeight="1" spans="5:5">
      <c r="E1951" s="126"/>
    </row>
    <row r="1952" customHeight="1" spans="5:5">
      <c r="E1952" s="126"/>
    </row>
    <row r="1953" customHeight="1" spans="5:5">
      <c r="E1953" s="126"/>
    </row>
    <row r="1954" customHeight="1" spans="5:5">
      <c r="E1954" s="126"/>
    </row>
    <row r="1955" customHeight="1" spans="5:5">
      <c r="E1955" s="126"/>
    </row>
    <row r="1956" customHeight="1" spans="5:5">
      <c r="E1956" s="126"/>
    </row>
    <row r="1957" customHeight="1" spans="5:5">
      <c r="E1957" s="126"/>
    </row>
    <row r="1958" customHeight="1" spans="5:5">
      <c r="E1958" s="126"/>
    </row>
    <row r="1959" customHeight="1" spans="5:5">
      <c r="E1959" s="126"/>
    </row>
    <row r="1960" customHeight="1" spans="5:5">
      <c r="E1960" s="126"/>
    </row>
    <row r="1961" customHeight="1" spans="5:5">
      <c r="E1961" s="126"/>
    </row>
    <row r="1962" customHeight="1" spans="5:5">
      <c r="E1962" s="126"/>
    </row>
    <row r="1963" customHeight="1" spans="5:5">
      <c r="E1963" s="126"/>
    </row>
    <row r="1964" customHeight="1" spans="5:5">
      <c r="E1964" s="126"/>
    </row>
    <row r="1965" customHeight="1" spans="5:5">
      <c r="E1965" s="126"/>
    </row>
    <row r="1966" customHeight="1" spans="5:5">
      <c r="E1966" s="126"/>
    </row>
    <row r="1967" customHeight="1" spans="5:5">
      <c r="E1967" s="126"/>
    </row>
    <row r="1968" customHeight="1" spans="5:5">
      <c r="E1968" s="126"/>
    </row>
    <row r="1969" customHeight="1" spans="5:5">
      <c r="E1969" s="126"/>
    </row>
    <row r="1970" customHeight="1" spans="5:5">
      <c r="E1970" s="126"/>
    </row>
    <row r="1971" customHeight="1" spans="5:5">
      <c r="E1971" s="126"/>
    </row>
    <row r="1972" customHeight="1" spans="5:5">
      <c r="E1972" s="126"/>
    </row>
    <row r="1973" customHeight="1" spans="5:5">
      <c r="E1973" s="126"/>
    </row>
    <row r="1974" customHeight="1" spans="5:5">
      <c r="E1974" s="126"/>
    </row>
    <row r="1975" customHeight="1" spans="5:5">
      <c r="E1975" s="126"/>
    </row>
    <row r="1976" customHeight="1" spans="5:5">
      <c r="E1976" s="126"/>
    </row>
    <row r="1977" customHeight="1" spans="5:5">
      <c r="E1977" s="126"/>
    </row>
    <row r="1978" customHeight="1" spans="5:5">
      <c r="E1978" s="126"/>
    </row>
    <row r="1979" customHeight="1" spans="5:5">
      <c r="E1979" s="126"/>
    </row>
    <row r="1980" customHeight="1" spans="5:5">
      <c r="E1980" s="126"/>
    </row>
    <row r="1981" customHeight="1" spans="5:5">
      <c r="E1981" s="126"/>
    </row>
    <row r="1982" customHeight="1" spans="5:5">
      <c r="E1982" s="126"/>
    </row>
    <row r="1983" customHeight="1" spans="5:5">
      <c r="E1983" s="126"/>
    </row>
    <row r="1984" customHeight="1" spans="5:5">
      <c r="E1984" s="126"/>
    </row>
    <row r="1985" customHeight="1" spans="5:5">
      <c r="E1985" s="126"/>
    </row>
    <row r="1986" customHeight="1" spans="5:5">
      <c r="E1986" s="126"/>
    </row>
    <row r="1987" customHeight="1" spans="5:5">
      <c r="E1987" s="126"/>
    </row>
    <row r="1988" customHeight="1" spans="5:5">
      <c r="E1988" s="126"/>
    </row>
    <row r="1989" customHeight="1" spans="5:5">
      <c r="E1989" s="126"/>
    </row>
    <row r="1990" customHeight="1" spans="5:5">
      <c r="E1990" s="126"/>
    </row>
    <row r="1991" customHeight="1" spans="5:5">
      <c r="E1991" s="126"/>
    </row>
    <row r="1992" customHeight="1" spans="5:5">
      <c r="E1992" s="126"/>
    </row>
    <row r="1993" customHeight="1" spans="5:5">
      <c r="E1993" s="126"/>
    </row>
    <row r="1994" customHeight="1" spans="5:5">
      <c r="E1994" s="126"/>
    </row>
    <row r="1995" customHeight="1" spans="5:5">
      <c r="E1995" s="126"/>
    </row>
    <row r="1996" customHeight="1" spans="5:5">
      <c r="E1996" s="126"/>
    </row>
    <row r="1997" customHeight="1" spans="5:5">
      <c r="E1997" s="126"/>
    </row>
    <row r="1998" customHeight="1" spans="5:5">
      <c r="E1998" s="126"/>
    </row>
    <row r="1999" customHeight="1" spans="5:5">
      <c r="E1999" s="126"/>
    </row>
    <row r="2000" customHeight="1" spans="5:5">
      <c r="E2000" s="126"/>
    </row>
    <row r="2001" customHeight="1" spans="5:5">
      <c r="E2001" s="126"/>
    </row>
    <row r="2002" customHeight="1" spans="5:5">
      <c r="E2002" s="126"/>
    </row>
    <row r="2003" customHeight="1" spans="5:5">
      <c r="E2003" s="126"/>
    </row>
    <row r="2004" customHeight="1" spans="5:5">
      <c r="E2004" s="126"/>
    </row>
    <row r="2005" customHeight="1" spans="5:5">
      <c r="E2005" s="126"/>
    </row>
    <row r="2006" customHeight="1" spans="5:5">
      <c r="E2006" s="126"/>
    </row>
    <row r="2007" customHeight="1" spans="5:5">
      <c r="E2007" s="126"/>
    </row>
    <row r="2008" customHeight="1" spans="5:5">
      <c r="E2008" s="126"/>
    </row>
    <row r="2009" customHeight="1" spans="5:5">
      <c r="E2009" s="126"/>
    </row>
    <row r="2010" customHeight="1" spans="5:5">
      <c r="E2010" s="126"/>
    </row>
    <row r="2011" customHeight="1" spans="5:5">
      <c r="E2011" s="126"/>
    </row>
    <row r="2012" customHeight="1" spans="5:5">
      <c r="E2012" s="126"/>
    </row>
    <row r="2013" customHeight="1" spans="5:5">
      <c r="E2013" s="126"/>
    </row>
    <row r="2014" customHeight="1" spans="5:5">
      <c r="E2014" s="126"/>
    </row>
    <row r="2015" customHeight="1" spans="5:5">
      <c r="E2015" s="126"/>
    </row>
    <row r="2016" customHeight="1" spans="5:5">
      <c r="E2016" s="126"/>
    </row>
    <row r="2017" customHeight="1" spans="5:5">
      <c r="E2017" s="126"/>
    </row>
    <row r="2018" customHeight="1" spans="5:5">
      <c r="E2018" s="126"/>
    </row>
    <row r="2019" customHeight="1" spans="5:5">
      <c r="E2019" s="126"/>
    </row>
    <row r="2020" customHeight="1" spans="5:5">
      <c r="E2020" s="126"/>
    </row>
    <row r="2021" customHeight="1" spans="5:5">
      <c r="E2021" s="126"/>
    </row>
    <row r="2022" customHeight="1" spans="5:5">
      <c r="E2022" s="126"/>
    </row>
    <row r="2023" customHeight="1" spans="5:5">
      <c r="E2023" s="126"/>
    </row>
    <row r="2024" customHeight="1" spans="5:5">
      <c r="E2024" s="126"/>
    </row>
    <row r="2025" customHeight="1" spans="5:5">
      <c r="E2025" s="126"/>
    </row>
    <row r="2026" customHeight="1" spans="5:5">
      <c r="E2026" s="126"/>
    </row>
    <row r="2027" customHeight="1" spans="5:5">
      <c r="E2027" s="126"/>
    </row>
    <row r="2028" customHeight="1" spans="5:5">
      <c r="E2028" s="126"/>
    </row>
    <row r="2029" customHeight="1" spans="5:5">
      <c r="E2029" s="126"/>
    </row>
    <row r="2030" customHeight="1" spans="5:5">
      <c r="E2030" s="126"/>
    </row>
    <row r="2031" customHeight="1" spans="5:5">
      <c r="E2031" s="126"/>
    </row>
    <row r="2032" customHeight="1" spans="5:5">
      <c r="E2032" s="126"/>
    </row>
    <row r="2033" customHeight="1" spans="5:5">
      <c r="E2033" s="126"/>
    </row>
    <row r="2034" customHeight="1" spans="5:5">
      <c r="E2034" s="126"/>
    </row>
    <row r="2035" customHeight="1" spans="5:5">
      <c r="E2035" s="126"/>
    </row>
    <row r="2036" customHeight="1" spans="5:5">
      <c r="E2036" s="126"/>
    </row>
    <row r="2037" customHeight="1" spans="5:5">
      <c r="E2037" s="126"/>
    </row>
    <row r="2038" customHeight="1" spans="5:5">
      <c r="E2038" s="126"/>
    </row>
    <row r="2039" customHeight="1" spans="5:5">
      <c r="E2039" s="126"/>
    </row>
    <row r="2040" customHeight="1" spans="5:5">
      <c r="E2040" s="126"/>
    </row>
    <row r="2041" customHeight="1" spans="5:5">
      <c r="E2041" s="126"/>
    </row>
    <row r="2042" customHeight="1" spans="5:5">
      <c r="E2042" s="126"/>
    </row>
    <row r="2043" customHeight="1" spans="5:5">
      <c r="E2043" s="126"/>
    </row>
    <row r="2044" customHeight="1" spans="5:5">
      <c r="E2044" s="126"/>
    </row>
    <row r="2045" customHeight="1" spans="5:5">
      <c r="E2045" s="126"/>
    </row>
    <row r="2046" customHeight="1" spans="5:5">
      <c r="E2046" s="126"/>
    </row>
    <row r="2047" customHeight="1" spans="5:5">
      <c r="E2047" s="126"/>
    </row>
    <row r="2048" customHeight="1" spans="5:5">
      <c r="E2048" s="126"/>
    </row>
    <row r="2049" customHeight="1" spans="5:5">
      <c r="E2049" s="126"/>
    </row>
    <row r="2050" customHeight="1" spans="5:5">
      <c r="E2050" s="126"/>
    </row>
    <row r="2051" customHeight="1" spans="5:5">
      <c r="E2051" s="126"/>
    </row>
    <row r="2052" customHeight="1" spans="5:5">
      <c r="E2052" s="126"/>
    </row>
    <row r="2053" customHeight="1" spans="5:5">
      <c r="E2053" s="126"/>
    </row>
    <row r="2054" customHeight="1" spans="5:5">
      <c r="E2054" s="126"/>
    </row>
    <row r="2055" customHeight="1" spans="5:5">
      <c r="E2055" s="126"/>
    </row>
    <row r="2056" customHeight="1" spans="5:5">
      <c r="E2056" s="126"/>
    </row>
    <row r="2057" customHeight="1" spans="5:5">
      <c r="E2057" s="126"/>
    </row>
    <row r="2058" customHeight="1" spans="5:5">
      <c r="E2058" s="126"/>
    </row>
    <row r="2059" customHeight="1" spans="5:5">
      <c r="E2059" s="126"/>
    </row>
    <row r="2060" customHeight="1" spans="5:5">
      <c r="E2060" s="126"/>
    </row>
    <row r="2061" customHeight="1" spans="5:5">
      <c r="E2061" s="126"/>
    </row>
    <row r="2062" customHeight="1" spans="5:5">
      <c r="E2062" s="126"/>
    </row>
    <row r="2063" customHeight="1" spans="5:5">
      <c r="E2063" s="126"/>
    </row>
    <row r="2064" customHeight="1" spans="5:5">
      <c r="E2064" s="126"/>
    </row>
    <row r="2065" customHeight="1" spans="5:5">
      <c r="E2065" s="126"/>
    </row>
    <row r="2066" customHeight="1" spans="5:5">
      <c r="E2066" s="126"/>
    </row>
    <row r="2067" customHeight="1" spans="5:5">
      <c r="E2067" s="126"/>
    </row>
    <row r="2068" customHeight="1" spans="5:5">
      <c r="E2068" s="126"/>
    </row>
    <row r="2069" customHeight="1" spans="5:5">
      <c r="E2069" s="126"/>
    </row>
    <row r="2070" customHeight="1" spans="5:5">
      <c r="E2070" s="126"/>
    </row>
    <row r="2071" customHeight="1" spans="5:5">
      <c r="E2071" s="126"/>
    </row>
    <row r="2072" customHeight="1" spans="5:5">
      <c r="E2072" s="126"/>
    </row>
    <row r="2073" customHeight="1" spans="5:5">
      <c r="E2073" s="126"/>
    </row>
    <row r="2074" customHeight="1" spans="5:5">
      <c r="E2074" s="126"/>
    </row>
    <row r="2075" customHeight="1" spans="5:5">
      <c r="E2075" s="126"/>
    </row>
    <row r="2076" customHeight="1" spans="5:5">
      <c r="E2076" s="126"/>
    </row>
    <row r="2077" customHeight="1" spans="5:5">
      <c r="E2077" s="126"/>
    </row>
    <row r="2078" customHeight="1" spans="5:5">
      <c r="E2078" s="126"/>
    </row>
    <row r="2079" customHeight="1" spans="5:5">
      <c r="E2079" s="126"/>
    </row>
    <row r="2080" customHeight="1" spans="5:5">
      <c r="E2080" s="126"/>
    </row>
    <row r="2081" customHeight="1" spans="5:5">
      <c r="E2081" s="126"/>
    </row>
    <row r="2082" customHeight="1" spans="5:5">
      <c r="E2082" s="126"/>
    </row>
    <row r="2083" customHeight="1" spans="5:5">
      <c r="E2083" s="126"/>
    </row>
    <row r="2084" customHeight="1" spans="5:5">
      <c r="E2084" s="126"/>
    </row>
    <row r="2085" customHeight="1" spans="5:5">
      <c r="E2085" s="126"/>
    </row>
    <row r="2086" customHeight="1" spans="5:5">
      <c r="E2086" s="126"/>
    </row>
    <row r="2087" customHeight="1" spans="5:5">
      <c r="E2087" s="126"/>
    </row>
    <row r="2088" customHeight="1" spans="5:5">
      <c r="E2088" s="126"/>
    </row>
    <row r="2089" customHeight="1" spans="5:5">
      <c r="E2089" s="126"/>
    </row>
    <row r="2090" customHeight="1" spans="5:5">
      <c r="E2090" s="126"/>
    </row>
    <row r="2091" customHeight="1" spans="5:5">
      <c r="E2091" s="126"/>
    </row>
    <row r="2092" customHeight="1" spans="5:5">
      <c r="E2092" s="126"/>
    </row>
    <row r="2093" customHeight="1" spans="5:5">
      <c r="E2093" s="126"/>
    </row>
    <row r="2094" customHeight="1" spans="5:5">
      <c r="E2094" s="126"/>
    </row>
    <row r="2095" customHeight="1" spans="5:5">
      <c r="E2095" s="126"/>
    </row>
    <row r="2096" customHeight="1" spans="5:5">
      <c r="E2096" s="126"/>
    </row>
    <row r="2097" customHeight="1" spans="5:5">
      <c r="E2097" s="126"/>
    </row>
    <row r="2098" customHeight="1" spans="5:5">
      <c r="E2098" s="126"/>
    </row>
    <row r="2099" customHeight="1" spans="5:5">
      <c r="E2099" s="126"/>
    </row>
    <row r="2100" customHeight="1" spans="5:5">
      <c r="E2100" s="126"/>
    </row>
    <row r="2101" customHeight="1" spans="5:5">
      <c r="E2101" s="126"/>
    </row>
    <row r="2102" customHeight="1" spans="5:5">
      <c r="E2102" s="126"/>
    </row>
    <row r="2103" customHeight="1" spans="5:5">
      <c r="E2103" s="126"/>
    </row>
    <row r="2104" customHeight="1" spans="5:5">
      <c r="E2104" s="126"/>
    </row>
    <row r="2105" customHeight="1" spans="5:5">
      <c r="E2105" s="126"/>
    </row>
    <row r="2106" customHeight="1" spans="5:5">
      <c r="E2106" s="126"/>
    </row>
    <row r="2107" customHeight="1" spans="5:5">
      <c r="E2107" s="126"/>
    </row>
    <row r="2108" customHeight="1" spans="5:5">
      <c r="E2108" s="126"/>
    </row>
    <row r="2109" customHeight="1" spans="5:5">
      <c r="E2109" s="126"/>
    </row>
    <row r="2110" customHeight="1" spans="5:5">
      <c r="E2110" s="126"/>
    </row>
    <row r="2111" customHeight="1" spans="5:5">
      <c r="E2111" s="126"/>
    </row>
    <row r="2112" customHeight="1" spans="5:5">
      <c r="E2112" s="126"/>
    </row>
    <row r="2113" customHeight="1" spans="5:5">
      <c r="E2113" s="126"/>
    </row>
    <row r="2114" customHeight="1" spans="5:5">
      <c r="E2114" s="126"/>
    </row>
    <row r="2115" customHeight="1" spans="5:5">
      <c r="E2115" s="126"/>
    </row>
    <row r="2116" customHeight="1" spans="5:5">
      <c r="E2116" s="126"/>
    </row>
    <row r="2117" customHeight="1" spans="5:5">
      <c r="E2117" s="126"/>
    </row>
    <row r="2118" customHeight="1" spans="5:5">
      <c r="E2118" s="126"/>
    </row>
    <row r="2119" customHeight="1" spans="5:5">
      <c r="E2119" s="126"/>
    </row>
    <row r="2120" customHeight="1" spans="5:5">
      <c r="E2120" s="126"/>
    </row>
    <row r="2121" customHeight="1" spans="5:5">
      <c r="E2121" s="126"/>
    </row>
    <row r="2122" customHeight="1" spans="5:5">
      <c r="E2122" s="126"/>
    </row>
    <row r="2123" customHeight="1" spans="5:5">
      <c r="E2123" s="126"/>
    </row>
    <row r="2124" customHeight="1" spans="5:5">
      <c r="E2124" s="126"/>
    </row>
    <row r="2125" customHeight="1" spans="5:5">
      <c r="E2125" s="126"/>
    </row>
    <row r="2126" customHeight="1" spans="5:5">
      <c r="E2126" s="126"/>
    </row>
    <row r="2127" customHeight="1" spans="5:5">
      <c r="E2127" s="126"/>
    </row>
    <row r="2128" customHeight="1" spans="5:5">
      <c r="E2128" s="126"/>
    </row>
    <row r="2129" customHeight="1" spans="5:5">
      <c r="E2129" s="126"/>
    </row>
    <row r="2130" customHeight="1" spans="5:5">
      <c r="E2130" s="126"/>
    </row>
    <row r="2131" customHeight="1" spans="5:5">
      <c r="E2131" s="126"/>
    </row>
    <row r="2132" customHeight="1" spans="5:5">
      <c r="E2132" s="126"/>
    </row>
    <row r="2133" customHeight="1" spans="5:5">
      <c r="E2133" s="126"/>
    </row>
    <row r="2134" customHeight="1" spans="5:5">
      <c r="E2134" s="126"/>
    </row>
    <row r="2135" customHeight="1" spans="5:5">
      <c r="E2135" s="126"/>
    </row>
    <row r="2136" customHeight="1" spans="5:5">
      <c r="E2136" s="126"/>
    </row>
    <row r="2137" customHeight="1" spans="5:5">
      <c r="E2137" s="126"/>
    </row>
    <row r="2138" customHeight="1" spans="5:5">
      <c r="E2138" s="126"/>
    </row>
    <row r="2139" customHeight="1" spans="5:5">
      <c r="E2139" s="126"/>
    </row>
    <row r="2140" customHeight="1" spans="5:5">
      <c r="E2140" s="126"/>
    </row>
    <row r="2141" customHeight="1" spans="5:5">
      <c r="E2141" s="126"/>
    </row>
    <row r="2142" customHeight="1" spans="5:5">
      <c r="E2142" s="126"/>
    </row>
    <row r="2143" customHeight="1" spans="5:5">
      <c r="E2143" s="126"/>
    </row>
    <row r="2144" customHeight="1" spans="5:5">
      <c r="E2144" s="126"/>
    </row>
    <row r="2145" customHeight="1" spans="5:5">
      <c r="E2145" s="126"/>
    </row>
    <row r="2146" customHeight="1" spans="5:5">
      <c r="E2146" s="126"/>
    </row>
    <row r="2147" customHeight="1" spans="5:5">
      <c r="E2147" s="126"/>
    </row>
    <row r="2148" customHeight="1" spans="5:5">
      <c r="E2148" s="126"/>
    </row>
    <row r="2149" customHeight="1" spans="5:5">
      <c r="E2149" s="126"/>
    </row>
    <row r="2150" customHeight="1" spans="5:5">
      <c r="E2150" s="126"/>
    </row>
    <row r="2151" customHeight="1" spans="5:5">
      <c r="E2151" s="126"/>
    </row>
    <row r="2152" customHeight="1" spans="5:5">
      <c r="E2152" s="126"/>
    </row>
    <row r="2153" customHeight="1" spans="5:5">
      <c r="E2153" s="126"/>
    </row>
    <row r="2154" customHeight="1" spans="5:5">
      <c r="E2154" s="126"/>
    </row>
    <row r="2155" customHeight="1" spans="5:5">
      <c r="E2155" s="126"/>
    </row>
    <row r="2156" customHeight="1" spans="5:5">
      <c r="E2156" s="126"/>
    </row>
    <row r="2157" customHeight="1" spans="5:5">
      <c r="E2157" s="126"/>
    </row>
    <row r="2158" customHeight="1" spans="5:5">
      <c r="E2158" s="126"/>
    </row>
    <row r="2159" customHeight="1" spans="5:5">
      <c r="E2159" s="126"/>
    </row>
    <row r="2160" customHeight="1" spans="5:5">
      <c r="E2160" s="126"/>
    </row>
    <row r="2161" customHeight="1" spans="5:5">
      <c r="E2161" s="126"/>
    </row>
    <row r="2162" customHeight="1" spans="5:5">
      <c r="E2162" s="126"/>
    </row>
    <row r="2163" customHeight="1" spans="5:5">
      <c r="E2163" s="126"/>
    </row>
    <row r="2164" customHeight="1" spans="5:5">
      <c r="E2164" s="126"/>
    </row>
    <row r="2165" customHeight="1" spans="5:5">
      <c r="E2165" s="126"/>
    </row>
    <row r="2166" customHeight="1" spans="5:5">
      <c r="E2166" s="126"/>
    </row>
    <row r="2167" customHeight="1" spans="5:5">
      <c r="E2167" s="126"/>
    </row>
    <row r="2168" customHeight="1" spans="5:5">
      <c r="E2168" s="126"/>
    </row>
    <row r="2169" customHeight="1" spans="5:5">
      <c r="E2169" s="126"/>
    </row>
    <row r="2170" customHeight="1" spans="5:5">
      <c r="E2170" s="126"/>
    </row>
    <row r="2171" customHeight="1" spans="5:5">
      <c r="E2171" s="126"/>
    </row>
    <row r="2172" customHeight="1" spans="5:5">
      <c r="E2172" s="126"/>
    </row>
    <row r="2173" customHeight="1" spans="5:5">
      <c r="E2173" s="126"/>
    </row>
    <row r="2174" customHeight="1" spans="5:5">
      <c r="E2174" s="126"/>
    </row>
    <row r="2175" customHeight="1" spans="5:5">
      <c r="E2175" s="126"/>
    </row>
    <row r="2176" customHeight="1" spans="5:5">
      <c r="E2176" s="126"/>
    </row>
    <row r="2177" customHeight="1" spans="5:5">
      <c r="E2177" s="126"/>
    </row>
    <row r="2178" customHeight="1" spans="5:5">
      <c r="E2178" s="126"/>
    </row>
    <row r="2179" customHeight="1" spans="5:5">
      <c r="E2179" s="126"/>
    </row>
    <row r="2180" customHeight="1" spans="5:5">
      <c r="E2180" s="126"/>
    </row>
    <row r="2181" customHeight="1" spans="5:5">
      <c r="E2181" s="126"/>
    </row>
    <row r="2182" customHeight="1" spans="5:5">
      <c r="E2182" s="126"/>
    </row>
    <row r="2183" customHeight="1" spans="5:5">
      <c r="E2183" s="126"/>
    </row>
    <row r="2184" customHeight="1" spans="5:5">
      <c r="E2184" s="126"/>
    </row>
    <row r="2185" customHeight="1" spans="5:5">
      <c r="E2185" s="126"/>
    </row>
    <row r="2186" customHeight="1" spans="5:5">
      <c r="E2186" s="126"/>
    </row>
    <row r="2187" customHeight="1" spans="5:5">
      <c r="E2187" s="126"/>
    </row>
    <row r="2188" customHeight="1" spans="5:5">
      <c r="E2188" s="126"/>
    </row>
    <row r="2189" customHeight="1" spans="5:5">
      <c r="E2189" s="126"/>
    </row>
    <row r="2190" customHeight="1" spans="5:5">
      <c r="E2190" s="126"/>
    </row>
    <row r="2191" customHeight="1" spans="5:5">
      <c r="E2191" s="126"/>
    </row>
    <row r="2192" customHeight="1" spans="5:5">
      <c r="E2192" s="126"/>
    </row>
    <row r="2193" customHeight="1" spans="5:5">
      <c r="E2193" s="126"/>
    </row>
    <row r="2194" customHeight="1" spans="5:5">
      <c r="E2194" s="126"/>
    </row>
    <row r="2195" customHeight="1" spans="5:5">
      <c r="E2195" s="126"/>
    </row>
    <row r="2196" customHeight="1" spans="5:5">
      <c r="E2196" s="126"/>
    </row>
    <row r="2197" customHeight="1" spans="5:5">
      <c r="E2197" s="126"/>
    </row>
    <row r="2198" customHeight="1" spans="5:5">
      <c r="E2198" s="126"/>
    </row>
    <row r="2199" customHeight="1" spans="5:5">
      <c r="E2199" s="126"/>
    </row>
    <row r="2200" customHeight="1" spans="5:5">
      <c r="E2200" s="126"/>
    </row>
    <row r="2201" customHeight="1" spans="5:5">
      <c r="E2201" s="126"/>
    </row>
    <row r="2202" customHeight="1" spans="5:5">
      <c r="E2202" s="126"/>
    </row>
    <row r="2203" customHeight="1" spans="5:5">
      <c r="E2203" s="126"/>
    </row>
    <row r="2204" customHeight="1" spans="5:5">
      <c r="E2204" s="126"/>
    </row>
    <row r="2205" customHeight="1" spans="5:5">
      <c r="E2205" s="126"/>
    </row>
    <row r="2206" customHeight="1" spans="5:5">
      <c r="E2206" s="126"/>
    </row>
    <row r="2207" customHeight="1" spans="5:5">
      <c r="E2207" s="126"/>
    </row>
    <row r="2208" customHeight="1" spans="5:5">
      <c r="E2208" s="126"/>
    </row>
    <row r="2209" customHeight="1" spans="5:5">
      <c r="E2209" s="126"/>
    </row>
    <row r="2210" customHeight="1" spans="5:5">
      <c r="E2210" s="126"/>
    </row>
    <row r="2211" customHeight="1" spans="5:5">
      <c r="E2211" s="126"/>
    </row>
    <row r="2212" customHeight="1" spans="5:5">
      <c r="E2212" s="126"/>
    </row>
    <row r="2213" customHeight="1" spans="5:5">
      <c r="E2213" s="126"/>
    </row>
    <row r="2214" customHeight="1" spans="5:5">
      <c r="E2214" s="126"/>
    </row>
    <row r="2215" customHeight="1" spans="5:5">
      <c r="E2215" s="126"/>
    </row>
    <row r="2216" customHeight="1" spans="5:5">
      <c r="E2216" s="126"/>
    </row>
    <row r="2217" customHeight="1" spans="5:5">
      <c r="E2217" s="126"/>
    </row>
    <row r="2218" customHeight="1" spans="5:5">
      <c r="E2218" s="126"/>
    </row>
    <row r="2219" customHeight="1" spans="5:5">
      <c r="E2219" s="126"/>
    </row>
    <row r="2220" customHeight="1" spans="5:5">
      <c r="E2220" s="126"/>
    </row>
    <row r="2221" customHeight="1" spans="5:5">
      <c r="E2221" s="126"/>
    </row>
    <row r="2222" customHeight="1" spans="5:5">
      <c r="E2222" s="126"/>
    </row>
    <row r="2223" customHeight="1" spans="5:5">
      <c r="E2223" s="126"/>
    </row>
    <row r="2224" customHeight="1" spans="5:5">
      <c r="E2224" s="126"/>
    </row>
    <row r="2225" customHeight="1" spans="5:5">
      <c r="E2225" s="126"/>
    </row>
    <row r="2226" customHeight="1" spans="5:5">
      <c r="E2226" s="126"/>
    </row>
    <row r="2227" customHeight="1" spans="5:5">
      <c r="E2227" s="126"/>
    </row>
    <row r="2228" customHeight="1" spans="5:5">
      <c r="E2228" s="126"/>
    </row>
    <row r="2229" customHeight="1" spans="5:5">
      <c r="E2229" s="126"/>
    </row>
    <row r="2230" customHeight="1" spans="5:5">
      <c r="E2230" s="126"/>
    </row>
    <row r="2231" customHeight="1" spans="5:5">
      <c r="E2231" s="126"/>
    </row>
    <row r="2232" customHeight="1" spans="5:5">
      <c r="E2232" s="126"/>
    </row>
    <row r="2233" customHeight="1" spans="5:5">
      <c r="E2233" s="126"/>
    </row>
    <row r="2234" customHeight="1" spans="5:5">
      <c r="E2234" s="126"/>
    </row>
    <row r="2235" customHeight="1" spans="5:5">
      <c r="E2235" s="126"/>
    </row>
    <row r="2236" customHeight="1" spans="5:5">
      <c r="E2236" s="126"/>
    </row>
    <row r="2237" customHeight="1" spans="5:5">
      <c r="E2237" s="126"/>
    </row>
    <row r="2238" customHeight="1" spans="5:5">
      <c r="E2238" s="126"/>
    </row>
    <row r="2239" customHeight="1" spans="5:5">
      <c r="E2239" s="126"/>
    </row>
    <row r="2240" customHeight="1" spans="5:5">
      <c r="E2240" s="126"/>
    </row>
    <row r="2241" customHeight="1" spans="5:5">
      <c r="E2241" s="126"/>
    </row>
    <row r="2242" customHeight="1" spans="5:5">
      <c r="E2242" s="126"/>
    </row>
    <row r="2243" customHeight="1" spans="5:5">
      <c r="E2243" s="126"/>
    </row>
    <row r="2244" customHeight="1" spans="5:5">
      <c r="E2244" s="126"/>
    </row>
    <row r="2245" customHeight="1" spans="5:5">
      <c r="E2245" s="126"/>
    </row>
    <row r="2246" customHeight="1" spans="5:5">
      <c r="E2246" s="126"/>
    </row>
    <row r="2247" customHeight="1" spans="5:5">
      <c r="E2247" s="126"/>
    </row>
    <row r="2248" customHeight="1" spans="5:5">
      <c r="E2248" s="126"/>
    </row>
    <row r="2249" customHeight="1" spans="5:5">
      <c r="E2249" s="126"/>
    </row>
    <row r="2250" customHeight="1" spans="5:5">
      <c r="E2250" s="126"/>
    </row>
    <row r="2251" customHeight="1" spans="5:5">
      <c r="E2251" s="126"/>
    </row>
    <row r="2252" customHeight="1" spans="5:5">
      <c r="E2252" s="126"/>
    </row>
    <row r="2253" customHeight="1" spans="5:5">
      <c r="E2253" s="126"/>
    </row>
    <row r="2254" customHeight="1" spans="5:5">
      <c r="E2254" s="126"/>
    </row>
    <row r="2255" customHeight="1" spans="5:5">
      <c r="E2255" s="126"/>
    </row>
    <row r="2256" customHeight="1" spans="5:5">
      <c r="E2256" s="126"/>
    </row>
    <row r="2257" customHeight="1" spans="5:5">
      <c r="E2257" s="126"/>
    </row>
    <row r="2258" customHeight="1" spans="5:5">
      <c r="E2258" s="126"/>
    </row>
    <row r="2259" customHeight="1" spans="5:5">
      <c r="E2259" s="126"/>
    </row>
    <row r="2260" customHeight="1" spans="5:5">
      <c r="E2260" s="126"/>
    </row>
    <row r="2261" customHeight="1" spans="5:5">
      <c r="E2261" s="126"/>
    </row>
    <row r="2262" customHeight="1" spans="5:5">
      <c r="E2262" s="126"/>
    </row>
    <row r="2263" customHeight="1" spans="5:5">
      <c r="E2263" s="126"/>
    </row>
    <row r="2264" customHeight="1" spans="5:5">
      <c r="E2264" s="126"/>
    </row>
    <row r="2265" customHeight="1" spans="5:5">
      <c r="E2265" s="126"/>
    </row>
    <row r="2266" customHeight="1" spans="5:5">
      <c r="E2266" s="126"/>
    </row>
    <row r="2267" customHeight="1" spans="5:5">
      <c r="E2267" s="126"/>
    </row>
    <row r="2268" customHeight="1" spans="5:5">
      <c r="E2268" s="126"/>
    </row>
    <row r="2269" customHeight="1" spans="5:5">
      <c r="E2269" s="126"/>
    </row>
    <row r="2270" customHeight="1" spans="5:5">
      <c r="E2270" s="126"/>
    </row>
    <row r="2271" customHeight="1" spans="5:5">
      <c r="E2271" s="126"/>
    </row>
    <row r="2272" customHeight="1" spans="5:5">
      <c r="E2272" s="126"/>
    </row>
    <row r="2273" customHeight="1" spans="5:5">
      <c r="E2273" s="126"/>
    </row>
    <row r="2274" customHeight="1" spans="5:5">
      <c r="E2274" s="126"/>
    </row>
    <row r="2275" customHeight="1" spans="5:5">
      <c r="E2275" s="126"/>
    </row>
    <row r="2276" customHeight="1" spans="5:5">
      <c r="E2276" s="126"/>
    </row>
    <row r="2277" customHeight="1" spans="5:5">
      <c r="E2277" s="126"/>
    </row>
    <row r="2278" customHeight="1" spans="5:5">
      <c r="E2278" s="126"/>
    </row>
    <row r="2279" customHeight="1" spans="5:5">
      <c r="E2279" s="126"/>
    </row>
    <row r="2280" customHeight="1" spans="5:5">
      <c r="E2280" s="126"/>
    </row>
    <row r="2281" customHeight="1" spans="5:5">
      <c r="E2281" s="126"/>
    </row>
    <row r="2282" customHeight="1" spans="5:5">
      <c r="E2282" s="126"/>
    </row>
    <row r="2283" customHeight="1" spans="5:5">
      <c r="E2283" s="126"/>
    </row>
    <row r="2284" customHeight="1" spans="5:5">
      <c r="E2284" s="126"/>
    </row>
    <row r="2285" customHeight="1" spans="5:5">
      <c r="E2285" s="126"/>
    </row>
    <row r="2286" customHeight="1" spans="5:5">
      <c r="E2286" s="126"/>
    </row>
    <row r="2287" customHeight="1" spans="5:5">
      <c r="E2287" s="126"/>
    </row>
    <row r="2288" customHeight="1" spans="5:5">
      <c r="E2288" s="126"/>
    </row>
    <row r="2289" customHeight="1" spans="5:5">
      <c r="E2289" s="126"/>
    </row>
    <row r="2290" customHeight="1" spans="5:5">
      <c r="E2290" s="126"/>
    </row>
    <row r="2291" customHeight="1" spans="5:5">
      <c r="E2291" s="126"/>
    </row>
    <row r="2292" customHeight="1" spans="5:5">
      <c r="E2292" s="126"/>
    </row>
    <row r="2293" customHeight="1" spans="5:5">
      <c r="E2293" s="126"/>
    </row>
    <row r="2294" customHeight="1" spans="5:5">
      <c r="E2294" s="126"/>
    </row>
    <row r="2295" customHeight="1" spans="5:5">
      <c r="E2295" s="126"/>
    </row>
    <row r="2296" customHeight="1" spans="5:5">
      <c r="E2296" s="126"/>
    </row>
    <row r="2297" customHeight="1" spans="5:5">
      <c r="E2297" s="126"/>
    </row>
    <row r="2298" customHeight="1" spans="5:5">
      <c r="E2298" s="126"/>
    </row>
    <row r="2299" customHeight="1" spans="5:5">
      <c r="E2299" s="126"/>
    </row>
    <row r="2300" customHeight="1" spans="5:5">
      <c r="E2300" s="126"/>
    </row>
    <row r="2301" customHeight="1" spans="5:5">
      <c r="E2301" s="126"/>
    </row>
    <row r="2302" customHeight="1" spans="5:5">
      <c r="E2302" s="126"/>
    </row>
    <row r="2303" customHeight="1" spans="5:5">
      <c r="E2303" s="126"/>
    </row>
    <row r="2304" customHeight="1" spans="5:5">
      <c r="E2304" s="126"/>
    </row>
    <row r="2305" customHeight="1" spans="5:5">
      <c r="E2305" s="126"/>
    </row>
    <row r="2306" customHeight="1" spans="5:5">
      <c r="E2306" s="126"/>
    </row>
    <row r="2307" customHeight="1" spans="5:5">
      <c r="E2307" s="126"/>
    </row>
    <row r="2308" customHeight="1" spans="5:5">
      <c r="E2308" s="126"/>
    </row>
    <row r="2309" customHeight="1" spans="5:5">
      <c r="E2309" s="126"/>
    </row>
    <row r="2310" customHeight="1" spans="5:5">
      <c r="E2310" s="126"/>
    </row>
    <row r="2311" customHeight="1" spans="5:5">
      <c r="E2311" s="126"/>
    </row>
    <row r="2312" customHeight="1" spans="5:5">
      <c r="E2312" s="126"/>
    </row>
    <row r="2313" customHeight="1" spans="5:5">
      <c r="E2313" s="126"/>
    </row>
    <row r="2314" customHeight="1" spans="5:5">
      <c r="E2314" s="126"/>
    </row>
    <row r="2315" customHeight="1" spans="5:5">
      <c r="E2315" s="126"/>
    </row>
    <row r="2316" customHeight="1" spans="5:5">
      <c r="E2316" s="126"/>
    </row>
    <row r="2317" customHeight="1" spans="5:5">
      <c r="E2317" s="126"/>
    </row>
    <row r="2318" customHeight="1" spans="5:5">
      <c r="E2318" s="126"/>
    </row>
    <row r="2319" customHeight="1" spans="5:5">
      <c r="E2319" s="126"/>
    </row>
    <row r="2320" customHeight="1" spans="5:5">
      <c r="E2320" s="126"/>
    </row>
    <row r="2321" customHeight="1" spans="5:5">
      <c r="E2321" s="126"/>
    </row>
    <row r="2322" customHeight="1" spans="5:5">
      <c r="E2322" s="126"/>
    </row>
    <row r="2323" customHeight="1" spans="5:5">
      <c r="E2323" s="126"/>
    </row>
    <row r="2324" customHeight="1" spans="5:5">
      <c r="E2324" s="126"/>
    </row>
    <row r="2325" customHeight="1" spans="5:5">
      <c r="E2325" s="126"/>
    </row>
    <row r="2326" customHeight="1" spans="5:5">
      <c r="E2326" s="126"/>
    </row>
    <row r="2327" customHeight="1" spans="5:5">
      <c r="E2327" s="126"/>
    </row>
    <row r="2328" customHeight="1" spans="5:5">
      <c r="E2328" s="126"/>
    </row>
    <row r="2329" customHeight="1" spans="5:5">
      <c r="E2329" s="126"/>
    </row>
    <row r="2330" customHeight="1" spans="5:5">
      <c r="E2330" s="126"/>
    </row>
    <row r="2331" customHeight="1" spans="5:5">
      <c r="E2331" s="126"/>
    </row>
    <row r="2332" customHeight="1" spans="5:5">
      <c r="E2332" s="126"/>
    </row>
    <row r="2333" customHeight="1" spans="5:5">
      <c r="E2333" s="126"/>
    </row>
    <row r="2334" customHeight="1" spans="5:5">
      <c r="E2334" s="126"/>
    </row>
    <row r="2335" customHeight="1" spans="5:5">
      <c r="E2335" s="126"/>
    </row>
    <row r="2336" customHeight="1" spans="5:5">
      <c r="E2336" s="126"/>
    </row>
    <row r="2337" customHeight="1" spans="5:5">
      <c r="E2337" s="126"/>
    </row>
    <row r="2338" customHeight="1" spans="5:5">
      <c r="E2338" s="126"/>
    </row>
    <row r="2339" customHeight="1" spans="5:5">
      <c r="E2339" s="126"/>
    </row>
    <row r="2340" customHeight="1" spans="5:5">
      <c r="E2340" s="126"/>
    </row>
    <row r="2341" customHeight="1" spans="5:5">
      <c r="E2341" s="126"/>
    </row>
    <row r="2342" customHeight="1" spans="5:5">
      <c r="E2342" s="126"/>
    </row>
    <row r="2343" customHeight="1" spans="5:5">
      <c r="E2343" s="126"/>
    </row>
    <row r="2344" customHeight="1" spans="5:5">
      <c r="E2344" s="126"/>
    </row>
    <row r="2345" customHeight="1" spans="5:5">
      <c r="E2345" s="126"/>
    </row>
    <row r="2346" customHeight="1" spans="5:5">
      <c r="E2346" s="126"/>
    </row>
    <row r="2347" customHeight="1" spans="5:5">
      <c r="E2347" s="126"/>
    </row>
    <row r="2348" customHeight="1" spans="5:5">
      <c r="E2348" s="126"/>
    </row>
    <row r="2349" customHeight="1" spans="5:5">
      <c r="E2349" s="126"/>
    </row>
    <row r="2350" customHeight="1" spans="5:5">
      <c r="E2350" s="126"/>
    </row>
    <row r="2351" customHeight="1" spans="5:5">
      <c r="E2351" s="126"/>
    </row>
    <row r="2352" customHeight="1" spans="5:5">
      <c r="E2352" s="126"/>
    </row>
    <row r="2353" customHeight="1" spans="5:5">
      <c r="E2353" s="126"/>
    </row>
    <row r="2354" customHeight="1" spans="5:5">
      <c r="E2354" s="126"/>
    </row>
    <row r="2355" customHeight="1" spans="5:5">
      <c r="E2355" s="126"/>
    </row>
    <row r="2356" customHeight="1" spans="5:5">
      <c r="E2356" s="126"/>
    </row>
    <row r="2357" customHeight="1" spans="5:5">
      <c r="E2357" s="126"/>
    </row>
    <row r="2358" customHeight="1" spans="5:5">
      <c r="E2358" s="126"/>
    </row>
    <row r="2359" customHeight="1" spans="5:5">
      <c r="E2359" s="126"/>
    </row>
    <row r="2360" customHeight="1" spans="5:5">
      <c r="E2360" s="126"/>
    </row>
    <row r="2361" customHeight="1" spans="5:5">
      <c r="E2361" s="126"/>
    </row>
    <row r="2362" customHeight="1" spans="5:5">
      <c r="E2362" s="126"/>
    </row>
    <row r="2363" customHeight="1" spans="5:5">
      <c r="E2363" s="126"/>
    </row>
    <row r="2364" customHeight="1" spans="5:5">
      <c r="E2364" s="126"/>
    </row>
    <row r="2365" customHeight="1" spans="5:5">
      <c r="E2365" s="126"/>
    </row>
    <row r="2366" customHeight="1" spans="5:5">
      <c r="E2366" s="126"/>
    </row>
    <row r="2367" customHeight="1" spans="5:5">
      <c r="E2367" s="126"/>
    </row>
    <row r="2368" customHeight="1" spans="5:5">
      <c r="E2368" s="126"/>
    </row>
    <row r="2369" customHeight="1" spans="5:5">
      <c r="E2369" s="126"/>
    </row>
    <row r="2370" customHeight="1" spans="5:5">
      <c r="E2370" s="126"/>
    </row>
    <row r="2371" customHeight="1" spans="5:5">
      <c r="E2371" s="126"/>
    </row>
    <row r="2372" customHeight="1" spans="5:5">
      <c r="E2372" s="126"/>
    </row>
    <row r="2373" customHeight="1" spans="5:5">
      <c r="E2373" s="126"/>
    </row>
    <row r="2374" customHeight="1" spans="5:5">
      <c r="E2374" s="126"/>
    </row>
    <row r="2375" customHeight="1" spans="5:5">
      <c r="E2375" s="126"/>
    </row>
    <row r="2376" customHeight="1" spans="5:5">
      <c r="E2376" s="126"/>
    </row>
    <row r="2377" customHeight="1" spans="5:5">
      <c r="E2377" s="126"/>
    </row>
    <row r="2378" customHeight="1" spans="5:5">
      <c r="E2378" s="126"/>
    </row>
    <row r="2379" customHeight="1" spans="5:5">
      <c r="E2379" s="126"/>
    </row>
    <row r="2380" customHeight="1" spans="5:5">
      <c r="E2380" s="126"/>
    </row>
    <row r="2381" customHeight="1" spans="5:5">
      <c r="E2381" s="126"/>
    </row>
    <row r="2382" customHeight="1" spans="5:5">
      <c r="E2382" s="126"/>
    </row>
    <row r="2383" customHeight="1" spans="5:5">
      <c r="E2383" s="126"/>
    </row>
    <row r="2384" customHeight="1" spans="5:5">
      <c r="E2384" s="126"/>
    </row>
    <row r="2385" customHeight="1" spans="5:5">
      <c r="E2385" s="126"/>
    </row>
    <row r="2386" customHeight="1" spans="5:5">
      <c r="E2386" s="126"/>
    </row>
    <row r="2387" customHeight="1" spans="5:5">
      <c r="E2387" s="126"/>
    </row>
    <row r="2388" customHeight="1" spans="5:5">
      <c r="E2388" s="126"/>
    </row>
    <row r="2389" customHeight="1" spans="5:5">
      <c r="E2389" s="126"/>
    </row>
    <row r="2390" customHeight="1" spans="5:5">
      <c r="E2390" s="126"/>
    </row>
    <row r="2391" customHeight="1" spans="5:5">
      <c r="E2391" s="126"/>
    </row>
    <row r="2392" customHeight="1" spans="5:5">
      <c r="E2392" s="126"/>
    </row>
    <row r="2393" customHeight="1" spans="5:5">
      <c r="E2393" s="126"/>
    </row>
    <row r="2394" customHeight="1" spans="5:5">
      <c r="E2394" s="126"/>
    </row>
    <row r="2395" customHeight="1" spans="5:5">
      <c r="E2395" s="126"/>
    </row>
    <row r="2396" customHeight="1" spans="5:5">
      <c r="E2396" s="126"/>
    </row>
    <row r="2397" customHeight="1" spans="5:5">
      <c r="E2397" s="126"/>
    </row>
    <row r="2398" customHeight="1" spans="5:5">
      <c r="E2398" s="126"/>
    </row>
    <row r="2399" customHeight="1" spans="5:5">
      <c r="E2399" s="126"/>
    </row>
    <row r="2400" customHeight="1" spans="5:5">
      <c r="E2400" s="126"/>
    </row>
    <row r="2401" customHeight="1" spans="5:5">
      <c r="E2401" s="126"/>
    </row>
    <row r="2402" customHeight="1" spans="5:5">
      <c r="E2402" s="126"/>
    </row>
    <row r="2403" customHeight="1" spans="5:5">
      <c r="E2403" s="126"/>
    </row>
    <row r="2404" customHeight="1" spans="5:5">
      <c r="E2404" s="126"/>
    </row>
    <row r="2405" customHeight="1" spans="5:5">
      <c r="E2405" s="126"/>
    </row>
    <row r="2406" customHeight="1" spans="5:5">
      <c r="E2406" s="126"/>
    </row>
    <row r="2407" customHeight="1" spans="5:5">
      <c r="E2407" s="126"/>
    </row>
    <row r="2408" customHeight="1" spans="5:5">
      <c r="E2408" s="126"/>
    </row>
    <row r="2409" customHeight="1" spans="5:5">
      <c r="E2409" s="126"/>
    </row>
    <row r="2410" customHeight="1" spans="5:5">
      <c r="E2410" s="126"/>
    </row>
    <row r="2411" customHeight="1" spans="5:5">
      <c r="E2411" s="126"/>
    </row>
    <row r="2412" customHeight="1" spans="5:5">
      <c r="E2412" s="126"/>
    </row>
    <row r="2413" customHeight="1" spans="5:5">
      <c r="E2413" s="126"/>
    </row>
    <row r="2414" customHeight="1" spans="5:5">
      <c r="E2414" s="126"/>
    </row>
    <row r="2415" customHeight="1" spans="5:5">
      <c r="E2415" s="126"/>
    </row>
    <row r="2416" customHeight="1" spans="5:5">
      <c r="E2416" s="126"/>
    </row>
    <row r="2417" customHeight="1" spans="5:5">
      <c r="E2417" s="126"/>
    </row>
    <row r="2418" customHeight="1" spans="5:5">
      <c r="E2418" s="126"/>
    </row>
    <row r="2419" customHeight="1" spans="5:5">
      <c r="E2419" s="126"/>
    </row>
    <row r="2420" customHeight="1" spans="5:5">
      <c r="E2420" s="126"/>
    </row>
    <row r="2421" customHeight="1" spans="5:5">
      <c r="E2421" s="126"/>
    </row>
    <row r="2422" customHeight="1" spans="5:5">
      <c r="E2422" s="126"/>
    </row>
    <row r="2423" customHeight="1" spans="5:5">
      <c r="E2423" s="126"/>
    </row>
    <row r="2424" customHeight="1" spans="5:5">
      <c r="E2424" s="126"/>
    </row>
    <row r="2425" customHeight="1" spans="5:5">
      <c r="E2425" s="126"/>
    </row>
    <row r="2426" customHeight="1" spans="5:5">
      <c r="E2426" s="126"/>
    </row>
    <row r="2427" customHeight="1" spans="5:5">
      <c r="E2427" s="126"/>
    </row>
    <row r="2428" customHeight="1" spans="5:5">
      <c r="E2428" s="126"/>
    </row>
    <row r="2429" customHeight="1" spans="5:5">
      <c r="E2429" s="126"/>
    </row>
    <row r="2430" customHeight="1" spans="5:5">
      <c r="E2430" s="126"/>
    </row>
    <row r="2431" customHeight="1" spans="5:5">
      <c r="E2431" s="126"/>
    </row>
    <row r="2432" customHeight="1" spans="5:5">
      <c r="E2432" s="126"/>
    </row>
    <row r="2433" customHeight="1" spans="5:5">
      <c r="E2433" s="126"/>
    </row>
    <row r="2434" customHeight="1" spans="5:5">
      <c r="E2434" s="126"/>
    </row>
    <row r="2435" customHeight="1" spans="5:5">
      <c r="E2435" s="126"/>
    </row>
    <row r="2436" customHeight="1" spans="5:5">
      <c r="E2436" s="126"/>
    </row>
    <row r="2437" customHeight="1" spans="5:5">
      <c r="E2437" s="126"/>
    </row>
    <row r="2438" customHeight="1" spans="5:5">
      <c r="E2438" s="126"/>
    </row>
    <row r="2439" customHeight="1" spans="5:5">
      <c r="E2439" s="126"/>
    </row>
    <row r="2440" customHeight="1" spans="5:5">
      <c r="E2440" s="126"/>
    </row>
    <row r="2441" customHeight="1" spans="5:5">
      <c r="E2441" s="126"/>
    </row>
    <row r="2442" customHeight="1" spans="5:5">
      <c r="E2442" s="126"/>
    </row>
    <row r="2443" customHeight="1" spans="5:5">
      <c r="E2443" s="126"/>
    </row>
    <row r="2444" customHeight="1" spans="5:5">
      <c r="E2444" s="126"/>
    </row>
    <row r="2445" customHeight="1" spans="5:5">
      <c r="E2445" s="126"/>
    </row>
    <row r="2446" customHeight="1" spans="5:5">
      <c r="E2446" s="126"/>
    </row>
    <row r="2447" customHeight="1" spans="5:5">
      <c r="E2447" s="126"/>
    </row>
    <row r="2448" customHeight="1" spans="5:5">
      <c r="E2448" s="126"/>
    </row>
    <row r="2449" customHeight="1" spans="5:5">
      <c r="E2449" s="126"/>
    </row>
    <row r="2450" customHeight="1" spans="5:5">
      <c r="E2450" s="126"/>
    </row>
    <row r="2451" customHeight="1" spans="5:5">
      <c r="E2451" s="126"/>
    </row>
    <row r="2452" customHeight="1" spans="5:5">
      <c r="E2452" s="126"/>
    </row>
    <row r="2453" customHeight="1" spans="5:5">
      <c r="E2453" s="126"/>
    </row>
    <row r="2454" customHeight="1" spans="5:5">
      <c r="E2454" s="126"/>
    </row>
    <row r="2455" customHeight="1" spans="5:5">
      <c r="E2455" s="126"/>
    </row>
    <row r="2456" customHeight="1" spans="5:5">
      <c r="E2456" s="126"/>
    </row>
    <row r="2457" customHeight="1" spans="5:5">
      <c r="E2457" s="126"/>
    </row>
    <row r="2458" customHeight="1" spans="5:5">
      <c r="E2458" s="126"/>
    </row>
    <row r="2459" customHeight="1" spans="5:5">
      <c r="E2459" s="126"/>
    </row>
    <row r="2460" customHeight="1" spans="5:5">
      <c r="E2460" s="126"/>
    </row>
    <row r="2461" customHeight="1" spans="5:5">
      <c r="E2461" s="126"/>
    </row>
    <row r="2462" customHeight="1" spans="5:5">
      <c r="E2462" s="126"/>
    </row>
    <row r="2463" customHeight="1" spans="5:5">
      <c r="E2463" s="126"/>
    </row>
    <row r="2464" customHeight="1" spans="5:5">
      <c r="E2464" s="126"/>
    </row>
    <row r="2465" customHeight="1" spans="5:5">
      <c r="E2465" s="126"/>
    </row>
    <row r="2466" customHeight="1" spans="5:5">
      <c r="E2466" s="126"/>
    </row>
    <row r="2467" customHeight="1" spans="5:5">
      <c r="E2467" s="126"/>
    </row>
    <row r="2468" customHeight="1" spans="5:5">
      <c r="E2468" s="126"/>
    </row>
    <row r="2469" customHeight="1" spans="5:5">
      <c r="E2469" s="126"/>
    </row>
    <row r="2470" customHeight="1" spans="5:5">
      <c r="E2470" s="126"/>
    </row>
    <row r="2471" customHeight="1" spans="5:5">
      <c r="E2471" s="126"/>
    </row>
    <row r="2472" customHeight="1" spans="5:5">
      <c r="E2472" s="126"/>
    </row>
    <row r="2473" customHeight="1" spans="5:5">
      <c r="E2473" s="126"/>
    </row>
    <row r="2474" customHeight="1" spans="5:5">
      <c r="E2474" s="126"/>
    </row>
    <row r="2475" customHeight="1" spans="5:5">
      <c r="E2475" s="126"/>
    </row>
    <row r="2476" customHeight="1" spans="5:5">
      <c r="E2476" s="126"/>
    </row>
    <row r="2477" customHeight="1" spans="5:5">
      <c r="E2477" s="126"/>
    </row>
    <row r="2478" customHeight="1" spans="5:5">
      <c r="E2478" s="126"/>
    </row>
    <row r="2479" customHeight="1" spans="5:5">
      <c r="E2479" s="126"/>
    </row>
    <row r="2480" customHeight="1" spans="5:5">
      <c r="E2480" s="126"/>
    </row>
    <row r="2481" customHeight="1" spans="5:5">
      <c r="E2481" s="126"/>
    </row>
    <row r="2482" customHeight="1" spans="5:5">
      <c r="E2482" s="126"/>
    </row>
    <row r="2483" customHeight="1" spans="5:5">
      <c r="E2483" s="126"/>
    </row>
    <row r="2484" customHeight="1" spans="5:5">
      <c r="E2484" s="126"/>
    </row>
    <row r="2485" customHeight="1" spans="5:5">
      <c r="E2485" s="126"/>
    </row>
    <row r="2486" customHeight="1" spans="5:5">
      <c r="E2486" s="126"/>
    </row>
    <row r="2487" customHeight="1" spans="5:5">
      <c r="E2487" s="126"/>
    </row>
    <row r="2488" customHeight="1" spans="5:5">
      <c r="E2488" s="126"/>
    </row>
    <row r="2489" customHeight="1" spans="5:5">
      <c r="E2489" s="126"/>
    </row>
    <row r="2490" customHeight="1" spans="5:5">
      <c r="E2490" s="126"/>
    </row>
    <row r="2491" customHeight="1" spans="5:5">
      <c r="E2491" s="126"/>
    </row>
    <row r="2492" customHeight="1" spans="5:5">
      <c r="E2492" s="126"/>
    </row>
    <row r="2493" customHeight="1" spans="5:5">
      <c r="E2493" s="126"/>
    </row>
    <row r="2494" customHeight="1" spans="5:5">
      <c r="E2494" s="126"/>
    </row>
    <row r="2495" customHeight="1" spans="5:5">
      <c r="E2495" s="126"/>
    </row>
    <row r="2496" customHeight="1" spans="5:5">
      <c r="E2496" s="126"/>
    </row>
    <row r="2497" customHeight="1" spans="5:5">
      <c r="E2497" s="126"/>
    </row>
    <row r="2498" customHeight="1" spans="5:5">
      <c r="E2498" s="126"/>
    </row>
    <row r="2499" customHeight="1" spans="5:5">
      <c r="E2499" s="126"/>
    </row>
    <row r="2500" customHeight="1" spans="5:5">
      <c r="E2500" s="126"/>
    </row>
    <row r="2501" customHeight="1" spans="5:5">
      <c r="E2501" s="126"/>
    </row>
    <row r="2502" customHeight="1" spans="5:5">
      <c r="E2502" s="126"/>
    </row>
    <row r="2503" customHeight="1" spans="5:5">
      <c r="E2503" s="126"/>
    </row>
    <row r="2504" customHeight="1" spans="5:5">
      <c r="E2504" s="126"/>
    </row>
    <row r="2505" customHeight="1" spans="5:5">
      <c r="E2505" s="126"/>
    </row>
    <row r="2506" customHeight="1" spans="5:5">
      <c r="E2506" s="126"/>
    </row>
    <row r="2507" customHeight="1" spans="5:5">
      <c r="E2507" s="126"/>
    </row>
    <row r="2508" customHeight="1" spans="5:5">
      <c r="E2508" s="126"/>
    </row>
    <row r="2509" customHeight="1" spans="5:5">
      <c r="E2509" s="126"/>
    </row>
    <row r="2510" customHeight="1" spans="5:5">
      <c r="E2510" s="126"/>
    </row>
    <row r="2511" customHeight="1" spans="5:5">
      <c r="E2511" s="126"/>
    </row>
    <row r="2512" customHeight="1" spans="5:5">
      <c r="E2512" s="126"/>
    </row>
    <row r="2513" customHeight="1" spans="5:5">
      <c r="E2513" s="126"/>
    </row>
    <row r="2514" customHeight="1" spans="5:5">
      <c r="E2514" s="126"/>
    </row>
    <row r="2515" customHeight="1" spans="5:5">
      <c r="E2515" s="126"/>
    </row>
    <row r="2516" customHeight="1" spans="5:5">
      <c r="E2516" s="126"/>
    </row>
    <row r="2517" customHeight="1" spans="5:5">
      <c r="E2517" s="126"/>
    </row>
    <row r="2518" customHeight="1" spans="5:5">
      <c r="E2518" s="126"/>
    </row>
    <row r="2519" customHeight="1" spans="5:5">
      <c r="E2519" s="126"/>
    </row>
    <row r="2520" customHeight="1" spans="5:5">
      <c r="E2520" s="126"/>
    </row>
    <row r="2521" customHeight="1" spans="5:5">
      <c r="E2521" s="126"/>
    </row>
    <row r="2522" customHeight="1" spans="5:5">
      <c r="E2522" s="126"/>
    </row>
    <row r="2523" customHeight="1" spans="5:5">
      <c r="E2523" s="126"/>
    </row>
    <row r="2524" customHeight="1" spans="5:5">
      <c r="E2524" s="126"/>
    </row>
    <row r="2525" customHeight="1" spans="5:5">
      <c r="E2525" s="126"/>
    </row>
    <row r="2526" customHeight="1" spans="5:5">
      <c r="E2526" s="126"/>
    </row>
    <row r="2527" customHeight="1" spans="5:5">
      <c r="E2527" s="126"/>
    </row>
    <row r="2528" customHeight="1" spans="5:5">
      <c r="E2528" s="126"/>
    </row>
    <row r="2529" customHeight="1" spans="5:5">
      <c r="E2529" s="126"/>
    </row>
    <row r="2530" customHeight="1" spans="5:5">
      <c r="E2530" s="126"/>
    </row>
    <row r="2531" customHeight="1" spans="5:5">
      <c r="E2531" s="126"/>
    </row>
    <row r="2532" customHeight="1" spans="5:5">
      <c r="E2532" s="126"/>
    </row>
    <row r="2533" customHeight="1" spans="5:5">
      <c r="E2533" s="126"/>
    </row>
    <row r="2534" customHeight="1" spans="5:5">
      <c r="E2534" s="126"/>
    </row>
    <row r="2535" customHeight="1" spans="5:5">
      <c r="E2535" s="126"/>
    </row>
    <row r="2536" customHeight="1" spans="5:5">
      <c r="E2536" s="126"/>
    </row>
    <row r="2537" customHeight="1" spans="5:5">
      <c r="E2537" s="126"/>
    </row>
    <row r="2538" customHeight="1" spans="5:5">
      <c r="E2538" s="126"/>
    </row>
    <row r="2539" customHeight="1" spans="5:5">
      <c r="E2539" s="126"/>
    </row>
    <row r="2540" customHeight="1" spans="5:5">
      <c r="E2540" s="126"/>
    </row>
    <row r="2541" customHeight="1" spans="5:5">
      <c r="E2541" s="126"/>
    </row>
    <row r="2542" customHeight="1" spans="5:5">
      <c r="E2542" s="126"/>
    </row>
    <row r="2543" customHeight="1" spans="5:5">
      <c r="E2543" s="126"/>
    </row>
    <row r="2544" customHeight="1" spans="5:5">
      <c r="E2544" s="126"/>
    </row>
    <row r="2545" customHeight="1" spans="5:5">
      <c r="E2545" s="126"/>
    </row>
    <row r="2546" customHeight="1" spans="5:5">
      <c r="E2546" s="126"/>
    </row>
    <row r="2547" customHeight="1" spans="5:5">
      <c r="E2547" s="126"/>
    </row>
    <row r="2548" customHeight="1" spans="5:5">
      <c r="E2548" s="126"/>
    </row>
    <row r="2549" customHeight="1" spans="5:5">
      <c r="E2549" s="126"/>
    </row>
    <row r="2550" customHeight="1" spans="5:5">
      <c r="E2550" s="126"/>
    </row>
    <row r="2551" customHeight="1" spans="5:5">
      <c r="E2551" s="126"/>
    </row>
    <row r="2552" customHeight="1" spans="5:5">
      <c r="E2552" s="126"/>
    </row>
    <row r="2553" customHeight="1" spans="5:5">
      <c r="E2553" s="126"/>
    </row>
    <row r="2554" customHeight="1" spans="5:5">
      <c r="E2554" s="126"/>
    </row>
    <row r="2555" customHeight="1" spans="5:5">
      <c r="E2555" s="126"/>
    </row>
    <row r="2556" customHeight="1" spans="5:5">
      <c r="E2556" s="126"/>
    </row>
    <row r="2557" customHeight="1" spans="5:5">
      <c r="E2557" s="126"/>
    </row>
    <row r="2558" customHeight="1" spans="5:5">
      <c r="E2558" s="126"/>
    </row>
    <row r="2559" customHeight="1" spans="5:5">
      <c r="E2559" s="126"/>
    </row>
    <row r="2560" customHeight="1" spans="5:5">
      <c r="E2560" s="126"/>
    </row>
    <row r="2561" customHeight="1" spans="5:5">
      <c r="E2561" s="126"/>
    </row>
    <row r="2562" customHeight="1" spans="5:5">
      <c r="E2562" s="126"/>
    </row>
    <row r="2563" customHeight="1" spans="5:5">
      <c r="E2563" s="126"/>
    </row>
    <row r="2564" customHeight="1" spans="5:5">
      <c r="E2564" s="126"/>
    </row>
    <row r="2565" customHeight="1" spans="5:5">
      <c r="E2565" s="126"/>
    </row>
    <row r="2566" customHeight="1" spans="5:5">
      <c r="E2566" s="126"/>
    </row>
    <row r="2567" customHeight="1" spans="5:5">
      <c r="E2567" s="126"/>
    </row>
    <row r="2568" customHeight="1" spans="5:5">
      <c r="E2568" s="126"/>
    </row>
    <row r="2569" customHeight="1" spans="5:5">
      <c r="E2569" s="126"/>
    </row>
    <row r="2570" customHeight="1" spans="5:5">
      <c r="E2570" s="126"/>
    </row>
    <row r="2571" customHeight="1" spans="5:5">
      <c r="E2571" s="126"/>
    </row>
    <row r="2572" customHeight="1" spans="5:5">
      <c r="E2572" s="126"/>
    </row>
    <row r="2573" customHeight="1" spans="5:5">
      <c r="E2573" s="126"/>
    </row>
    <row r="2574" customHeight="1" spans="5:5">
      <c r="E2574" s="126"/>
    </row>
    <row r="2575" customHeight="1" spans="5:5">
      <c r="E2575" s="126"/>
    </row>
    <row r="2576" customHeight="1" spans="5:5">
      <c r="E2576" s="126"/>
    </row>
    <row r="2577" customHeight="1" spans="5:5">
      <c r="E2577" s="126"/>
    </row>
    <row r="2578" customHeight="1" spans="5:5">
      <c r="E2578" s="126"/>
    </row>
    <row r="2579" customHeight="1" spans="5:5">
      <c r="E2579" s="126"/>
    </row>
    <row r="2580" customHeight="1" spans="5:5">
      <c r="E2580" s="126"/>
    </row>
    <row r="2581" customHeight="1" spans="5:5">
      <c r="E2581" s="126"/>
    </row>
    <row r="2582" customHeight="1" spans="5:5">
      <c r="E2582" s="126"/>
    </row>
    <row r="2583" customHeight="1" spans="5:5">
      <c r="E2583" s="126"/>
    </row>
    <row r="2584" customHeight="1" spans="5:5">
      <c r="E2584" s="126"/>
    </row>
    <row r="2585" customHeight="1" spans="5:5">
      <c r="E2585" s="126"/>
    </row>
    <row r="2586" customHeight="1" spans="5:5">
      <c r="E2586" s="126"/>
    </row>
    <row r="2587" customHeight="1" spans="5:5">
      <c r="E2587" s="126"/>
    </row>
    <row r="2588" customHeight="1" spans="5:5">
      <c r="E2588" s="126"/>
    </row>
    <row r="2589" customHeight="1" spans="5:5">
      <c r="E2589" s="126"/>
    </row>
    <row r="2590" customHeight="1" spans="5:5">
      <c r="E2590" s="126"/>
    </row>
    <row r="2591" customHeight="1" spans="5:5">
      <c r="E2591" s="126"/>
    </row>
    <row r="2592" customHeight="1" spans="5:5">
      <c r="E2592" s="126"/>
    </row>
    <row r="2593" customHeight="1" spans="5:5">
      <c r="E2593" s="126"/>
    </row>
    <row r="2594" customHeight="1" spans="5:5">
      <c r="E2594" s="126"/>
    </row>
    <row r="2595" customHeight="1" spans="5:5">
      <c r="E2595" s="126"/>
    </row>
    <row r="2596" customHeight="1" spans="5:5">
      <c r="E2596" s="126"/>
    </row>
    <row r="2597" customHeight="1" spans="5:5">
      <c r="E2597" s="126"/>
    </row>
    <row r="2598" customHeight="1" spans="5:5">
      <c r="E2598" s="126"/>
    </row>
    <row r="2599" customHeight="1" spans="5:5">
      <c r="E2599" s="126"/>
    </row>
    <row r="2600" customHeight="1" spans="5:5">
      <c r="E2600" s="126"/>
    </row>
    <row r="2601" customHeight="1" spans="5:5">
      <c r="E2601" s="126"/>
    </row>
    <row r="2602" customHeight="1" spans="5:5">
      <c r="E2602" s="126"/>
    </row>
    <row r="2603" customHeight="1" spans="5:5">
      <c r="E2603" s="126"/>
    </row>
    <row r="2604" customHeight="1" spans="5:5">
      <c r="E2604" s="126"/>
    </row>
    <row r="2605" customHeight="1" spans="5:5">
      <c r="E2605" s="126"/>
    </row>
    <row r="2606" customHeight="1" spans="5:5">
      <c r="E2606" s="126"/>
    </row>
    <row r="2607" customHeight="1" spans="5:5">
      <c r="E2607" s="126"/>
    </row>
    <row r="2608" customHeight="1" spans="5:5">
      <c r="E2608" s="126"/>
    </row>
    <row r="2609" customHeight="1" spans="5:5">
      <c r="E2609" s="126"/>
    </row>
    <row r="2610" customHeight="1" spans="5:5">
      <c r="E2610" s="126"/>
    </row>
    <row r="2611" customHeight="1" spans="5:5">
      <c r="E2611" s="126"/>
    </row>
    <row r="2612" customHeight="1" spans="5:5">
      <c r="E2612" s="126"/>
    </row>
    <row r="2613" customHeight="1" spans="5:5">
      <c r="E2613" s="126"/>
    </row>
    <row r="2614" customHeight="1" spans="5:5">
      <c r="E2614" s="126"/>
    </row>
    <row r="2615" customHeight="1" spans="5:5">
      <c r="E2615" s="126"/>
    </row>
    <row r="2616" customHeight="1" spans="5:5">
      <c r="E2616" s="126"/>
    </row>
    <row r="2617" customHeight="1" spans="5:5">
      <c r="E2617" s="126"/>
    </row>
    <row r="2618" customHeight="1" spans="5:5">
      <c r="E2618" s="126"/>
    </row>
    <row r="2619" customHeight="1" spans="5:5">
      <c r="E2619" s="126"/>
    </row>
    <row r="2620" customHeight="1" spans="5:5">
      <c r="E2620" s="126"/>
    </row>
    <row r="2621" customHeight="1" spans="5:5">
      <c r="E2621" s="126"/>
    </row>
    <row r="2622" customHeight="1" spans="5:5">
      <c r="E2622" s="126"/>
    </row>
    <row r="2623" customHeight="1" spans="5:5">
      <c r="E2623" s="126"/>
    </row>
    <row r="2624" customHeight="1" spans="5:5">
      <c r="E2624" s="126"/>
    </row>
    <row r="2625" customHeight="1" spans="5:5">
      <c r="E2625" s="126"/>
    </row>
    <row r="2626" customHeight="1" spans="5:5">
      <c r="E2626" s="126"/>
    </row>
    <row r="2627" customHeight="1" spans="5:5">
      <c r="E2627" s="126"/>
    </row>
    <row r="2628" customHeight="1" spans="5:5">
      <c r="E2628" s="126"/>
    </row>
    <row r="2629" customHeight="1" spans="5:5">
      <c r="E2629" s="126"/>
    </row>
    <row r="2630" customHeight="1" spans="5:5">
      <c r="E2630" s="126"/>
    </row>
    <row r="2631" customHeight="1" spans="5:5">
      <c r="E2631" s="126"/>
    </row>
    <row r="2632" customHeight="1" spans="5:5">
      <c r="E2632" s="126"/>
    </row>
    <row r="2633" customHeight="1" spans="5:5">
      <c r="E2633" s="126"/>
    </row>
    <row r="2634" customHeight="1" spans="5:5">
      <c r="E2634" s="126"/>
    </row>
    <row r="2635" customHeight="1" spans="5:5">
      <c r="E2635" s="126"/>
    </row>
    <row r="2636" customHeight="1" spans="5:5">
      <c r="E2636" s="126"/>
    </row>
    <row r="2637" customHeight="1" spans="5:5">
      <c r="E2637" s="126"/>
    </row>
    <row r="2638" customHeight="1" spans="5:5">
      <c r="E2638" s="126"/>
    </row>
    <row r="2639" customHeight="1" spans="5:5">
      <c r="E2639" s="126"/>
    </row>
    <row r="2640" customHeight="1" spans="5:5">
      <c r="E2640" s="126"/>
    </row>
    <row r="2641" customHeight="1" spans="5:5">
      <c r="E2641" s="126"/>
    </row>
    <row r="2642" customHeight="1" spans="5:5">
      <c r="E2642" s="126"/>
    </row>
    <row r="2643" customHeight="1" spans="5:5">
      <c r="E2643" s="126"/>
    </row>
    <row r="2644" customHeight="1" spans="5:5">
      <c r="E2644" s="126"/>
    </row>
    <row r="2645" customHeight="1" spans="5:5">
      <c r="E2645" s="126"/>
    </row>
    <row r="2646" customHeight="1" spans="5:5">
      <c r="E2646" s="126"/>
    </row>
    <row r="2647" customHeight="1" spans="5:5">
      <c r="E2647" s="126"/>
    </row>
    <row r="2648" customHeight="1" spans="5:5">
      <c r="E2648" s="126"/>
    </row>
    <row r="2649" customHeight="1" spans="5:5">
      <c r="E2649" s="126"/>
    </row>
    <row r="2650" customHeight="1" spans="5:5">
      <c r="E2650" s="126"/>
    </row>
    <row r="2651" customHeight="1" spans="5:5">
      <c r="E2651" s="126"/>
    </row>
    <row r="2652" customHeight="1" spans="5:5">
      <c r="E2652" s="126"/>
    </row>
    <row r="2653" customHeight="1" spans="5:5">
      <c r="E2653" s="126"/>
    </row>
    <row r="2654" customHeight="1" spans="5:5">
      <c r="E2654" s="126"/>
    </row>
    <row r="2655" customHeight="1" spans="5:5">
      <c r="E2655" s="126"/>
    </row>
    <row r="2656" customHeight="1" spans="5:5">
      <c r="E2656" s="126"/>
    </row>
    <row r="2657" customHeight="1" spans="5:5">
      <c r="E2657" s="126"/>
    </row>
    <row r="2658" customHeight="1" spans="5:5">
      <c r="E2658" s="126"/>
    </row>
    <row r="2659" customHeight="1" spans="5:5">
      <c r="E2659" s="126"/>
    </row>
    <row r="2660" customHeight="1" spans="5:5">
      <c r="E2660" s="126"/>
    </row>
    <row r="2661" customHeight="1" spans="5:5">
      <c r="E2661" s="126"/>
    </row>
    <row r="2662" customHeight="1" spans="5:5">
      <c r="E2662" s="126"/>
    </row>
    <row r="2663" customHeight="1" spans="5:5">
      <c r="E2663" s="126"/>
    </row>
    <row r="2664" customHeight="1" spans="5:5">
      <c r="E2664" s="126"/>
    </row>
    <row r="2665" customHeight="1" spans="5:5">
      <c r="E2665" s="126"/>
    </row>
    <row r="2666" customHeight="1" spans="5:5">
      <c r="E2666" s="126"/>
    </row>
    <row r="2667" customHeight="1" spans="5:5">
      <c r="E2667" s="126"/>
    </row>
    <row r="2668" customHeight="1" spans="5:5">
      <c r="E2668" s="126"/>
    </row>
    <row r="2669" customHeight="1" spans="5:5">
      <c r="E2669" s="126"/>
    </row>
    <row r="2670" customHeight="1" spans="5:5">
      <c r="E2670" s="126"/>
    </row>
    <row r="2671" customHeight="1" spans="5:5">
      <c r="E2671" s="126"/>
    </row>
    <row r="2672" customHeight="1" spans="5:5">
      <c r="E2672" s="126"/>
    </row>
    <row r="2673" customHeight="1" spans="5:5">
      <c r="E2673" s="126"/>
    </row>
    <row r="2674" customHeight="1" spans="5:5">
      <c r="E2674" s="126"/>
    </row>
    <row r="2675" customHeight="1" spans="5:5">
      <c r="E2675" s="126"/>
    </row>
    <row r="2676" customHeight="1" spans="5:5">
      <c r="E2676" s="126"/>
    </row>
    <row r="2677" customHeight="1" spans="5:5">
      <c r="E2677" s="126"/>
    </row>
    <row r="2678" customHeight="1" spans="5:5">
      <c r="E2678" s="126"/>
    </row>
    <row r="2679" customHeight="1" spans="5:5">
      <c r="E2679" s="126"/>
    </row>
    <row r="2680" customHeight="1" spans="5:5">
      <c r="E2680" s="126"/>
    </row>
    <row r="2681" customHeight="1" spans="5:5">
      <c r="E2681" s="126"/>
    </row>
    <row r="2682" customHeight="1" spans="5:5">
      <c r="E2682" s="126"/>
    </row>
    <row r="2683" customHeight="1" spans="5:5">
      <c r="E2683" s="126"/>
    </row>
    <row r="2684" customHeight="1" spans="5:5">
      <c r="E2684" s="126"/>
    </row>
    <row r="2685" customHeight="1" spans="5:5">
      <c r="E2685" s="126"/>
    </row>
    <row r="2686" customHeight="1" spans="5:5">
      <c r="E2686" s="126"/>
    </row>
    <row r="2687" customHeight="1" spans="5:5">
      <c r="E2687" s="126"/>
    </row>
    <row r="2688" customHeight="1" spans="5:5">
      <c r="E2688" s="126"/>
    </row>
    <row r="2689" customHeight="1" spans="5:5">
      <c r="E2689" s="126"/>
    </row>
    <row r="2690" customHeight="1" spans="5:5">
      <c r="E2690" s="126"/>
    </row>
    <row r="2691" customHeight="1" spans="5:5">
      <c r="E2691" s="126"/>
    </row>
    <row r="2692" customHeight="1" spans="5:5">
      <c r="E2692" s="126"/>
    </row>
    <row r="2693" customHeight="1" spans="5:5">
      <c r="E2693" s="126"/>
    </row>
    <row r="2694" customHeight="1" spans="5:5">
      <c r="E2694" s="126"/>
    </row>
    <row r="2695" customHeight="1" spans="5:5">
      <c r="E2695" s="126"/>
    </row>
    <row r="2696" customHeight="1" spans="5:5">
      <c r="E2696" s="126"/>
    </row>
    <row r="2697" customHeight="1" spans="5:5">
      <c r="E2697" s="126"/>
    </row>
    <row r="2698" customHeight="1" spans="5:5">
      <c r="E2698" s="126"/>
    </row>
    <row r="2699" customHeight="1" spans="5:5">
      <c r="E2699" s="126"/>
    </row>
    <row r="2700" customHeight="1" spans="5:5">
      <c r="E2700" s="126"/>
    </row>
    <row r="2701" customHeight="1" spans="5:5">
      <c r="E2701" s="126"/>
    </row>
    <row r="2702" customHeight="1" spans="5:5">
      <c r="E2702" s="126"/>
    </row>
    <row r="2703" customHeight="1" spans="5:5">
      <c r="E2703" s="126"/>
    </row>
    <row r="2704" customHeight="1" spans="5:5">
      <c r="E2704" s="126"/>
    </row>
    <row r="2705" customHeight="1" spans="5:5">
      <c r="E2705" s="126"/>
    </row>
    <row r="2706" customHeight="1" spans="5:5">
      <c r="E2706" s="126"/>
    </row>
    <row r="2707" customHeight="1" spans="5:5">
      <c r="E2707" s="126"/>
    </row>
    <row r="2708" customHeight="1" spans="5:5">
      <c r="E2708" s="126"/>
    </row>
    <row r="2709" customHeight="1" spans="5:5">
      <c r="E2709" s="126"/>
    </row>
    <row r="2710" customHeight="1" spans="5:5">
      <c r="E2710" s="126"/>
    </row>
    <row r="2711" customHeight="1" spans="5:5">
      <c r="E2711" s="126"/>
    </row>
    <row r="2712" customHeight="1" spans="5:5">
      <c r="E2712" s="126"/>
    </row>
    <row r="2713" customHeight="1" spans="5:5">
      <c r="E2713" s="126"/>
    </row>
    <row r="2714" customHeight="1" spans="5:5">
      <c r="E2714" s="126"/>
    </row>
    <row r="2715" customHeight="1" spans="5:5">
      <c r="E2715" s="126"/>
    </row>
    <row r="2716" customHeight="1" spans="5:5">
      <c r="E2716" s="126"/>
    </row>
    <row r="2717" customHeight="1" spans="5:5">
      <c r="E2717" s="126"/>
    </row>
    <row r="2718" customHeight="1" spans="5:5">
      <c r="E2718" s="126"/>
    </row>
    <row r="2719" customHeight="1" spans="5:5">
      <c r="E2719" s="126"/>
    </row>
    <row r="2720" customHeight="1" spans="5:5">
      <c r="E2720" s="126"/>
    </row>
    <row r="2721" customHeight="1" spans="5:5">
      <c r="E2721" s="126"/>
    </row>
    <row r="2722" customHeight="1" spans="5:5">
      <c r="E2722" s="126"/>
    </row>
    <row r="2723" customHeight="1" spans="5:5">
      <c r="E2723" s="126"/>
    </row>
    <row r="2724" customHeight="1" spans="5:5">
      <c r="E2724" s="126"/>
    </row>
    <row r="2725" customHeight="1" spans="5:5">
      <c r="E2725" s="126"/>
    </row>
    <row r="2726" customHeight="1" spans="5:5">
      <c r="E2726" s="126"/>
    </row>
    <row r="2727" customHeight="1" spans="5:5">
      <c r="E2727" s="126"/>
    </row>
    <row r="2728" customHeight="1" spans="5:5">
      <c r="E2728" s="126"/>
    </row>
    <row r="2729" customHeight="1" spans="5:5">
      <c r="E2729" s="126"/>
    </row>
    <row r="2730" customHeight="1" spans="5:5">
      <c r="E2730" s="126"/>
    </row>
    <row r="2731" customHeight="1" spans="5:5">
      <c r="E2731" s="126"/>
    </row>
    <row r="2732" customHeight="1" spans="5:5">
      <c r="E2732" s="126"/>
    </row>
    <row r="2733" customHeight="1" spans="5:5">
      <c r="E2733" s="126"/>
    </row>
    <row r="2734" customHeight="1" spans="5:5">
      <c r="E2734" s="126"/>
    </row>
    <row r="2735" customHeight="1" spans="5:5">
      <c r="E2735" s="126"/>
    </row>
    <row r="2736" customHeight="1" spans="5:5">
      <c r="E2736" s="126"/>
    </row>
    <row r="2737" customHeight="1" spans="5:5">
      <c r="E2737" s="126"/>
    </row>
    <row r="2738" customHeight="1" spans="5:5">
      <c r="E2738" s="126"/>
    </row>
    <row r="2739" customHeight="1" spans="5:5">
      <c r="E2739" s="126"/>
    </row>
    <row r="2740" customHeight="1" spans="5:5">
      <c r="E2740" s="126"/>
    </row>
    <row r="2741" customHeight="1" spans="5:5">
      <c r="E2741" s="126"/>
    </row>
    <row r="2742" customHeight="1" spans="5:5">
      <c r="E2742" s="126"/>
    </row>
    <row r="2743" customHeight="1" spans="5:5">
      <c r="E2743" s="126"/>
    </row>
    <row r="2744" customHeight="1" spans="5:5">
      <c r="E2744" s="126"/>
    </row>
    <row r="2745" customHeight="1" spans="5:5">
      <c r="E2745" s="126"/>
    </row>
    <row r="2746" customHeight="1" spans="5:5">
      <c r="E2746" s="126"/>
    </row>
    <row r="2747" customHeight="1" spans="5:5">
      <c r="E2747" s="126"/>
    </row>
    <row r="2748" customHeight="1" spans="5:5">
      <c r="E2748" s="126"/>
    </row>
    <row r="2749" customHeight="1" spans="5:5">
      <c r="E2749" s="126"/>
    </row>
    <row r="2750" customHeight="1" spans="5:5">
      <c r="E2750" s="126"/>
    </row>
    <row r="2751" customHeight="1" spans="5:5">
      <c r="E2751" s="126"/>
    </row>
    <row r="2752" customHeight="1" spans="5:5">
      <c r="E2752" s="126"/>
    </row>
    <row r="2753" customHeight="1" spans="5:5">
      <c r="E2753" s="126"/>
    </row>
    <row r="2754" customHeight="1" spans="5:5">
      <c r="E2754" s="126"/>
    </row>
    <row r="2755" customHeight="1" spans="5:5">
      <c r="E2755" s="126"/>
    </row>
    <row r="2756" customHeight="1" spans="5:5">
      <c r="E2756" s="126"/>
    </row>
    <row r="2757" customHeight="1" spans="5:5">
      <c r="E2757" s="126"/>
    </row>
    <row r="2758" customHeight="1" spans="5:5">
      <c r="E2758" s="126"/>
    </row>
    <row r="2759" customHeight="1" spans="5:5">
      <c r="E2759" s="126"/>
    </row>
    <row r="2760" customHeight="1" spans="5:5">
      <c r="E2760" s="126"/>
    </row>
    <row r="2761" customHeight="1" spans="5:5">
      <c r="E2761" s="126"/>
    </row>
    <row r="2762" customHeight="1" spans="5:5">
      <c r="E2762" s="126"/>
    </row>
    <row r="2763" customHeight="1" spans="5:5">
      <c r="E2763" s="126"/>
    </row>
    <row r="2764" customHeight="1" spans="5:5">
      <c r="E2764" s="126"/>
    </row>
    <row r="2765" customHeight="1" spans="5:5">
      <c r="E2765" s="126"/>
    </row>
    <row r="2766" customHeight="1" spans="5:5">
      <c r="E2766" s="126"/>
    </row>
    <row r="2767" customHeight="1" spans="5:5">
      <c r="E2767" s="126"/>
    </row>
    <row r="2768" customHeight="1" spans="5:5">
      <c r="E2768" s="126"/>
    </row>
    <row r="2769" customHeight="1" spans="5:5">
      <c r="E2769" s="126"/>
    </row>
    <row r="2770" customHeight="1" spans="5:5">
      <c r="E2770" s="126"/>
    </row>
    <row r="2771" customHeight="1" spans="5:5">
      <c r="E2771" s="126"/>
    </row>
    <row r="2772" customHeight="1" spans="5:5">
      <c r="E2772" s="126"/>
    </row>
    <row r="2773" customHeight="1" spans="5:5">
      <c r="E2773" s="126"/>
    </row>
    <row r="2774" customHeight="1" spans="5:5">
      <c r="E2774" s="126"/>
    </row>
    <row r="2775" customHeight="1" spans="5:5">
      <c r="E2775" s="126"/>
    </row>
    <row r="2776" customHeight="1" spans="5:5">
      <c r="E2776" s="126"/>
    </row>
    <row r="2777" customHeight="1" spans="5:5">
      <c r="E2777" s="126"/>
    </row>
    <row r="2778" customHeight="1" spans="5:5">
      <c r="E2778" s="126"/>
    </row>
    <row r="2779" customHeight="1" spans="5:5">
      <c r="E2779" s="126"/>
    </row>
    <row r="2780" customHeight="1" spans="5:5">
      <c r="E2780" s="126"/>
    </row>
    <row r="2781" customHeight="1" spans="5:5">
      <c r="E2781" s="126"/>
    </row>
    <row r="2782" customHeight="1" spans="5:5">
      <c r="E2782" s="126"/>
    </row>
    <row r="2783" customHeight="1" spans="5:5">
      <c r="E2783" s="126"/>
    </row>
    <row r="2784" customHeight="1" spans="5:5">
      <c r="E2784" s="126"/>
    </row>
    <row r="2785" customHeight="1" spans="5:5">
      <c r="E2785" s="126"/>
    </row>
    <row r="2786" customHeight="1" spans="5:5">
      <c r="E2786" s="126"/>
    </row>
    <row r="2787" customHeight="1" spans="5:5">
      <c r="E2787" s="126"/>
    </row>
    <row r="2788" customHeight="1" spans="5:5">
      <c r="E2788" s="126"/>
    </row>
    <row r="2789" customHeight="1" spans="5:5">
      <c r="E2789" s="126"/>
    </row>
    <row r="2790" customHeight="1" spans="5:5">
      <c r="E2790" s="126"/>
    </row>
    <row r="2791" customHeight="1" spans="5:5">
      <c r="E2791" s="126"/>
    </row>
    <row r="2792" customHeight="1" spans="5:5">
      <c r="E2792" s="126"/>
    </row>
    <row r="2793" customHeight="1" spans="5:5">
      <c r="E2793" s="126"/>
    </row>
    <row r="2794" customHeight="1" spans="5:5">
      <c r="E2794" s="126"/>
    </row>
    <row r="2795" customHeight="1" spans="5:5">
      <c r="E2795" s="126"/>
    </row>
    <row r="2796" customHeight="1" spans="5:5">
      <c r="E2796" s="126"/>
    </row>
    <row r="2797" customHeight="1" spans="5:5">
      <c r="E2797" s="126"/>
    </row>
    <row r="2798" customHeight="1" spans="5:5">
      <c r="E2798" s="126"/>
    </row>
    <row r="2799" customHeight="1" spans="5:5">
      <c r="E2799" s="126"/>
    </row>
    <row r="2800" customHeight="1" spans="5:5">
      <c r="E2800" s="126"/>
    </row>
    <row r="2801" customHeight="1" spans="5:5">
      <c r="E2801" s="126"/>
    </row>
    <row r="2802" customHeight="1" spans="5:5">
      <c r="E2802" s="126"/>
    </row>
    <row r="2803" customHeight="1" spans="5:5">
      <c r="E2803" s="126"/>
    </row>
    <row r="2804" customHeight="1" spans="5:5">
      <c r="E2804" s="126"/>
    </row>
    <row r="2805" customHeight="1" spans="5:5">
      <c r="E2805" s="126"/>
    </row>
    <row r="2806" customHeight="1" spans="5:5">
      <c r="E2806" s="126"/>
    </row>
    <row r="2807" customHeight="1" spans="5:5">
      <c r="E2807" s="126"/>
    </row>
    <row r="2808" customHeight="1" spans="5:5">
      <c r="E2808" s="126"/>
    </row>
    <row r="2809" customHeight="1" spans="5:5">
      <c r="E2809" s="126"/>
    </row>
    <row r="2810" customHeight="1" spans="5:5">
      <c r="E2810" s="126"/>
    </row>
    <row r="2811" customHeight="1" spans="5:5">
      <c r="E2811" s="126"/>
    </row>
    <row r="2812" customHeight="1" spans="5:5">
      <c r="E2812" s="126"/>
    </row>
    <row r="2813" customHeight="1" spans="5:5">
      <c r="E2813" s="126"/>
    </row>
    <row r="2814" customHeight="1" spans="5:5">
      <c r="E2814" s="126"/>
    </row>
    <row r="2815" customHeight="1" spans="5:5">
      <c r="E2815" s="126"/>
    </row>
    <row r="2816" customHeight="1" spans="5:5">
      <c r="E2816" s="126"/>
    </row>
    <row r="2817" customHeight="1" spans="5:5">
      <c r="E2817" s="126"/>
    </row>
    <row r="2818" customHeight="1" spans="5:5">
      <c r="E2818" s="126"/>
    </row>
    <row r="2819" customHeight="1" spans="5:5">
      <c r="E2819" s="126"/>
    </row>
    <row r="2820" customHeight="1" spans="5:5">
      <c r="E2820" s="126"/>
    </row>
    <row r="2821" customHeight="1" spans="5:5">
      <c r="E2821" s="126"/>
    </row>
    <row r="2822" customHeight="1" spans="5:5">
      <c r="E2822" s="126"/>
    </row>
    <row r="2823" customHeight="1" spans="5:5">
      <c r="E2823" s="126"/>
    </row>
    <row r="2824" customHeight="1" spans="5:5">
      <c r="E2824" s="126"/>
    </row>
    <row r="2825" customHeight="1" spans="5:5">
      <c r="E2825" s="126"/>
    </row>
    <row r="2826" customHeight="1" spans="5:5">
      <c r="E2826" s="126"/>
    </row>
    <row r="2827" customHeight="1" spans="5:5">
      <c r="E2827" s="126"/>
    </row>
    <row r="2828" customHeight="1" spans="5:5">
      <c r="E2828" s="126"/>
    </row>
    <row r="2829" customHeight="1" spans="5:5">
      <c r="E2829" s="126"/>
    </row>
    <row r="2830" customHeight="1" spans="5:5">
      <c r="E2830" s="126"/>
    </row>
    <row r="2831" customHeight="1" spans="5:5">
      <c r="E2831" s="126"/>
    </row>
    <row r="2832" customHeight="1" spans="5:5">
      <c r="E2832" s="126"/>
    </row>
    <row r="2833" customHeight="1" spans="5:5">
      <c r="E2833" s="126"/>
    </row>
    <row r="2834" customHeight="1" spans="5:5">
      <c r="E2834" s="126"/>
    </row>
    <row r="2835" customHeight="1" spans="5:5">
      <c r="E2835" s="126"/>
    </row>
    <row r="2836" customHeight="1" spans="5:5">
      <c r="E2836" s="126"/>
    </row>
    <row r="2837" customHeight="1" spans="5:5">
      <c r="E2837" s="126"/>
    </row>
    <row r="2838" customHeight="1" spans="5:5">
      <c r="E2838" s="126"/>
    </row>
    <row r="2839" customHeight="1" spans="5:5">
      <c r="E2839" s="126"/>
    </row>
    <row r="2840" customHeight="1" spans="5:5">
      <c r="E2840" s="126"/>
    </row>
    <row r="2841" customHeight="1" spans="5:5">
      <c r="E2841" s="126"/>
    </row>
    <row r="2842" customHeight="1" spans="5:5">
      <c r="E2842" s="126"/>
    </row>
    <row r="2843" customHeight="1" spans="5:5">
      <c r="E2843" s="126"/>
    </row>
    <row r="2844" customHeight="1" spans="5:5">
      <c r="E2844" s="126"/>
    </row>
    <row r="2845" customHeight="1" spans="5:5">
      <c r="E2845" s="126"/>
    </row>
    <row r="2846" customHeight="1" spans="5:5">
      <c r="E2846" s="126"/>
    </row>
    <row r="2847" customHeight="1" spans="5:5">
      <c r="E2847" s="126"/>
    </row>
    <row r="2848" customHeight="1" spans="5:5">
      <c r="E2848" s="126"/>
    </row>
    <row r="2849" customHeight="1" spans="5:5">
      <c r="E2849" s="126"/>
    </row>
    <row r="2850" customHeight="1" spans="5:5">
      <c r="E2850" s="126"/>
    </row>
    <row r="2851" customHeight="1" spans="5:5">
      <c r="E2851" s="126"/>
    </row>
    <row r="2852" customHeight="1" spans="5:5">
      <c r="E2852" s="126"/>
    </row>
    <row r="2853" customHeight="1" spans="5:5">
      <c r="E2853" s="126"/>
    </row>
    <row r="2854" customHeight="1" spans="5:5">
      <c r="E2854" s="126"/>
    </row>
    <row r="2855" customHeight="1" spans="5:5">
      <c r="E2855" s="126"/>
    </row>
    <row r="2856" customHeight="1" spans="5:5">
      <c r="E2856" s="126"/>
    </row>
    <row r="2857" customHeight="1" spans="5:5">
      <c r="E2857" s="126"/>
    </row>
    <row r="2858" customHeight="1" spans="5:5">
      <c r="E2858" s="126"/>
    </row>
    <row r="2859" customHeight="1" spans="5:5">
      <c r="E2859" s="126"/>
    </row>
    <row r="2860" customHeight="1" spans="5:5">
      <c r="E2860" s="126"/>
    </row>
    <row r="2861" customHeight="1" spans="5:5">
      <c r="E2861" s="126"/>
    </row>
    <row r="2862" customHeight="1" spans="5:5">
      <c r="E2862" s="126"/>
    </row>
    <row r="2863" customHeight="1" spans="5:5">
      <c r="E2863" s="126"/>
    </row>
    <row r="2864" customHeight="1" spans="5:5">
      <c r="E2864" s="126"/>
    </row>
    <row r="2865" customHeight="1" spans="5:5">
      <c r="E2865" s="126"/>
    </row>
    <row r="2866" customHeight="1" spans="5:5">
      <c r="E2866" s="126"/>
    </row>
    <row r="2867" customHeight="1" spans="5:5">
      <c r="E2867" s="126"/>
    </row>
    <row r="2868" customHeight="1" spans="5:5">
      <c r="E2868" s="126"/>
    </row>
    <row r="2869" customHeight="1" spans="5:5">
      <c r="E2869" s="126"/>
    </row>
    <row r="2870" customHeight="1" spans="5:5">
      <c r="E2870" s="126"/>
    </row>
    <row r="2871" customHeight="1" spans="5:5">
      <c r="E2871" s="126"/>
    </row>
    <row r="2872" customHeight="1" spans="5:5">
      <c r="E2872" s="126"/>
    </row>
    <row r="2873" customHeight="1" spans="5:5">
      <c r="E2873" s="126"/>
    </row>
    <row r="2874" customHeight="1" spans="5:5">
      <c r="E2874" s="126"/>
    </row>
    <row r="2875" customHeight="1" spans="5:5">
      <c r="E2875" s="126"/>
    </row>
    <row r="2876" customHeight="1" spans="5:5">
      <c r="E2876" s="126"/>
    </row>
    <row r="2877" customHeight="1" spans="5:5">
      <c r="E2877" s="126"/>
    </row>
    <row r="2878" customHeight="1" spans="5:5">
      <c r="E2878" s="126"/>
    </row>
    <row r="2879" customHeight="1" spans="5:5">
      <c r="E2879" s="126"/>
    </row>
    <row r="2880" customHeight="1" spans="5:5">
      <c r="E2880" s="126"/>
    </row>
    <row r="2881" customHeight="1" spans="5:5">
      <c r="E2881" s="126"/>
    </row>
    <row r="2882" customHeight="1" spans="5:5">
      <c r="E2882" s="126"/>
    </row>
    <row r="2883" customHeight="1" spans="5:5">
      <c r="E2883" s="126"/>
    </row>
    <row r="2884" customHeight="1" spans="5:5">
      <c r="E2884" s="126"/>
    </row>
    <row r="2885" customHeight="1" spans="5:5">
      <c r="E2885" s="126"/>
    </row>
    <row r="2886" customHeight="1" spans="5:5">
      <c r="E2886" s="126"/>
    </row>
    <row r="2887" customHeight="1" spans="5:5">
      <c r="E2887" s="126"/>
    </row>
    <row r="2888" customHeight="1" spans="5:5">
      <c r="E2888" s="126"/>
    </row>
    <row r="2889" customHeight="1" spans="5:5">
      <c r="E2889" s="126"/>
    </row>
    <row r="2890" customHeight="1" spans="5:5">
      <c r="E2890" s="126"/>
    </row>
    <row r="2891" customHeight="1" spans="5:5">
      <c r="E2891" s="126"/>
    </row>
    <row r="2892" customHeight="1" spans="5:5">
      <c r="E2892" s="126"/>
    </row>
    <row r="2893" customHeight="1" spans="5:5">
      <c r="E2893" s="126"/>
    </row>
    <row r="2894" customHeight="1" spans="5:5">
      <c r="E2894" s="126"/>
    </row>
    <row r="2895" customHeight="1" spans="5:5">
      <c r="E2895" s="126"/>
    </row>
    <row r="2896" customHeight="1" spans="5:5">
      <c r="E2896" s="126"/>
    </row>
    <row r="2897" customHeight="1" spans="5:5">
      <c r="E2897" s="126"/>
    </row>
    <row r="2898" customHeight="1" spans="5:5">
      <c r="E2898" s="126"/>
    </row>
    <row r="2899" customHeight="1" spans="5:5">
      <c r="E2899" s="126"/>
    </row>
    <row r="2900" customHeight="1" spans="5:5">
      <c r="E2900" s="126"/>
    </row>
    <row r="2901" customHeight="1" spans="5:5">
      <c r="E2901" s="126"/>
    </row>
    <row r="2902" customHeight="1" spans="5:5">
      <c r="E2902" s="126"/>
    </row>
    <row r="2903" customHeight="1" spans="5:5">
      <c r="E2903" s="126"/>
    </row>
    <row r="2904" customHeight="1" spans="5:5">
      <c r="E2904" s="126"/>
    </row>
    <row r="2905" customHeight="1" spans="5:5">
      <c r="E2905" s="126"/>
    </row>
    <row r="2906" customHeight="1" spans="5:5">
      <c r="E2906" s="126"/>
    </row>
    <row r="2907" customHeight="1" spans="5:5">
      <c r="E2907" s="126"/>
    </row>
    <row r="2908" customHeight="1" spans="5:5">
      <c r="E2908" s="126"/>
    </row>
    <row r="2909" customHeight="1" spans="5:5">
      <c r="E2909" s="126"/>
    </row>
    <row r="2910" customHeight="1" spans="5:5">
      <c r="E2910" s="126"/>
    </row>
    <row r="2911" customHeight="1" spans="5:5">
      <c r="E2911" s="126"/>
    </row>
    <row r="2912" customHeight="1" spans="5:5">
      <c r="E2912" s="126"/>
    </row>
    <row r="2913" customHeight="1" spans="5:5">
      <c r="E2913" s="126"/>
    </row>
    <row r="2914" customHeight="1" spans="5:5">
      <c r="E2914" s="126"/>
    </row>
    <row r="2915" customHeight="1" spans="5:5">
      <c r="E2915" s="126"/>
    </row>
    <row r="2916" customHeight="1" spans="5:5">
      <c r="E2916" s="126"/>
    </row>
    <row r="2917" customHeight="1" spans="5:5">
      <c r="E2917" s="126"/>
    </row>
    <row r="2918" customHeight="1" spans="5:5">
      <c r="E2918" s="126"/>
    </row>
    <row r="2919" customHeight="1" spans="5:5">
      <c r="E2919" s="126"/>
    </row>
    <row r="2920" customHeight="1" spans="5:5">
      <c r="E2920" s="126"/>
    </row>
    <row r="2921" customHeight="1" spans="5:5">
      <c r="E2921" s="126"/>
    </row>
    <row r="2922" customHeight="1" spans="5:5">
      <c r="E2922" s="126"/>
    </row>
    <row r="2923" customHeight="1" spans="5:5">
      <c r="E2923" s="126"/>
    </row>
    <row r="2924" customHeight="1" spans="5:5">
      <c r="E2924" s="126"/>
    </row>
    <row r="2925" customHeight="1" spans="5:5">
      <c r="E2925" s="126"/>
    </row>
    <row r="2926" customHeight="1" spans="5:5">
      <c r="E2926" s="126"/>
    </row>
    <row r="2927" customHeight="1" spans="5:5">
      <c r="E2927" s="126"/>
    </row>
    <row r="2928" customHeight="1" spans="5:5">
      <c r="E2928" s="126"/>
    </row>
    <row r="2929" customHeight="1" spans="5:5">
      <c r="E2929" s="126"/>
    </row>
    <row r="2930" customHeight="1" spans="5:5">
      <c r="E2930" s="126"/>
    </row>
    <row r="2931" customHeight="1" spans="5:5">
      <c r="E2931" s="126"/>
    </row>
    <row r="2932" customHeight="1" spans="5:5">
      <c r="E2932" s="126"/>
    </row>
    <row r="2933" customHeight="1" spans="5:5">
      <c r="E2933" s="126"/>
    </row>
    <row r="2934" customHeight="1" spans="5:5">
      <c r="E2934" s="126"/>
    </row>
    <row r="2935" customHeight="1" spans="5:5">
      <c r="E2935" s="126"/>
    </row>
    <row r="2936" customHeight="1" spans="5:5">
      <c r="E2936" s="126"/>
    </row>
    <row r="2937" customHeight="1" spans="5:5">
      <c r="E2937" s="126"/>
    </row>
    <row r="2938" customHeight="1" spans="5:5">
      <c r="E2938" s="126"/>
    </row>
    <row r="2939" customHeight="1" spans="5:5">
      <c r="E2939" s="126"/>
    </row>
    <row r="2940" customHeight="1" spans="5:5">
      <c r="E2940" s="126"/>
    </row>
    <row r="2941" customHeight="1" spans="5:5">
      <c r="E2941" s="126"/>
    </row>
    <row r="2942" customHeight="1" spans="5:5">
      <c r="E2942" s="126"/>
    </row>
    <row r="2943" customHeight="1" spans="5:5">
      <c r="E2943" s="126"/>
    </row>
    <row r="2944" customHeight="1" spans="5:5">
      <c r="E2944" s="126"/>
    </row>
    <row r="2945" customHeight="1" spans="5:5">
      <c r="E2945" s="126"/>
    </row>
    <row r="2946" customHeight="1" spans="5:5">
      <c r="E2946" s="126"/>
    </row>
    <row r="2947" customHeight="1" spans="5:5">
      <c r="E2947" s="126"/>
    </row>
    <row r="2948" customHeight="1" spans="5:5">
      <c r="E2948" s="126"/>
    </row>
    <row r="2949" customHeight="1" spans="5:5">
      <c r="E2949" s="126"/>
    </row>
    <row r="2950" customHeight="1" spans="5:5">
      <c r="E2950" s="126"/>
    </row>
    <row r="2951" customHeight="1" spans="5:5">
      <c r="E2951" s="126"/>
    </row>
    <row r="2952" customHeight="1" spans="5:5">
      <c r="E2952" s="126"/>
    </row>
    <row r="2953" customHeight="1" spans="5:5">
      <c r="E2953" s="126"/>
    </row>
    <row r="2954" customHeight="1" spans="5:5">
      <c r="E2954" s="126"/>
    </row>
    <row r="2955" customHeight="1" spans="5:5">
      <c r="E2955" s="126"/>
    </row>
    <row r="2956" customHeight="1" spans="5:5">
      <c r="E2956" s="126"/>
    </row>
    <row r="2957" customHeight="1" spans="5:5">
      <c r="E2957" s="126"/>
    </row>
    <row r="2958" customHeight="1" spans="5:5">
      <c r="E2958" s="126"/>
    </row>
    <row r="2959" customHeight="1" spans="5:5">
      <c r="E2959" s="126"/>
    </row>
    <row r="2960" customHeight="1" spans="5:5">
      <c r="E2960" s="126"/>
    </row>
    <row r="2961" customHeight="1" spans="5:5">
      <c r="E2961" s="126"/>
    </row>
    <row r="2962" customHeight="1" spans="5:5">
      <c r="E2962" s="126"/>
    </row>
    <row r="2963" customHeight="1" spans="5:5">
      <c r="E2963" s="126"/>
    </row>
    <row r="2964" customHeight="1" spans="5:5">
      <c r="E2964" s="126"/>
    </row>
    <row r="2965" customHeight="1" spans="5:5">
      <c r="E2965" s="126"/>
    </row>
    <row r="2966" customHeight="1" spans="5:5">
      <c r="E2966" s="126"/>
    </row>
    <row r="2967" customHeight="1" spans="5:5">
      <c r="E2967" s="126"/>
    </row>
    <row r="2968" customHeight="1" spans="5:5">
      <c r="E2968" s="126"/>
    </row>
    <row r="2969" customHeight="1" spans="5:5">
      <c r="E2969" s="126"/>
    </row>
    <row r="2970" customHeight="1" spans="5:5">
      <c r="E2970" s="126"/>
    </row>
    <row r="2971" customHeight="1" spans="5:5">
      <c r="E2971" s="126"/>
    </row>
    <row r="2972" customHeight="1" spans="5:5">
      <c r="E2972" s="126"/>
    </row>
    <row r="2973" customHeight="1" spans="5:5">
      <c r="E2973" s="126"/>
    </row>
    <row r="2974" customHeight="1" spans="5:5">
      <c r="E2974" s="126"/>
    </row>
    <row r="2975" customHeight="1" spans="5:5">
      <c r="E2975" s="126"/>
    </row>
    <row r="2976" customHeight="1" spans="5:5">
      <c r="E2976" s="126"/>
    </row>
    <row r="2977" customHeight="1" spans="5:5">
      <c r="E2977" s="126"/>
    </row>
    <row r="2978" customHeight="1" spans="5:5">
      <c r="E2978" s="126"/>
    </row>
    <row r="2979" customHeight="1" spans="5:5">
      <c r="E2979" s="126"/>
    </row>
    <row r="2980" customHeight="1" spans="5:5">
      <c r="E2980" s="126"/>
    </row>
    <row r="2981" customHeight="1" spans="5:5">
      <c r="E2981" s="126"/>
    </row>
    <row r="2982" customHeight="1" spans="5:5">
      <c r="E2982" s="126"/>
    </row>
    <row r="2983" customHeight="1" spans="5:5">
      <c r="E2983" s="126"/>
    </row>
    <row r="2984" customHeight="1" spans="5:5">
      <c r="E2984" s="126"/>
    </row>
    <row r="2985" customHeight="1" spans="5:5">
      <c r="E2985" s="126"/>
    </row>
    <row r="2986" customHeight="1" spans="5:5">
      <c r="E2986" s="126"/>
    </row>
    <row r="2987" customHeight="1" spans="5:5">
      <c r="E2987" s="126"/>
    </row>
    <row r="2988" customHeight="1" spans="5:5">
      <c r="E2988" s="126"/>
    </row>
    <row r="2989" customHeight="1" spans="5:5">
      <c r="E2989" s="126"/>
    </row>
    <row r="2990" customHeight="1" spans="5:5">
      <c r="E2990" s="126"/>
    </row>
    <row r="2991" customHeight="1" spans="5:5">
      <c r="E2991" s="126"/>
    </row>
    <row r="2992" customHeight="1" spans="5:5">
      <c r="E2992" s="126"/>
    </row>
    <row r="2993" customHeight="1" spans="5:5">
      <c r="E2993" s="126"/>
    </row>
    <row r="2994" customHeight="1" spans="5:5">
      <c r="E2994" s="126"/>
    </row>
    <row r="2995" customHeight="1" spans="5:5">
      <c r="E2995" s="126"/>
    </row>
    <row r="2996" customHeight="1" spans="5:5">
      <c r="E2996" s="126"/>
    </row>
    <row r="2997" customHeight="1" spans="5:5">
      <c r="E2997" s="126"/>
    </row>
    <row r="2998" customHeight="1" spans="5:5">
      <c r="E2998" s="126"/>
    </row>
    <row r="2999" customHeight="1" spans="5:5">
      <c r="E2999" s="126"/>
    </row>
    <row r="3000" customHeight="1" spans="5:5">
      <c r="E3000" s="126"/>
    </row>
    <row r="3001" customHeight="1" spans="5:5">
      <c r="E3001" s="126"/>
    </row>
    <row r="3002" customHeight="1" spans="5:5">
      <c r="E3002" s="126"/>
    </row>
    <row r="3003" customHeight="1" spans="5:5">
      <c r="E3003" s="126"/>
    </row>
    <row r="3004" customHeight="1" spans="5:5">
      <c r="E3004" s="126"/>
    </row>
    <row r="3005" customHeight="1" spans="5:5">
      <c r="E3005" s="126"/>
    </row>
    <row r="3006" customHeight="1" spans="5:5">
      <c r="E3006" s="126"/>
    </row>
    <row r="3007" customHeight="1" spans="5:5">
      <c r="E3007" s="126"/>
    </row>
    <row r="3008" customHeight="1" spans="5:5">
      <c r="E3008" s="126"/>
    </row>
    <row r="3009" customHeight="1" spans="5:5">
      <c r="E3009" s="126"/>
    </row>
    <row r="3010" customHeight="1" spans="5:5">
      <c r="E3010" s="126"/>
    </row>
    <row r="3011" customHeight="1" spans="5:5">
      <c r="E3011" s="126"/>
    </row>
    <row r="3012" customHeight="1" spans="5:5">
      <c r="E3012" s="126"/>
    </row>
    <row r="3013" customHeight="1" spans="5:5">
      <c r="E3013" s="126"/>
    </row>
    <row r="3014" customHeight="1" spans="5:5">
      <c r="E3014" s="126"/>
    </row>
    <row r="3015" customHeight="1" spans="5:5">
      <c r="E3015" s="126"/>
    </row>
    <row r="3016" customHeight="1" spans="5:5">
      <c r="E3016" s="126"/>
    </row>
    <row r="3017" customHeight="1" spans="5:5">
      <c r="E3017" s="126"/>
    </row>
    <row r="3018" customHeight="1" spans="5:5">
      <c r="E3018" s="126"/>
    </row>
    <row r="3019" customHeight="1" spans="5:5">
      <c r="E3019" s="126"/>
    </row>
    <row r="3020" customHeight="1" spans="5:5">
      <c r="E3020" s="126"/>
    </row>
    <row r="3021" customHeight="1" spans="5:5">
      <c r="E3021" s="126"/>
    </row>
    <row r="3022" customHeight="1" spans="5:5">
      <c r="E3022" s="126"/>
    </row>
    <row r="3023" customHeight="1" spans="5:5">
      <c r="E3023" s="126"/>
    </row>
    <row r="3024" customHeight="1" spans="5:5">
      <c r="E3024" s="126"/>
    </row>
    <row r="3025" customHeight="1" spans="5:5">
      <c r="E3025" s="126"/>
    </row>
    <row r="3026" customHeight="1" spans="5:5">
      <c r="E3026" s="126"/>
    </row>
    <row r="3027" customHeight="1" spans="5:5">
      <c r="E3027" s="126"/>
    </row>
    <row r="3028" customHeight="1" spans="5:5">
      <c r="E3028" s="126"/>
    </row>
    <row r="3029" customHeight="1" spans="5:5">
      <c r="E3029" s="126"/>
    </row>
    <row r="3030" customHeight="1" spans="5:5">
      <c r="E3030" s="126"/>
    </row>
    <row r="3031" customHeight="1" spans="5:5">
      <c r="E3031" s="126"/>
    </row>
    <row r="3032" customHeight="1" spans="5:5">
      <c r="E3032" s="126"/>
    </row>
    <row r="3033" customHeight="1" spans="5:5">
      <c r="E3033" s="126"/>
    </row>
    <row r="3034" customHeight="1" spans="5:5">
      <c r="E3034" s="126"/>
    </row>
    <row r="3035" customHeight="1" spans="5:5">
      <c r="E3035" s="126"/>
    </row>
    <row r="3036" customHeight="1" spans="5:5">
      <c r="E3036" s="126"/>
    </row>
    <row r="3037" customHeight="1" spans="5:5">
      <c r="E3037" s="126"/>
    </row>
    <row r="3038" customHeight="1" spans="5:5">
      <c r="E3038" s="126"/>
    </row>
    <row r="3039" customHeight="1" spans="5:5">
      <c r="E3039" s="126"/>
    </row>
    <row r="3040" customHeight="1" spans="5:5">
      <c r="E3040" s="126"/>
    </row>
    <row r="3041" customHeight="1" spans="5:5">
      <c r="E3041" s="126"/>
    </row>
    <row r="3042" customHeight="1" spans="5:5">
      <c r="E3042" s="126"/>
    </row>
    <row r="3043" customHeight="1" spans="5:5">
      <c r="E3043" s="126"/>
    </row>
    <row r="3044" customHeight="1" spans="5:5">
      <c r="E3044" s="126"/>
    </row>
    <row r="3045" customHeight="1" spans="5:5">
      <c r="E3045" s="126"/>
    </row>
    <row r="3046" customHeight="1" spans="5:5">
      <c r="E3046" s="126"/>
    </row>
    <row r="3047" customHeight="1" spans="5:5">
      <c r="E3047" s="126"/>
    </row>
    <row r="3048" customHeight="1" spans="5:5">
      <c r="E3048" s="126"/>
    </row>
    <row r="3049" customHeight="1" spans="5:5">
      <c r="E3049" s="126"/>
    </row>
    <row r="3050" customHeight="1" spans="5:5">
      <c r="E3050" s="126"/>
    </row>
    <row r="3051" customHeight="1" spans="5:5">
      <c r="E3051" s="126"/>
    </row>
    <row r="3052" customHeight="1" spans="5:5">
      <c r="E3052" s="126"/>
    </row>
    <row r="3053" customHeight="1" spans="5:5">
      <c r="E3053" s="126"/>
    </row>
    <row r="3054" customHeight="1" spans="5:5">
      <c r="E3054" s="126"/>
    </row>
    <row r="3055" customHeight="1" spans="5:5">
      <c r="E3055" s="126"/>
    </row>
    <row r="3056" customHeight="1" spans="5:5">
      <c r="E3056" s="126"/>
    </row>
    <row r="3057" customHeight="1" spans="5:5">
      <c r="E3057" s="126"/>
    </row>
    <row r="3058" customHeight="1" spans="5:5">
      <c r="E3058" s="126"/>
    </row>
    <row r="3059" customHeight="1" spans="5:5">
      <c r="E3059" s="126"/>
    </row>
    <row r="3060" customHeight="1" spans="5:5">
      <c r="E3060" s="126"/>
    </row>
    <row r="3061" customHeight="1" spans="5:5">
      <c r="E3061" s="126"/>
    </row>
    <row r="3062" customHeight="1" spans="5:5">
      <c r="E3062" s="126"/>
    </row>
    <row r="3063" customHeight="1" spans="5:5">
      <c r="E3063" s="126"/>
    </row>
    <row r="3064" customHeight="1" spans="5:5">
      <c r="E3064" s="126"/>
    </row>
    <row r="3065" customHeight="1" spans="5:5">
      <c r="E3065" s="126"/>
    </row>
    <row r="3066" customHeight="1" spans="5:5">
      <c r="E3066" s="126"/>
    </row>
    <row r="3067" customHeight="1" spans="5:5">
      <c r="E3067" s="126"/>
    </row>
    <row r="3068" customHeight="1" spans="5:5">
      <c r="E3068" s="126"/>
    </row>
    <row r="3069" customHeight="1" spans="5:5">
      <c r="E3069" s="126"/>
    </row>
    <row r="3070" customHeight="1" spans="5:5">
      <c r="E3070" s="126"/>
    </row>
    <row r="3071" customHeight="1" spans="5:5">
      <c r="E3071" s="126"/>
    </row>
    <row r="3072" customHeight="1" spans="5:5">
      <c r="E3072" s="126"/>
    </row>
    <row r="3073" customHeight="1" spans="5:5">
      <c r="E3073" s="126"/>
    </row>
    <row r="3074" customHeight="1" spans="5:5">
      <c r="E3074" s="126"/>
    </row>
    <row r="3075" customHeight="1" spans="5:5">
      <c r="E3075" s="126"/>
    </row>
    <row r="3076" customHeight="1" spans="5:5">
      <c r="E3076" s="126"/>
    </row>
    <row r="3077" customHeight="1" spans="5:5">
      <c r="E3077" s="126"/>
    </row>
    <row r="3078" customHeight="1" spans="5:5">
      <c r="E3078" s="126"/>
    </row>
    <row r="3079" customHeight="1" spans="5:5">
      <c r="E3079" s="126"/>
    </row>
    <row r="3080" customHeight="1" spans="5:5">
      <c r="E3080" s="126"/>
    </row>
    <row r="3081" customHeight="1" spans="5:5">
      <c r="E3081" s="126"/>
    </row>
    <row r="3082" customHeight="1" spans="5:5">
      <c r="E3082" s="126"/>
    </row>
    <row r="3083" customHeight="1" spans="5:5">
      <c r="E3083" s="126"/>
    </row>
    <row r="3084" customHeight="1" spans="5:5">
      <c r="E3084" s="126"/>
    </row>
    <row r="3085" customHeight="1" spans="5:5">
      <c r="E3085" s="126"/>
    </row>
    <row r="3086" customHeight="1" spans="5:5">
      <c r="E3086" s="126"/>
    </row>
    <row r="3087" customHeight="1" spans="5:5">
      <c r="E3087" s="126"/>
    </row>
    <row r="3088" customHeight="1" spans="5:5">
      <c r="E3088" s="126"/>
    </row>
    <row r="3089" customHeight="1" spans="5:5">
      <c r="E3089" s="126"/>
    </row>
    <row r="3090" customHeight="1" spans="5:5">
      <c r="E3090" s="126"/>
    </row>
    <row r="3091" customHeight="1" spans="5:5">
      <c r="E3091" s="126"/>
    </row>
    <row r="3092" customHeight="1" spans="5:5">
      <c r="E3092" s="126"/>
    </row>
    <row r="3093" customHeight="1" spans="5:5">
      <c r="E3093" s="126"/>
    </row>
    <row r="3094" customHeight="1" spans="5:5">
      <c r="E3094" s="126"/>
    </row>
    <row r="3095" customHeight="1" spans="5:5">
      <c r="E3095" s="126"/>
    </row>
    <row r="3096" customHeight="1" spans="5:5">
      <c r="E3096" s="126"/>
    </row>
    <row r="3097" customHeight="1" spans="5:5">
      <c r="E3097" s="126"/>
    </row>
    <row r="3098" customHeight="1" spans="5:5">
      <c r="E3098" s="126"/>
    </row>
    <row r="3099" customHeight="1" spans="5:5">
      <c r="E3099" s="126"/>
    </row>
    <row r="3100" customHeight="1" spans="5:5">
      <c r="E3100" s="126"/>
    </row>
    <row r="3101" customHeight="1" spans="5:5">
      <c r="E3101" s="126"/>
    </row>
    <row r="3102" customHeight="1" spans="5:5">
      <c r="E3102" s="126"/>
    </row>
    <row r="3103" customHeight="1" spans="5:5">
      <c r="E3103" s="126"/>
    </row>
    <row r="3104" customHeight="1" spans="5:5">
      <c r="E3104" s="126"/>
    </row>
    <row r="3105" customHeight="1" spans="5:5">
      <c r="E3105" s="126"/>
    </row>
    <row r="3106" customHeight="1" spans="5:5">
      <c r="E3106" s="126"/>
    </row>
    <row r="3107" customHeight="1" spans="5:5">
      <c r="E3107" s="126"/>
    </row>
    <row r="3108" customHeight="1" spans="5:5">
      <c r="E3108" s="126"/>
    </row>
    <row r="3109" customHeight="1" spans="5:5">
      <c r="E3109" s="126"/>
    </row>
    <row r="3110" customHeight="1" spans="5:5">
      <c r="E3110" s="126"/>
    </row>
    <row r="3111" customHeight="1" spans="5:5">
      <c r="E3111" s="126"/>
    </row>
    <row r="3112" customHeight="1" spans="5:5">
      <c r="E3112" s="126"/>
    </row>
    <row r="3113" customHeight="1" spans="5:5">
      <c r="E3113" s="126"/>
    </row>
    <row r="3114" customHeight="1" spans="5:5">
      <c r="E3114" s="126"/>
    </row>
    <row r="3115" customHeight="1" spans="5:5">
      <c r="E3115" s="126"/>
    </row>
    <row r="3116" customHeight="1" spans="5:5">
      <c r="E3116" s="126"/>
    </row>
    <row r="3117" customHeight="1" spans="5:5">
      <c r="E3117" s="126"/>
    </row>
    <row r="3118" customHeight="1" spans="5:5">
      <c r="E3118" s="126"/>
    </row>
    <row r="3119" customHeight="1" spans="5:5">
      <c r="E3119" s="126"/>
    </row>
    <row r="3120" customHeight="1" spans="5:5">
      <c r="E3120" s="126"/>
    </row>
    <row r="3121" customHeight="1" spans="5:5">
      <c r="E3121" s="126"/>
    </row>
    <row r="3122" customHeight="1" spans="5:5">
      <c r="E3122" s="126"/>
    </row>
    <row r="3123" customHeight="1" spans="5:5">
      <c r="E3123" s="126"/>
    </row>
    <row r="3124" customHeight="1" spans="5:5">
      <c r="E3124" s="126"/>
    </row>
    <row r="3125" customHeight="1" spans="5:5">
      <c r="E3125" s="126"/>
    </row>
    <row r="3126" customHeight="1" spans="5:5">
      <c r="E3126" s="126"/>
    </row>
    <row r="3127" customHeight="1" spans="5:5">
      <c r="E3127" s="126"/>
    </row>
    <row r="3128" customHeight="1" spans="5:5">
      <c r="E3128" s="126"/>
    </row>
    <row r="3129" customHeight="1" spans="5:5">
      <c r="E3129" s="126"/>
    </row>
    <row r="3130" customHeight="1" spans="5:5">
      <c r="E3130" s="126"/>
    </row>
    <row r="3131" customHeight="1" spans="5:5">
      <c r="E3131" s="126"/>
    </row>
    <row r="3132" customHeight="1" spans="5:5">
      <c r="E3132" s="126"/>
    </row>
    <row r="3133" customHeight="1" spans="5:5">
      <c r="E3133" s="126"/>
    </row>
    <row r="3134" customHeight="1" spans="5:5">
      <c r="E3134" s="126"/>
    </row>
    <row r="3135" customHeight="1" spans="5:5">
      <c r="E3135" s="126"/>
    </row>
    <row r="3136" customHeight="1" spans="5:5">
      <c r="E3136" s="126"/>
    </row>
    <row r="3137" customHeight="1" spans="5:5">
      <c r="E3137" s="126"/>
    </row>
    <row r="3138" customHeight="1" spans="5:5">
      <c r="E3138" s="126"/>
    </row>
    <row r="3139" customHeight="1" spans="5:5">
      <c r="E3139" s="126"/>
    </row>
    <row r="3140" customHeight="1" spans="5:5">
      <c r="E3140" s="126"/>
    </row>
    <row r="3141" customHeight="1" spans="5:5">
      <c r="E3141" s="126"/>
    </row>
    <row r="3142" customHeight="1" spans="5:5">
      <c r="E3142" s="126"/>
    </row>
    <row r="3143" customHeight="1" spans="5:5">
      <c r="E3143" s="126"/>
    </row>
    <row r="3144" customHeight="1" spans="5:5">
      <c r="E3144" s="126"/>
    </row>
    <row r="3145" customHeight="1" spans="5:5">
      <c r="E3145" s="126"/>
    </row>
    <row r="3146" customHeight="1" spans="5:5">
      <c r="E3146" s="126"/>
    </row>
    <row r="3147" customHeight="1" spans="5:5">
      <c r="E3147" s="126"/>
    </row>
    <row r="3148" customHeight="1" spans="5:5">
      <c r="E3148" s="126"/>
    </row>
    <row r="3149" customHeight="1" spans="5:5">
      <c r="E3149" s="126"/>
    </row>
    <row r="3150" customHeight="1" spans="5:5">
      <c r="E3150" s="126"/>
    </row>
    <row r="3151" customHeight="1" spans="5:5">
      <c r="E3151" s="126"/>
    </row>
    <row r="3152" customHeight="1" spans="5:5">
      <c r="E3152" s="126"/>
    </row>
    <row r="3153" customHeight="1" spans="5:5">
      <c r="E3153" s="126"/>
    </row>
    <row r="3154" customHeight="1" spans="5:5">
      <c r="E3154" s="126"/>
    </row>
    <row r="3155" customHeight="1" spans="5:5">
      <c r="E3155" s="126"/>
    </row>
    <row r="3156" customHeight="1" spans="5:5">
      <c r="E3156" s="126"/>
    </row>
    <row r="3157" customHeight="1" spans="5:5">
      <c r="E3157" s="126"/>
    </row>
    <row r="3158" customHeight="1" spans="5:5">
      <c r="E3158" s="126"/>
    </row>
    <row r="3159" customHeight="1" spans="5:5">
      <c r="E3159" s="126"/>
    </row>
    <row r="3160" customHeight="1" spans="5:5">
      <c r="E3160" s="126"/>
    </row>
    <row r="3161" customHeight="1" spans="5:5">
      <c r="E3161" s="126"/>
    </row>
    <row r="3162" customHeight="1" spans="5:5">
      <c r="E3162" s="126"/>
    </row>
    <row r="3163" customHeight="1" spans="5:5">
      <c r="E3163" s="126"/>
    </row>
    <row r="3164" customHeight="1" spans="5:5">
      <c r="E3164" s="126"/>
    </row>
    <row r="3165" customHeight="1" spans="5:5">
      <c r="E3165" s="126"/>
    </row>
    <row r="3166" customHeight="1" spans="5:5">
      <c r="E3166" s="126"/>
    </row>
    <row r="3167" customHeight="1" spans="5:5">
      <c r="E3167" s="126"/>
    </row>
    <row r="3168" customHeight="1" spans="5:5">
      <c r="E3168" s="126"/>
    </row>
    <row r="3169" customHeight="1" spans="5:5">
      <c r="E3169" s="126"/>
    </row>
    <row r="3170" customHeight="1" spans="5:5">
      <c r="E3170" s="126"/>
    </row>
    <row r="3171" customHeight="1" spans="5:5">
      <c r="E3171" s="126"/>
    </row>
    <row r="3172" customHeight="1" spans="5:5">
      <c r="E3172" s="126"/>
    </row>
    <row r="3173" customHeight="1" spans="5:5">
      <c r="E3173" s="126"/>
    </row>
    <row r="3174" customHeight="1" spans="5:5">
      <c r="E3174" s="126"/>
    </row>
    <row r="3175" customHeight="1" spans="5:5">
      <c r="E3175" s="126"/>
    </row>
    <row r="3176" customHeight="1" spans="5:5">
      <c r="E3176" s="126"/>
    </row>
    <row r="3177" customHeight="1" spans="5:5">
      <c r="E3177" s="126"/>
    </row>
    <row r="3178" customHeight="1" spans="5:5">
      <c r="E3178" s="126"/>
    </row>
    <row r="3179" customHeight="1" spans="5:5">
      <c r="E3179" s="126"/>
    </row>
    <row r="3180" customHeight="1" spans="5:5">
      <c r="E3180" s="126"/>
    </row>
    <row r="3181" customHeight="1" spans="5:5">
      <c r="E3181" s="126"/>
    </row>
    <row r="3182" customHeight="1" spans="5:5">
      <c r="E3182" s="126"/>
    </row>
    <row r="3183" customHeight="1" spans="5:5">
      <c r="E3183" s="126"/>
    </row>
    <row r="3184" customHeight="1" spans="5:5">
      <c r="E3184" s="126"/>
    </row>
    <row r="3185" customHeight="1" spans="5:5">
      <c r="E3185" s="126"/>
    </row>
    <row r="3186" customHeight="1" spans="5:5">
      <c r="E3186" s="126"/>
    </row>
    <row r="3187" customHeight="1" spans="5:5">
      <c r="E3187" s="126"/>
    </row>
    <row r="3188" customHeight="1" spans="5:5">
      <c r="E3188" s="126"/>
    </row>
    <row r="3189" customHeight="1" spans="5:5">
      <c r="E3189" s="126"/>
    </row>
    <row r="3190" customHeight="1" spans="5:5">
      <c r="E3190" s="126"/>
    </row>
    <row r="3191" customHeight="1" spans="5:5">
      <c r="E3191" s="126"/>
    </row>
    <row r="3192" customHeight="1" spans="5:5">
      <c r="E3192" s="126"/>
    </row>
    <row r="3193" customHeight="1" spans="5:5">
      <c r="E3193" s="126"/>
    </row>
    <row r="3194" customHeight="1" spans="5:5">
      <c r="E3194" s="126"/>
    </row>
    <row r="3195" customHeight="1" spans="5:5">
      <c r="E3195" s="126"/>
    </row>
    <row r="3196" customHeight="1" spans="5:5">
      <c r="E3196" s="126"/>
    </row>
    <row r="3197" customHeight="1" spans="5:5">
      <c r="E3197" s="126"/>
    </row>
    <row r="3198" customHeight="1" spans="5:5">
      <c r="E3198" s="126"/>
    </row>
    <row r="3199" customHeight="1" spans="5:5">
      <c r="E3199" s="126"/>
    </row>
    <row r="3200" customHeight="1" spans="5:5">
      <c r="E3200" s="126"/>
    </row>
    <row r="3201" customHeight="1" spans="5:5">
      <c r="E3201" s="126"/>
    </row>
    <row r="3202" customHeight="1" spans="5:5">
      <c r="E3202" s="126"/>
    </row>
    <row r="3203" customHeight="1" spans="5:5">
      <c r="E3203" s="126"/>
    </row>
    <row r="3204" customHeight="1" spans="5:5">
      <c r="E3204" s="126"/>
    </row>
    <row r="3205" customHeight="1" spans="5:5">
      <c r="E3205" s="126"/>
    </row>
    <row r="3206" customHeight="1" spans="5:5">
      <c r="E3206" s="126"/>
    </row>
    <row r="3207" customHeight="1" spans="5:5">
      <c r="E3207" s="126"/>
    </row>
    <row r="3208" customHeight="1" spans="5:5">
      <c r="E3208" s="126"/>
    </row>
    <row r="3209" customHeight="1" spans="5:5">
      <c r="E3209" s="126"/>
    </row>
    <row r="3210" customHeight="1" spans="5:5">
      <c r="E3210" s="126"/>
    </row>
    <row r="3211" customHeight="1" spans="5:5">
      <c r="E3211" s="126"/>
    </row>
    <row r="3212" customHeight="1" spans="5:5">
      <c r="E3212" s="126"/>
    </row>
    <row r="3213" customHeight="1" spans="5:5">
      <c r="E3213" s="126"/>
    </row>
    <row r="3214" customHeight="1" spans="5:5">
      <c r="E3214" s="126"/>
    </row>
    <row r="3215" customHeight="1" spans="5:5">
      <c r="E3215" s="126"/>
    </row>
    <row r="3216" customHeight="1" spans="5:5">
      <c r="E3216" s="126"/>
    </row>
    <row r="3217" customHeight="1" spans="5:5">
      <c r="E3217" s="126"/>
    </row>
    <row r="3218" customHeight="1" spans="5:5">
      <c r="E3218" s="126"/>
    </row>
    <row r="3219" customHeight="1" spans="5:5">
      <c r="E3219" s="126"/>
    </row>
    <row r="3220" customHeight="1" spans="5:5">
      <c r="E3220" s="126"/>
    </row>
    <row r="3221" customHeight="1" spans="5:5">
      <c r="E3221" s="126"/>
    </row>
    <row r="3222" customHeight="1" spans="5:5">
      <c r="E3222" s="126"/>
    </row>
    <row r="3223" customHeight="1" spans="5:5">
      <c r="E3223" s="126"/>
    </row>
    <row r="3224" customHeight="1" spans="5:5">
      <c r="E3224" s="126"/>
    </row>
    <row r="3225" customHeight="1" spans="5:5">
      <c r="E3225" s="126"/>
    </row>
    <row r="3226" customHeight="1" spans="5:5">
      <c r="E3226" s="126"/>
    </row>
    <row r="3227" customHeight="1" spans="5:5">
      <c r="E3227" s="126"/>
    </row>
    <row r="3228" customHeight="1" spans="5:5">
      <c r="E3228" s="126"/>
    </row>
    <row r="3229" customHeight="1" spans="5:5">
      <c r="E3229" s="126"/>
    </row>
    <row r="3230" customHeight="1" spans="5:5">
      <c r="E3230" s="126"/>
    </row>
    <row r="3231" customHeight="1" spans="5:5">
      <c r="E3231" s="126"/>
    </row>
    <row r="3232" customHeight="1" spans="5:5">
      <c r="E3232" s="126"/>
    </row>
    <row r="3233" customHeight="1" spans="5:5">
      <c r="E3233" s="126"/>
    </row>
    <row r="3234" customHeight="1" spans="5:5">
      <c r="E3234" s="126"/>
    </row>
    <row r="3235" customHeight="1" spans="5:5">
      <c r="E3235" s="126"/>
    </row>
    <row r="3236" customHeight="1" spans="5:5">
      <c r="E3236" s="126"/>
    </row>
    <row r="3237" customHeight="1" spans="5:5">
      <c r="E3237" s="126"/>
    </row>
    <row r="3238" customHeight="1" spans="5:5">
      <c r="E3238" s="126"/>
    </row>
    <row r="3239" customHeight="1" spans="5:5">
      <c r="E3239" s="126"/>
    </row>
    <row r="3240" customHeight="1" spans="5:5">
      <c r="E3240" s="126"/>
    </row>
    <row r="3241" customHeight="1" spans="5:5">
      <c r="E3241" s="126"/>
    </row>
    <row r="3242" customHeight="1" spans="5:5">
      <c r="E3242" s="126"/>
    </row>
    <row r="3243" customHeight="1" spans="5:5">
      <c r="E3243" s="126"/>
    </row>
    <row r="3244" customHeight="1" spans="5:5">
      <c r="E3244" s="126"/>
    </row>
    <row r="3245" customHeight="1" spans="5:5">
      <c r="E3245" s="126"/>
    </row>
    <row r="3246" customHeight="1" spans="5:5">
      <c r="E3246" s="126"/>
    </row>
    <row r="3247" customHeight="1" spans="5:5">
      <c r="E3247" s="126"/>
    </row>
    <row r="3248" customHeight="1" spans="5:5">
      <c r="E3248" s="126"/>
    </row>
    <row r="3249" customHeight="1" spans="5:5">
      <c r="E3249" s="126"/>
    </row>
    <row r="3250" customHeight="1" spans="5:5">
      <c r="E3250" s="126"/>
    </row>
    <row r="3251" customHeight="1" spans="5:5">
      <c r="E3251" s="126"/>
    </row>
    <row r="3252" customHeight="1" spans="5:5">
      <c r="E3252" s="126"/>
    </row>
    <row r="3253" customHeight="1" spans="5:5">
      <c r="E3253" s="126"/>
    </row>
    <row r="3254" customHeight="1" spans="5:5">
      <c r="E3254" s="126"/>
    </row>
    <row r="3255" customHeight="1" spans="5:5">
      <c r="E3255" s="126"/>
    </row>
    <row r="3256" customHeight="1" spans="5:5">
      <c r="E3256" s="126"/>
    </row>
    <row r="3257" customHeight="1" spans="5:5">
      <c r="E3257" s="126"/>
    </row>
    <row r="3258" customHeight="1" spans="5:5">
      <c r="E3258" s="126"/>
    </row>
    <row r="3259" customHeight="1" spans="5:5">
      <c r="E3259" s="126"/>
    </row>
    <row r="3260" customHeight="1" spans="5:5">
      <c r="E3260" s="126"/>
    </row>
    <row r="3261" customHeight="1" spans="5:5">
      <c r="E3261" s="126"/>
    </row>
    <row r="3262" customHeight="1" spans="5:5">
      <c r="E3262" s="126"/>
    </row>
    <row r="3263" customHeight="1" spans="5:5">
      <c r="E3263" s="126"/>
    </row>
    <row r="3264" customHeight="1" spans="5:5">
      <c r="E3264" s="126"/>
    </row>
    <row r="3265" customHeight="1" spans="5:5">
      <c r="E3265" s="126"/>
    </row>
    <row r="3266" customHeight="1" spans="5:5">
      <c r="E3266" s="126"/>
    </row>
    <row r="3267" customHeight="1" spans="5:5">
      <c r="E3267" s="126"/>
    </row>
    <row r="3268" customHeight="1" spans="5:5">
      <c r="E3268" s="126"/>
    </row>
    <row r="3269" customHeight="1" spans="5:5">
      <c r="E3269" s="126"/>
    </row>
    <row r="3270" customHeight="1" spans="5:5">
      <c r="E3270" s="126"/>
    </row>
    <row r="3271" customHeight="1" spans="5:5">
      <c r="E3271" s="126"/>
    </row>
    <row r="3272" customHeight="1" spans="5:5">
      <c r="E3272" s="126"/>
    </row>
    <row r="3273" customHeight="1" spans="5:5">
      <c r="E3273" s="126"/>
    </row>
    <row r="3274" customHeight="1" spans="5:5">
      <c r="E3274" s="126"/>
    </row>
    <row r="3275" customHeight="1" spans="5:5">
      <c r="E3275" s="126"/>
    </row>
    <row r="3276" customHeight="1" spans="5:5">
      <c r="E3276" s="126"/>
    </row>
    <row r="3277" customHeight="1" spans="5:5">
      <c r="E3277" s="126"/>
    </row>
    <row r="3278" customHeight="1" spans="5:5">
      <c r="E3278" s="126"/>
    </row>
    <row r="3279" customHeight="1" spans="5:5">
      <c r="E3279" s="126"/>
    </row>
    <row r="3280" customHeight="1" spans="5:5">
      <c r="E3280" s="126"/>
    </row>
    <row r="3281" customHeight="1" spans="5:5">
      <c r="E3281" s="126"/>
    </row>
    <row r="3282" customHeight="1" spans="5:5">
      <c r="E3282" s="126"/>
    </row>
    <row r="3283" customHeight="1" spans="5:5">
      <c r="E3283" s="126"/>
    </row>
    <row r="3284" customHeight="1" spans="5:5">
      <c r="E3284" s="126"/>
    </row>
    <row r="3285" customHeight="1" spans="5:5">
      <c r="E3285" s="126"/>
    </row>
    <row r="3286" customHeight="1" spans="5:5">
      <c r="E3286" s="126"/>
    </row>
    <row r="3287" customHeight="1" spans="5:5">
      <c r="E3287" s="126"/>
    </row>
    <row r="3288" customHeight="1" spans="5:5">
      <c r="E3288" s="126"/>
    </row>
    <row r="3289" customHeight="1" spans="5:5">
      <c r="E3289" s="126"/>
    </row>
    <row r="3290" customHeight="1" spans="5:5">
      <c r="E3290" s="126"/>
    </row>
    <row r="3291" customHeight="1" spans="5:5">
      <c r="E3291" s="126"/>
    </row>
    <row r="3292" customHeight="1" spans="5:5">
      <c r="E3292" s="126"/>
    </row>
    <row r="3293" customHeight="1" spans="5:5">
      <c r="E3293" s="126"/>
    </row>
    <row r="3294" customHeight="1" spans="5:5">
      <c r="E3294" s="126"/>
    </row>
    <row r="3295" customHeight="1" spans="5:5">
      <c r="E3295" s="126"/>
    </row>
    <row r="3296" customHeight="1" spans="5:5">
      <c r="E3296" s="126"/>
    </row>
    <row r="3297" customHeight="1" spans="5:5">
      <c r="E3297" s="126"/>
    </row>
    <row r="3298" customHeight="1" spans="5:5">
      <c r="E3298" s="126"/>
    </row>
    <row r="3299" customHeight="1" spans="5:5">
      <c r="E3299" s="126"/>
    </row>
    <row r="3300" customHeight="1" spans="5:5">
      <c r="E3300" s="126"/>
    </row>
    <row r="3301" customHeight="1" spans="5:5">
      <c r="E3301" s="126"/>
    </row>
    <row r="3302" customHeight="1" spans="5:5">
      <c r="E3302" s="126"/>
    </row>
    <row r="3303" customHeight="1" spans="5:5">
      <c r="E3303" s="126"/>
    </row>
    <row r="3304" customHeight="1" spans="5:5">
      <c r="E3304" s="126"/>
    </row>
    <row r="3305" customHeight="1" spans="5:5">
      <c r="E3305" s="126"/>
    </row>
    <row r="3306" customHeight="1" spans="5:5">
      <c r="E3306" s="126"/>
    </row>
    <row r="3307" customHeight="1" spans="5:5">
      <c r="E3307" s="126"/>
    </row>
    <row r="3308" customHeight="1" spans="5:5">
      <c r="E3308" s="126"/>
    </row>
    <row r="3309" customHeight="1" spans="5:5">
      <c r="E3309" s="126"/>
    </row>
    <row r="3310" customHeight="1" spans="5:5">
      <c r="E3310" s="126"/>
    </row>
    <row r="3311" customHeight="1" spans="5:5">
      <c r="E3311" s="126"/>
    </row>
    <row r="3312" customHeight="1" spans="5:5">
      <c r="E3312" s="126"/>
    </row>
    <row r="3313" customHeight="1" spans="5:5">
      <c r="E3313" s="126"/>
    </row>
    <row r="3314" customHeight="1" spans="5:5">
      <c r="E3314" s="126"/>
    </row>
    <row r="3315" customHeight="1" spans="5:5">
      <c r="E3315" s="126"/>
    </row>
    <row r="3316" customHeight="1" spans="5:5">
      <c r="E3316" s="126"/>
    </row>
    <row r="3317" customHeight="1" spans="5:5">
      <c r="E3317" s="126"/>
    </row>
    <row r="3318" customHeight="1" spans="5:5">
      <c r="E3318" s="126"/>
    </row>
    <row r="3319" customHeight="1" spans="5:5">
      <c r="E3319" s="126"/>
    </row>
    <row r="3320" customHeight="1" spans="5:5">
      <c r="E3320" s="126"/>
    </row>
    <row r="3321" customHeight="1" spans="5:5">
      <c r="E3321" s="126"/>
    </row>
    <row r="3322" customHeight="1" spans="5:5">
      <c r="E3322" s="126"/>
    </row>
    <row r="3323" customHeight="1" spans="5:5">
      <c r="E3323" s="126"/>
    </row>
    <row r="3324" customHeight="1" spans="5:5">
      <c r="E3324" s="126"/>
    </row>
    <row r="3325" customHeight="1" spans="5:5">
      <c r="E3325" s="126"/>
    </row>
    <row r="3326" customHeight="1" spans="5:5">
      <c r="E3326" s="126"/>
    </row>
    <row r="3327" customHeight="1" spans="5:5">
      <c r="E3327" s="126"/>
    </row>
    <row r="3328" customHeight="1" spans="5:5">
      <c r="E3328" s="126"/>
    </row>
    <row r="3329" customHeight="1" spans="5:5">
      <c r="E3329" s="126"/>
    </row>
    <row r="3330" customHeight="1" spans="5:5">
      <c r="E3330" s="126"/>
    </row>
    <row r="3331" customHeight="1" spans="5:5">
      <c r="E3331" s="126"/>
    </row>
    <row r="3332" customHeight="1" spans="5:5">
      <c r="E3332" s="126"/>
    </row>
    <row r="3333" customHeight="1" spans="5:5">
      <c r="E3333" s="126"/>
    </row>
    <row r="3334" customHeight="1" spans="5:5">
      <c r="E3334" s="126"/>
    </row>
    <row r="3335" customHeight="1" spans="5:5">
      <c r="E3335" s="126"/>
    </row>
    <row r="3336" customHeight="1" spans="5:5">
      <c r="E3336" s="126"/>
    </row>
    <row r="3337" customHeight="1" spans="5:5">
      <c r="E3337" s="126"/>
    </row>
    <row r="3338" customHeight="1" spans="5:5">
      <c r="E3338" s="126"/>
    </row>
    <row r="3339" customHeight="1" spans="5:5">
      <c r="E3339" s="126"/>
    </row>
    <row r="3340" customHeight="1" spans="5:5">
      <c r="E3340" s="126"/>
    </row>
    <row r="3341" customHeight="1" spans="5:5">
      <c r="E3341" s="126"/>
    </row>
    <row r="3342" customHeight="1" spans="5:5">
      <c r="E3342" s="126"/>
    </row>
    <row r="3343" customHeight="1" spans="5:5">
      <c r="E3343" s="126"/>
    </row>
    <row r="3344" customHeight="1" spans="5:5">
      <c r="E3344" s="126"/>
    </row>
    <row r="3345" customHeight="1" spans="5:5">
      <c r="E3345" s="126"/>
    </row>
    <row r="3346" customHeight="1" spans="5:5">
      <c r="E3346" s="126"/>
    </row>
    <row r="3347" customHeight="1" spans="5:5">
      <c r="E3347" s="126"/>
    </row>
    <row r="3348" customHeight="1" spans="5:5">
      <c r="E3348" s="126"/>
    </row>
    <row r="3349" customHeight="1" spans="5:5">
      <c r="E3349" s="126"/>
    </row>
    <row r="3350" customHeight="1" spans="5:5">
      <c r="E3350" s="126"/>
    </row>
    <row r="3351" customHeight="1" spans="5:5">
      <c r="E3351" s="126"/>
    </row>
    <row r="3352" customHeight="1" spans="5:5">
      <c r="E3352" s="126"/>
    </row>
    <row r="3353" customHeight="1" spans="5:5">
      <c r="E3353" s="126"/>
    </row>
    <row r="3354" customHeight="1" spans="5:5">
      <c r="E3354" s="126"/>
    </row>
    <row r="3355" customHeight="1" spans="5:5">
      <c r="E3355" s="126"/>
    </row>
    <row r="3356" customHeight="1" spans="5:5">
      <c r="E3356" s="126"/>
    </row>
    <row r="3357" customHeight="1" spans="5:5">
      <c r="E3357" s="126"/>
    </row>
    <row r="3358" customHeight="1" spans="5:5">
      <c r="E3358" s="126"/>
    </row>
    <row r="3359" customHeight="1" spans="5:5">
      <c r="E3359" s="126"/>
    </row>
    <row r="3360" customHeight="1" spans="5:5">
      <c r="E3360" s="126"/>
    </row>
    <row r="3361" customHeight="1" spans="5:5">
      <c r="E3361" s="126"/>
    </row>
    <row r="3362" customHeight="1" spans="5:5">
      <c r="E3362" s="126"/>
    </row>
    <row r="3363" customHeight="1" spans="5:5">
      <c r="E3363" s="126"/>
    </row>
    <row r="3364" customHeight="1" spans="5:5">
      <c r="E3364" s="126"/>
    </row>
    <row r="3365" customHeight="1" spans="5:5">
      <c r="E3365" s="126"/>
    </row>
    <row r="3366" customHeight="1" spans="5:5">
      <c r="E3366" s="126"/>
    </row>
    <row r="3367" customHeight="1" spans="5:5">
      <c r="E3367" s="126"/>
    </row>
    <row r="3368" customHeight="1" spans="5:5">
      <c r="E3368" s="126"/>
    </row>
    <row r="3369" customHeight="1" spans="5:5">
      <c r="E3369" s="126"/>
    </row>
    <row r="3370" customHeight="1" spans="5:5">
      <c r="E3370" s="126"/>
    </row>
    <row r="3371" customHeight="1" spans="5:5">
      <c r="E3371" s="126"/>
    </row>
    <row r="3372" customHeight="1" spans="5:5">
      <c r="E3372" s="126"/>
    </row>
    <row r="3373" customHeight="1" spans="5:5">
      <c r="E3373" s="126"/>
    </row>
    <row r="3374" customHeight="1" spans="5:5">
      <c r="E3374" s="126"/>
    </row>
    <row r="3375" customHeight="1" spans="5:5">
      <c r="E3375" s="126"/>
    </row>
    <row r="3376" customHeight="1" spans="5:5">
      <c r="E3376" s="126"/>
    </row>
    <row r="3377" customHeight="1" spans="5:5">
      <c r="E3377" s="126"/>
    </row>
    <row r="3378" customHeight="1" spans="5:5">
      <c r="E3378" s="126"/>
    </row>
    <row r="3379" customHeight="1" spans="5:5">
      <c r="E3379" s="126"/>
    </row>
    <row r="3380" customHeight="1" spans="5:5">
      <c r="E3380" s="126"/>
    </row>
    <row r="3381" customHeight="1" spans="5:5">
      <c r="E3381" s="126"/>
    </row>
    <row r="3382" customHeight="1" spans="5:5">
      <c r="E3382" s="126"/>
    </row>
    <row r="3383" customHeight="1" spans="5:5">
      <c r="E3383" s="126"/>
    </row>
    <row r="3384" customHeight="1" spans="5:5">
      <c r="E3384" s="126"/>
    </row>
    <row r="3385" customHeight="1" spans="5:5">
      <c r="E3385" s="126"/>
    </row>
    <row r="3386" customHeight="1" spans="5:5">
      <c r="E3386" s="126"/>
    </row>
    <row r="3387" customHeight="1" spans="5:5">
      <c r="E3387" s="126"/>
    </row>
    <row r="3388" customHeight="1" spans="5:5">
      <c r="E3388" s="126"/>
    </row>
    <row r="3389" customHeight="1" spans="5:5">
      <c r="E3389" s="126"/>
    </row>
    <row r="3390" customHeight="1" spans="5:5">
      <c r="E3390" s="126"/>
    </row>
    <row r="3391" customHeight="1" spans="5:5">
      <c r="E3391" s="126"/>
    </row>
    <row r="3392" customHeight="1" spans="5:5">
      <c r="E3392" s="126"/>
    </row>
    <row r="3393" customHeight="1" spans="5:5">
      <c r="E3393" s="126"/>
    </row>
    <row r="3394" customHeight="1" spans="5:5">
      <c r="E3394" s="126"/>
    </row>
    <row r="3395" customHeight="1" spans="5:5">
      <c r="E3395" s="126"/>
    </row>
    <row r="3396" customHeight="1" spans="5:5">
      <c r="E3396" s="126"/>
    </row>
    <row r="3397" customHeight="1" spans="5:5">
      <c r="E3397" s="126"/>
    </row>
    <row r="3398" customHeight="1" spans="5:5">
      <c r="E3398" s="126"/>
    </row>
    <row r="3399" customHeight="1" spans="5:5">
      <c r="E3399" s="126"/>
    </row>
    <row r="3400" customHeight="1" spans="5:5">
      <c r="E3400" s="126"/>
    </row>
    <row r="3401" customHeight="1" spans="5:5">
      <c r="E3401" s="126"/>
    </row>
    <row r="3402" customHeight="1" spans="5:5">
      <c r="E3402" s="126"/>
    </row>
    <row r="3403" customHeight="1" spans="5:5">
      <c r="E3403" s="126"/>
    </row>
    <row r="3404" customHeight="1" spans="5:5">
      <c r="E3404" s="126"/>
    </row>
    <row r="3405" customHeight="1" spans="5:5">
      <c r="E3405" s="126"/>
    </row>
    <row r="3406" customHeight="1" spans="5:5">
      <c r="E3406" s="126"/>
    </row>
    <row r="3407" customHeight="1" spans="5:5">
      <c r="E3407" s="126"/>
    </row>
    <row r="3408" customHeight="1" spans="5:5">
      <c r="E3408" s="126"/>
    </row>
    <row r="3409" customHeight="1" spans="5:5">
      <c r="E3409" s="126"/>
    </row>
    <row r="3410" customHeight="1" spans="5:5">
      <c r="E3410" s="126"/>
    </row>
    <row r="3411" customHeight="1" spans="5:5">
      <c r="E3411" s="126"/>
    </row>
    <row r="3412" customHeight="1" spans="5:5">
      <c r="E3412" s="126"/>
    </row>
    <row r="3413" customHeight="1" spans="5:5">
      <c r="E3413" s="126"/>
    </row>
    <row r="3414" customHeight="1" spans="5:5">
      <c r="E3414" s="126"/>
    </row>
    <row r="3415" customHeight="1" spans="5:5">
      <c r="E3415" s="126"/>
    </row>
    <row r="3416" customHeight="1" spans="5:5">
      <c r="E3416" s="126"/>
    </row>
    <row r="3417" customHeight="1" spans="5:5">
      <c r="E3417" s="126"/>
    </row>
    <row r="3418" customHeight="1" spans="5:5">
      <c r="E3418" s="126"/>
    </row>
    <row r="3419" customHeight="1" spans="5:5">
      <c r="E3419" s="126"/>
    </row>
    <row r="3420" customHeight="1" spans="5:5">
      <c r="E3420" s="126"/>
    </row>
    <row r="3421" customHeight="1" spans="5:5">
      <c r="E3421" s="126"/>
    </row>
    <row r="3422" customHeight="1" spans="5:5">
      <c r="E3422" s="126"/>
    </row>
    <row r="3423" customHeight="1" spans="5:5">
      <c r="E3423" s="126"/>
    </row>
    <row r="3424" customHeight="1" spans="5:5">
      <c r="E3424" s="126"/>
    </row>
    <row r="3425" customHeight="1" spans="5:5">
      <c r="E3425" s="126"/>
    </row>
    <row r="3426" customHeight="1" spans="5:5">
      <c r="E3426" s="126"/>
    </row>
    <row r="3427" customHeight="1" spans="5:5">
      <c r="E3427" s="126"/>
    </row>
    <row r="3428" customHeight="1" spans="5:5">
      <c r="E3428" s="126"/>
    </row>
    <row r="3429" customHeight="1" spans="5:5">
      <c r="E3429" s="126"/>
    </row>
    <row r="3430" customHeight="1" spans="5:5">
      <c r="E3430" s="126"/>
    </row>
    <row r="3431" customHeight="1" spans="5:5">
      <c r="E3431" s="126"/>
    </row>
    <row r="3432" customHeight="1" spans="5:5">
      <c r="E3432" s="126"/>
    </row>
    <row r="3433" customHeight="1" spans="5:5">
      <c r="E3433" s="126"/>
    </row>
    <row r="3434" customHeight="1" spans="5:5">
      <c r="E3434" s="126"/>
    </row>
    <row r="3435" customHeight="1" spans="5:5">
      <c r="E3435" s="126"/>
    </row>
    <row r="3436" customHeight="1" spans="5:5">
      <c r="E3436" s="126"/>
    </row>
    <row r="3437" customHeight="1" spans="5:5">
      <c r="E3437" s="126"/>
    </row>
    <row r="3438" customHeight="1" spans="5:5">
      <c r="E3438" s="126"/>
    </row>
    <row r="3439" customHeight="1" spans="5:5">
      <c r="E3439" s="126"/>
    </row>
    <row r="3440" customHeight="1" spans="5:5">
      <c r="E3440" s="126"/>
    </row>
    <row r="3441" customHeight="1" spans="5:5">
      <c r="E3441" s="126"/>
    </row>
    <row r="3442" customHeight="1" spans="5:5">
      <c r="E3442" s="126"/>
    </row>
    <row r="3443" customHeight="1" spans="5:5">
      <c r="E3443" s="126"/>
    </row>
    <row r="3444" customHeight="1" spans="5:5">
      <c r="E3444" s="126"/>
    </row>
    <row r="3445" customHeight="1" spans="5:5">
      <c r="E3445" s="126"/>
    </row>
    <row r="3446" customHeight="1" spans="5:5">
      <c r="E3446" s="126"/>
    </row>
    <row r="3447" customHeight="1" spans="5:5">
      <c r="E3447" s="126"/>
    </row>
    <row r="3448" customHeight="1" spans="5:5">
      <c r="E3448" s="126"/>
    </row>
    <row r="3449" customHeight="1" spans="5:5">
      <c r="E3449" s="126"/>
    </row>
    <row r="3450" customHeight="1" spans="5:5">
      <c r="E3450" s="126"/>
    </row>
    <row r="3451" customHeight="1" spans="5:5">
      <c r="E3451" s="126"/>
    </row>
    <row r="3452" customHeight="1" spans="5:5">
      <c r="E3452" s="126"/>
    </row>
    <row r="3453" customHeight="1" spans="5:5">
      <c r="E3453" s="126"/>
    </row>
    <row r="3454" customHeight="1" spans="5:5">
      <c r="E3454" s="126"/>
    </row>
    <row r="3455" customHeight="1" spans="5:5">
      <c r="E3455" s="126"/>
    </row>
    <row r="3456" customHeight="1" spans="5:5">
      <c r="E3456" s="126"/>
    </row>
    <row r="3457" customHeight="1" spans="5:5">
      <c r="E3457" s="126"/>
    </row>
    <row r="3458" customHeight="1" spans="5:5">
      <c r="E3458" s="126"/>
    </row>
    <row r="3459" customHeight="1" spans="5:5">
      <c r="E3459" s="126"/>
    </row>
    <row r="3460" customHeight="1" spans="5:5">
      <c r="E3460" s="126"/>
    </row>
    <row r="3461" customHeight="1" spans="5:5">
      <c r="E3461" s="126"/>
    </row>
    <row r="3462" customHeight="1" spans="5:5">
      <c r="E3462" s="126"/>
    </row>
    <row r="3463" customHeight="1" spans="5:5">
      <c r="E3463" s="126"/>
    </row>
    <row r="3464" customHeight="1" spans="5:5">
      <c r="E3464" s="126"/>
    </row>
    <row r="3465" customHeight="1" spans="5:5">
      <c r="E3465" s="126"/>
    </row>
    <row r="3466" customHeight="1" spans="5:5">
      <c r="E3466" s="126"/>
    </row>
    <row r="3467" customHeight="1" spans="5:5">
      <c r="E3467" s="126"/>
    </row>
    <row r="3468" customHeight="1" spans="5:5">
      <c r="E3468" s="126"/>
    </row>
    <row r="3469" customHeight="1" spans="5:5">
      <c r="E3469" s="126"/>
    </row>
    <row r="3470" customHeight="1" spans="5:5">
      <c r="E3470" s="126"/>
    </row>
    <row r="3471" customHeight="1" spans="5:5">
      <c r="E3471" s="126"/>
    </row>
    <row r="3472" customHeight="1" spans="5:5">
      <c r="E3472" s="126"/>
    </row>
    <row r="3473" customHeight="1" spans="5:5">
      <c r="E3473" s="126"/>
    </row>
    <row r="3474" customHeight="1" spans="5:5">
      <c r="E3474" s="126"/>
    </row>
    <row r="3475" customHeight="1" spans="5:5">
      <c r="E3475" s="126"/>
    </row>
    <row r="3476" customHeight="1" spans="5:5">
      <c r="E3476" s="126"/>
    </row>
    <row r="3477" customHeight="1" spans="5:5">
      <c r="E3477" s="126"/>
    </row>
    <row r="3478" customHeight="1" spans="5:5">
      <c r="E3478" s="126"/>
    </row>
    <row r="3479" customHeight="1" spans="5:5">
      <c r="E3479" s="126"/>
    </row>
    <row r="3480" customHeight="1" spans="5:5">
      <c r="E3480" s="126"/>
    </row>
    <row r="3481" customHeight="1" spans="5:5">
      <c r="E3481" s="126"/>
    </row>
    <row r="3482" customHeight="1" spans="5:5">
      <c r="E3482" s="126"/>
    </row>
    <row r="3483" customHeight="1" spans="5:5">
      <c r="E3483" s="126"/>
    </row>
    <row r="3484" customHeight="1" spans="5:5">
      <c r="E3484" s="126"/>
    </row>
    <row r="3485" customHeight="1" spans="5:5">
      <c r="E3485" s="126"/>
    </row>
    <row r="3486" customHeight="1" spans="5:5">
      <c r="E3486" s="126"/>
    </row>
    <row r="3487" customHeight="1" spans="5:5">
      <c r="E3487" s="126"/>
    </row>
    <row r="3488" customHeight="1" spans="5:5">
      <c r="E3488" s="126"/>
    </row>
    <row r="3489" customHeight="1" spans="5:5">
      <c r="E3489" s="126"/>
    </row>
    <row r="3490" customHeight="1" spans="5:5">
      <c r="E3490" s="126"/>
    </row>
    <row r="3491" customHeight="1" spans="5:5">
      <c r="E3491" s="126"/>
    </row>
    <row r="3492" customHeight="1" spans="5:5">
      <c r="E3492" s="126"/>
    </row>
    <row r="3493" customHeight="1" spans="5:5">
      <c r="E3493" s="126"/>
    </row>
    <row r="3494" customHeight="1" spans="5:5">
      <c r="E3494" s="126"/>
    </row>
    <row r="3495" customHeight="1" spans="5:5">
      <c r="E3495" s="126"/>
    </row>
    <row r="3496" customHeight="1" spans="5:5">
      <c r="E3496" s="126"/>
    </row>
    <row r="3497" customHeight="1" spans="5:5">
      <c r="E3497" s="126"/>
    </row>
    <row r="3498" customHeight="1" spans="5:5">
      <c r="E3498" s="126"/>
    </row>
    <row r="3499" customHeight="1" spans="5:5">
      <c r="E3499" s="126"/>
    </row>
    <row r="3500" customHeight="1" spans="5:5">
      <c r="E3500" s="126"/>
    </row>
    <row r="3501" customHeight="1" spans="5:5">
      <c r="E3501" s="126"/>
    </row>
    <row r="3502" customHeight="1" spans="5:5">
      <c r="E3502" s="126"/>
    </row>
    <row r="3503" customHeight="1" spans="5:5">
      <c r="E3503" s="126"/>
    </row>
    <row r="3504" customHeight="1" spans="5:5">
      <c r="E3504" s="126"/>
    </row>
    <row r="3505" customHeight="1" spans="5:5">
      <c r="E3505" s="126"/>
    </row>
    <row r="3506" customHeight="1" spans="5:5">
      <c r="E3506" s="126"/>
    </row>
    <row r="3507" customHeight="1" spans="5:5">
      <c r="E3507" s="126"/>
    </row>
    <row r="3508" customHeight="1" spans="5:5">
      <c r="E3508" s="126"/>
    </row>
    <row r="3509" customHeight="1" spans="5:5">
      <c r="E3509" s="126"/>
    </row>
    <row r="3510" customHeight="1" spans="5:5">
      <c r="E3510" s="126"/>
    </row>
    <row r="3511" customHeight="1" spans="5:5">
      <c r="E3511" s="126"/>
    </row>
    <row r="3512" customHeight="1" spans="5:5">
      <c r="E3512" s="126"/>
    </row>
    <row r="3513" customHeight="1" spans="5:5">
      <c r="E3513" s="126"/>
    </row>
    <row r="3514" customHeight="1" spans="5:5">
      <c r="E3514" s="126"/>
    </row>
    <row r="3515" customHeight="1" spans="5:5">
      <c r="E3515" s="126"/>
    </row>
    <row r="3516" customHeight="1" spans="5:5">
      <c r="E3516" s="126"/>
    </row>
    <row r="3517" customHeight="1" spans="5:5">
      <c r="E3517" s="126"/>
    </row>
    <row r="3518" customHeight="1" spans="5:5">
      <c r="E3518" s="126"/>
    </row>
    <row r="3519" customHeight="1" spans="5:5">
      <c r="E3519" s="126"/>
    </row>
    <row r="3520" customHeight="1" spans="5:5">
      <c r="E3520" s="126"/>
    </row>
    <row r="3521" customHeight="1" spans="5:5">
      <c r="E3521" s="126"/>
    </row>
    <row r="3522" customHeight="1" spans="5:5">
      <c r="E3522" s="126"/>
    </row>
    <row r="3523" customHeight="1" spans="5:5">
      <c r="E3523" s="126"/>
    </row>
    <row r="3524" customHeight="1" spans="5:5">
      <c r="E3524" s="126"/>
    </row>
    <row r="3525" customHeight="1" spans="5:5">
      <c r="E3525" s="126"/>
    </row>
    <row r="3526" customHeight="1" spans="5:5">
      <c r="E3526" s="126"/>
    </row>
    <row r="3527" customHeight="1" spans="5:5">
      <c r="E3527" s="126"/>
    </row>
    <row r="3528" customHeight="1" spans="5:5">
      <c r="E3528" s="126"/>
    </row>
    <row r="3529" customHeight="1" spans="5:5">
      <c r="E3529" s="126"/>
    </row>
    <row r="3530" customHeight="1" spans="5:5">
      <c r="E3530" s="126"/>
    </row>
    <row r="3531" customHeight="1" spans="5:5">
      <c r="E3531" s="126"/>
    </row>
    <row r="3532" customHeight="1" spans="5:5">
      <c r="E3532" s="126"/>
    </row>
    <row r="3533" customHeight="1" spans="5:5">
      <c r="E3533" s="126"/>
    </row>
    <row r="3534" customHeight="1" spans="5:5">
      <c r="E3534" s="126"/>
    </row>
    <row r="3535" customHeight="1" spans="5:5">
      <c r="E3535" s="126"/>
    </row>
    <row r="3536" customHeight="1" spans="5:5">
      <c r="E3536" s="126"/>
    </row>
    <row r="3537" customHeight="1" spans="5:5">
      <c r="E3537" s="126"/>
    </row>
    <row r="3538" customHeight="1" spans="5:5">
      <c r="E3538" s="126"/>
    </row>
    <row r="3539" customHeight="1" spans="5:5">
      <c r="E3539" s="126"/>
    </row>
    <row r="3540" customHeight="1" spans="5:5">
      <c r="E3540" s="126"/>
    </row>
    <row r="3541" customHeight="1" spans="5:5">
      <c r="E3541" s="126"/>
    </row>
    <row r="3542" customHeight="1" spans="5:5">
      <c r="E3542" s="126"/>
    </row>
    <row r="3543" customHeight="1" spans="5:5">
      <c r="E3543" s="126"/>
    </row>
    <row r="3544" customHeight="1" spans="5:5">
      <c r="E3544" s="126"/>
    </row>
    <row r="3545" customHeight="1" spans="5:5">
      <c r="E3545" s="126"/>
    </row>
    <row r="3546" customHeight="1" spans="5:5">
      <c r="E3546" s="126"/>
    </row>
    <row r="3547" customHeight="1" spans="5:5">
      <c r="E3547" s="126"/>
    </row>
    <row r="3548" customHeight="1" spans="5:5">
      <c r="E3548" s="126"/>
    </row>
    <row r="3549" customHeight="1" spans="5:5">
      <c r="E3549" s="126"/>
    </row>
    <row r="3550" customHeight="1" spans="5:5">
      <c r="E3550" s="126"/>
    </row>
    <row r="3551" customHeight="1" spans="5:5">
      <c r="E3551" s="126"/>
    </row>
    <row r="3552" customHeight="1" spans="5:5">
      <c r="E3552" s="126"/>
    </row>
    <row r="3553" customHeight="1" spans="5:5">
      <c r="E3553" s="126"/>
    </row>
    <row r="3554" customHeight="1" spans="5:5">
      <c r="E3554" s="126"/>
    </row>
    <row r="3555" customHeight="1" spans="5:5">
      <c r="E3555" s="126"/>
    </row>
    <row r="3556" customHeight="1" spans="5:5">
      <c r="E3556" s="126"/>
    </row>
    <row r="3557" customHeight="1" spans="5:5">
      <c r="E3557" s="126"/>
    </row>
    <row r="3558" customHeight="1" spans="5:5">
      <c r="E3558" s="126"/>
    </row>
    <row r="3559" customHeight="1" spans="5:5">
      <c r="E3559" s="126"/>
    </row>
    <row r="3560" customHeight="1" spans="5:5">
      <c r="E3560" s="126"/>
    </row>
    <row r="3561" customHeight="1" spans="5:5">
      <c r="E3561" s="126"/>
    </row>
    <row r="3562" customHeight="1" spans="5:5">
      <c r="E3562" s="126"/>
    </row>
    <row r="3563" customHeight="1" spans="5:5">
      <c r="E3563" s="126"/>
    </row>
    <row r="3564" customHeight="1" spans="5:5">
      <c r="E3564" s="126"/>
    </row>
    <row r="3565" customHeight="1" spans="5:5">
      <c r="E3565" s="126"/>
    </row>
    <row r="3566" customHeight="1" spans="5:5">
      <c r="E3566" s="126"/>
    </row>
    <row r="3567" customHeight="1" spans="5:5">
      <c r="E3567" s="126"/>
    </row>
    <row r="3568" customHeight="1" spans="5:5">
      <c r="E3568" s="126"/>
    </row>
    <row r="3569" customHeight="1" spans="5:5">
      <c r="E3569" s="126"/>
    </row>
    <row r="3570" customHeight="1" spans="5:5">
      <c r="E3570" s="126"/>
    </row>
    <row r="3571" customHeight="1" spans="5:5">
      <c r="E3571" s="126"/>
    </row>
    <row r="3572" customHeight="1" spans="5:5">
      <c r="E3572" s="126"/>
    </row>
    <row r="3573" customHeight="1" spans="5:5">
      <c r="E3573" s="126"/>
    </row>
    <row r="3574" customHeight="1" spans="5:5">
      <c r="E3574" s="126"/>
    </row>
    <row r="3575" customHeight="1" spans="5:5">
      <c r="E3575" s="126"/>
    </row>
    <row r="3576" customHeight="1" spans="5:5">
      <c r="E3576" s="126"/>
    </row>
    <row r="3577" customHeight="1" spans="5:5">
      <c r="E3577" s="126"/>
    </row>
    <row r="3578" customHeight="1" spans="5:5">
      <c r="E3578" s="126"/>
    </row>
    <row r="3579" customHeight="1" spans="5:5">
      <c r="E3579" s="126"/>
    </row>
    <row r="3580" customHeight="1" spans="5:5">
      <c r="E3580" s="126"/>
    </row>
    <row r="3581" customHeight="1" spans="5:5">
      <c r="E3581" s="126"/>
    </row>
    <row r="3582" customHeight="1" spans="5:5">
      <c r="E3582" s="126"/>
    </row>
    <row r="3583" customHeight="1" spans="5:5">
      <c r="E3583" s="126"/>
    </row>
    <row r="3584" customHeight="1" spans="5:5">
      <c r="E3584" s="126"/>
    </row>
    <row r="3585" customHeight="1" spans="5:5">
      <c r="E3585" s="126"/>
    </row>
    <row r="3586" customHeight="1" spans="5:5">
      <c r="E3586" s="126"/>
    </row>
    <row r="3587" customHeight="1" spans="5:5">
      <c r="E3587" s="126"/>
    </row>
    <row r="3588" customHeight="1" spans="5:5">
      <c r="E3588" s="126"/>
    </row>
    <row r="3589" customHeight="1" spans="5:5">
      <c r="E3589" s="126"/>
    </row>
    <row r="3590" customHeight="1" spans="5:5">
      <c r="E3590" s="126"/>
    </row>
    <row r="3591" customHeight="1" spans="5:5">
      <c r="E3591" s="126"/>
    </row>
    <row r="3592" customHeight="1" spans="5:5">
      <c r="E3592" s="126"/>
    </row>
    <row r="3593" customHeight="1" spans="5:5">
      <c r="E3593" s="126"/>
    </row>
    <row r="3594" customHeight="1" spans="5:5">
      <c r="E3594" s="126"/>
    </row>
    <row r="3595" customHeight="1" spans="5:5">
      <c r="E3595" s="126"/>
    </row>
    <row r="3596" customHeight="1" spans="5:5">
      <c r="E3596" s="126"/>
    </row>
    <row r="3597" customHeight="1" spans="5:5">
      <c r="E3597" s="126"/>
    </row>
    <row r="3598" customHeight="1" spans="5:5">
      <c r="E3598" s="126"/>
    </row>
    <row r="3599" customHeight="1" spans="5:5">
      <c r="E3599" s="126"/>
    </row>
    <row r="3600" customHeight="1" spans="5:5">
      <c r="E3600" s="126"/>
    </row>
    <row r="3601" customHeight="1" spans="5:5">
      <c r="E3601" s="126"/>
    </row>
    <row r="3602" customHeight="1" spans="5:5">
      <c r="E3602" s="126"/>
    </row>
    <row r="3603" customHeight="1" spans="5:5">
      <c r="E3603" s="126"/>
    </row>
    <row r="3604" customHeight="1" spans="5:5">
      <c r="E3604" s="126"/>
    </row>
    <row r="3605" customHeight="1" spans="5:5">
      <c r="E3605" s="126"/>
    </row>
    <row r="3606" customHeight="1" spans="5:5">
      <c r="E3606" s="126"/>
    </row>
    <row r="3607" customHeight="1" spans="5:5">
      <c r="E3607" s="126"/>
    </row>
    <row r="3608" customHeight="1" spans="5:5">
      <c r="E3608" s="126"/>
    </row>
    <row r="3609" customHeight="1" spans="5:5">
      <c r="E3609" s="126"/>
    </row>
    <row r="3610" customHeight="1" spans="5:5">
      <c r="E3610" s="126"/>
    </row>
    <row r="3611" customHeight="1" spans="5:5">
      <c r="E3611" s="126"/>
    </row>
    <row r="3612" customHeight="1" spans="5:5">
      <c r="E3612" s="126"/>
    </row>
    <row r="3613" customHeight="1" spans="5:5">
      <c r="E3613" s="126"/>
    </row>
    <row r="3614" customHeight="1" spans="5:5">
      <c r="E3614" s="126"/>
    </row>
    <row r="3615" customHeight="1" spans="5:5">
      <c r="E3615" s="126"/>
    </row>
    <row r="3616" customHeight="1" spans="5:5">
      <c r="E3616" s="126"/>
    </row>
    <row r="3617" customHeight="1" spans="5:5">
      <c r="E3617" s="126"/>
    </row>
    <row r="3618" customHeight="1" spans="5:5">
      <c r="E3618" s="126"/>
    </row>
    <row r="3619" customHeight="1" spans="5:5">
      <c r="E3619" s="126"/>
    </row>
    <row r="3620" customHeight="1" spans="5:5">
      <c r="E3620" s="126"/>
    </row>
    <row r="3621" customHeight="1" spans="5:5">
      <c r="E3621" s="126"/>
    </row>
    <row r="3622" customHeight="1" spans="5:5">
      <c r="E3622" s="126"/>
    </row>
    <row r="3623" customHeight="1" spans="5:5">
      <c r="E3623" s="126"/>
    </row>
    <row r="3624" customHeight="1" spans="5:5">
      <c r="E3624" s="126"/>
    </row>
    <row r="3625" customHeight="1" spans="5:5">
      <c r="E3625" s="126"/>
    </row>
    <row r="3626" customHeight="1" spans="5:5">
      <c r="E3626" s="126"/>
    </row>
    <row r="3627" customHeight="1" spans="5:5">
      <c r="E3627" s="126"/>
    </row>
    <row r="3628" customHeight="1" spans="5:5">
      <c r="E3628" s="126"/>
    </row>
    <row r="3629" customHeight="1" spans="5:5">
      <c r="E3629" s="126"/>
    </row>
    <row r="3630" customHeight="1" spans="5:5">
      <c r="E3630" s="126"/>
    </row>
    <row r="3631" customHeight="1" spans="5:5">
      <c r="E3631" s="126"/>
    </row>
    <row r="3632" customHeight="1" spans="5:5">
      <c r="E3632" s="126"/>
    </row>
    <row r="3633" customHeight="1" spans="5:5">
      <c r="E3633" s="126"/>
    </row>
    <row r="3634" customHeight="1" spans="5:5">
      <c r="E3634" s="126"/>
    </row>
    <row r="3635" customHeight="1" spans="5:5">
      <c r="E3635" s="126"/>
    </row>
    <row r="3636" customHeight="1" spans="5:5">
      <c r="E3636" s="126"/>
    </row>
    <row r="3637" customHeight="1" spans="5:5">
      <c r="E3637" s="126"/>
    </row>
    <row r="3638" customHeight="1" spans="5:5">
      <c r="E3638" s="126"/>
    </row>
    <row r="3639" customHeight="1" spans="5:5">
      <c r="E3639" s="126"/>
    </row>
    <row r="3640" customHeight="1" spans="5:5">
      <c r="E3640" s="126"/>
    </row>
    <row r="3641" customHeight="1" spans="5:5">
      <c r="E3641" s="126"/>
    </row>
    <row r="3642" customHeight="1" spans="5:5">
      <c r="E3642" s="126"/>
    </row>
    <row r="3643" customHeight="1" spans="5:5">
      <c r="E3643" s="126"/>
    </row>
    <row r="3644" customHeight="1" spans="5:5">
      <c r="E3644" s="126"/>
    </row>
    <row r="3645" customHeight="1" spans="5:5">
      <c r="E3645" s="126"/>
    </row>
    <row r="3646" customHeight="1" spans="5:5">
      <c r="E3646" s="126"/>
    </row>
    <row r="3647" customHeight="1" spans="5:5">
      <c r="E3647" s="126"/>
    </row>
    <row r="3648" customHeight="1" spans="5:5">
      <c r="E3648" s="126"/>
    </row>
    <row r="3649" customHeight="1" spans="5:5">
      <c r="E3649" s="126"/>
    </row>
    <row r="3650" customHeight="1" spans="5:5">
      <c r="E3650" s="126"/>
    </row>
    <row r="3651" customHeight="1" spans="5:5">
      <c r="E3651" s="126"/>
    </row>
    <row r="3652" customHeight="1" spans="5:5">
      <c r="E3652" s="126"/>
    </row>
    <row r="3653" customHeight="1" spans="5:5">
      <c r="E3653" s="126"/>
    </row>
    <row r="3654" customHeight="1" spans="5:5">
      <c r="E3654" s="126"/>
    </row>
    <row r="3655" customHeight="1" spans="5:5">
      <c r="E3655" s="126"/>
    </row>
    <row r="3656" customHeight="1" spans="5:5">
      <c r="E3656" s="126"/>
    </row>
    <row r="3657" customHeight="1" spans="5:5">
      <c r="E3657" s="126"/>
    </row>
    <row r="3658" customHeight="1" spans="5:5">
      <c r="E3658" s="126"/>
    </row>
    <row r="3659" customHeight="1" spans="5:5">
      <c r="E3659" s="126"/>
    </row>
    <row r="3660" customHeight="1" spans="5:5">
      <c r="E3660" s="126"/>
    </row>
    <row r="3661" customHeight="1" spans="5:5">
      <c r="E3661" s="126"/>
    </row>
    <row r="3662" customHeight="1" spans="5:5">
      <c r="E3662" s="126"/>
    </row>
    <row r="3663" customHeight="1" spans="5:5">
      <c r="E3663" s="126"/>
    </row>
    <row r="3664" customHeight="1" spans="5:5">
      <c r="E3664" s="126"/>
    </row>
    <row r="3665" customHeight="1" spans="5:5">
      <c r="E3665" s="126"/>
    </row>
    <row r="3666" customHeight="1" spans="5:5">
      <c r="E3666" s="126"/>
    </row>
    <row r="3667" customHeight="1" spans="5:5">
      <c r="E3667" s="126"/>
    </row>
    <row r="3668" customHeight="1" spans="5:5">
      <c r="E3668" s="126"/>
    </row>
    <row r="3669" customHeight="1" spans="5:5">
      <c r="E3669" s="126"/>
    </row>
    <row r="3670" customHeight="1" spans="5:5">
      <c r="E3670" s="126"/>
    </row>
    <row r="3671" customHeight="1" spans="5:5">
      <c r="E3671" s="126"/>
    </row>
    <row r="3672" customHeight="1" spans="5:5">
      <c r="E3672" s="126"/>
    </row>
    <row r="3673" customHeight="1" spans="5:5">
      <c r="E3673" s="126"/>
    </row>
    <row r="3674" customHeight="1" spans="5:5">
      <c r="E3674" s="126"/>
    </row>
    <row r="3675" customHeight="1" spans="5:5">
      <c r="E3675" s="126"/>
    </row>
    <row r="3676" customHeight="1" spans="5:5">
      <c r="E3676" s="126"/>
    </row>
    <row r="3677" customHeight="1" spans="5:5">
      <c r="E3677" s="126"/>
    </row>
    <row r="3678" customHeight="1" spans="5:5">
      <c r="E3678" s="126"/>
    </row>
    <row r="3679" customHeight="1" spans="5:5">
      <c r="E3679" s="126"/>
    </row>
    <row r="3680" customHeight="1" spans="5:5">
      <c r="E3680" s="126"/>
    </row>
    <row r="3681" customHeight="1" spans="5:5">
      <c r="E3681" s="126"/>
    </row>
    <row r="3682" customHeight="1" spans="5:5">
      <c r="E3682" s="126"/>
    </row>
    <row r="3683" customHeight="1" spans="5:5">
      <c r="E3683" s="126"/>
    </row>
    <row r="3684" customHeight="1" spans="5:5">
      <c r="E3684" s="126"/>
    </row>
    <row r="3685" customHeight="1" spans="5:5">
      <c r="E3685" s="126"/>
    </row>
    <row r="3686" customHeight="1" spans="5:5">
      <c r="E3686" s="126"/>
    </row>
    <row r="3687" customHeight="1" spans="5:5">
      <c r="E3687" s="126"/>
    </row>
    <row r="3688" customHeight="1" spans="5:5">
      <c r="E3688" s="126"/>
    </row>
    <row r="3689" customHeight="1" spans="5:5">
      <c r="E3689" s="126"/>
    </row>
    <row r="3690" customHeight="1" spans="5:5">
      <c r="E3690" s="126"/>
    </row>
    <row r="3691" customHeight="1" spans="5:5">
      <c r="E3691" s="126"/>
    </row>
    <row r="3692" customHeight="1" spans="5:5">
      <c r="E3692" s="126"/>
    </row>
    <row r="3693" customHeight="1" spans="5:5">
      <c r="E3693" s="126"/>
    </row>
    <row r="3694" customHeight="1" spans="5:5">
      <c r="E3694" s="126"/>
    </row>
    <row r="3695" customHeight="1" spans="5:5">
      <c r="E3695" s="126"/>
    </row>
    <row r="3696" customHeight="1" spans="5:5">
      <c r="E3696" s="126"/>
    </row>
    <row r="3697" customHeight="1" spans="5:5">
      <c r="E3697" s="126"/>
    </row>
    <row r="3698" customHeight="1" spans="5:5">
      <c r="E3698" s="126"/>
    </row>
    <row r="3699" customHeight="1" spans="5:5">
      <c r="E3699" s="126"/>
    </row>
    <row r="3700" customHeight="1" spans="5:5">
      <c r="E3700" s="126"/>
    </row>
    <row r="3701" customHeight="1" spans="5:5">
      <c r="E3701" s="126"/>
    </row>
    <row r="3702" customHeight="1" spans="5:5">
      <c r="E3702" s="126"/>
    </row>
    <row r="3703" customHeight="1" spans="5:5">
      <c r="E3703" s="126"/>
    </row>
    <row r="3704" customHeight="1" spans="5:5">
      <c r="E3704" s="126"/>
    </row>
    <row r="3705" customHeight="1" spans="5:5">
      <c r="E3705" s="126"/>
    </row>
    <row r="3706" customHeight="1" spans="5:5">
      <c r="E3706" s="126"/>
    </row>
    <row r="3707" customHeight="1" spans="5:5">
      <c r="E3707" s="126"/>
    </row>
    <row r="3708" customHeight="1" spans="5:5">
      <c r="E3708" s="126"/>
    </row>
    <row r="3709" customHeight="1" spans="5:5">
      <c r="E3709" s="126"/>
    </row>
    <row r="3710" customHeight="1" spans="5:5">
      <c r="E3710" s="126"/>
    </row>
    <row r="3711" customHeight="1" spans="5:5">
      <c r="E3711" s="126"/>
    </row>
    <row r="3712" customHeight="1" spans="5:5">
      <c r="E3712" s="126"/>
    </row>
    <row r="3713" customHeight="1" spans="5:5">
      <c r="E3713" s="126"/>
    </row>
    <row r="3714" customHeight="1" spans="5:5">
      <c r="E3714" s="126"/>
    </row>
    <row r="3715" customHeight="1" spans="5:5">
      <c r="E3715" s="126"/>
    </row>
    <row r="3716" customHeight="1" spans="5:5">
      <c r="E3716" s="126"/>
    </row>
    <row r="3717" customHeight="1" spans="5:5">
      <c r="E3717" s="126"/>
    </row>
    <row r="3718" customHeight="1" spans="5:5">
      <c r="E3718" s="126"/>
    </row>
    <row r="3719" customHeight="1" spans="5:5">
      <c r="E3719" s="126"/>
    </row>
    <row r="3720" customHeight="1" spans="5:5">
      <c r="E3720" s="126"/>
    </row>
    <row r="3721" customHeight="1" spans="5:5">
      <c r="E3721" s="126"/>
    </row>
    <row r="3722" customHeight="1" spans="5:5">
      <c r="E3722" s="126"/>
    </row>
    <row r="3723" customHeight="1" spans="5:5">
      <c r="E3723" s="126"/>
    </row>
    <row r="3724" customHeight="1" spans="5:5">
      <c r="E3724" s="126"/>
    </row>
    <row r="3725" customHeight="1" spans="5:5">
      <c r="E3725" s="126"/>
    </row>
    <row r="3726" customHeight="1" spans="5:5">
      <c r="E3726" s="126"/>
    </row>
    <row r="3727" customHeight="1" spans="5:5">
      <c r="E3727" s="126"/>
    </row>
    <row r="3728" customHeight="1" spans="5:5">
      <c r="E3728" s="126"/>
    </row>
    <row r="3729" customHeight="1" spans="5:5">
      <c r="E3729" s="126"/>
    </row>
    <row r="3730" customHeight="1" spans="5:5">
      <c r="E3730" s="126"/>
    </row>
    <row r="3731" customHeight="1" spans="5:5">
      <c r="E3731" s="126"/>
    </row>
    <row r="3732" customHeight="1" spans="5:5">
      <c r="E3732" s="126"/>
    </row>
    <row r="3733" customHeight="1" spans="5:5">
      <c r="E3733" s="126"/>
    </row>
    <row r="3734" customHeight="1" spans="5:5">
      <c r="E3734" s="126"/>
    </row>
    <row r="3735" customHeight="1" spans="5:5">
      <c r="E3735" s="126"/>
    </row>
    <row r="3736" customHeight="1" spans="5:5">
      <c r="E3736" s="126"/>
    </row>
    <row r="3737" customHeight="1" spans="5:5">
      <c r="E3737" s="126"/>
    </row>
    <row r="3738" customHeight="1" spans="5:5">
      <c r="E3738" s="126"/>
    </row>
    <row r="3739" customHeight="1" spans="5:5">
      <c r="E3739" s="126"/>
    </row>
    <row r="3740" customHeight="1" spans="5:5">
      <c r="E3740" s="126"/>
    </row>
    <row r="3741" customHeight="1" spans="5:5">
      <c r="E3741" s="126"/>
    </row>
    <row r="3742" customHeight="1" spans="5:5">
      <c r="E3742" s="126"/>
    </row>
    <row r="3743" customHeight="1" spans="5:5">
      <c r="E3743" s="126"/>
    </row>
    <row r="3744" customHeight="1" spans="5:5">
      <c r="E3744" s="126"/>
    </row>
    <row r="3745" customHeight="1" spans="5:5">
      <c r="E3745" s="126"/>
    </row>
    <row r="3746" customHeight="1" spans="5:5">
      <c r="E3746" s="126"/>
    </row>
    <row r="3747" customHeight="1" spans="5:5">
      <c r="E3747" s="126"/>
    </row>
    <row r="3748" customHeight="1" spans="5:5">
      <c r="E3748" s="126"/>
    </row>
    <row r="3749" customHeight="1" spans="5:5">
      <c r="E3749" s="126"/>
    </row>
    <row r="3750" customHeight="1" spans="5:5">
      <c r="E3750" s="126"/>
    </row>
    <row r="3751" customHeight="1" spans="5:5">
      <c r="E3751" s="126"/>
    </row>
    <row r="3752" customHeight="1" spans="5:5">
      <c r="E3752" s="126"/>
    </row>
    <row r="3753" customHeight="1" spans="5:5">
      <c r="E3753" s="126"/>
    </row>
    <row r="3754" customHeight="1" spans="5:5">
      <c r="E3754" s="126"/>
    </row>
    <row r="3755" customHeight="1" spans="5:5">
      <c r="E3755" s="126"/>
    </row>
    <row r="3756" customHeight="1" spans="5:5">
      <c r="E3756" s="126"/>
    </row>
    <row r="3757" customHeight="1" spans="5:5">
      <c r="E3757" s="126"/>
    </row>
    <row r="3758" customHeight="1" spans="5:5">
      <c r="E3758" s="126"/>
    </row>
    <row r="3759" customHeight="1" spans="5:5">
      <c r="E3759" s="126"/>
    </row>
    <row r="3760" customHeight="1" spans="5:5">
      <c r="E3760" s="126"/>
    </row>
    <row r="3761" customHeight="1" spans="5:5">
      <c r="E3761" s="126"/>
    </row>
    <row r="3762" customHeight="1" spans="5:5">
      <c r="E3762" s="126"/>
    </row>
    <row r="3763" customHeight="1" spans="5:5">
      <c r="E3763" s="126"/>
    </row>
    <row r="3764" customHeight="1" spans="5:5">
      <c r="E3764" s="126"/>
    </row>
    <row r="3765" customHeight="1" spans="5:5">
      <c r="E3765" s="126"/>
    </row>
    <row r="3766" customHeight="1" spans="5:5">
      <c r="E3766" s="126"/>
    </row>
    <row r="3767" customHeight="1" spans="5:5">
      <c r="E3767" s="126"/>
    </row>
    <row r="3768" customHeight="1" spans="5:5">
      <c r="E3768" s="126"/>
    </row>
    <row r="3769" customHeight="1" spans="5:5">
      <c r="E3769" s="126"/>
    </row>
    <row r="3770" customHeight="1" spans="5:5">
      <c r="E3770" s="126"/>
    </row>
    <row r="3771" customHeight="1" spans="5:5">
      <c r="E3771" s="126"/>
    </row>
    <row r="3772" customHeight="1" spans="5:5">
      <c r="E3772" s="126"/>
    </row>
    <row r="3773" customHeight="1" spans="5:5">
      <c r="E3773" s="126"/>
    </row>
    <row r="3774" customHeight="1" spans="5:5">
      <c r="E3774" s="126"/>
    </row>
    <row r="3775" customHeight="1" spans="5:5">
      <c r="E3775" s="126"/>
    </row>
    <row r="3776" customHeight="1" spans="5:5">
      <c r="E3776" s="126"/>
    </row>
    <row r="3777" customHeight="1" spans="5:5">
      <c r="E3777" s="126"/>
    </row>
    <row r="3778" customHeight="1" spans="5:5">
      <c r="E3778" s="126"/>
    </row>
    <row r="3779" customHeight="1" spans="5:5">
      <c r="E3779" s="126"/>
    </row>
    <row r="3780" customHeight="1" spans="5:5">
      <c r="E3780" s="126"/>
    </row>
    <row r="3781" customHeight="1" spans="5:5">
      <c r="E3781" s="126"/>
    </row>
    <row r="3782" customHeight="1" spans="5:5">
      <c r="E3782" s="126"/>
    </row>
    <row r="3783" customHeight="1" spans="5:5">
      <c r="E3783" s="126"/>
    </row>
    <row r="3784" customHeight="1" spans="5:5">
      <c r="E3784" s="126"/>
    </row>
    <row r="3785" customHeight="1" spans="5:5">
      <c r="E3785" s="126"/>
    </row>
    <row r="3786" customHeight="1" spans="5:5">
      <c r="E3786" s="126"/>
    </row>
    <row r="3787" customHeight="1" spans="5:5">
      <c r="E3787" s="126"/>
    </row>
    <row r="3788" customHeight="1" spans="5:5">
      <c r="E3788" s="126"/>
    </row>
    <row r="3789" customHeight="1" spans="5:5">
      <c r="E3789" s="126"/>
    </row>
    <row r="3790" customHeight="1" spans="5:5">
      <c r="E3790" s="126"/>
    </row>
    <row r="3791" customHeight="1" spans="5:5">
      <c r="E3791" s="126"/>
    </row>
    <row r="3792" customHeight="1" spans="5:5">
      <c r="E3792" s="126"/>
    </row>
    <row r="3793" customHeight="1" spans="5:5">
      <c r="E3793" s="126"/>
    </row>
    <row r="3794" customHeight="1" spans="5:5">
      <c r="E3794" s="126"/>
    </row>
    <row r="3795" customHeight="1" spans="5:5">
      <c r="E3795" s="126"/>
    </row>
    <row r="3796" customHeight="1" spans="5:5">
      <c r="E3796" s="126"/>
    </row>
    <row r="3797" customHeight="1" spans="5:5">
      <c r="E3797" s="126"/>
    </row>
    <row r="3798" customHeight="1" spans="5:5">
      <c r="E3798" s="126"/>
    </row>
    <row r="3799" customHeight="1" spans="5:5">
      <c r="E3799" s="126"/>
    </row>
    <row r="3800" customHeight="1" spans="5:5">
      <c r="E3800" s="126"/>
    </row>
    <row r="3801" customHeight="1" spans="5:5">
      <c r="E3801" s="126"/>
    </row>
    <row r="3802" customHeight="1" spans="5:5">
      <c r="E3802" s="126"/>
    </row>
    <row r="3803" customHeight="1" spans="5:5">
      <c r="E3803" s="126"/>
    </row>
    <row r="3804" customHeight="1" spans="5:5">
      <c r="E3804" s="126"/>
    </row>
    <row r="3805" customHeight="1" spans="5:5">
      <c r="E3805" s="126"/>
    </row>
    <row r="3806" customHeight="1" spans="5:5">
      <c r="E3806" s="126"/>
    </row>
    <row r="3807" customHeight="1" spans="5:5">
      <c r="E3807" s="126"/>
    </row>
    <row r="3808" customHeight="1" spans="5:5">
      <c r="E3808" s="126"/>
    </row>
    <row r="3809" customHeight="1" spans="5:5">
      <c r="E3809" s="126"/>
    </row>
    <row r="3810" customHeight="1" spans="5:5">
      <c r="E3810" s="126"/>
    </row>
    <row r="3811" customHeight="1" spans="5:5">
      <c r="E3811" s="126"/>
    </row>
    <row r="3812" customHeight="1" spans="5:5">
      <c r="E3812" s="126"/>
    </row>
    <row r="3813" customHeight="1" spans="5:5">
      <c r="E3813" s="126"/>
    </row>
    <row r="3814" customHeight="1" spans="5:5">
      <c r="E3814" s="126"/>
    </row>
    <row r="3815" customHeight="1" spans="5:5">
      <c r="E3815" s="126"/>
    </row>
    <row r="3816" customHeight="1" spans="5:5">
      <c r="E3816" s="126"/>
    </row>
    <row r="3817" customHeight="1" spans="5:5">
      <c r="E3817" s="126"/>
    </row>
    <row r="3818" customHeight="1" spans="5:5">
      <c r="E3818" s="126"/>
    </row>
    <row r="3819" customHeight="1" spans="5:5">
      <c r="E3819" s="126"/>
    </row>
    <row r="3820" customHeight="1" spans="5:5">
      <c r="E3820" s="126"/>
    </row>
    <row r="3821" customHeight="1" spans="5:5">
      <c r="E3821" s="126"/>
    </row>
    <row r="3822" customHeight="1" spans="5:5">
      <c r="E3822" s="126"/>
    </row>
    <row r="3823" customHeight="1" spans="5:5">
      <c r="E3823" s="126"/>
    </row>
    <row r="3824" customHeight="1" spans="5:5">
      <c r="E3824" s="126"/>
    </row>
    <row r="3825" customHeight="1" spans="5:5">
      <c r="E3825" s="126"/>
    </row>
    <row r="3826" customHeight="1" spans="5:5">
      <c r="E3826" s="126"/>
    </row>
    <row r="3827" customHeight="1" spans="5:5">
      <c r="E3827" s="126"/>
    </row>
    <row r="3828" customHeight="1" spans="5:5">
      <c r="E3828" s="126"/>
    </row>
    <row r="3829" customHeight="1" spans="5:5">
      <c r="E3829" s="126"/>
    </row>
    <row r="3830" customHeight="1" spans="5:5">
      <c r="E3830" s="126"/>
    </row>
    <row r="3831" customHeight="1" spans="5:5">
      <c r="E3831" s="126"/>
    </row>
    <row r="3832" customHeight="1" spans="5:5">
      <c r="E3832" s="126"/>
    </row>
    <row r="3833" customHeight="1" spans="5:5">
      <c r="E3833" s="126"/>
    </row>
    <row r="3834" customHeight="1" spans="5:5">
      <c r="E3834" s="126"/>
    </row>
    <row r="3835" customHeight="1" spans="5:5">
      <c r="E3835" s="126"/>
    </row>
    <row r="3836" customHeight="1" spans="5:5">
      <c r="E3836" s="126"/>
    </row>
    <row r="3837" customHeight="1" spans="5:5">
      <c r="E3837" s="126"/>
    </row>
    <row r="3838" customHeight="1" spans="5:5">
      <c r="E3838" s="126"/>
    </row>
    <row r="3839" customHeight="1" spans="5:5">
      <c r="E3839" s="126"/>
    </row>
    <row r="3840" customHeight="1" spans="5:5">
      <c r="E3840" s="126"/>
    </row>
    <row r="3841" customHeight="1" spans="5:5">
      <c r="E3841" s="126"/>
    </row>
    <row r="3842" customHeight="1" spans="5:5">
      <c r="E3842" s="126"/>
    </row>
    <row r="3843" customHeight="1" spans="5:5">
      <c r="E3843" s="126"/>
    </row>
    <row r="3844" customHeight="1" spans="5:5">
      <c r="E3844" s="126"/>
    </row>
    <row r="3845" customHeight="1" spans="5:5">
      <c r="E3845" s="126"/>
    </row>
    <row r="3846" customHeight="1" spans="5:5">
      <c r="E3846" s="126"/>
    </row>
    <row r="3847" customHeight="1" spans="5:5">
      <c r="E3847" s="126"/>
    </row>
    <row r="3848" customHeight="1" spans="5:5">
      <c r="E3848" s="126"/>
    </row>
    <row r="3849" customHeight="1" spans="5:5">
      <c r="E3849" s="126"/>
    </row>
    <row r="3850" customHeight="1" spans="5:5">
      <c r="E3850" s="126"/>
    </row>
    <row r="3851" customHeight="1" spans="5:5">
      <c r="E3851" s="126"/>
    </row>
    <row r="3852" customHeight="1" spans="5:5">
      <c r="E3852" s="126"/>
    </row>
    <row r="3853" customHeight="1" spans="5:5">
      <c r="E3853" s="126"/>
    </row>
    <row r="3854" customHeight="1" spans="5:5">
      <c r="E3854" s="126"/>
    </row>
    <row r="3855" customHeight="1" spans="5:5">
      <c r="E3855" s="126"/>
    </row>
    <row r="3856" customHeight="1" spans="5:5">
      <c r="E3856" s="126"/>
    </row>
    <row r="3857" customHeight="1" spans="5:5">
      <c r="E3857" s="126"/>
    </row>
    <row r="3858" customHeight="1" spans="5:5">
      <c r="E3858" s="126"/>
    </row>
    <row r="3859" customHeight="1" spans="5:5">
      <c r="E3859" s="126"/>
    </row>
    <row r="3860" customHeight="1" spans="5:5">
      <c r="E3860" s="126"/>
    </row>
    <row r="3861" customHeight="1" spans="5:5">
      <c r="E3861" s="126"/>
    </row>
    <row r="3862" customHeight="1" spans="5:5">
      <c r="E3862" s="126"/>
    </row>
    <row r="3863" customHeight="1" spans="5:5">
      <c r="E3863" s="126"/>
    </row>
    <row r="3864" customHeight="1" spans="5:5">
      <c r="E3864" s="126"/>
    </row>
    <row r="3865" customHeight="1" spans="5:5">
      <c r="E3865" s="126"/>
    </row>
    <row r="3866" customHeight="1" spans="5:5">
      <c r="E3866" s="126"/>
    </row>
    <row r="3867" customHeight="1" spans="5:5">
      <c r="E3867" s="126"/>
    </row>
    <row r="3868" customHeight="1" spans="5:5">
      <c r="E3868" s="126"/>
    </row>
    <row r="3869" customHeight="1" spans="5:5">
      <c r="E3869" s="126"/>
    </row>
    <row r="3870" customHeight="1" spans="5:5">
      <c r="E3870" s="126"/>
    </row>
    <row r="3871" customHeight="1" spans="5:5">
      <c r="E3871" s="126"/>
    </row>
    <row r="3872" customHeight="1" spans="5:5">
      <c r="E3872" s="126"/>
    </row>
    <row r="3873" customHeight="1" spans="5:5">
      <c r="E3873" s="126"/>
    </row>
    <row r="3874" customHeight="1" spans="5:5">
      <c r="E3874" s="126"/>
    </row>
    <row r="3875" customHeight="1" spans="5:5">
      <c r="E3875" s="126"/>
    </row>
    <row r="3876" customHeight="1" spans="5:5">
      <c r="E3876" s="126"/>
    </row>
    <row r="3877" customHeight="1" spans="5:5">
      <c r="E3877" s="126"/>
    </row>
    <row r="3878" customHeight="1" spans="5:5">
      <c r="E3878" s="126"/>
    </row>
    <row r="3879" customHeight="1" spans="5:5">
      <c r="E3879" s="126"/>
    </row>
    <row r="3880" customHeight="1" spans="5:5">
      <c r="E3880" s="126"/>
    </row>
    <row r="3881" customHeight="1" spans="5:5">
      <c r="E3881" s="126"/>
    </row>
    <row r="3882" customHeight="1" spans="5:5">
      <c r="E3882" s="126"/>
    </row>
    <row r="3883" customHeight="1" spans="5:5">
      <c r="E3883" s="126"/>
    </row>
    <row r="3884" customHeight="1" spans="5:5">
      <c r="E3884" s="126"/>
    </row>
    <row r="3885" customHeight="1" spans="5:5">
      <c r="E3885" s="126"/>
    </row>
    <row r="3886" customHeight="1" spans="5:5">
      <c r="E3886" s="126"/>
    </row>
    <row r="3887" customHeight="1" spans="5:5">
      <c r="E3887" s="126"/>
    </row>
    <row r="3888" customHeight="1" spans="5:5">
      <c r="E3888" s="126"/>
    </row>
    <row r="3889" customHeight="1" spans="5:5">
      <c r="E3889" s="126"/>
    </row>
    <row r="3890" customHeight="1" spans="5:5">
      <c r="E3890" s="126"/>
    </row>
    <row r="3891" customHeight="1" spans="5:5">
      <c r="E3891" s="126"/>
    </row>
    <row r="3892" customHeight="1" spans="5:5">
      <c r="E3892" s="126"/>
    </row>
    <row r="3893" customHeight="1" spans="5:5">
      <c r="E3893" s="126"/>
    </row>
    <row r="3894" customHeight="1" spans="5:5">
      <c r="E3894" s="126"/>
    </row>
    <row r="3895" customHeight="1" spans="5:5">
      <c r="E3895" s="126"/>
    </row>
    <row r="3896" customHeight="1" spans="5:5">
      <c r="E3896" s="126"/>
    </row>
    <row r="3897" customHeight="1" spans="5:5">
      <c r="E3897" s="126"/>
    </row>
    <row r="3898" customHeight="1" spans="5:5">
      <c r="E3898" s="126"/>
    </row>
    <row r="3899" customHeight="1" spans="5:5">
      <c r="E3899" s="126"/>
    </row>
    <row r="3900" customHeight="1" spans="5:5">
      <c r="E3900" s="126"/>
    </row>
    <row r="3901" customHeight="1" spans="5:5">
      <c r="E3901" s="126"/>
    </row>
    <row r="3902" customHeight="1" spans="5:5">
      <c r="E3902" s="126"/>
    </row>
    <row r="3903" customHeight="1" spans="5:5">
      <c r="E3903" s="126"/>
    </row>
    <row r="3904" customHeight="1" spans="5:5">
      <c r="E3904" s="126"/>
    </row>
    <row r="3905" customHeight="1" spans="5:5">
      <c r="E3905" s="126"/>
    </row>
    <row r="3906" customHeight="1" spans="5:5">
      <c r="E3906" s="126"/>
    </row>
    <row r="3907" customHeight="1" spans="5:5">
      <c r="E3907" s="126"/>
    </row>
    <row r="3908" customHeight="1" spans="5:5">
      <c r="E3908" s="126"/>
    </row>
    <row r="3909" customHeight="1" spans="5:5">
      <c r="E3909" s="126"/>
    </row>
    <row r="3910" customHeight="1" spans="5:5">
      <c r="E3910" s="126"/>
    </row>
    <row r="3911" customHeight="1" spans="5:5">
      <c r="E3911" s="126"/>
    </row>
    <row r="3912" customHeight="1" spans="5:5">
      <c r="E3912" s="126"/>
    </row>
    <row r="3913" customHeight="1" spans="5:5">
      <c r="E3913" s="126"/>
    </row>
    <row r="3914" customHeight="1" spans="5:5">
      <c r="E3914" s="126"/>
    </row>
    <row r="3915" customHeight="1" spans="5:5">
      <c r="E3915" s="126"/>
    </row>
    <row r="3916" customHeight="1" spans="5:5">
      <c r="E3916" s="126"/>
    </row>
    <row r="3917" customHeight="1" spans="5:5">
      <c r="E3917" s="126"/>
    </row>
    <row r="3918" customHeight="1" spans="5:5">
      <c r="E3918" s="126"/>
    </row>
    <row r="3919" customHeight="1" spans="5:5">
      <c r="E3919" s="126"/>
    </row>
    <row r="3920" customHeight="1" spans="5:5">
      <c r="E3920" s="126"/>
    </row>
    <row r="3921" customHeight="1" spans="5:5">
      <c r="E3921" s="126"/>
    </row>
    <row r="3922" customHeight="1" spans="5:5">
      <c r="E3922" s="126"/>
    </row>
    <row r="3923" customHeight="1" spans="5:5">
      <c r="E3923" s="126"/>
    </row>
    <row r="3924" customHeight="1" spans="5:5">
      <c r="E3924" s="126"/>
    </row>
    <row r="3925" customHeight="1" spans="5:5">
      <c r="E3925" s="126"/>
    </row>
    <row r="3926" customHeight="1" spans="5:5">
      <c r="E3926" s="126"/>
    </row>
    <row r="3927" customHeight="1" spans="5:5">
      <c r="E3927" s="126"/>
    </row>
    <row r="3928" customHeight="1" spans="5:5">
      <c r="E3928" s="126"/>
    </row>
    <row r="3929" customHeight="1" spans="5:5">
      <c r="E3929" s="126"/>
    </row>
    <row r="3930" customHeight="1" spans="5:5">
      <c r="E3930" s="126"/>
    </row>
    <row r="3931" customHeight="1" spans="5:5">
      <c r="E3931" s="126"/>
    </row>
    <row r="3932" customHeight="1" spans="5:5">
      <c r="E3932" s="126"/>
    </row>
    <row r="3933" customHeight="1" spans="5:5">
      <c r="E3933" s="126"/>
    </row>
    <row r="3934" customHeight="1" spans="5:5">
      <c r="E3934" s="126"/>
    </row>
    <row r="3935" customHeight="1" spans="5:5">
      <c r="E3935" s="126"/>
    </row>
    <row r="3936" customHeight="1" spans="5:5">
      <c r="E3936" s="126"/>
    </row>
    <row r="3937" customHeight="1" spans="5:5">
      <c r="E3937" s="126"/>
    </row>
    <row r="3938" customHeight="1" spans="5:5">
      <c r="E3938" s="126"/>
    </row>
    <row r="3939" customHeight="1" spans="5:5">
      <c r="E3939" s="126"/>
    </row>
    <row r="3940" customHeight="1" spans="5:5">
      <c r="E3940" s="126"/>
    </row>
    <row r="3941" customHeight="1" spans="5:5">
      <c r="E3941" s="126"/>
    </row>
    <row r="3942" customHeight="1" spans="5:5">
      <c r="E3942" s="126"/>
    </row>
    <row r="3943" customHeight="1" spans="5:5">
      <c r="E3943" s="126"/>
    </row>
    <row r="3944" customHeight="1" spans="5:5">
      <c r="E3944" s="126"/>
    </row>
    <row r="3945" customHeight="1" spans="5:5">
      <c r="E3945" s="126"/>
    </row>
    <row r="3946" customHeight="1" spans="5:5">
      <c r="E3946" s="126"/>
    </row>
    <row r="3947" customHeight="1" spans="5:5">
      <c r="E3947" s="126"/>
    </row>
    <row r="3948" customHeight="1" spans="5:5">
      <c r="E3948" s="126"/>
    </row>
    <row r="3949" customHeight="1" spans="5:5">
      <c r="E3949" s="126"/>
    </row>
    <row r="3950" customHeight="1" spans="5:5">
      <c r="E3950" s="126"/>
    </row>
    <row r="3951" customHeight="1" spans="5:5">
      <c r="E3951" s="126"/>
    </row>
    <row r="3952" customHeight="1" spans="5:5">
      <c r="E3952" s="126"/>
    </row>
    <row r="3953" customHeight="1" spans="5:5">
      <c r="E3953" s="126"/>
    </row>
    <row r="3954" customHeight="1" spans="5:5">
      <c r="E3954" s="126"/>
    </row>
    <row r="3955" customHeight="1" spans="5:5">
      <c r="E3955" s="126"/>
    </row>
    <row r="3956" customHeight="1" spans="5:5">
      <c r="E3956" s="126"/>
    </row>
    <row r="3957" customHeight="1" spans="5:5">
      <c r="E3957" s="126"/>
    </row>
    <row r="3958" customHeight="1" spans="5:5">
      <c r="E3958" s="126"/>
    </row>
    <row r="3959" customHeight="1" spans="5:5">
      <c r="E3959" s="126"/>
    </row>
    <row r="3960" customHeight="1" spans="5:5">
      <c r="E3960" s="126"/>
    </row>
    <row r="3961" customHeight="1" spans="5:5">
      <c r="E3961" s="126"/>
    </row>
    <row r="3962" customHeight="1" spans="5:5">
      <c r="E3962" s="126"/>
    </row>
    <row r="3963" customHeight="1" spans="5:5">
      <c r="E3963" s="126"/>
    </row>
    <row r="3964" customHeight="1" spans="5:5">
      <c r="E3964" s="126"/>
    </row>
    <row r="3965" customHeight="1" spans="5:5">
      <c r="E3965" s="126"/>
    </row>
    <row r="3966" customHeight="1" spans="5:5">
      <c r="E3966" s="126"/>
    </row>
    <row r="3967" customHeight="1" spans="5:5">
      <c r="E3967" s="126"/>
    </row>
    <row r="3968" customHeight="1" spans="5:5">
      <c r="E3968" s="126"/>
    </row>
    <row r="3969" customHeight="1" spans="5:5">
      <c r="E3969" s="126"/>
    </row>
    <row r="3970" customHeight="1" spans="5:5">
      <c r="E3970" s="126"/>
    </row>
    <row r="3971" customHeight="1" spans="5:5">
      <c r="E3971" s="126"/>
    </row>
    <row r="3972" customHeight="1" spans="5:5">
      <c r="E3972" s="126"/>
    </row>
    <row r="3973" customHeight="1" spans="5:5">
      <c r="E3973" s="126"/>
    </row>
    <row r="3974" customHeight="1" spans="5:5">
      <c r="E3974" s="126"/>
    </row>
    <row r="3975" customHeight="1" spans="5:5">
      <c r="E3975" s="126"/>
    </row>
    <row r="3976" customHeight="1" spans="5:5">
      <c r="E3976" s="126"/>
    </row>
    <row r="3977" customHeight="1" spans="5:5">
      <c r="E3977" s="126"/>
    </row>
    <row r="3978" customHeight="1" spans="5:5">
      <c r="E3978" s="126"/>
    </row>
    <row r="3979" customHeight="1" spans="5:5">
      <c r="E3979" s="126"/>
    </row>
    <row r="3980" customHeight="1" spans="5:5">
      <c r="E3980" s="126"/>
    </row>
    <row r="3981" customHeight="1" spans="5:5">
      <c r="E3981" s="126"/>
    </row>
    <row r="3982" customHeight="1" spans="5:5">
      <c r="E3982" s="126"/>
    </row>
    <row r="3983" customHeight="1" spans="5:5">
      <c r="E3983" s="126"/>
    </row>
    <row r="3984" customHeight="1" spans="5:5">
      <c r="E3984" s="126"/>
    </row>
    <row r="3985" customHeight="1" spans="5:5">
      <c r="E3985" s="126"/>
    </row>
    <row r="3986" customHeight="1" spans="5:5">
      <c r="E3986" s="126"/>
    </row>
    <row r="3987" customHeight="1" spans="5:5">
      <c r="E3987" s="126"/>
    </row>
    <row r="3988" customHeight="1" spans="5:5">
      <c r="E3988" s="126"/>
    </row>
    <row r="3989" customHeight="1" spans="5:5">
      <c r="E3989" s="126"/>
    </row>
    <row r="3990" customHeight="1" spans="5:5">
      <c r="E3990" s="126"/>
    </row>
    <row r="3991" customHeight="1" spans="5:5">
      <c r="E3991" s="126"/>
    </row>
    <row r="3992" customHeight="1" spans="5:5">
      <c r="E3992" s="126"/>
    </row>
    <row r="3993" customHeight="1" spans="5:5">
      <c r="E3993" s="126"/>
    </row>
    <row r="3994" customHeight="1" spans="5:5">
      <c r="E3994" s="126"/>
    </row>
    <row r="3995" customHeight="1" spans="5:5">
      <c r="E3995" s="126"/>
    </row>
    <row r="3996" customHeight="1" spans="5:5">
      <c r="E3996" s="126"/>
    </row>
    <row r="3997" customHeight="1" spans="5:5">
      <c r="E3997" s="126"/>
    </row>
    <row r="3998" customHeight="1" spans="5:5">
      <c r="E3998" s="126"/>
    </row>
    <row r="3999" customHeight="1" spans="5:5">
      <c r="E3999" s="126"/>
    </row>
    <row r="4000" customHeight="1" spans="5:5">
      <c r="E4000" s="126"/>
    </row>
    <row r="4001" customHeight="1" spans="5:5">
      <c r="E4001" s="126"/>
    </row>
    <row r="4002" customHeight="1" spans="5:5">
      <c r="E4002" s="126"/>
    </row>
    <row r="4003" customHeight="1" spans="5:5">
      <c r="E4003" s="126"/>
    </row>
    <row r="4004" customHeight="1" spans="5:5">
      <c r="E4004" s="126"/>
    </row>
    <row r="4005" customHeight="1" spans="5:5">
      <c r="E4005" s="126"/>
    </row>
    <row r="4006" customHeight="1" spans="5:5">
      <c r="E4006" s="126"/>
    </row>
    <row r="4007" customHeight="1" spans="5:5">
      <c r="E4007" s="126"/>
    </row>
    <row r="4008" customHeight="1" spans="5:5">
      <c r="E4008" s="126"/>
    </row>
    <row r="4009" customHeight="1" spans="5:5">
      <c r="E4009" s="126"/>
    </row>
    <row r="4010" customHeight="1" spans="5:5">
      <c r="E4010" s="126"/>
    </row>
    <row r="4011" customHeight="1" spans="5:5">
      <c r="E4011" s="126"/>
    </row>
    <row r="4012" customHeight="1" spans="5:5">
      <c r="E4012" s="126"/>
    </row>
    <row r="4013" customHeight="1" spans="5:5">
      <c r="E4013" s="126"/>
    </row>
    <row r="4014" customHeight="1" spans="5:5">
      <c r="E4014" s="126"/>
    </row>
    <row r="4015" customHeight="1" spans="5:5">
      <c r="E4015" s="126"/>
    </row>
    <row r="4016" customHeight="1" spans="5:5">
      <c r="E4016" s="126"/>
    </row>
    <row r="4017" customHeight="1" spans="5:5">
      <c r="E4017" s="126"/>
    </row>
    <row r="4018" customHeight="1" spans="5:5">
      <c r="E4018" s="126"/>
    </row>
    <row r="4019" customHeight="1" spans="5:5">
      <c r="E4019" s="126"/>
    </row>
    <row r="4020" customHeight="1" spans="5:5">
      <c r="E4020" s="126"/>
    </row>
    <row r="4021" customHeight="1" spans="5:5">
      <c r="E4021" s="126"/>
    </row>
    <row r="4022" customHeight="1" spans="5:5">
      <c r="E4022" s="126"/>
    </row>
    <row r="4023" customHeight="1" spans="5:5">
      <c r="E4023" s="126"/>
    </row>
    <row r="4024" customHeight="1" spans="5:5">
      <c r="E4024" s="126"/>
    </row>
    <row r="4025" customHeight="1" spans="5:5">
      <c r="E4025" s="126"/>
    </row>
    <row r="4026" customHeight="1" spans="5:5">
      <c r="E4026" s="126"/>
    </row>
    <row r="4027" customHeight="1" spans="5:5">
      <c r="E4027" s="126"/>
    </row>
    <row r="4028" customHeight="1" spans="5:5">
      <c r="E4028" s="126"/>
    </row>
    <row r="4029" customHeight="1" spans="5:5">
      <c r="E4029" s="126"/>
    </row>
    <row r="4030" customHeight="1" spans="5:5">
      <c r="E4030" s="126"/>
    </row>
    <row r="4031" customHeight="1" spans="5:5">
      <c r="E4031" s="126"/>
    </row>
    <row r="4032" customHeight="1" spans="5:5">
      <c r="E4032" s="126"/>
    </row>
    <row r="4033" customHeight="1" spans="5:5">
      <c r="E4033" s="126"/>
    </row>
    <row r="4034" customHeight="1" spans="5:5">
      <c r="E4034" s="126"/>
    </row>
    <row r="4035" customHeight="1" spans="5:5">
      <c r="E4035" s="126"/>
    </row>
    <row r="4036" customHeight="1" spans="5:5">
      <c r="E4036" s="126"/>
    </row>
    <row r="4037" customHeight="1" spans="5:5">
      <c r="E4037" s="126"/>
    </row>
    <row r="4038" customHeight="1" spans="5:5">
      <c r="E4038" s="126"/>
    </row>
    <row r="4039" customHeight="1" spans="5:5">
      <c r="E4039" s="126"/>
    </row>
    <row r="4040" customHeight="1" spans="5:5">
      <c r="E4040" s="126"/>
    </row>
    <row r="4041" customHeight="1" spans="5:5">
      <c r="E4041" s="126"/>
    </row>
    <row r="4042" customHeight="1" spans="5:5">
      <c r="E4042" s="126"/>
    </row>
    <row r="4043" customHeight="1" spans="5:5">
      <c r="E4043" s="126"/>
    </row>
    <row r="4044" customHeight="1" spans="5:5">
      <c r="E4044" s="126"/>
    </row>
    <row r="4045" customHeight="1" spans="5:5">
      <c r="E4045" s="126"/>
    </row>
    <row r="4046" customHeight="1" spans="5:5">
      <c r="E4046" s="126"/>
    </row>
    <row r="4047" customHeight="1" spans="5:5">
      <c r="E4047" s="126"/>
    </row>
    <row r="4048" customHeight="1" spans="5:5">
      <c r="E4048" s="126"/>
    </row>
    <row r="4049" customHeight="1" spans="5:5">
      <c r="E4049" s="126"/>
    </row>
    <row r="4050" customHeight="1" spans="5:5">
      <c r="E4050" s="126"/>
    </row>
    <row r="4051" customHeight="1" spans="5:5">
      <c r="E4051" s="126"/>
    </row>
    <row r="4052" customHeight="1" spans="5:5">
      <c r="E4052" s="126"/>
    </row>
    <row r="4053" customHeight="1" spans="5:5">
      <c r="E4053" s="126"/>
    </row>
    <row r="4054" customHeight="1" spans="5:5">
      <c r="E4054" s="126"/>
    </row>
    <row r="4055" customHeight="1" spans="5:5">
      <c r="E4055" s="126"/>
    </row>
    <row r="4056" customHeight="1" spans="5:5">
      <c r="E4056" s="126"/>
    </row>
    <row r="4057" customHeight="1" spans="5:5">
      <c r="E4057" s="126"/>
    </row>
    <row r="4058" customHeight="1" spans="5:5">
      <c r="E4058" s="126"/>
    </row>
    <row r="4059" customHeight="1" spans="5:5">
      <c r="E4059" s="126"/>
    </row>
    <row r="4060" customHeight="1" spans="5:5">
      <c r="E4060" s="126"/>
    </row>
    <row r="4061" customHeight="1" spans="5:5">
      <c r="E4061" s="126"/>
    </row>
    <row r="4062" customHeight="1" spans="5:5">
      <c r="E4062" s="126"/>
    </row>
    <row r="4063" customHeight="1" spans="5:5">
      <c r="E4063" s="126"/>
    </row>
    <row r="4064" customHeight="1" spans="5:5">
      <c r="E4064" s="126"/>
    </row>
    <row r="4065" customHeight="1" spans="5:5">
      <c r="E4065" s="126"/>
    </row>
    <row r="4066" customHeight="1" spans="5:5">
      <c r="E4066" s="126"/>
    </row>
    <row r="4067" customHeight="1" spans="5:5">
      <c r="E4067" s="126"/>
    </row>
    <row r="4068" customHeight="1" spans="5:5">
      <c r="E4068" s="126"/>
    </row>
    <row r="4069" customHeight="1" spans="5:5">
      <c r="E4069" s="126"/>
    </row>
    <row r="4070" customHeight="1" spans="5:5">
      <c r="E4070" s="126"/>
    </row>
    <row r="4071" customHeight="1" spans="5:5">
      <c r="E4071" s="126"/>
    </row>
    <row r="4072" customHeight="1" spans="5:5">
      <c r="E4072" s="126"/>
    </row>
    <row r="4073" customHeight="1" spans="5:5">
      <c r="E4073" s="126"/>
    </row>
    <row r="4074" customHeight="1" spans="5:5">
      <c r="E4074" s="126"/>
    </row>
    <row r="4075" customHeight="1" spans="5:5">
      <c r="E4075" s="126"/>
    </row>
    <row r="4076" customHeight="1" spans="5:5">
      <c r="E4076" s="126"/>
    </row>
    <row r="4077" customHeight="1" spans="5:5">
      <c r="E4077" s="126"/>
    </row>
    <row r="4078" customHeight="1" spans="5:5">
      <c r="E4078" s="126"/>
    </row>
    <row r="4079" customHeight="1" spans="5:5">
      <c r="E4079" s="126"/>
    </row>
    <row r="4080" customHeight="1" spans="5:5">
      <c r="E4080" s="126"/>
    </row>
    <row r="4081" customHeight="1" spans="5:5">
      <c r="E4081" s="126"/>
    </row>
    <row r="4082" customHeight="1" spans="5:5">
      <c r="E4082" s="126"/>
    </row>
    <row r="4083" customHeight="1" spans="5:5">
      <c r="E4083" s="126"/>
    </row>
    <row r="4084" customHeight="1" spans="5:5">
      <c r="E4084" s="126"/>
    </row>
    <row r="4085" customHeight="1" spans="5:5">
      <c r="E4085" s="126"/>
    </row>
    <row r="4086" customHeight="1" spans="5:5">
      <c r="E4086" s="126"/>
    </row>
    <row r="4087" customHeight="1" spans="5:5">
      <c r="E4087" s="126"/>
    </row>
    <row r="4088" customHeight="1" spans="5:5">
      <c r="E4088" s="126"/>
    </row>
    <row r="4089" customHeight="1" spans="5:5">
      <c r="E4089" s="126"/>
    </row>
    <row r="4090" customHeight="1" spans="5:5">
      <c r="E4090" s="126"/>
    </row>
    <row r="4091" customHeight="1" spans="5:5">
      <c r="E4091" s="126"/>
    </row>
    <row r="4092" customHeight="1" spans="5:5">
      <c r="E4092" s="126"/>
    </row>
    <row r="4093" customHeight="1" spans="5:5">
      <c r="E4093" s="126"/>
    </row>
    <row r="4094" customHeight="1" spans="5:5">
      <c r="E4094" s="126"/>
    </row>
    <row r="4095" customHeight="1" spans="5:5">
      <c r="E4095" s="126"/>
    </row>
    <row r="4096" customHeight="1" spans="5:5">
      <c r="E4096" s="126"/>
    </row>
    <row r="4097" customHeight="1" spans="5:5">
      <c r="E4097" s="126"/>
    </row>
    <row r="4098" customHeight="1" spans="5:5">
      <c r="E4098" s="126"/>
    </row>
    <row r="4099" customHeight="1" spans="5:5">
      <c r="E4099" s="126"/>
    </row>
    <row r="4100" customHeight="1" spans="5:5">
      <c r="E4100" s="126"/>
    </row>
    <row r="4101" customHeight="1" spans="5:5">
      <c r="E4101" s="126"/>
    </row>
    <row r="4102" customHeight="1" spans="5:5">
      <c r="E4102" s="126"/>
    </row>
    <row r="4103" customHeight="1" spans="5:5">
      <c r="E4103" s="126"/>
    </row>
    <row r="4104" customHeight="1" spans="5:5">
      <c r="E4104" s="126"/>
    </row>
    <row r="4105" customHeight="1" spans="5:5">
      <c r="E4105" s="126"/>
    </row>
    <row r="4106" customHeight="1" spans="5:5">
      <c r="E4106" s="126"/>
    </row>
    <row r="4107" customHeight="1" spans="5:5">
      <c r="E4107" s="126"/>
    </row>
    <row r="4108" customHeight="1" spans="5:5">
      <c r="E4108" s="126"/>
    </row>
    <row r="4109" customHeight="1" spans="5:5">
      <c r="E4109" s="126"/>
    </row>
    <row r="4110" customHeight="1" spans="5:5">
      <c r="E4110" s="126"/>
    </row>
    <row r="4111" customHeight="1" spans="5:5">
      <c r="E4111" s="126"/>
    </row>
    <row r="4112" customHeight="1" spans="5:5">
      <c r="E4112" s="126"/>
    </row>
    <row r="4113" customHeight="1" spans="5:5">
      <c r="E4113" s="126"/>
    </row>
    <row r="4114" customHeight="1" spans="5:5">
      <c r="E4114" s="126"/>
    </row>
    <row r="4115" customHeight="1" spans="5:5">
      <c r="E4115" s="126"/>
    </row>
    <row r="4116" customHeight="1" spans="5:5">
      <c r="E4116" s="126"/>
    </row>
    <row r="4117" customHeight="1" spans="5:5">
      <c r="E4117" s="126"/>
    </row>
    <row r="4118" customHeight="1" spans="5:5">
      <c r="E4118" s="126"/>
    </row>
    <row r="4119" customHeight="1" spans="5:5">
      <c r="E4119" s="126"/>
    </row>
    <row r="4120" customHeight="1" spans="5:5">
      <c r="E4120" s="126"/>
    </row>
    <row r="4121" customHeight="1" spans="5:5">
      <c r="E4121" s="126"/>
    </row>
    <row r="4122" customHeight="1" spans="5:5">
      <c r="E4122" s="126"/>
    </row>
    <row r="4123" customHeight="1" spans="5:5">
      <c r="E4123" s="126"/>
    </row>
    <row r="4124" customHeight="1" spans="5:5">
      <c r="E4124" s="126"/>
    </row>
    <row r="4125" customHeight="1" spans="5:5">
      <c r="E4125" s="126"/>
    </row>
    <row r="4126" customHeight="1" spans="5:5">
      <c r="E4126" s="126"/>
    </row>
    <row r="4127" customHeight="1" spans="5:5">
      <c r="E4127" s="126"/>
    </row>
    <row r="4128" customHeight="1" spans="5:5">
      <c r="E4128" s="126"/>
    </row>
    <row r="4129" customHeight="1" spans="5:5">
      <c r="E4129" s="126"/>
    </row>
    <row r="4130" customHeight="1" spans="5:5">
      <c r="E4130" s="126"/>
    </row>
    <row r="4131" customHeight="1" spans="5:5">
      <c r="E4131" s="126"/>
    </row>
    <row r="4132" customHeight="1" spans="5:5">
      <c r="E4132" s="126"/>
    </row>
    <row r="4133" customHeight="1" spans="5:5">
      <c r="E4133" s="126"/>
    </row>
    <row r="4134" customHeight="1" spans="5:5">
      <c r="E4134" s="126"/>
    </row>
    <row r="4135" customHeight="1" spans="5:5">
      <c r="E4135" s="126"/>
    </row>
    <row r="4136" customHeight="1" spans="5:5">
      <c r="E4136" s="126"/>
    </row>
    <row r="4137" customHeight="1" spans="5:5">
      <c r="E4137" s="126"/>
    </row>
    <row r="4138" customHeight="1" spans="5:5">
      <c r="E4138" s="126"/>
    </row>
    <row r="4139" customHeight="1" spans="5:5">
      <c r="E4139" s="126"/>
    </row>
    <row r="4140" customHeight="1" spans="5:5">
      <c r="E4140" s="126"/>
    </row>
    <row r="4141" customHeight="1" spans="5:5">
      <c r="E4141" s="126"/>
    </row>
    <row r="4142" customHeight="1" spans="5:5">
      <c r="E4142" s="126"/>
    </row>
    <row r="4143" customHeight="1" spans="5:5">
      <c r="E4143" s="126"/>
    </row>
    <row r="4144" customHeight="1" spans="5:5">
      <c r="E4144" s="126"/>
    </row>
    <row r="4145" customHeight="1" spans="5:5">
      <c r="E4145" s="126"/>
    </row>
    <row r="4146" customHeight="1" spans="5:5">
      <c r="E4146" s="126"/>
    </row>
    <row r="4147" customHeight="1" spans="5:5">
      <c r="E4147" s="126"/>
    </row>
    <row r="4148" customHeight="1" spans="5:5">
      <c r="E4148" s="126"/>
    </row>
    <row r="4149" customHeight="1" spans="5:5">
      <c r="E4149" s="126"/>
    </row>
    <row r="4150" customHeight="1" spans="5:5">
      <c r="E4150" s="126"/>
    </row>
    <row r="4151" customHeight="1" spans="5:5">
      <c r="E4151" s="126"/>
    </row>
    <row r="4152" customHeight="1" spans="5:5">
      <c r="E4152" s="126"/>
    </row>
    <row r="4153" customHeight="1" spans="5:5">
      <c r="E4153" s="126"/>
    </row>
    <row r="4154" customHeight="1" spans="5:5">
      <c r="E4154" s="126"/>
    </row>
    <row r="4155" customHeight="1" spans="5:5">
      <c r="E4155" s="126"/>
    </row>
    <row r="4156" customHeight="1" spans="5:5">
      <c r="E4156" s="126"/>
    </row>
    <row r="4157" customHeight="1" spans="5:5">
      <c r="E4157" s="126"/>
    </row>
    <row r="4158" customHeight="1" spans="5:5">
      <c r="E4158" s="126"/>
    </row>
    <row r="4159" customHeight="1" spans="5:5">
      <c r="E4159" s="126"/>
    </row>
    <row r="4160" customHeight="1" spans="5:5">
      <c r="E4160" s="126"/>
    </row>
    <row r="4161" customHeight="1" spans="5:5">
      <c r="E4161" s="126"/>
    </row>
    <row r="4162" customHeight="1" spans="5:5">
      <c r="E4162" s="126"/>
    </row>
    <row r="4163" customHeight="1" spans="5:5">
      <c r="E4163" s="126"/>
    </row>
    <row r="4164" customHeight="1" spans="5:5">
      <c r="E4164" s="126"/>
    </row>
    <row r="4165" customHeight="1" spans="5:5">
      <c r="E4165" s="126"/>
    </row>
    <row r="4166" customHeight="1" spans="5:5">
      <c r="E4166" s="126"/>
    </row>
    <row r="4167" customHeight="1" spans="5:5">
      <c r="E4167" s="126"/>
    </row>
    <row r="4168" customHeight="1" spans="5:5">
      <c r="E4168" s="126"/>
    </row>
    <row r="4169" customHeight="1" spans="5:5">
      <c r="E4169" s="126"/>
    </row>
    <row r="4170" customHeight="1" spans="5:5">
      <c r="E4170" s="126"/>
    </row>
    <row r="4171" customHeight="1" spans="5:5">
      <c r="E4171" s="126"/>
    </row>
    <row r="4172" customHeight="1" spans="5:5">
      <c r="E4172" s="126"/>
    </row>
    <row r="4173" customHeight="1" spans="5:5">
      <c r="E4173" s="126"/>
    </row>
    <row r="4174" customHeight="1" spans="5:5">
      <c r="E4174" s="126"/>
    </row>
    <row r="4175" customHeight="1" spans="5:5">
      <c r="E4175" s="126"/>
    </row>
    <row r="4176" customHeight="1" spans="5:5">
      <c r="E4176" s="126"/>
    </row>
    <row r="4177" customHeight="1" spans="5:5">
      <c r="E4177" s="126"/>
    </row>
    <row r="4178" customHeight="1" spans="5:5">
      <c r="E4178" s="126"/>
    </row>
    <row r="4179" customHeight="1" spans="5:5">
      <c r="E4179" s="126"/>
    </row>
    <row r="4180" customHeight="1" spans="5:5">
      <c r="E4180" s="126"/>
    </row>
    <row r="4181" customHeight="1" spans="5:5">
      <c r="E4181" s="126"/>
    </row>
    <row r="4182" customHeight="1" spans="5:5">
      <c r="E4182" s="126"/>
    </row>
    <row r="4183" customHeight="1" spans="5:5">
      <c r="E4183" s="126"/>
    </row>
    <row r="4184" customHeight="1" spans="5:5">
      <c r="E4184" s="126"/>
    </row>
    <row r="4185" customHeight="1" spans="5:5">
      <c r="E4185" s="126"/>
    </row>
    <row r="4186" customHeight="1" spans="5:5">
      <c r="E4186" s="126"/>
    </row>
    <row r="4187" customHeight="1" spans="5:5">
      <c r="E4187" s="126"/>
    </row>
    <row r="4188" customHeight="1" spans="5:5">
      <c r="E4188" s="126"/>
    </row>
    <row r="4189" customHeight="1" spans="5:5">
      <c r="E4189" s="126"/>
    </row>
    <row r="4190" customHeight="1" spans="5:5">
      <c r="E4190" s="126"/>
    </row>
    <row r="4191" customHeight="1" spans="5:5">
      <c r="E4191" s="126"/>
    </row>
    <row r="4192" customHeight="1" spans="5:5">
      <c r="E4192" s="126"/>
    </row>
    <row r="4193" customHeight="1" spans="5:5">
      <c r="E4193" s="126"/>
    </row>
    <row r="4194" customHeight="1" spans="5:5">
      <c r="E4194" s="126"/>
    </row>
    <row r="4195" customHeight="1" spans="5:5">
      <c r="E4195" s="126"/>
    </row>
    <row r="4196" customHeight="1" spans="5:5">
      <c r="E4196" s="126"/>
    </row>
    <row r="4197" customHeight="1" spans="5:5">
      <c r="E4197" s="126"/>
    </row>
    <row r="4198" customHeight="1" spans="5:5">
      <c r="E4198" s="126"/>
    </row>
    <row r="4199" customHeight="1" spans="5:5">
      <c r="E4199" s="126"/>
    </row>
    <row r="4200" customHeight="1" spans="5:5">
      <c r="E4200" s="126"/>
    </row>
    <row r="4201" customHeight="1" spans="5:5">
      <c r="E4201" s="126"/>
    </row>
    <row r="4202" customHeight="1" spans="5:5">
      <c r="E4202" s="126"/>
    </row>
    <row r="4203" customHeight="1" spans="5:5">
      <c r="E4203" s="126"/>
    </row>
    <row r="4204" customHeight="1" spans="5:5">
      <c r="E4204" s="126"/>
    </row>
    <row r="4205" customHeight="1" spans="5:5">
      <c r="E4205" s="126"/>
    </row>
    <row r="4206" customHeight="1" spans="5:5">
      <c r="E4206" s="126"/>
    </row>
    <row r="4207" customHeight="1" spans="5:5">
      <c r="E4207" s="126"/>
    </row>
    <row r="4208" customHeight="1" spans="5:5">
      <c r="E4208" s="126"/>
    </row>
    <row r="4209" customHeight="1" spans="5:5">
      <c r="E4209" s="126"/>
    </row>
    <row r="4210" customHeight="1" spans="5:5">
      <c r="E4210" s="126"/>
    </row>
    <row r="4211" customHeight="1" spans="5:5">
      <c r="E4211" s="126"/>
    </row>
    <row r="4212" customHeight="1" spans="5:5">
      <c r="E4212" s="126"/>
    </row>
    <row r="4213" customHeight="1" spans="5:5">
      <c r="E4213" s="126"/>
    </row>
    <row r="4214" customHeight="1" spans="5:5">
      <c r="E4214" s="126"/>
    </row>
    <row r="4215" customHeight="1" spans="5:5">
      <c r="E4215" s="126"/>
    </row>
    <row r="4216" customHeight="1" spans="5:5">
      <c r="E4216" s="126"/>
    </row>
    <row r="4217" customHeight="1" spans="5:5">
      <c r="E4217" s="126"/>
    </row>
    <row r="4218" customHeight="1" spans="5:5">
      <c r="E4218" s="126"/>
    </row>
    <row r="4219" customHeight="1" spans="5:5">
      <c r="E4219" s="126"/>
    </row>
    <row r="4220" customHeight="1" spans="5:5">
      <c r="E4220" s="126"/>
    </row>
    <row r="4221" customHeight="1" spans="5:5">
      <c r="E4221" s="126"/>
    </row>
    <row r="4222" customHeight="1" spans="5:5">
      <c r="E4222" s="126"/>
    </row>
    <row r="4223" customHeight="1" spans="5:5">
      <c r="E4223" s="126"/>
    </row>
    <row r="4224" customHeight="1" spans="5:5">
      <c r="E4224" s="126"/>
    </row>
    <row r="4225" customHeight="1" spans="5:5">
      <c r="E4225" s="126"/>
    </row>
    <row r="4226" customHeight="1" spans="5:5">
      <c r="E4226" s="126"/>
    </row>
    <row r="4227" customHeight="1" spans="5:5">
      <c r="E4227" s="126"/>
    </row>
    <row r="4228" customHeight="1" spans="5:5">
      <c r="E4228" s="126"/>
    </row>
    <row r="4229" customHeight="1" spans="5:5">
      <c r="E4229" s="126"/>
    </row>
    <row r="4230" customHeight="1" spans="5:5">
      <c r="E4230" s="126"/>
    </row>
    <row r="4231" customHeight="1" spans="5:5">
      <c r="E4231" s="126"/>
    </row>
    <row r="4232" customHeight="1" spans="5:5">
      <c r="E4232" s="126"/>
    </row>
    <row r="4233" customHeight="1" spans="5:5">
      <c r="E4233" s="126"/>
    </row>
    <row r="4234" customHeight="1" spans="5:5">
      <c r="E4234" s="126"/>
    </row>
    <row r="4235" customHeight="1" spans="5:5">
      <c r="E4235" s="126"/>
    </row>
    <row r="4236" customHeight="1" spans="5:5">
      <c r="E4236" s="126"/>
    </row>
    <row r="4237" customHeight="1" spans="5:5">
      <c r="E4237" s="126"/>
    </row>
    <row r="4238" customHeight="1" spans="5:5">
      <c r="E4238" s="126"/>
    </row>
    <row r="4239" customHeight="1" spans="5:5">
      <c r="E4239" s="126"/>
    </row>
    <row r="4240" customHeight="1" spans="5:5">
      <c r="E4240" s="126"/>
    </row>
    <row r="4241" customHeight="1" spans="5:5">
      <c r="E4241" s="126"/>
    </row>
    <row r="4242" customHeight="1" spans="5:5">
      <c r="E4242" s="126"/>
    </row>
    <row r="4243" customHeight="1" spans="5:5">
      <c r="E4243" s="126"/>
    </row>
    <row r="4244" customHeight="1" spans="5:5">
      <c r="E4244" s="126"/>
    </row>
    <row r="4245" customHeight="1" spans="5:5">
      <c r="E4245" s="126"/>
    </row>
    <row r="4246" customHeight="1" spans="5:5">
      <c r="E4246" s="126"/>
    </row>
    <row r="4247" customHeight="1" spans="5:5">
      <c r="E4247" s="126"/>
    </row>
    <row r="4248" customHeight="1" spans="5:5">
      <c r="E4248" s="126"/>
    </row>
    <row r="4249" customHeight="1" spans="5:5">
      <c r="E4249" s="126"/>
    </row>
    <row r="4250" customHeight="1" spans="5:5">
      <c r="E4250" s="126"/>
    </row>
    <row r="4251" customHeight="1" spans="5:5">
      <c r="E4251" s="126"/>
    </row>
    <row r="4252" customHeight="1" spans="5:5">
      <c r="E4252" s="126"/>
    </row>
    <row r="4253" customHeight="1" spans="5:5">
      <c r="E4253" s="126"/>
    </row>
    <row r="4254" customHeight="1" spans="5:5">
      <c r="E4254" s="126"/>
    </row>
    <row r="4255" customHeight="1" spans="5:5">
      <c r="E4255" s="126"/>
    </row>
    <row r="4256" customHeight="1" spans="5:5">
      <c r="E4256" s="126"/>
    </row>
    <row r="4257" customHeight="1" spans="5:5">
      <c r="E4257" s="126"/>
    </row>
    <row r="4258" customHeight="1" spans="5:5">
      <c r="E4258" s="126"/>
    </row>
    <row r="4259" customHeight="1" spans="5:5">
      <c r="E4259" s="126"/>
    </row>
    <row r="4260" customHeight="1" spans="5:5">
      <c r="E4260" s="126"/>
    </row>
    <row r="4261" customHeight="1" spans="5:5">
      <c r="E4261" s="126"/>
    </row>
    <row r="4262" customHeight="1" spans="5:5">
      <c r="E4262" s="126"/>
    </row>
    <row r="4263" customHeight="1" spans="5:5">
      <c r="E4263" s="126"/>
    </row>
    <row r="4264" customHeight="1" spans="5:5">
      <c r="E4264" s="126"/>
    </row>
    <row r="4265" customHeight="1" spans="5:5">
      <c r="E4265" s="126"/>
    </row>
    <row r="4266" customHeight="1" spans="5:5">
      <c r="E4266" s="126"/>
    </row>
    <row r="4267" customHeight="1" spans="5:5">
      <c r="E4267" s="126"/>
    </row>
    <row r="4268" customHeight="1" spans="5:5">
      <c r="E4268" s="126"/>
    </row>
    <row r="4269" customHeight="1" spans="5:5">
      <c r="E4269" s="126"/>
    </row>
    <row r="4270" customHeight="1" spans="5:5">
      <c r="E4270" s="126"/>
    </row>
    <row r="4271" customHeight="1" spans="5:5">
      <c r="E4271" s="126"/>
    </row>
    <row r="4272" customHeight="1" spans="5:5">
      <c r="E4272" s="126"/>
    </row>
    <row r="4273" customHeight="1" spans="5:5">
      <c r="E4273" s="126"/>
    </row>
    <row r="4274" customHeight="1" spans="5:5">
      <c r="E4274" s="126"/>
    </row>
    <row r="4275" customHeight="1" spans="5:5">
      <c r="E4275" s="126"/>
    </row>
    <row r="4276" customHeight="1" spans="5:5">
      <c r="E4276" s="126"/>
    </row>
    <row r="4277" customHeight="1" spans="5:5">
      <c r="E4277" s="126"/>
    </row>
    <row r="4278" customHeight="1" spans="5:5">
      <c r="E4278" s="126"/>
    </row>
    <row r="4279" customHeight="1" spans="5:5">
      <c r="E4279" s="126"/>
    </row>
    <row r="4280" customHeight="1" spans="5:5">
      <c r="E4280" s="126"/>
    </row>
    <row r="4281" customHeight="1" spans="5:5">
      <c r="E4281" s="126"/>
    </row>
    <row r="4282" customHeight="1" spans="5:5">
      <c r="E4282" s="126"/>
    </row>
    <row r="4283" customHeight="1" spans="5:5">
      <c r="E4283" s="126"/>
    </row>
    <row r="4284" customHeight="1" spans="5:5">
      <c r="E4284" s="126"/>
    </row>
    <row r="4285" customHeight="1" spans="5:5">
      <c r="E4285" s="126"/>
    </row>
    <row r="4286" customHeight="1" spans="5:5">
      <c r="E4286" s="126"/>
    </row>
    <row r="4287" customHeight="1" spans="5:5">
      <c r="E4287" s="126"/>
    </row>
    <row r="4288" customHeight="1" spans="5:5">
      <c r="E4288" s="126"/>
    </row>
    <row r="4289" customHeight="1" spans="5:5">
      <c r="E4289" s="126"/>
    </row>
    <row r="4290" customHeight="1" spans="5:5">
      <c r="E4290" s="126"/>
    </row>
    <row r="4291" customHeight="1" spans="5:5">
      <c r="E4291" s="126"/>
    </row>
    <row r="4292" customHeight="1" spans="5:5">
      <c r="E4292" s="126"/>
    </row>
    <row r="4293" customHeight="1" spans="5:5">
      <c r="E4293" s="126"/>
    </row>
    <row r="4294" customHeight="1" spans="5:5">
      <c r="E4294" s="126"/>
    </row>
    <row r="4295" customHeight="1" spans="5:5">
      <c r="E4295" s="126"/>
    </row>
    <row r="4296" customHeight="1" spans="5:5">
      <c r="E4296" s="126"/>
    </row>
    <row r="4297" customHeight="1" spans="5:5">
      <c r="E4297" s="126"/>
    </row>
    <row r="4298" customHeight="1" spans="5:5">
      <c r="E4298" s="126"/>
    </row>
    <row r="4299" customHeight="1" spans="5:5">
      <c r="E4299" s="126"/>
    </row>
    <row r="4300" customHeight="1" spans="5:5">
      <c r="E4300" s="126"/>
    </row>
    <row r="4301" customHeight="1" spans="5:5">
      <c r="E4301" s="126"/>
    </row>
    <row r="4302" customHeight="1" spans="5:5">
      <c r="E4302" s="126"/>
    </row>
    <row r="4303" customHeight="1" spans="5:5">
      <c r="E4303" s="126"/>
    </row>
    <row r="4304" customHeight="1" spans="5:5">
      <c r="E4304" s="126"/>
    </row>
    <row r="4305" customHeight="1" spans="5:5">
      <c r="E4305" s="126"/>
    </row>
    <row r="4306" customHeight="1" spans="5:5">
      <c r="E4306" s="126"/>
    </row>
    <row r="4307" customHeight="1" spans="5:5">
      <c r="E4307" s="126"/>
    </row>
    <row r="4308" customHeight="1" spans="5:5">
      <c r="E4308" s="126"/>
    </row>
    <row r="4309" customHeight="1" spans="5:5">
      <c r="E4309" s="126"/>
    </row>
    <row r="4310" customHeight="1" spans="5:5">
      <c r="E4310" s="126"/>
    </row>
    <row r="4311" customHeight="1" spans="5:5">
      <c r="E4311" s="126"/>
    </row>
    <row r="4312" customHeight="1" spans="5:5">
      <c r="E4312" s="126"/>
    </row>
    <row r="4313" customHeight="1" spans="5:5">
      <c r="E4313" s="126"/>
    </row>
    <row r="4314" customHeight="1" spans="5:5">
      <c r="E4314" s="126"/>
    </row>
    <row r="4315" customHeight="1" spans="5:5">
      <c r="E4315" s="126"/>
    </row>
    <row r="4316" customHeight="1" spans="5:5">
      <c r="E4316" s="126"/>
    </row>
    <row r="4317" customHeight="1" spans="5:5">
      <c r="E4317" s="126"/>
    </row>
    <row r="4318" customHeight="1" spans="5:5">
      <c r="E4318" s="126"/>
    </row>
    <row r="4319" customHeight="1" spans="5:5">
      <c r="E4319" s="126"/>
    </row>
    <row r="4320" customHeight="1" spans="5:5">
      <c r="E4320" s="126"/>
    </row>
    <row r="4321" customHeight="1" spans="5:5">
      <c r="E4321" s="126"/>
    </row>
    <row r="4322" customHeight="1" spans="5:5">
      <c r="E4322" s="126"/>
    </row>
    <row r="4323" customHeight="1" spans="5:5">
      <c r="E4323" s="126"/>
    </row>
    <row r="4324" customHeight="1" spans="5:5">
      <c r="E4324" s="126"/>
    </row>
    <row r="4325" customHeight="1" spans="5:5">
      <c r="E4325" s="126"/>
    </row>
    <row r="4326" customHeight="1" spans="5:5">
      <c r="E4326" s="126"/>
    </row>
    <row r="4327" customHeight="1" spans="5:5">
      <c r="E4327" s="126"/>
    </row>
    <row r="4328" customHeight="1" spans="5:5">
      <c r="E4328" s="126"/>
    </row>
    <row r="4329" customHeight="1" spans="5:5">
      <c r="E4329" s="126"/>
    </row>
    <row r="4330" customHeight="1" spans="5:5">
      <c r="E4330" s="126"/>
    </row>
    <row r="4331" customHeight="1" spans="5:5">
      <c r="E4331" s="126"/>
    </row>
    <row r="4332" customHeight="1" spans="5:5">
      <c r="E4332" s="126"/>
    </row>
    <row r="4333" customHeight="1" spans="5:5">
      <c r="E4333" s="126"/>
    </row>
    <row r="4334" customHeight="1" spans="5:5">
      <c r="E4334" s="126"/>
    </row>
    <row r="4335" customHeight="1" spans="5:5">
      <c r="E4335" s="126"/>
    </row>
    <row r="4336" customHeight="1" spans="5:5">
      <c r="E4336" s="126"/>
    </row>
    <row r="4337" customHeight="1" spans="5:5">
      <c r="E4337" s="126"/>
    </row>
    <row r="4338" customHeight="1" spans="5:5">
      <c r="E4338" s="126"/>
    </row>
    <row r="4339" customHeight="1" spans="5:5">
      <c r="E4339" s="126"/>
    </row>
    <row r="4340" customHeight="1" spans="5:5">
      <c r="E4340" s="126"/>
    </row>
    <row r="4341" customHeight="1" spans="5:5">
      <c r="E4341" s="126"/>
    </row>
    <row r="4342" customHeight="1" spans="5:5">
      <c r="E4342" s="126"/>
    </row>
    <row r="4343" customHeight="1" spans="5:5">
      <c r="E4343" s="126"/>
    </row>
    <row r="4344" customHeight="1" spans="5:5">
      <c r="E4344" s="126"/>
    </row>
    <row r="4345" customHeight="1" spans="5:5">
      <c r="E4345" s="126"/>
    </row>
    <row r="4346" customHeight="1" spans="5:5">
      <c r="E4346" s="126"/>
    </row>
    <row r="4347" customHeight="1" spans="5:5">
      <c r="E4347" s="126"/>
    </row>
    <row r="4348" customHeight="1" spans="5:5">
      <c r="E4348" s="126"/>
    </row>
    <row r="4349" customHeight="1" spans="5:5">
      <c r="E4349" s="126"/>
    </row>
    <row r="4350" customHeight="1" spans="5:5">
      <c r="E4350" s="126"/>
    </row>
    <row r="4351" customHeight="1" spans="5:5">
      <c r="E4351" s="126"/>
    </row>
    <row r="4352" customHeight="1" spans="5:5">
      <c r="E4352" s="126"/>
    </row>
    <row r="4353" customHeight="1" spans="5:5">
      <c r="E4353" s="126"/>
    </row>
    <row r="4354" customHeight="1" spans="5:5">
      <c r="E4354" s="126"/>
    </row>
    <row r="4355" customHeight="1" spans="5:5">
      <c r="E4355" s="126"/>
    </row>
    <row r="4356" customHeight="1" spans="5:5">
      <c r="E4356" s="126"/>
    </row>
    <row r="4357" customHeight="1" spans="5:5">
      <c r="E4357" s="126"/>
    </row>
    <row r="4358" customHeight="1" spans="5:5">
      <c r="E4358" s="126"/>
    </row>
    <row r="4359" customHeight="1" spans="5:5">
      <c r="E4359" s="126"/>
    </row>
    <row r="4360" customHeight="1" spans="5:5">
      <c r="E4360" s="126"/>
    </row>
    <row r="4361" customHeight="1" spans="5:5">
      <c r="E4361" s="126"/>
    </row>
    <row r="4362" customHeight="1" spans="5:5">
      <c r="E4362" s="126"/>
    </row>
    <row r="4363" customHeight="1" spans="5:5">
      <c r="E4363" s="126"/>
    </row>
    <row r="4364" customHeight="1" spans="5:5">
      <c r="E4364" s="126"/>
    </row>
    <row r="4365" customHeight="1" spans="5:5">
      <c r="E4365" s="126"/>
    </row>
    <row r="4366" customHeight="1" spans="5:5">
      <c r="E4366" s="126"/>
    </row>
    <row r="4367" customHeight="1" spans="5:5">
      <c r="E4367" s="126"/>
    </row>
    <row r="4368" customHeight="1" spans="5:5">
      <c r="E4368" s="126"/>
    </row>
    <row r="4369" customHeight="1" spans="5:5">
      <c r="E4369" s="126"/>
    </row>
    <row r="4370" customHeight="1" spans="5:5">
      <c r="E4370" s="126"/>
    </row>
    <row r="4371" customHeight="1" spans="5:5">
      <c r="E4371" s="126"/>
    </row>
    <row r="4372" customHeight="1" spans="5:5">
      <c r="E4372" s="126"/>
    </row>
    <row r="4373" customHeight="1" spans="5:5">
      <c r="E4373" s="126"/>
    </row>
    <row r="4374" customHeight="1" spans="5:5">
      <c r="E4374" s="126"/>
    </row>
    <row r="4375" customHeight="1" spans="5:5">
      <c r="E4375" s="126"/>
    </row>
    <row r="4376" customHeight="1" spans="5:5">
      <c r="E4376" s="126"/>
    </row>
    <row r="4377" customHeight="1" spans="5:5">
      <c r="E4377" s="126"/>
    </row>
    <row r="4378" customHeight="1" spans="5:5">
      <c r="E4378" s="126"/>
    </row>
    <row r="4379" customHeight="1" spans="5:5">
      <c r="E4379" s="126"/>
    </row>
    <row r="4380" customHeight="1" spans="5:5">
      <c r="E4380" s="126"/>
    </row>
    <row r="4381" customHeight="1" spans="5:5">
      <c r="E4381" s="126"/>
    </row>
    <row r="4382" customHeight="1" spans="5:5">
      <c r="E4382" s="126"/>
    </row>
    <row r="4383" customHeight="1" spans="5:5">
      <c r="E4383" s="126"/>
    </row>
    <row r="4384" customHeight="1" spans="5:5">
      <c r="E4384" s="126"/>
    </row>
    <row r="4385" customHeight="1" spans="5:5">
      <c r="E4385" s="126"/>
    </row>
    <row r="4386" customHeight="1" spans="5:5">
      <c r="E4386" s="126"/>
    </row>
    <row r="4387" customHeight="1" spans="5:5">
      <c r="E4387" s="126"/>
    </row>
    <row r="4388" customHeight="1" spans="5:5">
      <c r="E4388" s="126"/>
    </row>
    <row r="4389" customHeight="1" spans="5:5">
      <c r="E4389" s="126"/>
    </row>
    <row r="4390" customHeight="1" spans="5:5">
      <c r="E4390" s="126"/>
    </row>
    <row r="4391" customHeight="1" spans="5:5">
      <c r="E4391" s="126"/>
    </row>
    <row r="4392" customHeight="1" spans="5:5">
      <c r="E4392" s="126"/>
    </row>
    <row r="4393" customHeight="1" spans="5:5">
      <c r="E4393" s="126"/>
    </row>
    <row r="4394" customHeight="1" spans="5:5">
      <c r="E4394" s="126"/>
    </row>
    <row r="4395" customHeight="1" spans="5:5">
      <c r="E4395" s="126"/>
    </row>
    <row r="4396" customHeight="1" spans="5:5">
      <c r="E4396" s="126"/>
    </row>
    <row r="4397" customHeight="1" spans="5:5">
      <c r="E4397" s="126"/>
    </row>
    <row r="4398" customHeight="1" spans="5:5">
      <c r="E4398" s="126"/>
    </row>
    <row r="4399" customHeight="1" spans="5:5">
      <c r="E4399" s="126"/>
    </row>
    <row r="4400" customHeight="1" spans="5:5">
      <c r="E4400" s="126"/>
    </row>
    <row r="4401" customHeight="1" spans="5:5">
      <c r="E4401" s="126"/>
    </row>
    <row r="4402" customHeight="1" spans="5:5">
      <c r="E4402" s="126"/>
    </row>
    <row r="4403" customHeight="1" spans="5:5">
      <c r="E4403" s="126"/>
    </row>
    <row r="4404" customHeight="1" spans="5:5">
      <c r="E4404" s="126"/>
    </row>
    <row r="4405" customHeight="1" spans="5:5">
      <c r="E4405" s="126"/>
    </row>
    <row r="4406" customHeight="1" spans="5:5">
      <c r="E4406" s="126"/>
    </row>
    <row r="4407" customHeight="1" spans="5:5">
      <c r="E4407" s="126"/>
    </row>
    <row r="4408" customHeight="1" spans="5:5">
      <c r="E4408" s="126"/>
    </row>
    <row r="4409" customHeight="1" spans="5:5">
      <c r="E4409" s="126"/>
    </row>
    <row r="4410" customHeight="1" spans="5:5">
      <c r="E4410" s="126"/>
    </row>
    <row r="4411" customHeight="1" spans="5:5">
      <c r="E4411" s="126"/>
    </row>
    <row r="4412" customHeight="1" spans="5:5">
      <c r="E4412" s="126"/>
    </row>
    <row r="4413" customHeight="1" spans="5:5">
      <c r="E4413" s="126"/>
    </row>
    <row r="4414" customHeight="1" spans="5:5">
      <c r="E4414" s="126"/>
    </row>
    <row r="4415" customHeight="1" spans="5:5">
      <c r="E4415" s="126"/>
    </row>
    <row r="4416" customHeight="1" spans="5:5">
      <c r="E4416" s="126"/>
    </row>
    <row r="4417" customHeight="1" spans="5:5">
      <c r="E4417" s="126"/>
    </row>
    <row r="4418" customHeight="1" spans="5:5">
      <c r="E4418" s="126"/>
    </row>
    <row r="4419" customHeight="1" spans="5:5">
      <c r="E4419" s="126"/>
    </row>
    <row r="4420" customHeight="1" spans="5:5">
      <c r="E4420" s="126"/>
    </row>
    <row r="4421" customHeight="1" spans="5:5">
      <c r="E4421" s="126"/>
    </row>
    <row r="4422" customHeight="1" spans="5:5">
      <c r="E4422" s="126"/>
    </row>
    <row r="4423" customHeight="1" spans="5:5">
      <c r="E4423" s="126"/>
    </row>
    <row r="4424" customHeight="1" spans="5:5">
      <c r="E4424" s="126"/>
    </row>
    <row r="4425" customHeight="1" spans="5:5">
      <c r="E4425" s="126"/>
    </row>
    <row r="4426" customHeight="1" spans="5:5">
      <c r="E4426" s="126"/>
    </row>
    <row r="4427" customHeight="1" spans="5:5">
      <c r="E4427" s="126"/>
    </row>
    <row r="4428" customHeight="1" spans="5:5">
      <c r="E4428" s="126"/>
    </row>
    <row r="4429" customHeight="1" spans="5:5">
      <c r="E4429" s="126"/>
    </row>
    <row r="4430" customHeight="1" spans="5:5">
      <c r="E4430" s="126"/>
    </row>
    <row r="4431" customHeight="1" spans="5:5">
      <c r="E4431" s="126"/>
    </row>
    <row r="4432" customHeight="1" spans="5:5">
      <c r="E4432" s="126"/>
    </row>
    <row r="4433" customHeight="1" spans="5:5">
      <c r="E4433" s="126"/>
    </row>
    <row r="4434" customHeight="1" spans="5:5">
      <c r="E4434" s="126"/>
    </row>
    <row r="4435" customHeight="1" spans="5:5">
      <c r="E4435" s="126"/>
    </row>
    <row r="4436" customHeight="1" spans="5:5">
      <c r="E4436" s="126"/>
    </row>
    <row r="4437" customHeight="1" spans="5:5">
      <c r="E4437" s="126"/>
    </row>
    <row r="4438" customHeight="1" spans="5:5">
      <c r="E4438" s="126"/>
    </row>
    <row r="4439" customHeight="1" spans="5:5">
      <c r="E4439" s="126"/>
    </row>
    <row r="4440" customHeight="1" spans="5:5">
      <c r="E4440" s="126"/>
    </row>
    <row r="4441" customHeight="1" spans="5:5">
      <c r="E4441" s="126"/>
    </row>
    <row r="4442" customHeight="1" spans="5:5">
      <c r="E4442" s="126"/>
    </row>
    <row r="4443" customHeight="1" spans="5:5">
      <c r="E4443" s="126"/>
    </row>
    <row r="4444" customHeight="1" spans="5:5">
      <c r="E4444" s="126"/>
    </row>
    <row r="4445" customHeight="1" spans="5:5">
      <c r="E4445" s="126"/>
    </row>
    <row r="4446" customHeight="1" spans="5:5">
      <c r="E4446" s="126"/>
    </row>
    <row r="4447" customHeight="1" spans="5:5">
      <c r="E4447" s="126"/>
    </row>
    <row r="4448" customHeight="1" spans="5:5">
      <c r="E4448" s="126"/>
    </row>
    <row r="4449" customHeight="1" spans="5:5">
      <c r="E4449" s="126"/>
    </row>
    <row r="4450" customHeight="1" spans="5:5">
      <c r="E4450" s="126"/>
    </row>
    <row r="4451" customHeight="1" spans="5:5">
      <c r="E4451" s="126"/>
    </row>
    <row r="4452" customHeight="1" spans="5:5">
      <c r="E4452" s="126"/>
    </row>
    <row r="4453" customHeight="1" spans="5:5">
      <c r="E4453" s="126"/>
    </row>
    <row r="4454" customHeight="1" spans="5:5">
      <c r="E4454" s="126"/>
    </row>
    <row r="4455" customHeight="1" spans="5:5">
      <c r="E4455" s="126"/>
    </row>
    <row r="4456" customHeight="1" spans="5:5">
      <c r="E4456" s="126"/>
    </row>
    <row r="4457" customHeight="1" spans="5:5">
      <c r="E4457" s="126"/>
    </row>
    <row r="4458" customHeight="1" spans="5:5">
      <c r="E4458" s="126"/>
    </row>
    <row r="4459" customHeight="1" spans="5:5">
      <c r="E4459" s="126"/>
    </row>
    <row r="4460" customHeight="1" spans="5:5">
      <c r="E4460" s="126"/>
    </row>
    <row r="4461" customHeight="1" spans="5:5">
      <c r="E4461" s="126"/>
    </row>
    <row r="4462" customHeight="1" spans="5:5">
      <c r="E4462" s="126"/>
    </row>
    <row r="4463" customHeight="1" spans="5:5">
      <c r="E4463" s="126"/>
    </row>
    <row r="4464" customHeight="1" spans="5:5">
      <c r="E4464" s="126"/>
    </row>
    <row r="4465" customHeight="1" spans="5:5">
      <c r="E4465" s="126"/>
    </row>
    <row r="4466" customHeight="1" spans="5:5">
      <c r="E4466" s="126"/>
    </row>
    <row r="4467" customHeight="1" spans="5:5">
      <c r="E4467" s="126"/>
    </row>
    <row r="4468" customHeight="1" spans="5:5">
      <c r="E4468" s="126"/>
    </row>
    <row r="4469" customHeight="1" spans="5:5">
      <c r="E4469" s="126"/>
    </row>
    <row r="4470" customHeight="1" spans="5:5">
      <c r="E4470" s="126"/>
    </row>
    <row r="4471" customHeight="1" spans="5:5">
      <c r="E4471" s="126"/>
    </row>
    <row r="4472" customHeight="1" spans="5:5">
      <c r="E4472" s="126"/>
    </row>
    <row r="4473" customHeight="1" spans="5:5">
      <c r="E4473" s="126"/>
    </row>
    <row r="4474" customHeight="1" spans="5:5">
      <c r="E4474" s="126"/>
    </row>
    <row r="4475" customHeight="1" spans="5:5">
      <c r="E4475" s="126"/>
    </row>
    <row r="4476" customHeight="1" spans="5:5">
      <c r="E4476" s="126"/>
    </row>
    <row r="4477" customHeight="1" spans="5:5">
      <c r="E4477" s="126"/>
    </row>
    <row r="4478" customHeight="1" spans="5:5">
      <c r="E4478" s="126"/>
    </row>
    <row r="4479" customHeight="1" spans="5:5">
      <c r="E4479" s="126"/>
    </row>
    <row r="4480" customHeight="1" spans="5:5">
      <c r="E4480" s="126"/>
    </row>
    <row r="4481" customHeight="1" spans="5:5">
      <c r="E4481" s="126"/>
    </row>
    <row r="4482" customHeight="1" spans="5:5">
      <c r="E4482" s="126"/>
    </row>
    <row r="4483" customHeight="1" spans="5:5">
      <c r="E4483" s="126"/>
    </row>
    <row r="4484" customHeight="1" spans="5:5">
      <c r="E4484" s="126"/>
    </row>
    <row r="4485" customHeight="1" spans="5:5">
      <c r="E4485" s="126"/>
    </row>
    <row r="4486" customHeight="1" spans="5:5">
      <c r="E4486" s="126"/>
    </row>
    <row r="4487" customHeight="1" spans="5:5">
      <c r="E4487" s="126"/>
    </row>
    <row r="4488" customHeight="1" spans="5:5">
      <c r="E4488" s="126"/>
    </row>
    <row r="4489" customHeight="1" spans="5:5">
      <c r="E4489" s="126"/>
    </row>
    <row r="4490" customHeight="1" spans="5:5">
      <c r="E4490" s="126"/>
    </row>
    <row r="4491" customHeight="1" spans="5:5">
      <c r="E4491" s="126"/>
    </row>
    <row r="4492" customHeight="1" spans="5:5">
      <c r="E4492" s="126"/>
    </row>
    <row r="4493" customHeight="1" spans="5:5">
      <c r="E4493" s="126"/>
    </row>
    <row r="4494" customHeight="1" spans="5:5">
      <c r="E4494" s="126"/>
    </row>
    <row r="4495" customHeight="1" spans="5:5">
      <c r="E4495" s="126"/>
    </row>
    <row r="4496" customHeight="1" spans="5:5">
      <c r="E4496" s="126"/>
    </row>
    <row r="4497" customHeight="1" spans="5:5">
      <c r="E4497" s="126"/>
    </row>
    <row r="4498" customHeight="1" spans="5:5">
      <c r="E4498" s="126"/>
    </row>
    <row r="4499" customHeight="1" spans="5:5">
      <c r="E4499" s="126"/>
    </row>
    <row r="4500" customHeight="1" spans="5:5">
      <c r="E4500" s="126"/>
    </row>
    <row r="4501" customHeight="1" spans="5:5">
      <c r="E4501" s="126"/>
    </row>
    <row r="4502" customHeight="1" spans="5:5">
      <c r="E4502" s="126"/>
    </row>
    <row r="4503" customHeight="1" spans="5:5">
      <c r="E4503" s="126"/>
    </row>
    <row r="4504" customHeight="1" spans="5:5">
      <c r="E4504" s="126"/>
    </row>
    <row r="4505" customHeight="1" spans="5:5">
      <c r="E4505" s="126"/>
    </row>
    <row r="4506" customHeight="1" spans="5:5">
      <c r="E4506" s="126"/>
    </row>
    <row r="4507" customHeight="1" spans="5:5">
      <c r="E4507" s="126"/>
    </row>
    <row r="4508" customHeight="1" spans="5:5">
      <c r="E4508" s="126"/>
    </row>
    <row r="4509" customHeight="1" spans="5:5">
      <c r="E4509" s="126"/>
    </row>
    <row r="4510" customHeight="1" spans="5:5">
      <c r="E4510" s="126"/>
    </row>
    <row r="4511" customHeight="1" spans="5:5">
      <c r="E4511" s="126"/>
    </row>
    <row r="4512" customHeight="1" spans="5:5">
      <c r="E4512" s="126"/>
    </row>
    <row r="4513" customHeight="1" spans="5:5">
      <c r="E4513" s="126"/>
    </row>
    <row r="4514" customHeight="1" spans="5:5">
      <c r="E4514" s="126"/>
    </row>
    <row r="4515" customHeight="1" spans="5:5">
      <c r="E4515" s="126"/>
    </row>
    <row r="4516" customHeight="1" spans="5:5">
      <c r="E4516" s="126"/>
    </row>
    <row r="4517" customHeight="1" spans="5:5">
      <c r="E4517" s="126"/>
    </row>
    <row r="4518" customHeight="1" spans="5:5">
      <c r="E4518" s="126"/>
    </row>
    <row r="4519" customHeight="1" spans="5:5">
      <c r="E4519" s="126"/>
    </row>
    <row r="4520" customHeight="1" spans="5:5">
      <c r="E4520" s="126"/>
    </row>
    <row r="4521" customHeight="1" spans="5:5">
      <c r="E4521" s="126"/>
    </row>
    <row r="4522" customHeight="1" spans="5:5">
      <c r="E4522" s="126"/>
    </row>
    <row r="4523" customHeight="1" spans="5:5">
      <c r="E4523" s="126"/>
    </row>
    <row r="4524" customHeight="1" spans="5:5">
      <c r="E4524" s="126"/>
    </row>
    <row r="4525" customHeight="1" spans="5:5">
      <c r="E4525" s="126"/>
    </row>
    <row r="4526" customHeight="1" spans="5:5">
      <c r="E4526" s="126"/>
    </row>
    <row r="4527" customHeight="1" spans="5:5">
      <c r="E4527" s="126"/>
    </row>
    <row r="4528" customHeight="1" spans="5:5">
      <c r="E4528" s="126"/>
    </row>
    <row r="4529" customHeight="1" spans="5:5">
      <c r="E4529" s="126"/>
    </row>
    <row r="4530" customHeight="1" spans="5:5">
      <c r="E4530" s="126"/>
    </row>
    <row r="4531" customHeight="1" spans="5:5">
      <c r="E4531" s="126"/>
    </row>
    <row r="4532" customHeight="1" spans="5:5">
      <c r="E4532" s="126"/>
    </row>
    <row r="4533" customHeight="1" spans="5:5">
      <c r="E4533" s="126"/>
    </row>
    <row r="4534" customHeight="1" spans="5:5">
      <c r="E4534" s="126"/>
    </row>
    <row r="4535" customHeight="1" spans="5:5">
      <c r="E4535" s="126"/>
    </row>
    <row r="4536" customHeight="1" spans="5:5">
      <c r="E4536" s="126"/>
    </row>
    <row r="4537" customHeight="1" spans="5:5">
      <c r="E4537" s="126"/>
    </row>
    <row r="4538" customHeight="1" spans="5:5">
      <c r="E4538" s="126"/>
    </row>
    <row r="4539" customHeight="1" spans="5:5">
      <c r="E4539" s="126"/>
    </row>
    <row r="4540" customHeight="1" spans="5:5">
      <c r="E4540" s="126"/>
    </row>
    <row r="4541" customHeight="1" spans="5:5">
      <c r="E4541" s="126"/>
    </row>
    <row r="4542" customHeight="1" spans="5:5">
      <c r="E4542" s="126"/>
    </row>
    <row r="4543" customHeight="1" spans="5:5">
      <c r="E4543" s="126"/>
    </row>
    <row r="4544" customHeight="1" spans="5:5">
      <c r="E4544" s="126"/>
    </row>
    <row r="4545" customHeight="1" spans="5:5">
      <c r="E4545" s="126"/>
    </row>
    <row r="4546" customHeight="1" spans="5:5">
      <c r="E4546" s="126"/>
    </row>
    <row r="4547" customHeight="1" spans="5:5">
      <c r="E4547" s="126"/>
    </row>
    <row r="4548" customHeight="1" spans="5:5">
      <c r="E4548" s="126"/>
    </row>
    <row r="4549" customHeight="1" spans="5:5">
      <c r="E4549" s="126"/>
    </row>
    <row r="4550" customHeight="1" spans="5:5">
      <c r="E4550" s="126"/>
    </row>
    <row r="4551" customHeight="1" spans="5:5">
      <c r="E4551" s="126"/>
    </row>
    <row r="4552" customHeight="1" spans="5:5">
      <c r="E4552" s="126"/>
    </row>
    <row r="4553" customHeight="1" spans="5:5">
      <c r="E4553" s="126"/>
    </row>
    <row r="4554" customHeight="1" spans="5:5">
      <c r="E4554" s="126"/>
    </row>
    <row r="4555" customHeight="1" spans="5:5">
      <c r="E4555" s="126"/>
    </row>
    <row r="4556" customHeight="1" spans="5:5">
      <c r="E4556" s="126"/>
    </row>
    <row r="4557" customHeight="1" spans="5:5">
      <c r="E4557" s="126"/>
    </row>
    <row r="4558" customHeight="1" spans="5:5">
      <c r="E4558" s="126"/>
    </row>
    <row r="4559" customHeight="1" spans="5:5">
      <c r="E4559" s="126"/>
    </row>
    <row r="4560" customHeight="1" spans="5:5">
      <c r="E4560" s="126"/>
    </row>
    <row r="4561" customHeight="1" spans="5:5">
      <c r="E4561" s="126"/>
    </row>
    <row r="4562" customHeight="1" spans="5:5">
      <c r="E4562" s="126"/>
    </row>
    <row r="4563" customHeight="1" spans="5:5">
      <c r="E4563" s="126"/>
    </row>
    <row r="4564" customHeight="1" spans="5:5">
      <c r="E4564" s="126"/>
    </row>
    <row r="4565" customHeight="1" spans="5:5">
      <c r="E4565" s="126"/>
    </row>
    <row r="4566" customHeight="1" spans="5:5">
      <c r="E4566" s="126"/>
    </row>
    <row r="4567" customHeight="1" spans="5:5">
      <c r="E4567" s="126"/>
    </row>
    <row r="4568" customHeight="1" spans="5:5">
      <c r="E4568" s="126"/>
    </row>
    <row r="4569" customHeight="1" spans="5:5">
      <c r="E4569" s="126"/>
    </row>
    <row r="4570" customHeight="1" spans="5:5">
      <c r="E4570" s="126"/>
    </row>
    <row r="4571" customHeight="1" spans="5:5">
      <c r="E4571" s="126"/>
    </row>
    <row r="4572" customHeight="1" spans="5:5">
      <c r="E4572" s="126"/>
    </row>
    <row r="4573" customHeight="1" spans="5:5">
      <c r="E4573" s="126"/>
    </row>
    <row r="4574" customHeight="1" spans="5:5">
      <c r="E4574" s="126"/>
    </row>
    <row r="4575" customHeight="1" spans="5:5">
      <c r="E4575" s="126"/>
    </row>
    <row r="4576" customHeight="1" spans="5:5">
      <c r="E4576" s="126"/>
    </row>
    <row r="4577" customHeight="1" spans="5:5">
      <c r="E4577" s="126"/>
    </row>
    <row r="4578" customHeight="1" spans="5:5">
      <c r="E4578" s="126"/>
    </row>
    <row r="4579" customHeight="1" spans="5:5">
      <c r="E4579" s="126"/>
    </row>
    <row r="4580" customHeight="1" spans="5:5">
      <c r="E4580" s="126"/>
    </row>
    <row r="4581" customHeight="1" spans="5:5">
      <c r="E4581" s="126"/>
    </row>
    <row r="4582" customHeight="1" spans="5:5">
      <c r="E4582" s="126"/>
    </row>
    <row r="4583" customHeight="1" spans="5:5">
      <c r="E4583" s="126"/>
    </row>
    <row r="4584" customHeight="1" spans="5:5">
      <c r="E4584" s="126"/>
    </row>
    <row r="4585" customHeight="1" spans="5:5">
      <c r="E4585" s="126"/>
    </row>
    <row r="4586" customHeight="1" spans="5:5">
      <c r="E4586" s="126"/>
    </row>
    <row r="4587" customHeight="1" spans="5:5">
      <c r="E4587" s="126"/>
    </row>
    <row r="4588" customHeight="1" spans="5:5">
      <c r="E4588" s="126"/>
    </row>
    <row r="4589" customHeight="1" spans="5:5">
      <c r="E4589" s="126"/>
    </row>
    <row r="4590" customHeight="1" spans="5:5">
      <c r="E4590" s="126"/>
    </row>
    <row r="4591" customHeight="1" spans="5:5">
      <c r="E4591" s="126"/>
    </row>
    <row r="4592" customHeight="1" spans="5:5">
      <c r="E4592" s="126"/>
    </row>
    <row r="4593" customHeight="1" spans="5:5">
      <c r="E4593" s="126"/>
    </row>
    <row r="4594" customHeight="1" spans="5:5">
      <c r="E4594" s="126"/>
    </row>
    <row r="4595" customHeight="1" spans="5:5">
      <c r="E4595" s="126"/>
    </row>
    <row r="4596" customHeight="1" spans="5:5">
      <c r="E4596" s="126"/>
    </row>
    <row r="4597" customHeight="1" spans="5:5">
      <c r="E4597" s="126"/>
    </row>
    <row r="4598" customHeight="1" spans="5:5">
      <c r="E4598" s="126"/>
    </row>
    <row r="4599" customHeight="1" spans="5:5">
      <c r="E4599" s="126"/>
    </row>
    <row r="4600" customHeight="1" spans="5:5">
      <c r="E4600" s="126"/>
    </row>
    <row r="4601" customHeight="1" spans="5:5">
      <c r="E4601" s="126"/>
    </row>
    <row r="4602" customHeight="1" spans="5:5">
      <c r="E4602" s="126"/>
    </row>
    <row r="4603" customHeight="1" spans="5:5">
      <c r="E4603" s="126"/>
    </row>
    <row r="4604" customHeight="1" spans="5:5">
      <c r="E4604" s="126"/>
    </row>
    <row r="4605" customHeight="1" spans="5:5">
      <c r="E4605" s="126"/>
    </row>
    <row r="4606" customHeight="1" spans="5:5">
      <c r="E4606" s="126"/>
    </row>
    <row r="4607" customHeight="1" spans="5:5">
      <c r="E4607" s="126"/>
    </row>
    <row r="4608" customHeight="1" spans="5:5">
      <c r="E4608" s="126"/>
    </row>
    <row r="4609" customHeight="1" spans="5:5">
      <c r="E4609" s="126"/>
    </row>
    <row r="4610" customHeight="1" spans="5:5">
      <c r="E4610" s="126"/>
    </row>
    <row r="4611" customHeight="1" spans="5:5">
      <c r="E4611" s="126"/>
    </row>
    <row r="4612" customHeight="1" spans="5:5">
      <c r="E4612" s="126"/>
    </row>
    <row r="4613" customHeight="1" spans="5:5">
      <c r="E4613" s="126"/>
    </row>
    <row r="4614" customHeight="1" spans="5:5">
      <c r="E4614" s="126"/>
    </row>
    <row r="4615" customHeight="1" spans="5:5">
      <c r="E4615" s="126"/>
    </row>
    <row r="4616" customHeight="1" spans="5:5">
      <c r="E4616" s="126"/>
    </row>
    <row r="4617" customHeight="1" spans="5:5">
      <c r="E4617" s="126"/>
    </row>
    <row r="4618" customHeight="1" spans="5:5">
      <c r="E4618" s="126"/>
    </row>
    <row r="4619" customHeight="1" spans="5:5">
      <c r="E4619" s="126"/>
    </row>
    <row r="4620" customHeight="1" spans="5:5">
      <c r="E4620" s="126"/>
    </row>
    <row r="4621" customHeight="1" spans="5:5">
      <c r="E4621" s="126"/>
    </row>
    <row r="4622" customHeight="1" spans="5:5">
      <c r="E4622" s="126"/>
    </row>
    <row r="4623" customHeight="1" spans="5:5">
      <c r="E4623" s="126"/>
    </row>
    <row r="4624" customHeight="1" spans="5:5">
      <c r="E4624" s="126"/>
    </row>
    <row r="4625" customHeight="1" spans="5:5">
      <c r="E4625" s="126"/>
    </row>
    <row r="4626" customHeight="1" spans="5:5">
      <c r="E4626" s="126"/>
    </row>
    <row r="4627" customHeight="1" spans="5:5">
      <c r="E4627" s="126"/>
    </row>
    <row r="4628" customHeight="1" spans="5:5">
      <c r="E4628" s="126"/>
    </row>
    <row r="4629" customHeight="1" spans="5:5">
      <c r="E4629" s="126"/>
    </row>
    <row r="4630" customHeight="1" spans="5:5">
      <c r="E4630" s="126"/>
    </row>
    <row r="4631" customHeight="1" spans="5:5">
      <c r="E4631" s="126"/>
    </row>
    <row r="4632" customHeight="1" spans="5:5">
      <c r="E4632" s="126"/>
    </row>
    <row r="4633" customHeight="1" spans="5:5">
      <c r="E4633" s="126"/>
    </row>
    <row r="4634" customHeight="1" spans="5:5">
      <c r="E4634" s="126"/>
    </row>
    <row r="4635" customHeight="1" spans="5:5">
      <c r="E4635" s="126"/>
    </row>
    <row r="4636" customHeight="1" spans="5:5">
      <c r="E4636" s="126"/>
    </row>
    <row r="4637" customHeight="1" spans="5:5">
      <c r="E4637" s="126"/>
    </row>
    <row r="4638" customHeight="1" spans="5:5">
      <c r="E4638" s="126"/>
    </row>
    <row r="4639" customHeight="1" spans="5:5">
      <c r="E4639" s="126"/>
    </row>
    <row r="4640" customHeight="1" spans="5:5">
      <c r="E4640" s="126"/>
    </row>
    <row r="4641" customHeight="1" spans="5:5">
      <c r="E4641" s="126"/>
    </row>
    <row r="4642" customHeight="1" spans="5:5">
      <c r="E4642" s="126"/>
    </row>
    <row r="4643" customHeight="1" spans="5:5">
      <c r="E4643" s="126"/>
    </row>
    <row r="4644" customHeight="1" spans="5:5">
      <c r="E4644" s="126"/>
    </row>
    <row r="4645" customHeight="1" spans="5:5">
      <c r="E4645" s="126"/>
    </row>
    <row r="4646" customHeight="1" spans="5:5">
      <c r="E4646" s="126"/>
    </row>
    <row r="4647" customHeight="1" spans="5:5">
      <c r="E4647" s="126"/>
    </row>
    <row r="4648" customHeight="1" spans="5:5">
      <c r="E4648" s="126"/>
    </row>
    <row r="4649" customHeight="1" spans="5:5">
      <c r="E4649" s="126"/>
    </row>
    <row r="4650" customHeight="1" spans="5:5">
      <c r="E4650" s="126"/>
    </row>
    <row r="4651" customHeight="1" spans="5:5">
      <c r="E4651" s="126"/>
    </row>
    <row r="4652" customHeight="1" spans="5:5">
      <c r="E4652" s="126"/>
    </row>
    <row r="4653" customHeight="1" spans="5:5">
      <c r="E4653" s="126"/>
    </row>
    <row r="4654" customHeight="1" spans="5:5">
      <c r="E4654" s="126"/>
    </row>
    <row r="4655" customHeight="1" spans="5:5">
      <c r="E4655" s="126"/>
    </row>
    <row r="4656" customHeight="1" spans="5:5">
      <c r="E4656" s="126"/>
    </row>
    <row r="4657" customHeight="1" spans="5:5">
      <c r="E4657" s="126"/>
    </row>
    <row r="4658" customHeight="1" spans="5:5">
      <c r="E4658" s="126"/>
    </row>
    <row r="4659" customHeight="1" spans="5:5">
      <c r="E4659" s="126"/>
    </row>
    <row r="4660" customHeight="1" spans="5:5">
      <c r="E4660" s="126"/>
    </row>
    <row r="4661" customHeight="1" spans="5:5">
      <c r="E4661" s="126"/>
    </row>
    <row r="4662" customHeight="1" spans="5:5">
      <c r="E4662" s="126"/>
    </row>
    <row r="4663" customHeight="1" spans="5:5">
      <c r="E4663" s="126"/>
    </row>
    <row r="4664" customHeight="1" spans="5:5">
      <c r="E4664" s="126"/>
    </row>
    <row r="4665" customHeight="1" spans="5:5">
      <c r="E4665" s="126"/>
    </row>
    <row r="4666" customHeight="1" spans="5:5">
      <c r="E4666" s="126"/>
    </row>
    <row r="4667" customHeight="1" spans="5:5">
      <c r="E4667" s="126"/>
    </row>
    <row r="4668" customHeight="1" spans="5:5">
      <c r="E4668" s="126"/>
    </row>
    <row r="4669" customHeight="1" spans="5:5">
      <c r="E4669" s="126"/>
    </row>
    <row r="4670" customHeight="1" spans="5:5">
      <c r="E4670" s="126"/>
    </row>
    <row r="4671" customHeight="1" spans="5:5">
      <c r="E4671" s="126"/>
    </row>
    <row r="4672" customHeight="1" spans="5:5">
      <c r="E4672" s="126"/>
    </row>
    <row r="4673" customHeight="1" spans="5:5">
      <c r="E4673" s="126"/>
    </row>
    <row r="4674" customHeight="1" spans="5:5">
      <c r="E4674" s="126"/>
    </row>
    <row r="4675" customHeight="1" spans="5:5">
      <c r="E4675" s="126"/>
    </row>
    <row r="4676" customHeight="1" spans="5:5">
      <c r="E4676" s="126"/>
    </row>
    <row r="4677" customHeight="1" spans="5:5">
      <c r="E4677" s="126"/>
    </row>
    <row r="4678" customHeight="1" spans="5:5">
      <c r="E4678" s="126"/>
    </row>
    <row r="4679" customHeight="1" spans="5:5">
      <c r="E4679" s="126"/>
    </row>
    <row r="4680" customHeight="1" spans="5:5">
      <c r="E4680" s="126"/>
    </row>
    <row r="4681" customHeight="1" spans="5:5">
      <c r="E4681" s="126"/>
    </row>
    <row r="4682" customHeight="1" spans="5:5">
      <c r="E4682" s="126"/>
    </row>
    <row r="4683" customHeight="1" spans="5:5">
      <c r="E4683" s="126"/>
    </row>
    <row r="4684" customHeight="1" spans="5:5">
      <c r="E4684" s="126"/>
    </row>
    <row r="4685" customHeight="1" spans="5:5">
      <c r="E4685" s="126"/>
    </row>
    <row r="4686" customHeight="1" spans="5:5">
      <c r="E4686" s="126"/>
    </row>
    <row r="4687" customHeight="1" spans="5:5">
      <c r="E4687" s="126"/>
    </row>
    <row r="4688" customHeight="1" spans="5:5">
      <c r="E4688" s="126"/>
    </row>
    <row r="4689" customHeight="1" spans="5:5">
      <c r="E4689" s="126"/>
    </row>
    <row r="4690" customHeight="1" spans="5:5">
      <c r="E4690" s="126"/>
    </row>
    <row r="4691" customHeight="1" spans="5:5">
      <c r="E4691" s="126"/>
    </row>
    <row r="4692" customHeight="1" spans="5:5">
      <c r="E4692" s="126"/>
    </row>
    <row r="4693" customHeight="1" spans="5:5">
      <c r="E4693" s="126"/>
    </row>
    <row r="4694" customHeight="1" spans="5:5">
      <c r="E4694" s="126"/>
    </row>
    <row r="4695" customHeight="1" spans="5:5">
      <c r="E4695" s="126"/>
    </row>
    <row r="4696" customHeight="1" spans="5:5">
      <c r="E4696" s="126"/>
    </row>
    <row r="4697" customHeight="1" spans="5:5">
      <c r="E4697" s="126"/>
    </row>
    <row r="4698" customHeight="1" spans="5:5">
      <c r="E4698" s="126"/>
    </row>
    <row r="4699" customHeight="1" spans="5:5">
      <c r="E4699" s="126"/>
    </row>
    <row r="4700" customHeight="1" spans="5:5">
      <c r="E4700" s="126"/>
    </row>
    <row r="4701" customHeight="1" spans="5:5">
      <c r="E4701" s="126"/>
    </row>
    <row r="4702" customHeight="1" spans="5:5">
      <c r="E4702" s="126"/>
    </row>
    <row r="4703" customHeight="1" spans="5:5">
      <c r="E4703" s="126"/>
    </row>
    <row r="4704" customHeight="1" spans="5:5">
      <c r="E4704" s="126"/>
    </row>
    <row r="4705" customHeight="1" spans="5:5">
      <c r="E4705" s="126"/>
    </row>
    <row r="4706" customHeight="1" spans="5:5">
      <c r="E4706" s="126"/>
    </row>
    <row r="4707" customHeight="1" spans="5:5">
      <c r="E4707" s="126"/>
    </row>
    <row r="4708" customHeight="1" spans="5:5">
      <c r="E4708" s="126"/>
    </row>
    <row r="4709" customHeight="1" spans="5:5">
      <c r="E4709" s="126"/>
    </row>
    <row r="4710" customHeight="1" spans="5:5">
      <c r="E4710" s="126"/>
    </row>
    <row r="4711" customHeight="1" spans="5:5">
      <c r="E4711" s="126"/>
    </row>
    <row r="4712" customHeight="1" spans="5:5">
      <c r="E4712" s="126"/>
    </row>
    <row r="4713" customHeight="1" spans="5:5">
      <c r="E4713" s="126"/>
    </row>
    <row r="4714" customHeight="1" spans="5:5">
      <c r="E4714" s="126"/>
    </row>
    <row r="4715" customHeight="1" spans="5:5">
      <c r="E4715" s="126"/>
    </row>
    <row r="4716" customHeight="1" spans="5:5">
      <c r="E4716" s="126"/>
    </row>
    <row r="4717" customHeight="1" spans="5:5">
      <c r="E4717" s="126"/>
    </row>
    <row r="4718" customHeight="1" spans="5:5">
      <c r="E4718" s="126"/>
    </row>
    <row r="4719" customHeight="1" spans="5:5">
      <c r="E4719" s="126"/>
    </row>
    <row r="4720" customHeight="1" spans="5:5">
      <c r="E4720" s="126"/>
    </row>
    <row r="4721" customHeight="1" spans="5:5">
      <c r="E4721" s="126"/>
    </row>
    <row r="4722" customHeight="1" spans="5:5">
      <c r="E4722" s="126"/>
    </row>
    <row r="4723" customHeight="1" spans="5:5">
      <c r="E4723" s="126"/>
    </row>
    <row r="4724" customHeight="1" spans="5:5">
      <c r="E4724" s="126"/>
    </row>
    <row r="4725" customHeight="1" spans="5:5">
      <c r="E4725" s="126"/>
    </row>
    <row r="4726" customHeight="1" spans="5:5">
      <c r="E4726" s="126"/>
    </row>
    <row r="4727" customHeight="1" spans="5:5">
      <c r="E4727" s="126"/>
    </row>
    <row r="4728" customHeight="1" spans="5:5">
      <c r="E4728" s="126"/>
    </row>
    <row r="4729" customHeight="1" spans="5:5">
      <c r="E4729" s="126"/>
    </row>
    <row r="4730" customHeight="1" spans="5:5">
      <c r="E4730" s="126"/>
    </row>
    <row r="4731" customHeight="1" spans="5:5">
      <c r="E4731" s="126"/>
    </row>
    <row r="4732" customHeight="1" spans="5:5">
      <c r="E4732" s="126"/>
    </row>
    <row r="4733" customHeight="1" spans="5:5">
      <c r="E4733" s="126"/>
    </row>
    <row r="4734" customHeight="1" spans="5:5">
      <c r="E4734" s="126"/>
    </row>
    <row r="4735" customHeight="1" spans="5:5">
      <c r="E4735" s="126"/>
    </row>
    <row r="4736" customHeight="1" spans="5:5">
      <c r="E4736" s="126"/>
    </row>
    <row r="4737" customHeight="1" spans="5:5">
      <c r="E4737" s="126"/>
    </row>
    <row r="4738" customHeight="1" spans="5:5">
      <c r="E4738" s="126"/>
    </row>
    <row r="4739" customHeight="1" spans="5:5">
      <c r="E4739" s="126"/>
    </row>
    <row r="4740" customHeight="1" spans="5:5">
      <c r="E4740" s="126"/>
    </row>
    <row r="4741" customHeight="1" spans="5:5">
      <c r="E4741" s="126"/>
    </row>
    <row r="4742" customHeight="1" spans="5:5">
      <c r="E4742" s="126"/>
    </row>
    <row r="4743" customHeight="1" spans="5:5">
      <c r="E4743" s="126"/>
    </row>
    <row r="4744" customHeight="1" spans="5:5">
      <c r="E4744" s="126"/>
    </row>
    <row r="4745" customHeight="1" spans="5:5">
      <c r="E4745" s="126"/>
    </row>
    <row r="4746" customHeight="1" spans="5:5">
      <c r="E4746" s="126"/>
    </row>
    <row r="4747" customHeight="1" spans="5:5">
      <c r="E4747" s="126"/>
    </row>
    <row r="4748" customHeight="1" spans="5:5">
      <c r="E4748" s="126"/>
    </row>
    <row r="4749" customHeight="1" spans="5:5">
      <c r="E4749" s="126"/>
    </row>
    <row r="4750" customHeight="1" spans="5:5">
      <c r="E4750" s="126"/>
    </row>
    <row r="4751" customHeight="1" spans="5:5">
      <c r="E4751" s="126"/>
    </row>
    <row r="4752" customHeight="1" spans="5:5">
      <c r="E4752" s="126"/>
    </row>
    <row r="4753" customHeight="1" spans="5:5">
      <c r="E4753" s="126"/>
    </row>
    <row r="4754" customHeight="1" spans="5:5">
      <c r="E4754" s="126"/>
    </row>
    <row r="4755" customHeight="1" spans="5:5">
      <c r="E4755" s="126"/>
    </row>
    <row r="4756" customHeight="1" spans="5:5">
      <c r="E4756" s="126"/>
    </row>
    <row r="4757" customHeight="1" spans="5:5">
      <c r="E4757" s="126"/>
    </row>
    <row r="4758" customHeight="1" spans="5:5">
      <c r="E4758" s="126"/>
    </row>
    <row r="4759" customHeight="1" spans="5:5">
      <c r="E4759" s="126"/>
    </row>
    <row r="4760" customHeight="1" spans="5:5">
      <c r="E4760" s="126"/>
    </row>
    <row r="4761" customHeight="1" spans="5:5">
      <c r="E4761" s="126"/>
    </row>
    <row r="4762" customHeight="1" spans="5:5">
      <c r="E4762" s="126"/>
    </row>
    <row r="4763" customHeight="1" spans="5:5">
      <c r="E4763" s="126"/>
    </row>
    <row r="4764" customHeight="1" spans="5:5">
      <c r="E4764" s="126"/>
    </row>
    <row r="4765" customHeight="1" spans="5:5">
      <c r="E4765" s="126"/>
    </row>
    <row r="4766" customHeight="1" spans="5:5">
      <c r="E4766" s="126"/>
    </row>
    <row r="4767" customHeight="1" spans="5:5">
      <c r="E4767" s="126"/>
    </row>
    <row r="4768" customHeight="1" spans="5:5">
      <c r="E4768" s="126"/>
    </row>
    <row r="4769" customHeight="1" spans="5:5">
      <c r="E4769" s="126"/>
    </row>
    <row r="4770" customHeight="1" spans="5:5">
      <c r="E4770" s="126"/>
    </row>
    <row r="4771" customHeight="1" spans="5:5">
      <c r="E4771" s="126"/>
    </row>
    <row r="4772" customHeight="1" spans="5:5">
      <c r="E4772" s="126"/>
    </row>
    <row r="4773" customHeight="1" spans="5:5">
      <c r="E4773" s="126"/>
    </row>
    <row r="4774" customHeight="1" spans="5:5">
      <c r="E4774" s="126"/>
    </row>
    <row r="4775" customHeight="1" spans="5:5">
      <c r="E4775" s="126"/>
    </row>
    <row r="4776" customHeight="1" spans="5:5">
      <c r="E4776" s="126"/>
    </row>
    <row r="4777" customHeight="1" spans="5:5">
      <c r="E4777" s="126"/>
    </row>
    <row r="4778" customHeight="1" spans="5:5">
      <c r="E4778" s="126"/>
    </row>
    <row r="4779" customHeight="1" spans="5:5">
      <c r="E4779" s="126"/>
    </row>
    <row r="4780" customHeight="1" spans="5:5">
      <c r="E4780" s="126"/>
    </row>
    <row r="4781" customHeight="1" spans="5:5">
      <c r="E4781" s="126"/>
    </row>
    <row r="4782" customHeight="1" spans="5:5">
      <c r="E4782" s="126"/>
    </row>
    <row r="4783" customHeight="1" spans="5:5">
      <c r="E4783" s="126"/>
    </row>
    <row r="4784" customHeight="1" spans="5:5">
      <c r="E4784" s="126"/>
    </row>
    <row r="4785" customHeight="1" spans="5:5">
      <c r="E4785" s="126"/>
    </row>
    <row r="4786" customHeight="1" spans="5:5">
      <c r="E4786" s="126"/>
    </row>
    <row r="4787" customHeight="1" spans="5:5">
      <c r="E4787" s="126"/>
    </row>
    <row r="4788" customHeight="1" spans="5:5">
      <c r="E4788" s="126"/>
    </row>
    <row r="4789" customHeight="1" spans="5:5">
      <c r="E4789" s="126"/>
    </row>
    <row r="4790" customHeight="1" spans="5:5">
      <c r="E4790" s="126"/>
    </row>
    <row r="4791" customHeight="1" spans="5:5">
      <c r="E4791" s="126"/>
    </row>
    <row r="4792" customHeight="1" spans="5:5">
      <c r="E4792" s="126"/>
    </row>
    <row r="4793" customHeight="1" spans="5:5">
      <c r="E4793" s="126"/>
    </row>
    <row r="4794" customHeight="1" spans="5:5">
      <c r="E4794" s="126"/>
    </row>
    <row r="4795" customHeight="1" spans="5:5">
      <c r="E4795" s="126"/>
    </row>
    <row r="4796" customHeight="1" spans="5:5">
      <c r="E4796" s="126"/>
    </row>
    <row r="4797" customHeight="1" spans="5:5">
      <c r="E4797" s="126"/>
    </row>
    <row r="4798" customHeight="1" spans="5:5">
      <c r="E4798" s="126"/>
    </row>
    <row r="4799" customHeight="1" spans="5:5">
      <c r="E4799" s="126"/>
    </row>
    <row r="4800" customHeight="1" spans="5:5">
      <c r="E4800" s="126"/>
    </row>
    <row r="4801" customHeight="1" spans="5:5">
      <c r="E4801" s="126"/>
    </row>
    <row r="4802" customHeight="1" spans="5:5">
      <c r="E4802" s="126"/>
    </row>
    <row r="4803" customHeight="1" spans="5:5">
      <c r="E4803" s="126"/>
    </row>
    <row r="4804" customHeight="1" spans="5:5">
      <c r="E4804" s="126"/>
    </row>
    <row r="4805" customHeight="1" spans="5:5">
      <c r="E4805" s="126"/>
    </row>
    <row r="4806" customHeight="1" spans="5:5">
      <c r="E4806" s="126"/>
    </row>
    <row r="4807" customHeight="1" spans="5:5">
      <c r="E4807" s="126"/>
    </row>
    <row r="4808" customHeight="1" spans="5:5">
      <c r="E4808" s="126"/>
    </row>
    <row r="4809" customHeight="1" spans="5:5">
      <c r="E4809" s="126"/>
    </row>
    <row r="4810" customHeight="1" spans="5:5">
      <c r="E4810" s="126"/>
    </row>
    <row r="4811" customHeight="1" spans="5:5">
      <c r="E4811" s="126"/>
    </row>
    <row r="4812" customHeight="1" spans="5:5">
      <c r="E4812" s="126"/>
    </row>
    <row r="4813" customHeight="1" spans="5:5">
      <c r="E4813" s="126"/>
    </row>
    <row r="4814" customHeight="1" spans="5:5">
      <c r="E4814" s="126"/>
    </row>
    <row r="4815" customHeight="1" spans="5:5">
      <c r="E4815" s="126"/>
    </row>
    <row r="4816" customHeight="1" spans="5:5">
      <c r="E4816" s="126"/>
    </row>
    <row r="4817" customHeight="1" spans="5:5">
      <c r="E4817" s="126"/>
    </row>
    <row r="4818" customHeight="1" spans="5:5">
      <c r="E4818" s="126"/>
    </row>
    <row r="4819" customHeight="1" spans="5:5">
      <c r="E4819" s="126"/>
    </row>
    <row r="4820" customHeight="1" spans="5:5">
      <c r="E4820" s="126"/>
    </row>
    <row r="4821" customHeight="1" spans="5:5">
      <c r="E4821" s="126"/>
    </row>
    <row r="4822" customHeight="1" spans="5:5">
      <c r="E4822" s="126"/>
    </row>
    <row r="4823" customHeight="1" spans="5:5">
      <c r="E4823" s="126"/>
    </row>
    <row r="4824" customHeight="1" spans="5:5">
      <c r="E4824" s="126"/>
    </row>
    <row r="4825" customHeight="1" spans="5:5">
      <c r="E4825" s="126"/>
    </row>
    <row r="4826" customHeight="1" spans="5:5">
      <c r="E4826" s="126"/>
    </row>
    <row r="4827" customHeight="1" spans="5:5">
      <c r="E4827" s="126"/>
    </row>
    <row r="4828" customHeight="1" spans="5:5">
      <c r="E4828" s="126"/>
    </row>
    <row r="4829" customHeight="1" spans="5:5">
      <c r="E4829" s="126"/>
    </row>
    <row r="4830" customHeight="1" spans="5:5">
      <c r="E4830" s="126"/>
    </row>
    <row r="4831" customHeight="1" spans="5:5">
      <c r="E4831" s="126"/>
    </row>
    <row r="4832" customHeight="1" spans="5:5">
      <c r="E4832" s="126"/>
    </row>
    <row r="4833" customHeight="1" spans="5:5">
      <c r="E4833" s="126"/>
    </row>
    <row r="4834" customHeight="1" spans="5:5">
      <c r="E4834" s="126"/>
    </row>
    <row r="4835" customHeight="1" spans="5:5">
      <c r="E4835" s="126"/>
    </row>
    <row r="4836" customHeight="1" spans="5:5">
      <c r="E4836" s="126"/>
    </row>
    <row r="4837" customHeight="1" spans="5:5">
      <c r="E4837" s="126"/>
    </row>
    <row r="4838" customHeight="1" spans="5:5">
      <c r="E4838" s="126"/>
    </row>
    <row r="4839" customHeight="1" spans="5:5">
      <c r="E4839" s="126"/>
    </row>
    <row r="4840" customHeight="1" spans="5:5">
      <c r="E4840" s="126"/>
    </row>
    <row r="4841" customHeight="1" spans="5:5">
      <c r="E4841" s="126"/>
    </row>
    <row r="4842" customHeight="1" spans="5:5">
      <c r="E4842" s="126"/>
    </row>
    <row r="4843" customHeight="1" spans="5:5">
      <c r="E4843" s="126"/>
    </row>
    <row r="4844" customHeight="1" spans="5:5">
      <c r="E4844" s="126"/>
    </row>
    <row r="4845" customHeight="1" spans="5:5">
      <c r="E4845" s="126"/>
    </row>
    <row r="4846" customHeight="1" spans="5:5">
      <c r="E4846" s="126"/>
    </row>
    <row r="4847" customHeight="1" spans="5:5">
      <c r="E4847" s="126"/>
    </row>
    <row r="4848" customHeight="1" spans="5:5">
      <c r="E4848" s="126"/>
    </row>
    <row r="4849" customHeight="1" spans="5:5">
      <c r="E4849" s="126"/>
    </row>
    <row r="4850" customHeight="1" spans="5:5">
      <c r="E4850" s="126"/>
    </row>
    <row r="4851" customHeight="1" spans="5:5">
      <c r="E4851" s="126"/>
    </row>
    <row r="4852" customHeight="1" spans="5:5">
      <c r="E4852" s="126"/>
    </row>
    <row r="4853" customHeight="1" spans="5:5">
      <c r="E4853" s="126"/>
    </row>
    <row r="4854" customHeight="1" spans="5:5">
      <c r="E4854" s="126"/>
    </row>
    <row r="4855" customHeight="1" spans="5:5">
      <c r="E4855" s="126"/>
    </row>
    <row r="4856" customHeight="1" spans="5:5">
      <c r="E4856" s="126"/>
    </row>
    <row r="4857" customHeight="1" spans="5:5">
      <c r="E4857" s="126"/>
    </row>
    <row r="4858" customHeight="1" spans="5:5">
      <c r="E4858" s="126"/>
    </row>
    <row r="4859" customHeight="1" spans="5:5">
      <c r="E4859" s="126"/>
    </row>
    <row r="4860" customHeight="1" spans="5:5">
      <c r="E4860" s="126"/>
    </row>
    <row r="4861" customHeight="1" spans="5:5">
      <c r="E4861" s="126"/>
    </row>
    <row r="4862" customHeight="1" spans="5:5">
      <c r="E4862" s="126"/>
    </row>
    <row r="4863" customHeight="1" spans="5:5">
      <c r="E4863" s="126"/>
    </row>
    <row r="4864" customHeight="1" spans="5:5">
      <c r="E4864" s="126"/>
    </row>
    <row r="4865" customHeight="1" spans="5:5">
      <c r="E4865" s="126"/>
    </row>
    <row r="4866" customHeight="1" spans="5:5">
      <c r="E4866" s="126"/>
    </row>
    <row r="4867" customHeight="1" spans="5:5">
      <c r="E4867" s="126"/>
    </row>
    <row r="4868" customHeight="1" spans="5:5">
      <c r="E4868" s="126"/>
    </row>
    <row r="4869" customHeight="1" spans="5:5">
      <c r="E4869" s="126"/>
    </row>
    <row r="4870" customHeight="1" spans="5:5">
      <c r="E4870" s="126"/>
    </row>
    <row r="4871" customHeight="1" spans="5:5">
      <c r="E4871" s="126"/>
    </row>
    <row r="4872" customHeight="1" spans="5:5">
      <c r="E4872" s="126"/>
    </row>
    <row r="4873" customHeight="1" spans="5:5">
      <c r="E4873" s="126"/>
    </row>
    <row r="4874" customHeight="1" spans="5:5">
      <c r="E4874" s="126"/>
    </row>
    <row r="4875" customHeight="1" spans="5:5">
      <c r="E4875" s="126"/>
    </row>
    <row r="4876" customHeight="1" spans="5:5">
      <c r="E4876" s="126"/>
    </row>
    <row r="4877" customHeight="1" spans="5:5">
      <c r="E4877" s="126"/>
    </row>
    <row r="4878" customHeight="1" spans="5:5">
      <c r="E4878" s="126"/>
    </row>
    <row r="4879" customHeight="1" spans="5:5">
      <c r="E4879" s="126"/>
    </row>
    <row r="4880" customHeight="1" spans="5:5">
      <c r="E4880" s="126"/>
    </row>
    <row r="4881" customHeight="1" spans="5:5">
      <c r="E4881" s="126"/>
    </row>
    <row r="4882" customHeight="1" spans="5:5">
      <c r="E4882" s="126"/>
    </row>
    <row r="4883" customHeight="1" spans="5:5">
      <c r="E4883" s="126"/>
    </row>
    <row r="4884" customHeight="1" spans="5:5">
      <c r="E4884" s="126"/>
    </row>
    <row r="4885" customHeight="1" spans="5:5">
      <c r="E4885" s="126"/>
    </row>
    <row r="4886" customHeight="1" spans="5:5">
      <c r="E4886" s="126"/>
    </row>
    <row r="4887" customHeight="1" spans="5:5">
      <c r="E4887" s="126"/>
    </row>
    <row r="4888" customHeight="1" spans="5:5">
      <c r="E4888" s="126"/>
    </row>
    <row r="4889" customHeight="1" spans="5:5">
      <c r="E4889" s="126"/>
    </row>
    <row r="4890" customHeight="1" spans="5:5">
      <c r="E4890" s="126"/>
    </row>
    <row r="4891" customHeight="1" spans="5:5">
      <c r="E4891" s="126"/>
    </row>
    <row r="4892" customHeight="1" spans="5:5">
      <c r="E4892" s="126"/>
    </row>
    <row r="4893" customHeight="1" spans="5:5">
      <c r="E4893" s="126"/>
    </row>
    <row r="4894" customHeight="1" spans="5:5">
      <c r="E4894" s="126"/>
    </row>
    <row r="4895" customHeight="1" spans="5:5">
      <c r="E4895" s="126"/>
    </row>
    <row r="4896" customHeight="1" spans="5:5">
      <c r="E4896" s="126"/>
    </row>
    <row r="4897" customHeight="1" spans="5:5">
      <c r="E4897" s="126"/>
    </row>
    <row r="4898" customHeight="1" spans="5:5">
      <c r="E4898" s="126"/>
    </row>
    <row r="4899" customHeight="1" spans="5:5">
      <c r="E4899" s="126"/>
    </row>
    <row r="4900" customHeight="1" spans="5:5">
      <c r="E4900" s="126"/>
    </row>
    <row r="4901" customHeight="1" spans="5:5">
      <c r="E4901" s="126"/>
    </row>
    <row r="4902" customHeight="1" spans="5:5">
      <c r="E4902" s="126"/>
    </row>
    <row r="4903" customHeight="1" spans="5:5">
      <c r="E4903" s="126"/>
    </row>
    <row r="4904" customHeight="1" spans="5:5">
      <c r="E4904" s="126"/>
    </row>
    <row r="4905" customHeight="1" spans="5:5">
      <c r="E4905" s="126"/>
    </row>
    <row r="4906" customHeight="1" spans="5:5">
      <c r="E4906" s="126"/>
    </row>
    <row r="4907" customHeight="1" spans="5:5">
      <c r="E4907" s="126"/>
    </row>
    <row r="4908" customHeight="1" spans="5:5">
      <c r="E4908" s="126"/>
    </row>
    <row r="4909" customHeight="1" spans="5:5">
      <c r="E4909" s="126"/>
    </row>
    <row r="4910" customHeight="1" spans="5:5">
      <c r="E4910" s="126"/>
    </row>
    <row r="4911" customHeight="1" spans="5:5">
      <c r="E4911" s="126"/>
    </row>
    <row r="4912" customHeight="1" spans="5:5">
      <c r="E4912" s="126"/>
    </row>
    <row r="4913" customHeight="1" spans="5:5">
      <c r="E4913" s="126"/>
    </row>
    <row r="4914" customHeight="1" spans="5:5">
      <c r="E4914" s="126"/>
    </row>
    <row r="4915" customHeight="1" spans="5:5">
      <c r="E4915" s="126"/>
    </row>
    <row r="4916" customHeight="1" spans="5:5">
      <c r="E4916" s="126"/>
    </row>
    <row r="4917" customHeight="1" spans="5:5">
      <c r="E4917" s="126"/>
    </row>
    <row r="4918" customHeight="1" spans="5:5">
      <c r="E4918" s="126"/>
    </row>
    <row r="4919" customHeight="1" spans="5:5">
      <c r="E4919" s="126"/>
    </row>
    <row r="4920" customHeight="1" spans="5:5">
      <c r="E4920" s="126"/>
    </row>
    <row r="4921" customHeight="1" spans="5:5">
      <c r="E4921" s="126"/>
    </row>
    <row r="4922" customHeight="1" spans="5:5">
      <c r="E4922" s="126"/>
    </row>
    <row r="4923" customHeight="1" spans="5:5">
      <c r="E4923" s="126"/>
    </row>
    <row r="4924" customHeight="1" spans="5:5">
      <c r="E4924" s="126"/>
    </row>
    <row r="4925" customHeight="1" spans="5:5">
      <c r="E4925" s="126"/>
    </row>
    <row r="4926" customHeight="1" spans="5:5">
      <c r="E4926" s="126"/>
    </row>
    <row r="4927" customHeight="1" spans="5:5">
      <c r="E4927" s="126"/>
    </row>
    <row r="4928" customHeight="1" spans="5:5">
      <c r="E4928" s="126"/>
    </row>
    <row r="4929" customHeight="1" spans="5:5">
      <c r="E4929" s="126"/>
    </row>
    <row r="4930" customHeight="1" spans="5:5">
      <c r="E4930" s="126"/>
    </row>
    <row r="4931" customHeight="1" spans="5:5">
      <c r="E4931" s="126"/>
    </row>
    <row r="4932" customHeight="1" spans="5:5">
      <c r="E4932" s="126"/>
    </row>
    <row r="4933" customHeight="1" spans="5:5">
      <c r="E4933" s="126"/>
    </row>
    <row r="4934" customHeight="1" spans="5:5">
      <c r="E4934" s="126"/>
    </row>
    <row r="4935" customHeight="1" spans="5:5">
      <c r="E4935" s="126"/>
    </row>
    <row r="4936" customHeight="1" spans="5:5">
      <c r="E4936" s="126"/>
    </row>
    <row r="4937" customHeight="1" spans="5:5">
      <c r="E4937" s="126"/>
    </row>
    <row r="4938" customHeight="1" spans="5:5">
      <c r="E4938" s="126"/>
    </row>
    <row r="4939" customHeight="1" spans="5:5">
      <c r="E4939" s="126"/>
    </row>
    <row r="4940" customHeight="1" spans="5:5">
      <c r="E4940" s="126"/>
    </row>
    <row r="4941" customHeight="1" spans="5:5">
      <c r="E4941" s="126"/>
    </row>
    <row r="4942" customHeight="1" spans="5:5">
      <c r="E4942" s="126"/>
    </row>
    <row r="4943" customHeight="1" spans="5:5">
      <c r="E4943" s="126"/>
    </row>
    <row r="4944" customHeight="1" spans="5:5">
      <c r="E4944" s="126"/>
    </row>
    <row r="4945" customHeight="1" spans="5:5">
      <c r="E4945" s="126"/>
    </row>
    <row r="4946" customHeight="1" spans="5:5">
      <c r="E4946" s="126"/>
    </row>
    <row r="4947" customHeight="1" spans="5:5">
      <c r="E4947" s="126"/>
    </row>
    <row r="4948" customHeight="1" spans="5:5">
      <c r="E4948" s="126"/>
    </row>
    <row r="4949" customHeight="1" spans="5:5">
      <c r="E4949" s="126"/>
    </row>
    <row r="4950" customHeight="1" spans="5:5">
      <c r="E4950" s="126"/>
    </row>
    <row r="4951" customHeight="1" spans="5:5">
      <c r="E4951" s="126"/>
    </row>
    <row r="4952" customHeight="1" spans="5:5">
      <c r="E4952" s="126"/>
    </row>
    <row r="4953" customHeight="1" spans="5:5">
      <c r="E4953" s="126"/>
    </row>
    <row r="4954" customHeight="1" spans="5:5">
      <c r="E4954" s="126"/>
    </row>
    <row r="4955" customHeight="1" spans="5:5">
      <c r="E4955" s="126"/>
    </row>
    <row r="4956" customHeight="1" spans="5:5">
      <c r="E4956" s="126"/>
    </row>
    <row r="4957" customHeight="1" spans="5:5">
      <c r="E4957" s="126"/>
    </row>
    <row r="4958" customHeight="1" spans="5:5">
      <c r="E4958" s="126"/>
    </row>
    <row r="4959" customHeight="1" spans="5:5">
      <c r="E4959" s="126"/>
    </row>
    <row r="4960" customHeight="1" spans="5:5">
      <c r="E4960" s="126"/>
    </row>
    <row r="4961" customHeight="1" spans="5:5">
      <c r="E4961" s="126"/>
    </row>
    <row r="4962" customHeight="1" spans="5:5">
      <c r="E4962" s="126"/>
    </row>
    <row r="4963" customHeight="1" spans="5:5">
      <c r="E4963" s="126"/>
    </row>
    <row r="4964" customHeight="1" spans="5:5">
      <c r="E4964" s="126"/>
    </row>
    <row r="4965" customHeight="1" spans="5:5">
      <c r="E4965" s="126"/>
    </row>
    <row r="4966" customHeight="1" spans="5:5">
      <c r="E4966" s="126"/>
    </row>
    <row r="4967" customHeight="1" spans="5:5">
      <c r="E4967" s="126"/>
    </row>
    <row r="4968" customHeight="1" spans="5:5">
      <c r="E4968" s="126"/>
    </row>
    <row r="4969" customHeight="1" spans="5:5">
      <c r="E4969" s="126"/>
    </row>
    <row r="4970" customHeight="1" spans="5:5">
      <c r="E4970" s="126"/>
    </row>
    <row r="4971" customHeight="1" spans="5:5">
      <c r="E4971" s="126"/>
    </row>
    <row r="4972" customHeight="1" spans="5:5">
      <c r="E4972" s="126"/>
    </row>
    <row r="4973" customHeight="1" spans="5:5">
      <c r="E4973" s="126"/>
    </row>
    <row r="4974" customHeight="1" spans="5:5">
      <c r="E4974" s="126"/>
    </row>
    <row r="4975" customHeight="1" spans="5:5">
      <c r="E4975" s="126"/>
    </row>
    <row r="4976" customHeight="1" spans="5:5">
      <c r="E4976" s="126"/>
    </row>
    <row r="4977" customHeight="1" spans="5:5">
      <c r="E4977" s="126"/>
    </row>
    <row r="4978" customHeight="1" spans="5:5">
      <c r="E4978" s="126"/>
    </row>
    <row r="4979" customHeight="1" spans="5:5">
      <c r="E4979" s="126"/>
    </row>
    <row r="4980" customHeight="1" spans="5:5">
      <c r="E4980" s="126"/>
    </row>
    <row r="4981" customHeight="1" spans="5:5">
      <c r="E4981" s="126"/>
    </row>
    <row r="4982" customHeight="1" spans="5:5">
      <c r="E4982" s="126"/>
    </row>
    <row r="4983" customHeight="1" spans="5:5">
      <c r="E4983" s="126"/>
    </row>
    <row r="4984" customHeight="1" spans="5:5">
      <c r="E4984" s="126"/>
    </row>
    <row r="4985" customHeight="1" spans="5:5">
      <c r="E4985" s="126"/>
    </row>
    <row r="4986" customHeight="1" spans="5:5">
      <c r="E4986" s="126"/>
    </row>
    <row r="4987" customHeight="1" spans="5:5">
      <c r="E4987" s="126"/>
    </row>
    <row r="4988" customHeight="1" spans="5:5">
      <c r="E4988" s="126"/>
    </row>
    <row r="4989" customHeight="1" spans="5:5">
      <c r="E4989" s="126"/>
    </row>
    <row r="4990" customHeight="1" spans="5:5">
      <c r="E4990" s="126"/>
    </row>
    <row r="4991" customHeight="1" spans="5:5">
      <c r="E4991" s="126"/>
    </row>
    <row r="4992" customHeight="1" spans="5:5">
      <c r="E4992" s="126"/>
    </row>
    <row r="4993" customHeight="1" spans="5:5">
      <c r="E4993" s="126"/>
    </row>
    <row r="4994" customHeight="1" spans="5:5">
      <c r="E4994" s="126"/>
    </row>
    <row r="4995" customHeight="1" spans="5:5">
      <c r="E4995" s="126"/>
    </row>
    <row r="4996" customHeight="1" spans="5:5">
      <c r="E4996" s="126"/>
    </row>
    <row r="4997" customHeight="1" spans="5:5">
      <c r="E4997" s="126"/>
    </row>
    <row r="4998" customHeight="1" spans="5:5">
      <c r="E4998" s="126"/>
    </row>
    <row r="4999" customHeight="1" spans="5:5">
      <c r="E4999" s="126"/>
    </row>
    <row r="5000" customHeight="1" spans="5:5">
      <c r="E5000" s="126"/>
    </row>
    <row r="5001" customHeight="1" spans="5:5">
      <c r="E5001" s="126"/>
    </row>
    <row r="5002" customHeight="1" spans="5:5">
      <c r="E5002" s="126"/>
    </row>
    <row r="5003" customHeight="1" spans="5:5">
      <c r="E5003" s="126"/>
    </row>
    <row r="5004" customHeight="1" spans="5:5">
      <c r="E5004" s="126"/>
    </row>
    <row r="5005" customHeight="1" spans="5:5">
      <c r="E5005" s="126"/>
    </row>
    <row r="5006" customHeight="1" spans="5:5">
      <c r="E5006" s="126"/>
    </row>
    <row r="5007" customHeight="1" spans="5:5">
      <c r="E5007" s="126"/>
    </row>
    <row r="5008" customHeight="1" spans="5:5">
      <c r="E5008" s="126"/>
    </row>
    <row r="5009" customHeight="1" spans="5:5">
      <c r="E5009" s="126"/>
    </row>
    <row r="5010" customHeight="1" spans="5:5">
      <c r="E5010" s="126"/>
    </row>
    <row r="5011" customHeight="1" spans="5:5">
      <c r="E5011" s="126"/>
    </row>
    <row r="5012" customHeight="1" spans="5:5">
      <c r="E5012" s="126"/>
    </row>
    <row r="5013" customHeight="1" spans="5:5">
      <c r="E5013" s="126"/>
    </row>
    <row r="5014" customHeight="1" spans="5:5">
      <c r="E5014" s="126"/>
    </row>
    <row r="5015" customHeight="1" spans="5:5">
      <c r="E5015" s="126"/>
    </row>
    <row r="5016" customHeight="1" spans="5:5">
      <c r="E5016" s="126"/>
    </row>
    <row r="5017" customHeight="1" spans="5:5">
      <c r="E5017" s="126"/>
    </row>
    <row r="5018" customHeight="1" spans="5:5">
      <c r="E5018" s="126"/>
    </row>
    <row r="5019" customHeight="1" spans="5:5">
      <c r="E5019" s="126"/>
    </row>
    <row r="5020" customHeight="1" spans="5:5">
      <c r="E5020" s="126"/>
    </row>
    <row r="5021" customHeight="1" spans="5:5">
      <c r="E5021" s="126"/>
    </row>
    <row r="5022" customHeight="1" spans="5:5">
      <c r="E5022" s="126"/>
    </row>
    <row r="5023" customHeight="1" spans="5:5">
      <c r="E5023" s="126"/>
    </row>
    <row r="5024" customHeight="1" spans="5:5">
      <c r="E5024" s="126"/>
    </row>
    <row r="5025" customHeight="1" spans="5:5">
      <c r="E5025" s="126"/>
    </row>
    <row r="5026" customHeight="1" spans="5:5">
      <c r="E5026" s="126"/>
    </row>
    <row r="5027" customHeight="1" spans="5:5">
      <c r="E5027" s="126"/>
    </row>
    <row r="5028" customHeight="1" spans="5:5">
      <c r="E5028" s="126"/>
    </row>
    <row r="5029" customHeight="1" spans="5:5">
      <c r="E5029" s="126"/>
    </row>
    <row r="5030" customHeight="1" spans="5:5">
      <c r="E5030" s="126"/>
    </row>
    <row r="5031" customHeight="1" spans="5:5">
      <c r="E5031" s="126"/>
    </row>
    <row r="5032" customHeight="1" spans="5:5">
      <c r="E5032" s="126"/>
    </row>
    <row r="5033" customHeight="1" spans="5:5">
      <c r="E5033" s="126"/>
    </row>
    <row r="5034" customHeight="1" spans="5:5">
      <c r="E5034" s="126"/>
    </row>
    <row r="5035" customHeight="1" spans="5:5">
      <c r="E5035" s="126"/>
    </row>
    <row r="5036" customHeight="1" spans="5:5">
      <c r="E5036" s="126"/>
    </row>
    <row r="5037" customHeight="1" spans="5:5">
      <c r="E5037" s="126"/>
    </row>
    <row r="5038" customHeight="1" spans="5:5">
      <c r="E5038" s="126"/>
    </row>
    <row r="5039" customHeight="1" spans="5:5">
      <c r="E5039" s="126"/>
    </row>
    <row r="5040" customHeight="1" spans="5:5">
      <c r="E5040" s="126"/>
    </row>
    <row r="5041" customHeight="1" spans="5:5">
      <c r="E5041" s="126"/>
    </row>
    <row r="5042" customHeight="1" spans="5:5">
      <c r="E5042" s="126"/>
    </row>
    <row r="5043" customHeight="1" spans="5:5">
      <c r="E5043" s="126"/>
    </row>
    <row r="5044" customHeight="1" spans="5:5">
      <c r="E5044" s="126"/>
    </row>
    <row r="5045" customHeight="1" spans="5:5">
      <c r="E5045" s="126"/>
    </row>
    <row r="5046" customHeight="1" spans="5:5">
      <c r="E5046" s="126"/>
    </row>
    <row r="5047" customHeight="1" spans="5:5">
      <c r="E5047" s="126"/>
    </row>
    <row r="5048" customHeight="1" spans="5:5">
      <c r="E5048" s="126"/>
    </row>
    <row r="5049" customHeight="1" spans="5:5">
      <c r="E5049" s="126"/>
    </row>
    <row r="5050" customHeight="1" spans="5:5">
      <c r="E5050" s="126"/>
    </row>
    <row r="5051" customHeight="1" spans="5:5">
      <c r="E5051" s="126"/>
    </row>
    <row r="5052" customHeight="1" spans="5:5">
      <c r="E5052" s="126"/>
    </row>
    <row r="5053" customHeight="1" spans="5:5">
      <c r="E5053" s="126"/>
    </row>
    <row r="5054" customHeight="1" spans="5:5">
      <c r="E5054" s="126"/>
    </row>
    <row r="5055" customHeight="1" spans="5:5">
      <c r="E5055" s="126"/>
    </row>
    <row r="5056" customHeight="1" spans="5:5">
      <c r="E5056" s="126"/>
    </row>
    <row r="5057" customHeight="1" spans="5:5">
      <c r="E5057" s="126"/>
    </row>
    <row r="5058" customHeight="1" spans="5:5">
      <c r="E5058" s="126"/>
    </row>
    <row r="5059" customHeight="1" spans="5:5">
      <c r="E5059" s="126"/>
    </row>
    <row r="5060" customHeight="1" spans="5:5">
      <c r="E5060" s="126"/>
    </row>
    <row r="5061" customHeight="1" spans="5:5">
      <c r="E5061" s="126"/>
    </row>
    <row r="5062" customHeight="1" spans="5:5">
      <c r="E5062" s="126"/>
    </row>
    <row r="5063" customHeight="1" spans="5:5">
      <c r="E5063" s="126"/>
    </row>
    <row r="5064" customHeight="1" spans="5:5">
      <c r="E5064" s="126"/>
    </row>
    <row r="5065" customHeight="1" spans="5:5">
      <c r="E5065" s="126"/>
    </row>
    <row r="5066" customHeight="1" spans="5:5">
      <c r="E5066" s="126"/>
    </row>
    <row r="5067" customHeight="1" spans="5:5">
      <c r="E5067" s="126"/>
    </row>
    <row r="5068" customHeight="1" spans="5:5">
      <c r="E5068" s="126"/>
    </row>
    <row r="5069" customHeight="1" spans="5:5">
      <c r="E5069" s="126"/>
    </row>
    <row r="5070" customHeight="1" spans="5:5">
      <c r="E5070" s="126"/>
    </row>
    <row r="5071" customHeight="1" spans="5:5">
      <c r="E5071" s="126"/>
    </row>
    <row r="5072" customHeight="1" spans="5:5">
      <c r="E5072" s="126"/>
    </row>
    <row r="5073" customHeight="1" spans="5:5">
      <c r="E5073" s="126"/>
    </row>
    <row r="5074" customHeight="1" spans="5:5">
      <c r="E5074" s="126"/>
    </row>
    <row r="5075" customHeight="1" spans="5:5">
      <c r="E5075" s="126"/>
    </row>
    <row r="5076" customHeight="1" spans="5:5">
      <c r="E5076" s="126"/>
    </row>
    <row r="5077" customHeight="1" spans="5:5">
      <c r="E5077" s="126"/>
    </row>
    <row r="5078" customHeight="1" spans="5:5">
      <c r="E5078" s="126"/>
    </row>
    <row r="5079" customHeight="1" spans="5:5">
      <c r="E5079" s="126"/>
    </row>
    <row r="5080" customHeight="1" spans="5:5">
      <c r="E5080" s="126"/>
    </row>
    <row r="5081" customHeight="1" spans="5:5">
      <c r="E5081" s="126"/>
    </row>
    <row r="5082" customHeight="1" spans="5:5">
      <c r="E5082" s="126"/>
    </row>
    <row r="5083" customHeight="1" spans="5:5">
      <c r="E5083" s="126"/>
    </row>
    <row r="5084" customHeight="1" spans="5:5">
      <c r="E5084" s="126"/>
    </row>
    <row r="5085" customHeight="1" spans="5:5">
      <c r="E5085" s="126"/>
    </row>
    <row r="5086" customHeight="1" spans="5:5">
      <c r="E5086" s="126"/>
    </row>
    <row r="5087" customHeight="1" spans="5:5">
      <c r="E5087" s="126"/>
    </row>
    <row r="5088" customHeight="1" spans="5:5">
      <c r="E5088" s="126"/>
    </row>
    <row r="5089" customHeight="1" spans="5:5">
      <c r="E5089" s="126"/>
    </row>
    <row r="5090" customHeight="1" spans="5:5">
      <c r="E5090" s="126"/>
    </row>
  </sheetData>
  <mergeCells count="24">
    <mergeCell ref="A2:X2"/>
    <mergeCell ref="A3:X3"/>
    <mergeCell ref="N5:P5"/>
    <mergeCell ref="Q5:S5"/>
    <mergeCell ref="T5:V5"/>
    <mergeCell ref="Y5:AB5"/>
    <mergeCell ref="A44:D44"/>
    <mergeCell ref="A45:D45"/>
    <mergeCell ref="A46:D46"/>
    <mergeCell ref="A5:A6"/>
    <mergeCell ref="B5:B6"/>
    <mergeCell ref="C5:C6"/>
    <mergeCell ref="D5:D6"/>
    <mergeCell ref="E5:E6"/>
    <mergeCell ref="F5:F6"/>
    <mergeCell ref="G5:G6"/>
    <mergeCell ref="H5:H6"/>
    <mergeCell ref="I5:I6"/>
    <mergeCell ref="J5:J6"/>
    <mergeCell ref="K5:K6"/>
    <mergeCell ref="L5:L6"/>
    <mergeCell ref="M5:M6"/>
    <mergeCell ref="W5:W6"/>
    <mergeCell ref="X5:X6"/>
  </mergeCells>
  <dataValidations count="1">
    <dataValidation type="list" allowBlank="1" showInputMessage="1" showErrorMessage="1" sqref="L7">
      <formula1>"在用,停用,不需用,待报废,淘汰,盘亏,盘盈"</formula1>
    </dataValidation>
  </dataValidations>
  <hyperlinks>
    <hyperlink ref="A1" location="索引目录!E47" display="返回索引页"/>
    <hyperlink ref="B1" location="固定资产汇总!B15"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&amp;R&amp;"宋体,常规"&amp;9表4-6-5
共&amp;N页第&amp;P页</oddHead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13"/>
  <sheetViews>
    <sheetView tabSelected="1" zoomScale="110" zoomScaleNormal="110" zoomScaleSheetLayoutView="80" topLeftCell="A4" workbookViewId="0">
      <selection activeCell="D17" sqref="D17"/>
    </sheetView>
  </sheetViews>
  <sheetFormatPr defaultColWidth="9" defaultRowHeight="15.75" customHeight="1"/>
  <cols>
    <col min="1" max="1" width="6.1" style="202" customWidth="1"/>
    <col min="2" max="2" width="13.4" style="202" customWidth="1" outlineLevel="1"/>
    <col min="3" max="3" width="19.225" style="202" customWidth="1"/>
    <col min="4" max="4" width="50.4083333333333" style="202" customWidth="1"/>
    <col min="5" max="5" width="49.7666666666667" style="202" hidden="1" customWidth="1"/>
    <col min="6" max="7" width="4.9" style="202" customWidth="1"/>
    <col min="8" max="10" width="4.4" style="202" hidden="1" customWidth="1" outlineLevel="1"/>
    <col min="11" max="11" width="4.4" style="202" hidden="1" customWidth="1" outlineLevel="2"/>
    <col min="12" max="12" width="32.2" style="202" hidden="1" customWidth="1" outlineLevel="2"/>
    <col min="13" max="15" width="4.4" style="202" hidden="1" customWidth="1" outlineLevel="2"/>
    <col min="16" max="16" width="10.1" style="202" hidden="1" customWidth="1" collapsed="1"/>
    <col min="17" max="17" width="9.5" style="202" hidden="1" customWidth="1"/>
    <col min="18" max="28" width="11" style="202" hidden="1" customWidth="1" outlineLevel="1"/>
    <col min="29" max="29" width="11" style="202" hidden="1" customWidth="1" collapsed="1"/>
    <col min="30" max="31" width="11" style="202" hidden="1" customWidth="1"/>
    <col min="32" max="32" width="15.075" style="202" customWidth="1"/>
    <col min="33" max="33" width="11" style="202" hidden="1" customWidth="1"/>
    <col min="34" max="34" width="7" style="202" hidden="1" customWidth="1"/>
    <col min="35" max="35" width="11" style="202" hidden="1" customWidth="1"/>
    <col min="36" max="36" width="5" style="202" hidden="1" customWidth="1"/>
    <col min="37" max="37" width="12.5" style="202" customWidth="1"/>
    <col min="38" max="43" width="9" style="202" hidden="1" customWidth="1" outlineLevel="1"/>
    <col min="44" max="44" width="11.5" style="202" customWidth="1" collapsed="1"/>
    <col min="45" max="45" width="12.9" style="202" customWidth="1"/>
    <col min="46" max="46" width="11.5666666666667" style="202"/>
    <col min="47" max="47" width="12.6916666666667" style="202"/>
    <col min="48" max="16384" width="9" style="202"/>
  </cols>
  <sheetData>
    <row r="1" ht="36.75" customHeight="1" spans="1:51">
      <c r="A1" s="203" t="s">
        <v>1697</v>
      </c>
      <c r="B1" s="152"/>
      <c r="C1" s="152"/>
      <c r="D1" s="152"/>
      <c r="E1" s="152"/>
      <c r="F1" s="152"/>
      <c r="G1" s="152"/>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c r="AG1" s="152"/>
      <c r="AH1" s="152"/>
      <c r="AI1" s="152"/>
      <c r="AJ1" s="152"/>
      <c r="AK1" s="152"/>
      <c r="AY1"/>
    </row>
    <row r="2" customHeight="1" spans="1:49">
      <c r="A2" s="154"/>
      <c r="E2" s="126"/>
      <c r="AK2" s="173" t="s">
        <v>464</v>
      </c>
      <c r="AW2" s="226"/>
    </row>
    <row r="3" ht="18" customHeight="1" spans="1:43">
      <c r="A3" s="175" t="s">
        <v>1112</v>
      </c>
      <c r="B3" s="204" t="s">
        <v>1698</v>
      </c>
      <c r="C3" s="205" t="s">
        <v>1699</v>
      </c>
      <c r="D3" s="206" t="s">
        <v>1700</v>
      </c>
      <c r="E3" s="55" t="s">
        <v>1313</v>
      </c>
      <c r="F3" s="55" t="s">
        <v>1286</v>
      </c>
      <c r="G3" s="55" t="s">
        <v>1314</v>
      </c>
      <c r="H3" s="182" t="s">
        <v>1315</v>
      </c>
      <c r="I3" s="182" t="s">
        <v>1316</v>
      </c>
      <c r="J3" s="182" t="s">
        <v>1315</v>
      </c>
      <c r="K3" s="182" t="s">
        <v>1131</v>
      </c>
      <c r="L3" s="182" t="s">
        <v>1317</v>
      </c>
      <c r="M3" s="182" t="s">
        <v>1318</v>
      </c>
      <c r="N3" s="182" t="s">
        <v>1319</v>
      </c>
      <c r="O3" s="182" t="s">
        <v>1320</v>
      </c>
      <c r="P3" s="123" t="s">
        <v>1321</v>
      </c>
      <c r="Q3" s="123" t="s">
        <v>1322</v>
      </c>
      <c r="R3" s="212" t="s">
        <v>1323</v>
      </c>
      <c r="S3" s="213"/>
      <c r="T3" s="213"/>
      <c r="U3" s="213"/>
      <c r="V3" s="213"/>
      <c r="W3" s="213"/>
      <c r="X3" s="213"/>
      <c r="Y3" s="213"/>
      <c r="Z3" s="213"/>
      <c r="AA3" s="213"/>
      <c r="AB3" s="215"/>
      <c r="AC3" s="213" t="s">
        <v>1288</v>
      </c>
      <c r="AD3" s="213"/>
      <c r="AE3" s="216"/>
      <c r="AF3" s="217" t="s">
        <v>1701</v>
      </c>
      <c r="AG3" s="214" t="s">
        <v>1141</v>
      </c>
      <c r="AH3" s="214"/>
      <c r="AI3" s="214"/>
      <c r="AJ3" s="220" t="s">
        <v>1142</v>
      </c>
      <c r="AK3" s="220" t="s">
        <v>1144</v>
      </c>
      <c r="AL3" s="221" t="s">
        <v>1145</v>
      </c>
      <c r="AM3" s="222"/>
      <c r="AN3" s="222"/>
      <c r="AO3" s="222"/>
      <c r="AP3" s="222"/>
      <c r="AQ3" s="225"/>
    </row>
    <row r="4" ht="18" customHeight="1" spans="1:46">
      <c r="A4" s="175"/>
      <c r="B4" s="55"/>
      <c r="C4" s="175"/>
      <c r="D4" s="55"/>
      <c r="E4" s="55"/>
      <c r="F4" s="55"/>
      <c r="G4" s="55"/>
      <c r="H4" s="184"/>
      <c r="I4" s="184"/>
      <c r="J4" s="184"/>
      <c r="K4" s="184"/>
      <c r="L4" s="184"/>
      <c r="M4" s="184"/>
      <c r="N4" s="184"/>
      <c r="O4" s="184"/>
      <c r="P4" s="123"/>
      <c r="Q4" s="123"/>
      <c r="R4" s="214" t="s">
        <v>1154</v>
      </c>
      <c r="S4" s="212" t="s">
        <v>1158</v>
      </c>
      <c r="T4" s="212" t="s">
        <v>1292</v>
      </c>
      <c r="U4" s="212" t="s">
        <v>1325</v>
      </c>
      <c r="V4" s="212" t="s">
        <v>1326</v>
      </c>
      <c r="W4" s="212" t="s">
        <v>1327</v>
      </c>
      <c r="X4" s="212" t="s">
        <v>1293</v>
      </c>
      <c r="Y4" s="212" t="s">
        <v>1294</v>
      </c>
      <c r="Z4" s="212" t="s">
        <v>1295</v>
      </c>
      <c r="AA4" s="212" t="s">
        <v>1328</v>
      </c>
      <c r="AB4" s="218" t="s">
        <v>1159</v>
      </c>
      <c r="AC4" s="216" t="s">
        <v>1154</v>
      </c>
      <c r="AD4" s="214" t="s">
        <v>1158</v>
      </c>
      <c r="AE4" s="214" t="s">
        <v>1159</v>
      </c>
      <c r="AF4" s="219"/>
      <c r="AG4" s="214" t="s">
        <v>1154</v>
      </c>
      <c r="AH4" s="214" t="s">
        <v>1160</v>
      </c>
      <c r="AI4" s="214" t="s">
        <v>1158</v>
      </c>
      <c r="AJ4" s="214"/>
      <c r="AK4" s="214"/>
      <c r="AL4" s="223" t="s">
        <v>747</v>
      </c>
      <c r="AM4" s="223" t="s">
        <v>1329</v>
      </c>
      <c r="AN4" s="223" t="s">
        <v>1329</v>
      </c>
      <c r="AO4" s="223" t="s">
        <v>1161</v>
      </c>
      <c r="AP4" s="223" t="s">
        <v>1162</v>
      </c>
      <c r="AQ4" s="223" t="s">
        <v>1145</v>
      </c>
      <c r="AS4" s="226"/>
      <c r="AT4" s="226"/>
    </row>
    <row r="5" ht="36" customHeight="1" spans="1:45">
      <c r="A5" s="136">
        <v>16</v>
      </c>
      <c r="B5" s="136" t="s">
        <v>1702</v>
      </c>
      <c r="C5" s="145" t="s">
        <v>1703</v>
      </c>
      <c r="D5" s="207" t="s">
        <v>1704</v>
      </c>
      <c r="E5" s="145"/>
      <c r="F5" s="136" t="s">
        <v>1705</v>
      </c>
      <c r="G5" s="136">
        <v>1</v>
      </c>
      <c r="H5" s="136"/>
      <c r="I5" s="136"/>
      <c r="J5" s="136"/>
      <c r="K5" s="136"/>
      <c r="L5" s="210"/>
      <c r="M5" s="136"/>
      <c r="N5" s="136"/>
      <c r="O5" s="136"/>
      <c r="P5" s="211"/>
      <c r="Q5" s="211"/>
      <c r="R5" s="131"/>
      <c r="S5" s="131"/>
      <c r="T5" s="131"/>
      <c r="U5" s="131"/>
      <c r="V5" s="131"/>
      <c r="W5" s="131"/>
      <c r="X5" s="131"/>
      <c r="Y5" s="131"/>
      <c r="Z5" s="131"/>
      <c r="AA5" s="131"/>
      <c r="AB5" s="132"/>
      <c r="AC5" s="169"/>
      <c r="AD5" s="131"/>
      <c r="AE5" s="131"/>
      <c r="AF5" s="131">
        <v>22556</v>
      </c>
      <c r="AG5" s="131"/>
      <c r="AH5" s="185"/>
      <c r="AI5" s="131">
        <f>ROUND(AG5*AH5/100,0)</f>
        <v>0</v>
      </c>
      <c r="AJ5" s="131"/>
      <c r="AK5" s="174"/>
      <c r="AL5" s="224"/>
      <c r="AM5" s="224"/>
      <c r="AN5" s="224"/>
      <c r="AO5" s="224"/>
      <c r="AP5" s="227"/>
      <c r="AQ5" s="224"/>
      <c r="AS5" s="228"/>
    </row>
    <row r="6" ht="36" customHeight="1" spans="1:46">
      <c r="A6" s="136">
        <v>17</v>
      </c>
      <c r="B6" s="136" t="s">
        <v>1706</v>
      </c>
      <c r="C6" s="208" t="s">
        <v>1707</v>
      </c>
      <c r="D6" s="209" t="s">
        <v>1708</v>
      </c>
      <c r="E6" s="145"/>
      <c r="F6" s="136" t="s">
        <v>1709</v>
      </c>
      <c r="G6" s="136">
        <v>1</v>
      </c>
      <c r="H6" s="136"/>
      <c r="I6" s="136"/>
      <c r="J6" s="136"/>
      <c r="K6" s="136"/>
      <c r="L6" s="210"/>
      <c r="M6" s="136"/>
      <c r="N6" s="136"/>
      <c r="O6" s="136"/>
      <c r="P6" s="211"/>
      <c r="Q6" s="211"/>
      <c r="R6" s="131"/>
      <c r="S6" s="131"/>
      <c r="T6" s="131"/>
      <c r="U6" s="131"/>
      <c r="V6" s="131"/>
      <c r="W6" s="131"/>
      <c r="X6" s="131"/>
      <c r="Y6" s="131"/>
      <c r="Z6" s="131"/>
      <c r="AA6" s="131"/>
      <c r="AB6" s="132"/>
      <c r="AC6" s="169"/>
      <c r="AD6" s="131"/>
      <c r="AE6" s="131"/>
      <c r="AF6" s="131">
        <v>85600</v>
      </c>
      <c r="AG6" s="131"/>
      <c r="AH6" s="185"/>
      <c r="AI6" s="131">
        <f>ROUND(AG6*AH6/100,0)</f>
        <v>0</v>
      </c>
      <c r="AJ6" s="131"/>
      <c r="AK6" s="174"/>
      <c r="AL6" s="224"/>
      <c r="AM6" s="224"/>
      <c r="AN6" s="224"/>
      <c r="AO6" s="224"/>
      <c r="AP6" s="227"/>
      <c r="AQ6" s="229"/>
      <c r="AR6" s="230"/>
      <c r="AS6" s="228"/>
      <c r="AT6" s="226"/>
    </row>
    <row r="7" ht="36" customHeight="1" spans="1:46">
      <c r="A7" s="136">
        <v>18</v>
      </c>
      <c r="B7" s="136" t="s">
        <v>1710</v>
      </c>
      <c r="C7" s="208" t="s">
        <v>1711</v>
      </c>
      <c r="D7" s="209" t="s">
        <v>1712</v>
      </c>
      <c r="E7" s="145"/>
      <c r="F7" s="136" t="s">
        <v>1709</v>
      </c>
      <c r="G7" s="136">
        <v>1</v>
      </c>
      <c r="H7" s="136"/>
      <c r="I7" s="136"/>
      <c r="J7" s="136"/>
      <c r="K7" s="136"/>
      <c r="L7" s="210"/>
      <c r="M7" s="136"/>
      <c r="N7" s="136"/>
      <c r="O7" s="136"/>
      <c r="P7" s="211"/>
      <c r="Q7" s="211"/>
      <c r="R7" s="131"/>
      <c r="S7" s="131"/>
      <c r="T7" s="131"/>
      <c r="U7" s="131"/>
      <c r="V7" s="131"/>
      <c r="W7" s="131"/>
      <c r="X7" s="131"/>
      <c r="Y7" s="131"/>
      <c r="Z7" s="131"/>
      <c r="AA7" s="131"/>
      <c r="AB7" s="132"/>
      <c r="AC7" s="169"/>
      <c r="AD7" s="131"/>
      <c r="AE7" s="131"/>
      <c r="AF7" s="131">
        <v>27522</v>
      </c>
      <c r="AG7" s="131"/>
      <c r="AH7" s="185"/>
      <c r="AI7" s="131">
        <f>ROUND(AG7*AH7/100,0)</f>
        <v>0</v>
      </c>
      <c r="AJ7" s="131"/>
      <c r="AK7" s="174"/>
      <c r="AL7" s="224"/>
      <c r="AM7" s="224"/>
      <c r="AN7" s="224"/>
      <c r="AO7" s="224"/>
      <c r="AP7" s="227"/>
      <c r="AQ7" s="224"/>
      <c r="AS7" s="228"/>
      <c r="AT7" s="226"/>
    </row>
    <row r="8" ht="36" customHeight="1" spans="1:46">
      <c r="A8" s="136">
        <v>19</v>
      </c>
      <c r="B8" s="136" t="s">
        <v>1713</v>
      </c>
      <c r="C8" s="145" t="s">
        <v>1714</v>
      </c>
      <c r="D8" s="207" t="s">
        <v>1715</v>
      </c>
      <c r="E8" s="145"/>
      <c r="F8" s="136" t="s">
        <v>1709</v>
      </c>
      <c r="G8" s="136">
        <v>1</v>
      </c>
      <c r="H8" s="136"/>
      <c r="I8" s="136"/>
      <c r="J8" s="136"/>
      <c r="K8" s="136"/>
      <c r="L8" s="210"/>
      <c r="M8" s="136"/>
      <c r="N8" s="136"/>
      <c r="O8" s="136"/>
      <c r="P8" s="211"/>
      <c r="Q8" s="211"/>
      <c r="R8" s="131"/>
      <c r="S8" s="131"/>
      <c r="T8" s="131"/>
      <c r="U8" s="131"/>
      <c r="V8" s="131"/>
      <c r="W8" s="131"/>
      <c r="X8" s="131"/>
      <c r="Y8" s="131"/>
      <c r="Z8" s="131"/>
      <c r="AA8" s="131"/>
      <c r="AB8" s="132"/>
      <c r="AC8" s="169"/>
      <c r="AD8" s="131"/>
      <c r="AE8" s="131"/>
      <c r="AF8" s="131">
        <v>2269</v>
      </c>
      <c r="AG8" s="131"/>
      <c r="AH8" s="185"/>
      <c r="AI8" s="131">
        <f>ROUND(AG8*AH8/100,0)</f>
        <v>0</v>
      </c>
      <c r="AJ8" s="131"/>
      <c r="AK8" s="174"/>
      <c r="AL8" s="224"/>
      <c r="AM8" s="224"/>
      <c r="AN8" s="224"/>
      <c r="AO8" s="224"/>
      <c r="AP8" s="227"/>
      <c r="AQ8" s="224"/>
      <c r="AS8" s="228"/>
      <c r="AT8" s="226"/>
    </row>
    <row r="9" ht="36" customHeight="1" spans="1:46">
      <c r="A9" s="136">
        <v>20</v>
      </c>
      <c r="B9" s="136" t="s">
        <v>1706</v>
      </c>
      <c r="C9" s="145" t="s">
        <v>1716</v>
      </c>
      <c r="D9" s="207" t="s">
        <v>1717</v>
      </c>
      <c r="E9" s="145"/>
      <c r="F9" s="136" t="s">
        <v>1709</v>
      </c>
      <c r="G9" s="136">
        <v>1</v>
      </c>
      <c r="H9" s="136"/>
      <c r="I9" s="136"/>
      <c r="J9" s="136"/>
      <c r="K9" s="136"/>
      <c r="L9" s="210"/>
      <c r="M9" s="136"/>
      <c r="N9" s="136"/>
      <c r="O9" s="136"/>
      <c r="P9" s="211"/>
      <c r="Q9" s="211"/>
      <c r="R9" s="131"/>
      <c r="S9" s="131"/>
      <c r="T9" s="131"/>
      <c r="U9" s="131"/>
      <c r="V9" s="131"/>
      <c r="W9" s="131"/>
      <c r="X9" s="131"/>
      <c r="Y9" s="131"/>
      <c r="Z9" s="131"/>
      <c r="AA9" s="131"/>
      <c r="AB9" s="132"/>
      <c r="AC9" s="169"/>
      <c r="AD9" s="131"/>
      <c r="AE9" s="131"/>
      <c r="AF9" s="131">
        <v>358733</v>
      </c>
      <c r="AG9" s="131"/>
      <c r="AH9" s="185"/>
      <c r="AI9" s="131">
        <f>ROUND(AG9*AH9/100,0)</f>
        <v>0</v>
      </c>
      <c r="AJ9" s="131"/>
      <c r="AK9" s="174"/>
      <c r="AL9" s="224"/>
      <c r="AM9" s="224"/>
      <c r="AN9" s="224"/>
      <c r="AO9" s="224"/>
      <c r="AP9" s="227"/>
      <c r="AQ9" s="224"/>
      <c r="AS9" s="228"/>
      <c r="AT9" s="226"/>
    </row>
    <row r="10" ht="36" customHeight="1" spans="1:46">
      <c r="A10" s="136">
        <v>21</v>
      </c>
      <c r="B10" s="136" t="s">
        <v>1706</v>
      </c>
      <c r="C10" s="145" t="s">
        <v>1718</v>
      </c>
      <c r="D10" s="207" t="s">
        <v>1719</v>
      </c>
      <c r="E10" s="145"/>
      <c r="F10" s="136" t="s">
        <v>1709</v>
      </c>
      <c r="G10" s="136">
        <v>1</v>
      </c>
      <c r="H10" s="136"/>
      <c r="I10" s="136"/>
      <c r="J10" s="136"/>
      <c r="K10" s="136"/>
      <c r="L10" s="210"/>
      <c r="M10" s="136"/>
      <c r="N10" s="136"/>
      <c r="O10" s="136"/>
      <c r="P10" s="211"/>
      <c r="Q10" s="211"/>
      <c r="R10" s="131"/>
      <c r="S10" s="131"/>
      <c r="T10" s="131"/>
      <c r="U10" s="131"/>
      <c r="V10" s="131"/>
      <c r="W10" s="131"/>
      <c r="X10" s="131"/>
      <c r="Y10" s="131"/>
      <c r="Z10" s="131"/>
      <c r="AA10" s="131"/>
      <c r="AB10" s="132"/>
      <c r="AC10" s="169"/>
      <c r="AD10" s="131"/>
      <c r="AE10" s="131"/>
      <c r="AF10" s="131">
        <v>111000</v>
      </c>
      <c r="AG10" s="131"/>
      <c r="AH10" s="185"/>
      <c r="AI10" s="131"/>
      <c r="AJ10" s="131"/>
      <c r="AK10" s="174"/>
      <c r="AL10" s="224"/>
      <c r="AM10" s="224"/>
      <c r="AN10" s="224"/>
      <c r="AO10" s="224"/>
      <c r="AP10" s="227"/>
      <c r="AQ10" s="224"/>
      <c r="AS10" s="228"/>
      <c r="AT10" s="226"/>
    </row>
    <row r="11" ht="36" customHeight="1" spans="1:46">
      <c r="A11" s="136">
        <v>22</v>
      </c>
      <c r="B11" s="136" t="s">
        <v>1706</v>
      </c>
      <c r="C11" s="145" t="s">
        <v>1718</v>
      </c>
      <c r="D11" s="207" t="s">
        <v>1720</v>
      </c>
      <c r="E11" s="145"/>
      <c r="F11" s="136" t="s">
        <v>1709</v>
      </c>
      <c r="G11" s="136">
        <v>1</v>
      </c>
      <c r="H11" s="136"/>
      <c r="I11" s="136"/>
      <c r="J11" s="136"/>
      <c r="K11" s="136"/>
      <c r="L11" s="210"/>
      <c r="M11" s="136"/>
      <c r="N11" s="136"/>
      <c r="O11" s="136"/>
      <c r="P11" s="211"/>
      <c r="Q11" s="211"/>
      <c r="R11" s="131"/>
      <c r="S11" s="131"/>
      <c r="T11" s="131"/>
      <c r="U11" s="131"/>
      <c r="V11" s="131"/>
      <c r="W11" s="131"/>
      <c r="X11" s="131"/>
      <c r="Y11" s="131"/>
      <c r="Z11" s="131"/>
      <c r="AA11" s="131"/>
      <c r="AB11" s="132"/>
      <c r="AC11" s="169"/>
      <c r="AD11" s="131"/>
      <c r="AE11" s="131"/>
      <c r="AF11" s="131">
        <v>91200</v>
      </c>
      <c r="AG11" s="131"/>
      <c r="AH11" s="185"/>
      <c r="AI11" s="131"/>
      <c r="AJ11" s="131"/>
      <c r="AK11" s="174"/>
      <c r="AL11" s="224"/>
      <c r="AM11" s="224"/>
      <c r="AN11" s="224"/>
      <c r="AO11" s="224"/>
      <c r="AP11" s="227"/>
      <c r="AQ11" s="224"/>
      <c r="AS11" s="228"/>
      <c r="AT11" s="226"/>
    </row>
    <row r="12" ht="36" customHeight="1" spans="1:46">
      <c r="A12" s="136">
        <v>23</v>
      </c>
      <c r="B12" s="136" t="s">
        <v>1706</v>
      </c>
      <c r="C12" s="145" t="s">
        <v>1718</v>
      </c>
      <c r="D12" s="207" t="s">
        <v>1721</v>
      </c>
      <c r="E12" s="145"/>
      <c r="F12" s="136" t="s">
        <v>1709</v>
      </c>
      <c r="G12" s="136">
        <v>1</v>
      </c>
      <c r="H12" s="136"/>
      <c r="I12" s="136"/>
      <c r="J12" s="136"/>
      <c r="K12" s="136"/>
      <c r="L12" s="210"/>
      <c r="M12" s="136"/>
      <c r="N12" s="136"/>
      <c r="O12" s="136"/>
      <c r="P12" s="211"/>
      <c r="Q12" s="211"/>
      <c r="R12" s="131"/>
      <c r="S12" s="168"/>
      <c r="T12" s="168"/>
      <c r="U12" s="168"/>
      <c r="V12" s="168"/>
      <c r="W12" s="168"/>
      <c r="X12" s="168"/>
      <c r="Y12" s="168"/>
      <c r="Z12" s="168"/>
      <c r="AA12" s="168"/>
      <c r="AB12" s="132"/>
      <c r="AC12" s="169"/>
      <c r="AD12" s="131"/>
      <c r="AE12" s="131"/>
      <c r="AF12" s="131">
        <v>109400</v>
      </c>
      <c r="AG12" s="131"/>
      <c r="AH12" s="185"/>
      <c r="AI12" s="131"/>
      <c r="AJ12" s="131"/>
      <c r="AK12" s="174"/>
      <c r="AL12" s="224"/>
      <c r="AM12" s="224"/>
      <c r="AN12" s="224"/>
      <c r="AO12" s="224"/>
      <c r="AP12" s="227"/>
      <c r="AQ12" s="224"/>
      <c r="AS12" s="228"/>
      <c r="AT12" s="226"/>
    </row>
    <row r="13" customHeight="1" spans="1:43">
      <c r="A13" s="136"/>
      <c r="B13" s="136"/>
      <c r="C13" s="145"/>
      <c r="D13" s="145"/>
      <c r="E13" s="145"/>
      <c r="F13" s="145"/>
      <c r="G13" s="136"/>
      <c r="H13" s="136"/>
      <c r="I13" s="136"/>
      <c r="J13" s="136"/>
      <c r="K13" s="136"/>
      <c r="L13" s="136"/>
      <c r="M13" s="136"/>
      <c r="N13" s="136"/>
      <c r="O13" s="136"/>
      <c r="P13" s="167"/>
      <c r="Q13" s="167"/>
      <c r="R13" s="131"/>
      <c r="S13" s="168"/>
      <c r="T13" s="168"/>
      <c r="U13" s="168"/>
      <c r="V13" s="168"/>
      <c r="W13" s="168"/>
      <c r="X13" s="168"/>
      <c r="Y13" s="168"/>
      <c r="Z13" s="168"/>
      <c r="AA13" s="168"/>
      <c r="AB13" s="132"/>
      <c r="AC13" s="169"/>
      <c r="AD13" s="131"/>
      <c r="AE13" s="131"/>
      <c r="AF13" s="131"/>
      <c r="AG13" s="131"/>
      <c r="AH13" s="185"/>
      <c r="AI13" s="131">
        <f>ROUND(AG13*AH13/100,0)</f>
        <v>0</v>
      </c>
      <c r="AJ13" s="131" t="str">
        <f>IF(AD13=0,"",(AI13-AD13)/AD13*100)</f>
        <v/>
      </c>
      <c r="AK13" s="174"/>
      <c r="AL13" s="224">
        <f>IF(E13="",0,AG13/E13)</f>
        <v>0</v>
      </c>
      <c r="AM13" s="224" t="b">
        <f>COUNTIFS(C:C,C13,D:D,D13,AL:AL,AL13)=COUNTIFS(C:C,C13,D:D,D13)</f>
        <v>1</v>
      </c>
      <c r="AN13" s="224">
        <f>IF(AM13=TRUE,0,"单价不同")</f>
        <v>0</v>
      </c>
      <c r="AO13" s="224">
        <f>AG13-AC13</f>
        <v>0</v>
      </c>
      <c r="AP13" s="227">
        <f>IF(AC13=0,0,AO13/AC13)</f>
        <v>0</v>
      </c>
      <c r="AQ13" s="224" t="str">
        <f>IF(AP13&gt;0.3,"核查",IF(AP13&lt;-0.3,"核查",""))</f>
        <v/>
      </c>
    </row>
  </sheetData>
  <mergeCells count="25">
    <mergeCell ref="A1:AK1"/>
    <mergeCell ref="R3:AB3"/>
    <mergeCell ref="AC3:AE3"/>
    <mergeCell ref="AG3:AI3"/>
    <mergeCell ref="AL3:AQ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AF3:AF4"/>
    <mergeCell ref="AJ3:AJ4"/>
    <mergeCell ref="AK3:AK4"/>
  </mergeCells>
  <conditionalFormatting sqref="B1:B4 B13:B1048576">
    <cfRule type="duplicateValues" dxfId="0" priority="1"/>
    <cfRule type="duplicateValues" dxfId="0" priority="4"/>
    <cfRule type="duplicateValues" dxfId="0" priority="5"/>
    <cfRule type="duplicateValues" dxfId="0" priority="7"/>
    <cfRule type="duplicateValues" dxfId="0" priority="10"/>
  </conditionalFormatting>
  <conditionalFormatting sqref="E1:E4 E13:E1048576">
    <cfRule type="duplicateValues" dxfId="0" priority="309"/>
  </conditionalFormatting>
  <printOptions horizontalCentered="1"/>
  <pageMargins left="0.354166666666667" right="0.354166666666667" top="0.786805555555556" bottom="0.786805555555556" header="0.919444444444445" footer="0.511805555555556"/>
  <pageSetup paperSize="9" fitToHeight="0" orientation="landscape"/>
  <headerFooter alignWithMargins="0">
    <oddHeader>&amp;R&amp;"宋体,常规"&amp;9表4-6-6
共&amp;N页第&amp;P页</oddHeader>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4" sqref="H14"/>
    </sheetView>
  </sheetViews>
  <sheetFormatPr defaultColWidth="9" defaultRowHeight="15.75"/>
  <cols>
    <col min="1" max="1" width="4.4" customWidth="1"/>
    <col min="2" max="4" width="6.9" customWidth="1" outlineLevel="1"/>
    <col min="5" max="5" width="9.1" customWidth="1" outlineLevel="1"/>
    <col min="6" max="6" width="18.5" customWidth="1"/>
    <col min="7" max="7" width="7.1" customWidth="1"/>
    <col min="8" max="8" width="6.9" customWidth="1"/>
    <col min="9" max="9" width="17.4" customWidth="1"/>
    <col min="10" max="10" width="7.4" customWidth="1"/>
    <col min="11" max="12" width="5.4" customWidth="1"/>
    <col min="13" max="13" width="5.1" customWidth="1"/>
    <col min="14" max="14" width="8.4" customWidth="1"/>
    <col min="15" max="15" width="8.1" customWidth="1"/>
    <col min="16" max="16" width="12.5"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13.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197"/>
      <c r="P1" s="2"/>
      <c r="Q1" s="2"/>
      <c r="R1" s="2"/>
      <c r="S1" s="2"/>
      <c r="T1" s="3"/>
      <c r="U1" s="3"/>
      <c r="V1" s="3"/>
      <c r="W1" s="125"/>
      <c r="X1" s="125"/>
      <c r="Y1" s="125"/>
      <c r="Z1" s="3"/>
      <c r="AA1" s="3"/>
      <c r="AB1" s="3"/>
      <c r="AC1" s="3"/>
      <c r="AD1" s="3"/>
    </row>
    <row r="2" ht="30" customHeight="1" spans="1:30">
      <c r="A2" s="4" t="s">
        <v>1722</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O4" s="198"/>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199" t="s">
        <v>1097</v>
      </c>
      <c r="P5" s="55" t="s">
        <v>1088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200"/>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2"/>
      <c r="K7" s="10"/>
      <c r="L7" s="10"/>
      <c r="M7" s="10"/>
      <c r="N7" s="10"/>
      <c r="O7" s="201"/>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2"/>
      <c r="K8" s="10"/>
      <c r="L8" s="10"/>
      <c r="M8" s="10"/>
      <c r="N8" s="10"/>
      <c r="O8" s="201"/>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2"/>
      <c r="K9" s="10"/>
      <c r="L9" s="10"/>
      <c r="M9" s="10"/>
      <c r="N9" s="10"/>
      <c r="O9" s="201"/>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2"/>
      <c r="K10" s="10"/>
      <c r="L10" s="10"/>
      <c r="M10" s="10"/>
      <c r="N10" s="10"/>
      <c r="O10" s="201"/>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2"/>
      <c r="K11" s="10"/>
      <c r="L11" s="10"/>
      <c r="M11" s="10"/>
      <c r="N11" s="10"/>
      <c r="O11" s="201"/>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2"/>
      <c r="K12" s="10"/>
      <c r="L12" s="10"/>
      <c r="M12" s="10"/>
      <c r="N12" s="10"/>
      <c r="O12" s="201"/>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2"/>
      <c r="K13" s="10"/>
      <c r="L13" s="10"/>
      <c r="M13" s="10"/>
      <c r="N13" s="10"/>
      <c r="O13" s="201"/>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2"/>
      <c r="K14" s="10"/>
      <c r="L14" s="10"/>
      <c r="M14" s="10"/>
      <c r="N14" s="10"/>
      <c r="O14" s="201"/>
      <c r="P14" s="10"/>
      <c r="Q14" s="10"/>
      <c r="R14" s="10"/>
      <c r="S14" s="10"/>
      <c r="T14" s="145"/>
      <c r="U14" s="145"/>
      <c r="V14" s="14"/>
      <c r="W14" s="131"/>
      <c r="X14" s="132"/>
      <c r="Y14" s="169"/>
      <c r="Z14" s="14"/>
      <c r="AA14" s="14"/>
      <c r="AB14" s="14">
        <f t="shared" si="0"/>
        <v>0</v>
      </c>
      <c r="AC14" s="14" t="str">
        <f t="shared" si="1"/>
        <v/>
      </c>
      <c r="AD14" s="20"/>
    </row>
    <row r="15" customHeight="1" spans="1:30">
      <c r="A15" s="10"/>
      <c r="B15" s="10"/>
      <c r="C15" s="10"/>
      <c r="D15" s="10"/>
      <c r="E15" s="10"/>
      <c r="F15" s="10"/>
      <c r="G15" s="10"/>
      <c r="H15" s="10"/>
      <c r="I15" s="10"/>
      <c r="J15" s="10"/>
      <c r="K15" s="10"/>
      <c r="L15" s="10"/>
      <c r="M15" s="10"/>
      <c r="N15" s="10"/>
      <c r="O15" s="201"/>
      <c r="P15" s="10"/>
      <c r="Q15" s="10"/>
      <c r="R15" s="10"/>
      <c r="S15" s="10"/>
      <c r="T15" s="145"/>
      <c r="U15" s="145"/>
      <c r="V15" s="14"/>
      <c r="W15" s="131"/>
      <c r="X15" s="132"/>
      <c r="Y15" s="169"/>
      <c r="Z15" s="14"/>
      <c r="AA15" s="14"/>
      <c r="AB15" s="14">
        <f t="shared" si="0"/>
        <v>0</v>
      </c>
      <c r="AC15" s="14" t="str">
        <f t="shared" si="1"/>
        <v/>
      </c>
      <c r="AD15" s="20"/>
    </row>
    <row r="16" customHeight="1" spans="1:30">
      <c r="A16" s="10"/>
      <c r="B16" s="10"/>
      <c r="C16" s="10"/>
      <c r="D16" s="10"/>
      <c r="E16" s="10"/>
      <c r="F16" s="10"/>
      <c r="G16" s="10"/>
      <c r="H16" s="10"/>
      <c r="I16" s="10"/>
      <c r="J16" s="10"/>
      <c r="K16" s="10"/>
      <c r="L16" s="10"/>
      <c r="M16" s="10"/>
      <c r="N16" s="10"/>
      <c r="O16" s="201"/>
      <c r="P16" s="10"/>
      <c r="Q16" s="10"/>
      <c r="R16" s="10"/>
      <c r="S16" s="10"/>
      <c r="T16" s="145"/>
      <c r="U16" s="145"/>
      <c r="V16" s="14"/>
      <c r="W16" s="131"/>
      <c r="X16" s="132"/>
      <c r="Y16" s="169"/>
      <c r="Z16" s="14"/>
      <c r="AA16" s="14"/>
      <c r="AB16" s="14">
        <f t="shared" si="0"/>
        <v>0</v>
      </c>
      <c r="AC16" s="14" t="str">
        <f t="shared" si="1"/>
        <v/>
      </c>
      <c r="AD16" s="20"/>
    </row>
    <row r="17" customHeight="1" spans="1:30">
      <c r="A17" s="10"/>
      <c r="B17" s="10"/>
      <c r="C17" s="10"/>
      <c r="D17" s="10"/>
      <c r="E17" s="10"/>
      <c r="F17" s="10"/>
      <c r="G17" s="10"/>
      <c r="H17" s="10"/>
      <c r="I17" s="10"/>
      <c r="J17" s="10"/>
      <c r="K17" s="10"/>
      <c r="L17" s="10"/>
      <c r="M17" s="10"/>
      <c r="N17" s="10"/>
      <c r="O17" s="201"/>
      <c r="P17" s="10"/>
      <c r="Q17" s="10"/>
      <c r="R17" s="10"/>
      <c r="S17" s="10"/>
      <c r="T17" s="145"/>
      <c r="U17" s="145"/>
      <c r="V17" s="14"/>
      <c r="W17" s="131"/>
      <c r="X17" s="132"/>
      <c r="Y17" s="169"/>
      <c r="Z17" s="14"/>
      <c r="AA17" s="14"/>
      <c r="AB17" s="14">
        <f t="shared" si="0"/>
        <v>0</v>
      </c>
      <c r="AC17" s="14" t="str">
        <f t="shared" si="1"/>
        <v/>
      </c>
      <c r="AD17" s="20"/>
    </row>
    <row r="18" customHeight="1" spans="1:30">
      <c r="A18" s="10"/>
      <c r="B18" s="10"/>
      <c r="C18" s="10"/>
      <c r="D18" s="10"/>
      <c r="E18" s="10"/>
      <c r="F18" s="10"/>
      <c r="G18" s="10"/>
      <c r="H18" s="10"/>
      <c r="I18" s="10"/>
      <c r="J18" s="10"/>
      <c r="K18" s="10"/>
      <c r="L18" s="10"/>
      <c r="M18" s="10"/>
      <c r="N18" s="10"/>
      <c r="O18" s="201"/>
      <c r="P18" s="10"/>
      <c r="Q18" s="10"/>
      <c r="R18" s="10"/>
      <c r="S18" s="10"/>
      <c r="T18" s="145"/>
      <c r="U18" s="145"/>
      <c r="V18" s="14"/>
      <c r="W18" s="131"/>
      <c r="X18" s="132"/>
      <c r="Y18" s="169"/>
      <c r="Z18" s="14"/>
      <c r="AA18" s="14"/>
      <c r="AB18" s="14">
        <f t="shared" si="0"/>
        <v>0</v>
      </c>
      <c r="AC18" s="14" t="str">
        <f t="shared" si="1"/>
        <v/>
      </c>
      <c r="AD18" s="20"/>
    </row>
    <row r="19" customHeight="1" spans="1:30">
      <c r="A19" s="10"/>
      <c r="B19" s="10"/>
      <c r="C19" s="10"/>
      <c r="D19" s="10"/>
      <c r="E19" s="10"/>
      <c r="F19" s="10"/>
      <c r="G19" s="10"/>
      <c r="H19" s="10"/>
      <c r="I19" s="10"/>
      <c r="J19" s="10"/>
      <c r="K19" s="10"/>
      <c r="L19" s="10"/>
      <c r="M19" s="10"/>
      <c r="N19" s="10"/>
      <c r="O19" s="201"/>
      <c r="P19" s="10"/>
      <c r="Q19" s="10"/>
      <c r="R19" s="10"/>
      <c r="S19" s="10"/>
      <c r="T19" s="145"/>
      <c r="U19" s="145"/>
      <c r="V19" s="14"/>
      <c r="W19" s="131"/>
      <c r="X19" s="132"/>
      <c r="Y19" s="169"/>
      <c r="Z19" s="14"/>
      <c r="AA19" s="14"/>
      <c r="AB19" s="14">
        <f t="shared" si="0"/>
        <v>0</v>
      </c>
      <c r="AC19" s="14" t="str">
        <f t="shared" si="1"/>
        <v/>
      </c>
      <c r="AD19" s="20"/>
    </row>
    <row r="20" customHeight="1" spans="1:30">
      <c r="A20" s="10"/>
      <c r="B20" s="10"/>
      <c r="C20" s="10"/>
      <c r="D20" s="10"/>
      <c r="E20" s="10"/>
      <c r="F20" s="10"/>
      <c r="G20" s="10"/>
      <c r="H20" s="10"/>
      <c r="I20" s="10"/>
      <c r="J20" s="10"/>
      <c r="K20" s="10"/>
      <c r="L20" s="10"/>
      <c r="M20" s="10"/>
      <c r="N20" s="10"/>
      <c r="O20" s="201"/>
      <c r="P20" s="10"/>
      <c r="Q20" s="10"/>
      <c r="R20" s="10"/>
      <c r="S20" s="10"/>
      <c r="T20" s="145"/>
      <c r="U20" s="145"/>
      <c r="V20" s="14"/>
      <c r="W20" s="131"/>
      <c r="X20" s="132"/>
      <c r="Y20" s="169"/>
      <c r="Z20" s="14"/>
      <c r="AA20" s="14"/>
      <c r="AB20" s="14">
        <f t="shared" si="0"/>
        <v>0</v>
      </c>
      <c r="AC20" s="14" t="str">
        <f t="shared" si="1"/>
        <v/>
      </c>
      <c r="AD20" s="20"/>
    </row>
    <row r="21" customHeight="1" spans="1:30">
      <c r="A21" s="10"/>
      <c r="B21" s="10"/>
      <c r="C21" s="10"/>
      <c r="D21" s="10"/>
      <c r="E21" s="10"/>
      <c r="F21" s="10"/>
      <c r="G21" s="10"/>
      <c r="H21" s="10"/>
      <c r="I21" s="10"/>
      <c r="J21" s="10"/>
      <c r="K21" s="10"/>
      <c r="L21" s="10"/>
      <c r="M21" s="10"/>
      <c r="N21" s="10"/>
      <c r="O21" s="201"/>
      <c r="P21" s="10"/>
      <c r="Q21" s="10"/>
      <c r="R21" s="10"/>
      <c r="S21" s="10"/>
      <c r="T21" s="145"/>
      <c r="U21" s="145"/>
      <c r="V21" s="14"/>
      <c r="W21" s="131"/>
      <c r="X21" s="132"/>
      <c r="Y21" s="169"/>
      <c r="Z21" s="14"/>
      <c r="AA21" s="14"/>
      <c r="AB21" s="14">
        <f t="shared" si="0"/>
        <v>0</v>
      </c>
      <c r="AC21" s="14" t="str">
        <f t="shared" si="1"/>
        <v/>
      </c>
      <c r="AD21" s="20"/>
    </row>
    <row r="22" customHeight="1" spans="1:30">
      <c r="A22" s="10"/>
      <c r="B22" s="10"/>
      <c r="C22" s="10"/>
      <c r="D22" s="10"/>
      <c r="E22" s="10"/>
      <c r="F22" s="10"/>
      <c r="G22" s="10"/>
      <c r="H22" s="10"/>
      <c r="I22" s="10"/>
      <c r="J22" s="10"/>
      <c r="K22" s="10"/>
      <c r="L22" s="10"/>
      <c r="M22" s="10"/>
      <c r="N22" s="10"/>
      <c r="O22" s="201"/>
      <c r="P22" s="10"/>
      <c r="Q22" s="10"/>
      <c r="R22" s="10"/>
      <c r="S22" s="10"/>
      <c r="T22" s="145"/>
      <c r="U22" s="145"/>
      <c r="V22" s="14"/>
      <c r="W22" s="131"/>
      <c r="X22" s="132"/>
      <c r="Y22" s="169"/>
      <c r="Z22" s="14"/>
      <c r="AA22" s="14"/>
      <c r="AB22" s="14">
        <f t="shared" si="0"/>
        <v>0</v>
      </c>
      <c r="AC22" s="14" t="str">
        <f t="shared" si="1"/>
        <v/>
      </c>
      <c r="AD22" s="20"/>
    </row>
    <row r="23" customHeight="1" spans="1:30">
      <c r="A23" s="10"/>
      <c r="B23" s="10"/>
      <c r="C23" s="10"/>
      <c r="D23" s="10"/>
      <c r="E23" s="10"/>
      <c r="F23" s="10"/>
      <c r="G23" s="10"/>
      <c r="H23" s="10"/>
      <c r="I23" s="10"/>
      <c r="J23" s="10"/>
      <c r="K23" s="10"/>
      <c r="L23" s="10"/>
      <c r="M23" s="10"/>
      <c r="N23" s="10"/>
      <c r="O23" s="201"/>
      <c r="P23" s="10"/>
      <c r="Q23" s="10"/>
      <c r="R23" s="10"/>
      <c r="S23" s="10"/>
      <c r="T23" s="145"/>
      <c r="U23" s="145"/>
      <c r="V23" s="14"/>
      <c r="W23" s="131"/>
      <c r="X23" s="132"/>
      <c r="Y23" s="169"/>
      <c r="Z23" s="14"/>
      <c r="AA23" s="14"/>
      <c r="AB23" s="14">
        <f t="shared" si="0"/>
        <v>0</v>
      </c>
      <c r="AC23" s="14" t="str">
        <f t="shared" si="1"/>
        <v/>
      </c>
      <c r="AD23" s="20"/>
    </row>
    <row r="24" customHeight="1" spans="1:30">
      <c r="A24" s="10"/>
      <c r="B24" s="10"/>
      <c r="C24" s="10"/>
      <c r="D24" s="10"/>
      <c r="E24" s="10"/>
      <c r="F24" s="10"/>
      <c r="G24" s="10"/>
      <c r="H24" s="10"/>
      <c r="I24" s="10"/>
      <c r="J24" s="10"/>
      <c r="K24" s="10"/>
      <c r="L24" s="10"/>
      <c r="M24" s="10"/>
      <c r="N24" s="10"/>
      <c r="O24" s="201"/>
      <c r="P24" s="10"/>
      <c r="Q24" s="10"/>
      <c r="R24" s="10"/>
      <c r="S24" s="10"/>
      <c r="T24" s="145"/>
      <c r="U24" s="145"/>
      <c r="V24" s="14"/>
      <c r="W24" s="131"/>
      <c r="X24" s="132"/>
      <c r="Y24" s="169"/>
      <c r="Z24" s="14"/>
      <c r="AA24" s="14"/>
      <c r="AB24" s="14">
        <f t="shared" si="0"/>
        <v>0</v>
      </c>
      <c r="AC24" s="14" t="str">
        <f t="shared" si="1"/>
        <v/>
      </c>
      <c r="AD24" s="20"/>
    </row>
    <row r="25" customHeight="1" spans="1:30">
      <c r="A25" s="10"/>
      <c r="B25" s="10"/>
      <c r="C25" s="10"/>
      <c r="D25" s="10"/>
      <c r="E25" s="10"/>
      <c r="F25" s="10"/>
      <c r="G25" s="10"/>
      <c r="H25" s="10"/>
      <c r="I25" s="10"/>
      <c r="J25" s="10"/>
      <c r="K25" s="10"/>
      <c r="L25" s="10"/>
      <c r="M25" s="10"/>
      <c r="N25" s="10"/>
      <c r="O25" s="201"/>
      <c r="P25" s="10"/>
      <c r="Q25" s="10"/>
      <c r="R25" s="10"/>
      <c r="S25" s="10"/>
      <c r="T25" s="145"/>
      <c r="U25" s="145"/>
      <c r="V25" s="14"/>
      <c r="W25" s="131"/>
      <c r="X25" s="132"/>
      <c r="Y25" s="169"/>
      <c r="Z25" s="14"/>
      <c r="AA25" s="14"/>
      <c r="AB25" s="14">
        <f t="shared" si="0"/>
        <v>0</v>
      </c>
      <c r="AC25" s="14" t="str">
        <f t="shared" si="1"/>
        <v/>
      </c>
      <c r="AD25" s="20"/>
    </row>
    <row r="26" customHeight="1" spans="1:30">
      <c r="A26" s="10"/>
      <c r="B26" s="10"/>
      <c r="C26" s="10"/>
      <c r="D26" s="10"/>
      <c r="E26" s="10"/>
      <c r="F26" s="10"/>
      <c r="G26" s="10"/>
      <c r="H26" s="10"/>
      <c r="I26" s="10"/>
      <c r="J26" s="10"/>
      <c r="K26" s="10"/>
      <c r="L26" s="10"/>
      <c r="M26" s="10"/>
      <c r="N26" s="10"/>
      <c r="O26" s="201"/>
      <c r="P26" s="10"/>
      <c r="Q26" s="10"/>
      <c r="R26" s="10"/>
      <c r="S26" s="10"/>
      <c r="T26" s="145"/>
      <c r="U26" s="145"/>
      <c r="V26" s="14"/>
      <c r="W26" s="131"/>
      <c r="X26" s="132"/>
      <c r="Y26" s="169"/>
      <c r="Z26" s="14"/>
      <c r="AA26" s="14"/>
      <c r="AB26" s="14">
        <f t="shared" si="0"/>
        <v>0</v>
      </c>
      <c r="AC26" s="14" t="str">
        <f t="shared" si="1"/>
        <v/>
      </c>
      <c r="AD26" s="20"/>
    </row>
    <row r="27" customHeight="1" spans="1:30">
      <c r="A27" s="16" t="s">
        <v>1105</v>
      </c>
      <c r="B27" s="16"/>
      <c r="C27" s="16"/>
      <c r="D27" s="16"/>
      <c r="E27" s="16"/>
      <c r="F27" s="16"/>
      <c r="G27" s="10"/>
      <c r="H27" s="10"/>
      <c r="I27" s="10"/>
      <c r="J27" s="10"/>
      <c r="K27" s="10"/>
      <c r="L27" s="10"/>
      <c r="M27" s="10"/>
      <c r="N27" s="10"/>
      <c r="O27" s="201"/>
      <c r="P27" s="10"/>
      <c r="Q27" s="10"/>
      <c r="R27" s="10"/>
      <c r="S27" s="10"/>
      <c r="T27" s="10"/>
      <c r="U27" s="84"/>
      <c r="V27" s="14"/>
      <c r="W27" s="131">
        <f>SUM(W7:W26)</f>
        <v>0</v>
      </c>
      <c r="X27" s="132"/>
      <c r="Y27" s="169">
        <f>SUM(Y7:Y26)</f>
        <v>0</v>
      </c>
      <c r="Z27" s="14"/>
      <c r="AA27" s="14">
        <f>SUM(AA7:AA26)</f>
        <v>0</v>
      </c>
      <c r="AB27" s="14">
        <f t="shared" si="0"/>
        <v>0</v>
      </c>
      <c r="AC27" s="14" t="str">
        <f t="shared" si="1"/>
        <v/>
      </c>
      <c r="AD27" s="20"/>
    </row>
    <row r="28" customHeight="1" spans="1:27">
      <c r="A28" s="17" t="e">
        <f>#REF!&amp;#REF!</f>
        <v>#REF!</v>
      </c>
      <c r="O28" s="198"/>
      <c r="W28" s="126"/>
      <c r="X28" s="126"/>
      <c r="Y28" s="126"/>
      <c r="AA28" s="27" t="e">
        <f>"评估人员："&amp;#REF!</f>
        <v>#REF!</v>
      </c>
    </row>
    <row r="29" customHeight="1" spans="1:25">
      <c r="A29" s="17" t="e">
        <f>CONCATENATE(#REF!,#REF!,#REF!,#REF!,#REF!,#REF!,#REF!)</f>
        <v>#REF!</v>
      </c>
      <c r="O29" s="198"/>
      <c r="W29" s="126"/>
      <c r="X29" s="126"/>
      <c r="Y29" s="126"/>
    </row>
    <row r="30" customHeight="1" spans="15:25">
      <c r="O30" s="198"/>
      <c r="W30" s="126"/>
      <c r="X30" s="126"/>
      <c r="Y30" s="126"/>
    </row>
    <row r="31" customHeight="1" spans="15:25">
      <c r="O31" s="198"/>
      <c r="W31" s="126"/>
      <c r="X31" s="126"/>
      <c r="Y31" s="126"/>
    </row>
    <row r="32" customHeight="1" spans="15:25">
      <c r="O32" s="198"/>
      <c r="W32" s="126"/>
      <c r="X32" s="126"/>
      <c r="Y32" s="126"/>
    </row>
    <row r="33" customHeight="1" spans="15:25">
      <c r="O33" s="198"/>
      <c r="W33" s="126"/>
      <c r="X33" s="126"/>
      <c r="Y33" s="126"/>
    </row>
    <row r="34" customHeight="1" spans="15:25">
      <c r="O34" s="198"/>
      <c r="W34" s="126"/>
      <c r="X34" s="126"/>
      <c r="Y34" s="126"/>
    </row>
    <row r="35" customHeight="1" spans="15:25">
      <c r="O35" s="198"/>
      <c r="W35" s="126"/>
      <c r="X35" s="126"/>
      <c r="Y35" s="126"/>
    </row>
    <row r="36" customHeight="1" spans="15:25">
      <c r="O36" s="198"/>
      <c r="W36" s="126"/>
      <c r="X36" s="126"/>
      <c r="Y36" s="126"/>
    </row>
    <row r="37" customHeight="1" spans="15:25">
      <c r="O37" s="198"/>
      <c r="W37" s="126"/>
      <c r="X37" s="126"/>
      <c r="Y37" s="126"/>
    </row>
    <row r="38" customHeight="1" spans="15:25">
      <c r="O38" s="198"/>
      <c r="W38" s="126"/>
      <c r="X38" s="126"/>
      <c r="Y38" s="126"/>
    </row>
    <row r="39" customHeight="1" spans="15:25">
      <c r="O39" s="198"/>
      <c r="W39" s="126"/>
      <c r="X39" s="126"/>
      <c r="Y39" s="126"/>
    </row>
    <row r="40" customHeight="1" spans="15:25">
      <c r="O40" s="198"/>
      <c r="W40" s="126"/>
      <c r="X40" s="126"/>
      <c r="Y40" s="126"/>
    </row>
    <row r="41" customHeight="1" spans="15:25">
      <c r="O41" s="198"/>
      <c r="W41" s="126"/>
      <c r="X41" s="126"/>
      <c r="Y41" s="126"/>
    </row>
    <row r="42" customHeight="1" spans="15:25">
      <c r="O42" s="198"/>
      <c r="W42" s="126"/>
      <c r="X42" s="126"/>
      <c r="Y42" s="126"/>
    </row>
    <row r="43" customHeight="1" spans="15:25">
      <c r="O43" s="198"/>
      <c r="W43" s="126"/>
      <c r="X43" s="126"/>
      <c r="Y43" s="126"/>
    </row>
    <row r="44" customHeight="1" spans="15:25">
      <c r="O44" s="198"/>
      <c r="W44" s="126"/>
      <c r="X44" s="126"/>
      <c r="Y44" s="126"/>
    </row>
    <row r="45" customHeight="1" spans="15:25">
      <c r="O45" s="198"/>
      <c r="W45" s="126"/>
      <c r="X45" s="126"/>
      <c r="Y45" s="126"/>
    </row>
    <row r="46" customHeight="1" spans="15:25">
      <c r="O46" s="198"/>
      <c r="W46" s="126"/>
      <c r="X46" s="126"/>
      <c r="Y46" s="126"/>
    </row>
    <row r="47" customHeight="1" spans="15:25">
      <c r="O47" s="198"/>
      <c r="W47" s="126"/>
      <c r="X47" s="126"/>
      <c r="Y47" s="126"/>
    </row>
    <row r="48" customHeight="1" spans="15:25">
      <c r="O48" s="198"/>
      <c r="W48" s="126"/>
      <c r="X48" s="126"/>
      <c r="Y48" s="126"/>
    </row>
    <row r="49" customHeight="1" spans="15:25">
      <c r="O49" s="198"/>
      <c r="W49" s="126"/>
      <c r="X49" s="126"/>
      <c r="Y49" s="126"/>
    </row>
    <row r="50" customHeight="1" spans="15:25">
      <c r="O50" s="198"/>
      <c r="W50" s="126"/>
      <c r="X50" s="126"/>
      <c r="Y50" s="126"/>
    </row>
    <row r="51" customHeight="1" spans="15:25">
      <c r="O51" s="198"/>
      <c r="W51" s="126"/>
      <c r="X51" s="126"/>
      <c r="Y51" s="126"/>
    </row>
    <row r="52" customHeight="1" spans="15:25">
      <c r="O52" s="198"/>
      <c r="W52" s="126"/>
      <c r="X52" s="126"/>
      <c r="Y52" s="126"/>
    </row>
    <row r="53" customHeight="1" spans="15:25">
      <c r="O53" s="198"/>
      <c r="W53" s="126"/>
      <c r="X53" s="126"/>
      <c r="Y53" s="126"/>
    </row>
    <row r="54" customHeight="1" spans="15:25">
      <c r="O54" s="198"/>
      <c r="W54" s="126"/>
      <c r="X54" s="126"/>
      <c r="Y54" s="126"/>
    </row>
    <row r="55" customHeight="1" spans="15:25">
      <c r="O55" s="198"/>
      <c r="W55" s="126"/>
      <c r="X55" s="126"/>
      <c r="Y55" s="126"/>
    </row>
    <row r="56" customHeight="1" spans="15:25">
      <c r="O56" s="198"/>
      <c r="W56" s="126"/>
      <c r="X56" s="126"/>
      <c r="Y56" s="126"/>
    </row>
    <row r="57" customHeight="1" spans="15:25">
      <c r="O57" s="198"/>
      <c r="W57" s="126"/>
      <c r="X57" s="126"/>
      <c r="Y57" s="126"/>
    </row>
    <row r="58" customHeight="1" spans="15:25">
      <c r="O58" s="198"/>
      <c r="W58" s="126"/>
      <c r="X58" s="126"/>
      <c r="Y58" s="126"/>
    </row>
    <row r="59" customHeight="1" spans="15:25">
      <c r="O59" s="198"/>
      <c r="W59" s="126"/>
      <c r="X59" s="126"/>
      <c r="Y59" s="126"/>
    </row>
    <row r="60" customHeight="1" spans="15:25">
      <c r="O60" s="198"/>
      <c r="W60" s="126"/>
      <c r="X60" s="126"/>
      <c r="Y60" s="126"/>
    </row>
    <row r="61" customHeight="1" spans="15:25">
      <c r="O61" s="198"/>
      <c r="W61" s="126"/>
      <c r="X61" s="126"/>
      <c r="Y61" s="126"/>
    </row>
    <row r="62" customHeight="1" spans="15:25">
      <c r="O62" s="198"/>
      <c r="W62" s="126"/>
      <c r="X62" s="126"/>
      <c r="Y62" s="126"/>
    </row>
    <row r="63" customHeight="1" spans="15:25">
      <c r="O63" s="198"/>
      <c r="W63" s="126"/>
      <c r="X63" s="126"/>
      <c r="Y63" s="126"/>
    </row>
    <row r="64" customHeight="1" spans="15:25">
      <c r="O64" s="198"/>
      <c r="W64" s="126"/>
      <c r="X64" s="126"/>
      <c r="Y64" s="126"/>
    </row>
    <row r="65" customHeight="1" spans="15:25">
      <c r="O65" s="198"/>
      <c r="W65" s="126"/>
      <c r="X65" s="126"/>
      <c r="Y65" s="126"/>
    </row>
    <row r="66" customHeight="1" spans="15:25">
      <c r="O66" s="198"/>
      <c r="W66" s="126"/>
      <c r="X66" s="126"/>
      <c r="Y66" s="126"/>
    </row>
    <row r="67" customHeight="1" spans="15:25">
      <c r="O67" s="198"/>
      <c r="W67" s="126"/>
      <c r="X67" s="126"/>
      <c r="Y67" s="126"/>
    </row>
    <row r="68" customHeight="1" spans="15:25">
      <c r="O68" s="198"/>
      <c r="W68" s="126"/>
      <c r="X68" s="126"/>
      <c r="Y68" s="126"/>
    </row>
    <row r="69" customHeight="1" spans="15:25">
      <c r="O69" s="198"/>
      <c r="W69" s="126"/>
      <c r="X69" s="126"/>
      <c r="Y69" s="126"/>
    </row>
    <row r="70" customHeight="1" spans="15:25">
      <c r="O70" s="198"/>
      <c r="W70" s="126"/>
      <c r="X70" s="126"/>
      <c r="Y70" s="126"/>
    </row>
    <row r="71" customHeight="1" spans="15:25">
      <c r="O71" s="198"/>
      <c r="W71" s="126"/>
      <c r="X71" s="126"/>
      <c r="Y71" s="126"/>
    </row>
    <row r="72" customHeight="1" spans="15:25">
      <c r="O72" s="198"/>
      <c r="W72" s="126"/>
      <c r="X72" s="126"/>
      <c r="Y72" s="126"/>
    </row>
    <row r="73" customHeight="1" spans="15:25">
      <c r="O73" s="198"/>
      <c r="W73" s="126"/>
      <c r="X73" s="126"/>
      <c r="Y73" s="126"/>
    </row>
    <row r="74" customHeight="1" spans="15:25">
      <c r="O74" s="198"/>
      <c r="W74" s="126"/>
      <c r="X74" s="126"/>
      <c r="Y74" s="126"/>
    </row>
    <row r="75" customHeight="1" spans="15:25">
      <c r="O75" s="198"/>
      <c r="W75" s="126"/>
      <c r="X75" s="126"/>
      <c r="Y75" s="126"/>
    </row>
    <row r="76" customHeight="1" spans="15:25">
      <c r="O76" s="198"/>
      <c r="W76" s="126"/>
      <c r="X76" s="126"/>
      <c r="Y76" s="126"/>
    </row>
    <row r="77" customHeight="1" spans="15:25">
      <c r="O77" s="198"/>
      <c r="W77" s="126"/>
      <c r="X77" s="126"/>
      <c r="Y77" s="126"/>
    </row>
    <row r="78" customHeight="1" spans="15:25">
      <c r="O78" s="198"/>
      <c r="W78" s="126"/>
      <c r="X78" s="126"/>
      <c r="Y78" s="126"/>
    </row>
    <row r="79" customHeight="1" spans="15:25">
      <c r="O79" s="198"/>
      <c r="W79" s="126"/>
      <c r="X79" s="126"/>
      <c r="Y79" s="126"/>
    </row>
    <row r="80" customHeight="1" spans="15:25">
      <c r="O80" s="198"/>
      <c r="W80" s="126"/>
      <c r="X80" s="126"/>
      <c r="Y80" s="126"/>
    </row>
    <row r="81" customHeight="1" spans="15:25">
      <c r="O81" s="198"/>
      <c r="W81" s="126"/>
      <c r="X81" s="126"/>
      <c r="Y81" s="126"/>
    </row>
    <row r="82" customHeight="1" spans="15:25">
      <c r="O82" s="198"/>
      <c r="W82" s="126"/>
      <c r="X82" s="126"/>
      <c r="Y82" s="126"/>
    </row>
    <row r="83" customHeight="1" spans="15:25">
      <c r="O83" s="198"/>
      <c r="W83" s="126"/>
      <c r="X83" s="126"/>
      <c r="Y83" s="126"/>
    </row>
    <row r="84" customHeight="1" spans="15:25">
      <c r="O84" s="198"/>
      <c r="W84" s="126"/>
      <c r="X84" s="126"/>
      <c r="Y84" s="126"/>
    </row>
    <row r="85" customHeight="1" spans="15:25">
      <c r="O85" s="198"/>
      <c r="W85" s="126"/>
      <c r="X85" s="126"/>
      <c r="Y85" s="126"/>
    </row>
    <row r="86" customHeight="1" spans="15:25">
      <c r="O86" s="198"/>
      <c r="W86" s="126"/>
      <c r="X86" s="126"/>
      <c r="Y86" s="126"/>
    </row>
    <row r="87" customHeight="1" spans="15:25">
      <c r="O87" s="198"/>
      <c r="W87" s="126"/>
      <c r="X87" s="126"/>
      <c r="Y87" s="126"/>
    </row>
    <row r="88" customHeight="1" spans="15:25">
      <c r="O88" s="198"/>
      <c r="W88" s="126"/>
      <c r="X88" s="126"/>
      <c r="Y88" s="126"/>
    </row>
    <row r="89" customHeight="1" spans="15:25">
      <c r="O89" s="198"/>
      <c r="W89" s="126"/>
      <c r="X89" s="126"/>
      <c r="Y89" s="126"/>
    </row>
    <row r="90" customHeight="1" spans="15:25">
      <c r="O90" s="198"/>
      <c r="W90" s="126"/>
      <c r="X90" s="126"/>
      <c r="Y90" s="126"/>
    </row>
    <row r="91" customHeight="1" spans="15:25">
      <c r="O91" s="198"/>
      <c r="W91" s="126"/>
      <c r="X91" s="126"/>
      <c r="Y91" s="126"/>
    </row>
    <row r="92" customHeight="1" spans="15:25">
      <c r="O92" s="198"/>
      <c r="W92" s="126"/>
      <c r="X92" s="126"/>
      <c r="Y92" s="126"/>
    </row>
    <row r="93" customHeight="1" spans="15:25">
      <c r="O93" s="198"/>
      <c r="W93" s="126"/>
      <c r="X93" s="126"/>
      <c r="Y93" s="126"/>
    </row>
    <row r="94" customHeight="1" spans="15:25">
      <c r="O94" s="198"/>
      <c r="W94" s="126"/>
      <c r="X94" s="126"/>
      <c r="Y94" s="126"/>
    </row>
    <row r="95" customHeight="1" spans="15:25">
      <c r="O95" s="198"/>
      <c r="W95" s="126"/>
      <c r="X95" s="126"/>
      <c r="Y95" s="126"/>
    </row>
    <row r="96" customHeight="1" spans="15:25">
      <c r="O96" s="198"/>
      <c r="W96" s="126"/>
      <c r="X96" s="126"/>
      <c r="Y96" s="126"/>
    </row>
    <row r="97" customHeight="1" spans="15:25">
      <c r="O97" s="198"/>
      <c r="W97" s="126"/>
      <c r="X97" s="126"/>
      <c r="Y97" s="126"/>
    </row>
    <row r="98" customHeight="1" spans="15:25">
      <c r="O98" s="198"/>
      <c r="W98" s="126"/>
      <c r="X98" s="126"/>
      <c r="Y98" s="126"/>
    </row>
    <row r="99" customHeight="1" spans="15:25">
      <c r="O99" s="198"/>
      <c r="W99" s="126"/>
      <c r="X99" s="126"/>
      <c r="Y99" s="126"/>
    </row>
    <row r="100" customHeight="1" spans="15:25">
      <c r="O100" s="198"/>
      <c r="W100" s="126"/>
      <c r="X100" s="126"/>
      <c r="Y100" s="126"/>
    </row>
    <row r="101" customHeight="1" spans="15:25">
      <c r="O101" s="198"/>
      <c r="W101" s="126"/>
      <c r="X101" s="126"/>
      <c r="Y101" s="126"/>
    </row>
    <row r="102" customHeight="1" spans="15:25">
      <c r="O102" s="198"/>
      <c r="W102" s="126"/>
      <c r="X102" s="126"/>
      <c r="Y102" s="126"/>
    </row>
    <row r="103" customHeight="1" spans="15:25">
      <c r="O103" s="198"/>
      <c r="W103" s="126"/>
      <c r="X103" s="126"/>
      <c r="Y103" s="126"/>
    </row>
    <row r="104" customHeight="1" spans="15:25">
      <c r="O104" s="198"/>
      <c r="W104" s="126"/>
      <c r="X104" s="126"/>
      <c r="Y104" s="126"/>
    </row>
    <row r="105" customHeight="1" spans="15:25">
      <c r="O105" s="198"/>
      <c r="W105" s="126"/>
      <c r="X105" s="126"/>
      <c r="Y105" s="126"/>
    </row>
    <row r="106" customHeight="1" spans="15:25">
      <c r="O106" s="198"/>
      <c r="W106" s="126"/>
      <c r="X106" s="126"/>
      <c r="Y106" s="126"/>
    </row>
    <row r="107" customHeight="1" spans="15:25">
      <c r="O107" s="198"/>
      <c r="W107" s="126"/>
      <c r="X107" s="126"/>
      <c r="Y107" s="126"/>
    </row>
    <row r="108" customHeight="1" spans="15:25">
      <c r="O108" s="198"/>
      <c r="W108" s="126"/>
      <c r="X108" s="126"/>
      <c r="Y108" s="126"/>
    </row>
    <row r="109" customHeight="1" spans="15:25">
      <c r="O109" s="198"/>
      <c r="W109" s="126"/>
      <c r="X109" s="126"/>
      <c r="Y109" s="126"/>
    </row>
    <row r="110" customHeight="1" spans="15:25">
      <c r="O110" s="198"/>
      <c r="W110" s="126"/>
      <c r="X110" s="126"/>
      <c r="Y110" s="126"/>
    </row>
    <row r="111" customHeight="1" spans="15:25">
      <c r="O111" s="198"/>
      <c r="W111" s="126"/>
      <c r="X111" s="126"/>
      <c r="Y111" s="126"/>
    </row>
    <row r="112" customHeight="1" spans="15:25">
      <c r="O112" s="198"/>
      <c r="W112" s="126"/>
      <c r="X112" s="126"/>
      <c r="Y112" s="126"/>
    </row>
    <row r="113" customHeight="1" spans="15:25">
      <c r="O113" s="198"/>
      <c r="W113" s="126"/>
      <c r="X113" s="126"/>
      <c r="Y113" s="126"/>
    </row>
    <row r="114" customHeight="1" spans="15:25">
      <c r="O114" s="198"/>
      <c r="W114" s="126"/>
      <c r="X114" s="126"/>
      <c r="Y114" s="126"/>
    </row>
    <row r="115" customHeight="1" spans="15:25">
      <c r="O115" s="198"/>
      <c r="W115" s="126"/>
      <c r="X115" s="126"/>
      <c r="Y115" s="126"/>
    </row>
    <row r="116" customHeight="1" spans="15:25">
      <c r="O116" s="198"/>
      <c r="W116" s="126"/>
      <c r="X116" s="126"/>
      <c r="Y116" s="126"/>
    </row>
    <row r="117" customHeight="1" spans="15:25">
      <c r="O117" s="198"/>
      <c r="W117" s="126"/>
      <c r="X117" s="126"/>
      <c r="Y117" s="126"/>
    </row>
    <row r="118" customHeight="1" spans="15:25">
      <c r="O118" s="198"/>
      <c r="W118" s="126"/>
      <c r="X118" s="126"/>
      <c r="Y118" s="126"/>
    </row>
    <row r="119" customHeight="1" spans="15:25">
      <c r="O119" s="198"/>
      <c r="W119" s="126"/>
      <c r="X119" s="126"/>
      <c r="Y119" s="126"/>
    </row>
    <row r="120" customHeight="1" spans="15:25">
      <c r="O120" s="198"/>
      <c r="W120" s="126"/>
      <c r="X120" s="126"/>
      <c r="Y120" s="126"/>
    </row>
    <row r="121" customHeight="1" spans="15:25">
      <c r="O121" s="198"/>
      <c r="W121" s="126"/>
      <c r="X121" s="126"/>
      <c r="Y121" s="126"/>
    </row>
    <row r="122" customHeight="1" spans="15:25">
      <c r="O122" s="198"/>
      <c r="W122" s="126"/>
      <c r="X122" s="126"/>
      <c r="Y122" s="126"/>
    </row>
    <row r="123" customHeight="1" spans="15:25">
      <c r="O123" s="198"/>
      <c r="W123" s="126"/>
      <c r="X123" s="126"/>
      <c r="Y123" s="126"/>
    </row>
    <row r="124" customHeight="1" spans="15:25">
      <c r="O124" s="198"/>
      <c r="W124" s="126"/>
      <c r="X124" s="126"/>
      <c r="Y124" s="126"/>
    </row>
    <row r="125" customHeight="1" spans="15:25">
      <c r="O125" s="198"/>
      <c r="W125" s="126"/>
      <c r="X125" s="126"/>
      <c r="Y125" s="126"/>
    </row>
    <row r="126" customHeight="1" spans="15:25">
      <c r="O126" s="198"/>
      <c r="W126" s="126"/>
      <c r="X126" s="126"/>
      <c r="Y126" s="126"/>
    </row>
    <row r="127" customHeight="1" spans="15:25">
      <c r="O127" s="198"/>
      <c r="W127" s="126"/>
      <c r="X127" s="126"/>
      <c r="Y127" s="126"/>
    </row>
    <row r="128" customHeight="1" spans="15:25">
      <c r="O128" s="198"/>
      <c r="W128" s="126"/>
      <c r="X128" s="126"/>
      <c r="Y128" s="126"/>
    </row>
    <row r="129" customHeight="1" spans="15:25">
      <c r="O129" s="198"/>
      <c r="W129" s="126"/>
      <c r="X129" s="126"/>
      <c r="Y129" s="126"/>
    </row>
    <row r="130" customHeight="1" spans="15:25">
      <c r="O130" s="198"/>
      <c r="W130" s="126"/>
      <c r="X130" s="126"/>
      <c r="Y130" s="126"/>
    </row>
    <row r="131" customHeight="1" spans="15:25">
      <c r="O131" s="198"/>
      <c r="W131" s="126"/>
      <c r="X131" s="126"/>
      <c r="Y131" s="126"/>
    </row>
    <row r="132" customHeight="1" spans="15:25">
      <c r="O132" s="198"/>
      <c r="W132" s="126"/>
      <c r="X132" s="126"/>
      <c r="Y132" s="126"/>
    </row>
    <row r="133" customHeight="1" spans="15:25">
      <c r="O133" s="198"/>
      <c r="W133" s="126"/>
      <c r="X133" s="126"/>
      <c r="Y133" s="126"/>
    </row>
    <row r="134" customHeight="1" spans="15:25">
      <c r="O134" s="198"/>
      <c r="W134" s="126"/>
      <c r="X134" s="126"/>
      <c r="Y134" s="126"/>
    </row>
    <row r="135" customHeight="1" spans="15:25">
      <c r="O135" s="198"/>
      <c r="W135" s="126"/>
      <c r="X135" s="126"/>
      <c r="Y135" s="126"/>
    </row>
    <row r="136" customHeight="1" spans="15:25">
      <c r="O136" s="198"/>
      <c r="W136" s="126"/>
      <c r="X136" s="126"/>
      <c r="Y136" s="126"/>
    </row>
    <row r="137" customHeight="1" spans="15:25">
      <c r="O137" s="198"/>
      <c r="W137" s="126"/>
      <c r="X137" s="126"/>
      <c r="Y137" s="126"/>
    </row>
    <row r="138" customHeight="1" spans="15:25">
      <c r="O138" s="198"/>
      <c r="W138" s="126"/>
      <c r="X138" s="126"/>
      <c r="Y138" s="126"/>
    </row>
    <row r="139" customHeight="1" spans="15:25">
      <c r="O139" s="198"/>
      <c r="W139" s="126"/>
      <c r="X139" s="126"/>
      <c r="Y139" s="126"/>
    </row>
    <row r="140" customHeight="1" spans="15:25">
      <c r="O140" s="198"/>
      <c r="W140" s="126"/>
      <c r="X140" s="126"/>
      <c r="Y140" s="126"/>
    </row>
    <row r="141" customHeight="1" spans="15:25">
      <c r="O141" s="198"/>
      <c r="W141" s="126"/>
      <c r="X141" s="126"/>
      <c r="Y141" s="126"/>
    </row>
    <row r="142" customHeight="1" spans="15:25">
      <c r="O142" s="198"/>
      <c r="W142" s="126"/>
      <c r="X142" s="126"/>
      <c r="Y142" s="126"/>
    </row>
    <row r="143" customHeight="1" spans="15:25">
      <c r="O143" s="198"/>
      <c r="W143" s="126"/>
      <c r="X143" s="126"/>
      <c r="Y143" s="126"/>
    </row>
    <row r="144" customHeight="1" spans="15:25">
      <c r="O144" s="198"/>
      <c r="W144" s="126"/>
      <c r="X144" s="126"/>
      <c r="Y144" s="126"/>
    </row>
    <row r="145" customHeight="1" spans="15:25">
      <c r="O145" s="198"/>
      <c r="W145" s="126"/>
      <c r="X145" s="126"/>
      <c r="Y145" s="126"/>
    </row>
    <row r="146" customHeight="1" spans="15:25">
      <c r="O146" s="198"/>
      <c r="W146" s="126"/>
      <c r="X146" s="126"/>
      <c r="Y146" s="126"/>
    </row>
    <row r="147" customHeight="1" spans="15:25">
      <c r="O147" s="198"/>
      <c r="W147" s="126"/>
      <c r="X147" s="126"/>
      <c r="Y147" s="126"/>
    </row>
    <row r="148" customHeight="1" spans="15:25">
      <c r="O148" s="198"/>
      <c r="W148" s="126"/>
      <c r="X148" s="126"/>
      <c r="Y148" s="126"/>
    </row>
    <row r="149" customHeight="1" spans="15:25">
      <c r="O149" s="198"/>
      <c r="W149" s="126"/>
      <c r="X149" s="126"/>
      <c r="Y149" s="126"/>
    </row>
    <row r="150" customHeight="1" spans="15:25">
      <c r="O150" s="198"/>
      <c r="W150" s="126"/>
      <c r="X150" s="126"/>
      <c r="Y150" s="126"/>
    </row>
    <row r="151" customHeight="1" spans="15:25">
      <c r="O151" s="198"/>
      <c r="W151" s="126"/>
      <c r="X151" s="126"/>
      <c r="Y151" s="126"/>
    </row>
    <row r="152" customHeight="1" spans="15:25">
      <c r="O152" s="198"/>
      <c r="W152" s="126"/>
      <c r="X152" s="126"/>
      <c r="Y152" s="126"/>
    </row>
    <row r="153" customHeight="1" spans="15:25">
      <c r="O153" s="198"/>
      <c r="W153" s="126"/>
      <c r="X153" s="126"/>
      <c r="Y153" s="126"/>
    </row>
    <row r="154" customHeight="1" spans="15:25">
      <c r="O154" s="198"/>
      <c r="W154" s="126"/>
      <c r="X154" s="126"/>
      <c r="Y154" s="126"/>
    </row>
    <row r="155" customHeight="1" spans="15:25">
      <c r="O155" s="198"/>
      <c r="W155" s="126"/>
      <c r="X155" s="126"/>
      <c r="Y155" s="126"/>
    </row>
    <row r="156" customHeight="1" spans="15:25">
      <c r="O156" s="198"/>
      <c r="W156" s="126"/>
      <c r="X156" s="126"/>
      <c r="Y156" s="126"/>
    </row>
    <row r="157" customHeight="1" spans="15:25">
      <c r="O157" s="198"/>
      <c r="W157" s="126"/>
      <c r="X157" s="126"/>
      <c r="Y157" s="126"/>
    </row>
    <row r="158" customHeight="1" spans="15:25">
      <c r="O158" s="198"/>
      <c r="W158" s="126"/>
      <c r="X158" s="126"/>
      <c r="Y158" s="126"/>
    </row>
    <row r="159" customHeight="1" spans="15:25">
      <c r="O159" s="198"/>
      <c r="W159" s="126"/>
      <c r="X159" s="126"/>
      <c r="Y159" s="126"/>
    </row>
    <row r="160" customHeight="1" spans="15:25">
      <c r="O160" s="198"/>
      <c r="W160" s="126"/>
      <c r="X160" s="126"/>
      <c r="Y160" s="126"/>
    </row>
    <row r="161" customHeight="1" spans="15:25">
      <c r="O161" s="198"/>
      <c r="W161" s="126"/>
      <c r="X161" s="126"/>
      <c r="Y161" s="126"/>
    </row>
    <row r="162" customHeight="1" spans="15:25">
      <c r="O162" s="198"/>
      <c r="W162" s="126"/>
      <c r="X162" s="126"/>
      <c r="Y162" s="126"/>
    </row>
    <row r="163" customHeight="1" spans="15:25">
      <c r="O163" s="198"/>
      <c r="W163" s="126"/>
      <c r="X163" s="126"/>
      <c r="Y163" s="126"/>
    </row>
    <row r="164" customHeight="1" spans="15:25">
      <c r="O164" s="198"/>
      <c r="W164" s="126"/>
      <c r="X164" s="126"/>
      <c r="Y164" s="126"/>
    </row>
    <row r="165" customHeight="1" spans="15:25">
      <c r="O165" s="198"/>
      <c r="W165" s="126"/>
      <c r="X165" s="126"/>
      <c r="Y165" s="126"/>
    </row>
    <row r="166" customHeight="1" spans="15:25">
      <c r="O166" s="198"/>
      <c r="W166" s="126"/>
      <c r="X166" s="126"/>
      <c r="Y166" s="126"/>
    </row>
    <row r="167" customHeight="1" spans="15:25">
      <c r="O167" s="198"/>
      <c r="W167" s="126"/>
      <c r="X167" s="126"/>
      <c r="Y167" s="126"/>
    </row>
    <row r="168" customHeight="1" spans="15:25">
      <c r="O168" s="198"/>
      <c r="W168" s="126"/>
      <c r="X168" s="126"/>
      <c r="Y168" s="126"/>
    </row>
    <row r="169" customHeight="1" spans="15:25">
      <c r="O169" s="198"/>
      <c r="W169" s="126"/>
      <c r="X169" s="126"/>
      <c r="Y169" s="126"/>
    </row>
    <row r="170" customHeight="1" spans="15:25">
      <c r="O170" s="198"/>
      <c r="W170" s="126"/>
      <c r="X170" s="126"/>
      <c r="Y170" s="126"/>
    </row>
    <row r="171" customHeight="1" spans="15:25">
      <c r="O171" s="198"/>
      <c r="W171" s="126"/>
      <c r="X171" s="126"/>
      <c r="Y171" s="126"/>
    </row>
    <row r="172" customHeight="1" spans="15:25">
      <c r="O172" s="198"/>
      <c r="W172" s="126"/>
      <c r="X172" s="126"/>
      <c r="Y172" s="126"/>
    </row>
    <row r="173" customHeight="1" spans="15:25">
      <c r="O173" s="198"/>
      <c r="W173" s="126"/>
      <c r="X173" s="126"/>
      <c r="Y173" s="126"/>
    </row>
    <row r="174" customHeight="1" spans="15:25">
      <c r="O174" s="198"/>
      <c r="W174" s="126"/>
      <c r="X174" s="126"/>
      <c r="Y174" s="126"/>
    </row>
    <row r="175" customHeight="1" spans="15:25">
      <c r="O175" s="198"/>
      <c r="W175" s="126"/>
      <c r="X175" s="126"/>
      <c r="Y175" s="126"/>
    </row>
    <row r="176" customHeight="1" spans="15:25">
      <c r="O176" s="198"/>
      <c r="W176" s="126"/>
      <c r="X176" s="126"/>
      <c r="Y176" s="126"/>
    </row>
    <row r="177" customHeight="1" spans="15:25">
      <c r="O177" s="198"/>
      <c r="W177" s="126"/>
      <c r="X177" s="126"/>
      <c r="Y177" s="126"/>
    </row>
    <row r="178" customHeight="1" spans="15:25">
      <c r="O178" s="198"/>
      <c r="W178" s="126"/>
      <c r="X178" s="126"/>
      <c r="Y178" s="126"/>
    </row>
    <row r="179" customHeight="1" spans="15:25">
      <c r="O179" s="198"/>
      <c r="W179" s="126"/>
      <c r="X179" s="126"/>
      <c r="Y179" s="126"/>
    </row>
    <row r="180" customHeight="1" spans="15:25">
      <c r="O180" s="198"/>
      <c r="W180" s="126"/>
      <c r="X180" s="126"/>
      <c r="Y180" s="126"/>
    </row>
    <row r="181" customHeight="1" spans="15:25">
      <c r="O181" s="198"/>
      <c r="W181" s="126"/>
      <c r="X181" s="126"/>
      <c r="Y181" s="126"/>
    </row>
    <row r="182" customHeight="1" spans="15:25">
      <c r="O182" s="198"/>
      <c r="W182" s="126"/>
      <c r="X182" s="126"/>
      <c r="Y182" s="126"/>
    </row>
    <row r="183" customHeight="1" spans="15:25">
      <c r="O183" s="198"/>
      <c r="W183" s="126"/>
      <c r="X183" s="126"/>
      <c r="Y183" s="126"/>
    </row>
    <row r="184" customHeight="1" spans="15:25">
      <c r="O184" s="198"/>
      <c r="W184" s="126"/>
      <c r="X184" s="126"/>
      <c r="Y184" s="126"/>
    </row>
    <row r="185" customHeight="1" spans="15:25">
      <c r="O185" s="198"/>
      <c r="W185" s="126"/>
      <c r="X185" s="126"/>
      <c r="Y185" s="126"/>
    </row>
    <row r="186" customHeight="1" spans="15:25">
      <c r="O186" s="198"/>
      <c r="W186" s="126"/>
      <c r="X186" s="126"/>
      <c r="Y186" s="126"/>
    </row>
    <row r="187" customHeight="1" spans="15:25">
      <c r="O187" s="198"/>
      <c r="W187" s="126"/>
      <c r="X187" s="126"/>
      <c r="Y187" s="126"/>
    </row>
    <row r="188" customHeight="1" spans="15:25">
      <c r="O188" s="198"/>
      <c r="W188" s="126"/>
      <c r="X188" s="126"/>
      <c r="Y188" s="126"/>
    </row>
    <row r="189" customHeight="1" spans="15:25">
      <c r="O189" s="198"/>
      <c r="W189" s="126"/>
      <c r="X189" s="126"/>
      <c r="Y189" s="126"/>
    </row>
    <row r="190" customHeight="1" spans="15:25">
      <c r="O190" s="198"/>
      <c r="W190" s="126"/>
      <c r="X190" s="126"/>
      <c r="Y190" s="126"/>
    </row>
    <row r="191" customHeight="1" spans="15:25">
      <c r="O191" s="198"/>
      <c r="W191" s="126"/>
      <c r="X191" s="126"/>
      <c r="Y191" s="126"/>
    </row>
    <row r="192" customHeight="1" spans="15:25">
      <c r="O192" s="198"/>
      <c r="W192" s="126"/>
      <c r="X192" s="126"/>
      <c r="Y192" s="126"/>
    </row>
    <row r="193" customHeight="1" spans="15:25">
      <c r="O193" s="198"/>
      <c r="W193" s="126"/>
      <c r="X193" s="126"/>
      <c r="Y193" s="126"/>
    </row>
    <row r="194" customHeight="1" spans="15:25">
      <c r="O194" s="198"/>
      <c r="W194" s="126"/>
      <c r="X194" s="126"/>
      <c r="Y194" s="126"/>
    </row>
    <row r="195" customHeight="1" spans="15:25">
      <c r="O195" s="198"/>
      <c r="W195" s="126"/>
      <c r="X195" s="126"/>
      <c r="Y195" s="126"/>
    </row>
    <row r="196" customHeight="1" spans="15:25">
      <c r="O196" s="198"/>
      <c r="W196" s="126"/>
      <c r="X196" s="126"/>
      <c r="Y196" s="126"/>
    </row>
    <row r="197" customHeight="1" spans="15:25">
      <c r="O197" s="198"/>
      <c r="W197" s="126"/>
      <c r="X197" s="126"/>
      <c r="Y197" s="126"/>
    </row>
    <row r="198" customHeight="1" spans="15:25">
      <c r="O198" s="198"/>
      <c r="W198" s="126"/>
      <c r="X198" s="126"/>
      <c r="Y198" s="126"/>
    </row>
    <row r="199" customHeight="1" spans="15:25">
      <c r="O199" s="198"/>
      <c r="W199" s="126"/>
      <c r="X199" s="126"/>
      <c r="Y199" s="126"/>
    </row>
    <row r="200" customHeight="1" spans="15:25">
      <c r="O200" s="198"/>
      <c r="W200" s="126"/>
      <c r="X200" s="126"/>
      <c r="Y200" s="126"/>
    </row>
    <row r="201" customHeight="1" spans="15:25">
      <c r="O201" s="198"/>
      <c r="W201" s="126"/>
      <c r="X201" s="126"/>
      <c r="Y201" s="126"/>
    </row>
    <row r="202" customHeight="1" spans="15:25">
      <c r="O202" s="198"/>
      <c r="W202" s="126"/>
      <c r="X202" s="126"/>
      <c r="Y202" s="126"/>
    </row>
    <row r="203" customHeight="1" spans="15:25">
      <c r="O203" s="198"/>
      <c r="W203" s="126"/>
      <c r="X203" s="126"/>
      <c r="Y203" s="126"/>
    </row>
    <row r="204" customHeight="1" spans="15:25">
      <c r="O204" s="198"/>
      <c r="W204" s="126"/>
      <c r="X204" s="126"/>
      <c r="Y204" s="126"/>
    </row>
    <row r="205" customHeight="1" spans="15:25">
      <c r="O205" s="198"/>
      <c r="W205" s="126"/>
      <c r="X205" s="126"/>
      <c r="Y205" s="126"/>
    </row>
    <row r="206" customHeight="1" spans="15:25">
      <c r="O206" s="198"/>
      <c r="W206" s="126"/>
      <c r="X206" s="126"/>
      <c r="Y206" s="126"/>
    </row>
    <row r="207" customHeight="1" spans="15:25">
      <c r="O207" s="198"/>
      <c r="W207" s="126"/>
      <c r="X207" s="126"/>
      <c r="Y207" s="126"/>
    </row>
    <row r="208" customHeight="1" spans="15:25">
      <c r="O208" s="198"/>
      <c r="W208" s="126"/>
      <c r="X208" s="126"/>
      <c r="Y208" s="126"/>
    </row>
    <row r="209" customHeight="1" spans="15:25">
      <c r="O209" s="198"/>
      <c r="W209" s="126"/>
      <c r="X209" s="126"/>
      <c r="Y209" s="126"/>
    </row>
    <row r="210" customHeight="1" spans="15:25">
      <c r="O210" s="198"/>
      <c r="W210" s="126"/>
      <c r="X210" s="126"/>
      <c r="Y210" s="126"/>
    </row>
    <row r="211" customHeight="1" spans="15:25">
      <c r="O211" s="198"/>
      <c r="W211" s="126"/>
      <c r="X211" s="126"/>
      <c r="Y211" s="126"/>
    </row>
    <row r="212" customHeight="1" spans="15:25">
      <c r="O212" s="198"/>
      <c r="W212" s="126"/>
      <c r="X212" s="126"/>
      <c r="Y212" s="126"/>
    </row>
    <row r="213" customHeight="1" spans="15:25">
      <c r="O213" s="198"/>
      <c r="W213" s="126"/>
      <c r="X213" s="126"/>
      <c r="Y213" s="126"/>
    </row>
    <row r="214" customHeight="1" spans="15:25">
      <c r="O214" s="198"/>
      <c r="W214" s="126"/>
      <c r="X214" s="126"/>
      <c r="Y214" s="126"/>
    </row>
    <row r="215" customHeight="1" spans="15:25">
      <c r="O215" s="198"/>
      <c r="W215" s="126"/>
      <c r="X215" s="126"/>
      <c r="Y215" s="126"/>
    </row>
    <row r="216" customHeight="1" spans="15:25">
      <c r="O216" s="198"/>
      <c r="W216" s="126"/>
      <c r="X216" s="126"/>
      <c r="Y216" s="126"/>
    </row>
    <row r="217" customHeight="1" spans="15:25">
      <c r="O217" s="198"/>
      <c r="W217" s="126"/>
      <c r="X217" s="126"/>
      <c r="Y217" s="126"/>
    </row>
    <row r="218" customHeight="1" spans="15:25">
      <c r="O218" s="198"/>
      <c r="W218" s="126"/>
      <c r="X218" s="126"/>
      <c r="Y218" s="126"/>
    </row>
    <row r="219" customHeight="1" spans="15:25">
      <c r="O219" s="198"/>
      <c r="W219" s="126"/>
      <c r="X219" s="126"/>
      <c r="Y219" s="126"/>
    </row>
    <row r="220" customHeight="1" spans="15:25">
      <c r="O220" s="198"/>
      <c r="W220" s="126"/>
      <c r="X220" s="126"/>
      <c r="Y220" s="126"/>
    </row>
    <row r="221" customHeight="1" spans="15:25">
      <c r="O221" s="198"/>
      <c r="W221" s="126"/>
      <c r="X221" s="126"/>
      <c r="Y221" s="126"/>
    </row>
    <row r="222" customHeight="1" spans="15:25">
      <c r="O222" s="198"/>
      <c r="W222" s="126"/>
      <c r="X222" s="126"/>
      <c r="Y222" s="126"/>
    </row>
    <row r="223" customHeight="1" spans="15:25">
      <c r="O223" s="198"/>
      <c r="W223" s="126"/>
      <c r="X223" s="126"/>
      <c r="Y223" s="126"/>
    </row>
    <row r="224" customHeight="1" spans="15:25">
      <c r="O224" s="198"/>
      <c r="W224" s="126"/>
      <c r="X224" s="126"/>
      <c r="Y224" s="126"/>
    </row>
    <row r="225" customHeight="1" spans="15:25">
      <c r="O225" s="198"/>
      <c r="W225" s="126"/>
      <c r="X225" s="126"/>
      <c r="Y225" s="126"/>
    </row>
    <row r="226" customHeight="1" spans="15:25">
      <c r="O226" s="198"/>
      <c r="W226" s="126"/>
      <c r="X226" s="126"/>
      <c r="Y226" s="126"/>
    </row>
    <row r="227" customHeight="1" spans="15:25">
      <c r="O227" s="198"/>
      <c r="W227" s="126"/>
      <c r="X227" s="126"/>
      <c r="Y227" s="126"/>
    </row>
    <row r="228" customHeight="1" spans="15:25">
      <c r="O228" s="198"/>
      <c r="W228" s="126"/>
      <c r="X228" s="126"/>
      <c r="Y228" s="126"/>
    </row>
    <row r="229" customHeight="1" spans="15:25">
      <c r="O229" s="198"/>
      <c r="W229" s="126"/>
      <c r="X229" s="126"/>
      <c r="Y229" s="126"/>
    </row>
    <row r="230" customHeight="1" spans="15:25">
      <c r="O230" s="198"/>
      <c r="W230" s="126"/>
      <c r="X230" s="126"/>
      <c r="Y230" s="126"/>
    </row>
    <row r="231" customHeight="1" spans="15:25">
      <c r="O231" s="198"/>
      <c r="W231" s="126"/>
      <c r="X231" s="126"/>
      <c r="Y231" s="126"/>
    </row>
    <row r="232" customHeight="1" spans="15:25">
      <c r="O232" s="198"/>
      <c r="W232" s="126"/>
      <c r="X232" s="126"/>
      <c r="Y232" s="126"/>
    </row>
    <row r="233" customHeight="1" spans="15:25">
      <c r="O233" s="198"/>
      <c r="W233" s="126"/>
      <c r="X233" s="126"/>
      <c r="Y233" s="126"/>
    </row>
    <row r="234" customHeight="1" spans="15:25">
      <c r="O234" s="198"/>
      <c r="W234" s="126"/>
      <c r="X234" s="126"/>
      <c r="Y234" s="126"/>
    </row>
    <row r="235" customHeight="1" spans="15:25">
      <c r="O235" s="198"/>
      <c r="W235" s="126"/>
      <c r="X235" s="126"/>
      <c r="Y235" s="126"/>
    </row>
    <row r="236" customHeight="1" spans="15:25">
      <c r="O236" s="198"/>
      <c r="W236" s="126"/>
      <c r="X236" s="126"/>
      <c r="Y236" s="126"/>
    </row>
    <row r="237" customHeight="1" spans="15:25">
      <c r="O237" s="198"/>
      <c r="W237" s="126"/>
      <c r="X237" s="126"/>
      <c r="Y237" s="126"/>
    </row>
    <row r="238" customHeight="1" spans="15:25">
      <c r="O238" s="198"/>
      <c r="W238" s="126"/>
      <c r="X238" s="126"/>
      <c r="Y238" s="126"/>
    </row>
    <row r="239" customHeight="1" spans="15:25">
      <c r="O239" s="198"/>
      <c r="W239" s="126"/>
      <c r="X239" s="126"/>
      <c r="Y239" s="126"/>
    </row>
    <row r="240" customHeight="1" spans="15:25">
      <c r="O240" s="198"/>
      <c r="W240" s="126"/>
      <c r="X240" s="126"/>
      <c r="Y240" s="126"/>
    </row>
    <row r="241" customHeight="1" spans="15:25">
      <c r="O241" s="198"/>
      <c r="W241" s="126"/>
      <c r="X241" s="126"/>
      <c r="Y241" s="126"/>
    </row>
    <row r="242" customHeight="1" spans="15:25">
      <c r="O242" s="198"/>
      <c r="W242" s="126"/>
      <c r="X242" s="126"/>
      <c r="Y242" s="126"/>
    </row>
    <row r="243" customHeight="1" spans="15:25">
      <c r="O243" s="198"/>
      <c r="W243" s="126"/>
      <c r="X243" s="126"/>
      <c r="Y243" s="126"/>
    </row>
    <row r="244" customHeight="1" spans="15:25">
      <c r="O244" s="198"/>
      <c r="W244" s="126"/>
      <c r="X244" s="126"/>
      <c r="Y244" s="126"/>
    </row>
    <row r="245" customHeight="1" spans="15:25">
      <c r="O245" s="198"/>
      <c r="W245" s="126"/>
      <c r="X245" s="126"/>
      <c r="Y245" s="126"/>
    </row>
    <row r="246" customHeight="1" spans="15:25">
      <c r="O246" s="198"/>
      <c r="W246" s="126"/>
      <c r="X246" s="126"/>
      <c r="Y246" s="126"/>
    </row>
    <row r="247" customHeight="1" spans="15:25">
      <c r="O247" s="198"/>
      <c r="W247" s="126"/>
      <c r="X247" s="126"/>
      <c r="Y247" s="126"/>
    </row>
    <row r="248" customHeight="1" spans="15:25">
      <c r="O248" s="198"/>
      <c r="W248" s="126"/>
      <c r="X248" s="126"/>
      <c r="Y248" s="126"/>
    </row>
    <row r="249" customHeight="1" spans="15:25">
      <c r="O249" s="198"/>
      <c r="W249" s="126"/>
      <c r="X249" s="126"/>
      <c r="Y249" s="126"/>
    </row>
    <row r="250" customHeight="1" spans="15:25">
      <c r="O250" s="198"/>
      <c r="W250" s="126"/>
      <c r="X250" s="126"/>
      <c r="Y250" s="126"/>
    </row>
    <row r="251" customHeight="1" spans="15:25">
      <c r="O251" s="198"/>
      <c r="W251" s="126"/>
      <c r="X251" s="126"/>
      <c r="Y251" s="126"/>
    </row>
    <row r="252" customHeight="1" spans="15:25">
      <c r="O252" s="198"/>
      <c r="W252" s="126"/>
      <c r="X252" s="126"/>
      <c r="Y252" s="126"/>
    </row>
    <row r="253" customHeight="1" spans="15:25">
      <c r="O253" s="198"/>
      <c r="W253" s="126"/>
      <c r="X253" s="126"/>
      <c r="Y253" s="126"/>
    </row>
    <row r="254" customHeight="1" spans="15:25">
      <c r="O254" s="198"/>
      <c r="W254" s="126"/>
      <c r="X254" s="126"/>
      <c r="Y254" s="126"/>
    </row>
    <row r="255" customHeight="1" spans="15:25">
      <c r="O255" s="198"/>
      <c r="W255" s="126"/>
      <c r="X255" s="126"/>
      <c r="Y255" s="126"/>
    </row>
    <row r="256" customHeight="1" spans="15:25">
      <c r="O256" s="198"/>
      <c r="W256" s="126"/>
      <c r="X256" s="126"/>
      <c r="Y256" s="126"/>
    </row>
    <row r="257" customHeight="1" spans="15:25">
      <c r="O257" s="198"/>
      <c r="W257" s="126"/>
      <c r="X257" s="126"/>
      <c r="Y257" s="126"/>
    </row>
    <row r="258" customHeight="1" spans="15:25">
      <c r="O258" s="198"/>
      <c r="W258" s="126"/>
      <c r="X258" s="126"/>
      <c r="Y258" s="126"/>
    </row>
    <row r="259" customHeight="1" spans="15:25">
      <c r="O259" s="198"/>
      <c r="W259" s="126"/>
      <c r="X259" s="126"/>
      <c r="Y259" s="126"/>
    </row>
    <row r="260" customHeight="1" spans="15:25">
      <c r="O260" s="198"/>
      <c r="W260" s="126"/>
      <c r="X260" s="126"/>
      <c r="Y260" s="126"/>
    </row>
    <row r="261" customHeight="1" spans="15:25">
      <c r="O261" s="198"/>
      <c r="W261" s="126"/>
      <c r="X261" s="126"/>
      <c r="Y261" s="126"/>
    </row>
    <row r="262" customHeight="1" spans="15:25">
      <c r="O262" s="198"/>
      <c r="W262" s="126"/>
      <c r="X262" s="126"/>
      <c r="Y262" s="126"/>
    </row>
    <row r="263" customHeight="1" spans="15:25">
      <c r="O263" s="198"/>
      <c r="W263" s="126"/>
      <c r="X263" s="126"/>
      <c r="Y263" s="126"/>
    </row>
    <row r="264" customHeight="1" spans="15:25">
      <c r="O264" s="198"/>
      <c r="W264" s="126"/>
      <c r="X264" s="126"/>
      <c r="Y264" s="126"/>
    </row>
    <row r="265" customHeight="1" spans="15:25">
      <c r="O265" s="198"/>
      <c r="W265" s="126"/>
      <c r="X265" s="126"/>
      <c r="Y265" s="126"/>
    </row>
    <row r="266" customHeight="1" spans="15:25">
      <c r="O266" s="198"/>
      <c r="W266" s="126"/>
      <c r="X266" s="126"/>
      <c r="Y266" s="126"/>
    </row>
    <row r="267" customHeight="1" spans="15:25">
      <c r="O267" s="198"/>
      <c r="W267" s="126"/>
      <c r="X267" s="126"/>
      <c r="Y267" s="126"/>
    </row>
    <row r="268" customHeight="1" spans="15:25">
      <c r="O268" s="198"/>
      <c r="W268" s="126"/>
      <c r="X268" s="126"/>
      <c r="Y268" s="126"/>
    </row>
    <row r="269" customHeight="1" spans="15:25">
      <c r="O269" s="198"/>
      <c r="W269" s="126"/>
      <c r="X269" s="126"/>
      <c r="Y269" s="126"/>
    </row>
    <row r="270" customHeight="1" spans="15:25">
      <c r="O270" s="198"/>
      <c r="W270" s="126"/>
      <c r="X270" s="126"/>
      <c r="Y270" s="126"/>
    </row>
    <row r="271" customHeight="1" spans="15:25">
      <c r="O271" s="198"/>
      <c r="W271" s="126"/>
      <c r="X271" s="126"/>
      <c r="Y271" s="126"/>
    </row>
    <row r="272" customHeight="1" spans="15:25">
      <c r="O272" s="198"/>
      <c r="W272" s="126"/>
      <c r="X272" s="126"/>
      <c r="Y272" s="126"/>
    </row>
    <row r="273" customHeight="1" spans="15:25">
      <c r="O273" s="198"/>
      <c r="W273" s="126"/>
      <c r="X273" s="126"/>
      <c r="Y273" s="126"/>
    </row>
    <row r="274" customHeight="1" spans="15:25">
      <c r="O274" s="198"/>
      <c r="W274" s="126"/>
      <c r="X274" s="126"/>
      <c r="Y274" s="126"/>
    </row>
    <row r="275" customHeight="1" spans="15:25">
      <c r="O275" s="198"/>
      <c r="W275" s="126"/>
      <c r="X275" s="126"/>
      <c r="Y275" s="126"/>
    </row>
    <row r="276" customHeight="1" spans="15:25">
      <c r="O276" s="198"/>
      <c r="W276" s="126"/>
      <c r="X276" s="126"/>
      <c r="Y276" s="126"/>
    </row>
    <row r="277" customHeight="1" spans="15:25">
      <c r="O277" s="198"/>
      <c r="W277" s="126"/>
      <c r="X277" s="126"/>
      <c r="Y277" s="126"/>
    </row>
    <row r="278" customHeight="1" spans="15:25">
      <c r="O278" s="198"/>
      <c r="W278" s="126"/>
      <c r="X278" s="126"/>
      <c r="Y278" s="126"/>
    </row>
    <row r="279" customHeight="1" spans="15:25">
      <c r="O279" s="198"/>
      <c r="W279" s="126"/>
      <c r="X279" s="126"/>
      <c r="Y279" s="126"/>
    </row>
    <row r="280" customHeight="1" spans="15:25">
      <c r="O280" s="198"/>
      <c r="W280" s="126"/>
      <c r="X280" s="126"/>
      <c r="Y280" s="126"/>
    </row>
    <row r="281" customHeight="1" spans="15:25">
      <c r="O281" s="198"/>
      <c r="W281" s="126"/>
      <c r="X281" s="126"/>
      <c r="Y281" s="126"/>
    </row>
    <row r="282" customHeight="1" spans="15:25">
      <c r="O282" s="198"/>
      <c r="W282" s="126"/>
      <c r="X282" s="126"/>
      <c r="Y282" s="126"/>
    </row>
    <row r="283" customHeight="1" spans="15:25">
      <c r="O283" s="198"/>
      <c r="W283" s="126"/>
      <c r="X283" s="126"/>
      <c r="Y283" s="126"/>
    </row>
    <row r="284" customHeight="1" spans="15:25">
      <c r="O284" s="198"/>
      <c r="W284" s="126"/>
      <c r="X284" s="126"/>
      <c r="Y284" s="126"/>
    </row>
    <row r="285" customHeight="1" spans="15:25">
      <c r="O285" s="198"/>
      <c r="W285" s="126"/>
      <c r="X285" s="126"/>
      <c r="Y285" s="126"/>
    </row>
    <row r="286" customHeight="1" spans="15:25">
      <c r="O286" s="198"/>
      <c r="W286" s="126"/>
      <c r="X286" s="126"/>
      <c r="Y286" s="126"/>
    </row>
    <row r="287" customHeight="1" spans="15:25">
      <c r="O287" s="198"/>
      <c r="W287" s="126"/>
      <c r="X287" s="126"/>
      <c r="Y287" s="126"/>
    </row>
    <row r="288" customHeight="1" spans="15:25">
      <c r="O288" s="198"/>
      <c r="W288" s="126"/>
      <c r="X288" s="126"/>
      <c r="Y288" s="126"/>
    </row>
    <row r="289" customHeight="1" spans="15:25">
      <c r="O289" s="198"/>
      <c r="W289" s="126"/>
      <c r="X289" s="126"/>
      <c r="Y289" s="126"/>
    </row>
    <row r="290" customHeight="1" spans="15:25">
      <c r="O290" s="198"/>
      <c r="W290" s="126"/>
      <c r="X290" s="126"/>
      <c r="Y290" s="126"/>
    </row>
    <row r="291" customHeight="1" spans="15:25">
      <c r="O291" s="198"/>
      <c r="W291" s="126"/>
      <c r="X291" s="126"/>
      <c r="Y291" s="126"/>
    </row>
    <row r="292" customHeight="1" spans="15:25">
      <c r="O292" s="198"/>
      <c r="W292" s="126"/>
      <c r="X292" s="126"/>
      <c r="Y292" s="126"/>
    </row>
    <row r="293" customHeight="1" spans="15:25">
      <c r="O293" s="198"/>
      <c r="W293" s="126"/>
      <c r="X293" s="126"/>
      <c r="Y293" s="126"/>
    </row>
    <row r="294" customHeight="1" spans="15:25">
      <c r="O294" s="198"/>
      <c r="W294" s="126"/>
      <c r="X294" s="126"/>
      <c r="Y294" s="126"/>
    </row>
    <row r="295" customHeight="1" spans="15:25">
      <c r="O295" s="198"/>
      <c r="W295" s="126"/>
      <c r="X295" s="126"/>
      <c r="Y295" s="126"/>
    </row>
    <row r="296" customHeight="1" spans="15:25">
      <c r="O296" s="198"/>
      <c r="W296" s="126"/>
      <c r="X296" s="126"/>
      <c r="Y296" s="126"/>
    </row>
    <row r="297" customHeight="1" spans="15:25">
      <c r="O297" s="198"/>
      <c r="W297" s="126"/>
      <c r="X297" s="126"/>
      <c r="Y297" s="126"/>
    </row>
    <row r="298" customHeight="1" spans="15:25">
      <c r="O298" s="198"/>
      <c r="W298" s="126"/>
      <c r="X298" s="126"/>
      <c r="Y298" s="126"/>
    </row>
    <row r="299" customHeight="1" spans="15:25">
      <c r="O299" s="198"/>
      <c r="W299" s="126"/>
      <c r="X299" s="126"/>
      <c r="Y299" s="126"/>
    </row>
    <row r="300" customHeight="1" spans="15:25">
      <c r="O300" s="198"/>
      <c r="W300" s="126"/>
      <c r="X300" s="126"/>
      <c r="Y300" s="126"/>
    </row>
    <row r="301" customHeight="1" spans="15:25">
      <c r="O301" s="198"/>
      <c r="W301" s="126"/>
      <c r="X301" s="126"/>
      <c r="Y301" s="126"/>
    </row>
    <row r="302" customHeight="1" spans="15:25">
      <c r="O302" s="198"/>
      <c r="W302" s="126"/>
      <c r="X302" s="126"/>
      <c r="Y302" s="126"/>
    </row>
    <row r="303" customHeight="1" spans="15:25">
      <c r="O303" s="198"/>
      <c r="W303" s="126"/>
      <c r="X303" s="126"/>
      <c r="Y303" s="126"/>
    </row>
    <row r="304" customHeight="1" spans="15:25">
      <c r="O304" s="198"/>
      <c r="W304" s="126"/>
      <c r="X304" s="126"/>
      <c r="Y304" s="126"/>
    </row>
    <row r="305" customHeight="1" spans="15:25">
      <c r="O305" s="198"/>
      <c r="W305" s="126"/>
      <c r="X305" s="126"/>
      <c r="Y305" s="126"/>
    </row>
    <row r="306" customHeight="1" spans="15:25">
      <c r="O306" s="198"/>
      <c r="W306" s="126"/>
      <c r="X306" s="126"/>
      <c r="Y306" s="126"/>
    </row>
    <row r="307" customHeight="1" spans="15:25">
      <c r="O307" s="198"/>
      <c r="W307" s="126"/>
      <c r="X307" s="126"/>
      <c r="Y307" s="126"/>
    </row>
    <row r="308" customHeight="1" spans="15:25">
      <c r="O308" s="198"/>
      <c r="W308" s="126"/>
      <c r="X308" s="126"/>
      <c r="Y308" s="126"/>
    </row>
    <row r="309" customHeight="1" spans="15:25">
      <c r="O309" s="198"/>
      <c r="W309" s="126"/>
      <c r="X309" s="126"/>
      <c r="Y309" s="126"/>
    </row>
    <row r="310" customHeight="1" spans="15:25">
      <c r="O310" s="198"/>
      <c r="W310" s="126"/>
      <c r="X310" s="126"/>
      <c r="Y310" s="126"/>
    </row>
    <row r="311" customHeight="1" spans="15:25">
      <c r="O311" s="198"/>
      <c r="W311" s="126"/>
      <c r="X311" s="126"/>
      <c r="Y311" s="126"/>
    </row>
    <row r="312" customHeight="1" spans="15:25">
      <c r="O312" s="198"/>
      <c r="W312" s="126"/>
      <c r="X312" s="126"/>
      <c r="Y312" s="126"/>
    </row>
    <row r="313" customHeight="1" spans="15:25">
      <c r="O313" s="198"/>
      <c r="W313" s="126"/>
      <c r="X313" s="126"/>
      <c r="Y313" s="126"/>
    </row>
    <row r="314" customHeight="1" spans="15:25">
      <c r="O314" s="198"/>
      <c r="W314" s="126"/>
      <c r="X314" s="126"/>
      <c r="Y314" s="126"/>
    </row>
    <row r="315" customHeight="1" spans="15:25">
      <c r="O315" s="198"/>
      <c r="W315" s="126"/>
      <c r="X315" s="126"/>
      <c r="Y315" s="126"/>
    </row>
    <row r="316" customHeight="1" spans="15:25">
      <c r="O316" s="198"/>
      <c r="W316" s="126"/>
      <c r="X316" s="126"/>
      <c r="Y316" s="126"/>
    </row>
    <row r="317" customHeight="1" spans="15:25">
      <c r="O317" s="198"/>
      <c r="W317" s="126"/>
      <c r="X317" s="126"/>
      <c r="Y317" s="126"/>
    </row>
    <row r="318" customHeight="1" spans="15:25">
      <c r="O318" s="198"/>
      <c r="W318" s="126"/>
      <c r="X318" s="126"/>
      <c r="Y318" s="126"/>
    </row>
    <row r="319" customHeight="1" spans="15:25">
      <c r="O319" s="198"/>
      <c r="W319" s="126"/>
      <c r="X319" s="126"/>
      <c r="Y319" s="126"/>
    </row>
    <row r="320" customHeight="1" spans="15:25">
      <c r="O320" s="198"/>
      <c r="W320" s="126"/>
      <c r="X320" s="126"/>
      <c r="Y320" s="126"/>
    </row>
    <row r="321" customHeight="1" spans="15:25">
      <c r="O321" s="198"/>
      <c r="W321" s="126"/>
      <c r="X321" s="126"/>
      <c r="Y321" s="126"/>
    </row>
    <row r="322" customHeight="1" spans="15:25">
      <c r="O322" s="198"/>
      <c r="W322" s="126"/>
      <c r="X322" s="126"/>
      <c r="Y322" s="126"/>
    </row>
    <row r="323" customHeight="1" spans="15:25">
      <c r="O323" s="198"/>
      <c r="W323" s="126"/>
      <c r="X323" s="126"/>
      <c r="Y323" s="126"/>
    </row>
    <row r="324" customHeight="1" spans="15:25">
      <c r="O324" s="198"/>
      <c r="W324" s="126"/>
      <c r="X324" s="126"/>
      <c r="Y324" s="126"/>
    </row>
    <row r="325" customHeight="1" spans="15:25">
      <c r="O325" s="198"/>
      <c r="W325" s="126"/>
      <c r="X325" s="126"/>
      <c r="Y325" s="126"/>
    </row>
    <row r="326" customHeight="1" spans="15:25">
      <c r="O326" s="198"/>
      <c r="W326" s="126"/>
      <c r="X326" s="126"/>
      <c r="Y326" s="126"/>
    </row>
    <row r="327" customHeight="1" spans="15:25">
      <c r="O327" s="198"/>
      <c r="W327" s="126"/>
      <c r="X327" s="126"/>
      <c r="Y327" s="126"/>
    </row>
    <row r="328" customHeight="1" spans="15:25">
      <c r="O328" s="198"/>
      <c r="W328" s="126"/>
      <c r="X328" s="126"/>
      <c r="Y328" s="126"/>
    </row>
    <row r="329" customHeight="1" spans="15:25">
      <c r="O329" s="198"/>
      <c r="W329" s="126"/>
      <c r="X329" s="126"/>
      <c r="Y329" s="126"/>
    </row>
    <row r="330" customHeight="1" spans="15:25">
      <c r="O330" s="198"/>
      <c r="W330" s="126"/>
      <c r="X330" s="126"/>
      <c r="Y330" s="126"/>
    </row>
    <row r="331" customHeight="1" spans="15:25">
      <c r="O331" s="198"/>
      <c r="W331" s="126"/>
      <c r="X331" s="126"/>
      <c r="Y331" s="126"/>
    </row>
    <row r="332" customHeight="1" spans="15:25">
      <c r="O332" s="198"/>
      <c r="W332" s="126"/>
      <c r="X332" s="126"/>
      <c r="Y332" s="126"/>
    </row>
    <row r="333" customHeight="1" spans="15:25">
      <c r="O333" s="198"/>
      <c r="W333" s="126"/>
      <c r="X333" s="126"/>
      <c r="Y333" s="126"/>
    </row>
    <row r="334" customHeight="1" spans="15:25">
      <c r="O334" s="198"/>
      <c r="W334" s="126"/>
      <c r="X334" s="126"/>
      <c r="Y334" s="126"/>
    </row>
    <row r="335" customHeight="1" spans="15:25">
      <c r="O335" s="198"/>
      <c r="W335" s="126"/>
      <c r="X335" s="126"/>
      <c r="Y335" s="126"/>
    </row>
    <row r="336" customHeight="1" spans="15:25">
      <c r="O336" s="198"/>
      <c r="W336" s="126"/>
      <c r="X336" s="126"/>
      <c r="Y336" s="126"/>
    </row>
    <row r="337" customHeight="1" spans="15:25">
      <c r="O337" s="198"/>
      <c r="W337" s="126"/>
      <c r="X337" s="126"/>
      <c r="Y337" s="126"/>
    </row>
    <row r="338" customHeight="1" spans="15:25">
      <c r="O338" s="198"/>
      <c r="W338" s="126"/>
      <c r="X338" s="126"/>
      <c r="Y338" s="126"/>
    </row>
    <row r="339" customHeight="1" spans="15:25">
      <c r="O339" s="198"/>
      <c r="W339" s="126"/>
      <c r="X339" s="126"/>
      <c r="Y339" s="126"/>
    </row>
    <row r="340" customHeight="1" spans="15:25">
      <c r="O340" s="198"/>
      <c r="W340" s="126"/>
      <c r="X340" s="126"/>
      <c r="Y340" s="126"/>
    </row>
    <row r="341" customHeight="1" spans="15:25">
      <c r="O341" s="198"/>
      <c r="W341" s="126"/>
      <c r="X341" s="126"/>
      <c r="Y341" s="126"/>
    </row>
    <row r="342" customHeight="1" spans="15:25">
      <c r="O342" s="198"/>
      <c r="W342" s="126"/>
      <c r="X342" s="126"/>
      <c r="Y342" s="126"/>
    </row>
    <row r="343" customHeight="1" spans="15:25">
      <c r="O343" s="198"/>
      <c r="W343" s="126"/>
      <c r="X343" s="126"/>
      <c r="Y343" s="126"/>
    </row>
    <row r="344" customHeight="1" spans="15:25">
      <c r="O344" s="198"/>
      <c r="W344" s="126"/>
      <c r="X344" s="126"/>
      <c r="Y344" s="126"/>
    </row>
    <row r="345" customHeight="1" spans="15:25">
      <c r="O345" s="198"/>
      <c r="W345" s="126"/>
      <c r="X345" s="126"/>
      <c r="Y345" s="126"/>
    </row>
    <row r="346" customHeight="1" spans="15:25">
      <c r="O346" s="198"/>
      <c r="W346" s="126"/>
      <c r="X346" s="126"/>
      <c r="Y346" s="126"/>
    </row>
    <row r="347" customHeight="1" spans="15:25">
      <c r="O347" s="198"/>
      <c r="W347" s="126"/>
      <c r="X347" s="126"/>
      <c r="Y347" s="126"/>
    </row>
    <row r="348" customHeight="1" spans="15:25">
      <c r="O348" s="198"/>
      <c r="W348" s="126"/>
      <c r="X348" s="126"/>
      <c r="Y348" s="126"/>
    </row>
    <row r="349" customHeight="1" spans="15:25">
      <c r="O349" s="198"/>
      <c r="W349" s="126"/>
      <c r="X349" s="126"/>
      <c r="Y349" s="126"/>
    </row>
    <row r="350" customHeight="1" spans="15:25">
      <c r="O350" s="198"/>
      <c r="W350" s="126"/>
      <c r="X350" s="126"/>
      <c r="Y350" s="126"/>
    </row>
    <row r="351" customHeight="1" spans="15:25">
      <c r="O351" s="198"/>
      <c r="W351" s="126"/>
      <c r="X351" s="126"/>
      <c r="Y351" s="126"/>
    </row>
    <row r="352" customHeight="1" spans="15:25">
      <c r="O352" s="198"/>
      <c r="W352" s="126"/>
      <c r="X352" s="126"/>
      <c r="Y352" s="126"/>
    </row>
    <row r="353" customHeight="1" spans="15:25">
      <c r="O353" s="198"/>
      <c r="W353" s="126"/>
      <c r="X353" s="126"/>
      <c r="Y353" s="126"/>
    </row>
    <row r="354" customHeight="1" spans="15:25">
      <c r="O354" s="198"/>
      <c r="W354" s="126"/>
      <c r="X354" s="126"/>
      <c r="Y354" s="126"/>
    </row>
    <row r="355" customHeight="1" spans="15:25">
      <c r="O355" s="198"/>
      <c r="W355" s="126"/>
      <c r="X355" s="126"/>
      <c r="Y355" s="126"/>
    </row>
    <row r="356" customHeight="1" spans="15:25">
      <c r="O356" s="198"/>
      <c r="W356" s="126"/>
      <c r="X356" s="126"/>
      <c r="Y356" s="126"/>
    </row>
    <row r="357" customHeight="1" spans="15:25">
      <c r="O357" s="198"/>
      <c r="W357" s="126"/>
      <c r="X357" s="126"/>
      <c r="Y357" s="126"/>
    </row>
    <row r="358" customHeight="1" spans="15:25">
      <c r="O358" s="198"/>
      <c r="W358" s="126"/>
      <c r="X358" s="126"/>
      <c r="Y358" s="126"/>
    </row>
    <row r="359" customHeight="1" spans="15:25">
      <c r="O359" s="198"/>
      <c r="W359" s="126"/>
      <c r="X359" s="126"/>
      <c r="Y359" s="126"/>
    </row>
    <row r="360" customHeight="1" spans="15:25">
      <c r="O360" s="198"/>
      <c r="W360" s="126"/>
      <c r="X360" s="126"/>
      <c r="Y360" s="126"/>
    </row>
    <row r="361" customHeight="1" spans="15:25">
      <c r="O361" s="198"/>
      <c r="W361" s="126"/>
      <c r="X361" s="126"/>
      <c r="Y361" s="126"/>
    </row>
    <row r="362" customHeight="1" spans="15:25">
      <c r="O362" s="198"/>
      <c r="W362" s="126"/>
      <c r="X362" s="126"/>
      <c r="Y362" s="126"/>
    </row>
    <row r="363" customHeight="1" spans="15:25">
      <c r="O363" s="198"/>
      <c r="W363" s="126"/>
      <c r="X363" s="126"/>
      <c r="Y363" s="126"/>
    </row>
    <row r="364" customHeight="1" spans="15:25">
      <c r="O364" s="198"/>
      <c r="W364" s="126"/>
      <c r="X364" s="126"/>
      <c r="Y364" s="126"/>
    </row>
    <row r="365" customHeight="1" spans="15:25">
      <c r="O365" s="198"/>
      <c r="W365" s="126"/>
      <c r="X365" s="126"/>
      <c r="Y365" s="126"/>
    </row>
    <row r="366" customHeight="1" spans="15:25">
      <c r="O366" s="198"/>
      <c r="W366" s="126"/>
      <c r="X366" s="126"/>
      <c r="Y366" s="126"/>
    </row>
    <row r="367" customHeight="1" spans="15:25">
      <c r="O367" s="198"/>
      <c r="W367" s="126"/>
      <c r="X367" s="126"/>
      <c r="Y367" s="126"/>
    </row>
    <row r="368" customHeight="1" spans="15:25">
      <c r="O368" s="198"/>
      <c r="W368" s="126"/>
      <c r="X368" s="126"/>
      <c r="Y368" s="126"/>
    </row>
    <row r="369" customHeight="1" spans="15:25">
      <c r="O369" s="198"/>
      <c r="W369" s="126"/>
      <c r="X369" s="126"/>
      <c r="Y369" s="126"/>
    </row>
    <row r="370" customHeight="1" spans="15:25">
      <c r="O370" s="198"/>
      <c r="W370" s="126"/>
      <c r="X370" s="126"/>
      <c r="Y370" s="126"/>
    </row>
    <row r="371" customHeight="1" spans="15:25">
      <c r="O371" s="198"/>
      <c r="W371" s="126"/>
      <c r="X371" s="126"/>
      <c r="Y371" s="126"/>
    </row>
    <row r="372" customHeight="1" spans="15:25">
      <c r="O372" s="198"/>
      <c r="W372" s="126"/>
      <c r="X372" s="126"/>
      <c r="Y372" s="126"/>
    </row>
    <row r="373" customHeight="1" spans="15:25">
      <c r="O373" s="198"/>
      <c r="W373" s="126"/>
      <c r="X373" s="126"/>
      <c r="Y373" s="126"/>
    </row>
    <row r="374" customHeight="1" spans="15:25">
      <c r="O374" s="198"/>
      <c r="W374" s="126"/>
      <c r="X374" s="126"/>
      <c r="Y374" s="126"/>
    </row>
    <row r="375" customHeight="1" spans="15:25">
      <c r="O375" s="198"/>
      <c r="W375" s="126"/>
      <c r="X375" s="126"/>
      <c r="Y375" s="126"/>
    </row>
    <row r="376" customHeight="1" spans="15:25">
      <c r="O376" s="198"/>
      <c r="W376" s="126"/>
      <c r="X376" s="126"/>
      <c r="Y376" s="126"/>
    </row>
    <row r="377" customHeight="1" spans="15:25">
      <c r="O377" s="198"/>
      <c r="W377" s="126"/>
      <c r="X377" s="126"/>
      <c r="Y377" s="126"/>
    </row>
    <row r="378" customHeight="1" spans="15:25">
      <c r="O378" s="198"/>
      <c r="W378" s="126"/>
      <c r="X378" s="126"/>
      <c r="Y378" s="126"/>
    </row>
    <row r="379" customHeight="1" spans="15:25">
      <c r="O379" s="198"/>
      <c r="W379" s="126"/>
      <c r="X379" s="126"/>
      <c r="Y379" s="126"/>
    </row>
    <row r="380" customHeight="1" spans="15:25">
      <c r="O380" s="198"/>
      <c r="W380" s="126"/>
      <c r="X380" s="126"/>
      <c r="Y380" s="126"/>
    </row>
    <row r="381" customHeight="1" spans="15:25">
      <c r="O381" s="198"/>
      <c r="W381" s="126"/>
      <c r="X381" s="126"/>
      <c r="Y381" s="126"/>
    </row>
    <row r="382" customHeight="1" spans="15:25">
      <c r="O382" s="198"/>
      <c r="W382" s="126"/>
      <c r="X382" s="126"/>
      <c r="Y382" s="126"/>
    </row>
    <row r="383" customHeight="1" spans="15:25">
      <c r="O383" s="198"/>
      <c r="W383" s="126"/>
      <c r="X383" s="126"/>
      <c r="Y383" s="126"/>
    </row>
    <row r="384" customHeight="1" spans="15:25">
      <c r="O384" s="198"/>
      <c r="W384" s="126"/>
      <c r="X384" s="126"/>
      <c r="Y384" s="126"/>
    </row>
    <row r="385" customHeight="1" spans="15:25">
      <c r="O385" s="198"/>
      <c r="W385" s="126"/>
      <c r="X385" s="126"/>
      <c r="Y385" s="126"/>
    </row>
    <row r="386" customHeight="1" spans="15:25">
      <c r="O386" s="198"/>
      <c r="W386" s="126"/>
      <c r="X386" s="126"/>
      <c r="Y386" s="126"/>
    </row>
    <row r="387" customHeight="1" spans="15:25">
      <c r="O387" s="198"/>
      <c r="W387" s="126"/>
      <c r="X387" s="126"/>
      <c r="Y387" s="126"/>
    </row>
    <row r="388" customHeight="1" spans="15:25">
      <c r="O388" s="198"/>
      <c r="W388" s="126"/>
      <c r="X388" s="126"/>
      <c r="Y388" s="126"/>
    </row>
    <row r="389" customHeight="1" spans="15:25">
      <c r="O389" s="198"/>
      <c r="W389" s="126"/>
      <c r="X389" s="126"/>
      <c r="Y389" s="126"/>
    </row>
    <row r="390" customHeight="1" spans="15:25">
      <c r="O390" s="198"/>
      <c r="W390" s="126"/>
      <c r="X390" s="126"/>
      <c r="Y390" s="126"/>
    </row>
    <row r="391" customHeight="1" spans="15:25">
      <c r="O391" s="198"/>
      <c r="W391" s="126"/>
      <c r="X391" s="126"/>
      <c r="Y391" s="126"/>
    </row>
    <row r="392" customHeight="1" spans="15:25">
      <c r="O392" s="198"/>
      <c r="W392" s="126"/>
      <c r="X392" s="126"/>
      <c r="Y392" s="126"/>
    </row>
    <row r="393" customHeight="1" spans="15:25">
      <c r="O393" s="198"/>
      <c r="W393" s="126"/>
      <c r="X393" s="126"/>
      <c r="Y393" s="126"/>
    </row>
    <row r="394" customHeight="1" spans="15:25">
      <c r="O394" s="198"/>
      <c r="W394" s="126"/>
      <c r="X394" s="126"/>
      <c r="Y394" s="126"/>
    </row>
    <row r="395" customHeight="1" spans="15:25">
      <c r="O395" s="198"/>
      <c r="W395" s="126"/>
      <c r="X395" s="126"/>
      <c r="Y395" s="126"/>
    </row>
    <row r="396" customHeight="1" spans="15:25">
      <c r="O396" s="198"/>
      <c r="W396" s="126"/>
      <c r="X396" s="126"/>
      <c r="Y396" s="126"/>
    </row>
    <row r="397" customHeight="1" spans="15:25">
      <c r="O397" s="198"/>
      <c r="W397" s="126"/>
      <c r="X397" s="126"/>
      <c r="Y397" s="126"/>
    </row>
    <row r="398" customHeight="1" spans="15:25">
      <c r="O398" s="198"/>
      <c r="W398" s="126"/>
      <c r="X398" s="126"/>
      <c r="Y398" s="126"/>
    </row>
    <row r="399" customHeight="1" spans="15:25">
      <c r="O399" s="198"/>
      <c r="W399" s="126"/>
      <c r="X399" s="126"/>
      <c r="Y399" s="126"/>
    </row>
    <row r="400" customHeight="1" spans="15:25">
      <c r="O400" s="198"/>
      <c r="W400" s="126"/>
      <c r="X400" s="126"/>
      <c r="Y400" s="126"/>
    </row>
    <row r="401" customHeight="1" spans="15:25">
      <c r="O401" s="198"/>
      <c r="W401" s="126"/>
      <c r="X401" s="126"/>
      <c r="Y401" s="126"/>
    </row>
    <row r="402" customHeight="1" spans="15:25">
      <c r="O402" s="198"/>
      <c r="W402" s="126"/>
      <c r="X402" s="126"/>
      <c r="Y402" s="126"/>
    </row>
    <row r="403" customHeight="1" spans="15:25">
      <c r="O403" s="198"/>
      <c r="W403" s="126"/>
      <c r="X403" s="126"/>
      <c r="Y403" s="126"/>
    </row>
    <row r="404" customHeight="1" spans="15:25">
      <c r="O404" s="198"/>
      <c r="W404" s="126"/>
      <c r="X404" s="126"/>
      <c r="Y404" s="126"/>
    </row>
    <row r="405" customHeight="1" spans="15:25">
      <c r="O405" s="198"/>
      <c r="W405" s="126"/>
      <c r="X405" s="126"/>
      <c r="Y405" s="126"/>
    </row>
    <row r="406" customHeight="1" spans="15:25">
      <c r="O406" s="198"/>
      <c r="W406" s="126"/>
      <c r="X406" s="126"/>
      <c r="Y406" s="126"/>
    </row>
    <row r="407" customHeight="1" spans="15:25">
      <c r="O407" s="198"/>
      <c r="W407" s="126"/>
      <c r="X407" s="126"/>
      <c r="Y407" s="126"/>
    </row>
    <row r="408" customHeight="1" spans="15:25">
      <c r="O408" s="198"/>
      <c r="W408" s="126"/>
      <c r="X408" s="126"/>
      <c r="Y408" s="126"/>
    </row>
    <row r="409" customHeight="1" spans="15:25">
      <c r="O409" s="198"/>
      <c r="W409" s="126"/>
      <c r="X409" s="126"/>
      <c r="Y409" s="126"/>
    </row>
    <row r="410" customHeight="1" spans="15:25">
      <c r="O410" s="198"/>
      <c r="W410" s="126"/>
      <c r="X410" s="126"/>
      <c r="Y410" s="126"/>
    </row>
    <row r="411" customHeight="1" spans="15:25">
      <c r="O411" s="198"/>
      <c r="W411" s="126"/>
      <c r="X411" s="126"/>
      <c r="Y411" s="126"/>
    </row>
    <row r="412" customHeight="1" spans="15:25">
      <c r="O412" s="198"/>
      <c r="W412" s="126"/>
      <c r="X412" s="126"/>
      <c r="Y412" s="126"/>
    </row>
    <row r="413" customHeight="1" spans="15:25">
      <c r="O413" s="198"/>
      <c r="W413" s="126"/>
      <c r="X413" s="126"/>
      <c r="Y413" s="126"/>
    </row>
    <row r="414" customHeight="1" spans="15:25">
      <c r="O414" s="198"/>
      <c r="W414" s="126"/>
      <c r="X414" s="126"/>
      <c r="Y414" s="126"/>
    </row>
    <row r="415" customHeight="1" spans="15:25">
      <c r="O415" s="198"/>
      <c r="W415" s="126"/>
      <c r="X415" s="126"/>
      <c r="Y415" s="126"/>
    </row>
    <row r="416" customHeight="1" spans="15:25">
      <c r="O416" s="198"/>
      <c r="W416" s="126"/>
      <c r="X416" s="126"/>
      <c r="Y416" s="126"/>
    </row>
    <row r="417" customHeight="1" spans="15:25">
      <c r="O417" s="198"/>
      <c r="W417" s="126"/>
      <c r="X417" s="126"/>
      <c r="Y417" s="126"/>
    </row>
    <row r="418" customHeight="1" spans="15:25">
      <c r="O418" s="198"/>
      <c r="W418" s="126"/>
      <c r="X418" s="126"/>
      <c r="Y418" s="126"/>
    </row>
    <row r="419" customHeight="1" spans="15:25">
      <c r="O419" s="198"/>
      <c r="W419" s="126"/>
      <c r="X419" s="126"/>
      <c r="Y419" s="126"/>
    </row>
    <row r="420" customHeight="1" spans="15:25">
      <c r="O420" s="198"/>
      <c r="W420" s="126"/>
      <c r="X420" s="126"/>
      <c r="Y420" s="126"/>
    </row>
    <row r="421" customHeight="1" spans="15:25">
      <c r="O421" s="198"/>
      <c r="W421" s="126"/>
      <c r="X421" s="126"/>
      <c r="Y421" s="126"/>
    </row>
    <row r="422" customHeight="1" spans="15:25">
      <c r="O422" s="198"/>
      <c r="W422" s="126"/>
      <c r="X422" s="126"/>
      <c r="Y422" s="126"/>
    </row>
    <row r="423" customHeight="1" spans="15:25">
      <c r="O423" s="198"/>
      <c r="W423" s="126"/>
      <c r="X423" s="126"/>
      <c r="Y423" s="126"/>
    </row>
    <row r="424" customHeight="1" spans="15:25">
      <c r="O424" s="198"/>
      <c r="W424" s="126"/>
      <c r="X424" s="126"/>
      <c r="Y424" s="126"/>
    </row>
    <row r="425" customHeight="1" spans="15:25">
      <c r="O425" s="198"/>
      <c r="W425" s="126"/>
      <c r="X425" s="126"/>
      <c r="Y425" s="126"/>
    </row>
    <row r="426" customHeight="1" spans="15:25">
      <c r="O426" s="198"/>
      <c r="W426" s="126"/>
      <c r="X426" s="126"/>
      <c r="Y426" s="126"/>
    </row>
    <row r="427" customHeight="1" spans="15:25">
      <c r="O427" s="198"/>
      <c r="W427" s="126"/>
      <c r="X427" s="126"/>
      <c r="Y427" s="126"/>
    </row>
    <row r="428" customHeight="1" spans="15:25">
      <c r="O428" s="198"/>
      <c r="W428" s="126"/>
      <c r="X428" s="126"/>
      <c r="Y428" s="126"/>
    </row>
    <row r="429" customHeight="1" spans="15:25">
      <c r="O429" s="198"/>
      <c r="W429" s="126"/>
      <c r="X429" s="126"/>
      <c r="Y429" s="126"/>
    </row>
    <row r="430" customHeight="1" spans="15:25">
      <c r="O430" s="198"/>
      <c r="W430" s="126"/>
      <c r="X430" s="126"/>
      <c r="Y430" s="126"/>
    </row>
    <row r="431" customHeight="1" spans="15:25">
      <c r="O431" s="198"/>
      <c r="W431" s="126"/>
      <c r="X431" s="126"/>
      <c r="Y431" s="126"/>
    </row>
    <row r="432" customHeight="1" spans="15:25">
      <c r="O432" s="198"/>
      <c r="W432" s="126"/>
      <c r="X432" s="126"/>
      <c r="Y432" s="126"/>
    </row>
    <row r="433" customHeight="1" spans="15:25">
      <c r="O433" s="198"/>
      <c r="W433" s="126"/>
      <c r="X433" s="126"/>
      <c r="Y433" s="126"/>
    </row>
    <row r="434" customHeight="1" spans="15:25">
      <c r="O434" s="198"/>
      <c r="W434" s="126"/>
      <c r="X434" s="126"/>
      <c r="Y434" s="126"/>
    </row>
    <row r="435" customHeight="1" spans="15:25">
      <c r="O435" s="198"/>
      <c r="W435" s="126"/>
      <c r="X435" s="126"/>
      <c r="Y435" s="126"/>
    </row>
    <row r="436" customHeight="1" spans="15:25">
      <c r="O436" s="198"/>
      <c r="W436" s="126"/>
      <c r="X436" s="126"/>
      <c r="Y436" s="126"/>
    </row>
    <row r="437" customHeight="1" spans="15:25">
      <c r="O437" s="198"/>
      <c r="W437" s="126"/>
      <c r="X437" s="126"/>
      <c r="Y437" s="126"/>
    </row>
    <row r="438" customHeight="1" spans="15:25">
      <c r="O438" s="198"/>
      <c r="W438" s="126"/>
      <c r="X438" s="126"/>
      <c r="Y438" s="126"/>
    </row>
    <row r="439" customHeight="1" spans="15:25">
      <c r="O439" s="198"/>
      <c r="W439" s="126"/>
      <c r="X439" s="126"/>
      <c r="Y439" s="126"/>
    </row>
    <row r="440" customHeight="1" spans="15:25">
      <c r="O440" s="198"/>
      <c r="W440" s="126"/>
      <c r="X440" s="126"/>
      <c r="Y440" s="126"/>
    </row>
    <row r="441" customHeight="1" spans="15:25">
      <c r="O441" s="198"/>
      <c r="W441" s="126"/>
      <c r="X441" s="126"/>
      <c r="Y441" s="126"/>
    </row>
    <row r="442" customHeight="1" spans="15:25">
      <c r="O442" s="198"/>
      <c r="W442" s="126"/>
      <c r="X442" s="126"/>
      <c r="Y442" s="126"/>
    </row>
    <row r="443" customHeight="1" spans="15:25">
      <c r="O443" s="198"/>
      <c r="W443" s="126"/>
      <c r="X443" s="126"/>
      <c r="Y443" s="126"/>
    </row>
    <row r="444" customHeight="1" spans="15:25">
      <c r="O444" s="198"/>
      <c r="W444" s="126"/>
      <c r="X444" s="126"/>
      <c r="Y444" s="126"/>
    </row>
    <row r="445" customHeight="1" spans="15:25">
      <c r="O445" s="198"/>
      <c r="W445" s="126"/>
      <c r="X445" s="126"/>
      <c r="Y445" s="126"/>
    </row>
    <row r="446" customHeight="1" spans="15:25">
      <c r="O446" s="198"/>
      <c r="W446" s="126"/>
      <c r="X446" s="126"/>
      <c r="Y446" s="126"/>
    </row>
    <row r="447" customHeight="1" spans="15:25">
      <c r="O447" s="198"/>
      <c r="W447" s="126"/>
      <c r="X447" s="126"/>
      <c r="Y447" s="126"/>
    </row>
    <row r="448" customHeight="1" spans="15:25">
      <c r="O448" s="198"/>
      <c r="W448" s="126"/>
      <c r="X448" s="126"/>
      <c r="Y448" s="126"/>
    </row>
    <row r="449" customHeight="1" spans="15:25">
      <c r="O449" s="198"/>
      <c r="W449" s="126"/>
      <c r="X449" s="126"/>
      <c r="Y449" s="126"/>
    </row>
    <row r="450" customHeight="1" spans="15:25">
      <c r="O450" s="198"/>
      <c r="W450" s="126"/>
      <c r="X450" s="126"/>
      <c r="Y450" s="126"/>
    </row>
    <row r="451" customHeight="1" spans="15:25">
      <c r="O451" s="198"/>
      <c r="W451" s="126"/>
      <c r="X451" s="126"/>
      <c r="Y451" s="126"/>
    </row>
    <row r="452" customHeight="1" spans="15:25">
      <c r="O452" s="198"/>
      <c r="W452" s="126"/>
      <c r="X452" s="126"/>
      <c r="Y452" s="126"/>
    </row>
    <row r="453" customHeight="1" spans="15:25">
      <c r="O453" s="198"/>
      <c r="W453" s="126"/>
      <c r="X453" s="126"/>
      <c r="Y453" s="126"/>
    </row>
    <row r="454" customHeight="1" spans="15:25">
      <c r="O454" s="198"/>
      <c r="W454" s="126"/>
      <c r="X454" s="126"/>
      <c r="Y454" s="126"/>
    </row>
    <row r="455" customHeight="1" spans="15:25">
      <c r="O455" s="198"/>
      <c r="W455" s="126"/>
      <c r="X455" s="126"/>
      <c r="Y455" s="126"/>
    </row>
    <row r="456" customHeight="1" spans="15:25">
      <c r="O456" s="198"/>
      <c r="W456" s="126"/>
      <c r="X456" s="126"/>
      <c r="Y456" s="126"/>
    </row>
    <row r="457" customHeight="1" spans="15:25">
      <c r="O457" s="198"/>
      <c r="W457" s="126"/>
      <c r="X457" s="126"/>
      <c r="Y457" s="126"/>
    </row>
    <row r="458" customHeight="1" spans="15:25">
      <c r="O458" s="198"/>
      <c r="W458" s="126"/>
      <c r="X458" s="126"/>
      <c r="Y458" s="126"/>
    </row>
    <row r="459" customHeight="1" spans="15:25">
      <c r="O459" s="198"/>
      <c r="W459" s="126"/>
      <c r="X459" s="126"/>
      <c r="Y459" s="126"/>
    </row>
    <row r="460" customHeight="1" spans="15:25">
      <c r="O460" s="198"/>
      <c r="W460" s="126"/>
      <c r="X460" s="126"/>
      <c r="Y460" s="126"/>
    </row>
    <row r="461" customHeight="1" spans="15:25">
      <c r="O461" s="198"/>
      <c r="W461" s="126"/>
      <c r="X461" s="126"/>
      <c r="Y461" s="126"/>
    </row>
    <row r="462" customHeight="1" spans="15:25">
      <c r="O462" s="198"/>
      <c r="W462" s="126"/>
      <c r="X462" s="126"/>
      <c r="Y462" s="126"/>
    </row>
    <row r="463" customHeight="1" spans="15:25">
      <c r="O463" s="198"/>
      <c r="W463" s="126"/>
      <c r="X463" s="126"/>
      <c r="Y463" s="126"/>
    </row>
    <row r="464" customHeight="1" spans="15:25">
      <c r="O464" s="198"/>
      <c r="W464" s="126"/>
      <c r="X464" s="126"/>
      <c r="Y464" s="126"/>
    </row>
    <row r="465" customHeight="1" spans="15:25">
      <c r="O465" s="198"/>
      <c r="W465" s="126"/>
      <c r="X465" s="126"/>
      <c r="Y465" s="126"/>
    </row>
    <row r="466" customHeight="1" spans="15:25">
      <c r="O466" s="198"/>
      <c r="W466" s="126"/>
      <c r="X466" s="126"/>
      <c r="Y466" s="126"/>
    </row>
    <row r="467" customHeight="1" spans="15:25">
      <c r="O467" s="198"/>
      <c r="W467" s="126"/>
      <c r="X467" s="126"/>
      <c r="Y467" s="126"/>
    </row>
    <row r="468" customHeight="1" spans="15:25">
      <c r="O468" s="198"/>
      <c r="W468" s="126"/>
      <c r="X468" s="126"/>
      <c r="Y468" s="126"/>
    </row>
    <row r="469" customHeight="1" spans="15:25">
      <c r="O469" s="198"/>
      <c r="W469" s="126"/>
      <c r="X469" s="126"/>
      <c r="Y469" s="126"/>
    </row>
    <row r="470" customHeight="1" spans="15:25">
      <c r="O470" s="198"/>
      <c r="W470" s="126"/>
      <c r="X470" s="126"/>
      <c r="Y470" s="126"/>
    </row>
    <row r="471" customHeight="1" spans="15:25">
      <c r="O471" s="198"/>
      <c r="W471" s="126"/>
      <c r="X471" s="126"/>
      <c r="Y471" s="126"/>
    </row>
    <row r="472" customHeight="1" spans="15:25">
      <c r="O472" s="198"/>
      <c r="W472" s="126"/>
      <c r="X472" s="126"/>
      <c r="Y472" s="126"/>
    </row>
    <row r="473" customHeight="1" spans="15:25">
      <c r="O473" s="198"/>
      <c r="W473" s="126"/>
      <c r="X473" s="126"/>
      <c r="Y473" s="126"/>
    </row>
    <row r="474" customHeight="1" spans="15:25">
      <c r="O474" s="198"/>
      <c r="W474" s="126"/>
      <c r="X474" s="126"/>
      <c r="Y474" s="126"/>
    </row>
    <row r="475" customHeight="1" spans="15:25">
      <c r="O475" s="198"/>
      <c r="W475" s="126"/>
      <c r="X475" s="126"/>
      <c r="Y475" s="126"/>
    </row>
    <row r="476" customHeight="1" spans="15:25">
      <c r="O476" s="198"/>
      <c r="W476" s="126"/>
      <c r="X476" s="126"/>
      <c r="Y476" s="126"/>
    </row>
    <row r="477" customHeight="1" spans="15:25">
      <c r="O477" s="198"/>
      <c r="W477" s="126"/>
      <c r="X477" s="126"/>
      <c r="Y477" s="126"/>
    </row>
    <row r="478" customHeight="1" spans="15:25">
      <c r="O478" s="198"/>
      <c r="W478" s="126"/>
      <c r="X478" s="126"/>
      <c r="Y478" s="126"/>
    </row>
    <row r="479" customHeight="1" spans="15:25">
      <c r="O479" s="198"/>
      <c r="W479" s="126"/>
      <c r="X479" s="126"/>
      <c r="Y479" s="126"/>
    </row>
    <row r="480" customHeight="1" spans="15:25">
      <c r="O480" s="198"/>
      <c r="W480" s="126"/>
      <c r="X480" s="126"/>
      <c r="Y480" s="126"/>
    </row>
    <row r="481" customHeight="1" spans="15:25">
      <c r="O481" s="198"/>
      <c r="W481" s="126"/>
      <c r="X481" s="126"/>
      <c r="Y481" s="126"/>
    </row>
    <row r="482" customHeight="1" spans="15:25">
      <c r="O482" s="198"/>
      <c r="W482" s="126"/>
      <c r="X482" s="126"/>
      <c r="Y482" s="126"/>
    </row>
    <row r="483" customHeight="1" spans="15:25">
      <c r="O483" s="198"/>
      <c r="W483" s="126"/>
      <c r="X483" s="126"/>
      <c r="Y483" s="126"/>
    </row>
    <row r="484" customHeight="1" spans="15:25">
      <c r="O484" s="198"/>
      <c r="W484" s="126"/>
      <c r="X484" s="126"/>
      <c r="Y484" s="126"/>
    </row>
    <row r="485" customHeight="1" spans="15:25">
      <c r="O485" s="198"/>
      <c r="W485" s="126"/>
      <c r="X485" s="126"/>
      <c r="Y485" s="126"/>
    </row>
    <row r="486" customHeight="1" spans="15:25">
      <c r="O486" s="198"/>
      <c r="W486" s="126"/>
      <c r="X486" s="126"/>
      <c r="Y486" s="126"/>
    </row>
    <row r="487" customHeight="1" spans="15:25">
      <c r="O487" s="198"/>
      <c r="W487" s="126"/>
      <c r="X487" s="126"/>
      <c r="Y487" s="126"/>
    </row>
    <row r="488" customHeight="1" spans="15:25">
      <c r="O488" s="198"/>
      <c r="W488" s="126"/>
      <c r="X488" s="126"/>
      <c r="Y488" s="126"/>
    </row>
    <row r="489" customHeight="1" spans="15:25">
      <c r="O489" s="198"/>
      <c r="W489" s="126"/>
      <c r="X489" s="126"/>
      <c r="Y489" s="126"/>
    </row>
    <row r="490" customHeight="1" spans="15:25">
      <c r="O490" s="198"/>
      <c r="W490" s="126"/>
      <c r="X490" s="126"/>
      <c r="Y490" s="126"/>
    </row>
    <row r="491" customHeight="1" spans="15:25">
      <c r="O491" s="198"/>
      <c r="W491" s="126"/>
      <c r="X491" s="126"/>
      <c r="Y491" s="126"/>
    </row>
    <row r="492" customHeight="1" spans="15:25">
      <c r="O492" s="198"/>
      <c r="W492" s="126"/>
      <c r="X492" s="126"/>
      <c r="Y492" s="126"/>
    </row>
    <row r="493" customHeight="1" spans="15:25">
      <c r="O493" s="198"/>
      <c r="W493" s="126"/>
      <c r="X493" s="126"/>
      <c r="Y493" s="126"/>
    </row>
    <row r="494" customHeight="1" spans="15:25">
      <c r="O494" s="198"/>
      <c r="W494" s="126"/>
      <c r="X494" s="126"/>
      <c r="Y494" s="126"/>
    </row>
    <row r="495" customHeight="1" spans="15:25">
      <c r="O495" s="198"/>
      <c r="W495" s="126"/>
      <c r="X495" s="126"/>
      <c r="Y495" s="126"/>
    </row>
    <row r="496" customHeight="1" spans="15:25">
      <c r="O496" s="198"/>
      <c r="W496" s="126"/>
      <c r="X496" s="126"/>
      <c r="Y496" s="126"/>
    </row>
    <row r="497" customHeight="1" spans="15:25">
      <c r="O497" s="198"/>
      <c r="W497" s="126"/>
      <c r="X497" s="126"/>
      <c r="Y497" s="126"/>
    </row>
    <row r="498" customHeight="1" spans="15:25">
      <c r="O498" s="198"/>
      <c r="W498" s="126"/>
      <c r="X498" s="126"/>
      <c r="Y498" s="126"/>
    </row>
    <row r="499" customHeight="1" spans="15:25">
      <c r="O499" s="198"/>
      <c r="W499" s="126"/>
      <c r="X499" s="126"/>
      <c r="Y499" s="126"/>
    </row>
    <row r="500" customHeight="1" spans="15:25">
      <c r="O500" s="198"/>
      <c r="W500" s="126"/>
      <c r="X500" s="126"/>
      <c r="Y500" s="126"/>
    </row>
    <row r="501" customHeight="1" spans="15:25">
      <c r="O501" s="198"/>
      <c r="W501" s="126"/>
      <c r="X501" s="126"/>
      <c r="Y501" s="126"/>
    </row>
    <row r="502" customHeight="1" spans="15:25">
      <c r="O502" s="198"/>
      <c r="W502" s="126"/>
      <c r="X502" s="126"/>
      <c r="Y502" s="126"/>
    </row>
    <row r="503" customHeight="1" spans="15:25">
      <c r="O503" s="198"/>
      <c r="W503" s="126"/>
      <c r="X503" s="126"/>
      <c r="Y503" s="126"/>
    </row>
    <row r="504" customHeight="1" spans="15:25">
      <c r="O504" s="198"/>
      <c r="W504" s="126"/>
      <c r="X504" s="126"/>
      <c r="Y504" s="126"/>
    </row>
    <row r="505" customHeight="1" spans="15:25">
      <c r="O505" s="198"/>
      <c r="W505" s="126"/>
      <c r="X505" s="126"/>
      <c r="Y505" s="126"/>
    </row>
    <row r="506" customHeight="1" spans="15:25">
      <c r="O506" s="198"/>
      <c r="W506" s="126"/>
      <c r="X506" s="126"/>
      <c r="Y506" s="126"/>
    </row>
    <row r="507" customHeight="1" spans="15:25">
      <c r="O507" s="198"/>
      <c r="W507" s="126"/>
      <c r="X507" s="126"/>
      <c r="Y507" s="126"/>
    </row>
    <row r="508" customHeight="1" spans="15:25">
      <c r="O508" s="198"/>
      <c r="W508" s="126"/>
      <c r="X508" s="126"/>
      <c r="Y508" s="126"/>
    </row>
    <row r="509" customHeight="1" spans="15:25">
      <c r="O509" s="198"/>
      <c r="W509" s="126"/>
      <c r="X509" s="126"/>
      <c r="Y509" s="126"/>
    </row>
    <row r="510" customHeight="1" spans="15:25">
      <c r="O510" s="198"/>
      <c r="W510" s="126"/>
      <c r="X510" s="126"/>
      <c r="Y510" s="126"/>
    </row>
    <row r="511" customHeight="1" spans="15:25">
      <c r="O511" s="198"/>
      <c r="W511" s="126"/>
      <c r="X511" s="126"/>
      <c r="Y511" s="126"/>
    </row>
    <row r="512" customHeight="1" spans="15:25">
      <c r="O512" s="198"/>
      <c r="W512" s="126"/>
      <c r="X512" s="126"/>
      <c r="Y512" s="126"/>
    </row>
    <row r="513" customHeight="1" spans="15:25">
      <c r="O513" s="198"/>
      <c r="W513" s="126"/>
      <c r="X513" s="126"/>
      <c r="Y513" s="126"/>
    </row>
    <row r="514" customHeight="1" spans="15:25">
      <c r="O514" s="198"/>
      <c r="W514" s="126"/>
      <c r="X514" s="126"/>
      <c r="Y514" s="126"/>
    </row>
    <row r="515" customHeight="1" spans="15:25">
      <c r="O515" s="198"/>
      <c r="W515" s="126"/>
      <c r="X515" s="126"/>
      <c r="Y515" s="126"/>
    </row>
    <row r="516" customHeight="1" spans="15:25">
      <c r="O516" s="198"/>
      <c r="W516" s="126"/>
      <c r="X516" s="126"/>
      <c r="Y516" s="126"/>
    </row>
    <row r="517" customHeight="1" spans="15:25">
      <c r="O517" s="198"/>
      <c r="W517" s="126"/>
      <c r="X517" s="126"/>
      <c r="Y517" s="126"/>
    </row>
    <row r="518" customHeight="1" spans="15:25">
      <c r="O518" s="198"/>
      <c r="W518" s="126"/>
      <c r="X518" s="126"/>
      <c r="Y518" s="126"/>
    </row>
    <row r="519" customHeight="1" spans="15:25">
      <c r="O519" s="198"/>
      <c r="W519" s="126"/>
      <c r="X519" s="126"/>
      <c r="Y519" s="126"/>
    </row>
    <row r="520" customHeight="1" spans="15:25">
      <c r="O520" s="198"/>
      <c r="W520" s="126"/>
      <c r="X520" s="126"/>
      <c r="Y520" s="126"/>
    </row>
    <row r="521" customHeight="1" spans="15:25">
      <c r="O521" s="198"/>
      <c r="W521" s="126"/>
      <c r="X521" s="126"/>
      <c r="Y521" s="126"/>
    </row>
    <row r="522" customHeight="1" spans="15:25">
      <c r="O522" s="198"/>
      <c r="W522" s="126"/>
      <c r="X522" s="126"/>
      <c r="Y522" s="126"/>
    </row>
    <row r="523" customHeight="1" spans="15:25">
      <c r="O523" s="198"/>
      <c r="W523" s="126"/>
      <c r="X523" s="126"/>
      <c r="Y523" s="126"/>
    </row>
    <row r="524" customHeight="1" spans="15:25">
      <c r="O524" s="198"/>
      <c r="W524" s="126"/>
      <c r="X524" s="126"/>
      <c r="Y524" s="126"/>
    </row>
    <row r="525" customHeight="1" spans="15:25">
      <c r="O525" s="198"/>
      <c r="W525" s="126"/>
      <c r="X525" s="126"/>
      <c r="Y525" s="126"/>
    </row>
    <row r="526" customHeight="1" spans="15:25">
      <c r="O526" s="198"/>
      <c r="W526" s="126"/>
      <c r="X526" s="126"/>
      <c r="Y526" s="126"/>
    </row>
    <row r="527" customHeight="1" spans="15:25">
      <c r="O527" s="198"/>
      <c r="W527" s="126"/>
      <c r="X527" s="126"/>
      <c r="Y527" s="126"/>
    </row>
    <row r="528" customHeight="1" spans="15:25">
      <c r="O528" s="198"/>
      <c r="W528" s="126"/>
      <c r="X528" s="126"/>
      <c r="Y528" s="126"/>
    </row>
    <row r="529" customHeight="1" spans="15:25">
      <c r="O529" s="198"/>
      <c r="W529" s="126"/>
      <c r="X529" s="126"/>
      <c r="Y529" s="126"/>
    </row>
    <row r="530" customHeight="1" spans="15:25">
      <c r="O530" s="198"/>
      <c r="W530" s="126"/>
      <c r="X530" s="126"/>
      <c r="Y530" s="126"/>
    </row>
    <row r="531" customHeight="1" spans="15:25">
      <c r="O531" s="198"/>
      <c r="W531" s="126"/>
      <c r="X531" s="126"/>
      <c r="Y531" s="126"/>
    </row>
    <row r="532" customHeight="1" spans="15:25">
      <c r="O532" s="198"/>
      <c r="W532" s="126"/>
      <c r="X532" s="126"/>
      <c r="Y532" s="126"/>
    </row>
    <row r="533" customHeight="1" spans="15:25">
      <c r="O533" s="198"/>
      <c r="W533" s="126"/>
      <c r="X533" s="126"/>
      <c r="Y533" s="126"/>
    </row>
    <row r="534" customHeight="1" spans="15:25">
      <c r="O534" s="198"/>
      <c r="W534" s="126"/>
      <c r="X534" s="126"/>
      <c r="Y534" s="126"/>
    </row>
    <row r="535" customHeight="1" spans="15:25">
      <c r="O535" s="198"/>
      <c r="W535" s="126"/>
      <c r="X535" s="126"/>
      <c r="Y535" s="126"/>
    </row>
    <row r="536" customHeight="1" spans="15:25">
      <c r="O536" s="198"/>
      <c r="W536" s="126"/>
      <c r="X536" s="126"/>
      <c r="Y536" s="126"/>
    </row>
    <row r="537" customHeight="1" spans="15:25">
      <c r="O537" s="198"/>
      <c r="W537" s="126"/>
      <c r="X537" s="126"/>
      <c r="Y537" s="126"/>
    </row>
    <row r="538" customHeight="1" spans="15:25">
      <c r="O538" s="198"/>
      <c r="W538" s="126"/>
      <c r="X538" s="126"/>
      <c r="Y538" s="126"/>
    </row>
    <row r="539" customHeight="1" spans="15:25">
      <c r="O539" s="198"/>
      <c r="W539" s="126"/>
      <c r="X539" s="126"/>
      <c r="Y539" s="126"/>
    </row>
    <row r="540" customHeight="1" spans="15:25">
      <c r="O540" s="198"/>
      <c r="W540" s="126"/>
      <c r="X540" s="126"/>
      <c r="Y540" s="126"/>
    </row>
    <row r="541" customHeight="1" spans="15:25">
      <c r="O541" s="198"/>
      <c r="W541" s="126"/>
      <c r="X541" s="126"/>
      <c r="Y541" s="126"/>
    </row>
    <row r="542" customHeight="1" spans="15:25">
      <c r="O542" s="198"/>
      <c r="W542" s="126"/>
      <c r="X542" s="126"/>
      <c r="Y542" s="126"/>
    </row>
    <row r="543" customHeight="1" spans="15:25">
      <c r="O543" s="198"/>
      <c r="W543" s="126"/>
      <c r="X543" s="126"/>
      <c r="Y543" s="126"/>
    </row>
    <row r="544" customHeight="1" spans="15:25">
      <c r="O544" s="198"/>
      <c r="W544" s="126"/>
      <c r="X544" s="126"/>
      <c r="Y544" s="126"/>
    </row>
    <row r="545" customHeight="1" spans="15:25">
      <c r="O545" s="198"/>
      <c r="W545" s="126"/>
      <c r="X545" s="126"/>
      <c r="Y545" s="126"/>
    </row>
    <row r="546" customHeight="1" spans="15:25">
      <c r="O546" s="198"/>
      <c r="W546" s="126"/>
      <c r="X546" s="126"/>
      <c r="Y546" s="126"/>
    </row>
    <row r="547" customHeight="1" spans="15:25">
      <c r="O547" s="198"/>
      <c r="W547" s="126"/>
      <c r="X547" s="126"/>
      <c r="Y547" s="126"/>
    </row>
    <row r="548" customHeight="1" spans="15:25">
      <c r="O548" s="198"/>
      <c r="W548" s="126"/>
      <c r="X548" s="126"/>
      <c r="Y548" s="126"/>
    </row>
    <row r="549" customHeight="1" spans="15:25">
      <c r="O549" s="198"/>
      <c r="W549" s="126"/>
      <c r="X549" s="126"/>
      <c r="Y549" s="126"/>
    </row>
    <row r="550" customHeight="1" spans="15:25">
      <c r="O550" s="198"/>
      <c r="W550" s="126"/>
      <c r="X550" s="126"/>
      <c r="Y550" s="126"/>
    </row>
    <row r="551" customHeight="1" spans="15:25">
      <c r="O551" s="198"/>
      <c r="W551" s="126"/>
      <c r="X551" s="126"/>
      <c r="Y551" s="126"/>
    </row>
    <row r="552" customHeight="1" spans="15:25">
      <c r="O552" s="198"/>
      <c r="W552" s="126"/>
      <c r="X552" s="126"/>
      <c r="Y552" s="126"/>
    </row>
    <row r="553" customHeight="1" spans="15:25">
      <c r="O553" s="198"/>
      <c r="W553" s="126"/>
      <c r="X553" s="126"/>
      <c r="Y553" s="126"/>
    </row>
    <row r="554" customHeight="1" spans="15:25">
      <c r="O554" s="198"/>
      <c r="W554" s="126"/>
      <c r="X554" s="126"/>
      <c r="Y554" s="126"/>
    </row>
    <row r="555" customHeight="1" spans="15:25">
      <c r="O555" s="198"/>
      <c r="W555" s="126"/>
      <c r="X555" s="126"/>
      <c r="Y555" s="126"/>
    </row>
    <row r="556" customHeight="1" spans="15:25">
      <c r="O556" s="198"/>
      <c r="W556" s="126"/>
      <c r="X556" s="126"/>
      <c r="Y556" s="126"/>
    </row>
    <row r="557" customHeight="1" spans="15:25">
      <c r="O557" s="198"/>
      <c r="W557" s="126"/>
      <c r="X557" s="126"/>
      <c r="Y557" s="126"/>
    </row>
    <row r="558" customHeight="1" spans="15:25">
      <c r="O558" s="198"/>
      <c r="W558" s="126"/>
      <c r="X558" s="126"/>
      <c r="Y558" s="126"/>
    </row>
    <row r="559" customHeight="1" spans="15:25">
      <c r="O559" s="198"/>
      <c r="W559" s="126"/>
      <c r="X559" s="126"/>
      <c r="Y559" s="126"/>
    </row>
    <row r="560" customHeight="1" spans="15:25">
      <c r="O560" s="198"/>
      <c r="W560" s="126"/>
      <c r="X560" s="126"/>
      <c r="Y560" s="126"/>
    </row>
    <row r="561" customHeight="1" spans="15:25">
      <c r="O561" s="198"/>
      <c r="W561" s="126"/>
      <c r="X561" s="126"/>
      <c r="Y561" s="126"/>
    </row>
    <row r="562" customHeight="1" spans="15:25">
      <c r="O562" s="198"/>
      <c r="W562" s="126"/>
      <c r="X562" s="126"/>
      <c r="Y562" s="126"/>
    </row>
    <row r="563" customHeight="1" spans="15:25">
      <c r="O563" s="198"/>
      <c r="W563" s="126"/>
      <c r="X563" s="126"/>
      <c r="Y563" s="126"/>
    </row>
    <row r="564" customHeight="1" spans="15:25">
      <c r="O564" s="198"/>
      <c r="W564" s="126"/>
      <c r="X564" s="126"/>
      <c r="Y564" s="126"/>
    </row>
    <row r="565" customHeight="1" spans="15:25">
      <c r="O565" s="198"/>
      <c r="W565" s="126"/>
      <c r="X565" s="126"/>
      <c r="Y565" s="126"/>
    </row>
    <row r="566" customHeight="1" spans="15:25">
      <c r="O566" s="198"/>
      <c r="W566" s="126"/>
      <c r="X566" s="126"/>
      <c r="Y566" s="126"/>
    </row>
    <row r="567" customHeight="1" spans="15:25">
      <c r="O567" s="198"/>
      <c r="W567" s="126"/>
      <c r="X567" s="126"/>
      <c r="Y567" s="126"/>
    </row>
    <row r="568" customHeight="1" spans="15:25">
      <c r="O568" s="198"/>
      <c r="W568" s="126"/>
      <c r="X568" s="126"/>
      <c r="Y568" s="126"/>
    </row>
    <row r="569" customHeight="1" spans="15:25">
      <c r="O569" s="198"/>
      <c r="W569" s="126"/>
      <c r="X569" s="126"/>
      <c r="Y569" s="126"/>
    </row>
    <row r="570" customHeight="1" spans="15:25">
      <c r="O570" s="198"/>
      <c r="W570" s="126"/>
      <c r="X570" s="126"/>
      <c r="Y570" s="126"/>
    </row>
    <row r="571" customHeight="1" spans="15:25">
      <c r="O571" s="198"/>
      <c r="W571" s="126"/>
      <c r="X571" s="126"/>
      <c r="Y571" s="126"/>
    </row>
    <row r="572" customHeight="1" spans="15:25">
      <c r="O572" s="198"/>
      <c r="W572" s="126"/>
      <c r="X572" s="126"/>
      <c r="Y572" s="126"/>
    </row>
    <row r="573" customHeight="1" spans="15:25">
      <c r="O573" s="198"/>
      <c r="W573" s="126"/>
      <c r="X573" s="126"/>
      <c r="Y573" s="126"/>
    </row>
    <row r="574" customHeight="1" spans="15:25">
      <c r="O574" s="198"/>
      <c r="W574" s="126"/>
      <c r="X574" s="126"/>
      <c r="Y574" s="126"/>
    </row>
    <row r="575" customHeight="1" spans="15:25">
      <c r="O575" s="198"/>
      <c r="W575" s="126"/>
      <c r="X575" s="126"/>
      <c r="Y575" s="126"/>
    </row>
    <row r="576" customHeight="1" spans="15:25">
      <c r="O576" s="198"/>
      <c r="W576" s="126"/>
      <c r="X576" s="126"/>
      <c r="Y576" s="126"/>
    </row>
    <row r="577" customHeight="1" spans="15:25">
      <c r="O577" s="198"/>
      <c r="W577" s="126"/>
      <c r="X577" s="126"/>
      <c r="Y577" s="126"/>
    </row>
    <row r="578" customHeight="1" spans="15:25">
      <c r="O578" s="198"/>
      <c r="W578" s="126"/>
      <c r="X578" s="126"/>
      <c r="Y578" s="126"/>
    </row>
    <row r="579" customHeight="1" spans="15:25">
      <c r="O579" s="198"/>
      <c r="W579" s="126"/>
      <c r="X579" s="126"/>
      <c r="Y579" s="126"/>
    </row>
    <row r="580" customHeight="1" spans="15:25">
      <c r="O580" s="198"/>
      <c r="W580" s="126"/>
      <c r="X580" s="126"/>
      <c r="Y580" s="126"/>
    </row>
    <row r="581" customHeight="1" spans="15:25">
      <c r="O581" s="198"/>
      <c r="W581" s="126"/>
      <c r="X581" s="126"/>
      <c r="Y581" s="126"/>
    </row>
    <row r="582" customHeight="1" spans="15:25">
      <c r="O582" s="198"/>
      <c r="W582" s="126"/>
      <c r="X582" s="126"/>
      <c r="Y582" s="126"/>
    </row>
    <row r="583" customHeight="1" spans="15:25">
      <c r="O583" s="198"/>
      <c r="W583" s="126"/>
      <c r="X583" s="126"/>
      <c r="Y583" s="126"/>
    </row>
    <row r="584" customHeight="1" spans="15:25">
      <c r="O584" s="198"/>
      <c r="W584" s="126"/>
      <c r="X584" s="126"/>
      <c r="Y584" s="126"/>
    </row>
    <row r="585" customHeight="1" spans="15:25">
      <c r="O585" s="198"/>
      <c r="W585" s="126"/>
      <c r="X585" s="126"/>
      <c r="Y585" s="126"/>
    </row>
    <row r="586" customHeight="1" spans="15:25">
      <c r="O586" s="198"/>
      <c r="W586" s="126"/>
      <c r="X586" s="126"/>
      <c r="Y586" s="126"/>
    </row>
    <row r="587" customHeight="1" spans="15:25">
      <c r="O587" s="198"/>
      <c r="W587" s="126"/>
      <c r="X587" s="126"/>
      <c r="Y587" s="126"/>
    </row>
    <row r="588" customHeight="1" spans="15:25">
      <c r="O588" s="198"/>
      <c r="W588" s="126"/>
      <c r="X588" s="126"/>
      <c r="Y588" s="126"/>
    </row>
    <row r="589" customHeight="1" spans="15:25">
      <c r="O589" s="198"/>
      <c r="W589" s="126"/>
      <c r="X589" s="126"/>
      <c r="Y589" s="126"/>
    </row>
    <row r="590" customHeight="1" spans="15:25">
      <c r="O590" s="198"/>
      <c r="W590" s="126"/>
      <c r="X590" s="126"/>
      <c r="Y590" s="126"/>
    </row>
    <row r="591" customHeight="1" spans="15:25">
      <c r="O591" s="198"/>
      <c r="W591" s="126"/>
      <c r="X591" s="126"/>
      <c r="Y591" s="126"/>
    </row>
    <row r="592" customHeight="1" spans="15:25">
      <c r="O592" s="198"/>
      <c r="W592" s="126"/>
      <c r="X592" s="126"/>
      <c r="Y592" s="126"/>
    </row>
    <row r="593" customHeight="1" spans="15:25">
      <c r="O593" s="198"/>
      <c r="W593" s="126"/>
      <c r="X593" s="126"/>
      <c r="Y593" s="126"/>
    </row>
    <row r="594" customHeight="1" spans="15:25">
      <c r="O594" s="198"/>
      <c r="W594" s="126"/>
      <c r="X594" s="126"/>
      <c r="Y594" s="126"/>
    </row>
    <row r="595" customHeight="1" spans="15:25">
      <c r="O595" s="198"/>
      <c r="W595" s="126"/>
      <c r="X595" s="126"/>
      <c r="Y595" s="126"/>
    </row>
    <row r="596" customHeight="1" spans="15:25">
      <c r="O596" s="198"/>
      <c r="W596" s="126"/>
      <c r="X596" s="126"/>
      <c r="Y596" s="126"/>
    </row>
    <row r="597" customHeight="1" spans="15:25">
      <c r="O597" s="198"/>
      <c r="W597" s="126"/>
      <c r="X597" s="126"/>
      <c r="Y597" s="126"/>
    </row>
    <row r="598" customHeight="1" spans="15:25">
      <c r="O598" s="198"/>
      <c r="W598" s="126"/>
      <c r="X598" s="126"/>
      <c r="Y598" s="126"/>
    </row>
    <row r="599" customHeight="1" spans="15:25">
      <c r="O599" s="198"/>
      <c r="W599" s="126"/>
      <c r="X599" s="126"/>
      <c r="Y599" s="126"/>
    </row>
    <row r="600" customHeight="1" spans="15:25">
      <c r="O600" s="198"/>
      <c r="W600" s="126"/>
      <c r="X600" s="126"/>
      <c r="Y600" s="126"/>
    </row>
    <row r="601" customHeight="1" spans="15:25">
      <c r="O601" s="198"/>
      <c r="W601" s="126"/>
      <c r="X601" s="126"/>
      <c r="Y601" s="126"/>
    </row>
    <row r="602" customHeight="1" spans="15:25">
      <c r="O602" s="198"/>
      <c r="W602" s="126"/>
      <c r="X602" s="126"/>
      <c r="Y602" s="126"/>
    </row>
    <row r="603" customHeight="1" spans="15:25">
      <c r="O603" s="198"/>
      <c r="W603" s="126"/>
      <c r="X603" s="126"/>
      <c r="Y603" s="126"/>
    </row>
    <row r="604" customHeight="1" spans="15:25">
      <c r="O604" s="198"/>
      <c r="W604" s="126"/>
      <c r="X604" s="126"/>
      <c r="Y604" s="126"/>
    </row>
    <row r="605" customHeight="1" spans="15:25">
      <c r="O605" s="198"/>
      <c r="W605" s="126"/>
      <c r="X605" s="126"/>
      <c r="Y605" s="126"/>
    </row>
    <row r="606" customHeight="1" spans="15:25">
      <c r="O606" s="198"/>
      <c r="W606" s="126"/>
      <c r="X606" s="126"/>
      <c r="Y606" s="126"/>
    </row>
    <row r="607" customHeight="1" spans="15:25">
      <c r="O607" s="198"/>
      <c r="W607" s="126"/>
      <c r="X607" s="126"/>
      <c r="Y607" s="126"/>
    </row>
    <row r="608" customHeight="1" spans="15:25">
      <c r="O608" s="198"/>
      <c r="W608" s="126"/>
      <c r="X608" s="126"/>
      <c r="Y608" s="126"/>
    </row>
    <row r="609" customHeight="1" spans="15:25">
      <c r="O609" s="198"/>
      <c r="W609" s="126"/>
      <c r="X609" s="126"/>
      <c r="Y609" s="126"/>
    </row>
    <row r="610" customHeight="1" spans="15:25">
      <c r="O610" s="198"/>
      <c r="W610" s="126"/>
      <c r="X610" s="126"/>
      <c r="Y610" s="126"/>
    </row>
    <row r="611" customHeight="1" spans="15:25">
      <c r="O611" s="198"/>
      <c r="W611" s="126"/>
      <c r="X611" s="126"/>
      <c r="Y611" s="126"/>
    </row>
    <row r="612" customHeight="1" spans="15:25">
      <c r="O612" s="198"/>
      <c r="W612" s="126"/>
      <c r="X612" s="126"/>
      <c r="Y612" s="126"/>
    </row>
    <row r="613" customHeight="1" spans="15:25">
      <c r="O613" s="198"/>
      <c r="W613" s="126"/>
      <c r="X613" s="126"/>
      <c r="Y613" s="126"/>
    </row>
    <row r="614" customHeight="1" spans="15:25">
      <c r="O614" s="198"/>
      <c r="W614" s="126"/>
      <c r="X614" s="126"/>
      <c r="Y614" s="126"/>
    </row>
    <row r="615" customHeight="1" spans="15:25">
      <c r="O615" s="198"/>
      <c r="W615" s="126"/>
      <c r="X615" s="126"/>
      <c r="Y615" s="126"/>
    </row>
    <row r="616" customHeight="1" spans="15:25">
      <c r="O616" s="198"/>
      <c r="W616" s="126"/>
      <c r="X616" s="126"/>
      <c r="Y616" s="126"/>
    </row>
    <row r="617" customHeight="1" spans="15:25">
      <c r="O617" s="198"/>
      <c r="W617" s="126"/>
      <c r="X617" s="126"/>
      <c r="Y617" s="126"/>
    </row>
    <row r="618" customHeight="1" spans="15:25">
      <c r="O618" s="198"/>
      <c r="W618" s="126"/>
      <c r="X618" s="126"/>
      <c r="Y618" s="126"/>
    </row>
    <row r="619" customHeight="1" spans="15:25">
      <c r="O619" s="198"/>
      <c r="W619" s="126"/>
      <c r="X619" s="126"/>
      <c r="Y619" s="126"/>
    </row>
    <row r="620" customHeight="1" spans="15:25">
      <c r="O620" s="198"/>
      <c r="W620" s="126"/>
      <c r="X620" s="126"/>
      <c r="Y620" s="126"/>
    </row>
    <row r="621" customHeight="1" spans="15:25">
      <c r="O621" s="198"/>
      <c r="W621" s="126"/>
      <c r="X621" s="126"/>
      <c r="Y621" s="126"/>
    </row>
    <row r="622" customHeight="1" spans="15:25">
      <c r="O622" s="198"/>
      <c r="W622" s="126"/>
      <c r="X622" s="126"/>
      <c r="Y622" s="126"/>
    </row>
    <row r="623" customHeight="1" spans="15:25">
      <c r="O623" s="198"/>
      <c r="W623" s="126"/>
      <c r="X623" s="126"/>
      <c r="Y623" s="126"/>
    </row>
    <row r="624" customHeight="1" spans="15:25">
      <c r="O624" s="198"/>
      <c r="W624" s="126"/>
      <c r="X624" s="126"/>
      <c r="Y624" s="126"/>
    </row>
    <row r="625" customHeight="1" spans="15:25">
      <c r="O625" s="198"/>
      <c r="W625" s="126"/>
      <c r="X625" s="126"/>
      <c r="Y625" s="126"/>
    </row>
    <row r="626" customHeight="1" spans="15:25">
      <c r="O626" s="198"/>
      <c r="W626" s="126"/>
      <c r="X626" s="126"/>
      <c r="Y626" s="126"/>
    </row>
    <row r="627" customHeight="1" spans="15:25">
      <c r="O627" s="198"/>
      <c r="W627" s="126"/>
      <c r="X627" s="126"/>
      <c r="Y627" s="126"/>
    </row>
    <row r="628" customHeight="1" spans="15:25">
      <c r="O628" s="198"/>
      <c r="W628" s="126"/>
      <c r="X628" s="126"/>
      <c r="Y628" s="126"/>
    </row>
    <row r="629" customHeight="1" spans="15:25">
      <c r="O629" s="198"/>
      <c r="W629" s="126"/>
      <c r="X629" s="126"/>
      <c r="Y629" s="126"/>
    </row>
    <row r="630" customHeight="1" spans="15:25">
      <c r="O630" s="198"/>
      <c r="W630" s="126"/>
      <c r="X630" s="126"/>
      <c r="Y630" s="126"/>
    </row>
    <row r="631" customHeight="1" spans="15:25">
      <c r="O631" s="198"/>
      <c r="W631" s="126"/>
      <c r="X631" s="126"/>
      <c r="Y631" s="126"/>
    </row>
    <row r="632" customHeight="1" spans="15:25">
      <c r="O632" s="198"/>
      <c r="W632" s="126"/>
      <c r="X632" s="126"/>
      <c r="Y632" s="126"/>
    </row>
    <row r="633" customHeight="1" spans="15:25">
      <c r="O633" s="198"/>
      <c r="W633" s="126"/>
      <c r="X633" s="126"/>
      <c r="Y633" s="126"/>
    </row>
    <row r="634" customHeight="1" spans="15:25">
      <c r="O634" s="198"/>
      <c r="W634" s="126"/>
      <c r="X634" s="126"/>
      <c r="Y634" s="126"/>
    </row>
    <row r="635" customHeight="1" spans="15:25">
      <c r="O635" s="198"/>
      <c r="W635" s="126"/>
      <c r="X635" s="126"/>
      <c r="Y635" s="126"/>
    </row>
    <row r="636" customHeight="1" spans="15:25">
      <c r="O636" s="198"/>
      <c r="W636" s="126"/>
      <c r="X636" s="126"/>
      <c r="Y636" s="126"/>
    </row>
    <row r="637" customHeight="1" spans="15:25">
      <c r="O637" s="198"/>
      <c r="W637" s="126"/>
      <c r="X637" s="126"/>
      <c r="Y637" s="126"/>
    </row>
    <row r="638" customHeight="1" spans="15:25">
      <c r="O638" s="198"/>
      <c r="W638" s="126"/>
      <c r="X638" s="126"/>
      <c r="Y638" s="126"/>
    </row>
    <row r="639" customHeight="1" spans="15:25">
      <c r="O639" s="198"/>
      <c r="W639" s="126"/>
      <c r="X639" s="126"/>
      <c r="Y639" s="126"/>
    </row>
    <row r="640" customHeight="1" spans="15:25">
      <c r="O640" s="198"/>
      <c r="W640" s="126"/>
      <c r="X640" s="126"/>
      <c r="Y640" s="126"/>
    </row>
    <row r="641" customHeight="1" spans="15:25">
      <c r="O641" s="198"/>
      <c r="W641" s="126"/>
      <c r="X641" s="126"/>
      <c r="Y641" s="126"/>
    </row>
    <row r="642" customHeight="1" spans="15:25">
      <c r="O642" s="198"/>
      <c r="W642" s="126"/>
      <c r="X642" s="126"/>
      <c r="Y642" s="126"/>
    </row>
    <row r="643" customHeight="1" spans="15:25">
      <c r="O643" s="198"/>
      <c r="W643" s="126"/>
      <c r="X643" s="126"/>
      <c r="Y643" s="126"/>
    </row>
    <row r="644" customHeight="1" spans="15:25">
      <c r="O644" s="198"/>
      <c r="W644" s="126"/>
      <c r="X644" s="126"/>
      <c r="Y644" s="126"/>
    </row>
    <row r="645" customHeight="1" spans="15:25">
      <c r="O645" s="198"/>
      <c r="W645" s="126"/>
      <c r="X645" s="126"/>
      <c r="Y645" s="126"/>
    </row>
    <row r="646" customHeight="1" spans="15:25">
      <c r="O646" s="198"/>
      <c r="W646" s="126"/>
      <c r="X646" s="126"/>
      <c r="Y646" s="126"/>
    </row>
    <row r="647" customHeight="1" spans="15:25">
      <c r="O647" s="198"/>
      <c r="W647" s="126"/>
      <c r="X647" s="126"/>
      <c r="Y647" s="126"/>
    </row>
    <row r="648" customHeight="1" spans="15:25">
      <c r="O648" s="198"/>
      <c r="W648" s="126"/>
      <c r="X648" s="126"/>
      <c r="Y648" s="126"/>
    </row>
    <row r="649" customHeight="1" spans="15:25">
      <c r="O649" s="198"/>
      <c r="W649" s="126"/>
      <c r="X649" s="126"/>
      <c r="Y649" s="126"/>
    </row>
    <row r="650" customHeight="1" spans="15:25">
      <c r="O650" s="198"/>
      <c r="W650" s="126"/>
      <c r="X650" s="126"/>
      <c r="Y650" s="126"/>
    </row>
    <row r="651" customHeight="1" spans="15:25">
      <c r="O651" s="198"/>
      <c r="W651" s="126"/>
      <c r="X651" s="126"/>
      <c r="Y651" s="126"/>
    </row>
    <row r="652" customHeight="1" spans="15:25">
      <c r="O652" s="198"/>
      <c r="W652" s="126"/>
      <c r="X652" s="126"/>
      <c r="Y652" s="126"/>
    </row>
    <row r="653" customHeight="1" spans="15:25">
      <c r="O653" s="198"/>
      <c r="W653" s="126"/>
      <c r="X653" s="126"/>
      <c r="Y653" s="126"/>
    </row>
    <row r="654" customHeight="1" spans="15:25">
      <c r="O654" s="198"/>
      <c r="W654" s="126"/>
      <c r="X654" s="126"/>
      <c r="Y654" s="126"/>
    </row>
    <row r="655" customHeight="1" spans="15:25">
      <c r="O655" s="198"/>
      <c r="W655" s="126"/>
      <c r="X655" s="126"/>
      <c r="Y655" s="126"/>
    </row>
    <row r="656" customHeight="1" spans="15:25">
      <c r="O656" s="198"/>
      <c r="W656" s="126"/>
      <c r="X656" s="126"/>
      <c r="Y656" s="126"/>
    </row>
    <row r="657" customHeight="1" spans="15:25">
      <c r="O657" s="198"/>
      <c r="W657" s="126"/>
      <c r="X657" s="126"/>
      <c r="Y657" s="126"/>
    </row>
    <row r="658" customHeight="1" spans="15:25">
      <c r="O658" s="198"/>
      <c r="W658" s="126"/>
      <c r="X658" s="126"/>
      <c r="Y658" s="126"/>
    </row>
    <row r="659" customHeight="1" spans="15:25">
      <c r="O659" s="198"/>
      <c r="W659" s="126"/>
      <c r="X659" s="126"/>
      <c r="Y659" s="126"/>
    </row>
    <row r="660" customHeight="1" spans="15:25">
      <c r="O660" s="198"/>
      <c r="W660" s="126"/>
      <c r="X660" s="126"/>
      <c r="Y660" s="126"/>
    </row>
    <row r="661" customHeight="1" spans="15:25">
      <c r="O661" s="198"/>
      <c r="W661" s="126"/>
      <c r="X661" s="126"/>
      <c r="Y661" s="126"/>
    </row>
    <row r="662" customHeight="1" spans="15:25">
      <c r="O662" s="198"/>
      <c r="W662" s="126"/>
      <c r="X662" s="126"/>
      <c r="Y662" s="126"/>
    </row>
    <row r="663" customHeight="1" spans="15:25">
      <c r="O663" s="198"/>
      <c r="W663" s="126"/>
      <c r="X663" s="126"/>
      <c r="Y663" s="126"/>
    </row>
    <row r="664" customHeight="1" spans="15:25">
      <c r="O664" s="198"/>
      <c r="W664" s="126"/>
      <c r="X664" s="126"/>
      <c r="Y664" s="126"/>
    </row>
    <row r="665" customHeight="1" spans="15:25">
      <c r="O665" s="198"/>
      <c r="W665" s="126"/>
      <c r="X665" s="126"/>
      <c r="Y665" s="126"/>
    </row>
    <row r="666" customHeight="1" spans="15:25">
      <c r="O666" s="198"/>
      <c r="W666" s="126"/>
      <c r="X666" s="126"/>
      <c r="Y666" s="126"/>
    </row>
    <row r="667" customHeight="1" spans="15:25">
      <c r="O667" s="198"/>
      <c r="W667" s="126"/>
      <c r="X667" s="126"/>
      <c r="Y667" s="126"/>
    </row>
    <row r="668" customHeight="1" spans="15:25">
      <c r="O668" s="198"/>
      <c r="W668" s="126"/>
      <c r="X668" s="126"/>
      <c r="Y668" s="126"/>
    </row>
    <row r="669" customHeight="1" spans="15:25">
      <c r="O669" s="198"/>
      <c r="W669" s="126"/>
      <c r="X669" s="126"/>
      <c r="Y669" s="126"/>
    </row>
    <row r="670" customHeight="1" spans="15:25">
      <c r="O670" s="198"/>
      <c r="W670" s="126"/>
      <c r="X670" s="126"/>
      <c r="Y670" s="126"/>
    </row>
    <row r="671" customHeight="1" spans="15:25">
      <c r="O671" s="198"/>
      <c r="W671" s="126"/>
      <c r="X671" s="126"/>
      <c r="Y671" s="126"/>
    </row>
    <row r="672" customHeight="1" spans="15:25">
      <c r="O672" s="198"/>
      <c r="W672" s="126"/>
      <c r="X672" s="126"/>
      <c r="Y672" s="126"/>
    </row>
    <row r="673" customHeight="1" spans="15:25">
      <c r="O673" s="198"/>
      <c r="W673" s="126"/>
      <c r="X673" s="126"/>
      <c r="Y673" s="126"/>
    </row>
    <row r="674" customHeight="1" spans="15:25">
      <c r="O674" s="198"/>
      <c r="W674" s="126"/>
      <c r="X674" s="126"/>
      <c r="Y674" s="126"/>
    </row>
    <row r="675" customHeight="1" spans="15:25">
      <c r="O675" s="198"/>
      <c r="W675" s="126"/>
      <c r="X675" s="126"/>
      <c r="Y675" s="126"/>
    </row>
    <row r="676" customHeight="1" spans="15:25">
      <c r="O676" s="198"/>
      <c r="W676" s="126"/>
      <c r="X676" s="126"/>
      <c r="Y676" s="126"/>
    </row>
    <row r="677" customHeight="1" spans="15:25">
      <c r="O677" s="198"/>
      <c r="W677" s="126"/>
      <c r="X677" s="126"/>
      <c r="Y677" s="126"/>
    </row>
    <row r="678" customHeight="1" spans="15:25">
      <c r="O678" s="198"/>
      <c r="W678" s="126"/>
      <c r="X678" s="126"/>
      <c r="Y678" s="126"/>
    </row>
    <row r="679" customHeight="1" spans="15:25">
      <c r="O679" s="198"/>
      <c r="W679" s="126"/>
      <c r="X679" s="126"/>
      <c r="Y679" s="126"/>
    </row>
    <row r="680" customHeight="1" spans="15:25">
      <c r="O680" s="198"/>
      <c r="W680" s="126"/>
      <c r="X680" s="126"/>
      <c r="Y680" s="126"/>
    </row>
    <row r="681" customHeight="1" spans="15:25">
      <c r="O681" s="198"/>
      <c r="W681" s="126"/>
      <c r="X681" s="126"/>
      <c r="Y681" s="126"/>
    </row>
    <row r="682" customHeight="1" spans="15:25">
      <c r="O682" s="198"/>
      <c r="W682" s="126"/>
      <c r="X682" s="126"/>
      <c r="Y682" s="126"/>
    </row>
    <row r="683" customHeight="1" spans="15:25">
      <c r="O683" s="198"/>
      <c r="W683" s="126"/>
      <c r="X683" s="126"/>
      <c r="Y683" s="126"/>
    </row>
    <row r="684" customHeight="1" spans="15:25">
      <c r="O684" s="198"/>
      <c r="W684" s="126"/>
      <c r="X684" s="126"/>
      <c r="Y684" s="126"/>
    </row>
    <row r="685" customHeight="1" spans="15:25">
      <c r="O685" s="198"/>
      <c r="W685" s="126"/>
      <c r="X685" s="126"/>
      <c r="Y685" s="126"/>
    </row>
    <row r="686" customHeight="1" spans="15:25">
      <c r="O686" s="198"/>
      <c r="W686" s="126"/>
      <c r="X686" s="126"/>
      <c r="Y686" s="126"/>
    </row>
    <row r="687" customHeight="1" spans="15:25">
      <c r="O687" s="198"/>
      <c r="W687" s="126"/>
      <c r="X687" s="126"/>
      <c r="Y687" s="126"/>
    </row>
    <row r="688" customHeight="1" spans="15:25">
      <c r="O688" s="198"/>
      <c r="W688" s="126"/>
      <c r="X688" s="126"/>
      <c r="Y688" s="126"/>
    </row>
    <row r="689" customHeight="1" spans="15:25">
      <c r="O689" s="198"/>
      <c r="W689" s="126"/>
      <c r="X689" s="126"/>
      <c r="Y689" s="126"/>
    </row>
    <row r="690" customHeight="1" spans="15:25">
      <c r="O690" s="198"/>
      <c r="W690" s="126"/>
      <c r="X690" s="126"/>
      <c r="Y690" s="126"/>
    </row>
    <row r="691" customHeight="1" spans="15:25">
      <c r="O691" s="198"/>
      <c r="W691" s="126"/>
      <c r="X691" s="126"/>
      <c r="Y691" s="126"/>
    </row>
    <row r="692" customHeight="1" spans="15:25">
      <c r="O692" s="198"/>
      <c r="W692" s="126"/>
      <c r="X692" s="126"/>
      <c r="Y692" s="126"/>
    </row>
    <row r="693" customHeight="1" spans="15:25">
      <c r="O693" s="198"/>
      <c r="W693" s="126"/>
      <c r="X693" s="126"/>
      <c r="Y693" s="126"/>
    </row>
    <row r="694" customHeight="1" spans="15:25">
      <c r="O694" s="198"/>
      <c r="W694" s="126"/>
      <c r="X694" s="126"/>
      <c r="Y694" s="126"/>
    </row>
    <row r="695" customHeight="1" spans="15:25">
      <c r="O695" s="198"/>
      <c r="W695" s="126"/>
      <c r="X695" s="126"/>
      <c r="Y695" s="126"/>
    </row>
    <row r="696" customHeight="1" spans="15:25">
      <c r="O696" s="198"/>
      <c r="W696" s="126"/>
      <c r="X696" s="126"/>
      <c r="Y696" s="126"/>
    </row>
    <row r="697" customHeight="1" spans="15:25">
      <c r="O697" s="198"/>
      <c r="W697" s="126"/>
      <c r="X697" s="126"/>
      <c r="Y697" s="126"/>
    </row>
    <row r="698" customHeight="1" spans="15:25">
      <c r="O698" s="198"/>
      <c r="W698" s="126"/>
      <c r="X698" s="126"/>
      <c r="Y698" s="126"/>
    </row>
    <row r="699" customHeight="1" spans="15:25">
      <c r="O699" s="198"/>
      <c r="W699" s="126"/>
      <c r="X699" s="126"/>
      <c r="Y699" s="126"/>
    </row>
    <row r="700" customHeight="1" spans="15:25">
      <c r="O700" s="198"/>
      <c r="W700" s="126"/>
      <c r="X700" s="126"/>
      <c r="Y700" s="126"/>
    </row>
    <row r="701" customHeight="1" spans="15:25">
      <c r="O701" s="198"/>
      <c r="W701" s="126"/>
      <c r="X701" s="126"/>
      <c r="Y701" s="126"/>
    </row>
    <row r="702" customHeight="1" spans="15:25">
      <c r="O702" s="198"/>
      <c r="W702" s="126"/>
      <c r="X702" s="126"/>
      <c r="Y702" s="126"/>
    </row>
    <row r="703" customHeight="1" spans="15:25">
      <c r="O703" s="198"/>
      <c r="W703" s="126"/>
      <c r="X703" s="126"/>
      <c r="Y703" s="126"/>
    </row>
    <row r="704" customHeight="1" spans="15:25">
      <c r="O704" s="198"/>
      <c r="W704" s="126"/>
      <c r="X704" s="126"/>
      <c r="Y704" s="126"/>
    </row>
    <row r="705" customHeight="1" spans="15:25">
      <c r="O705" s="198"/>
      <c r="W705" s="126"/>
      <c r="X705" s="126"/>
      <c r="Y705" s="126"/>
    </row>
    <row r="706" customHeight="1" spans="15:25">
      <c r="O706" s="198"/>
      <c r="W706" s="126"/>
      <c r="X706" s="126"/>
      <c r="Y706" s="126"/>
    </row>
    <row r="707" customHeight="1" spans="15:25">
      <c r="O707" s="198"/>
      <c r="W707" s="126"/>
      <c r="X707" s="126"/>
      <c r="Y707" s="126"/>
    </row>
    <row r="708" customHeight="1" spans="15:25">
      <c r="O708" s="198"/>
      <c r="W708" s="126"/>
      <c r="X708" s="126"/>
      <c r="Y708" s="126"/>
    </row>
    <row r="709" customHeight="1" spans="15:25">
      <c r="O709" s="198"/>
      <c r="W709" s="126"/>
      <c r="X709" s="126"/>
      <c r="Y709" s="126"/>
    </row>
    <row r="710" customHeight="1" spans="15:25">
      <c r="O710" s="198"/>
      <c r="W710" s="126"/>
      <c r="X710" s="126"/>
      <c r="Y710" s="126"/>
    </row>
    <row r="711" customHeight="1" spans="15:25">
      <c r="O711" s="198"/>
      <c r="W711" s="126"/>
      <c r="X711" s="126"/>
      <c r="Y711" s="126"/>
    </row>
    <row r="712" customHeight="1" spans="15:25">
      <c r="O712" s="198"/>
      <c r="W712" s="126"/>
      <c r="X712" s="126"/>
      <c r="Y712" s="126"/>
    </row>
    <row r="713" customHeight="1" spans="15:25">
      <c r="O713" s="198"/>
      <c r="W713" s="126"/>
      <c r="X713" s="126"/>
      <c r="Y713" s="126"/>
    </row>
    <row r="714" customHeight="1" spans="15:25">
      <c r="O714" s="198"/>
      <c r="W714" s="126"/>
      <c r="X714" s="126"/>
      <c r="Y714" s="126"/>
    </row>
    <row r="715" customHeight="1" spans="15:25">
      <c r="O715" s="198"/>
      <c r="W715" s="126"/>
      <c r="X715" s="126"/>
      <c r="Y715" s="126"/>
    </row>
    <row r="716" customHeight="1" spans="15:25">
      <c r="O716" s="198"/>
      <c r="W716" s="126"/>
      <c r="X716" s="126"/>
      <c r="Y716" s="126"/>
    </row>
    <row r="717" customHeight="1" spans="15:25">
      <c r="O717" s="198"/>
      <c r="W717" s="126"/>
      <c r="X717" s="126"/>
      <c r="Y717" s="126"/>
    </row>
    <row r="718" customHeight="1" spans="15:25">
      <c r="O718" s="198"/>
      <c r="W718" s="126"/>
      <c r="X718" s="126"/>
      <c r="Y718" s="126"/>
    </row>
    <row r="719" customHeight="1" spans="15:25">
      <c r="O719" s="198"/>
      <c r="W719" s="126"/>
      <c r="X719" s="126"/>
      <c r="Y719" s="126"/>
    </row>
    <row r="720" customHeight="1" spans="15:25">
      <c r="O720" s="198"/>
      <c r="W720" s="126"/>
      <c r="X720" s="126"/>
      <c r="Y720" s="126"/>
    </row>
    <row r="721" customHeight="1" spans="15:25">
      <c r="O721" s="198"/>
      <c r="W721" s="126"/>
      <c r="X721" s="126"/>
      <c r="Y721" s="126"/>
    </row>
    <row r="722" customHeight="1" spans="15:25">
      <c r="O722" s="198"/>
      <c r="W722" s="126"/>
      <c r="X722" s="126"/>
      <c r="Y722" s="126"/>
    </row>
    <row r="723" customHeight="1" spans="15:25">
      <c r="O723" s="198"/>
      <c r="W723" s="126"/>
      <c r="X723" s="126"/>
      <c r="Y723" s="126"/>
    </row>
    <row r="724" customHeight="1" spans="15:25">
      <c r="O724" s="198"/>
      <c r="W724" s="126"/>
      <c r="X724" s="126"/>
      <c r="Y724" s="126"/>
    </row>
    <row r="725" customHeight="1" spans="15:25">
      <c r="O725" s="198"/>
      <c r="W725" s="126"/>
      <c r="X725" s="126"/>
      <c r="Y725" s="126"/>
    </row>
    <row r="726" customHeight="1" spans="15:25">
      <c r="O726" s="198"/>
      <c r="W726" s="126"/>
      <c r="X726" s="126"/>
      <c r="Y726" s="126"/>
    </row>
    <row r="727" customHeight="1" spans="15:25">
      <c r="O727" s="198"/>
      <c r="W727" s="126"/>
      <c r="X727" s="126"/>
      <c r="Y727" s="126"/>
    </row>
    <row r="728" customHeight="1" spans="15:25">
      <c r="O728" s="198"/>
      <c r="W728" s="126"/>
      <c r="X728" s="126"/>
      <c r="Y728" s="126"/>
    </row>
    <row r="729" customHeight="1" spans="15:25">
      <c r="O729" s="198"/>
      <c r="W729" s="126"/>
      <c r="X729" s="126"/>
      <c r="Y729" s="126"/>
    </row>
    <row r="730" customHeight="1" spans="15:25">
      <c r="O730" s="198"/>
      <c r="W730" s="126"/>
      <c r="X730" s="126"/>
      <c r="Y730" s="126"/>
    </row>
    <row r="731" customHeight="1" spans="15:25">
      <c r="O731" s="198"/>
      <c r="W731" s="126"/>
      <c r="X731" s="126"/>
      <c r="Y731" s="126"/>
    </row>
    <row r="732" customHeight="1" spans="15:25">
      <c r="O732" s="198"/>
      <c r="W732" s="126"/>
      <c r="X732" s="126"/>
      <c r="Y732" s="126"/>
    </row>
    <row r="733" customHeight="1" spans="15:25">
      <c r="O733" s="198"/>
      <c r="W733" s="126"/>
      <c r="X733" s="126"/>
      <c r="Y733" s="126"/>
    </row>
    <row r="734" customHeight="1" spans="15:25">
      <c r="O734" s="198"/>
      <c r="W734" s="126"/>
      <c r="X734" s="126"/>
      <c r="Y734" s="126"/>
    </row>
    <row r="735" customHeight="1" spans="15:25">
      <c r="O735" s="198"/>
      <c r="W735" s="126"/>
      <c r="X735" s="126"/>
      <c r="Y735" s="126"/>
    </row>
    <row r="736" customHeight="1" spans="15:25">
      <c r="O736" s="198"/>
      <c r="W736" s="126"/>
      <c r="X736" s="126"/>
      <c r="Y736" s="126"/>
    </row>
    <row r="737" customHeight="1" spans="15:25">
      <c r="O737" s="198"/>
      <c r="W737" s="126"/>
      <c r="X737" s="126"/>
      <c r="Y737" s="126"/>
    </row>
    <row r="738" customHeight="1" spans="15:25">
      <c r="O738" s="198"/>
      <c r="W738" s="126"/>
      <c r="X738" s="126"/>
      <c r="Y738" s="126"/>
    </row>
    <row r="739" customHeight="1" spans="15:25">
      <c r="O739" s="198"/>
      <c r="W739" s="126"/>
      <c r="X739" s="126"/>
      <c r="Y739" s="126"/>
    </row>
    <row r="740" customHeight="1" spans="15:25">
      <c r="O740" s="198"/>
      <c r="W740" s="126"/>
      <c r="X740" s="126"/>
      <c r="Y740" s="126"/>
    </row>
    <row r="741" customHeight="1" spans="15:25">
      <c r="O741" s="198"/>
      <c r="W741" s="126"/>
      <c r="X741" s="126"/>
      <c r="Y741" s="126"/>
    </row>
    <row r="742" customHeight="1" spans="15:25">
      <c r="O742" s="198"/>
      <c r="W742" s="126"/>
      <c r="X742" s="126"/>
      <c r="Y742" s="126"/>
    </row>
    <row r="743" customHeight="1" spans="15:25">
      <c r="O743" s="198"/>
      <c r="W743" s="126"/>
      <c r="X743" s="126"/>
      <c r="Y743" s="126"/>
    </row>
    <row r="744" customHeight="1" spans="15:25">
      <c r="O744" s="198"/>
      <c r="W744" s="126"/>
      <c r="X744" s="126"/>
      <c r="Y744" s="126"/>
    </row>
    <row r="745" customHeight="1" spans="15:25">
      <c r="O745" s="198"/>
      <c r="W745" s="126"/>
      <c r="X745" s="126"/>
      <c r="Y745" s="126"/>
    </row>
    <row r="746" customHeight="1" spans="15:25">
      <c r="O746" s="198"/>
      <c r="W746" s="126"/>
      <c r="X746" s="126"/>
      <c r="Y746" s="126"/>
    </row>
    <row r="747" customHeight="1" spans="15:25">
      <c r="O747" s="198"/>
      <c r="W747" s="126"/>
      <c r="X747" s="126"/>
      <c r="Y747" s="126"/>
    </row>
    <row r="748" customHeight="1" spans="15:25">
      <c r="O748" s="198"/>
      <c r="W748" s="126"/>
      <c r="X748" s="126"/>
      <c r="Y748" s="126"/>
    </row>
    <row r="749" customHeight="1" spans="15:25">
      <c r="O749" s="198"/>
      <c r="W749" s="126"/>
      <c r="X749" s="126"/>
      <c r="Y749" s="126"/>
    </row>
    <row r="750" customHeight="1" spans="15:25">
      <c r="O750" s="198"/>
      <c r="W750" s="126"/>
      <c r="X750" s="126"/>
      <c r="Y750" s="126"/>
    </row>
    <row r="751" customHeight="1" spans="15:25">
      <c r="O751" s="198"/>
      <c r="W751" s="126"/>
      <c r="X751" s="126"/>
      <c r="Y751" s="126"/>
    </row>
    <row r="752" customHeight="1" spans="15:25">
      <c r="O752" s="198"/>
      <c r="W752" s="126"/>
      <c r="X752" s="126"/>
      <c r="Y752" s="126"/>
    </row>
    <row r="753" customHeight="1" spans="15:25">
      <c r="O753" s="198"/>
      <c r="W753" s="126"/>
      <c r="X753" s="126"/>
      <c r="Y753" s="126"/>
    </row>
    <row r="754" customHeight="1" spans="15:25">
      <c r="O754" s="198"/>
      <c r="W754" s="126"/>
      <c r="X754" s="126"/>
      <c r="Y754" s="126"/>
    </row>
    <row r="755" customHeight="1" spans="15:25">
      <c r="O755" s="198"/>
      <c r="W755" s="126"/>
      <c r="X755" s="126"/>
      <c r="Y755" s="126"/>
    </row>
    <row r="756" customHeight="1" spans="15:25">
      <c r="O756" s="198"/>
      <c r="W756" s="126"/>
      <c r="X756" s="126"/>
      <c r="Y756" s="126"/>
    </row>
    <row r="757" customHeight="1" spans="15:25">
      <c r="O757" s="198"/>
      <c r="W757" s="126"/>
      <c r="X757" s="126"/>
      <c r="Y757" s="126"/>
    </row>
    <row r="758" customHeight="1" spans="15:25">
      <c r="O758" s="198"/>
      <c r="W758" s="126"/>
      <c r="X758" s="126"/>
      <c r="Y758" s="126"/>
    </row>
    <row r="759" customHeight="1" spans="15:25">
      <c r="O759" s="198"/>
      <c r="W759" s="126"/>
      <c r="X759" s="126"/>
      <c r="Y759" s="126"/>
    </row>
    <row r="760" customHeight="1" spans="15:25">
      <c r="O760" s="198"/>
      <c r="W760" s="126"/>
      <c r="X760" s="126"/>
      <c r="Y760" s="126"/>
    </row>
    <row r="761" customHeight="1" spans="15:25">
      <c r="O761" s="198"/>
      <c r="W761" s="126"/>
      <c r="X761" s="126"/>
      <c r="Y761" s="126"/>
    </row>
    <row r="762" customHeight="1" spans="15:25">
      <c r="O762" s="198"/>
      <c r="W762" s="126"/>
      <c r="X762" s="126"/>
      <c r="Y762" s="126"/>
    </row>
    <row r="763" customHeight="1" spans="15:25">
      <c r="O763" s="198"/>
      <c r="W763" s="126"/>
      <c r="X763" s="126"/>
      <c r="Y763" s="126"/>
    </row>
    <row r="764" customHeight="1" spans="15:25">
      <c r="O764" s="198"/>
      <c r="W764" s="126"/>
      <c r="X764" s="126"/>
      <c r="Y764" s="126"/>
    </row>
    <row r="765" customHeight="1" spans="15:25">
      <c r="O765" s="198"/>
      <c r="W765" s="126"/>
      <c r="X765" s="126"/>
      <c r="Y765" s="126"/>
    </row>
    <row r="766" customHeight="1" spans="15:25">
      <c r="O766" s="198"/>
      <c r="W766" s="126"/>
      <c r="X766" s="126"/>
      <c r="Y766" s="126"/>
    </row>
    <row r="767" customHeight="1" spans="15:25">
      <c r="O767" s="198"/>
      <c r="W767" s="126"/>
      <c r="X767" s="126"/>
      <c r="Y767" s="126"/>
    </row>
    <row r="768" customHeight="1" spans="15:25">
      <c r="O768" s="198"/>
      <c r="W768" s="126"/>
      <c r="X768" s="126"/>
      <c r="Y768" s="126"/>
    </row>
    <row r="769" customHeight="1" spans="15:25">
      <c r="O769" s="198"/>
      <c r="W769" s="126"/>
      <c r="X769" s="126"/>
      <c r="Y769" s="126"/>
    </row>
    <row r="770" customHeight="1" spans="15:25">
      <c r="O770" s="198"/>
      <c r="W770" s="126"/>
      <c r="X770" s="126"/>
      <c r="Y770" s="126"/>
    </row>
    <row r="771" customHeight="1" spans="15:25">
      <c r="O771" s="198"/>
      <c r="W771" s="126"/>
      <c r="X771" s="126"/>
      <c r="Y771" s="126"/>
    </row>
    <row r="772" customHeight="1" spans="15:25">
      <c r="O772" s="198"/>
      <c r="W772" s="126"/>
      <c r="X772" s="126"/>
      <c r="Y772" s="126"/>
    </row>
    <row r="773" customHeight="1" spans="15:25">
      <c r="O773" s="198"/>
      <c r="W773" s="126"/>
      <c r="X773" s="126"/>
      <c r="Y773" s="126"/>
    </row>
    <row r="774" customHeight="1" spans="15:25">
      <c r="O774" s="198"/>
      <c r="W774" s="126"/>
      <c r="X774" s="126"/>
      <c r="Y774" s="126"/>
    </row>
    <row r="775" customHeight="1" spans="15:25">
      <c r="O775" s="198"/>
      <c r="W775" s="126"/>
      <c r="X775" s="126"/>
      <c r="Y775" s="126"/>
    </row>
    <row r="776" customHeight="1" spans="15:25">
      <c r="O776" s="198"/>
      <c r="W776" s="126"/>
      <c r="X776" s="126"/>
      <c r="Y776" s="126"/>
    </row>
    <row r="777" customHeight="1" spans="15:25">
      <c r="O777" s="198"/>
      <c r="W777" s="126"/>
      <c r="X777" s="126"/>
      <c r="Y777" s="126"/>
    </row>
    <row r="778" customHeight="1" spans="15:25">
      <c r="O778" s="198"/>
      <c r="W778" s="126"/>
      <c r="X778" s="126"/>
      <c r="Y778" s="126"/>
    </row>
    <row r="779" customHeight="1" spans="15:25">
      <c r="O779" s="198"/>
      <c r="W779" s="126"/>
      <c r="X779" s="126"/>
      <c r="Y779" s="126"/>
    </row>
    <row r="780" customHeight="1" spans="15:25">
      <c r="O780" s="198"/>
      <c r="W780" s="126"/>
      <c r="X780" s="126"/>
      <c r="Y780" s="126"/>
    </row>
    <row r="781" customHeight="1" spans="15:25">
      <c r="O781" s="198"/>
      <c r="W781" s="126"/>
      <c r="X781" s="126"/>
      <c r="Y781" s="126"/>
    </row>
    <row r="782" customHeight="1" spans="15:25">
      <c r="O782" s="198"/>
      <c r="W782" s="126"/>
      <c r="X782" s="126"/>
      <c r="Y782" s="126"/>
    </row>
    <row r="783" customHeight="1" spans="15:25">
      <c r="O783" s="198"/>
      <c r="W783" s="126"/>
      <c r="X783" s="126"/>
      <c r="Y783" s="126"/>
    </row>
    <row r="784" customHeight="1" spans="15:25">
      <c r="O784" s="198"/>
      <c r="W784" s="126"/>
      <c r="X784" s="126"/>
      <c r="Y784" s="126"/>
    </row>
    <row r="785" customHeight="1" spans="15:25">
      <c r="O785" s="198"/>
      <c r="W785" s="126"/>
      <c r="X785" s="126"/>
      <c r="Y785" s="126"/>
    </row>
    <row r="786" customHeight="1" spans="15:25">
      <c r="O786" s="198"/>
      <c r="W786" s="126"/>
      <c r="X786" s="126"/>
      <c r="Y786" s="126"/>
    </row>
    <row r="787" customHeight="1" spans="15:25">
      <c r="O787" s="198"/>
      <c r="W787" s="126"/>
      <c r="X787" s="126"/>
      <c r="Y787" s="126"/>
    </row>
    <row r="788" customHeight="1" spans="15:25">
      <c r="O788" s="198"/>
      <c r="W788" s="126"/>
      <c r="X788" s="126"/>
      <c r="Y788" s="126"/>
    </row>
    <row r="789" customHeight="1" spans="15:25">
      <c r="O789" s="198"/>
      <c r="W789" s="126"/>
      <c r="X789" s="126"/>
      <c r="Y789" s="126"/>
    </row>
    <row r="790" customHeight="1" spans="15:25">
      <c r="O790" s="198"/>
      <c r="W790" s="126"/>
      <c r="X790" s="126"/>
      <c r="Y790" s="126"/>
    </row>
    <row r="791" customHeight="1" spans="15:25">
      <c r="O791" s="198"/>
      <c r="W791" s="126"/>
      <c r="X791" s="126"/>
      <c r="Y791" s="126"/>
    </row>
    <row r="792" customHeight="1" spans="15:25">
      <c r="O792" s="198"/>
      <c r="W792" s="126"/>
      <c r="X792" s="126"/>
      <c r="Y792" s="126"/>
    </row>
    <row r="793" customHeight="1" spans="15:25">
      <c r="O793" s="198"/>
      <c r="W793" s="126"/>
      <c r="X793" s="126"/>
      <c r="Y793" s="126"/>
    </row>
    <row r="794" customHeight="1" spans="15:25">
      <c r="O794" s="198"/>
      <c r="W794" s="126"/>
      <c r="X794" s="126"/>
      <c r="Y794" s="126"/>
    </row>
    <row r="795" customHeight="1" spans="15:25">
      <c r="O795" s="198"/>
      <c r="W795" s="126"/>
      <c r="X795" s="126"/>
      <c r="Y795" s="126"/>
    </row>
    <row r="796" customHeight="1" spans="15:25">
      <c r="O796" s="198"/>
      <c r="W796" s="126"/>
      <c r="X796" s="126"/>
      <c r="Y796" s="126"/>
    </row>
    <row r="797" customHeight="1" spans="15:25">
      <c r="O797" s="198"/>
      <c r="W797" s="126"/>
      <c r="X797" s="126"/>
      <c r="Y797" s="126"/>
    </row>
    <row r="798" customHeight="1" spans="15:25">
      <c r="O798" s="198"/>
      <c r="W798" s="126"/>
      <c r="X798" s="126"/>
      <c r="Y798" s="126"/>
    </row>
    <row r="799" customHeight="1" spans="15:25">
      <c r="O799" s="198"/>
      <c r="W799" s="126"/>
      <c r="X799" s="126"/>
      <c r="Y799" s="126"/>
    </row>
    <row r="800" customHeight="1" spans="15:25">
      <c r="O800" s="198"/>
      <c r="W800" s="126"/>
      <c r="X800" s="126"/>
      <c r="Y800" s="126"/>
    </row>
    <row r="801" customHeight="1" spans="15:25">
      <c r="O801" s="198"/>
      <c r="W801" s="126"/>
      <c r="X801" s="126"/>
      <c r="Y801" s="126"/>
    </row>
    <row r="802" customHeight="1" spans="15:25">
      <c r="O802" s="198"/>
      <c r="W802" s="126"/>
      <c r="X802" s="126"/>
      <c r="Y802" s="126"/>
    </row>
    <row r="803" customHeight="1" spans="15:25">
      <c r="O803" s="198"/>
      <c r="W803" s="126"/>
      <c r="X803" s="126"/>
      <c r="Y803" s="126"/>
    </row>
    <row r="804" customHeight="1" spans="15:25">
      <c r="O804" s="198"/>
      <c r="W804" s="126"/>
      <c r="X804" s="126"/>
      <c r="Y804" s="126"/>
    </row>
    <row r="805" customHeight="1" spans="15:25">
      <c r="O805" s="198"/>
      <c r="W805" s="126"/>
      <c r="X805" s="126"/>
      <c r="Y805" s="126"/>
    </row>
    <row r="806" customHeight="1" spans="15:25">
      <c r="O806" s="198"/>
      <c r="W806" s="126"/>
      <c r="X806" s="126"/>
      <c r="Y806" s="126"/>
    </row>
    <row r="807" customHeight="1" spans="15:25">
      <c r="O807" s="198"/>
      <c r="W807" s="126"/>
      <c r="X807" s="126"/>
      <c r="Y807" s="126"/>
    </row>
    <row r="808" customHeight="1" spans="15:25">
      <c r="O808" s="198"/>
      <c r="W808" s="126"/>
      <c r="X808" s="126"/>
      <c r="Y808" s="126"/>
    </row>
    <row r="809" customHeight="1" spans="15:25">
      <c r="O809" s="198"/>
      <c r="W809" s="126"/>
      <c r="X809" s="126"/>
      <c r="Y809" s="126"/>
    </row>
    <row r="810" customHeight="1" spans="15:25">
      <c r="O810" s="198"/>
      <c r="W810" s="126"/>
      <c r="X810" s="126"/>
      <c r="Y810" s="126"/>
    </row>
    <row r="811" customHeight="1" spans="15:25">
      <c r="O811" s="198"/>
      <c r="W811" s="126"/>
      <c r="X811" s="126"/>
      <c r="Y811" s="126"/>
    </row>
    <row r="812" customHeight="1" spans="15:25">
      <c r="O812" s="198"/>
      <c r="W812" s="126"/>
      <c r="X812" s="126"/>
      <c r="Y812" s="126"/>
    </row>
    <row r="813" customHeight="1" spans="15:25">
      <c r="O813" s="198"/>
      <c r="W813" s="126"/>
      <c r="X813" s="126"/>
      <c r="Y813" s="126"/>
    </row>
    <row r="814" customHeight="1" spans="15:25">
      <c r="O814" s="198"/>
      <c r="W814" s="126"/>
      <c r="X814" s="126"/>
      <c r="Y814" s="126"/>
    </row>
    <row r="815" customHeight="1" spans="15:25">
      <c r="O815" s="198"/>
      <c r="W815" s="126"/>
      <c r="X815" s="126"/>
      <c r="Y815" s="126"/>
    </row>
    <row r="816" customHeight="1" spans="15:25">
      <c r="O816" s="198"/>
      <c r="W816" s="126"/>
      <c r="X816" s="126"/>
      <c r="Y816" s="126"/>
    </row>
    <row r="817" customHeight="1" spans="15:25">
      <c r="O817" s="198"/>
      <c r="W817" s="126"/>
      <c r="X817" s="126"/>
      <c r="Y817" s="126"/>
    </row>
    <row r="818" customHeight="1" spans="15:25">
      <c r="O818" s="198"/>
      <c r="W818" s="126"/>
      <c r="X818" s="126"/>
      <c r="Y818" s="126"/>
    </row>
    <row r="819" customHeight="1" spans="15:25">
      <c r="O819" s="198"/>
      <c r="W819" s="126"/>
      <c r="X819" s="126"/>
      <c r="Y819" s="126"/>
    </row>
    <row r="820" customHeight="1" spans="15:25">
      <c r="O820" s="198"/>
      <c r="W820" s="126"/>
      <c r="X820" s="126"/>
      <c r="Y820" s="126"/>
    </row>
    <row r="821" customHeight="1" spans="15:25">
      <c r="O821" s="198"/>
      <c r="W821" s="126"/>
      <c r="X821" s="126"/>
      <c r="Y821" s="126"/>
    </row>
    <row r="822" customHeight="1" spans="15:25">
      <c r="O822" s="198"/>
      <c r="W822" s="126"/>
      <c r="X822" s="126"/>
      <c r="Y822" s="126"/>
    </row>
    <row r="823" customHeight="1" spans="15:25">
      <c r="O823" s="198"/>
      <c r="W823" s="126"/>
      <c r="X823" s="126"/>
      <c r="Y823" s="126"/>
    </row>
    <row r="824" customHeight="1" spans="15:25">
      <c r="O824" s="198"/>
      <c r="W824" s="126"/>
      <c r="X824" s="126"/>
      <c r="Y824" s="126"/>
    </row>
    <row r="825" customHeight="1" spans="15:25">
      <c r="O825" s="198"/>
      <c r="W825" s="126"/>
      <c r="X825" s="126"/>
      <c r="Y825" s="126"/>
    </row>
    <row r="826" customHeight="1" spans="15:25">
      <c r="O826" s="198"/>
      <c r="W826" s="126"/>
      <c r="X826" s="126"/>
      <c r="Y826" s="126"/>
    </row>
    <row r="827" customHeight="1" spans="15:25">
      <c r="O827" s="198"/>
      <c r="W827" s="126"/>
      <c r="X827" s="126"/>
      <c r="Y827" s="126"/>
    </row>
    <row r="828" customHeight="1" spans="15:25">
      <c r="O828" s="198"/>
      <c r="W828" s="126"/>
      <c r="X828" s="126"/>
      <c r="Y828" s="126"/>
    </row>
    <row r="829" customHeight="1" spans="15:25">
      <c r="O829" s="198"/>
      <c r="W829" s="126"/>
      <c r="X829" s="126"/>
      <c r="Y829" s="126"/>
    </row>
    <row r="830" customHeight="1" spans="15:25">
      <c r="O830" s="198"/>
      <c r="W830" s="126"/>
      <c r="X830" s="126"/>
      <c r="Y830" s="126"/>
    </row>
    <row r="831" customHeight="1" spans="15:25">
      <c r="O831" s="198"/>
      <c r="W831" s="126"/>
      <c r="X831" s="126"/>
      <c r="Y831" s="126"/>
    </row>
    <row r="832" customHeight="1" spans="15:25">
      <c r="O832" s="198"/>
      <c r="W832" s="126"/>
      <c r="X832" s="126"/>
      <c r="Y832" s="126"/>
    </row>
    <row r="833" customHeight="1" spans="15:25">
      <c r="O833" s="198"/>
      <c r="W833" s="126"/>
      <c r="X833" s="126"/>
      <c r="Y833" s="126"/>
    </row>
    <row r="834" customHeight="1" spans="15:25">
      <c r="O834" s="198"/>
      <c r="W834" s="126"/>
      <c r="X834" s="126"/>
      <c r="Y834" s="126"/>
    </row>
    <row r="835" customHeight="1" spans="15:25">
      <c r="O835" s="198"/>
      <c r="W835" s="126"/>
      <c r="X835" s="126"/>
      <c r="Y835" s="126"/>
    </row>
    <row r="836" customHeight="1" spans="15:25">
      <c r="O836" s="198"/>
      <c r="W836" s="126"/>
      <c r="X836" s="126"/>
      <c r="Y836" s="126"/>
    </row>
    <row r="837" customHeight="1" spans="15:25">
      <c r="O837" s="198"/>
      <c r="W837" s="126"/>
      <c r="X837" s="126"/>
      <c r="Y837" s="126"/>
    </row>
    <row r="838" customHeight="1" spans="15:25">
      <c r="O838" s="198"/>
      <c r="W838" s="126"/>
      <c r="X838" s="126"/>
      <c r="Y838" s="126"/>
    </row>
    <row r="839" customHeight="1" spans="15:25">
      <c r="O839" s="198"/>
      <c r="W839" s="126"/>
      <c r="X839" s="126"/>
      <c r="Y839" s="126"/>
    </row>
    <row r="840" customHeight="1" spans="15:25">
      <c r="O840" s="198"/>
      <c r="W840" s="126"/>
      <c r="X840" s="126"/>
      <c r="Y840" s="126"/>
    </row>
    <row r="841" customHeight="1" spans="15:25">
      <c r="O841" s="198"/>
      <c r="W841" s="126"/>
      <c r="X841" s="126"/>
      <c r="Y841" s="126"/>
    </row>
    <row r="842" customHeight="1" spans="15:25">
      <c r="O842" s="198"/>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E56" display="返回索引页"/>
    <hyperlink ref="B1" location="固定资产汇总!B19" display="返回"/>
  </hyperlinks>
  <printOptions horizontalCentered="1"/>
  <pageMargins left="0.354166666666667" right="0.354166666666667" top="0.786805555555556" bottom="0.786805555555556" header="0.909722222222222" footer="0.511805555555556"/>
  <pageSetup paperSize="9" scale="49" fitToHeight="0" orientation="landscape"/>
  <headerFooter alignWithMargins="0">
    <oddHeader>&amp;R&amp;"宋体,常规"&amp;9表4-6-7
共&amp;N页第&amp;P页</oddHeader>
  </headerFooter>
  <legacyDrawing r:id="rId2"/>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30"/>
  <sheetViews>
    <sheetView workbookViewId="0">
      <selection activeCell="H14" sqref="H14"/>
    </sheetView>
  </sheetViews>
  <sheetFormatPr defaultColWidth="9" defaultRowHeight="15.75" customHeight="1"/>
  <cols>
    <col min="1" max="1" width="5.6" customWidth="1"/>
    <col min="2" max="2" width="29.1" customWidth="1"/>
    <col min="3" max="3" width="19.1" customWidth="1" outlineLevel="1"/>
    <col min="4" max="7" width="22.1" customWidth="1"/>
    <col min="8" max="8" width="7.9" customWidth="1"/>
    <col min="9" max="9" width="9" hidden="1" customWidth="1"/>
  </cols>
  <sheetData>
    <row r="1" spans="1:7">
      <c r="A1" s="1" t="s">
        <v>421</v>
      </c>
      <c r="B1" s="89" t="s">
        <v>1017</v>
      </c>
      <c r="C1" s="3"/>
      <c r="D1" s="3"/>
      <c r="E1" s="3"/>
      <c r="F1" s="3"/>
      <c r="G1" s="3"/>
    </row>
    <row r="2" ht="30" customHeight="1" spans="1:7">
      <c r="A2" s="4" t="s">
        <v>1723</v>
      </c>
      <c r="B2" s="4"/>
      <c r="C2" s="4"/>
      <c r="D2" s="4"/>
      <c r="E2" s="4"/>
      <c r="F2" s="4"/>
      <c r="G2" s="4"/>
    </row>
    <row r="3" ht="14.1" customHeight="1" spans="1:7">
      <c r="A3" s="5" t="e">
        <f>CONCATENATE(#REF!,#REF!,#REF!,#REF!,#REF!,#REF!,#REF!)</f>
        <v>#REF!</v>
      </c>
      <c r="B3" s="5"/>
      <c r="C3" s="5"/>
      <c r="D3" s="5"/>
      <c r="E3" s="18"/>
      <c r="F3" s="18"/>
      <c r="G3" s="18"/>
    </row>
    <row r="4" customHeight="1" spans="1:7">
      <c r="A4" s="6" t="e">
        <f>#REF!&amp;#REF!</f>
        <v>#REF!</v>
      </c>
      <c r="G4" s="19" t="s">
        <v>464</v>
      </c>
    </row>
    <row r="5" ht="27.9" customHeight="1" spans="1:7">
      <c r="A5" s="42" t="s">
        <v>561</v>
      </c>
      <c r="B5" s="42" t="s">
        <v>562</v>
      </c>
      <c r="C5" s="191" t="s">
        <v>978</v>
      </c>
      <c r="D5" s="192" t="s">
        <v>733</v>
      </c>
      <c r="E5" s="42" t="s">
        <v>427</v>
      </c>
      <c r="F5" s="42" t="s">
        <v>563</v>
      </c>
      <c r="G5" s="42" t="s">
        <v>469</v>
      </c>
    </row>
    <row r="6" customHeight="1" spans="1:9">
      <c r="A6" s="46" t="s">
        <v>1724</v>
      </c>
      <c r="B6" s="70" t="s">
        <v>1725</v>
      </c>
      <c r="C6" s="13">
        <f>'在建（土建）'!AB42</f>
        <v>0</v>
      </c>
      <c r="D6" s="14">
        <f>'在建（土建）'!AD42</f>
        <v>0</v>
      </c>
      <c r="E6" s="14">
        <f>'在建（土建）'!AF44</f>
        <v>0</v>
      </c>
      <c r="F6" s="14">
        <f>E6-D6</f>
        <v>0</v>
      </c>
      <c r="G6" s="14" t="str">
        <f>IF(D6=0,"",F6/D6*100)</f>
        <v/>
      </c>
      <c r="I6" s="195">
        <f>D6-C6</f>
        <v>0</v>
      </c>
    </row>
    <row r="7" customHeight="1" spans="1:9">
      <c r="A7" s="46" t="s">
        <v>1726</v>
      </c>
      <c r="B7" s="70" t="s">
        <v>1727</v>
      </c>
      <c r="C7" s="13">
        <f>'在建（设备）'!N31</f>
        <v>0</v>
      </c>
      <c r="D7" s="14">
        <f>'在建（设备）'!S31</f>
        <v>0</v>
      </c>
      <c r="E7" s="14">
        <f>'在建（设备）'!X33</f>
        <v>0</v>
      </c>
      <c r="F7" s="14">
        <f>E7-D7</f>
        <v>0</v>
      </c>
      <c r="G7" s="14" t="str">
        <f>IF(D7=0,"",F7/D7*100)</f>
        <v/>
      </c>
      <c r="I7" s="195">
        <f>D7-C7</f>
        <v>0</v>
      </c>
    </row>
    <row r="8" customHeight="1" spans="1:7">
      <c r="A8" s="46"/>
      <c r="B8" s="193"/>
      <c r="C8" s="13"/>
      <c r="D8" s="14"/>
      <c r="E8" s="14"/>
      <c r="F8" s="14"/>
      <c r="G8" s="14"/>
    </row>
    <row r="9" customHeight="1" spans="1:7">
      <c r="A9" s="46"/>
      <c r="B9" s="193"/>
      <c r="C9" s="13"/>
      <c r="D9" s="14"/>
      <c r="E9" s="14"/>
      <c r="F9" s="14"/>
      <c r="G9" s="14"/>
    </row>
    <row r="10" customHeight="1" spans="1:7">
      <c r="A10" s="46"/>
      <c r="B10" s="193"/>
      <c r="C10" s="13"/>
      <c r="D10" s="14"/>
      <c r="E10" s="14"/>
      <c r="F10" s="14"/>
      <c r="G10" s="14"/>
    </row>
    <row r="11" customHeight="1" spans="1:7">
      <c r="A11" s="46"/>
      <c r="B11" s="193"/>
      <c r="C11" s="13"/>
      <c r="D11" s="14"/>
      <c r="E11" s="14"/>
      <c r="F11" s="14"/>
      <c r="G11" s="14"/>
    </row>
    <row r="12" customHeight="1" spans="1:7">
      <c r="A12" s="46"/>
      <c r="B12" s="193"/>
      <c r="C12" s="13"/>
      <c r="D12" s="14"/>
      <c r="E12" s="14"/>
      <c r="F12" s="14"/>
      <c r="G12" s="14"/>
    </row>
    <row r="13" customHeight="1" spans="1:7">
      <c r="A13" s="46"/>
      <c r="B13" s="193"/>
      <c r="C13" s="13"/>
      <c r="D13" s="14"/>
      <c r="E13" s="14"/>
      <c r="F13" s="14"/>
      <c r="G13" s="14"/>
    </row>
    <row r="14" customHeight="1" spans="1:7">
      <c r="A14" s="46"/>
      <c r="B14" s="193"/>
      <c r="C14" s="13"/>
      <c r="D14" s="14"/>
      <c r="E14" s="14"/>
      <c r="F14" s="14"/>
      <c r="G14" s="14"/>
    </row>
    <row r="15" customHeight="1" spans="1:7">
      <c r="A15" s="46"/>
      <c r="B15" s="193"/>
      <c r="C15" s="13"/>
      <c r="D15" s="14"/>
      <c r="E15" s="14"/>
      <c r="F15" s="14"/>
      <c r="G15" s="14"/>
    </row>
    <row r="16" customHeight="1" spans="1:7">
      <c r="A16" s="46"/>
      <c r="B16" s="193"/>
      <c r="C16" s="13"/>
      <c r="D16" s="14"/>
      <c r="E16" s="14"/>
      <c r="F16" s="14"/>
      <c r="G16" s="14"/>
    </row>
    <row r="17" customHeight="1" spans="1:7">
      <c r="A17" s="46"/>
      <c r="B17" s="193"/>
      <c r="C17" s="13"/>
      <c r="D17" s="14"/>
      <c r="E17" s="14"/>
      <c r="F17" s="14"/>
      <c r="G17" s="14"/>
    </row>
    <row r="18" customHeight="1" spans="1:7">
      <c r="A18" s="46"/>
      <c r="B18" s="193"/>
      <c r="C18" s="13"/>
      <c r="D18" s="14"/>
      <c r="E18" s="14"/>
      <c r="F18" s="14"/>
      <c r="G18" s="14"/>
    </row>
    <row r="19" customHeight="1" spans="1:7">
      <c r="A19" s="46"/>
      <c r="B19" s="194"/>
      <c r="C19" s="13"/>
      <c r="D19" s="14"/>
      <c r="E19" s="14"/>
      <c r="F19" s="14"/>
      <c r="G19" s="14"/>
    </row>
    <row r="20" customHeight="1" spans="1:7">
      <c r="A20" s="46"/>
      <c r="B20" s="193"/>
      <c r="C20" s="13"/>
      <c r="D20" s="14"/>
      <c r="E20" s="14"/>
      <c r="F20" s="14"/>
      <c r="G20" s="14"/>
    </row>
    <row r="21" customHeight="1" spans="1:7">
      <c r="A21" s="46"/>
      <c r="B21" s="194"/>
      <c r="C21" s="13"/>
      <c r="D21" s="14"/>
      <c r="E21" s="14"/>
      <c r="F21" s="14"/>
      <c r="G21" s="14"/>
    </row>
    <row r="22" customHeight="1" spans="1:7">
      <c r="A22" s="46"/>
      <c r="B22" s="193"/>
      <c r="C22" s="13"/>
      <c r="D22" s="14"/>
      <c r="E22" s="14"/>
      <c r="F22" s="14"/>
      <c r="G22" s="14"/>
    </row>
    <row r="23" customHeight="1" spans="1:7">
      <c r="A23" s="46"/>
      <c r="B23" s="194"/>
      <c r="C23" s="13"/>
      <c r="D23" s="14"/>
      <c r="E23" s="14"/>
      <c r="F23" s="14"/>
      <c r="G23" s="14"/>
    </row>
    <row r="24" customHeight="1" spans="1:7">
      <c r="A24" s="46" t="s">
        <v>993</v>
      </c>
      <c r="B24" s="46" t="s">
        <v>1728</v>
      </c>
      <c r="C24" s="13">
        <f>SUM(C6:C7)</f>
        <v>0</v>
      </c>
      <c r="D24" s="14">
        <f>SUM(D6:D7)</f>
        <v>0</v>
      </c>
      <c r="E24" s="14">
        <f>SUM(E6:E7)</f>
        <v>0</v>
      </c>
      <c r="F24" s="14">
        <f>E24-D24</f>
        <v>0</v>
      </c>
      <c r="G24" s="14" t="str">
        <f>IF(D24=0,"",F24/D24*100)</f>
        <v/>
      </c>
    </row>
    <row r="25" customHeight="1" spans="1:7">
      <c r="A25" s="46" t="s">
        <v>993</v>
      </c>
      <c r="B25" s="46" t="s">
        <v>1729</v>
      </c>
      <c r="C25" s="13">
        <f>'在建（土建）'!AC43+'在建（设备）'!O32</f>
        <v>0</v>
      </c>
      <c r="D25" s="14">
        <f>'在建（土建）'!AE43+'在建（设备）'!T32</f>
        <v>0</v>
      </c>
      <c r="E25" s="14">
        <v>0</v>
      </c>
      <c r="F25" s="14">
        <f>E25-D25</f>
        <v>0</v>
      </c>
      <c r="G25" s="14" t="str">
        <f>IF(D25=0,"",F25/D25*100)</f>
        <v/>
      </c>
    </row>
    <row r="26" customHeight="1" spans="1:7">
      <c r="A26" s="46" t="s">
        <v>993</v>
      </c>
      <c r="B26" s="46" t="s">
        <v>1730</v>
      </c>
      <c r="C26" s="13">
        <f>C24-C25</f>
        <v>0</v>
      </c>
      <c r="D26" s="14">
        <f>D24-D25</f>
        <v>0</v>
      </c>
      <c r="E26" s="14">
        <f>E24-E25</f>
        <v>0</v>
      </c>
      <c r="F26" s="14">
        <f>E26-D26</f>
        <v>0</v>
      </c>
      <c r="G26" s="14" t="str">
        <f>IF(D26=0,"",F26/D26*100)</f>
        <v/>
      </c>
    </row>
    <row r="27" customHeight="1" spans="1:1">
      <c r="A27" s="17" t="e">
        <f>#REF!&amp;#REF!</f>
        <v>#REF!</v>
      </c>
    </row>
    <row r="28" customHeight="1" spans="1:1">
      <c r="A28" s="17" t="e">
        <f>CONCATENATE(#REF!,#REF!,#REF!,#REF!,#REF!,#REF!,#REF!)</f>
        <v>#REF!</v>
      </c>
    </row>
    <row r="30" customHeight="1" spans="3:3">
      <c r="C30" s="195"/>
    </row>
  </sheetData>
  <mergeCells count="2">
    <mergeCell ref="A2:G2"/>
    <mergeCell ref="A3:G3"/>
  </mergeCells>
  <hyperlinks>
    <hyperlink ref="A1" location="索引目录!D50" display="返回索引页"/>
    <hyperlink ref="B6" location="'在建（土建）'!B1" display="在建工程-土建工程"/>
    <hyperlink ref="B7" location="'在建（设备）'!B1" display="在建工程-设备安装工程"/>
    <hyperlink ref="B1" location="非流动资产汇总!B12" display="返回"/>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Roman,常规"4-7
&amp;"宋体,常规"共&amp;"Times New Roman,常规"&amp;N&amp;"宋体,常规"页第&amp;"Times New Roman,常规"&amp;P&amp;"宋体,常规"页</oddHeader>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J49"/>
  <sheetViews>
    <sheetView topLeftCell="S1" workbookViewId="0">
      <selection activeCell="H14" sqref="H14"/>
    </sheetView>
  </sheetViews>
  <sheetFormatPr defaultColWidth="9" defaultRowHeight="15.75" customHeight="1"/>
  <cols>
    <col min="1" max="1" width="5.4" customWidth="1"/>
    <col min="2" max="2" width="11.4" hidden="1" customWidth="1" outlineLevel="1"/>
    <col min="3" max="3" width="22.9" customWidth="1" collapsed="1"/>
    <col min="4" max="5" width="8" hidden="1" customWidth="1" outlineLevel="1"/>
    <col min="6" max="6" width="9.5" hidden="1" customWidth="1" outlineLevel="1"/>
    <col min="7" max="7" width="11.4" hidden="1" customWidth="1" outlineLevel="1"/>
    <col min="8" max="8" width="11.5" hidden="1" customWidth="1" outlineLevel="1"/>
    <col min="9" max="10" width="8" hidden="1" customWidth="1" outlineLevel="1"/>
    <col min="11" max="11" width="15.1" hidden="1" customWidth="1" outlineLevel="1"/>
    <col min="12" max="12" width="22.4" hidden="1" customWidth="1" outlineLevel="1"/>
    <col min="13" max="15" width="20.4" hidden="1" customWidth="1" outlineLevel="1"/>
    <col min="16" max="16" width="13.1" hidden="1" customWidth="1" outlineLevel="1" collapsed="1"/>
    <col min="17" max="17" width="15.4" customWidth="1" collapsed="1"/>
    <col min="18" max="19" width="8" customWidth="1"/>
    <col min="20" max="20" width="11.4" customWidth="1"/>
    <col min="21" max="22" width="8" customWidth="1"/>
    <col min="23" max="23" width="9.6" hidden="1" customWidth="1"/>
    <col min="24" max="24" width="10.1" hidden="1" customWidth="1"/>
    <col min="25" max="25" width="9.1" hidden="1" customWidth="1"/>
    <col min="26" max="26" width="9.5" hidden="1" customWidth="1"/>
    <col min="27" max="27" width="9.1" hidden="1" customWidth="1"/>
    <col min="28" max="29" width="14" customWidth="1" outlineLevel="1"/>
    <col min="30" max="33" width="13.5" customWidth="1"/>
    <col min="34" max="34" width="7.5" customWidth="1"/>
    <col min="35" max="35" width="16.1" customWidth="1"/>
  </cols>
  <sheetData>
    <row r="1" spans="1:35">
      <c r="A1" s="150" t="s">
        <v>421</v>
      </c>
      <c r="B1" s="151" t="s">
        <v>462</v>
      </c>
      <c r="C1" s="151"/>
      <c r="D1" s="151"/>
      <c r="E1" s="151"/>
      <c r="F1" s="151"/>
      <c r="G1" s="151"/>
      <c r="H1" s="151"/>
      <c r="I1" s="151"/>
      <c r="J1" s="151"/>
      <c r="K1" s="151"/>
      <c r="L1" s="151"/>
      <c r="M1" s="151"/>
      <c r="N1" s="151"/>
      <c r="O1" s="151"/>
      <c r="P1" s="151"/>
      <c r="Q1" s="125"/>
      <c r="R1" s="125"/>
      <c r="S1" s="125"/>
      <c r="T1" s="125"/>
      <c r="U1" s="125"/>
      <c r="V1" s="125"/>
      <c r="W1" s="125"/>
      <c r="X1" s="125"/>
      <c r="Y1" s="125"/>
      <c r="Z1" s="125"/>
      <c r="AA1" s="125"/>
      <c r="AB1" s="125"/>
      <c r="AC1" s="125"/>
      <c r="AD1" s="125"/>
      <c r="AE1" s="189"/>
      <c r="AF1" s="125"/>
      <c r="AG1" s="125"/>
      <c r="AH1" s="125"/>
      <c r="AI1" s="125"/>
    </row>
    <row r="2" ht="50.25" customHeight="1" spans="1:35">
      <c r="A2" s="152" t="s">
        <v>1731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5">
      <c r="A3" s="153" t="e">
        <f>CONCATENATE(#REF!,#REF!,#REF!,#REF!,#REF!,#REF!,#REF!)</f>
        <v>#REF!</v>
      </c>
      <c r="B3" s="153"/>
      <c r="C3" s="153"/>
      <c r="D3" s="153"/>
      <c r="E3" s="153"/>
      <c r="F3" s="153"/>
      <c r="G3" s="153"/>
      <c r="H3" s="153"/>
      <c r="I3" s="153"/>
      <c r="J3" s="153"/>
      <c r="K3" s="153"/>
      <c r="L3" s="153"/>
      <c r="M3" s="153"/>
      <c r="N3" s="153"/>
      <c r="O3" s="153"/>
      <c r="P3" s="153"/>
      <c r="Q3" s="170"/>
      <c r="R3" s="170"/>
      <c r="S3" s="170"/>
      <c r="T3" s="170"/>
      <c r="U3" s="170"/>
      <c r="V3" s="170"/>
      <c r="W3" s="170"/>
      <c r="X3" s="170"/>
      <c r="Y3" s="170"/>
      <c r="Z3" s="170"/>
      <c r="AA3" s="170"/>
      <c r="AB3" s="170"/>
      <c r="AC3" s="170"/>
      <c r="AD3" s="170"/>
      <c r="AE3" s="170"/>
      <c r="AF3" s="170"/>
      <c r="AG3" s="170"/>
      <c r="AH3" s="170"/>
      <c r="AI3" s="170"/>
    </row>
    <row r="4" customHeight="1" spans="1:35">
      <c r="A4" s="154" t="e">
        <f>#REF!&amp;#REF!</f>
        <v>#REF!</v>
      </c>
      <c r="AI4" s="173" t="s">
        <v>464</v>
      </c>
    </row>
    <row r="5" ht="18" customHeight="1" spans="1:35">
      <c r="A5" s="175" t="s">
        <v>465</v>
      </c>
      <c r="B5" s="55" t="s">
        <v>572</v>
      </c>
      <c r="C5" s="175" t="s">
        <v>847</v>
      </c>
      <c r="D5" s="115" t="s">
        <v>848</v>
      </c>
      <c r="E5" s="176"/>
      <c r="F5" s="176"/>
      <c r="G5" s="176"/>
      <c r="H5" s="116"/>
      <c r="I5" s="178" t="s">
        <v>1732</v>
      </c>
      <c r="J5" s="178" t="s">
        <v>1733</v>
      </c>
      <c r="K5" s="55" t="s">
        <v>1734</v>
      </c>
      <c r="L5" s="55" t="s">
        <v>1735</v>
      </c>
      <c r="M5" s="55" t="s">
        <v>1736</v>
      </c>
      <c r="N5" s="55" t="s">
        <v>1737</v>
      </c>
      <c r="O5" s="55" t="s">
        <v>1738</v>
      </c>
      <c r="P5" s="55" t="s">
        <v>1052</v>
      </c>
      <c r="Q5" s="180" t="s">
        <v>1056</v>
      </c>
      <c r="R5" s="181" t="s">
        <v>1739</v>
      </c>
      <c r="S5" s="180" t="s">
        <v>959</v>
      </c>
      <c r="T5" s="123" t="s">
        <v>960</v>
      </c>
      <c r="U5" s="182" t="s">
        <v>1740</v>
      </c>
      <c r="V5" s="55" t="s">
        <v>1741</v>
      </c>
      <c r="W5" s="55" t="s">
        <v>1742</v>
      </c>
      <c r="X5" s="55" t="s">
        <v>1743</v>
      </c>
      <c r="Y5" s="55" t="s">
        <v>1744</v>
      </c>
      <c r="Z5" s="55" t="s">
        <v>910</v>
      </c>
      <c r="AA5" s="55" t="s">
        <v>1745</v>
      </c>
      <c r="AB5" s="55" t="s">
        <v>467</v>
      </c>
      <c r="AC5" s="130" t="s">
        <v>600</v>
      </c>
      <c r="AD5" s="119" t="s">
        <v>426</v>
      </c>
      <c r="AE5" s="55" t="s">
        <v>600</v>
      </c>
      <c r="AF5" s="55" t="s">
        <v>427</v>
      </c>
      <c r="AG5" s="55" t="s">
        <v>428</v>
      </c>
      <c r="AH5" s="55" t="s">
        <v>469</v>
      </c>
      <c r="AI5" s="55" t="s">
        <v>577</v>
      </c>
    </row>
    <row r="6" ht="18" customHeight="1" spans="1:35">
      <c r="A6" s="175"/>
      <c r="B6" s="55"/>
      <c r="C6" s="175"/>
      <c r="D6" s="55" t="s">
        <v>858</v>
      </c>
      <c r="E6" s="55" t="s">
        <v>859</v>
      </c>
      <c r="F6" s="55" t="s">
        <v>860</v>
      </c>
      <c r="G6" s="55" t="s">
        <v>861</v>
      </c>
      <c r="H6" s="55" t="s">
        <v>906</v>
      </c>
      <c r="I6" s="179"/>
      <c r="J6" s="179"/>
      <c r="K6" s="55"/>
      <c r="L6" s="55"/>
      <c r="M6" s="55"/>
      <c r="N6" s="55"/>
      <c r="O6" s="55"/>
      <c r="P6" s="55"/>
      <c r="Q6" s="180"/>
      <c r="R6" s="183"/>
      <c r="S6" s="180"/>
      <c r="T6" s="123"/>
      <c r="U6" s="184"/>
      <c r="V6" s="55"/>
      <c r="W6" s="55"/>
      <c r="X6" s="55"/>
      <c r="Y6" s="55"/>
      <c r="Z6" s="55"/>
      <c r="AA6" s="55"/>
      <c r="AB6" s="55"/>
      <c r="AC6" s="130"/>
      <c r="AD6" s="119"/>
      <c r="AE6" s="55"/>
      <c r="AF6" s="55"/>
      <c r="AG6" s="55" t="e">
        <f>IF(#REF!=0,"",(AE6-#REF!)/#REF!*100)</f>
        <v>#REF!</v>
      </c>
      <c r="AH6" s="55" t="e">
        <f>IF(#REF!=0,"",(AF6-#REF!)/#REF!*100)</f>
        <v>#REF!</v>
      </c>
      <c r="AI6" s="55"/>
    </row>
    <row r="7" customHeight="1" spans="1:35">
      <c r="A7" s="136"/>
      <c r="B7" s="145"/>
      <c r="C7" s="145"/>
      <c r="D7" s="145"/>
      <c r="E7" s="145"/>
      <c r="F7" s="145"/>
      <c r="G7" s="145"/>
      <c r="H7" s="145"/>
      <c r="I7" s="145"/>
      <c r="J7" s="145"/>
      <c r="K7" s="145"/>
      <c r="L7" s="145"/>
      <c r="M7" s="145"/>
      <c r="N7" s="145"/>
      <c r="O7" s="145"/>
      <c r="P7" s="145"/>
      <c r="Q7" s="167"/>
      <c r="R7" s="168"/>
      <c r="S7" s="185"/>
      <c r="T7" s="185"/>
      <c r="U7" s="136"/>
      <c r="V7" s="136"/>
      <c r="W7" s="186"/>
      <c r="X7" s="186"/>
      <c r="Y7" s="186"/>
      <c r="Z7" s="186"/>
      <c r="AA7" s="186"/>
      <c r="AB7" s="168"/>
      <c r="AC7" s="132"/>
      <c r="AD7" s="131"/>
      <c r="AE7" s="169"/>
      <c r="AF7" s="131"/>
      <c r="AG7" s="131">
        <f t="shared" ref="AG7:AG14" si="0">AF7-AD7</f>
        <v>0</v>
      </c>
      <c r="AH7" s="190" t="str">
        <f t="shared" ref="AH7:AH14" si="1">IF(AD7=0,"",AG7/AD7*100)</f>
        <v/>
      </c>
      <c r="AI7" s="174"/>
    </row>
    <row r="8" customHeight="1" spans="1:35">
      <c r="A8" s="136"/>
      <c r="B8" s="145"/>
      <c r="C8" s="145"/>
      <c r="D8" s="145"/>
      <c r="E8" s="145"/>
      <c r="F8" s="145"/>
      <c r="G8" s="145"/>
      <c r="H8" s="145"/>
      <c r="I8" s="145"/>
      <c r="J8" s="145"/>
      <c r="K8" s="145"/>
      <c r="L8" s="145"/>
      <c r="M8" s="145"/>
      <c r="N8" s="145"/>
      <c r="O8" s="145"/>
      <c r="P8" s="145"/>
      <c r="Q8" s="167"/>
      <c r="R8" s="168"/>
      <c r="S8" s="185"/>
      <c r="T8" s="185"/>
      <c r="U8" s="136"/>
      <c r="V8" s="136"/>
      <c r="W8" s="186"/>
      <c r="X8" s="186"/>
      <c r="Y8" s="186"/>
      <c r="Z8" s="186"/>
      <c r="AA8" s="186"/>
      <c r="AB8" s="168"/>
      <c r="AC8" s="132"/>
      <c r="AD8" s="131"/>
      <c r="AE8" s="169"/>
      <c r="AF8" s="131"/>
      <c r="AG8" s="131">
        <f t="shared" si="0"/>
        <v>0</v>
      </c>
      <c r="AH8" s="190" t="str">
        <f t="shared" si="1"/>
        <v/>
      </c>
      <c r="AI8" s="174"/>
    </row>
    <row r="9" customHeight="1" spans="1:35">
      <c r="A9" s="136"/>
      <c r="B9" s="145"/>
      <c r="C9" s="145"/>
      <c r="D9" s="145"/>
      <c r="E9" s="145"/>
      <c r="F9" s="145"/>
      <c r="G9" s="145"/>
      <c r="H9" s="145"/>
      <c r="I9" s="145"/>
      <c r="J9" s="145"/>
      <c r="K9" s="145"/>
      <c r="L9" s="145"/>
      <c r="M9" s="145"/>
      <c r="N9" s="145"/>
      <c r="O9" s="145"/>
      <c r="P9" s="145"/>
      <c r="Q9" s="167"/>
      <c r="R9" s="168"/>
      <c r="S9" s="185"/>
      <c r="T9" s="185"/>
      <c r="U9" s="136"/>
      <c r="V9" s="136"/>
      <c r="W9" s="186"/>
      <c r="X9" s="186"/>
      <c r="Y9" s="186"/>
      <c r="Z9" s="186"/>
      <c r="AA9" s="186"/>
      <c r="AB9" s="168"/>
      <c r="AC9" s="132"/>
      <c r="AD9" s="131"/>
      <c r="AE9" s="169"/>
      <c r="AF9" s="131"/>
      <c r="AG9" s="131">
        <f t="shared" si="0"/>
        <v>0</v>
      </c>
      <c r="AH9" s="190" t="str">
        <f t="shared" si="1"/>
        <v/>
      </c>
      <c r="AI9" s="174"/>
    </row>
    <row r="10" customHeight="1" spans="1:35">
      <c r="A10" s="136"/>
      <c r="B10" s="145"/>
      <c r="C10" s="145"/>
      <c r="D10" s="145"/>
      <c r="E10" s="145"/>
      <c r="F10" s="145"/>
      <c r="G10" s="145"/>
      <c r="H10" s="145"/>
      <c r="I10" s="145"/>
      <c r="J10" s="145"/>
      <c r="K10" s="145"/>
      <c r="L10" s="145"/>
      <c r="M10" s="145"/>
      <c r="N10" s="145"/>
      <c r="O10" s="145"/>
      <c r="P10" s="145"/>
      <c r="Q10" s="167"/>
      <c r="R10" s="168"/>
      <c r="S10" s="185"/>
      <c r="T10" s="185"/>
      <c r="U10" s="136"/>
      <c r="V10" s="136"/>
      <c r="W10" s="187"/>
      <c r="X10" s="187"/>
      <c r="Y10" s="187"/>
      <c r="Z10" s="186"/>
      <c r="AA10" s="186"/>
      <c r="AB10" s="168"/>
      <c r="AC10" s="132"/>
      <c r="AD10" s="131"/>
      <c r="AE10" s="169"/>
      <c r="AF10" s="131"/>
      <c r="AG10" s="131">
        <f t="shared" si="0"/>
        <v>0</v>
      </c>
      <c r="AH10" s="190" t="str">
        <f t="shared" si="1"/>
        <v/>
      </c>
      <c r="AI10" s="174"/>
    </row>
    <row r="11" customHeight="1" spans="1:36">
      <c r="A11" s="136"/>
      <c r="B11" s="145"/>
      <c r="C11" s="145"/>
      <c r="D11" s="145"/>
      <c r="E11" s="145"/>
      <c r="F11" s="145"/>
      <c r="G11" s="145"/>
      <c r="H11" s="145"/>
      <c r="I11" s="145"/>
      <c r="J11" s="145"/>
      <c r="K11" s="145"/>
      <c r="L11" s="145"/>
      <c r="M11" s="145"/>
      <c r="N11" s="145"/>
      <c r="O11" s="145"/>
      <c r="P11" s="145"/>
      <c r="Q11" s="167"/>
      <c r="R11" s="168"/>
      <c r="S11" s="185"/>
      <c r="T11" s="185"/>
      <c r="U11" s="136"/>
      <c r="V11" s="136"/>
      <c r="W11" s="186"/>
      <c r="X11" s="186"/>
      <c r="Y11" s="186"/>
      <c r="Z11" s="186"/>
      <c r="AA11" s="186"/>
      <c r="AB11" s="168"/>
      <c r="AC11" s="132"/>
      <c r="AD11" s="131"/>
      <c r="AE11" s="169"/>
      <c r="AF11" s="131"/>
      <c r="AG11" s="131">
        <f t="shared" si="0"/>
        <v>0</v>
      </c>
      <c r="AH11" s="190" t="str">
        <f t="shared" si="1"/>
        <v/>
      </c>
      <c r="AI11" s="174"/>
      <c r="AJ11" s="172">
        <f>AD11-AB11</f>
        <v>0</v>
      </c>
    </row>
    <row r="12" customHeight="1" spans="1:35">
      <c r="A12" s="136"/>
      <c r="B12" s="145"/>
      <c r="C12" s="145"/>
      <c r="D12" s="145"/>
      <c r="E12" s="145"/>
      <c r="F12" s="145"/>
      <c r="G12" s="145"/>
      <c r="H12" s="145"/>
      <c r="I12" s="145"/>
      <c r="J12" s="145"/>
      <c r="K12" s="145"/>
      <c r="L12" s="145"/>
      <c r="M12" s="145"/>
      <c r="N12" s="145"/>
      <c r="O12" s="145"/>
      <c r="P12" s="145"/>
      <c r="Q12" s="167"/>
      <c r="R12" s="168"/>
      <c r="S12" s="185"/>
      <c r="T12" s="185"/>
      <c r="U12" s="136"/>
      <c r="V12" s="136"/>
      <c r="W12" s="186"/>
      <c r="X12" s="186"/>
      <c r="Y12" s="186"/>
      <c r="Z12" s="186"/>
      <c r="AA12" s="186"/>
      <c r="AB12" s="168"/>
      <c r="AC12" s="132"/>
      <c r="AD12" s="131"/>
      <c r="AE12" s="169"/>
      <c r="AF12" s="131"/>
      <c r="AG12" s="131">
        <f t="shared" si="0"/>
        <v>0</v>
      </c>
      <c r="AH12" s="190" t="str">
        <f t="shared" si="1"/>
        <v/>
      </c>
      <c r="AI12" s="174"/>
    </row>
    <row r="13" customHeight="1" spans="1:35">
      <c r="A13" s="136"/>
      <c r="B13" s="145"/>
      <c r="C13" s="145"/>
      <c r="D13" s="145"/>
      <c r="E13" s="145"/>
      <c r="F13" s="145"/>
      <c r="G13" s="145"/>
      <c r="H13" s="145"/>
      <c r="I13" s="145"/>
      <c r="J13" s="145"/>
      <c r="K13" s="145"/>
      <c r="L13" s="145"/>
      <c r="M13" s="145"/>
      <c r="N13" s="145"/>
      <c r="O13" s="145"/>
      <c r="P13" s="145"/>
      <c r="Q13" s="167"/>
      <c r="R13" s="168"/>
      <c r="S13" s="185"/>
      <c r="T13" s="185"/>
      <c r="U13" s="136"/>
      <c r="V13" s="136"/>
      <c r="W13" s="186"/>
      <c r="X13" s="186"/>
      <c r="Y13" s="186"/>
      <c r="Z13" s="186"/>
      <c r="AA13" s="186"/>
      <c r="AB13" s="168"/>
      <c r="AC13" s="132"/>
      <c r="AD13" s="131"/>
      <c r="AE13" s="169"/>
      <c r="AF13" s="131"/>
      <c r="AG13" s="131">
        <f t="shared" si="0"/>
        <v>0</v>
      </c>
      <c r="AH13" s="190" t="str">
        <f t="shared" si="1"/>
        <v/>
      </c>
      <c r="AI13" s="174"/>
    </row>
    <row r="14" customHeight="1" spans="1:35">
      <c r="A14" s="136"/>
      <c r="B14" s="145"/>
      <c r="C14" s="145"/>
      <c r="D14" s="145"/>
      <c r="E14" s="145"/>
      <c r="F14" s="145"/>
      <c r="G14" s="145"/>
      <c r="H14" s="145"/>
      <c r="I14" s="145"/>
      <c r="J14" s="145"/>
      <c r="K14" s="145"/>
      <c r="L14" s="145"/>
      <c r="M14" s="145"/>
      <c r="N14" s="145"/>
      <c r="O14" s="145"/>
      <c r="P14" s="145"/>
      <c r="Q14" s="167"/>
      <c r="R14" s="167"/>
      <c r="S14" s="167"/>
      <c r="T14" s="167"/>
      <c r="U14" s="136"/>
      <c r="V14" s="136"/>
      <c r="W14" s="187"/>
      <c r="X14" s="187"/>
      <c r="Y14" s="187"/>
      <c r="Z14" s="187"/>
      <c r="AA14" s="187"/>
      <c r="AB14" s="168"/>
      <c r="AC14" s="132"/>
      <c r="AD14" s="169"/>
      <c r="AE14" s="169"/>
      <c r="AF14" s="131"/>
      <c r="AG14" s="131">
        <f t="shared" si="0"/>
        <v>0</v>
      </c>
      <c r="AH14" s="190" t="str">
        <f t="shared" si="1"/>
        <v/>
      </c>
      <c r="AI14" s="174"/>
    </row>
    <row r="15" customHeight="1" spans="1:35">
      <c r="A15" s="136"/>
      <c r="B15" s="145"/>
      <c r="C15" s="145"/>
      <c r="D15" s="145"/>
      <c r="E15" s="145"/>
      <c r="F15" s="145"/>
      <c r="G15" s="145"/>
      <c r="H15" s="145"/>
      <c r="I15" s="145"/>
      <c r="J15" s="145"/>
      <c r="K15" s="145"/>
      <c r="L15" s="145"/>
      <c r="M15" s="145"/>
      <c r="N15" s="145"/>
      <c r="O15" s="145"/>
      <c r="P15" s="145"/>
      <c r="Q15" s="167"/>
      <c r="R15" s="167"/>
      <c r="S15" s="167"/>
      <c r="T15" s="167"/>
      <c r="U15" s="136"/>
      <c r="V15" s="136"/>
      <c r="W15" s="187"/>
      <c r="X15" s="187"/>
      <c r="Y15" s="187"/>
      <c r="Z15" s="187"/>
      <c r="AA15" s="187"/>
      <c r="AB15" s="168"/>
      <c r="AC15" s="132"/>
      <c r="AD15" s="169"/>
      <c r="AE15" s="169"/>
      <c r="AF15" s="131"/>
      <c r="AG15" s="131"/>
      <c r="AH15" s="190"/>
      <c r="AI15" s="174"/>
    </row>
    <row r="16" customHeight="1" spans="1:35">
      <c r="A16" s="136"/>
      <c r="B16" s="145"/>
      <c r="C16" s="145"/>
      <c r="D16" s="145"/>
      <c r="E16" s="145"/>
      <c r="F16" s="145"/>
      <c r="G16" s="145"/>
      <c r="H16" s="145"/>
      <c r="I16" s="145"/>
      <c r="J16" s="145"/>
      <c r="K16" s="145"/>
      <c r="L16" s="145"/>
      <c r="M16" s="145"/>
      <c r="N16" s="145"/>
      <c r="O16" s="145"/>
      <c r="P16" s="145"/>
      <c r="Q16" s="167"/>
      <c r="R16" s="167"/>
      <c r="S16" s="167"/>
      <c r="T16" s="167"/>
      <c r="U16" s="136"/>
      <c r="V16" s="136"/>
      <c r="W16" s="187"/>
      <c r="X16" s="187"/>
      <c r="Y16" s="187"/>
      <c r="Z16" s="187"/>
      <c r="AA16" s="187"/>
      <c r="AB16" s="168"/>
      <c r="AC16" s="132"/>
      <c r="AD16" s="169"/>
      <c r="AE16" s="169"/>
      <c r="AF16" s="131"/>
      <c r="AG16" s="131"/>
      <c r="AH16" s="190"/>
      <c r="AI16" s="174"/>
    </row>
    <row r="17" customHeight="1" spans="1:35">
      <c r="A17" s="136"/>
      <c r="B17" s="145"/>
      <c r="C17" s="145"/>
      <c r="D17" s="145"/>
      <c r="E17" s="145"/>
      <c r="F17" s="145"/>
      <c r="G17" s="145"/>
      <c r="H17" s="145"/>
      <c r="I17" s="145"/>
      <c r="J17" s="145"/>
      <c r="K17" s="145"/>
      <c r="L17" s="145"/>
      <c r="M17" s="145"/>
      <c r="N17" s="145"/>
      <c r="O17" s="145"/>
      <c r="P17" s="145"/>
      <c r="Q17" s="167"/>
      <c r="R17" s="167"/>
      <c r="S17" s="167"/>
      <c r="T17" s="167"/>
      <c r="U17" s="136"/>
      <c r="V17" s="136"/>
      <c r="W17" s="187"/>
      <c r="X17" s="187"/>
      <c r="Y17" s="187"/>
      <c r="Z17" s="187"/>
      <c r="AA17" s="187"/>
      <c r="AB17" s="168"/>
      <c r="AC17" s="132"/>
      <c r="AD17" s="169"/>
      <c r="AE17" s="169"/>
      <c r="AF17" s="131"/>
      <c r="AG17" s="131"/>
      <c r="AH17" s="190"/>
      <c r="AI17" s="174"/>
    </row>
    <row r="18" customHeight="1" spans="1:35">
      <c r="A18" s="136"/>
      <c r="B18" s="145"/>
      <c r="C18" s="145"/>
      <c r="D18" s="145"/>
      <c r="E18" s="145"/>
      <c r="F18" s="145"/>
      <c r="G18" s="145"/>
      <c r="H18" s="145"/>
      <c r="I18" s="145"/>
      <c r="J18" s="145"/>
      <c r="K18" s="145"/>
      <c r="L18" s="145"/>
      <c r="M18" s="145"/>
      <c r="N18" s="145"/>
      <c r="O18" s="145"/>
      <c r="P18" s="145"/>
      <c r="Q18" s="167"/>
      <c r="R18" s="167"/>
      <c r="S18" s="167"/>
      <c r="T18" s="167"/>
      <c r="U18" s="136"/>
      <c r="V18" s="136"/>
      <c r="W18" s="187"/>
      <c r="X18" s="187"/>
      <c r="Y18" s="187"/>
      <c r="Z18" s="187"/>
      <c r="AA18" s="187"/>
      <c r="AB18" s="168"/>
      <c r="AC18" s="132"/>
      <c r="AD18" s="169"/>
      <c r="AE18" s="169"/>
      <c r="AF18" s="131"/>
      <c r="AG18" s="131"/>
      <c r="AH18" s="190"/>
      <c r="AI18" s="174"/>
    </row>
    <row r="19" customHeight="1" spans="1:35">
      <c r="A19" s="136"/>
      <c r="B19" s="145"/>
      <c r="C19" s="145"/>
      <c r="D19" s="145"/>
      <c r="E19" s="145"/>
      <c r="F19" s="145"/>
      <c r="G19" s="145"/>
      <c r="H19" s="145"/>
      <c r="I19" s="145"/>
      <c r="J19" s="145"/>
      <c r="K19" s="145"/>
      <c r="L19" s="145"/>
      <c r="M19" s="145"/>
      <c r="N19" s="145"/>
      <c r="O19" s="145"/>
      <c r="P19" s="145"/>
      <c r="Q19" s="167"/>
      <c r="R19" s="167"/>
      <c r="S19" s="167"/>
      <c r="T19" s="167"/>
      <c r="U19" s="136"/>
      <c r="V19" s="136"/>
      <c r="W19" s="187"/>
      <c r="X19" s="187"/>
      <c r="Y19" s="187"/>
      <c r="Z19" s="187"/>
      <c r="AA19" s="187"/>
      <c r="AB19" s="168"/>
      <c r="AC19" s="132"/>
      <c r="AD19" s="169"/>
      <c r="AE19" s="169"/>
      <c r="AF19" s="131"/>
      <c r="AG19" s="131"/>
      <c r="AH19" s="190"/>
      <c r="AI19" s="174"/>
    </row>
    <row r="20" customHeight="1" spans="1:35">
      <c r="A20" s="136"/>
      <c r="B20" s="145"/>
      <c r="C20" s="145"/>
      <c r="D20" s="145"/>
      <c r="E20" s="145"/>
      <c r="F20" s="145"/>
      <c r="G20" s="145"/>
      <c r="H20" s="145"/>
      <c r="I20" s="145"/>
      <c r="J20" s="145"/>
      <c r="K20" s="145"/>
      <c r="L20" s="145"/>
      <c r="M20" s="145"/>
      <c r="N20" s="145"/>
      <c r="O20" s="145"/>
      <c r="P20" s="145"/>
      <c r="Q20" s="167"/>
      <c r="R20" s="167"/>
      <c r="S20" s="167"/>
      <c r="T20" s="167"/>
      <c r="U20" s="136"/>
      <c r="V20" s="136"/>
      <c r="W20" s="187"/>
      <c r="X20" s="187"/>
      <c r="Y20" s="187"/>
      <c r="Z20" s="187"/>
      <c r="AA20" s="187"/>
      <c r="AB20" s="168"/>
      <c r="AC20" s="132"/>
      <c r="AD20" s="169"/>
      <c r="AE20" s="169"/>
      <c r="AF20" s="131"/>
      <c r="AG20" s="131"/>
      <c r="AH20" s="190"/>
      <c r="AI20" s="174"/>
    </row>
    <row r="21" customHeight="1" spans="1:35">
      <c r="A21" s="136"/>
      <c r="B21" s="145"/>
      <c r="C21" s="145"/>
      <c r="D21" s="145"/>
      <c r="E21" s="145"/>
      <c r="F21" s="145"/>
      <c r="G21" s="145"/>
      <c r="H21" s="145"/>
      <c r="I21" s="145"/>
      <c r="J21" s="145"/>
      <c r="K21" s="145"/>
      <c r="L21" s="145"/>
      <c r="M21" s="145"/>
      <c r="N21" s="145"/>
      <c r="O21" s="145"/>
      <c r="P21" s="145"/>
      <c r="Q21" s="167"/>
      <c r="R21" s="167"/>
      <c r="S21" s="167"/>
      <c r="T21" s="167"/>
      <c r="U21" s="136"/>
      <c r="V21" s="136"/>
      <c r="W21" s="187"/>
      <c r="X21" s="187"/>
      <c r="Y21" s="187"/>
      <c r="Z21" s="187"/>
      <c r="AA21" s="187"/>
      <c r="AB21" s="168"/>
      <c r="AC21" s="132"/>
      <c r="AD21" s="169"/>
      <c r="AE21" s="169"/>
      <c r="AF21" s="131"/>
      <c r="AG21" s="131"/>
      <c r="AH21" s="190"/>
      <c r="AI21" s="174"/>
    </row>
    <row r="22" customHeight="1" spans="1:35">
      <c r="A22" s="136"/>
      <c r="B22" s="145"/>
      <c r="C22" s="145"/>
      <c r="D22" s="145"/>
      <c r="E22" s="145"/>
      <c r="F22" s="145"/>
      <c r="G22" s="145"/>
      <c r="H22" s="145"/>
      <c r="I22" s="145"/>
      <c r="J22" s="145"/>
      <c r="K22" s="145"/>
      <c r="L22" s="145"/>
      <c r="M22" s="145"/>
      <c r="N22" s="145"/>
      <c r="O22" s="145"/>
      <c r="P22" s="145"/>
      <c r="Q22" s="167"/>
      <c r="R22" s="167"/>
      <c r="S22" s="167"/>
      <c r="T22" s="167"/>
      <c r="U22" s="136"/>
      <c r="V22" s="136"/>
      <c r="W22" s="187"/>
      <c r="X22" s="187"/>
      <c r="Y22" s="187"/>
      <c r="Z22" s="187"/>
      <c r="AA22" s="187"/>
      <c r="AB22" s="168"/>
      <c r="AC22" s="132"/>
      <c r="AD22" s="169"/>
      <c r="AE22" s="169"/>
      <c r="AF22" s="131"/>
      <c r="AG22" s="131"/>
      <c r="AH22" s="190"/>
      <c r="AI22" s="174"/>
    </row>
    <row r="23" customHeight="1" spans="1:35">
      <c r="A23" s="136"/>
      <c r="B23" s="145"/>
      <c r="C23" s="145"/>
      <c r="D23" s="145"/>
      <c r="E23" s="145"/>
      <c r="F23" s="145"/>
      <c r="G23" s="145"/>
      <c r="H23" s="145"/>
      <c r="I23" s="145"/>
      <c r="J23" s="145"/>
      <c r="K23" s="145"/>
      <c r="L23" s="145"/>
      <c r="M23" s="145"/>
      <c r="N23" s="145"/>
      <c r="O23" s="145"/>
      <c r="P23" s="145"/>
      <c r="Q23" s="167"/>
      <c r="R23" s="167"/>
      <c r="S23" s="167"/>
      <c r="T23" s="167"/>
      <c r="U23" s="136"/>
      <c r="V23" s="136"/>
      <c r="W23" s="187"/>
      <c r="X23" s="187"/>
      <c r="Y23" s="187"/>
      <c r="Z23" s="187"/>
      <c r="AA23" s="187"/>
      <c r="AB23" s="168"/>
      <c r="AC23" s="132"/>
      <c r="AD23" s="169"/>
      <c r="AE23" s="169"/>
      <c r="AF23" s="131"/>
      <c r="AG23" s="131"/>
      <c r="AH23" s="190"/>
      <c r="AI23" s="174"/>
    </row>
    <row r="24" customHeight="1" spans="1:35">
      <c r="A24" s="136"/>
      <c r="B24" s="145"/>
      <c r="C24" s="145"/>
      <c r="D24" s="145"/>
      <c r="E24" s="145"/>
      <c r="F24" s="145"/>
      <c r="G24" s="145"/>
      <c r="H24" s="145"/>
      <c r="I24" s="145"/>
      <c r="J24" s="145"/>
      <c r="K24" s="145"/>
      <c r="L24" s="145"/>
      <c r="M24" s="145"/>
      <c r="N24" s="145"/>
      <c r="O24" s="145"/>
      <c r="P24" s="145"/>
      <c r="Q24" s="167"/>
      <c r="R24" s="167"/>
      <c r="S24" s="167"/>
      <c r="T24" s="167"/>
      <c r="U24" s="136"/>
      <c r="V24" s="136"/>
      <c r="W24" s="187"/>
      <c r="X24" s="187"/>
      <c r="Y24" s="187"/>
      <c r="Z24" s="187"/>
      <c r="AA24" s="187"/>
      <c r="AB24" s="168"/>
      <c r="AC24" s="132"/>
      <c r="AD24" s="169"/>
      <c r="AE24" s="169"/>
      <c r="AF24" s="131"/>
      <c r="AG24" s="131"/>
      <c r="AH24" s="190"/>
      <c r="AI24" s="174"/>
    </row>
    <row r="25" customHeight="1" spans="1:35">
      <c r="A25" s="136"/>
      <c r="B25" s="145"/>
      <c r="C25" s="145"/>
      <c r="D25" s="145"/>
      <c r="E25" s="145"/>
      <c r="F25" s="145"/>
      <c r="G25" s="145"/>
      <c r="H25" s="145"/>
      <c r="I25" s="145"/>
      <c r="J25" s="145"/>
      <c r="K25" s="145"/>
      <c r="L25" s="145"/>
      <c r="M25" s="145"/>
      <c r="N25" s="145"/>
      <c r="O25" s="145"/>
      <c r="P25" s="145"/>
      <c r="Q25" s="167"/>
      <c r="R25" s="167"/>
      <c r="S25" s="167"/>
      <c r="T25" s="167"/>
      <c r="U25" s="136"/>
      <c r="V25" s="136"/>
      <c r="W25" s="187"/>
      <c r="X25" s="187"/>
      <c r="Y25" s="187"/>
      <c r="Z25" s="187"/>
      <c r="AA25" s="187"/>
      <c r="AB25" s="168"/>
      <c r="AC25" s="132"/>
      <c r="AD25" s="169"/>
      <c r="AE25" s="169"/>
      <c r="AF25" s="131"/>
      <c r="AG25" s="131"/>
      <c r="AH25" s="190"/>
      <c r="AI25" s="174"/>
    </row>
    <row r="26" customHeight="1" spans="1:35">
      <c r="A26" s="136"/>
      <c r="B26" s="145"/>
      <c r="C26" s="145"/>
      <c r="D26" s="145"/>
      <c r="E26" s="145"/>
      <c r="F26" s="145"/>
      <c r="G26" s="145"/>
      <c r="H26" s="145"/>
      <c r="I26" s="145"/>
      <c r="J26" s="145"/>
      <c r="K26" s="145"/>
      <c r="L26" s="145"/>
      <c r="M26" s="145"/>
      <c r="N26" s="145"/>
      <c r="O26" s="145"/>
      <c r="P26" s="145"/>
      <c r="Q26" s="167"/>
      <c r="R26" s="167"/>
      <c r="S26" s="167"/>
      <c r="T26" s="167"/>
      <c r="U26" s="136"/>
      <c r="V26" s="136"/>
      <c r="W26" s="187"/>
      <c r="X26" s="187"/>
      <c r="Y26" s="187"/>
      <c r="Z26" s="187"/>
      <c r="AA26" s="187"/>
      <c r="AB26" s="168"/>
      <c r="AC26" s="132"/>
      <c r="AD26" s="169"/>
      <c r="AE26" s="169"/>
      <c r="AF26" s="131"/>
      <c r="AG26" s="131"/>
      <c r="AH26" s="190"/>
      <c r="AI26" s="174"/>
    </row>
    <row r="27" customHeight="1" spans="1:35">
      <c r="A27" s="136"/>
      <c r="B27" s="145"/>
      <c r="C27" s="145"/>
      <c r="D27" s="145"/>
      <c r="E27" s="145"/>
      <c r="F27" s="145"/>
      <c r="G27" s="145"/>
      <c r="H27" s="145"/>
      <c r="I27" s="145"/>
      <c r="J27" s="145"/>
      <c r="K27" s="145"/>
      <c r="L27" s="145"/>
      <c r="M27" s="145"/>
      <c r="N27" s="145"/>
      <c r="O27" s="145"/>
      <c r="P27" s="145"/>
      <c r="Q27" s="167"/>
      <c r="R27" s="167"/>
      <c r="S27" s="167"/>
      <c r="T27" s="167"/>
      <c r="U27" s="136"/>
      <c r="V27" s="136"/>
      <c r="W27" s="187"/>
      <c r="X27" s="187"/>
      <c r="Y27" s="187"/>
      <c r="Z27" s="187"/>
      <c r="AA27" s="187"/>
      <c r="AB27" s="168"/>
      <c r="AC27" s="132"/>
      <c r="AD27" s="169"/>
      <c r="AE27" s="169"/>
      <c r="AF27" s="131"/>
      <c r="AG27" s="131"/>
      <c r="AH27" s="190"/>
      <c r="AI27" s="174"/>
    </row>
    <row r="28" customHeight="1" spans="1:35">
      <c r="A28" s="136"/>
      <c r="B28" s="145"/>
      <c r="C28" s="145"/>
      <c r="D28" s="145"/>
      <c r="E28" s="145"/>
      <c r="F28" s="145"/>
      <c r="G28" s="145"/>
      <c r="H28" s="145"/>
      <c r="I28" s="145"/>
      <c r="J28" s="145"/>
      <c r="K28" s="145"/>
      <c r="L28" s="145"/>
      <c r="M28" s="145"/>
      <c r="N28" s="145"/>
      <c r="O28" s="145"/>
      <c r="P28" s="145"/>
      <c r="Q28" s="167"/>
      <c r="R28" s="167"/>
      <c r="S28" s="167"/>
      <c r="T28" s="167"/>
      <c r="U28" s="136"/>
      <c r="V28" s="136"/>
      <c r="W28" s="187"/>
      <c r="X28" s="187"/>
      <c r="Y28" s="187"/>
      <c r="Z28" s="187"/>
      <c r="AA28" s="187"/>
      <c r="AB28" s="168"/>
      <c r="AC28" s="132"/>
      <c r="AD28" s="169"/>
      <c r="AE28" s="169"/>
      <c r="AF28" s="131"/>
      <c r="AG28" s="131"/>
      <c r="AH28" s="190"/>
      <c r="AI28" s="174"/>
    </row>
    <row r="29" customHeight="1" spans="1:35">
      <c r="A29" s="136"/>
      <c r="B29" s="145"/>
      <c r="C29" s="145"/>
      <c r="D29" s="145"/>
      <c r="E29" s="145"/>
      <c r="F29" s="145"/>
      <c r="G29" s="145"/>
      <c r="H29" s="145"/>
      <c r="I29" s="145"/>
      <c r="J29" s="145"/>
      <c r="K29" s="145"/>
      <c r="L29" s="145"/>
      <c r="M29" s="145"/>
      <c r="N29" s="145"/>
      <c r="O29" s="145"/>
      <c r="P29" s="145"/>
      <c r="Q29" s="167"/>
      <c r="R29" s="167"/>
      <c r="S29" s="167"/>
      <c r="T29" s="167"/>
      <c r="U29" s="136"/>
      <c r="V29" s="136"/>
      <c r="W29" s="187"/>
      <c r="X29" s="187"/>
      <c r="Y29" s="187"/>
      <c r="Z29" s="187"/>
      <c r="AA29" s="187"/>
      <c r="AB29" s="168"/>
      <c r="AC29" s="132"/>
      <c r="AD29" s="169"/>
      <c r="AE29" s="169"/>
      <c r="AF29" s="131"/>
      <c r="AG29" s="131"/>
      <c r="AH29" s="190"/>
      <c r="AI29" s="174"/>
    </row>
    <row r="30" customHeight="1" spans="1:35">
      <c r="A30" s="136"/>
      <c r="B30" s="145"/>
      <c r="C30" s="145"/>
      <c r="D30" s="145"/>
      <c r="E30" s="145"/>
      <c r="F30" s="145"/>
      <c r="G30" s="145"/>
      <c r="H30" s="145"/>
      <c r="I30" s="145"/>
      <c r="J30" s="145"/>
      <c r="K30" s="145"/>
      <c r="L30" s="145"/>
      <c r="M30" s="145"/>
      <c r="N30" s="145"/>
      <c r="O30" s="145"/>
      <c r="P30" s="145"/>
      <c r="Q30" s="167"/>
      <c r="R30" s="167"/>
      <c r="S30" s="167"/>
      <c r="T30" s="167"/>
      <c r="U30" s="136"/>
      <c r="V30" s="136"/>
      <c r="W30" s="187"/>
      <c r="X30" s="187"/>
      <c r="Y30" s="187"/>
      <c r="Z30" s="187"/>
      <c r="AA30" s="187"/>
      <c r="AB30" s="168"/>
      <c r="AC30" s="132"/>
      <c r="AD30" s="169"/>
      <c r="AE30" s="169"/>
      <c r="AF30" s="131"/>
      <c r="AG30" s="131"/>
      <c r="AH30" s="190"/>
      <c r="AI30" s="174"/>
    </row>
    <row r="31" customHeight="1" spans="1:35">
      <c r="A31" s="136"/>
      <c r="B31" s="145"/>
      <c r="C31" s="145"/>
      <c r="D31" s="145"/>
      <c r="E31" s="145"/>
      <c r="F31" s="145"/>
      <c r="G31" s="145"/>
      <c r="H31" s="145"/>
      <c r="I31" s="145"/>
      <c r="J31" s="145"/>
      <c r="K31" s="145"/>
      <c r="L31" s="145"/>
      <c r="M31" s="145"/>
      <c r="N31" s="145"/>
      <c r="O31" s="145"/>
      <c r="P31" s="145"/>
      <c r="Q31" s="167"/>
      <c r="R31" s="167"/>
      <c r="S31" s="167"/>
      <c r="T31" s="167"/>
      <c r="U31" s="136"/>
      <c r="V31" s="136"/>
      <c r="W31" s="187"/>
      <c r="X31" s="187"/>
      <c r="Y31" s="187"/>
      <c r="Z31" s="187"/>
      <c r="AA31" s="187"/>
      <c r="AB31" s="168"/>
      <c r="AC31" s="132"/>
      <c r="AD31" s="169"/>
      <c r="AE31" s="169"/>
      <c r="AF31" s="131"/>
      <c r="AG31" s="131"/>
      <c r="AH31" s="190"/>
      <c r="AI31" s="174"/>
    </row>
    <row r="32" customHeight="1" spans="1:35">
      <c r="A32" s="136"/>
      <c r="B32" s="145"/>
      <c r="C32" s="145"/>
      <c r="D32" s="145"/>
      <c r="E32" s="145"/>
      <c r="F32" s="145"/>
      <c r="G32" s="145"/>
      <c r="H32" s="145"/>
      <c r="I32" s="145"/>
      <c r="J32" s="145"/>
      <c r="K32" s="145"/>
      <c r="L32" s="145"/>
      <c r="M32" s="145"/>
      <c r="N32" s="145"/>
      <c r="O32" s="145"/>
      <c r="P32" s="145"/>
      <c r="Q32" s="167"/>
      <c r="R32" s="167"/>
      <c r="S32" s="167"/>
      <c r="T32" s="167"/>
      <c r="U32" s="136"/>
      <c r="V32" s="136"/>
      <c r="W32" s="187"/>
      <c r="X32" s="187"/>
      <c r="Y32" s="187"/>
      <c r="Z32" s="187"/>
      <c r="AA32" s="187"/>
      <c r="AB32" s="168"/>
      <c r="AC32" s="132"/>
      <c r="AD32" s="169"/>
      <c r="AE32" s="169"/>
      <c r="AF32" s="131"/>
      <c r="AG32" s="131"/>
      <c r="AH32" s="190"/>
      <c r="AI32" s="174"/>
    </row>
    <row r="33" customHeight="1" spans="1:35">
      <c r="A33" s="136"/>
      <c r="B33" s="145"/>
      <c r="C33" s="145"/>
      <c r="D33" s="145"/>
      <c r="E33" s="145"/>
      <c r="F33" s="145"/>
      <c r="G33" s="145"/>
      <c r="H33" s="145"/>
      <c r="I33" s="145"/>
      <c r="J33" s="145"/>
      <c r="K33" s="145"/>
      <c r="L33" s="145"/>
      <c r="M33" s="145"/>
      <c r="N33" s="145"/>
      <c r="O33" s="145"/>
      <c r="P33" s="145"/>
      <c r="Q33" s="167"/>
      <c r="R33" s="167"/>
      <c r="S33" s="167"/>
      <c r="T33" s="167"/>
      <c r="U33" s="136"/>
      <c r="V33" s="136"/>
      <c r="W33" s="187"/>
      <c r="X33" s="187"/>
      <c r="Y33" s="187"/>
      <c r="Z33" s="187"/>
      <c r="AA33" s="187"/>
      <c r="AB33" s="168"/>
      <c r="AC33" s="132"/>
      <c r="AD33" s="169"/>
      <c r="AE33" s="169"/>
      <c r="AF33" s="131"/>
      <c r="AG33" s="131"/>
      <c r="AH33" s="190"/>
      <c r="AI33" s="174"/>
    </row>
    <row r="34" customHeight="1" spans="1:35">
      <c r="A34" s="136"/>
      <c r="B34" s="145"/>
      <c r="C34" s="145"/>
      <c r="D34" s="145"/>
      <c r="E34" s="145"/>
      <c r="F34" s="145"/>
      <c r="G34" s="145"/>
      <c r="H34" s="145"/>
      <c r="I34" s="145"/>
      <c r="J34" s="145"/>
      <c r="K34" s="145"/>
      <c r="L34" s="145"/>
      <c r="M34" s="145"/>
      <c r="N34" s="145"/>
      <c r="O34" s="145"/>
      <c r="P34" s="145"/>
      <c r="Q34" s="167"/>
      <c r="R34" s="167"/>
      <c r="S34" s="167"/>
      <c r="T34" s="167"/>
      <c r="U34" s="136"/>
      <c r="V34" s="136"/>
      <c r="W34" s="187"/>
      <c r="X34" s="187"/>
      <c r="Y34" s="187"/>
      <c r="Z34" s="187"/>
      <c r="AA34" s="187"/>
      <c r="AB34" s="168"/>
      <c r="AC34" s="132"/>
      <c r="AD34" s="169"/>
      <c r="AE34" s="169"/>
      <c r="AF34" s="131"/>
      <c r="AG34" s="131"/>
      <c r="AH34" s="190"/>
      <c r="AI34" s="174"/>
    </row>
    <row r="35" customHeight="1" spans="1:35">
      <c r="A35" s="136"/>
      <c r="B35" s="145"/>
      <c r="C35" s="145"/>
      <c r="D35" s="145"/>
      <c r="E35" s="145"/>
      <c r="F35" s="145"/>
      <c r="G35" s="145"/>
      <c r="H35" s="145"/>
      <c r="I35" s="145"/>
      <c r="J35" s="145"/>
      <c r="K35" s="145"/>
      <c r="L35" s="145"/>
      <c r="M35" s="145"/>
      <c r="N35" s="145"/>
      <c r="O35" s="145"/>
      <c r="P35" s="145"/>
      <c r="Q35" s="167"/>
      <c r="R35" s="167"/>
      <c r="S35" s="167"/>
      <c r="T35" s="167"/>
      <c r="U35" s="136"/>
      <c r="V35" s="136"/>
      <c r="W35" s="187"/>
      <c r="X35" s="187"/>
      <c r="Y35" s="187"/>
      <c r="Z35" s="187"/>
      <c r="AA35" s="187"/>
      <c r="AB35" s="168"/>
      <c r="AC35" s="132"/>
      <c r="AD35" s="169"/>
      <c r="AE35" s="169"/>
      <c r="AF35" s="131"/>
      <c r="AG35" s="131"/>
      <c r="AH35" s="190"/>
      <c r="AI35" s="174"/>
    </row>
    <row r="36" customHeight="1" spans="1:35">
      <c r="A36" s="136"/>
      <c r="B36" s="145"/>
      <c r="C36" s="145"/>
      <c r="D36" s="145"/>
      <c r="E36" s="145"/>
      <c r="F36" s="145"/>
      <c r="G36" s="145"/>
      <c r="H36" s="145"/>
      <c r="I36" s="145"/>
      <c r="J36" s="145"/>
      <c r="K36" s="145"/>
      <c r="L36" s="145"/>
      <c r="M36" s="145"/>
      <c r="N36" s="145"/>
      <c r="O36" s="145"/>
      <c r="P36" s="145"/>
      <c r="Q36" s="167"/>
      <c r="R36" s="167"/>
      <c r="S36" s="167"/>
      <c r="T36" s="167"/>
      <c r="U36" s="136"/>
      <c r="V36" s="136"/>
      <c r="W36" s="187"/>
      <c r="X36" s="187"/>
      <c r="Y36" s="187"/>
      <c r="Z36" s="187"/>
      <c r="AA36" s="187"/>
      <c r="AB36" s="168"/>
      <c r="AC36" s="132"/>
      <c r="AD36" s="169"/>
      <c r="AE36" s="169"/>
      <c r="AF36" s="131"/>
      <c r="AG36" s="131"/>
      <c r="AH36" s="190"/>
      <c r="AI36" s="174"/>
    </row>
    <row r="37" customHeight="1" spans="1:35">
      <c r="A37" s="136"/>
      <c r="B37" s="145"/>
      <c r="C37" s="145"/>
      <c r="D37" s="145"/>
      <c r="E37" s="145"/>
      <c r="F37" s="145"/>
      <c r="G37" s="145"/>
      <c r="H37" s="145"/>
      <c r="I37" s="145"/>
      <c r="J37" s="145"/>
      <c r="K37" s="145"/>
      <c r="L37" s="145"/>
      <c r="M37" s="145"/>
      <c r="N37" s="145"/>
      <c r="O37" s="145"/>
      <c r="P37" s="145"/>
      <c r="Q37" s="167"/>
      <c r="R37" s="167"/>
      <c r="S37" s="167"/>
      <c r="T37" s="167"/>
      <c r="U37" s="136"/>
      <c r="V37" s="136"/>
      <c r="W37" s="187"/>
      <c r="X37" s="187"/>
      <c r="Y37" s="187"/>
      <c r="Z37" s="187"/>
      <c r="AA37" s="187"/>
      <c r="AB37" s="168"/>
      <c r="AC37" s="132"/>
      <c r="AD37" s="169"/>
      <c r="AE37" s="169"/>
      <c r="AF37" s="131"/>
      <c r="AG37" s="131"/>
      <c r="AH37" s="190"/>
      <c r="AI37" s="174"/>
    </row>
    <row r="38" customHeight="1" spans="1:35">
      <c r="A38" s="136"/>
      <c r="B38" s="145"/>
      <c r="C38" s="145"/>
      <c r="D38" s="145"/>
      <c r="E38" s="145"/>
      <c r="F38" s="145"/>
      <c r="G38" s="145"/>
      <c r="H38" s="145"/>
      <c r="I38" s="145"/>
      <c r="J38" s="145"/>
      <c r="K38" s="145"/>
      <c r="L38" s="145"/>
      <c r="M38" s="145"/>
      <c r="N38" s="145"/>
      <c r="O38" s="145"/>
      <c r="P38" s="145"/>
      <c r="Q38" s="167"/>
      <c r="R38" s="167"/>
      <c r="S38" s="167"/>
      <c r="T38" s="167"/>
      <c r="U38" s="136"/>
      <c r="V38" s="136"/>
      <c r="W38" s="187"/>
      <c r="X38" s="187"/>
      <c r="Y38" s="187"/>
      <c r="Z38" s="187"/>
      <c r="AA38" s="187"/>
      <c r="AB38" s="168"/>
      <c r="AC38" s="132"/>
      <c r="AD38" s="169"/>
      <c r="AE38" s="169"/>
      <c r="AF38" s="131"/>
      <c r="AG38" s="131">
        <f>AF38-AD38</f>
        <v>0</v>
      </c>
      <c r="AH38" s="190" t="str">
        <f t="shared" ref="AH38:AH44" si="2">IF(AD38=0,"",AG38/AD38*100)</f>
        <v/>
      </c>
      <c r="AI38" s="174"/>
    </row>
    <row r="39" customHeight="1" spans="1:35">
      <c r="A39" s="136"/>
      <c r="B39" s="145"/>
      <c r="C39" s="145"/>
      <c r="D39" s="145"/>
      <c r="E39" s="145"/>
      <c r="F39" s="145"/>
      <c r="G39" s="145"/>
      <c r="H39" s="145"/>
      <c r="I39" s="145"/>
      <c r="J39" s="145"/>
      <c r="K39" s="145"/>
      <c r="L39" s="145"/>
      <c r="M39" s="145"/>
      <c r="N39" s="145"/>
      <c r="O39" s="145"/>
      <c r="P39" s="145"/>
      <c r="Q39" s="167"/>
      <c r="R39" s="167"/>
      <c r="S39" s="167"/>
      <c r="T39" s="167"/>
      <c r="U39" s="136"/>
      <c r="V39" s="136"/>
      <c r="W39" s="187"/>
      <c r="X39" s="187"/>
      <c r="Y39" s="187"/>
      <c r="Z39" s="187"/>
      <c r="AA39" s="187"/>
      <c r="AB39" s="168"/>
      <c r="AC39" s="132"/>
      <c r="AD39" s="169"/>
      <c r="AE39" s="169"/>
      <c r="AF39" s="131"/>
      <c r="AG39" s="131">
        <f>AF39-AD39</f>
        <v>0</v>
      </c>
      <c r="AH39" s="190" t="str">
        <f t="shared" si="2"/>
        <v/>
      </c>
      <c r="AI39" s="174"/>
    </row>
    <row r="40" customHeight="1" spans="1:35">
      <c r="A40" s="136"/>
      <c r="B40" s="145"/>
      <c r="C40" s="145"/>
      <c r="D40" s="145"/>
      <c r="E40" s="145"/>
      <c r="F40" s="145"/>
      <c r="G40" s="145"/>
      <c r="H40" s="145"/>
      <c r="I40" s="145"/>
      <c r="J40" s="145"/>
      <c r="K40" s="145"/>
      <c r="L40" s="145"/>
      <c r="M40" s="145"/>
      <c r="N40" s="145"/>
      <c r="O40" s="145"/>
      <c r="P40" s="145"/>
      <c r="Q40" s="167"/>
      <c r="R40" s="167"/>
      <c r="S40" s="167"/>
      <c r="T40" s="167"/>
      <c r="U40" s="136"/>
      <c r="V40" s="136"/>
      <c r="W40" s="187"/>
      <c r="X40" s="187"/>
      <c r="Y40" s="187"/>
      <c r="Z40" s="187"/>
      <c r="AA40" s="187"/>
      <c r="AB40" s="168"/>
      <c r="AC40" s="132"/>
      <c r="AD40" s="169"/>
      <c r="AE40" s="169"/>
      <c r="AF40" s="131"/>
      <c r="AG40" s="131">
        <f>AF40-AD40</f>
        <v>0</v>
      </c>
      <c r="AH40" s="190" t="str">
        <f t="shared" si="2"/>
        <v/>
      </c>
      <c r="AI40" s="174"/>
    </row>
    <row r="41" customHeight="1" spans="1:35">
      <c r="A41" s="136"/>
      <c r="B41" s="145"/>
      <c r="C41" s="145"/>
      <c r="D41" s="145"/>
      <c r="E41" s="145"/>
      <c r="F41" s="145"/>
      <c r="G41" s="145"/>
      <c r="H41" s="145"/>
      <c r="I41" s="145"/>
      <c r="J41" s="145"/>
      <c r="K41" s="145"/>
      <c r="L41" s="145"/>
      <c r="M41" s="145"/>
      <c r="N41" s="145"/>
      <c r="O41" s="145"/>
      <c r="P41" s="145"/>
      <c r="Q41" s="167"/>
      <c r="R41" s="167"/>
      <c r="S41" s="167"/>
      <c r="T41" s="167"/>
      <c r="U41" s="136"/>
      <c r="V41" s="136"/>
      <c r="W41" s="187"/>
      <c r="X41" s="187"/>
      <c r="Y41" s="187"/>
      <c r="Z41" s="187"/>
      <c r="AA41" s="187"/>
      <c r="AB41" s="168"/>
      <c r="AC41" s="132"/>
      <c r="AD41" s="169"/>
      <c r="AE41" s="169"/>
      <c r="AF41" s="131"/>
      <c r="AG41" s="131">
        <f>AF41-AD41</f>
        <v>0</v>
      </c>
      <c r="AH41" s="190" t="str">
        <f t="shared" si="2"/>
        <v/>
      </c>
      <c r="AI41" s="174"/>
    </row>
    <row r="42" customHeight="1" spans="1:35">
      <c r="A42" s="159" t="s">
        <v>1105</v>
      </c>
      <c r="B42" s="159"/>
      <c r="C42" s="177"/>
      <c r="D42" s="177"/>
      <c r="E42" s="177"/>
      <c r="F42" s="177"/>
      <c r="G42" s="177"/>
      <c r="H42" s="177"/>
      <c r="I42" s="177"/>
      <c r="J42" s="177"/>
      <c r="K42" s="177"/>
      <c r="L42" s="177"/>
      <c r="M42" s="177"/>
      <c r="N42" s="177"/>
      <c r="O42" s="177"/>
      <c r="P42" s="177"/>
      <c r="Q42" s="188"/>
      <c r="R42" s="167"/>
      <c r="S42" s="167"/>
      <c r="T42" s="167"/>
      <c r="U42" s="136"/>
      <c r="V42" s="136"/>
      <c r="W42" s="187"/>
      <c r="X42" s="187"/>
      <c r="Y42" s="187"/>
      <c r="Z42" s="187"/>
      <c r="AA42" s="187"/>
      <c r="AB42" s="168">
        <f>SUM(AB7:AB41)</f>
        <v>0</v>
      </c>
      <c r="AC42" s="132"/>
      <c r="AD42" s="169">
        <f>SUM(AD7:AD41)</f>
        <v>0</v>
      </c>
      <c r="AE42" s="169"/>
      <c r="AF42" s="131">
        <f>SUM(AF7:AF41)</f>
        <v>0</v>
      </c>
      <c r="AG42" s="131">
        <f>AF42-AD42</f>
        <v>0</v>
      </c>
      <c r="AH42" s="190" t="str">
        <f t="shared" si="2"/>
        <v/>
      </c>
      <c r="AI42" s="174"/>
    </row>
    <row r="43" customHeight="1" spans="1:35">
      <c r="A43" s="159" t="s">
        <v>1746</v>
      </c>
      <c r="B43" s="159"/>
      <c r="C43" s="177"/>
      <c r="D43" s="177"/>
      <c r="E43" s="177"/>
      <c r="F43" s="177"/>
      <c r="G43" s="177"/>
      <c r="H43" s="177"/>
      <c r="I43" s="177"/>
      <c r="J43" s="177"/>
      <c r="K43" s="177"/>
      <c r="L43" s="177"/>
      <c r="M43" s="177"/>
      <c r="N43" s="177"/>
      <c r="O43" s="177"/>
      <c r="P43" s="177"/>
      <c r="Q43" s="188"/>
      <c r="R43" s="167"/>
      <c r="S43" s="167"/>
      <c r="T43" s="167"/>
      <c r="U43" s="136"/>
      <c r="V43" s="136"/>
      <c r="W43" s="187"/>
      <c r="X43" s="187"/>
      <c r="Y43" s="187"/>
      <c r="Z43" s="187"/>
      <c r="AA43" s="187"/>
      <c r="AB43" s="168"/>
      <c r="AC43" s="132">
        <f>SUM(AC7:AC41)</f>
        <v>0</v>
      </c>
      <c r="AD43" s="169"/>
      <c r="AE43" s="169">
        <f>SUM(AE7:AE41)</f>
        <v>0</v>
      </c>
      <c r="AF43" s="131"/>
      <c r="AG43" s="131"/>
      <c r="AH43" s="190" t="str">
        <f t="shared" si="2"/>
        <v/>
      </c>
      <c r="AI43" s="174"/>
    </row>
    <row r="44" customHeight="1" spans="1:35">
      <c r="A44" s="159" t="s">
        <v>1105</v>
      </c>
      <c r="B44" s="159"/>
      <c r="C44" s="177"/>
      <c r="D44" s="177"/>
      <c r="E44" s="177"/>
      <c r="F44" s="177"/>
      <c r="G44" s="177"/>
      <c r="H44" s="177"/>
      <c r="I44" s="177"/>
      <c r="J44" s="177"/>
      <c r="K44" s="177"/>
      <c r="L44" s="177"/>
      <c r="M44" s="177"/>
      <c r="N44" s="177"/>
      <c r="O44" s="177"/>
      <c r="P44" s="177"/>
      <c r="Q44" s="188"/>
      <c r="R44" s="167"/>
      <c r="S44" s="167"/>
      <c r="T44" s="167"/>
      <c r="U44" s="136"/>
      <c r="V44" s="136"/>
      <c r="W44" s="187"/>
      <c r="X44" s="187"/>
      <c r="Y44" s="187"/>
      <c r="Z44" s="187"/>
      <c r="AA44" s="187"/>
      <c r="AB44" s="168">
        <f>AB42-AC43</f>
        <v>0</v>
      </c>
      <c r="AC44" s="132"/>
      <c r="AD44" s="169">
        <f>AD42-AE43</f>
        <v>0</v>
      </c>
      <c r="AE44" s="169"/>
      <c r="AF44" s="131">
        <f>AF42</f>
        <v>0</v>
      </c>
      <c r="AG44" s="131">
        <f>AF44-AD44</f>
        <v>0</v>
      </c>
      <c r="AH44" s="190" t="str">
        <f t="shared" si="2"/>
        <v/>
      </c>
      <c r="AI44" s="174"/>
    </row>
    <row r="45" customHeight="1" spans="1:32">
      <c r="A45" s="160" t="e">
        <f>#REF!&amp;#REF!</f>
        <v>#REF!</v>
      </c>
      <c r="AF45" s="126" t="e">
        <f>"评估人员："&amp;#REF!</f>
        <v>#REF!</v>
      </c>
    </row>
    <row r="46" customHeight="1" spans="1:1">
      <c r="A46" s="160" t="e">
        <f>CONCATENATE(#REF!,#REF!,#REF!,#REF!,#REF!,#REF!,#REF!)</f>
        <v>#REF!</v>
      </c>
    </row>
    <row r="48" customHeight="1" spans="30:30">
      <c r="AD48" s="172">
        <f>AD11+AD14</f>
        <v>0</v>
      </c>
    </row>
    <row r="49" customHeight="1" spans="30:30">
      <c r="AD49" s="172">
        <f>SUM(AD25:AD27)</f>
        <v>0</v>
      </c>
    </row>
  </sheetData>
  <mergeCells count="33">
    <mergeCell ref="A2:AI2"/>
    <mergeCell ref="A3:AI3"/>
    <mergeCell ref="D5:H5"/>
    <mergeCell ref="A5:A6"/>
    <mergeCell ref="B5:B6"/>
    <mergeCell ref="C5:C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s>
  <hyperlinks>
    <hyperlink ref="A1" location="索引目录!E56" display="返回索引页"/>
    <hyperlink ref="B1" location="在建工程汇总!B6" display="返回"/>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Roman,常规"4-7-1
&amp;"宋体,常规"共&amp;"Times New Roman,常规"&amp;N&amp;"宋体,常规"页第&amp;"Times New Roman,常规"&amp;P&amp;"宋体,常规"页</oddHeader>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6"/>
  <sheetViews>
    <sheetView topLeftCell="A25" workbookViewId="0">
      <selection activeCell="H14" sqref="H14"/>
    </sheetView>
  </sheetViews>
  <sheetFormatPr defaultColWidth="9" defaultRowHeight="15.75" customHeight="1"/>
  <cols>
    <col min="1" max="1" width="4.6" customWidth="1"/>
    <col min="2" max="2" width="11.1" hidden="1" customWidth="1" outlineLevel="1"/>
    <col min="3" max="3" width="27" customWidth="1" collapsed="1"/>
    <col min="4" max="4" width="11.1" customWidth="1"/>
    <col min="5" max="5" width="5" customWidth="1"/>
    <col min="6" max="6" width="5.4" customWidth="1"/>
    <col min="7" max="7" width="5.1" customWidth="1"/>
    <col min="8" max="8" width="6.1" customWidth="1"/>
    <col min="9" max="9" width="5.1" hidden="1" customWidth="1" outlineLevel="1"/>
    <col min="10" max="10" width="12.9" hidden="1" customWidth="1" outlineLevel="1"/>
    <col min="11" max="11" width="9" outlineLevel="1"/>
    <col min="12" max="12" width="7.9" customWidth="1" outlineLevel="1"/>
    <col min="13" max="13" width="7.1" customWidth="1" outlineLevel="1"/>
    <col min="14" max="15" width="11" customWidth="1" outlineLevel="1"/>
    <col min="18" max="18" width="7.9" customWidth="1"/>
    <col min="19" max="19" width="11.6" customWidth="1"/>
    <col min="20" max="20" width="9.1" customWidth="1"/>
    <col min="22" max="22" width="8.5" customWidth="1"/>
    <col min="23" max="23" width="7.1" customWidth="1"/>
    <col min="25" max="25" width="8.9" customWidth="1"/>
    <col min="26" max="26" width="6.1" customWidth="1"/>
    <col min="27" max="27" width="11.5" hidden="1" customWidth="1"/>
    <col min="28" max="28" width="9.5" customWidth="1"/>
  </cols>
  <sheetData>
    <row r="1" spans="1:28">
      <c r="A1" s="150" t="s">
        <v>421</v>
      </c>
      <c r="B1" s="151" t="s">
        <v>462</v>
      </c>
      <c r="C1" s="151"/>
      <c r="D1" s="151"/>
      <c r="E1" s="151"/>
      <c r="F1" s="151"/>
      <c r="G1" s="151"/>
      <c r="H1" s="151"/>
      <c r="I1" s="125"/>
      <c r="J1" s="125"/>
      <c r="K1" s="125"/>
      <c r="L1" s="125"/>
      <c r="M1" s="125"/>
      <c r="N1" s="125"/>
      <c r="O1" s="125"/>
      <c r="P1" s="125"/>
      <c r="Q1" s="125"/>
      <c r="R1" s="125"/>
      <c r="S1" s="125"/>
      <c r="T1" s="125"/>
      <c r="U1" s="125"/>
      <c r="V1" s="125"/>
      <c r="W1" s="125"/>
      <c r="X1" s="125"/>
      <c r="Y1" s="125"/>
      <c r="Z1" s="125"/>
      <c r="AA1" s="125"/>
      <c r="AB1" s="125"/>
    </row>
    <row r="2" ht="30" customHeight="1" spans="1:28">
      <c r="A2" s="152" t="s">
        <v>1747</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row>
    <row r="3" ht="14.1" customHeight="1" spans="1:28">
      <c r="A3" s="153" t="e">
        <f>CONCATENATE(#REF!,#REF!,#REF!,#REF!,#REF!,#REF!,#REF!)</f>
        <v>#REF!</v>
      </c>
      <c r="B3" s="153"/>
      <c r="C3" s="153"/>
      <c r="D3" s="153"/>
      <c r="E3" s="153"/>
      <c r="F3" s="153"/>
      <c r="G3" s="153"/>
      <c r="H3" s="153"/>
      <c r="I3" s="153"/>
      <c r="J3" s="153"/>
      <c r="K3" s="153"/>
      <c r="L3" s="153"/>
      <c r="M3" s="153"/>
      <c r="N3" s="153"/>
      <c r="O3" s="153"/>
      <c r="P3" s="153"/>
      <c r="Q3" s="153"/>
      <c r="R3" s="153"/>
      <c r="S3" s="170"/>
      <c r="T3" s="170"/>
      <c r="U3" s="170"/>
      <c r="V3" s="170"/>
      <c r="W3" s="170"/>
      <c r="X3" s="170"/>
      <c r="Y3" s="170"/>
      <c r="Z3" s="170"/>
      <c r="AA3" s="170"/>
      <c r="AB3" s="170"/>
    </row>
    <row r="4" spans="1:28">
      <c r="A4" s="154" t="e">
        <f>#REF!&amp;#REF!</f>
        <v>#REF!</v>
      </c>
      <c r="AA4" s="173" t="s">
        <v>464</v>
      </c>
      <c r="AB4" s="173" t="s">
        <v>464</v>
      </c>
    </row>
    <row r="5" ht="18" customHeight="1" spans="1:28">
      <c r="A5" s="155" t="s">
        <v>465</v>
      </c>
      <c r="B5" s="155" t="s">
        <v>572</v>
      </c>
      <c r="C5" s="155" t="s">
        <v>847</v>
      </c>
      <c r="D5" s="155" t="s">
        <v>721</v>
      </c>
      <c r="E5" s="155" t="s">
        <v>707</v>
      </c>
      <c r="F5" s="156" t="s">
        <v>714</v>
      </c>
      <c r="G5" s="157" t="s">
        <v>959</v>
      </c>
      <c r="H5" s="157" t="s">
        <v>960</v>
      </c>
      <c r="I5" s="155" t="s">
        <v>1734</v>
      </c>
      <c r="J5" s="155" t="s">
        <v>1748</v>
      </c>
      <c r="K5" s="161" t="s">
        <v>426</v>
      </c>
      <c r="L5" s="161"/>
      <c r="M5" s="161"/>
      <c r="N5" s="161"/>
      <c r="O5" s="162"/>
      <c r="P5" s="163" t="s">
        <v>1749</v>
      </c>
      <c r="Q5" s="163"/>
      <c r="R5" s="163"/>
      <c r="S5" s="163"/>
      <c r="T5" s="166"/>
      <c r="U5" s="161" t="s">
        <v>427</v>
      </c>
      <c r="V5" s="161"/>
      <c r="W5" s="161"/>
      <c r="X5" s="161"/>
      <c r="Y5" s="155" t="s">
        <v>428</v>
      </c>
      <c r="Z5" s="161" t="s">
        <v>469</v>
      </c>
      <c r="AA5" s="161" t="s">
        <v>577</v>
      </c>
      <c r="AB5" s="161" t="s">
        <v>577</v>
      </c>
    </row>
    <row r="6" ht="18" customHeight="1" spans="1:28">
      <c r="A6" s="155"/>
      <c r="B6" s="155"/>
      <c r="C6" s="155"/>
      <c r="D6" s="155"/>
      <c r="E6" s="155"/>
      <c r="F6" s="158"/>
      <c r="G6" s="157"/>
      <c r="H6" s="157"/>
      <c r="I6" s="155"/>
      <c r="J6" s="155"/>
      <c r="K6" s="161" t="s">
        <v>1750</v>
      </c>
      <c r="L6" s="161" t="s">
        <v>1751</v>
      </c>
      <c r="M6" s="161" t="s">
        <v>1752</v>
      </c>
      <c r="N6" s="164" t="s">
        <v>1745</v>
      </c>
      <c r="O6" s="165" t="s">
        <v>600</v>
      </c>
      <c r="P6" s="166" t="s">
        <v>1750</v>
      </c>
      <c r="Q6" s="161" t="s">
        <v>1751</v>
      </c>
      <c r="R6" s="161" t="s">
        <v>1752</v>
      </c>
      <c r="S6" s="161" t="s">
        <v>1745</v>
      </c>
      <c r="T6" s="161" t="s">
        <v>600</v>
      </c>
      <c r="U6" s="161" t="s">
        <v>1750</v>
      </c>
      <c r="V6" s="161" t="s">
        <v>1751</v>
      </c>
      <c r="W6" s="161" t="s">
        <v>1752</v>
      </c>
      <c r="X6" s="161" t="s">
        <v>1745</v>
      </c>
      <c r="Y6" s="155" t="e">
        <f>IF(#REF!=0,"",(W6-#REF!)/#REF!*100)</f>
        <v>#REF!</v>
      </c>
      <c r="Z6" s="161"/>
      <c r="AA6" s="161"/>
      <c r="AB6" s="161"/>
    </row>
    <row r="7" ht="20.25" customHeight="1" spans="1:28">
      <c r="A7" s="136"/>
      <c r="B7" s="145"/>
      <c r="C7" s="145"/>
      <c r="D7" s="145"/>
      <c r="E7" s="145"/>
      <c r="F7" s="145"/>
      <c r="G7" s="145"/>
      <c r="H7" s="145"/>
      <c r="I7" s="167"/>
      <c r="J7" s="167"/>
      <c r="K7" s="131"/>
      <c r="L7" s="131"/>
      <c r="M7" s="131"/>
      <c r="N7" s="168"/>
      <c r="O7" s="132"/>
      <c r="P7" s="131"/>
      <c r="Q7" s="131"/>
      <c r="R7" s="131"/>
      <c r="S7" s="131"/>
      <c r="T7" s="171"/>
      <c r="U7" s="131"/>
      <c r="V7" s="131"/>
      <c r="W7" s="131"/>
      <c r="X7" s="168">
        <f>SUM(U7:W7)</f>
        <v>0</v>
      </c>
      <c r="Y7" s="131">
        <f>X7-S7</f>
        <v>0</v>
      </c>
      <c r="Z7" s="131" t="str">
        <f>IF(S7=0,"",Y7/S7*100)</f>
        <v/>
      </c>
      <c r="AA7" s="131"/>
      <c r="AB7" s="131"/>
    </row>
    <row r="8" ht="20.25" customHeight="1" spans="1:28">
      <c r="A8" s="136"/>
      <c r="B8" s="145"/>
      <c r="C8" s="145"/>
      <c r="D8" s="145"/>
      <c r="E8" s="145"/>
      <c r="F8" s="145"/>
      <c r="G8" s="145"/>
      <c r="H8" s="145"/>
      <c r="I8" s="167"/>
      <c r="J8" s="167"/>
      <c r="K8" s="131"/>
      <c r="L8" s="131"/>
      <c r="M8" s="131"/>
      <c r="N8" s="168"/>
      <c r="O8" s="132"/>
      <c r="P8" s="131"/>
      <c r="Q8" s="131"/>
      <c r="R8" s="131"/>
      <c r="S8" s="131"/>
      <c r="T8" s="171"/>
      <c r="U8" s="131"/>
      <c r="V8" s="131"/>
      <c r="W8" s="131"/>
      <c r="X8" s="168">
        <f>SUM(U8:W8)</f>
        <v>0</v>
      </c>
      <c r="Y8" s="131">
        <f>X8-S8</f>
        <v>0</v>
      </c>
      <c r="Z8" s="131" t="str">
        <f>IF(S8=0,"",Y8/S8*100)</f>
        <v/>
      </c>
      <c r="AA8" s="131"/>
      <c r="AB8" s="131"/>
    </row>
    <row r="9" ht="20.25" customHeight="1" spans="1:28">
      <c r="A9" s="136"/>
      <c r="B9" s="145"/>
      <c r="C9" s="145"/>
      <c r="D9" s="145"/>
      <c r="E9" s="145"/>
      <c r="F9" s="145"/>
      <c r="G9" s="145"/>
      <c r="H9" s="145"/>
      <c r="I9" s="167"/>
      <c r="J9" s="167"/>
      <c r="K9" s="131"/>
      <c r="L9" s="131"/>
      <c r="M9" s="131"/>
      <c r="N9" s="168"/>
      <c r="O9" s="132"/>
      <c r="P9" s="169"/>
      <c r="Q9" s="131"/>
      <c r="R9" s="131"/>
      <c r="S9" s="131"/>
      <c r="T9" s="171"/>
      <c r="U9" s="131"/>
      <c r="V9" s="131"/>
      <c r="W9" s="131"/>
      <c r="X9" s="168">
        <f t="shared" ref="X9:X26" si="0">SUM(U9:W9)</f>
        <v>0</v>
      </c>
      <c r="Y9" s="131">
        <f t="shared" ref="Y9:Y33" si="1">X9-S9</f>
        <v>0</v>
      </c>
      <c r="Z9" s="131" t="str">
        <f t="shared" ref="Z9:Z26" si="2">IF(S9=0,"",Y9/S9*100)</f>
        <v/>
      </c>
      <c r="AA9" s="174"/>
      <c r="AB9" s="174"/>
    </row>
    <row r="10" ht="20.25" customHeight="1" spans="1:28">
      <c r="A10" s="136"/>
      <c r="B10" s="145"/>
      <c r="C10" s="145"/>
      <c r="D10" s="145"/>
      <c r="E10" s="145"/>
      <c r="F10" s="145"/>
      <c r="G10" s="145"/>
      <c r="H10" s="145"/>
      <c r="I10" s="167"/>
      <c r="J10" s="167"/>
      <c r="K10" s="131"/>
      <c r="L10" s="131"/>
      <c r="M10" s="131"/>
      <c r="N10" s="168"/>
      <c r="O10" s="132"/>
      <c r="P10" s="169"/>
      <c r="Q10" s="131"/>
      <c r="R10" s="131"/>
      <c r="S10" s="131"/>
      <c r="T10" s="171"/>
      <c r="U10" s="131"/>
      <c r="V10" s="131"/>
      <c r="W10" s="131"/>
      <c r="X10" s="168">
        <f t="shared" si="0"/>
        <v>0</v>
      </c>
      <c r="Y10" s="131">
        <f t="shared" si="1"/>
        <v>0</v>
      </c>
      <c r="Z10" s="131" t="str">
        <f t="shared" si="2"/>
        <v/>
      </c>
      <c r="AA10" s="174"/>
      <c r="AB10" s="174"/>
    </row>
    <row r="11" ht="20.25" customHeight="1" spans="1:28">
      <c r="A11" s="136"/>
      <c r="B11" s="145"/>
      <c r="C11" s="145"/>
      <c r="D11" s="145"/>
      <c r="E11" s="145"/>
      <c r="F11" s="145"/>
      <c r="G11" s="145"/>
      <c r="H11" s="145"/>
      <c r="I11" s="167"/>
      <c r="J11" s="167"/>
      <c r="K11" s="131"/>
      <c r="L11" s="131"/>
      <c r="M11" s="131"/>
      <c r="N11" s="168"/>
      <c r="O11" s="132"/>
      <c r="P11" s="169"/>
      <c r="Q11" s="131"/>
      <c r="R11" s="131"/>
      <c r="S11" s="131"/>
      <c r="T11" s="171"/>
      <c r="U11" s="131"/>
      <c r="V11" s="131"/>
      <c r="W11" s="131"/>
      <c r="X11" s="168">
        <f t="shared" si="0"/>
        <v>0</v>
      </c>
      <c r="Y11" s="131">
        <f t="shared" si="1"/>
        <v>0</v>
      </c>
      <c r="Z11" s="131" t="str">
        <f t="shared" si="2"/>
        <v/>
      </c>
      <c r="AA11" s="174"/>
      <c r="AB11" s="11"/>
    </row>
    <row r="12" ht="20.25" customHeight="1" spans="1:28">
      <c r="A12" s="136"/>
      <c r="B12" s="145"/>
      <c r="C12" s="145"/>
      <c r="D12" s="145"/>
      <c r="E12" s="145"/>
      <c r="F12" s="145"/>
      <c r="G12" s="145"/>
      <c r="H12" s="145"/>
      <c r="I12" s="167"/>
      <c r="J12" s="167"/>
      <c r="K12" s="131"/>
      <c r="L12" s="131"/>
      <c r="M12" s="131"/>
      <c r="N12" s="168"/>
      <c r="O12" s="132"/>
      <c r="P12" s="169"/>
      <c r="Q12" s="131"/>
      <c r="R12" s="131"/>
      <c r="S12" s="131"/>
      <c r="T12" s="171"/>
      <c r="U12" s="131"/>
      <c r="V12" s="131"/>
      <c r="W12" s="131"/>
      <c r="X12" s="168"/>
      <c r="Y12" s="131">
        <f t="shared" si="1"/>
        <v>0</v>
      </c>
      <c r="Z12" s="131" t="str">
        <f t="shared" si="2"/>
        <v/>
      </c>
      <c r="AA12" s="174"/>
      <c r="AB12" s="11"/>
    </row>
    <row r="13" ht="20.25" customHeight="1" spans="1:28">
      <c r="A13" s="136"/>
      <c r="B13" s="145"/>
      <c r="C13" s="145"/>
      <c r="D13" s="145"/>
      <c r="E13" s="145"/>
      <c r="F13" s="145"/>
      <c r="G13" s="145"/>
      <c r="H13" s="145"/>
      <c r="I13" s="167"/>
      <c r="J13" s="167"/>
      <c r="K13" s="131"/>
      <c r="L13" s="131"/>
      <c r="M13" s="131"/>
      <c r="N13" s="168"/>
      <c r="O13" s="132"/>
      <c r="P13" s="169"/>
      <c r="Q13" s="131"/>
      <c r="R13" s="131"/>
      <c r="S13" s="131"/>
      <c r="T13" s="171"/>
      <c r="U13" s="131"/>
      <c r="V13" s="131"/>
      <c r="W13" s="131"/>
      <c r="X13" s="168">
        <f t="shared" si="0"/>
        <v>0</v>
      </c>
      <c r="Y13" s="131">
        <f t="shared" si="1"/>
        <v>0</v>
      </c>
      <c r="Z13" s="131" t="str">
        <f t="shared" si="2"/>
        <v/>
      </c>
      <c r="AA13" s="174"/>
      <c r="AB13" s="11"/>
    </row>
    <row r="14" ht="20.25" customHeight="1" spans="1:28">
      <c r="A14" s="136"/>
      <c r="B14" s="145"/>
      <c r="C14" s="145"/>
      <c r="D14" s="145"/>
      <c r="E14" s="145"/>
      <c r="F14" s="145"/>
      <c r="G14" s="145"/>
      <c r="H14" s="145"/>
      <c r="I14" s="167"/>
      <c r="J14" s="167"/>
      <c r="K14" s="131"/>
      <c r="L14" s="131"/>
      <c r="M14" s="131"/>
      <c r="N14" s="168"/>
      <c r="O14" s="132"/>
      <c r="P14" s="169"/>
      <c r="Q14" s="131"/>
      <c r="R14" s="131"/>
      <c r="S14" s="131"/>
      <c r="T14" s="171"/>
      <c r="U14" s="131"/>
      <c r="V14" s="131"/>
      <c r="W14" s="131"/>
      <c r="X14" s="168">
        <f t="shared" si="0"/>
        <v>0</v>
      </c>
      <c r="Y14" s="131">
        <f t="shared" si="1"/>
        <v>0</v>
      </c>
      <c r="Z14" s="131" t="str">
        <f t="shared" si="2"/>
        <v/>
      </c>
      <c r="AA14" s="174"/>
      <c r="AB14" s="11"/>
    </row>
    <row r="15" ht="20.25" customHeight="1" spans="1:28">
      <c r="A15" s="136"/>
      <c r="B15" s="145"/>
      <c r="C15" s="145"/>
      <c r="D15" s="145"/>
      <c r="E15" s="145"/>
      <c r="F15" s="145"/>
      <c r="G15" s="145"/>
      <c r="H15" s="145"/>
      <c r="I15" s="167"/>
      <c r="J15" s="167"/>
      <c r="K15" s="131"/>
      <c r="L15" s="131"/>
      <c r="M15" s="131"/>
      <c r="N15" s="168"/>
      <c r="O15" s="132"/>
      <c r="P15" s="169"/>
      <c r="Q15" s="131"/>
      <c r="R15" s="131"/>
      <c r="S15" s="131"/>
      <c r="T15" s="171"/>
      <c r="U15" s="131"/>
      <c r="V15" s="131"/>
      <c r="W15" s="131"/>
      <c r="X15" s="168">
        <f t="shared" si="0"/>
        <v>0</v>
      </c>
      <c r="Y15" s="131">
        <f t="shared" si="1"/>
        <v>0</v>
      </c>
      <c r="Z15" s="131" t="str">
        <f t="shared" si="2"/>
        <v/>
      </c>
      <c r="AA15" s="174"/>
      <c r="AB15" s="174"/>
    </row>
    <row r="16" ht="20.25" customHeight="1" spans="1:28">
      <c r="A16" s="136"/>
      <c r="B16" s="145"/>
      <c r="C16" s="145"/>
      <c r="D16" s="145"/>
      <c r="E16" s="145"/>
      <c r="F16" s="145"/>
      <c r="G16" s="145"/>
      <c r="H16" s="145"/>
      <c r="I16" s="167"/>
      <c r="J16" s="167"/>
      <c r="K16" s="131"/>
      <c r="L16" s="131"/>
      <c r="M16" s="131"/>
      <c r="N16" s="168"/>
      <c r="O16" s="132"/>
      <c r="P16" s="169"/>
      <c r="Q16" s="131"/>
      <c r="R16" s="131"/>
      <c r="S16" s="131"/>
      <c r="T16" s="171"/>
      <c r="U16" s="131"/>
      <c r="V16" s="131"/>
      <c r="W16" s="131"/>
      <c r="X16" s="168">
        <f t="shared" si="0"/>
        <v>0</v>
      </c>
      <c r="Y16" s="131">
        <f t="shared" si="1"/>
        <v>0</v>
      </c>
      <c r="Z16" s="131" t="str">
        <f t="shared" si="2"/>
        <v/>
      </c>
      <c r="AA16" s="174"/>
      <c r="AB16" s="174"/>
    </row>
    <row r="17" ht="20.25" customHeight="1" spans="1:28">
      <c r="A17" s="136"/>
      <c r="B17" s="145"/>
      <c r="C17" s="145"/>
      <c r="D17" s="145"/>
      <c r="E17" s="145"/>
      <c r="F17" s="145"/>
      <c r="G17" s="145"/>
      <c r="H17" s="145"/>
      <c r="I17" s="167"/>
      <c r="J17" s="167"/>
      <c r="K17" s="131"/>
      <c r="L17" s="131"/>
      <c r="M17" s="131"/>
      <c r="N17" s="168"/>
      <c r="O17" s="132"/>
      <c r="P17" s="169"/>
      <c r="Q17" s="131"/>
      <c r="R17" s="131"/>
      <c r="S17" s="131"/>
      <c r="T17" s="171"/>
      <c r="U17" s="131"/>
      <c r="V17" s="131"/>
      <c r="W17" s="131"/>
      <c r="X17" s="168">
        <f t="shared" si="0"/>
        <v>0</v>
      </c>
      <c r="Y17" s="131">
        <f t="shared" si="1"/>
        <v>0</v>
      </c>
      <c r="Z17" s="131" t="str">
        <f t="shared" si="2"/>
        <v/>
      </c>
      <c r="AA17" s="174"/>
      <c r="AB17" s="174"/>
    </row>
    <row r="18" ht="20.25" customHeight="1" spans="1:28">
      <c r="A18" s="136"/>
      <c r="B18" s="145"/>
      <c r="C18" s="145"/>
      <c r="D18" s="145"/>
      <c r="E18" s="145"/>
      <c r="F18" s="145"/>
      <c r="G18" s="145"/>
      <c r="H18" s="145"/>
      <c r="I18" s="167"/>
      <c r="J18" s="167"/>
      <c r="K18" s="131"/>
      <c r="L18" s="131"/>
      <c r="M18" s="131"/>
      <c r="N18" s="168"/>
      <c r="O18" s="132"/>
      <c r="P18" s="169"/>
      <c r="Q18" s="131"/>
      <c r="R18" s="131"/>
      <c r="S18" s="131"/>
      <c r="T18" s="171"/>
      <c r="U18" s="131"/>
      <c r="V18" s="131"/>
      <c r="W18" s="131"/>
      <c r="X18" s="168">
        <f t="shared" si="0"/>
        <v>0</v>
      </c>
      <c r="Y18" s="131">
        <f t="shared" si="1"/>
        <v>0</v>
      </c>
      <c r="Z18" s="131" t="str">
        <f t="shared" si="2"/>
        <v/>
      </c>
      <c r="AA18" s="174"/>
      <c r="AB18" s="174"/>
    </row>
    <row r="19" ht="20.25" customHeight="1" spans="1:28">
      <c r="A19" s="136"/>
      <c r="B19" s="145"/>
      <c r="C19" s="145"/>
      <c r="D19" s="145"/>
      <c r="E19" s="145"/>
      <c r="F19" s="145"/>
      <c r="G19" s="145"/>
      <c r="H19" s="145"/>
      <c r="I19" s="167"/>
      <c r="J19" s="167"/>
      <c r="K19" s="131"/>
      <c r="L19" s="131"/>
      <c r="M19" s="131"/>
      <c r="N19" s="168"/>
      <c r="O19" s="132"/>
      <c r="P19" s="169"/>
      <c r="Q19" s="131"/>
      <c r="R19" s="131"/>
      <c r="S19" s="131"/>
      <c r="T19" s="171"/>
      <c r="U19" s="131"/>
      <c r="V19" s="131"/>
      <c r="W19" s="131"/>
      <c r="X19" s="168">
        <f t="shared" si="0"/>
        <v>0</v>
      </c>
      <c r="Y19" s="131">
        <f t="shared" si="1"/>
        <v>0</v>
      </c>
      <c r="Z19" s="131" t="str">
        <f t="shared" si="2"/>
        <v/>
      </c>
      <c r="AA19" s="174"/>
      <c r="AB19" s="174"/>
    </row>
    <row r="20" ht="20.25" customHeight="1" spans="1:28">
      <c r="A20" s="136"/>
      <c r="B20" s="145"/>
      <c r="C20" s="145"/>
      <c r="D20" s="145"/>
      <c r="E20" s="145"/>
      <c r="F20" s="145"/>
      <c r="G20" s="145"/>
      <c r="H20" s="145"/>
      <c r="I20" s="167"/>
      <c r="J20" s="167"/>
      <c r="K20" s="131"/>
      <c r="L20" s="131"/>
      <c r="M20" s="131"/>
      <c r="N20" s="168"/>
      <c r="O20" s="132"/>
      <c r="P20" s="169"/>
      <c r="Q20" s="131"/>
      <c r="R20" s="131"/>
      <c r="S20" s="131"/>
      <c r="T20" s="171"/>
      <c r="U20" s="131"/>
      <c r="V20" s="131"/>
      <c r="W20" s="131"/>
      <c r="X20" s="168">
        <f t="shared" si="0"/>
        <v>0</v>
      </c>
      <c r="Y20" s="131">
        <f t="shared" si="1"/>
        <v>0</v>
      </c>
      <c r="Z20" s="131" t="str">
        <f t="shared" si="2"/>
        <v/>
      </c>
      <c r="AA20" s="174"/>
      <c r="AB20" s="174"/>
    </row>
    <row r="21" ht="20.25" customHeight="1" spans="1:28">
      <c r="A21" s="136"/>
      <c r="B21" s="145"/>
      <c r="C21" s="145"/>
      <c r="D21" s="145"/>
      <c r="E21" s="145"/>
      <c r="F21" s="145"/>
      <c r="G21" s="145"/>
      <c r="H21" s="145"/>
      <c r="I21" s="167"/>
      <c r="J21" s="167"/>
      <c r="K21" s="131"/>
      <c r="L21" s="131"/>
      <c r="M21" s="131"/>
      <c r="N21" s="168"/>
      <c r="O21" s="132"/>
      <c r="P21" s="169"/>
      <c r="Q21" s="131"/>
      <c r="R21" s="131"/>
      <c r="S21" s="131"/>
      <c r="T21" s="171"/>
      <c r="U21" s="131"/>
      <c r="V21" s="131"/>
      <c r="W21" s="131"/>
      <c r="X21" s="168">
        <f t="shared" si="0"/>
        <v>0</v>
      </c>
      <c r="Y21" s="131">
        <f t="shared" si="1"/>
        <v>0</v>
      </c>
      <c r="Z21" s="131" t="str">
        <f t="shared" si="2"/>
        <v/>
      </c>
      <c r="AA21" s="174"/>
      <c r="AB21" s="174"/>
    </row>
    <row r="22" ht="20.25" customHeight="1" spans="1:28">
      <c r="A22" s="136"/>
      <c r="B22" s="145"/>
      <c r="C22" s="145"/>
      <c r="D22" s="145"/>
      <c r="E22" s="145"/>
      <c r="F22" s="145"/>
      <c r="G22" s="145"/>
      <c r="H22" s="145"/>
      <c r="I22" s="167"/>
      <c r="J22" s="167"/>
      <c r="K22" s="131"/>
      <c r="L22" s="131"/>
      <c r="M22" s="131"/>
      <c r="N22" s="168"/>
      <c r="O22" s="132"/>
      <c r="P22" s="169"/>
      <c r="Q22" s="131"/>
      <c r="R22" s="131"/>
      <c r="S22" s="131"/>
      <c r="T22" s="171"/>
      <c r="U22" s="131"/>
      <c r="V22" s="131"/>
      <c r="W22" s="131"/>
      <c r="X22" s="168">
        <f t="shared" si="0"/>
        <v>0</v>
      </c>
      <c r="Y22" s="131">
        <f t="shared" si="1"/>
        <v>0</v>
      </c>
      <c r="Z22" s="131" t="str">
        <f t="shared" si="2"/>
        <v/>
      </c>
      <c r="AA22" s="174"/>
      <c r="AB22" s="174"/>
    </row>
    <row r="23" ht="20.25" customHeight="1" spans="1:28">
      <c r="A23" s="136"/>
      <c r="B23" s="145"/>
      <c r="C23" s="145"/>
      <c r="D23" s="145"/>
      <c r="E23" s="145"/>
      <c r="F23" s="145"/>
      <c r="G23" s="145"/>
      <c r="H23" s="145"/>
      <c r="I23" s="167"/>
      <c r="J23" s="167"/>
      <c r="K23" s="131"/>
      <c r="L23" s="131"/>
      <c r="M23" s="131"/>
      <c r="N23" s="168"/>
      <c r="O23" s="132"/>
      <c r="P23" s="169"/>
      <c r="Q23" s="131"/>
      <c r="R23" s="131"/>
      <c r="S23" s="131"/>
      <c r="T23" s="171"/>
      <c r="U23" s="131"/>
      <c r="V23" s="131"/>
      <c r="W23" s="131"/>
      <c r="X23" s="168">
        <f t="shared" si="0"/>
        <v>0</v>
      </c>
      <c r="Y23" s="131">
        <f t="shared" si="1"/>
        <v>0</v>
      </c>
      <c r="Z23" s="131" t="str">
        <f t="shared" si="2"/>
        <v/>
      </c>
      <c r="AA23" s="174"/>
      <c r="AB23" s="174"/>
    </row>
    <row r="24" ht="20.25" customHeight="1" spans="1:28">
      <c r="A24" s="136"/>
      <c r="B24" s="145"/>
      <c r="C24" s="145"/>
      <c r="D24" s="145"/>
      <c r="E24" s="145"/>
      <c r="F24" s="145"/>
      <c r="G24" s="145"/>
      <c r="H24" s="145"/>
      <c r="I24" s="167"/>
      <c r="J24" s="167"/>
      <c r="K24" s="131"/>
      <c r="L24" s="131"/>
      <c r="M24" s="131"/>
      <c r="N24" s="168"/>
      <c r="O24" s="132"/>
      <c r="P24" s="169"/>
      <c r="Q24" s="131"/>
      <c r="R24" s="131"/>
      <c r="S24" s="131"/>
      <c r="T24" s="171"/>
      <c r="U24" s="131"/>
      <c r="V24" s="131"/>
      <c r="W24" s="131"/>
      <c r="X24" s="168">
        <f t="shared" si="0"/>
        <v>0</v>
      </c>
      <c r="Y24" s="131">
        <f t="shared" si="1"/>
        <v>0</v>
      </c>
      <c r="Z24" s="131" t="str">
        <f t="shared" si="2"/>
        <v/>
      </c>
      <c r="AA24" s="174"/>
      <c r="AB24" s="174"/>
    </row>
    <row r="25" ht="20.25" customHeight="1" spans="1:28">
      <c r="A25" s="136"/>
      <c r="B25" s="145"/>
      <c r="C25" s="145"/>
      <c r="D25" s="145"/>
      <c r="E25" s="145"/>
      <c r="F25" s="145"/>
      <c r="G25" s="145"/>
      <c r="H25" s="145"/>
      <c r="I25" s="167"/>
      <c r="J25" s="167"/>
      <c r="K25" s="131"/>
      <c r="L25" s="131"/>
      <c r="M25" s="131"/>
      <c r="N25" s="168"/>
      <c r="O25" s="132"/>
      <c r="P25" s="169"/>
      <c r="Q25" s="131"/>
      <c r="R25" s="131"/>
      <c r="S25" s="131"/>
      <c r="T25" s="171"/>
      <c r="U25" s="131"/>
      <c r="V25" s="131"/>
      <c r="W25" s="131"/>
      <c r="X25" s="168">
        <f t="shared" si="0"/>
        <v>0</v>
      </c>
      <c r="Y25" s="131">
        <f t="shared" si="1"/>
        <v>0</v>
      </c>
      <c r="Z25" s="131" t="str">
        <f t="shared" si="2"/>
        <v/>
      </c>
      <c r="AA25" s="174"/>
      <c r="AB25" s="174"/>
    </row>
    <row r="26" ht="20.25" customHeight="1" spans="1:28">
      <c r="A26" s="136"/>
      <c r="B26" s="145"/>
      <c r="C26" s="145"/>
      <c r="D26" s="145"/>
      <c r="E26" s="145"/>
      <c r="F26" s="145"/>
      <c r="G26" s="145"/>
      <c r="H26" s="145"/>
      <c r="I26" s="167"/>
      <c r="J26" s="167"/>
      <c r="K26" s="131"/>
      <c r="L26" s="131"/>
      <c r="M26" s="131"/>
      <c r="N26" s="168"/>
      <c r="O26" s="132"/>
      <c r="P26" s="169"/>
      <c r="Q26" s="131"/>
      <c r="R26" s="131"/>
      <c r="S26" s="131"/>
      <c r="T26" s="171"/>
      <c r="U26" s="131"/>
      <c r="V26" s="131"/>
      <c r="W26" s="131"/>
      <c r="X26" s="168">
        <f t="shared" si="0"/>
        <v>0</v>
      </c>
      <c r="Y26" s="131">
        <f t="shared" si="1"/>
        <v>0</v>
      </c>
      <c r="Z26" s="131" t="str">
        <f t="shared" si="2"/>
        <v/>
      </c>
      <c r="AA26" s="174"/>
      <c r="AB26" s="174"/>
    </row>
    <row r="27" ht="20.25" customHeight="1" spans="1:28">
      <c r="A27" s="136"/>
      <c r="B27" s="145"/>
      <c r="C27" s="145"/>
      <c r="D27" s="145"/>
      <c r="E27" s="145"/>
      <c r="F27" s="145"/>
      <c r="G27" s="145"/>
      <c r="H27" s="145"/>
      <c r="I27" s="167"/>
      <c r="J27" s="167"/>
      <c r="K27" s="131"/>
      <c r="L27" s="131"/>
      <c r="M27" s="131"/>
      <c r="N27" s="168"/>
      <c r="O27" s="132"/>
      <c r="P27" s="169"/>
      <c r="Q27" s="131"/>
      <c r="R27" s="131"/>
      <c r="S27" s="131"/>
      <c r="T27" s="171"/>
      <c r="U27" s="131"/>
      <c r="V27" s="131"/>
      <c r="W27" s="131"/>
      <c r="X27" s="168"/>
      <c r="Y27" s="131">
        <f t="shared" si="1"/>
        <v>0</v>
      </c>
      <c r="Z27" s="131"/>
      <c r="AA27" s="174"/>
      <c r="AB27" s="174"/>
    </row>
    <row r="28" ht="20.25" customHeight="1" spans="1:28">
      <c r="A28" s="136"/>
      <c r="B28" s="145"/>
      <c r="C28" s="145"/>
      <c r="D28" s="145"/>
      <c r="E28" s="145"/>
      <c r="F28" s="145"/>
      <c r="G28" s="145"/>
      <c r="H28" s="145"/>
      <c r="I28" s="167"/>
      <c r="J28" s="167"/>
      <c r="K28" s="131"/>
      <c r="L28" s="131"/>
      <c r="M28" s="131"/>
      <c r="N28" s="168"/>
      <c r="O28" s="132"/>
      <c r="P28" s="169"/>
      <c r="Q28" s="131"/>
      <c r="R28" s="131"/>
      <c r="S28" s="131"/>
      <c r="T28" s="171"/>
      <c r="U28" s="131"/>
      <c r="V28" s="131"/>
      <c r="W28" s="131"/>
      <c r="X28" s="168"/>
      <c r="Y28" s="131">
        <f t="shared" si="1"/>
        <v>0</v>
      </c>
      <c r="Z28" s="131"/>
      <c r="AA28" s="174"/>
      <c r="AB28" s="174"/>
    </row>
    <row r="29" ht="20.25" customHeight="1" spans="1:28">
      <c r="A29" s="136"/>
      <c r="B29" s="145"/>
      <c r="C29" s="145"/>
      <c r="D29" s="145"/>
      <c r="E29" s="145"/>
      <c r="F29" s="145"/>
      <c r="G29" s="145"/>
      <c r="H29" s="145"/>
      <c r="I29" s="167"/>
      <c r="J29" s="167"/>
      <c r="K29" s="131"/>
      <c r="L29" s="131"/>
      <c r="M29" s="131"/>
      <c r="N29" s="168"/>
      <c r="O29" s="132"/>
      <c r="P29" s="169"/>
      <c r="Q29" s="131"/>
      <c r="R29" s="131"/>
      <c r="S29" s="131"/>
      <c r="T29" s="171"/>
      <c r="U29" s="131"/>
      <c r="V29" s="131"/>
      <c r="W29" s="131"/>
      <c r="X29" s="168"/>
      <c r="Y29" s="131">
        <f t="shared" si="1"/>
        <v>0</v>
      </c>
      <c r="Z29" s="131"/>
      <c r="AA29" s="174"/>
      <c r="AB29" s="174"/>
    </row>
    <row r="30" ht="20.25" customHeight="1" spans="1:28">
      <c r="A30" s="136"/>
      <c r="B30" s="145"/>
      <c r="C30" s="145"/>
      <c r="D30" s="145"/>
      <c r="E30" s="145"/>
      <c r="F30" s="145"/>
      <c r="G30" s="145"/>
      <c r="H30" s="145"/>
      <c r="I30" s="167"/>
      <c r="J30" s="167"/>
      <c r="K30" s="131"/>
      <c r="L30" s="131"/>
      <c r="M30" s="131"/>
      <c r="N30" s="168"/>
      <c r="O30" s="132"/>
      <c r="P30" s="169"/>
      <c r="Q30" s="131"/>
      <c r="R30" s="131"/>
      <c r="S30" s="169"/>
      <c r="T30" s="169"/>
      <c r="U30" s="131"/>
      <c r="V30" s="131"/>
      <c r="W30" s="131"/>
      <c r="X30" s="131"/>
      <c r="Y30" s="131">
        <f t="shared" si="1"/>
        <v>0</v>
      </c>
      <c r="Z30" s="131"/>
      <c r="AA30" s="174"/>
      <c r="AB30" s="174"/>
    </row>
    <row r="31" ht="20.25" customHeight="1" spans="1:28">
      <c r="A31" s="159" t="s">
        <v>1105</v>
      </c>
      <c r="B31" s="159"/>
      <c r="C31" s="159"/>
      <c r="D31" s="145"/>
      <c r="E31" s="145"/>
      <c r="F31" s="136"/>
      <c r="G31" s="145"/>
      <c r="H31" s="145"/>
      <c r="I31" s="145"/>
      <c r="J31" s="145"/>
      <c r="K31" s="136"/>
      <c r="L31" s="145"/>
      <c r="M31" s="145"/>
      <c r="N31" s="168">
        <f>SUM(N7:N30)</f>
        <v>0</v>
      </c>
      <c r="O31" s="132"/>
      <c r="P31" s="136"/>
      <c r="Q31" s="145"/>
      <c r="R31" s="131"/>
      <c r="S31" s="168">
        <f>SUM(S7:S30)</f>
        <v>0</v>
      </c>
      <c r="T31" s="169"/>
      <c r="U31" s="131"/>
      <c r="V31" s="131"/>
      <c r="W31" s="131"/>
      <c r="X31" s="168">
        <f>SUM(X7:X30)</f>
        <v>0</v>
      </c>
      <c r="Y31" s="131">
        <f t="shared" si="1"/>
        <v>0</v>
      </c>
      <c r="Z31" s="131" t="str">
        <f>IF(S31=0,"",(X31-S31)/S31*100)</f>
        <v/>
      </c>
      <c r="AA31" s="174"/>
      <c r="AB31" s="174"/>
    </row>
    <row r="32" ht="20.25" customHeight="1" spans="1:28">
      <c r="A32" s="159" t="s">
        <v>1753</v>
      </c>
      <c r="B32" s="159"/>
      <c r="C32" s="159"/>
      <c r="D32" s="145"/>
      <c r="E32" s="145"/>
      <c r="F32" s="136"/>
      <c r="G32" s="145"/>
      <c r="H32" s="145"/>
      <c r="I32" s="145"/>
      <c r="J32" s="145"/>
      <c r="K32" s="136"/>
      <c r="L32" s="145"/>
      <c r="M32" s="145"/>
      <c r="N32" s="168"/>
      <c r="O32" s="132">
        <f>SUM(O7:O8)</f>
        <v>0</v>
      </c>
      <c r="P32" s="136"/>
      <c r="Q32" s="145"/>
      <c r="R32" s="131"/>
      <c r="S32" s="169"/>
      <c r="T32" s="169">
        <f>SUM(T7:T8)</f>
        <v>0</v>
      </c>
      <c r="U32" s="131"/>
      <c r="V32" s="131"/>
      <c r="W32" s="131"/>
      <c r="X32" s="131"/>
      <c r="Y32" s="131">
        <f t="shared" si="1"/>
        <v>0</v>
      </c>
      <c r="Z32" s="131" t="str">
        <f>IF(S32=0,"",(X32-S32)/S32*100)</f>
        <v/>
      </c>
      <c r="AA32" s="174"/>
      <c r="AB32" s="174"/>
    </row>
    <row r="33" ht="20.25" customHeight="1" spans="1:28">
      <c r="A33" s="159" t="s">
        <v>1105</v>
      </c>
      <c r="B33" s="159"/>
      <c r="C33" s="159"/>
      <c r="D33" s="145"/>
      <c r="E33" s="145"/>
      <c r="F33" s="136"/>
      <c r="G33" s="145"/>
      <c r="H33" s="145"/>
      <c r="I33" s="145"/>
      <c r="J33" s="145"/>
      <c r="K33" s="136"/>
      <c r="L33" s="145"/>
      <c r="M33" s="145"/>
      <c r="N33" s="168">
        <f>N31-O32</f>
        <v>0</v>
      </c>
      <c r="O33" s="132"/>
      <c r="P33" s="136"/>
      <c r="Q33" s="145"/>
      <c r="R33" s="131"/>
      <c r="S33" s="169">
        <f>S31-T32</f>
        <v>0</v>
      </c>
      <c r="T33" s="169"/>
      <c r="U33" s="131"/>
      <c r="V33" s="131"/>
      <c r="W33" s="131"/>
      <c r="X33" s="131">
        <f>X31</f>
        <v>0</v>
      </c>
      <c r="Y33" s="131">
        <f t="shared" si="1"/>
        <v>0</v>
      </c>
      <c r="Z33" s="131" t="str">
        <f>IF(S33=0,"",(X33-S33)/S33*100)</f>
        <v/>
      </c>
      <c r="AA33" s="174"/>
      <c r="AB33" s="174"/>
    </row>
    <row r="34" ht="20.25" customHeight="1" spans="1:21">
      <c r="A34" s="160" t="e">
        <f>#REF!&amp;#REF!</f>
        <v>#REF!</v>
      </c>
      <c r="U34" s="126" t="e">
        <f>"评估人员："&amp;#REF!</f>
        <v>#REF!</v>
      </c>
    </row>
    <row r="35" ht="20.25" customHeight="1" spans="1:1">
      <c r="A35" s="160" t="e">
        <f>CONCATENATE(#REF!,#REF!,#REF!,#REF!,#REF!,#REF!,#REF!)</f>
        <v>#REF!</v>
      </c>
    </row>
    <row r="36" customHeight="1" spans="18:18">
      <c r="R36" s="172"/>
    </row>
  </sheetData>
  <mergeCells count="19">
    <mergeCell ref="A2:AB2"/>
    <mergeCell ref="A3:AB3"/>
    <mergeCell ref="K5:O5"/>
    <mergeCell ref="P5:T5"/>
    <mergeCell ref="U5:X5"/>
    <mergeCell ref="A5:A6"/>
    <mergeCell ref="B5:B6"/>
    <mergeCell ref="C5:C6"/>
    <mergeCell ref="D5:D6"/>
    <mergeCell ref="E5:E6"/>
    <mergeCell ref="F5:F6"/>
    <mergeCell ref="G5:G6"/>
    <mergeCell ref="H5:H6"/>
    <mergeCell ref="I5:I6"/>
    <mergeCell ref="J5:J6"/>
    <mergeCell ref="Y5:Y6"/>
    <mergeCell ref="Z5:Z6"/>
    <mergeCell ref="AA5:AA6"/>
    <mergeCell ref="AB5:AB6"/>
  </mergeCells>
  <hyperlinks>
    <hyperlink ref="A1" location="索引目录!E57" display="返回索引页"/>
    <hyperlink ref="B1" location="在建工程汇总!B7" display="返回"/>
  </hyperlinks>
  <printOptions horizontalCentered="1"/>
  <pageMargins left="0.354166666666667" right="0.354166666666667" top="0.786805555555556" bottom="0.786805555555556" header="0.919444444444445" footer="0.511805555555556"/>
  <pageSetup paperSize="9" scale="60" fitToHeight="0" orientation="landscape"/>
  <headerFooter alignWithMargins="0">
    <oddHeader>&amp;R&amp;"宋体,常规"&amp;10表&amp;"Times New Roman,常规"4-7-2
&amp;"宋体,常规"共&amp;"Times New Roman,常规"&amp;N&amp;"宋体,常规"页第&amp;"Times New Roman,常规"&amp;P&amp;"宋体,常规"页</oddHeader>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4" sqref="H14"/>
    </sheetView>
  </sheetViews>
  <sheetFormatPr defaultColWidth="9" defaultRowHeight="15.75" customHeight="1"/>
  <cols>
    <col min="1" max="1" width="4" customWidth="1"/>
    <col min="2" max="2" width="11.4" customWidth="1"/>
    <col min="3" max="4" width="8" customWidth="1"/>
    <col min="5" max="5" width="4.5" customWidth="1"/>
    <col min="6" max="6" width="9" outlineLevel="1"/>
    <col min="7" max="7" width="8.1" customWidth="1" outlineLevel="1"/>
    <col min="8" max="8" width="12.5" customWidth="1" outlineLevel="1"/>
    <col min="9" max="9" width="10.5" customWidth="1"/>
    <col min="10" max="10" width="8.1" customWidth="1"/>
    <col min="11" max="11" width="13.1" customWidth="1"/>
    <col min="14" max="15" width="12.6" customWidth="1"/>
    <col min="16" max="16" width="6.5" customWidth="1"/>
  </cols>
  <sheetData>
    <row r="1" spans="1:17">
      <c r="A1" s="1" t="s">
        <v>421</v>
      </c>
      <c r="B1" s="89" t="s">
        <v>1017</v>
      </c>
      <c r="C1" s="3"/>
      <c r="D1" s="3"/>
      <c r="E1" s="3"/>
      <c r="F1" s="3"/>
      <c r="G1" s="3"/>
      <c r="H1" s="3"/>
      <c r="I1" s="3"/>
      <c r="J1" s="3"/>
      <c r="K1" s="3"/>
      <c r="L1" s="3"/>
      <c r="M1" s="3"/>
      <c r="N1" s="3"/>
      <c r="O1" s="3"/>
      <c r="P1" s="3"/>
      <c r="Q1" s="3"/>
    </row>
    <row r="2" ht="35.4" customHeight="1" spans="1:17">
      <c r="A2" s="4" t="s">
        <v>1754</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7">
      <c r="A4" s="6" t="e">
        <f>#REF!&amp;#REF!</f>
        <v>#REF!</v>
      </c>
      <c r="B4" s="6"/>
      <c r="Q4" s="19" t="s">
        <v>464</v>
      </c>
    </row>
    <row r="5" ht="18" customHeight="1" spans="1:17">
      <c r="A5" s="7" t="s">
        <v>465</v>
      </c>
      <c r="B5" s="65" t="s">
        <v>572</v>
      </c>
      <c r="C5" s="7" t="s">
        <v>1755</v>
      </c>
      <c r="D5" s="7" t="s">
        <v>720</v>
      </c>
      <c r="E5" s="53" t="s">
        <v>1756</v>
      </c>
      <c r="F5" s="7" t="s">
        <v>467</v>
      </c>
      <c r="G5" s="7"/>
      <c r="H5" s="8"/>
      <c r="I5" s="149" t="s">
        <v>426</v>
      </c>
      <c r="J5" s="149"/>
      <c r="K5" s="57"/>
      <c r="L5" s="149" t="s">
        <v>427</v>
      </c>
      <c r="M5" s="149"/>
      <c r="N5" s="57"/>
      <c r="O5" s="55" t="s">
        <v>428</v>
      </c>
      <c r="P5" s="53" t="s">
        <v>1757</v>
      </c>
      <c r="Q5" s="53" t="s">
        <v>577</v>
      </c>
    </row>
    <row r="6" ht="18" customHeight="1" spans="1:17">
      <c r="A6" s="7"/>
      <c r="B6" s="66"/>
      <c r="C6" s="7"/>
      <c r="D6" s="7"/>
      <c r="E6" s="7"/>
      <c r="F6" s="7" t="s">
        <v>707</v>
      </c>
      <c r="G6" s="7" t="s">
        <v>708</v>
      </c>
      <c r="H6" s="8" t="s">
        <v>709</v>
      </c>
      <c r="I6" s="35" t="s">
        <v>707</v>
      </c>
      <c r="J6" s="7" t="s">
        <v>708</v>
      </c>
      <c r="K6" s="7" t="s">
        <v>709</v>
      </c>
      <c r="L6" s="7" t="s">
        <v>710</v>
      </c>
      <c r="M6" s="7" t="s">
        <v>708</v>
      </c>
      <c r="N6" s="7" t="s">
        <v>709</v>
      </c>
      <c r="O6" s="55" t="e">
        <f>IF(#REF!=0,"",(M6-#REF!)/#REF!*100)</f>
        <v>#REF!</v>
      </c>
      <c r="P6" s="7"/>
      <c r="Q6" s="7"/>
    </row>
    <row r="7" customHeight="1" spans="1:17">
      <c r="A7" s="10"/>
      <c r="B7" s="10"/>
      <c r="C7" s="11"/>
      <c r="D7" s="11"/>
      <c r="E7" s="10"/>
      <c r="F7" s="39"/>
      <c r="G7" s="14"/>
      <c r="H7" s="13"/>
      <c r="I7" s="79"/>
      <c r="J7" s="14"/>
      <c r="K7" s="14"/>
      <c r="L7" s="39"/>
      <c r="M7" s="14"/>
      <c r="N7" s="14"/>
      <c r="O7" s="14">
        <f>N7-K7</f>
        <v>0</v>
      </c>
      <c r="P7" s="14" t="str">
        <f>IF(K7=0,"",O7/K7*100)</f>
        <v/>
      </c>
      <c r="Q7" s="20"/>
    </row>
    <row r="8" customHeight="1" spans="1:17">
      <c r="A8" s="10"/>
      <c r="B8" s="10"/>
      <c r="C8" s="11"/>
      <c r="D8" s="11"/>
      <c r="E8" s="10"/>
      <c r="F8" s="39"/>
      <c r="G8" s="14"/>
      <c r="H8" s="13"/>
      <c r="I8" s="79"/>
      <c r="J8" s="14"/>
      <c r="K8" s="14"/>
      <c r="L8" s="39"/>
      <c r="M8" s="14"/>
      <c r="N8" s="14"/>
      <c r="O8" s="14">
        <f t="shared" ref="O8:O27" si="0">N8-K8</f>
        <v>0</v>
      </c>
      <c r="P8" s="14" t="str">
        <f t="shared" ref="P8:P27" si="1">IF(K8=0,"",O8/K8*100)</f>
        <v/>
      </c>
      <c r="Q8" s="20"/>
    </row>
    <row r="9" customHeight="1" spans="1:17">
      <c r="A9" s="10"/>
      <c r="B9" s="10"/>
      <c r="C9" s="11"/>
      <c r="D9" s="11"/>
      <c r="E9" s="10"/>
      <c r="F9" s="39"/>
      <c r="G9" s="14"/>
      <c r="H9" s="13"/>
      <c r="I9" s="79"/>
      <c r="J9" s="14"/>
      <c r="K9" s="14"/>
      <c r="L9" s="39"/>
      <c r="M9" s="14"/>
      <c r="N9" s="14"/>
      <c r="O9" s="14">
        <f t="shared" si="0"/>
        <v>0</v>
      </c>
      <c r="P9" s="14" t="str">
        <f t="shared" si="1"/>
        <v/>
      </c>
      <c r="Q9" s="20"/>
    </row>
    <row r="10" customHeight="1" spans="1:17">
      <c r="A10" s="10"/>
      <c r="B10" s="10"/>
      <c r="C10" s="11"/>
      <c r="D10" s="11"/>
      <c r="E10" s="10"/>
      <c r="F10" s="39"/>
      <c r="G10" s="14"/>
      <c r="H10" s="13"/>
      <c r="I10" s="79"/>
      <c r="J10" s="14"/>
      <c r="K10" s="14"/>
      <c r="L10" s="39"/>
      <c r="M10" s="14"/>
      <c r="N10" s="14"/>
      <c r="O10" s="14">
        <f t="shared" si="0"/>
        <v>0</v>
      </c>
      <c r="P10" s="14" t="str">
        <f t="shared" si="1"/>
        <v/>
      </c>
      <c r="Q10" s="20"/>
    </row>
    <row r="11" customHeight="1" spans="1:17">
      <c r="A11" s="10"/>
      <c r="B11" s="10"/>
      <c r="C11" s="11"/>
      <c r="D11" s="11"/>
      <c r="E11" s="10"/>
      <c r="F11" s="39"/>
      <c r="G11" s="14"/>
      <c r="H11" s="13"/>
      <c r="I11" s="79"/>
      <c r="J11" s="14"/>
      <c r="K11" s="14"/>
      <c r="L11" s="39"/>
      <c r="M11" s="14"/>
      <c r="N11" s="14"/>
      <c r="O11" s="14">
        <f t="shared" si="0"/>
        <v>0</v>
      </c>
      <c r="P11" s="14" t="str">
        <f t="shared" si="1"/>
        <v/>
      </c>
      <c r="Q11" s="20"/>
    </row>
    <row r="12" customHeight="1" spans="1:17">
      <c r="A12" s="10"/>
      <c r="B12" s="10"/>
      <c r="C12" s="11"/>
      <c r="D12" s="11"/>
      <c r="E12" s="10"/>
      <c r="F12" s="39"/>
      <c r="G12" s="14"/>
      <c r="H12" s="13"/>
      <c r="I12" s="79"/>
      <c r="J12" s="14"/>
      <c r="K12" s="14"/>
      <c r="L12" s="39"/>
      <c r="M12" s="14"/>
      <c r="N12" s="14"/>
      <c r="O12" s="14">
        <f t="shared" si="0"/>
        <v>0</v>
      </c>
      <c r="P12" s="14" t="str">
        <f t="shared" si="1"/>
        <v/>
      </c>
      <c r="Q12" s="20"/>
    </row>
    <row r="13" customHeight="1" spans="1:17">
      <c r="A13" s="10"/>
      <c r="B13" s="10"/>
      <c r="C13" s="11"/>
      <c r="D13" s="11"/>
      <c r="E13" s="10"/>
      <c r="F13" s="39"/>
      <c r="G13" s="14"/>
      <c r="H13" s="13"/>
      <c r="I13" s="79"/>
      <c r="J13" s="14"/>
      <c r="K13" s="14"/>
      <c r="L13" s="39"/>
      <c r="M13" s="14"/>
      <c r="N13" s="14"/>
      <c r="O13" s="14">
        <f t="shared" si="0"/>
        <v>0</v>
      </c>
      <c r="P13" s="14" t="str">
        <f t="shared" si="1"/>
        <v/>
      </c>
      <c r="Q13" s="20"/>
    </row>
    <row r="14" customHeight="1" spans="1:17">
      <c r="A14" s="10"/>
      <c r="B14" s="10"/>
      <c r="C14" s="11"/>
      <c r="D14" s="11"/>
      <c r="E14" s="10"/>
      <c r="F14" s="39"/>
      <c r="G14" s="14"/>
      <c r="H14" s="13"/>
      <c r="I14" s="79"/>
      <c r="J14" s="14"/>
      <c r="K14" s="14"/>
      <c r="L14" s="39"/>
      <c r="M14" s="14"/>
      <c r="N14" s="14"/>
      <c r="O14" s="14">
        <f t="shared" si="0"/>
        <v>0</v>
      </c>
      <c r="P14" s="14" t="str">
        <f t="shared" si="1"/>
        <v/>
      </c>
      <c r="Q14" s="20"/>
    </row>
    <row r="15" customHeight="1" spans="1:17">
      <c r="A15" s="10"/>
      <c r="B15" s="10"/>
      <c r="C15" s="11"/>
      <c r="D15" s="11"/>
      <c r="E15" s="10"/>
      <c r="F15" s="39"/>
      <c r="G15" s="14"/>
      <c r="H15" s="13"/>
      <c r="I15" s="79"/>
      <c r="J15" s="14"/>
      <c r="K15" s="14"/>
      <c r="L15" s="39"/>
      <c r="M15" s="14"/>
      <c r="N15" s="14"/>
      <c r="O15" s="14">
        <f t="shared" si="0"/>
        <v>0</v>
      </c>
      <c r="P15" s="14" t="str">
        <f t="shared" si="1"/>
        <v/>
      </c>
      <c r="Q15" s="20"/>
    </row>
    <row r="16" customHeight="1" spans="1:17">
      <c r="A16" s="10"/>
      <c r="B16" s="10"/>
      <c r="C16" s="11"/>
      <c r="D16" s="11"/>
      <c r="E16" s="10"/>
      <c r="F16" s="39"/>
      <c r="G16" s="14"/>
      <c r="H16" s="13"/>
      <c r="I16" s="79"/>
      <c r="J16" s="14"/>
      <c r="K16" s="14"/>
      <c r="L16" s="39"/>
      <c r="M16" s="14"/>
      <c r="N16" s="14"/>
      <c r="O16" s="14">
        <f t="shared" si="0"/>
        <v>0</v>
      </c>
      <c r="P16" s="14" t="str">
        <f t="shared" si="1"/>
        <v/>
      </c>
      <c r="Q16" s="20"/>
    </row>
    <row r="17" customHeight="1" spans="1:17">
      <c r="A17" s="10"/>
      <c r="B17" s="10"/>
      <c r="C17" s="11"/>
      <c r="D17" s="11"/>
      <c r="E17" s="10"/>
      <c r="F17" s="39"/>
      <c r="G17" s="14"/>
      <c r="H17" s="13"/>
      <c r="I17" s="79"/>
      <c r="J17" s="14"/>
      <c r="K17" s="14"/>
      <c r="L17" s="39"/>
      <c r="M17" s="14"/>
      <c r="N17" s="14"/>
      <c r="O17" s="14">
        <f t="shared" si="0"/>
        <v>0</v>
      </c>
      <c r="P17" s="14" t="str">
        <f t="shared" si="1"/>
        <v/>
      </c>
      <c r="Q17" s="20"/>
    </row>
    <row r="18" customHeight="1" spans="1:17">
      <c r="A18" s="10"/>
      <c r="B18" s="10"/>
      <c r="C18" s="11"/>
      <c r="D18" s="11"/>
      <c r="E18" s="10"/>
      <c r="F18" s="39"/>
      <c r="G18" s="14"/>
      <c r="H18" s="13"/>
      <c r="I18" s="79"/>
      <c r="J18" s="14"/>
      <c r="K18" s="14"/>
      <c r="L18" s="39"/>
      <c r="M18" s="14"/>
      <c r="N18" s="14"/>
      <c r="O18" s="14">
        <f t="shared" si="0"/>
        <v>0</v>
      </c>
      <c r="P18" s="14" t="str">
        <f t="shared" si="1"/>
        <v/>
      </c>
      <c r="Q18" s="20"/>
    </row>
    <row r="19" customHeight="1" spans="1:17">
      <c r="A19" s="10"/>
      <c r="B19" s="10"/>
      <c r="C19" s="11"/>
      <c r="D19" s="11"/>
      <c r="E19" s="10"/>
      <c r="F19" s="39"/>
      <c r="G19" s="14"/>
      <c r="H19" s="13"/>
      <c r="I19" s="79"/>
      <c r="J19" s="14"/>
      <c r="K19" s="14"/>
      <c r="L19" s="39"/>
      <c r="M19" s="14"/>
      <c r="N19" s="14"/>
      <c r="O19" s="14">
        <f t="shared" si="0"/>
        <v>0</v>
      </c>
      <c r="P19" s="14" t="str">
        <f t="shared" si="1"/>
        <v/>
      </c>
      <c r="Q19" s="20"/>
    </row>
    <row r="20" customHeight="1" spans="1:17">
      <c r="A20" s="10"/>
      <c r="B20" s="10"/>
      <c r="C20" s="11"/>
      <c r="D20" s="11"/>
      <c r="E20" s="10"/>
      <c r="F20" s="39"/>
      <c r="G20" s="14"/>
      <c r="H20" s="13"/>
      <c r="I20" s="79"/>
      <c r="J20" s="14"/>
      <c r="K20" s="14"/>
      <c r="L20" s="39"/>
      <c r="M20" s="14"/>
      <c r="N20" s="14"/>
      <c r="O20" s="14">
        <f t="shared" si="0"/>
        <v>0</v>
      </c>
      <c r="P20" s="14" t="str">
        <f t="shared" si="1"/>
        <v/>
      </c>
      <c r="Q20" s="20"/>
    </row>
    <row r="21" customHeight="1" spans="1:17">
      <c r="A21" s="10"/>
      <c r="B21" s="10"/>
      <c r="C21" s="11"/>
      <c r="D21" s="11"/>
      <c r="E21" s="10"/>
      <c r="F21" s="39"/>
      <c r="G21" s="14"/>
      <c r="H21" s="13"/>
      <c r="I21" s="79"/>
      <c r="J21" s="14"/>
      <c r="K21" s="14"/>
      <c r="L21" s="39"/>
      <c r="M21" s="14"/>
      <c r="N21" s="14"/>
      <c r="O21" s="14">
        <f t="shared" si="0"/>
        <v>0</v>
      </c>
      <c r="P21" s="14" t="str">
        <f t="shared" si="1"/>
        <v/>
      </c>
      <c r="Q21" s="20"/>
    </row>
    <row r="22" customHeight="1" spans="1:17">
      <c r="A22" s="10"/>
      <c r="B22" s="10"/>
      <c r="C22" s="11"/>
      <c r="D22" s="11"/>
      <c r="E22" s="10"/>
      <c r="F22" s="39"/>
      <c r="G22" s="14"/>
      <c r="H22" s="13"/>
      <c r="I22" s="79"/>
      <c r="J22" s="14"/>
      <c r="K22" s="14"/>
      <c r="L22" s="39"/>
      <c r="M22" s="14"/>
      <c r="N22" s="14"/>
      <c r="O22" s="14">
        <f t="shared" si="0"/>
        <v>0</v>
      </c>
      <c r="P22" s="14" t="str">
        <f t="shared" si="1"/>
        <v/>
      </c>
      <c r="Q22" s="20"/>
    </row>
    <row r="23" customHeight="1" spans="1:17">
      <c r="A23" s="10"/>
      <c r="B23" s="10"/>
      <c r="C23" s="11"/>
      <c r="D23" s="11"/>
      <c r="E23" s="10"/>
      <c r="F23" s="39"/>
      <c r="G23" s="14"/>
      <c r="H23" s="13"/>
      <c r="I23" s="79"/>
      <c r="J23" s="14"/>
      <c r="K23" s="14"/>
      <c r="L23" s="39"/>
      <c r="M23" s="14"/>
      <c r="N23" s="14"/>
      <c r="O23" s="14">
        <f t="shared" si="0"/>
        <v>0</v>
      </c>
      <c r="P23" s="14" t="str">
        <f t="shared" si="1"/>
        <v/>
      </c>
      <c r="Q23" s="20"/>
    </row>
    <row r="24" customHeight="1" spans="1:17">
      <c r="A24" s="10"/>
      <c r="B24" s="10"/>
      <c r="C24" s="11"/>
      <c r="D24" s="11"/>
      <c r="E24" s="10"/>
      <c r="F24" s="39"/>
      <c r="G24" s="14"/>
      <c r="H24" s="13"/>
      <c r="I24" s="79"/>
      <c r="J24" s="14"/>
      <c r="K24" s="14"/>
      <c r="L24" s="39"/>
      <c r="M24" s="14"/>
      <c r="N24" s="14"/>
      <c r="O24" s="14">
        <f t="shared" si="0"/>
        <v>0</v>
      </c>
      <c r="P24" s="14" t="str">
        <f t="shared" si="1"/>
        <v/>
      </c>
      <c r="Q24" s="20"/>
    </row>
    <row r="25" customHeight="1" spans="1:17">
      <c r="A25" s="16" t="s">
        <v>1163</v>
      </c>
      <c r="B25" s="16"/>
      <c r="C25" s="16"/>
      <c r="D25" s="16"/>
      <c r="E25" s="10"/>
      <c r="F25" s="39"/>
      <c r="G25" s="14"/>
      <c r="H25" s="13">
        <f>SUM(H7:H24)</f>
        <v>0</v>
      </c>
      <c r="I25" s="79"/>
      <c r="J25" s="14"/>
      <c r="K25" s="14">
        <f>SUM(K7:K24)</f>
        <v>0</v>
      </c>
      <c r="L25" s="39"/>
      <c r="M25" s="14"/>
      <c r="N25" s="14">
        <f>SUM(N7:N24)</f>
        <v>0</v>
      </c>
      <c r="O25" s="14">
        <f t="shared" si="0"/>
        <v>0</v>
      </c>
      <c r="P25" s="14" t="str">
        <f t="shared" si="1"/>
        <v/>
      </c>
      <c r="Q25" s="20"/>
    </row>
    <row r="26" customHeight="1" spans="1:17">
      <c r="A26" s="16" t="s">
        <v>1758</v>
      </c>
      <c r="B26" s="16"/>
      <c r="C26" s="16"/>
      <c r="D26" s="16"/>
      <c r="E26" s="10"/>
      <c r="F26" s="39"/>
      <c r="G26" s="14"/>
      <c r="H26" s="13"/>
      <c r="I26" s="79"/>
      <c r="J26" s="14"/>
      <c r="K26" s="14"/>
      <c r="L26" s="39"/>
      <c r="M26" s="14"/>
      <c r="N26" s="14">
        <v>0</v>
      </c>
      <c r="O26" s="14">
        <f t="shared" si="0"/>
        <v>0</v>
      </c>
      <c r="P26" s="14" t="str">
        <f t="shared" si="1"/>
        <v/>
      </c>
      <c r="Q26" s="20"/>
    </row>
    <row r="27" customHeight="1" spans="1:17">
      <c r="A27" s="16" t="s">
        <v>1759</v>
      </c>
      <c r="B27" s="16"/>
      <c r="C27" s="16"/>
      <c r="D27" s="16"/>
      <c r="E27" s="20"/>
      <c r="F27" s="39"/>
      <c r="G27" s="14"/>
      <c r="H27" s="13">
        <f>H25-H26</f>
        <v>0</v>
      </c>
      <c r="I27" s="79"/>
      <c r="J27" s="14"/>
      <c r="K27" s="14">
        <f>K25-K26</f>
        <v>0</v>
      </c>
      <c r="L27" s="39"/>
      <c r="M27" s="14"/>
      <c r="N27" s="14">
        <f>N25-N26</f>
        <v>0</v>
      </c>
      <c r="O27" s="14">
        <f t="shared" si="0"/>
        <v>0</v>
      </c>
      <c r="P27" s="14" t="str">
        <f t="shared" si="1"/>
        <v/>
      </c>
      <c r="Q27" s="20"/>
    </row>
    <row r="28" customHeight="1" spans="1:12">
      <c r="A28" s="17" t="e">
        <f>#REF!&amp;#REF!</f>
        <v>#REF!</v>
      </c>
      <c r="B28" s="17"/>
      <c r="L28" s="27" t="e">
        <f>"评估人员："&amp;#REF!</f>
        <v>#REF!</v>
      </c>
    </row>
    <row r="29" customHeight="1" spans="1:2">
      <c r="A29" s="17" t="e">
        <f>CONCATENATE(#REF!,#REF!,#REF!,#REF!,#REF!,#REF!,#REF!)</f>
        <v>#REF!</v>
      </c>
      <c r="B29" s="17"/>
    </row>
  </sheetData>
  <mergeCells count="13">
    <mergeCell ref="A2:Q2"/>
    <mergeCell ref="A3:Q3"/>
    <mergeCell ref="F5:H5"/>
    <mergeCell ref="I5:K5"/>
    <mergeCell ref="L5:N5"/>
    <mergeCell ref="A5:A6"/>
    <mergeCell ref="B5:B6"/>
    <mergeCell ref="C5:C6"/>
    <mergeCell ref="D5:D6"/>
    <mergeCell ref="E5:E6"/>
    <mergeCell ref="O5:O6"/>
    <mergeCell ref="P5:P6"/>
    <mergeCell ref="Q5:Q6"/>
  </mergeCells>
  <hyperlinks>
    <hyperlink ref="A1" location="索引目录!D52" display="返回索引页"/>
    <hyperlink ref="B1" location="非流动资产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Roman,常规"4-8
&amp;"宋体,常规"共&amp;"Times New Roman,常规"&amp;N&amp;"宋体,常规"页第&amp;"Times New Roman,常规"&amp;P&amp;"宋体,常规"页</oddHead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7" customWidth="1"/>
    <col min="2" max="2" width="26.1" customWidth="1" outlineLevel="1"/>
    <col min="3" max="3" width="23.6" customWidth="1"/>
    <col min="4" max="4" width="17" customWidth="1" outlineLevel="1"/>
    <col min="5" max="6" width="7.5" customWidth="1" outlineLevel="1"/>
    <col min="7" max="7" width="13.4" customWidth="1"/>
    <col min="8" max="8" width="17.1" customWidth="1" outlineLevel="1"/>
    <col min="9" max="13" width="15.5" customWidth="1"/>
  </cols>
  <sheetData>
    <row r="1" spans="1:13">
      <c r="A1" s="1" t="s">
        <v>421</v>
      </c>
      <c r="B1" s="89" t="s">
        <v>1017</v>
      </c>
      <c r="C1" s="2"/>
      <c r="D1" s="2"/>
      <c r="E1" s="2"/>
      <c r="F1" s="2"/>
      <c r="G1" s="3"/>
      <c r="H1" s="3"/>
      <c r="I1" s="3"/>
      <c r="J1" s="3"/>
      <c r="K1" s="3"/>
      <c r="L1" s="3"/>
      <c r="M1" s="3"/>
    </row>
    <row r="2" ht="36.75" customHeight="1" spans="1:13">
      <c r="A2" s="4" t="s">
        <v>1760</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5"/>
      <c r="M3" s="5"/>
    </row>
    <row r="4" customHeight="1" spans="1:13">
      <c r="A4" s="6" t="e">
        <f>#REF!&amp;#REF!</f>
        <v>#REF!</v>
      </c>
      <c r="M4" s="19" t="s">
        <v>464</v>
      </c>
    </row>
    <row r="5" ht="27.9" customHeight="1" spans="1:13">
      <c r="A5" s="7" t="s">
        <v>465</v>
      </c>
      <c r="B5" s="7" t="s">
        <v>572</v>
      </c>
      <c r="C5" s="7" t="s">
        <v>1761</v>
      </c>
      <c r="D5" s="7" t="s">
        <v>1762</v>
      </c>
      <c r="E5" s="7" t="s">
        <v>714</v>
      </c>
      <c r="F5" s="7" t="s">
        <v>707</v>
      </c>
      <c r="G5" s="7" t="s">
        <v>629</v>
      </c>
      <c r="H5" s="8" t="s">
        <v>467</v>
      </c>
      <c r="I5" s="9" t="s">
        <v>426</v>
      </c>
      <c r="J5" s="7" t="s">
        <v>427</v>
      </c>
      <c r="K5" s="7" t="s">
        <v>428</v>
      </c>
      <c r="L5" s="147" t="s">
        <v>469</v>
      </c>
      <c r="M5" s="7" t="s">
        <v>577</v>
      </c>
    </row>
    <row r="6" customHeight="1" spans="1:13">
      <c r="A6" s="10"/>
      <c r="B6" s="11"/>
      <c r="C6" s="11"/>
      <c r="D6" s="11"/>
      <c r="E6" s="11"/>
      <c r="F6" s="11"/>
      <c r="G6" s="12"/>
      <c r="H6" s="13"/>
      <c r="I6" s="15"/>
      <c r="J6" s="14"/>
      <c r="K6" s="148" t="str">
        <f>IF(I6="","",J6-I6)</f>
        <v/>
      </c>
      <c r="L6" s="148" t="str">
        <f>IF(I6=0,"",K6/I6*100)</f>
        <v/>
      </c>
      <c r="M6" s="20"/>
    </row>
    <row r="7" customHeight="1" spans="1:13">
      <c r="A7" s="10"/>
      <c r="B7" s="11"/>
      <c r="C7" s="11"/>
      <c r="D7" s="11"/>
      <c r="E7" s="11"/>
      <c r="F7" s="11"/>
      <c r="G7" s="12"/>
      <c r="H7" s="13"/>
      <c r="I7" s="15"/>
      <c r="J7" s="14"/>
      <c r="K7" s="148" t="str">
        <f t="shared" ref="K7:K27" si="0">IF(I7="","",J7-I7)</f>
        <v/>
      </c>
      <c r="L7" s="148" t="str">
        <f t="shared" ref="L7:L27" si="1">IF(I7=0,"",K7/I7*100)</f>
        <v/>
      </c>
      <c r="M7" s="20"/>
    </row>
    <row r="8" customHeight="1" spans="1:13">
      <c r="A8" s="10"/>
      <c r="B8" s="11"/>
      <c r="C8" s="11"/>
      <c r="D8" s="11"/>
      <c r="E8" s="11"/>
      <c r="F8" s="11"/>
      <c r="G8" s="12"/>
      <c r="H8" s="13"/>
      <c r="I8" s="15"/>
      <c r="J8" s="14"/>
      <c r="K8" s="148" t="str">
        <f t="shared" si="0"/>
        <v/>
      </c>
      <c r="L8" s="148" t="str">
        <f t="shared" si="1"/>
        <v/>
      </c>
      <c r="M8" s="20"/>
    </row>
    <row r="9" customHeight="1" spans="1:13">
      <c r="A9" s="10"/>
      <c r="B9" s="11"/>
      <c r="C9" s="11"/>
      <c r="D9" s="11"/>
      <c r="E9" s="11"/>
      <c r="F9" s="11"/>
      <c r="G9" s="12"/>
      <c r="H9" s="13"/>
      <c r="I9" s="15"/>
      <c r="J9" s="14"/>
      <c r="K9" s="148" t="str">
        <f t="shared" si="0"/>
        <v/>
      </c>
      <c r="L9" s="148" t="str">
        <f t="shared" si="1"/>
        <v/>
      </c>
      <c r="M9" s="20"/>
    </row>
    <row r="10" customHeight="1" spans="1:13">
      <c r="A10" s="10"/>
      <c r="B10" s="11"/>
      <c r="C10" s="11"/>
      <c r="D10" s="11"/>
      <c r="E10" s="11"/>
      <c r="F10" s="11"/>
      <c r="G10" s="12"/>
      <c r="H10" s="13"/>
      <c r="I10" s="15"/>
      <c r="J10" s="14"/>
      <c r="K10" s="148" t="str">
        <f t="shared" si="0"/>
        <v/>
      </c>
      <c r="L10" s="148" t="str">
        <f t="shared" si="1"/>
        <v/>
      </c>
      <c r="M10" s="20"/>
    </row>
    <row r="11" customHeight="1" spans="1:13">
      <c r="A11" s="10"/>
      <c r="B11" s="11"/>
      <c r="C11" s="11"/>
      <c r="D11" s="11"/>
      <c r="E11" s="11"/>
      <c r="F11" s="11"/>
      <c r="G11" s="12"/>
      <c r="H11" s="13"/>
      <c r="I11" s="15"/>
      <c r="J11" s="14"/>
      <c r="K11" s="148" t="str">
        <f t="shared" si="0"/>
        <v/>
      </c>
      <c r="L11" s="148" t="str">
        <f t="shared" si="1"/>
        <v/>
      </c>
      <c r="M11" s="20"/>
    </row>
    <row r="12" customHeight="1" spans="1:13">
      <c r="A12" s="10"/>
      <c r="B12" s="11"/>
      <c r="C12" s="11"/>
      <c r="D12" s="11"/>
      <c r="E12" s="11"/>
      <c r="F12" s="11"/>
      <c r="G12" s="12"/>
      <c r="H12" s="13"/>
      <c r="I12" s="15"/>
      <c r="J12" s="14"/>
      <c r="K12" s="148" t="str">
        <f t="shared" si="0"/>
        <v/>
      </c>
      <c r="L12" s="148" t="str">
        <f t="shared" si="1"/>
        <v/>
      </c>
      <c r="M12" s="20"/>
    </row>
    <row r="13" customHeight="1" spans="1:13">
      <c r="A13" s="10"/>
      <c r="B13" s="11"/>
      <c r="C13" s="11"/>
      <c r="D13" s="11"/>
      <c r="E13" s="11"/>
      <c r="F13" s="11"/>
      <c r="G13" s="12"/>
      <c r="H13" s="13"/>
      <c r="I13" s="15"/>
      <c r="J13" s="14"/>
      <c r="K13" s="148" t="str">
        <f t="shared" si="0"/>
        <v/>
      </c>
      <c r="L13" s="148" t="str">
        <f t="shared" si="1"/>
        <v/>
      </c>
      <c r="M13" s="20"/>
    </row>
    <row r="14" customHeight="1" spans="1:13">
      <c r="A14" s="10"/>
      <c r="B14" s="11"/>
      <c r="C14" s="11"/>
      <c r="D14" s="11"/>
      <c r="E14" s="11"/>
      <c r="F14" s="11"/>
      <c r="G14" s="12"/>
      <c r="H14" s="13"/>
      <c r="I14" s="15"/>
      <c r="J14" s="14"/>
      <c r="K14" s="148" t="str">
        <f t="shared" si="0"/>
        <v/>
      </c>
      <c r="L14" s="148" t="str">
        <f t="shared" si="1"/>
        <v/>
      </c>
      <c r="M14" s="20"/>
    </row>
    <row r="15" customHeight="1" spans="1:13">
      <c r="A15" s="10"/>
      <c r="B15" s="11"/>
      <c r="C15" s="11"/>
      <c r="D15" s="11"/>
      <c r="E15" s="11"/>
      <c r="F15" s="11"/>
      <c r="G15" s="12"/>
      <c r="H15" s="13"/>
      <c r="I15" s="15"/>
      <c r="J15" s="14"/>
      <c r="K15" s="148" t="str">
        <f t="shared" si="0"/>
        <v/>
      </c>
      <c r="L15" s="148" t="str">
        <f t="shared" si="1"/>
        <v/>
      </c>
      <c r="M15" s="20"/>
    </row>
    <row r="16" customHeight="1" spans="1:13">
      <c r="A16" s="10"/>
      <c r="B16" s="11"/>
      <c r="C16" s="11"/>
      <c r="D16" s="11"/>
      <c r="E16" s="11"/>
      <c r="F16" s="11"/>
      <c r="G16" s="12"/>
      <c r="H16" s="13"/>
      <c r="I16" s="15"/>
      <c r="J16" s="14"/>
      <c r="K16" s="148" t="str">
        <f t="shared" si="0"/>
        <v/>
      </c>
      <c r="L16" s="148" t="str">
        <f t="shared" si="1"/>
        <v/>
      </c>
      <c r="M16" s="20"/>
    </row>
    <row r="17" customHeight="1" spans="1:13">
      <c r="A17" s="10"/>
      <c r="B17" s="11"/>
      <c r="C17" s="11"/>
      <c r="D17" s="11"/>
      <c r="E17" s="11"/>
      <c r="F17" s="11"/>
      <c r="G17" s="12"/>
      <c r="H17" s="13"/>
      <c r="I17" s="15"/>
      <c r="J17" s="14"/>
      <c r="K17" s="148" t="str">
        <f t="shared" si="0"/>
        <v/>
      </c>
      <c r="L17" s="148" t="str">
        <f t="shared" si="1"/>
        <v/>
      </c>
      <c r="M17" s="20"/>
    </row>
    <row r="18" customHeight="1" spans="1:13">
      <c r="A18" s="10"/>
      <c r="B18" s="11"/>
      <c r="C18" s="11"/>
      <c r="D18" s="11"/>
      <c r="E18" s="11"/>
      <c r="F18" s="11"/>
      <c r="G18" s="12"/>
      <c r="H18" s="13"/>
      <c r="I18" s="15"/>
      <c r="J18" s="14"/>
      <c r="K18" s="148" t="str">
        <f t="shared" si="0"/>
        <v/>
      </c>
      <c r="L18" s="148" t="str">
        <f t="shared" si="1"/>
        <v/>
      </c>
      <c r="M18" s="20"/>
    </row>
    <row r="19" customHeight="1" spans="1:13">
      <c r="A19" s="10"/>
      <c r="B19" s="11"/>
      <c r="C19" s="11"/>
      <c r="D19" s="11"/>
      <c r="E19" s="11"/>
      <c r="F19" s="11"/>
      <c r="G19" s="12"/>
      <c r="H19" s="13"/>
      <c r="I19" s="15"/>
      <c r="J19" s="14"/>
      <c r="K19" s="148" t="str">
        <f t="shared" si="0"/>
        <v/>
      </c>
      <c r="L19" s="148" t="str">
        <f t="shared" si="1"/>
        <v/>
      </c>
      <c r="M19" s="20"/>
    </row>
    <row r="20" customHeight="1" spans="1:13">
      <c r="A20" s="10"/>
      <c r="B20" s="11"/>
      <c r="C20" s="11"/>
      <c r="D20" s="11"/>
      <c r="E20" s="11"/>
      <c r="F20" s="11"/>
      <c r="G20" s="12"/>
      <c r="H20" s="13"/>
      <c r="I20" s="15"/>
      <c r="J20" s="14"/>
      <c r="K20" s="148" t="str">
        <f t="shared" si="0"/>
        <v/>
      </c>
      <c r="L20" s="148" t="str">
        <f t="shared" si="1"/>
        <v/>
      </c>
      <c r="M20" s="20"/>
    </row>
    <row r="21" customHeight="1" spans="1:13">
      <c r="A21" s="10"/>
      <c r="B21" s="11"/>
      <c r="C21" s="11"/>
      <c r="D21" s="11"/>
      <c r="E21" s="11"/>
      <c r="F21" s="11"/>
      <c r="G21" s="12"/>
      <c r="H21" s="13"/>
      <c r="I21" s="15"/>
      <c r="J21" s="14"/>
      <c r="K21" s="148" t="str">
        <f t="shared" si="0"/>
        <v/>
      </c>
      <c r="L21" s="148" t="str">
        <f t="shared" si="1"/>
        <v/>
      </c>
      <c r="M21" s="20"/>
    </row>
    <row r="22" customHeight="1" spans="1:13">
      <c r="A22" s="10"/>
      <c r="B22" s="11"/>
      <c r="C22" s="11"/>
      <c r="D22" s="11"/>
      <c r="E22" s="11"/>
      <c r="F22" s="11"/>
      <c r="G22" s="12"/>
      <c r="H22" s="13"/>
      <c r="I22" s="15"/>
      <c r="J22" s="14"/>
      <c r="K22" s="148" t="str">
        <f t="shared" si="0"/>
        <v/>
      </c>
      <c r="L22" s="148" t="str">
        <f t="shared" si="1"/>
        <v/>
      </c>
      <c r="M22" s="20"/>
    </row>
    <row r="23" customHeight="1" spans="1:13">
      <c r="A23" s="10"/>
      <c r="B23" s="11"/>
      <c r="C23" s="11"/>
      <c r="D23" s="11"/>
      <c r="E23" s="11"/>
      <c r="F23" s="11"/>
      <c r="G23" s="12"/>
      <c r="H23" s="13"/>
      <c r="I23" s="15"/>
      <c r="J23" s="14"/>
      <c r="K23" s="148" t="str">
        <f t="shared" si="0"/>
        <v/>
      </c>
      <c r="L23" s="148" t="str">
        <f t="shared" si="1"/>
        <v/>
      </c>
      <c r="M23" s="20"/>
    </row>
    <row r="24" customHeight="1" spans="1:13">
      <c r="A24" s="10"/>
      <c r="B24" s="11"/>
      <c r="C24" s="11"/>
      <c r="D24" s="11"/>
      <c r="E24" s="11"/>
      <c r="F24" s="11"/>
      <c r="G24" s="12"/>
      <c r="H24" s="13"/>
      <c r="I24" s="15"/>
      <c r="J24" s="14"/>
      <c r="K24" s="148" t="str">
        <f t="shared" si="0"/>
        <v/>
      </c>
      <c r="L24" s="148" t="str">
        <f t="shared" si="1"/>
        <v/>
      </c>
      <c r="M24" s="20"/>
    </row>
    <row r="25" customHeight="1" spans="1:13">
      <c r="A25" s="10"/>
      <c r="B25" s="11"/>
      <c r="C25" s="11"/>
      <c r="D25" s="11"/>
      <c r="E25" s="11"/>
      <c r="F25" s="11"/>
      <c r="G25" s="12"/>
      <c r="H25" s="13"/>
      <c r="I25" s="15"/>
      <c r="J25" s="14"/>
      <c r="K25" s="148" t="str">
        <f t="shared" si="0"/>
        <v/>
      </c>
      <c r="L25" s="148" t="str">
        <f t="shared" si="1"/>
        <v/>
      </c>
      <c r="M25" s="20"/>
    </row>
    <row r="26" customHeight="1" spans="1:13">
      <c r="A26" s="10"/>
      <c r="B26" s="11"/>
      <c r="C26" s="11"/>
      <c r="D26" s="11"/>
      <c r="E26" s="11"/>
      <c r="F26" s="11"/>
      <c r="G26" s="12"/>
      <c r="H26" s="13"/>
      <c r="I26" s="15"/>
      <c r="J26" s="14"/>
      <c r="K26" s="148" t="str">
        <f t="shared" si="0"/>
        <v/>
      </c>
      <c r="L26" s="148" t="str">
        <f t="shared" si="1"/>
        <v/>
      </c>
      <c r="M26" s="20"/>
    </row>
    <row r="27" customHeight="1" spans="1:13">
      <c r="A27" s="146" t="s">
        <v>578</v>
      </c>
      <c r="B27" s="91"/>
      <c r="C27" s="91"/>
      <c r="D27" s="91"/>
      <c r="E27" s="91"/>
      <c r="F27" s="91"/>
      <c r="G27" s="12"/>
      <c r="H27" s="13">
        <f>SUM(H6:H26)</f>
        <v>0</v>
      </c>
      <c r="I27" s="15">
        <f>SUM(I6:I26)</f>
        <v>0</v>
      </c>
      <c r="J27" s="14">
        <f>SUM(J6:J26)</f>
        <v>0</v>
      </c>
      <c r="K27" s="148">
        <f t="shared" si="0"/>
        <v>0</v>
      </c>
      <c r="L27" s="148" t="str">
        <f t="shared" si="1"/>
        <v/>
      </c>
      <c r="M27" s="20"/>
    </row>
    <row r="28" customHeight="1" spans="1:10">
      <c r="A28" s="17" t="e">
        <f>#REF!&amp;#REF!</f>
        <v>#REF!</v>
      </c>
      <c r="J28" s="27" t="e">
        <f>"评估人员："&amp;#REF!</f>
        <v>#REF!</v>
      </c>
    </row>
    <row r="29" customHeight="1" spans="1:1">
      <c r="A29" s="17" t="e">
        <f>CONCATENATE(#REF!,#REF!,#REF!,#REF!,#REF!,#REF!,#REF!)</f>
        <v>#REF!</v>
      </c>
    </row>
  </sheetData>
  <mergeCells count="2">
    <mergeCell ref="A2:M2"/>
    <mergeCell ref="A3:M3"/>
  </mergeCells>
  <hyperlinks>
    <hyperlink ref="A1" location="索引目录!D53" display="返回索引页"/>
    <hyperlink ref="B1" location="非流动资产汇总!B14" display="返回"/>
  </hyperlinks>
  <printOptions horizontalCentered="1"/>
  <pageMargins left="0.354166666666667" right="0.354166666666667" top="0.786805555555556" bottom="0.786805555555556" header="1.02361111111111" footer="0.511805555555556"/>
  <pageSetup paperSize="9" scale="66" fitToHeight="0" orientation="landscape"/>
  <headerFooter alignWithMargins="0">
    <oddHeader>&amp;R&amp;"宋体,常规"&amp;10表&amp;"Times New Roman,常规"4-9
&amp;"宋体,常规"共&amp;"Times New Roman,常规"&amp;N&amp;"宋体,常规"页第&amp;"Times New Roman,常规"&amp;P&amp;"宋体,常规"页</oddHeader>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842"/>
  <sheetViews>
    <sheetView topLeftCell="V1" workbookViewId="0">
      <selection activeCell="H14" sqref="H14"/>
    </sheetView>
  </sheetViews>
  <sheetFormatPr defaultColWidth="9" defaultRowHeight="15.75" customHeight="1"/>
  <cols>
    <col min="1" max="1" width="4.4" customWidth="1"/>
    <col min="2" max="3" width="6.9" customWidth="1" outlineLevel="1"/>
    <col min="4" max="4" width="6.9" customWidth="1"/>
    <col min="5" max="5" width="11" customWidth="1"/>
    <col min="6" max="19" width="11" hidden="1" customWidth="1" outlineLevel="1"/>
    <col min="20" max="20" width="8" hidden="1" customWidth="1" outlineLevel="1"/>
    <col min="21" max="21" width="9" hidden="1" customWidth="1" outlineLevel="1"/>
    <col min="22" max="22" width="4.4" customWidth="1" collapsed="1"/>
    <col min="23" max="24" width="4.4" customWidth="1"/>
    <col min="25" max="31" width="11" customWidth="1" outlineLevel="1"/>
    <col min="32" max="34" width="11" customWidth="1"/>
    <col min="35" max="35" width="7" customWidth="1"/>
    <col min="36" max="36" width="11" customWidth="1"/>
    <col min="37" max="37" width="5.1" customWidth="1"/>
    <col min="38" max="38" width="5.5" customWidth="1"/>
  </cols>
  <sheetData>
    <row r="1" spans="1:38">
      <c r="A1" s="1" t="s">
        <v>421</v>
      </c>
      <c r="B1" s="89" t="s">
        <v>1017</v>
      </c>
      <c r="C1" s="89"/>
      <c r="D1" s="2"/>
      <c r="E1" s="3"/>
      <c r="F1" s="3"/>
      <c r="G1" s="3"/>
      <c r="H1" s="3"/>
      <c r="I1" s="3"/>
      <c r="J1" s="3"/>
      <c r="K1" s="3"/>
      <c r="L1" s="3"/>
      <c r="M1" s="3"/>
      <c r="N1" s="3"/>
      <c r="O1" s="3"/>
      <c r="P1" s="3"/>
      <c r="Q1" s="3"/>
      <c r="R1" s="3"/>
      <c r="S1" s="3"/>
      <c r="T1" s="125"/>
      <c r="U1" s="3"/>
      <c r="V1" s="3"/>
      <c r="W1" s="3"/>
      <c r="X1" s="3"/>
      <c r="Y1" s="3"/>
      <c r="Z1" s="3"/>
      <c r="AA1" s="3"/>
      <c r="AB1" s="3"/>
      <c r="AC1" s="3"/>
      <c r="AD1" s="3"/>
      <c r="AE1" s="3"/>
      <c r="AF1" s="3"/>
      <c r="AG1" s="3"/>
      <c r="AH1" s="3"/>
      <c r="AI1" s="3"/>
      <c r="AJ1" s="3"/>
      <c r="AK1" s="3"/>
      <c r="AL1" s="3"/>
    </row>
    <row r="2" ht="34.5" customHeight="1" spans="1:38">
      <c r="A2" s="4" t="s">
        <v>1763</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4.1" customHeight="1" spans="1:38">
      <c r="A3" s="5" t="e">
        <f>CONCATENATE(#REF!,#REF!,#REF!,#REF!,#REF!,#REF!,#REF!)</f>
        <v>#REF!</v>
      </c>
      <c r="B3" s="5"/>
      <c r="C3" s="5"/>
      <c r="D3" s="5"/>
      <c r="E3" s="5"/>
      <c r="F3" s="5"/>
      <c r="G3" s="5"/>
      <c r="H3" s="5"/>
      <c r="I3" s="5"/>
      <c r="J3" s="5"/>
      <c r="K3" s="5"/>
      <c r="L3" s="5"/>
      <c r="M3" s="5"/>
      <c r="N3" s="5"/>
      <c r="O3" s="5"/>
      <c r="P3" s="5"/>
      <c r="Q3" s="5"/>
      <c r="R3" s="5"/>
      <c r="S3" s="5"/>
      <c r="T3" s="5"/>
      <c r="U3" s="5"/>
      <c r="V3" s="5"/>
      <c r="W3" s="5"/>
      <c r="X3" s="18"/>
      <c r="Y3" s="18"/>
      <c r="Z3" s="18"/>
      <c r="AA3" s="18"/>
      <c r="AB3" s="18"/>
      <c r="AC3" s="18"/>
      <c r="AD3" s="18"/>
      <c r="AE3" s="18"/>
      <c r="AF3" s="18"/>
      <c r="AG3" s="18"/>
      <c r="AH3" s="18"/>
      <c r="AI3" s="18"/>
      <c r="AJ3" s="18"/>
      <c r="AK3" s="18"/>
      <c r="AL3" s="18"/>
    </row>
    <row r="4" customHeight="1" spans="1:38">
      <c r="A4" s="6" t="e">
        <f>#REF!&amp;#REF!</f>
        <v>#REF!</v>
      </c>
      <c r="T4" s="126"/>
      <c r="AL4" s="19" t="s">
        <v>464</v>
      </c>
    </row>
    <row r="5" ht="18" customHeight="1" spans="1:38">
      <c r="A5" s="7" t="s">
        <v>465</v>
      </c>
      <c r="B5" s="65" t="s">
        <v>572</v>
      </c>
      <c r="C5" s="7" t="s">
        <v>561</v>
      </c>
      <c r="D5" s="7" t="s">
        <v>1764</v>
      </c>
      <c r="E5" s="53" t="s">
        <v>1765</v>
      </c>
      <c r="F5" s="140" t="s">
        <v>1766</v>
      </c>
      <c r="G5" s="141"/>
      <c r="H5" s="141"/>
      <c r="I5" s="141"/>
      <c r="J5" s="141"/>
      <c r="K5" s="141"/>
      <c r="L5" s="141"/>
      <c r="M5" s="141"/>
      <c r="N5" s="141"/>
      <c r="O5" s="141"/>
      <c r="P5" s="141"/>
      <c r="Q5" s="141"/>
      <c r="R5" s="141"/>
      <c r="S5" s="142"/>
      <c r="T5" s="53" t="s">
        <v>1767</v>
      </c>
      <c r="U5" s="143" t="s">
        <v>1768</v>
      </c>
      <c r="V5" s="53" t="s">
        <v>714</v>
      </c>
      <c r="W5" s="53" t="s">
        <v>707</v>
      </c>
      <c r="X5" s="53" t="s">
        <v>1769</v>
      </c>
      <c r="Y5" s="7" t="s">
        <v>467</v>
      </c>
      <c r="Z5" s="50"/>
      <c r="AA5" s="50"/>
      <c r="AB5" s="50"/>
      <c r="AC5" s="50"/>
      <c r="AD5" s="50"/>
      <c r="AE5" s="8"/>
      <c r="AF5" s="138" t="s">
        <v>426</v>
      </c>
      <c r="AG5" s="139"/>
      <c r="AH5" s="7" t="s">
        <v>427</v>
      </c>
      <c r="AI5" s="7"/>
      <c r="AJ5" s="7"/>
      <c r="AK5" s="53" t="s">
        <v>469</v>
      </c>
      <c r="AL5" s="53" t="s">
        <v>577</v>
      </c>
    </row>
    <row r="6" ht="18" customHeight="1" spans="1:38">
      <c r="A6" s="7"/>
      <c r="B6" s="66"/>
      <c r="C6" s="7"/>
      <c r="D6" s="7"/>
      <c r="E6" s="7"/>
      <c r="F6" s="7" t="s">
        <v>1770</v>
      </c>
      <c r="G6" s="7" t="s">
        <v>1771</v>
      </c>
      <c r="H6" s="7" t="s">
        <v>1772</v>
      </c>
      <c r="I6" s="7" t="s">
        <v>1773</v>
      </c>
      <c r="J6" s="7" t="s">
        <v>1774</v>
      </c>
      <c r="K6" s="7" t="s">
        <v>1775</v>
      </c>
      <c r="L6" s="7" t="s">
        <v>1776</v>
      </c>
      <c r="M6" s="7" t="s">
        <v>1777</v>
      </c>
      <c r="N6" s="7" t="s">
        <v>1778</v>
      </c>
      <c r="O6" s="7" t="s">
        <v>1779</v>
      </c>
      <c r="P6" s="7" t="s">
        <v>1780</v>
      </c>
      <c r="Q6" s="7" t="s">
        <v>1781</v>
      </c>
      <c r="R6" s="7" t="s">
        <v>1782</v>
      </c>
      <c r="S6" s="7" t="s">
        <v>1783</v>
      </c>
      <c r="T6" s="7"/>
      <c r="U6" s="144"/>
      <c r="V6" s="7"/>
      <c r="W6" s="7"/>
      <c r="X6" s="7"/>
      <c r="Y6" s="7" t="s">
        <v>1784</v>
      </c>
      <c r="Z6" s="50" t="s">
        <v>1785</v>
      </c>
      <c r="AA6" s="50" t="s">
        <v>922</v>
      </c>
      <c r="AB6" s="50" t="s">
        <v>1786</v>
      </c>
      <c r="AC6" s="50" t="s">
        <v>1787</v>
      </c>
      <c r="AD6" s="7" t="s">
        <v>1788</v>
      </c>
      <c r="AE6" s="8" t="s">
        <v>1085</v>
      </c>
      <c r="AF6" s="35" t="s">
        <v>1084</v>
      </c>
      <c r="AG6" s="7" t="s">
        <v>1085</v>
      </c>
      <c r="AH6" s="7" t="s">
        <v>1084</v>
      </c>
      <c r="AI6" s="7" t="s">
        <v>953</v>
      </c>
      <c r="AJ6" s="7" t="s">
        <v>1085</v>
      </c>
      <c r="AK6" s="7"/>
      <c r="AL6" s="7"/>
    </row>
    <row r="7" customHeight="1" spans="1:38">
      <c r="A7" s="10"/>
      <c r="B7" s="11"/>
      <c r="C7" s="11"/>
      <c r="D7" s="11"/>
      <c r="E7" s="11"/>
      <c r="F7" s="11"/>
      <c r="G7" s="11"/>
      <c r="H7" s="11"/>
      <c r="I7" s="11"/>
      <c r="J7" s="11"/>
      <c r="K7" s="11"/>
      <c r="L7" s="11"/>
      <c r="M7" s="11"/>
      <c r="N7" s="11"/>
      <c r="O7" s="11"/>
      <c r="P7" s="11"/>
      <c r="Q7" s="11"/>
      <c r="R7" s="11"/>
      <c r="S7" s="11"/>
      <c r="T7" s="145"/>
      <c r="U7" s="11"/>
      <c r="V7" s="10"/>
      <c r="W7" s="10"/>
      <c r="X7" s="12"/>
      <c r="Y7" s="14"/>
      <c r="Z7" s="73"/>
      <c r="AA7" s="73"/>
      <c r="AB7" s="73"/>
      <c r="AC7" s="73"/>
      <c r="AD7" s="73"/>
      <c r="AE7" s="13"/>
      <c r="AF7" s="15"/>
      <c r="AG7" s="14"/>
      <c r="AH7" s="14"/>
      <c r="AI7" s="104"/>
      <c r="AJ7" s="14">
        <f t="shared" ref="AJ7:AJ24" si="0">ROUND(AH7*AI7/100,0)</f>
        <v>0</v>
      </c>
      <c r="AK7" s="14" t="str">
        <f>IF(AG7=0,"",(AJ7-AG7)/AG7*100)</f>
        <v/>
      </c>
      <c r="AL7" s="20"/>
    </row>
    <row r="8" customHeight="1" spans="1:38">
      <c r="A8" s="10"/>
      <c r="B8" s="11"/>
      <c r="C8" s="11"/>
      <c r="D8" s="11"/>
      <c r="E8" s="11"/>
      <c r="F8" s="11"/>
      <c r="G8" s="11"/>
      <c r="H8" s="11"/>
      <c r="I8" s="11"/>
      <c r="J8" s="11"/>
      <c r="K8" s="11"/>
      <c r="L8" s="11"/>
      <c r="M8" s="11"/>
      <c r="N8" s="11"/>
      <c r="O8" s="11"/>
      <c r="P8" s="11"/>
      <c r="Q8" s="11"/>
      <c r="R8" s="11"/>
      <c r="S8" s="11"/>
      <c r="T8" s="145"/>
      <c r="U8" s="11"/>
      <c r="V8" s="10"/>
      <c r="W8" s="10"/>
      <c r="X8" s="12"/>
      <c r="Y8" s="14"/>
      <c r="Z8" s="73"/>
      <c r="AA8" s="73"/>
      <c r="AB8" s="73"/>
      <c r="AC8" s="73"/>
      <c r="AD8" s="73"/>
      <c r="AE8" s="13"/>
      <c r="AF8" s="15"/>
      <c r="AG8" s="14"/>
      <c r="AH8" s="14"/>
      <c r="AI8" s="104"/>
      <c r="AJ8" s="14">
        <f t="shared" si="0"/>
        <v>0</v>
      </c>
      <c r="AK8" s="14" t="str">
        <f t="shared" ref="AK8:AK27" si="1">IF(AG8=0,"",(AJ8-AG8)/AG8*100)</f>
        <v/>
      </c>
      <c r="AL8" s="20"/>
    </row>
    <row r="9" customHeight="1" spans="1:38">
      <c r="A9" s="10"/>
      <c r="B9" s="11"/>
      <c r="C9" s="11"/>
      <c r="D9" s="11"/>
      <c r="E9" s="11"/>
      <c r="F9" s="11"/>
      <c r="G9" s="11"/>
      <c r="H9" s="11"/>
      <c r="I9" s="11"/>
      <c r="J9" s="11"/>
      <c r="K9" s="11"/>
      <c r="L9" s="11"/>
      <c r="M9" s="11"/>
      <c r="N9" s="11"/>
      <c r="O9" s="11"/>
      <c r="P9" s="11"/>
      <c r="Q9" s="11"/>
      <c r="R9" s="11"/>
      <c r="S9" s="11"/>
      <c r="T9" s="145"/>
      <c r="U9" s="11"/>
      <c r="V9" s="10"/>
      <c r="W9" s="10"/>
      <c r="X9" s="12"/>
      <c r="Y9" s="14"/>
      <c r="Z9" s="73"/>
      <c r="AA9" s="73"/>
      <c r="AB9" s="73"/>
      <c r="AC9" s="73"/>
      <c r="AD9" s="73"/>
      <c r="AE9" s="13"/>
      <c r="AF9" s="15"/>
      <c r="AG9" s="14"/>
      <c r="AH9" s="14"/>
      <c r="AI9" s="104"/>
      <c r="AJ9" s="14">
        <f t="shared" si="0"/>
        <v>0</v>
      </c>
      <c r="AK9" s="14" t="str">
        <f t="shared" si="1"/>
        <v/>
      </c>
      <c r="AL9" s="20"/>
    </row>
    <row r="10" customHeight="1" spans="1:38">
      <c r="A10" s="10"/>
      <c r="B10" s="11"/>
      <c r="C10" s="11"/>
      <c r="D10" s="11"/>
      <c r="E10" s="11"/>
      <c r="F10" s="11"/>
      <c r="G10" s="11"/>
      <c r="H10" s="11"/>
      <c r="I10" s="11"/>
      <c r="J10" s="11"/>
      <c r="K10" s="11"/>
      <c r="L10" s="11"/>
      <c r="M10" s="11"/>
      <c r="N10" s="11"/>
      <c r="O10" s="11"/>
      <c r="P10" s="11"/>
      <c r="Q10" s="11"/>
      <c r="R10" s="11"/>
      <c r="S10" s="11"/>
      <c r="T10" s="145"/>
      <c r="U10" s="11"/>
      <c r="V10" s="10"/>
      <c r="W10" s="10"/>
      <c r="X10" s="12"/>
      <c r="Y10" s="14"/>
      <c r="Z10" s="73"/>
      <c r="AA10" s="73"/>
      <c r="AB10" s="73"/>
      <c r="AC10" s="73"/>
      <c r="AD10" s="73"/>
      <c r="AE10" s="13"/>
      <c r="AF10" s="15"/>
      <c r="AG10" s="14"/>
      <c r="AH10" s="14"/>
      <c r="AI10" s="104"/>
      <c r="AJ10" s="14">
        <f t="shared" si="0"/>
        <v>0</v>
      </c>
      <c r="AK10" s="14" t="str">
        <f t="shared" si="1"/>
        <v/>
      </c>
      <c r="AL10" s="20"/>
    </row>
    <row r="11" customHeight="1" spans="1:38">
      <c r="A11" s="10"/>
      <c r="B11" s="11"/>
      <c r="C11" s="11"/>
      <c r="D11" s="11"/>
      <c r="E11" s="11"/>
      <c r="F11" s="11"/>
      <c r="G11" s="11"/>
      <c r="H11" s="11"/>
      <c r="I11" s="11"/>
      <c r="J11" s="11"/>
      <c r="K11" s="11"/>
      <c r="L11" s="11"/>
      <c r="M11" s="11"/>
      <c r="N11" s="11"/>
      <c r="O11" s="11"/>
      <c r="P11" s="11"/>
      <c r="Q11" s="11"/>
      <c r="R11" s="11"/>
      <c r="S11" s="11"/>
      <c r="T11" s="145"/>
      <c r="U11" s="11"/>
      <c r="V11" s="10"/>
      <c r="W11" s="10"/>
      <c r="X11" s="12"/>
      <c r="Y11" s="14"/>
      <c r="Z11" s="73"/>
      <c r="AA11" s="73"/>
      <c r="AB11" s="73"/>
      <c r="AC11" s="73"/>
      <c r="AD11" s="73"/>
      <c r="AE11" s="13"/>
      <c r="AF11" s="15"/>
      <c r="AG11" s="14"/>
      <c r="AH11" s="14"/>
      <c r="AI11" s="104"/>
      <c r="AJ11" s="14">
        <f t="shared" si="0"/>
        <v>0</v>
      </c>
      <c r="AK11" s="14" t="str">
        <f t="shared" si="1"/>
        <v/>
      </c>
      <c r="AL11" s="20"/>
    </row>
    <row r="12" customHeight="1" spans="1:38">
      <c r="A12" s="10"/>
      <c r="B12" s="11"/>
      <c r="C12" s="11"/>
      <c r="D12" s="11"/>
      <c r="E12" s="11"/>
      <c r="F12" s="11"/>
      <c r="G12" s="11"/>
      <c r="H12" s="11"/>
      <c r="I12" s="11"/>
      <c r="J12" s="11"/>
      <c r="K12" s="11"/>
      <c r="L12" s="11"/>
      <c r="M12" s="11"/>
      <c r="N12" s="11"/>
      <c r="O12" s="11"/>
      <c r="P12" s="11"/>
      <c r="Q12" s="11"/>
      <c r="R12" s="11"/>
      <c r="S12" s="11"/>
      <c r="T12" s="145"/>
      <c r="U12" s="11"/>
      <c r="V12" s="10"/>
      <c r="W12" s="10"/>
      <c r="X12" s="12"/>
      <c r="Y12" s="14"/>
      <c r="Z12" s="73"/>
      <c r="AA12" s="73"/>
      <c r="AB12" s="73"/>
      <c r="AC12" s="73"/>
      <c r="AD12" s="73"/>
      <c r="AE12" s="13"/>
      <c r="AF12" s="15"/>
      <c r="AG12" s="14"/>
      <c r="AH12" s="14"/>
      <c r="AI12" s="104"/>
      <c r="AJ12" s="14">
        <f t="shared" si="0"/>
        <v>0</v>
      </c>
      <c r="AK12" s="14" t="str">
        <f t="shared" si="1"/>
        <v/>
      </c>
      <c r="AL12" s="20"/>
    </row>
    <row r="13" customHeight="1" spans="1:38">
      <c r="A13" s="10"/>
      <c r="B13" s="11"/>
      <c r="C13" s="11"/>
      <c r="D13" s="11"/>
      <c r="E13" s="11"/>
      <c r="F13" s="11"/>
      <c r="G13" s="11"/>
      <c r="H13" s="11"/>
      <c r="I13" s="11"/>
      <c r="J13" s="11"/>
      <c r="K13" s="11"/>
      <c r="L13" s="11"/>
      <c r="M13" s="11"/>
      <c r="N13" s="11"/>
      <c r="O13" s="11"/>
      <c r="P13" s="11"/>
      <c r="Q13" s="11"/>
      <c r="R13" s="11"/>
      <c r="S13" s="11"/>
      <c r="T13" s="145"/>
      <c r="U13" s="11"/>
      <c r="V13" s="10"/>
      <c r="W13" s="10"/>
      <c r="X13" s="12"/>
      <c r="Y13" s="14"/>
      <c r="Z13" s="73"/>
      <c r="AA13" s="73"/>
      <c r="AB13" s="73"/>
      <c r="AC13" s="73"/>
      <c r="AD13" s="73"/>
      <c r="AE13" s="13"/>
      <c r="AF13" s="15"/>
      <c r="AG13" s="14"/>
      <c r="AH13" s="14"/>
      <c r="AI13" s="104"/>
      <c r="AJ13" s="14">
        <f t="shared" si="0"/>
        <v>0</v>
      </c>
      <c r="AK13" s="14" t="str">
        <f t="shared" si="1"/>
        <v/>
      </c>
      <c r="AL13" s="20"/>
    </row>
    <row r="14" customHeight="1" spans="1:38">
      <c r="A14" s="10"/>
      <c r="B14" s="11"/>
      <c r="C14" s="11"/>
      <c r="D14" s="11"/>
      <c r="E14" s="11"/>
      <c r="F14" s="11"/>
      <c r="G14" s="11"/>
      <c r="H14" s="11"/>
      <c r="I14" s="11"/>
      <c r="J14" s="11"/>
      <c r="K14" s="11"/>
      <c r="L14" s="11"/>
      <c r="M14" s="11"/>
      <c r="N14" s="11"/>
      <c r="O14" s="11"/>
      <c r="P14" s="11"/>
      <c r="Q14" s="11"/>
      <c r="R14" s="11"/>
      <c r="S14" s="11"/>
      <c r="T14" s="145"/>
      <c r="U14" s="11"/>
      <c r="V14" s="10"/>
      <c r="W14" s="10"/>
      <c r="X14" s="12"/>
      <c r="Y14" s="14"/>
      <c r="Z14" s="73"/>
      <c r="AA14" s="73"/>
      <c r="AB14" s="73"/>
      <c r="AC14" s="73"/>
      <c r="AD14" s="73"/>
      <c r="AE14" s="13"/>
      <c r="AF14" s="15"/>
      <c r="AG14" s="14"/>
      <c r="AH14" s="14"/>
      <c r="AI14" s="104"/>
      <c r="AJ14" s="14">
        <f t="shared" si="0"/>
        <v>0</v>
      </c>
      <c r="AK14" s="14" t="str">
        <f t="shared" si="1"/>
        <v/>
      </c>
      <c r="AL14" s="20"/>
    </row>
    <row r="15" customHeight="1" spans="1:38">
      <c r="A15" s="10"/>
      <c r="B15" s="11"/>
      <c r="C15" s="11"/>
      <c r="D15" s="11"/>
      <c r="E15" s="11"/>
      <c r="F15" s="11"/>
      <c r="G15" s="11"/>
      <c r="H15" s="11"/>
      <c r="I15" s="11"/>
      <c r="J15" s="11"/>
      <c r="K15" s="11"/>
      <c r="L15" s="11"/>
      <c r="M15" s="11"/>
      <c r="N15" s="11"/>
      <c r="O15" s="11"/>
      <c r="P15" s="11"/>
      <c r="Q15" s="11"/>
      <c r="R15" s="11"/>
      <c r="S15" s="11"/>
      <c r="T15" s="145"/>
      <c r="U15" s="11"/>
      <c r="V15" s="10"/>
      <c r="W15" s="10"/>
      <c r="X15" s="12"/>
      <c r="Y15" s="14"/>
      <c r="Z15" s="73"/>
      <c r="AA15" s="73"/>
      <c r="AB15" s="73"/>
      <c r="AC15" s="73"/>
      <c r="AD15" s="73"/>
      <c r="AE15" s="13"/>
      <c r="AF15" s="15"/>
      <c r="AG15" s="14"/>
      <c r="AH15" s="14"/>
      <c r="AI15" s="104"/>
      <c r="AJ15" s="14">
        <f t="shared" si="0"/>
        <v>0</v>
      </c>
      <c r="AK15" s="14" t="str">
        <f t="shared" si="1"/>
        <v/>
      </c>
      <c r="AL15" s="20"/>
    </row>
    <row r="16" customHeight="1" spans="1:38">
      <c r="A16" s="10"/>
      <c r="B16" s="11"/>
      <c r="C16" s="11"/>
      <c r="D16" s="11"/>
      <c r="E16" s="11"/>
      <c r="F16" s="11"/>
      <c r="G16" s="11"/>
      <c r="H16" s="11"/>
      <c r="I16" s="11"/>
      <c r="J16" s="11"/>
      <c r="K16" s="11"/>
      <c r="L16" s="11"/>
      <c r="M16" s="11"/>
      <c r="N16" s="11"/>
      <c r="O16" s="11"/>
      <c r="P16" s="11"/>
      <c r="Q16" s="11"/>
      <c r="R16" s="11"/>
      <c r="S16" s="11"/>
      <c r="T16" s="145"/>
      <c r="U16" s="11"/>
      <c r="V16" s="10"/>
      <c r="W16" s="10"/>
      <c r="X16" s="12"/>
      <c r="Y16" s="14"/>
      <c r="Z16" s="73"/>
      <c r="AA16" s="73"/>
      <c r="AB16" s="73"/>
      <c r="AC16" s="73"/>
      <c r="AD16" s="73"/>
      <c r="AE16" s="13"/>
      <c r="AF16" s="15"/>
      <c r="AG16" s="14"/>
      <c r="AH16" s="14"/>
      <c r="AI16" s="104"/>
      <c r="AJ16" s="14">
        <f t="shared" si="0"/>
        <v>0</v>
      </c>
      <c r="AK16" s="14" t="str">
        <f t="shared" si="1"/>
        <v/>
      </c>
      <c r="AL16" s="20"/>
    </row>
    <row r="17" customHeight="1" spans="1:38">
      <c r="A17" s="10"/>
      <c r="B17" s="11"/>
      <c r="C17" s="11"/>
      <c r="D17" s="11"/>
      <c r="E17" s="11"/>
      <c r="F17" s="11"/>
      <c r="G17" s="11"/>
      <c r="H17" s="11"/>
      <c r="I17" s="11"/>
      <c r="J17" s="11"/>
      <c r="K17" s="11"/>
      <c r="L17" s="11"/>
      <c r="M17" s="11"/>
      <c r="N17" s="11"/>
      <c r="O17" s="11"/>
      <c r="P17" s="11"/>
      <c r="Q17" s="11"/>
      <c r="R17" s="11"/>
      <c r="S17" s="11"/>
      <c r="T17" s="145"/>
      <c r="U17" s="11"/>
      <c r="V17" s="10"/>
      <c r="W17" s="10"/>
      <c r="X17" s="12"/>
      <c r="Y17" s="14"/>
      <c r="Z17" s="73"/>
      <c r="AA17" s="73"/>
      <c r="AB17" s="73"/>
      <c r="AC17" s="73"/>
      <c r="AD17" s="73"/>
      <c r="AE17" s="13"/>
      <c r="AF17" s="15"/>
      <c r="AG17" s="14"/>
      <c r="AH17" s="14"/>
      <c r="AI17" s="104"/>
      <c r="AJ17" s="14">
        <f t="shared" si="0"/>
        <v>0</v>
      </c>
      <c r="AK17" s="14" t="str">
        <f t="shared" si="1"/>
        <v/>
      </c>
      <c r="AL17" s="20"/>
    </row>
    <row r="18" customHeight="1" spans="1:38">
      <c r="A18" s="10"/>
      <c r="B18" s="11"/>
      <c r="C18" s="11"/>
      <c r="D18" s="11"/>
      <c r="E18" s="11"/>
      <c r="F18" s="11"/>
      <c r="G18" s="11"/>
      <c r="H18" s="11"/>
      <c r="I18" s="11"/>
      <c r="J18" s="11"/>
      <c r="K18" s="11"/>
      <c r="L18" s="11"/>
      <c r="M18" s="11"/>
      <c r="N18" s="11"/>
      <c r="O18" s="11"/>
      <c r="P18" s="11"/>
      <c r="Q18" s="11"/>
      <c r="R18" s="11"/>
      <c r="S18" s="11"/>
      <c r="T18" s="145"/>
      <c r="U18" s="11"/>
      <c r="V18" s="10"/>
      <c r="W18" s="10"/>
      <c r="X18" s="12"/>
      <c r="Y18" s="14"/>
      <c r="Z18" s="73"/>
      <c r="AA18" s="73"/>
      <c r="AB18" s="73"/>
      <c r="AC18" s="73"/>
      <c r="AD18" s="73"/>
      <c r="AE18" s="13"/>
      <c r="AF18" s="15"/>
      <c r="AG18" s="14"/>
      <c r="AH18" s="14"/>
      <c r="AI18" s="104"/>
      <c r="AJ18" s="14">
        <f t="shared" si="0"/>
        <v>0</v>
      </c>
      <c r="AK18" s="14" t="str">
        <f t="shared" si="1"/>
        <v/>
      </c>
      <c r="AL18" s="20"/>
    </row>
    <row r="19" customHeight="1" spans="1:38">
      <c r="A19" s="10"/>
      <c r="B19" s="11"/>
      <c r="C19" s="11"/>
      <c r="D19" s="11"/>
      <c r="E19" s="11"/>
      <c r="F19" s="11"/>
      <c r="G19" s="11"/>
      <c r="H19" s="11"/>
      <c r="I19" s="11"/>
      <c r="J19" s="11"/>
      <c r="K19" s="11"/>
      <c r="L19" s="11"/>
      <c r="M19" s="11"/>
      <c r="N19" s="11"/>
      <c r="O19" s="11"/>
      <c r="P19" s="11"/>
      <c r="Q19" s="11"/>
      <c r="R19" s="11"/>
      <c r="S19" s="11"/>
      <c r="T19" s="145"/>
      <c r="U19" s="11"/>
      <c r="V19" s="10"/>
      <c r="W19" s="10"/>
      <c r="X19" s="12"/>
      <c r="Y19" s="14"/>
      <c r="Z19" s="73"/>
      <c r="AA19" s="73"/>
      <c r="AB19" s="73"/>
      <c r="AC19" s="73"/>
      <c r="AD19" s="73"/>
      <c r="AE19" s="13"/>
      <c r="AF19" s="15"/>
      <c r="AG19" s="14"/>
      <c r="AH19" s="14"/>
      <c r="AI19" s="104"/>
      <c r="AJ19" s="14">
        <f t="shared" si="0"/>
        <v>0</v>
      </c>
      <c r="AK19" s="14" t="str">
        <f t="shared" si="1"/>
        <v/>
      </c>
      <c r="AL19" s="20"/>
    </row>
    <row r="20" customHeight="1" spans="1:38">
      <c r="A20" s="10"/>
      <c r="B20" s="11"/>
      <c r="C20" s="11"/>
      <c r="D20" s="11"/>
      <c r="E20" s="11"/>
      <c r="F20" s="11"/>
      <c r="G20" s="11"/>
      <c r="H20" s="11"/>
      <c r="I20" s="11"/>
      <c r="J20" s="11"/>
      <c r="K20" s="11"/>
      <c r="L20" s="11"/>
      <c r="M20" s="11"/>
      <c r="N20" s="11"/>
      <c r="O20" s="11"/>
      <c r="P20" s="11"/>
      <c r="Q20" s="11"/>
      <c r="R20" s="11"/>
      <c r="S20" s="11"/>
      <c r="T20" s="145"/>
      <c r="U20" s="11"/>
      <c r="V20" s="10"/>
      <c r="W20" s="10"/>
      <c r="X20" s="12"/>
      <c r="Y20" s="14"/>
      <c r="Z20" s="73"/>
      <c r="AA20" s="73"/>
      <c r="AB20" s="73"/>
      <c r="AC20" s="73"/>
      <c r="AD20" s="73"/>
      <c r="AE20" s="13"/>
      <c r="AF20" s="15"/>
      <c r="AG20" s="14"/>
      <c r="AH20" s="14"/>
      <c r="AI20" s="104"/>
      <c r="AJ20" s="14">
        <f t="shared" si="0"/>
        <v>0</v>
      </c>
      <c r="AK20" s="14" t="str">
        <f t="shared" si="1"/>
        <v/>
      </c>
      <c r="AL20" s="20"/>
    </row>
    <row r="21" customHeight="1" spans="1:38">
      <c r="A21" s="10"/>
      <c r="B21" s="11"/>
      <c r="C21" s="11"/>
      <c r="D21" s="11"/>
      <c r="E21" s="11"/>
      <c r="F21" s="11"/>
      <c r="G21" s="11"/>
      <c r="H21" s="11"/>
      <c r="I21" s="11"/>
      <c r="J21" s="11"/>
      <c r="K21" s="11"/>
      <c r="L21" s="11"/>
      <c r="M21" s="11"/>
      <c r="N21" s="11"/>
      <c r="O21" s="11"/>
      <c r="P21" s="11"/>
      <c r="Q21" s="11"/>
      <c r="R21" s="11"/>
      <c r="S21" s="11"/>
      <c r="T21" s="145"/>
      <c r="U21" s="11"/>
      <c r="V21" s="10"/>
      <c r="W21" s="10"/>
      <c r="X21" s="12"/>
      <c r="Y21" s="14"/>
      <c r="Z21" s="73"/>
      <c r="AA21" s="73"/>
      <c r="AB21" s="73"/>
      <c r="AC21" s="73"/>
      <c r="AD21" s="73"/>
      <c r="AE21" s="13"/>
      <c r="AF21" s="15"/>
      <c r="AG21" s="14"/>
      <c r="AH21" s="14"/>
      <c r="AI21" s="104"/>
      <c r="AJ21" s="14">
        <f t="shared" si="0"/>
        <v>0</v>
      </c>
      <c r="AK21" s="14" t="str">
        <f t="shared" si="1"/>
        <v/>
      </c>
      <c r="AL21" s="20"/>
    </row>
    <row r="22" customHeight="1" spans="1:38">
      <c r="A22" s="10"/>
      <c r="B22" s="11"/>
      <c r="C22" s="11"/>
      <c r="D22" s="11"/>
      <c r="E22" s="11"/>
      <c r="F22" s="11"/>
      <c r="G22" s="11"/>
      <c r="H22" s="11"/>
      <c r="I22" s="11"/>
      <c r="J22" s="11"/>
      <c r="K22" s="11"/>
      <c r="L22" s="11"/>
      <c r="M22" s="11"/>
      <c r="N22" s="11"/>
      <c r="O22" s="11"/>
      <c r="P22" s="11"/>
      <c r="Q22" s="11"/>
      <c r="R22" s="11"/>
      <c r="S22" s="11"/>
      <c r="T22" s="145"/>
      <c r="U22" s="11"/>
      <c r="V22" s="10"/>
      <c r="W22" s="10"/>
      <c r="X22" s="12"/>
      <c r="Y22" s="14"/>
      <c r="Z22" s="73"/>
      <c r="AA22" s="73"/>
      <c r="AB22" s="73"/>
      <c r="AC22" s="73"/>
      <c r="AD22" s="73"/>
      <c r="AE22" s="13"/>
      <c r="AF22" s="15"/>
      <c r="AG22" s="14"/>
      <c r="AH22" s="14"/>
      <c r="AI22" s="104"/>
      <c r="AJ22" s="14">
        <f t="shared" si="0"/>
        <v>0</v>
      </c>
      <c r="AK22" s="14" t="str">
        <f t="shared" si="1"/>
        <v/>
      </c>
      <c r="AL22" s="20"/>
    </row>
    <row r="23" customHeight="1" spans="1:38">
      <c r="A23" s="10"/>
      <c r="B23" s="11"/>
      <c r="C23" s="11"/>
      <c r="D23" s="11"/>
      <c r="E23" s="11"/>
      <c r="F23" s="11"/>
      <c r="G23" s="11"/>
      <c r="H23" s="11"/>
      <c r="I23" s="11"/>
      <c r="J23" s="11"/>
      <c r="K23" s="11"/>
      <c r="L23" s="11"/>
      <c r="M23" s="11"/>
      <c r="N23" s="11"/>
      <c r="O23" s="11"/>
      <c r="P23" s="11"/>
      <c r="Q23" s="11"/>
      <c r="R23" s="11"/>
      <c r="S23" s="11"/>
      <c r="T23" s="145"/>
      <c r="U23" s="11"/>
      <c r="V23" s="10"/>
      <c r="W23" s="10"/>
      <c r="X23" s="12"/>
      <c r="Y23" s="14"/>
      <c r="Z23" s="73"/>
      <c r="AA23" s="73"/>
      <c r="AB23" s="73"/>
      <c r="AC23" s="73"/>
      <c r="AD23" s="73"/>
      <c r="AE23" s="13"/>
      <c r="AF23" s="15"/>
      <c r="AG23" s="14"/>
      <c r="AH23" s="14"/>
      <c r="AI23" s="104"/>
      <c r="AJ23" s="14">
        <f t="shared" si="0"/>
        <v>0</v>
      </c>
      <c r="AK23" s="14" t="str">
        <f t="shared" si="1"/>
        <v/>
      </c>
      <c r="AL23" s="20"/>
    </row>
    <row r="24" customHeight="1" spans="1:38">
      <c r="A24" s="10"/>
      <c r="B24" s="11"/>
      <c r="C24" s="11"/>
      <c r="D24" s="11"/>
      <c r="E24" s="11"/>
      <c r="F24" s="11"/>
      <c r="G24" s="11"/>
      <c r="H24" s="11"/>
      <c r="I24" s="11"/>
      <c r="J24" s="11"/>
      <c r="K24" s="11"/>
      <c r="L24" s="11"/>
      <c r="M24" s="11"/>
      <c r="N24" s="11"/>
      <c r="O24" s="11"/>
      <c r="P24" s="11"/>
      <c r="Q24" s="11"/>
      <c r="R24" s="11"/>
      <c r="S24" s="11"/>
      <c r="T24" s="145"/>
      <c r="U24" s="11"/>
      <c r="V24" s="10"/>
      <c r="W24" s="10"/>
      <c r="X24" s="12"/>
      <c r="Y24" s="14"/>
      <c r="Z24" s="73"/>
      <c r="AA24" s="73"/>
      <c r="AB24" s="73"/>
      <c r="AC24" s="73"/>
      <c r="AD24" s="73"/>
      <c r="AE24" s="13"/>
      <c r="AF24" s="15"/>
      <c r="AG24" s="14"/>
      <c r="AH24" s="14"/>
      <c r="AI24" s="104"/>
      <c r="AJ24" s="14">
        <f t="shared" si="0"/>
        <v>0</v>
      </c>
      <c r="AK24" s="14" t="str">
        <f t="shared" si="1"/>
        <v/>
      </c>
      <c r="AL24" s="20"/>
    </row>
    <row r="25" customHeight="1" spans="1:38">
      <c r="A25" s="10" t="s">
        <v>621</v>
      </c>
      <c r="B25" s="10"/>
      <c r="C25" s="10"/>
      <c r="D25" s="10"/>
      <c r="E25" s="10"/>
      <c r="F25" s="10"/>
      <c r="G25" s="10"/>
      <c r="H25" s="10"/>
      <c r="I25" s="10"/>
      <c r="J25" s="10"/>
      <c r="K25" s="10"/>
      <c r="L25" s="10"/>
      <c r="M25" s="10"/>
      <c r="N25" s="10"/>
      <c r="O25" s="10"/>
      <c r="P25" s="10"/>
      <c r="Q25" s="10"/>
      <c r="R25" s="10"/>
      <c r="S25" s="10"/>
      <c r="T25" s="145"/>
      <c r="U25" s="11"/>
      <c r="V25" s="10"/>
      <c r="W25" s="10"/>
      <c r="X25" s="12"/>
      <c r="Y25" s="14">
        <f>SUM(Y7:Y24)</f>
        <v>0</v>
      </c>
      <c r="Z25" s="73"/>
      <c r="AA25" s="73"/>
      <c r="AB25" s="73"/>
      <c r="AC25" s="73"/>
      <c r="AD25" s="73"/>
      <c r="AE25" s="13">
        <f t="shared" ref="AE25:AJ25" si="2">SUM(AE7:AE24)</f>
        <v>0</v>
      </c>
      <c r="AF25" s="15">
        <f t="shared" si="2"/>
        <v>0</v>
      </c>
      <c r="AG25" s="14">
        <f t="shared" si="2"/>
        <v>0</v>
      </c>
      <c r="AH25" s="14">
        <f t="shared" si="2"/>
        <v>0</v>
      </c>
      <c r="AI25" s="104"/>
      <c r="AJ25" s="14">
        <f t="shared" si="2"/>
        <v>0</v>
      </c>
      <c r="AK25" s="14" t="str">
        <f t="shared" si="1"/>
        <v/>
      </c>
      <c r="AL25" s="20"/>
    </row>
    <row r="26" customHeight="1" spans="1:38">
      <c r="A26" s="10" t="s">
        <v>1789</v>
      </c>
      <c r="B26" s="10"/>
      <c r="C26" s="10"/>
      <c r="D26" s="10"/>
      <c r="E26" s="10"/>
      <c r="F26" s="10"/>
      <c r="G26" s="10"/>
      <c r="H26" s="10"/>
      <c r="I26" s="10"/>
      <c r="J26" s="10"/>
      <c r="K26" s="10"/>
      <c r="L26" s="10"/>
      <c r="M26" s="10"/>
      <c r="N26" s="10"/>
      <c r="O26" s="10"/>
      <c r="P26" s="10"/>
      <c r="Q26" s="10"/>
      <c r="R26" s="10"/>
      <c r="S26" s="10"/>
      <c r="T26" s="145"/>
      <c r="U26" s="20"/>
      <c r="V26" s="10"/>
      <c r="W26" s="10"/>
      <c r="X26" s="12"/>
      <c r="Y26" s="14"/>
      <c r="Z26" s="73"/>
      <c r="AA26" s="73"/>
      <c r="AB26" s="73"/>
      <c r="AC26" s="73"/>
      <c r="AD26" s="73"/>
      <c r="AE26" s="13"/>
      <c r="AF26" s="15"/>
      <c r="AG26" s="14"/>
      <c r="AH26" s="14"/>
      <c r="AI26" s="104"/>
      <c r="AJ26" s="14">
        <v>0</v>
      </c>
      <c r="AK26" s="14" t="str">
        <f t="shared" si="1"/>
        <v/>
      </c>
      <c r="AL26" s="20"/>
    </row>
    <row r="27" customHeight="1" spans="1:38">
      <c r="A27" s="10" t="s">
        <v>641</v>
      </c>
      <c r="B27" s="10"/>
      <c r="C27" s="10"/>
      <c r="D27" s="10"/>
      <c r="E27" s="10"/>
      <c r="F27" s="10"/>
      <c r="G27" s="10"/>
      <c r="H27" s="10"/>
      <c r="I27" s="10"/>
      <c r="J27" s="10"/>
      <c r="K27" s="10"/>
      <c r="L27" s="10"/>
      <c r="M27" s="10"/>
      <c r="N27" s="10"/>
      <c r="O27" s="10"/>
      <c r="P27" s="10"/>
      <c r="Q27" s="10"/>
      <c r="R27" s="10"/>
      <c r="S27" s="10"/>
      <c r="T27" s="136"/>
      <c r="U27" s="10"/>
      <c r="V27" s="10"/>
      <c r="W27" s="10"/>
      <c r="X27" s="12"/>
      <c r="Y27" s="14">
        <f>Y25-Y26</f>
        <v>0</v>
      </c>
      <c r="Z27" s="73"/>
      <c r="AA27" s="73"/>
      <c r="AB27" s="73"/>
      <c r="AC27" s="73"/>
      <c r="AD27" s="73"/>
      <c r="AE27" s="13">
        <f t="shared" ref="AE27:AJ27" si="3">AE25-AE26</f>
        <v>0</v>
      </c>
      <c r="AF27" s="15">
        <f t="shared" si="3"/>
        <v>0</v>
      </c>
      <c r="AG27" s="14">
        <f t="shared" si="3"/>
        <v>0</v>
      </c>
      <c r="AH27" s="14">
        <f t="shared" si="3"/>
        <v>0</v>
      </c>
      <c r="AI27" s="104"/>
      <c r="AJ27" s="14">
        <f t="shared" si="3"/>
        <v>0</v>
      </c>
      <c r="AK27" s="14" t="str">
        <f t="shared" si="1"/>
        <v/>
      </c>
      <c r="AL27" s="20"/>
    </row>
    <row r="28" customHeight="1" spans="1:34">
      <c r="A28" s="17" t="e">
        <f>#REF!&amp;#REF!</f>
        <v>#REF!</v>
      </c>
      <c r="T28" s="126"/>
      <c r="AH28" s="27" t="e">
        <f>"评估人员："&amp;#REF!</f>
        <v>#REF!</v>
      </c>
    </row>
    <row r="29" customHeight="1" spans="1:20">
      <c r="A29" s="17" t="e">
        <f>CONCATENATE(#REF!,#REF!,#REF!,#REF!,#REF!,#REF!,#REF!)</f>
        <v>#REF!</v>
      </c>
      <c r="T29" s="126"/>
    </row>
    <row r="30" customHeight="1" spans="20:20">
      <c r="T30" s="126"/>
    </row>
    <row r="31" customHeight="1" spans="20:20">
      <c r="T31" s="126"/>
    </row>
    <row r="32" customHeight="1" spans="20:20">
      <c r="T32" s="126"/>
    </row>
    <row r="33" customHeight="1" spans="20:20">
      <c r="T33" s="126"/>
    </row>
    <row r="34" customHeight="1" spans="20:20">
      <c r="T34" s="126"/>
    </row>
    <row r="35" customHeight="1" spans="20:20">
      <c r="T35" s="126"/>
    </row>
    <row r="36" customHeight="1" spans="20:20">
      <c r="T36" s="126"/>
    </row>
    <row r="37" customHeight="1" spans="20:20">
      <c r="T37" s="126"/>
    </row>
    <row r="38" customHeight="1" spans="20:20">
      <c r="T38" s="126"/>
    </row>
    <row r="39" customHeight="1" spans="20:20">
      <c r="T39" s="126"/>
    </row>
    <row r="40" customHeight="1" spans="20:20">
      <c r="T40" s="126"/>
    </row>
    <row r="41" customHeight="1" spans="20:20">
      <c r="T41" s="126"/>
    </row>
    <row r="42" customHeight="1" spans="20:20">
      <c r="T42" s="126"/>
    </row>
    <row r="43" customHeight="1" spans="20:20">
      <c r="T43" s="126"/>
    </row>
    <row r="44" customHeight="1" spans="20:20">
      <c r="T44" s="126"/>
    </row>
    <row r="45" customHeight="1" spans="20:20">
      <c r="T45" s="126"/>
    </row>
    <row r="46" customHeight="1" spans="20:20">
      <c r="T46" s="126"/>
    </row>
    <row r="47" customHeight="1" spans="20:20">
      <c r="T47" s="126"/>
    </row>
    <row r="48" customHeight="1" spans="20:20">
      <c r="T48" s="126"/>
    </row>
    <row r="49" customHeight="1" spans="20:20">
      <c r="T49" s="126"/>
    </row>
    <row r="50" customHeight="1" spans="20:20">
      <c r="T50" s="126"/>
    </row>
    <row r="51" customHeight="1" spans="20:20">
      <c r="T51" s="126"/>
    </row>
    <row r="52" customHeight="1" spans="20:20">
      <c r="T52" s="126"/>
    </row>
    <row r="53" customHeight="1" spans="20:20">
      <c r="T53" s="126"/>
    </row>
    <row r="54" customHeight="1" spans="20:20">
      <c r="T54" s="126"/>
    </row>
    <row r="55" customHeight="1" spans="20:20">
      <c r="T55" s="126"/>
    </row>
    <row r="56" customHeight="1" spans="20:20">
      <c r="T56" s="126"/>
    </row>
    <row r="57" customHeight="1" spans="20:20">
      <c r="T57" s="126"/>
    </row>
    <row r="58" customHeight="1" spans="20:20">
      <c r="T58" s="126"/>
    </row>
    <row r="59" customHeight="1" spans="20:20">
      <c r="T59" s="126"/>
    </row>
    <row r="60" customHeight="1" spans="20:20">
      <c r="T60" s="126"/>
    </row>
    <row r="61" customHeight="1" spans="20:20">
      <c r="T61" s="126"/>
    </row>
    <row r="62" customHeight="1" spans="20:20">
      <c r="T62" s="126"/>
    </row>
    <row r="63" customHeight="1" spans="20:20">
      <c r="T63" s="126"/>
    </row>
    <row r="64" customHeight="1" spans="20:20">
      <c r="T64" s="126"/>
    </row>
    <row r="65" customHeight="1" spans="20:20">
      <c r="T65" s="126"/>
    </row>
    <row r="66" customHeight="1" spans="20:20">
      <c r="T66" s="126"/>
    </row>
    <row r="67" customHeight="1" spans="20:20">
      <c r="T67" s="126"/>
    </row>
    <row r="68" customHeight="1" spans="20:20">
      <c r="T68" s="126"/>
    </row>
    <row r="69" customHeight="1" spans="20:20">
      <c r="T69" s="126"/>
    </row>
    <row r="70" customHeight="1" spans="20:20">
      <c r="T70" s="126"/>
    </row>
    <row r="71" customHeight="1" spans="20:20">
      <c r="T71" s="126"/>
    </row>
    <row r="72" customHeight="1" spans="20:20">
      <c r="T72" s="126"/>
    </row>
    <row r="73" customHeight="1" spans="20:20">
      <c r="T73" s="126"/>
    </row>
    <row r="74" customHeight="1" spans="20:20">
      <c r="T74" s="126"/>
    </row>
    <row r="75" customHeight="1" spans="20:20">
      <c r="T75" s="126"/>
    </row>
    <row r="76" customHeight="1" spans="20:20">
      <c r="T76" s="126"/>
    </row>
    <row r="77" customHeight="1" spans="20:20">
      <c r="T77" s="126"/>
    </row>
    <row r="78" customHeight="1" spans="20:20">
      <c r="T78" s="126"/>
    </row>
    <row r="79" customHeight="1" spans="20:20">
      <c r="T79" s="126"/>
    </row>
    <row r="80" customHeight="1" spans="20:20">
      <c r="T80" s="126"/>
    </row>
    <row r="81" customHeight="1" spans="20:20">
      <c r="T81" s="126"/>
    </row>
    <row r="82" customHeight="1" spans="20:20">
      <c r="T82" s="126"/>
    </row>
    <row r="83" customHeight="1" spans="20:20">
      <c r="T83" s="126"/>
    </row>
    <row r="84" customHeight="1" spans="20:20">
      <c r="T84" s="126"/>
    </row>
    <row r="85" customHeight="1" spans="20:20">
      <c r="T85" s="126"/>
    </row>
    <row r="86" customHeight="1" spans="20:20">
      <c r="T86" s="126"/>
    </row>
    <row r="87" customHeight="1" spans="20:20">
      <c r="T87" s="126"/>
    </row>
    <row r="88" customHeight="1" spans="20:20">
      <c r="T88" s="126"/>
    </row>
    <row r="89" customHeight="1" spans="20:20">
      <c r="T89" s="126"/>
    </row>
    <row r="90" customHeight="1" spans="20:20">
      <c r="T90" s="126"/>
    </row>
    <row r="91" customHeight="1" spans="20:20">
      <c r="T91" s="126"/>
    </row>
    <row r="92" customHeight="1" spans="20:20">
      <c r="T92" s="126"/>
    </row>
    <row r="93" customHeight="1" spans="20:20">
      <c r="T93" s="126"/>
    </row>
    <row r="94" customHeight="1" spans="20:20">
      <c r="T94" s="126"/>
    </row>
    <row r="95" customHeight="1" spans="20:20">
      <c r="T95" s="126"/>
    </row>
    <row r="96" customHeight="1" spans="20:20">
      <c r="T96" s="126"/>
    </row>
    <row r="97" customHeight="1" spans="20:20">
      <c r="T97" s="126"/>
    </row>
    <row r="98" customHeight="1" spans="20:20">
      <c r="T98" s="126"/>
    </row>
    <row r="99" customHeight="1" spans="20:20">
      <c r="T99" s="126"/>
    </row>
    <row r="100" customHeight="1" spans="20:20">
      <c r="T100" s="126"/>
    </row>
    <row r="101" customHeight="1" spans="20:20">
      <c r="T101" s="126"/>
    </row>
    <row r="102" customHeight="1" spans="20:20">
      <c r="T102" s="126"/>
    </row>
    <row r="103" customHeight="1" spans="20:20">
      <c r="T103" s="126"/>
    </row>
    <row r="104" customHeight="1" spans="20:20">
      <c r="T104" s="126"/>
    </row>
    <row r="105" customHeight="1" spans="20:20">
      <c r="T105" s="126"/>
    </row>
    <row r="106" customHeight="1" spans="20:20">
      <c r="T106" s="126"/>
    </row>
    <row r="107" customHeight="1" spans="20:20">
      <c r="T107" s="126"/>
    </row>
    <row r="108" customHeight="1" spans="20:20">
      <c r="T108" s="126"/>
    </row>
    <row r="109" customHeight="1" spans="20:20">
      <c r="T109" s="126"/>
    </row>
    <row r="110" customHeight="1" spans="20:20">
      <c r="T110" s="126"/>
    </row>
    <row r="111" customHeight="1" spans="20:20">
      <c r="T111" s="126"/>
    </row>
    <row r="112" customHeight="1" spans="20:20">
      <c r="T112" s="126"/>
    </row>
    <row r="113" customHeight="1" spans="20:20">
      <c r="T113" s="126"/>
    </row>
    <row r="114" customHeight="1" spans="20:20">
      <c r="T114" s="126"/>
    </row>
    <row r="115" customHeight="1" spans="20:20">
      <c r="T115" s="126"/>
    </row>
    <row r="116" customHeight="1" spans="20:20">
      <c r="T116" s="126"/>
    </row>
    <row r="117" customHeight="1" spans="20:20">
      <c r="T117" s="126"/>
    </row>
    <row r="118" customHeight="1" spans="20:20">
      <c r="T118" s="126"/>
    </row>
    <row r="119" customHeight="1" spans="20:20">
      <c r="T119" s="126"/>
    </row>
    <row r="120" customHeight="1" spans="20:20">
      <c r="T120" s="126"/>
    </row>
    <row r="121" customHeight="1" spans="20:20">
      <c r="T121" s="126"/>
    </row>
    <row r="122" customHeight="1" spans="20:20">
      <c r="T122" s="126"/>
    </row>
    <row r="123" customHeight="1" spans="20:20">
      <c r="T123" s="126"/>
    </row>
    <row r="124" customHeight="1" spans="20:20">
      <c r="T124" s="126"/>
    </row>
    <row r="125" customHeight="1" spans="20:20">
      <c r="T125" s="126"/>
    </row>
    <row r="126" customHeight="1" spans="20:20">
      <c r="T126" s="126"/>
    </row>
    <row r="127" customHeight="1" spans="20:20">
      <c r="T127" s="126"/>
    </row>
    <row r="128" customHeight="1" spans="20:20">
      <c r="T128" s="126"/>
    </row>
    <row r="129" customHeight="1" spans="20:20">
      <c r="T129" s="126"/>
    </row>
    <row r="130" customHeight="1" spans="20:20">
      <c r="T130" s="126"/>
    </row>
    <row r="131" customHeight="1" spans="20:20">
      <c r="T131" s="126"/>
    </row>
    <row r="132" customHeight="1" spans="20:20">
      <c r="T132" s="126"/>
    </row>
    <row r="133" customHeight="1" spans="20:20">
      <c r="T133" s="126"/>
    </row>
    <row r="134" customHeight="1" spans="20:20">
      <c r="T134" s="126"/>
    </row>
    <row r="135" customHeight="1" spans="20:20">
      <c r="T135" s="126"/>
    </row>
    <row r="136" customHeight="1" spans="20:20">
      <c r="T136" s="126"/>
    </row>
    <row r="137" customHeight="1" spans="20:20">
      <c r="T137" s="126"/>
    </row>
    <row r="138" customHeight="1" spans="20:20">
      <c r="T138" s="126"/>
    </row>
    <row r="139" customHeight="1" spans="20:20">
      <c r="T139" s="126"/>
    </row>
    <row r="140" customHeight="1" spans="20:20">
      <c r="T140" s="126"/>
    </row>
    <row r="141" customHeight="1" spans="20:20">
      <c r="T141" s="126"/>
    </row>
    <row r="142" customHeight="1" spans="20:20">
      <c r="T142" s="126"/>
    </row>
    <row r="143" customHeight="1" spans="20:20">
      <c r="T143" s="126"/>
    </row>
    <row r="144" customHeight="1" spans="20:20">
      <c r="T144" s="126"/>
    </row>
    <row r="145" customHeight="1" spans="20:20">
      <c r="T145" s="126"/>
    </row>
    <row r="146" customHeight="1" spans="20:20">
      <c r="T146" s="126"/>
    </row>
    <row r="147" customHeight="1" spans="20:20">
      <c r="T147" s="126"/>
    </row>
    <row r="148" customHeight="1" spans="20:20">
      <c r="T148" s="126"/>
    </row>
    <row r="149" customHeight="1" spans="20:20">
      <c r="T149" s="126"/>
    </row>
    <row r="150" customHeight="1" spans="20:20">
      <c r="T150" s="126"/>
    </row>
    <row r="151" customHeight="1" spans="20:20">
      <c r="T151" s="126"/>
    </row>
    <row r="152" customHeight="1" spans="20:20">
      <c r="T152" s="126"/>
    </row>
    <row r="153" customHeight="1" spans="20:20">
      <c r="T153" s="126"/>
    </row>
    <row r="154" customHeight="1" spans="20:20">
      <c r="T154" s="126"/>
    </row>
    <row r="155" customHeight="1" spans="20:20">
      <c r="T155" s="126"/>
    </row>
    <row r="156" customHeight="1" spans="20:20">
      <c r="T156" s="126"/>
    </row>
    <row r="157" customHeight="1" spans="20:20">
      <c r="T157" s="126"/>
    </row>
    <row r="158" customHeight="1" spans="20:20">
      <c r="T158" s="126"/>
    </row>
    <row r="159" customHeight="1" spans="20:20">
      <c r="T159" s="126"/>
    </row>
    <row r="160" customHeight="1" spans="20:20">
      <c r="T160" s="126"/>
    </row>
    <row r="161" customHeight="1" spans="20:20">
      <c r="T161" s="126"/>
    </row>
    <row r="162" customHeight="1" spans="20:20">
      <c r="T162" s="126"/>
    </row>
    <row r="163" customHeight="1" spans="20:20">
      <c r="T163" s="126"/>
    </row>
    <row r="164" customHeight="1" spans="20:20">
      <c r="T164" s="126"/>
    </row>
    <row r="165" customHeight="1" spans="20:20">
      <c r="T165" s="126"/>
    </row>
    <row r="166" customHeight="1" spans="20:20">
      <c r="T166" s="126"/>
    </row>
    <row r="167" customHeight="1" spans="20:20">
      <c r="T167" s="126"/>
    </row>
    <row r="168" customHeight="1" spans="20:20">
      <c r="T168" s="126"/>
    </row>
    <row r="169" customHeight="1" spans="20:20">
      <c r="T169" s="126"/>
    </row>
    <row r="170" customHeight="1" spans="20:20">
      <c r="T170" s="126"/>
    </row>
    <row r="171" customHeight="1" spans="20:20">
      <c r="T171" s="126"/>
    </row>
    <row r="172" customHeight="1" spans="20:20">
      <c r="T172" s="126"/>
    </row>
    <row r="173" customHeight="1" spans="20:20">
      <c r="T173" s="126"/>
    </row>
    <row r="174" customHeight="1" spans="20:20">
      <c r="T174" s="126"/>
    </row>
    <row r="175" customHeight="1" spans="20:20">
      <c r="T175" s="126"/>
    </row>
    <row r="176" customHeight="1" spans="20:20">
      <c r="T176" s="126"/>
    </row>
    <row r="177" customHeight="1" spans="20:20">
      <c r="T177" s="126"/>
    </row>
    <row r="178" customHeight="1" spans="20:20">
      <c r="T178" s="126"/>
    </row>
    <row r="179" customHeight="1" spans="20:20">
      <c r="T179" s="126"/>
    </row>
    <row r="180" customHeight="1" spans="20:20">
      <c r="T180" s="126"/>
    </row>
    <row r="181" customHeight="1" spans="20:20">
      <c r="T181" s="126"/>
    </row>
    <row r="182" customHeight="1" spans="20:20">
      <c r="T182" s="126"/>
    </row>
    <row r="183" customHeight="1" spans="20:20">
      <c r="T183" s="126"/>
    </row>
    <row r="184" customHeight="1" spans="20:20">
      <c r="T184" s="126"/>
    </row>
    <row r="185" customHeight="1" spans="20:20">
      <c r="T185" s="126"/>
    </row>
    <row r="186" customHeight="1" spans="20:20">
      <c r="T186" s="126"/>
    </row>
    <row r="187" customHeight="1" spans="20:20">
      <c r="T187" s="126"/>
    </row>
    <row r="188" customHeight="1" spans="20:20">
      <c r="T188" s="126"/>
    </row>
    <row r="189" customHeight="1" spans="20:20">
      <c r="T189" s="126"/>
    </row>
    <row r="190" customHeight="1" spans="20:20">
      <c r="T190" s="126"/>
    </row>
    <row r="191" customHeight="1" spans="20:20">
      <c r="T191" s="126"/>
    </row>
    <row r="192" customHeight="1" spans="20:20">
      <c r="T192" s="126"/>
    </row>
    <row r="193" customHeight="1" spans="20:20">
      <c r="T193" s="126"/>
    </row>
    <row r="194" customHeight="1" spans="20:20">
      <c r="T194" s="126"/>
    </row>
    <row r="195" customHeight="1" spans="20:20">
      <c r="T195" s="126"/>
    </row>
    <row r="196" customHeight="1" spans="20:20">
      <c r="T196" s="126"/>
    </row>
    <row r="197" customHeight="1" spans="20:20">
      <c r="T197" s="126"/>
    </row>
    <row r="198" customHeight="1" spans="20:20">
      <c r="T198" s="126"/>
    </row>
    <row r="199" customHeight="1" spans="20:20">
      <c r="T199" s="126"/>
    </row>
    <row r="200" customHeight="1" spans="20:20">
      <c r="T200" s="126"/>
    </row>
    <row r="201" customHeight="1" spans="20:20">
      <c r="T201" s="126"/>
    </row>
    <row r="202" customHeight="1" spans="20:20">
      <c r="T202" s="126"/>
    </row>
    <row r="203" customHeight="1" spans="20:20">
      <c r="T203" s="126"/>
    </row>
    <row r="204" customHeight="1" spans="20:20">
      <c r="T204" s="126"/>
    </row>
    <row r="205" customHeight="1" spans="20:20">
      <c r="T205" s="126"/>
    </row>
    <row r="206" customHeight="1" spans="20:20">
      <c r="T206" s="126"/>
    </row>
    <row r="207" customHeight="1" spans="20:20">
      <c r="T207" s="126"/>
    </row>
    <row r="208" customHeight="1" spans="20:20">
      <c r="T208" s="126"/>
    </row>
    <row r="209" customHeight="1" spans="20:20">
      <c r="T209" s="126"/>
    </row>
    <row r="210" customHeight="1" spans="20:20">
      <c r="T210" s="126"/>
    </row>
    <row r="211" customHeight="1" spans="20:20">
      <c r="T211" s="126"/>
    </row>
    <row r="212" customHeight="1" spans="20:20">
      <c r="T212" s="126"/>
    </row>
    <row r="213" customHeight="1" spans="20:20">
      <c r="T213" s="126"/>
    </row>
    <row r="214" customHeight="1" spans="20:20">
      <c r="T214" s="126"/>
    </row>
    <row r="215" customHeight="1" spans="20:20">
      <c r="T215" s="126"/>
    </row>
    <row r="216" customHeight="1" spans="20:20">
      <c r="T216" s="126"/>
    </row>
    <row r="217" customHeight="1" spans="20:20">
      <c r="T217" s="126"/>
    </row>
    <row r="218" customHeight="1" spans="20:20">
      <c r="T218" s="126"/>
    </row>
    <row r="219" customHeight="1" spans="20:20">
      <c r="T219" s="126"/>
    </row>
    <row r="220" customHeight="1" spans="20:20">
      <c r="T220" s="126"/>
    </row>
    <row r="221" customHeight="1" spans="20:20">
      <c r="T221" s="126"/>
    </row>
    <row r="222" customHeight="1" spans="20:20">
      <c r="T222" s="126"/>
    </row>
    <row r="223" customHeight="1" spans="20:20">
      <c r="T223" s="126"/>
    </row>
    <row r="224" customHeight="1" spans="20:20">
      <c r="T224" s="126"/>
    </row>
    <row r="225" customHeight="1" spans="20:20">
      <c r="T225" s="126"/>
    </row>
    <row r="226" customHeight="1" spans="20:20">
      <c r="T226" s="126"/>
    </row>
    <row r="227" customHeight="1" spans="20:20">
      <c r="T227" s="126"/>
    </row>
    <row r="228" customHeight="1" spans="20:20">
      <c r="T228" s="126"/>
    </row>
    <row r="229" customHeight="1" spans="20:20">
      <c r="T229" s="126"/>
    </row>
    <row r="230" customHeight="1" spans="20:20">
      <c r="T230" s="126"/>
    </row>
    <row r="231" customHeight="1" spans="20:20">
      <c r="T231" s="126"/>
    </row>
    <row r="232" customHeight="1" spans="20:20">
      <c r="T232" s="126"/>
    </row>
    <row r="233" customHeight="1" spans="20:20">
      <c r="T233" s="126"/>
    </row>
    <row r="234" customHeight="1" spans="20:20">
      <c r="T234" s="126"/>
    </row>
    <row r="235" customHeight="1" spans="20:20">
      <c r="T235" s="126"/>
    </row>
    <row r="236" customHeight="1" spans="20:20">
      <c r="T236" s="126"/>
    </row>
    <row r="237" customHeight="1" spans="20:20">
      <c r="T237" s="126"/>
    </row>
    <row r="238" customHeight="1" spans="20:20">
      <c r="T238" s="126"/>
    </row>
    <row r="239" customHeight="1" spans="20:20">
      <c r="T239" s="126"/>
    </row>
    <row r="240" customHeight="1" spans="20:20">
      <c r="T240" s="126"/>
    </row>
    <row r="241" customHeight="1" spans="20:20">
      <c r="T241" s="126"/>
    </row>
    <row r="242" customHeight="1" spans="20:20">
      <c r="T242" s="126"/>
    </row>
    <row r="243" customHeight="1" spans="20:20">
      <c r="T243" s="126"/>
    </row>
    <row r="244" customHeight="1" spans="20:20">
      <c r="T244" s="126"/>
    </row>
    <row r="245" customHeight="1" spans="20:20">
      <c r="T245" s="126"/>
    </row>
    <row r="246" customHeight="1" spans="20:20">
      <c r="T246" s="126"/>
    </row>
    <row r="247" customHeight="1" spans="20:20">
      <c r="T247" s="126"/>
    </row>
    <row r="248" customHeight="1" spans="20:20">
      <c r="T248" s="126"/>
    </row>
    <row r="249" customHeight="1" spans="20:20">
      <c r="T249" s="126"/>
    </row>
    <row r="250" customHeight="1" spans="20:20">
      <c r="T250" s="126"/>
    </row>
    <row r="251" customHeight="1" spans="20:20">
      <c r="T251" s="126"/>
    </row>
    <row r="252" customHeight="1" spans="20:20">
      <c r="T252" s="126"/>
    </row>
    <row r="253" customHeight="1" spans="20:20">
      <c r="T253" s="126"/>
    </row>
    <row r="254" customHeight="1" spans="20:20">
      <c r="T254" s="126"/>
    </row>
    <row r="255" customHeight="1" spans="20:20">
      <c r="T255" s="126"/>
    </row>
    <row r="256" customHeight="1" spans="20:20">
      <c r="T256" s="126"/>
    </row>
    <row r="257" customHeight="1" spans="20:20">
      <c r="T257" s="126"/>
    </row>
    <row r="258" customHeight="1" spans="20:20">
      <c r="T258" s="126"/>
    </row>
    <row r="259" customHeight="1" spans="20:20">
      <c r="T259" s="126"/>
    </row>
    <row r="260" customHeight="1" spans="20:20">
      <c r="T260" s="126"/>
    </row>
    <row r="261" customHeight="1" spans="20:20">
      <c r="T261" s="126"/>
    </row>
    <row r="262" customHeight="1" spans="20:20">
      <c r="T262" s="126"/>
    </row>
    <row r="263" customHeight="1" spans="20:20">
      <c r="T263" s="126"/>
    </row>
    <row r="264" customHeight="1" spans="20:20">
      <c r="T264" s="126"/>
    </row>
    <row r="265" customHeight="1" spans="20:20">
      <c r="T265" s="126"/>
    </row>
    <row r="266" customHeight="1" spans="20:20">
      <c r="T266" s="126"/>
    </row>
    <row r="267" customHeight="1" spans="20:20">
      <c r="T267" s="126"/>
    </row>
    <row r="268" customHeight="1" spans="20:20">
      <c r="T268" s="126"/>
    </row>
    <row r="269" customHeight="1" spans="20:20">
      <c r="T269" s="126"/>
    </row>
    <row r="270" customHeight="1" spans="20:20">
      <c r="T270" s="126"/>
    </row>
    <row r="271" customHeight="1" spans="20:20">
      <c r="T271" s="126"/>
    </row>
    <row r="272" customHeight="1" spans="20:20">
      <c r="T272" s="126"/>
    </row>
    <row r="273" customHeight="1" spans="20:20">
      <c r="T273" s="126"/>
    </row>
    <row r="274" customHeight="1" spans="20:20">
      <c r="T274" s="126"/>
    </row>
    <row r="275" customHeight="1" spans="20:20">
      <c r="T275" s="126"/>
    </row>
    <row r="276" customHeight="1" spans="20:20">
      <c r="T276" s="126"/>
    </row>
    <row r="277" customHeight="1" spans="20:20">
      <c r="T277" s="126"/>
    </row>
    <row r="278" customHeight="1" spans="20:20">
      <c r="T278" s="126"/>
    </row>
    <row r="279" customHeight="1" spans="20:20">
      <c r="T279" s="126"/>
    </row>
    <row r="280" customHeight="1" spans="20:20">
      <c r="T280" s="126"/>
    </row>
    <row r="281" customHeight="1" spans="20:20">
      <c r="T281" s="126"/>
    </row>
    <row r="282" customHeight="1" spans="20:20">
      <c r="T282" s="126"/>
    </row>
    <row r="283" customHeight="1" spans="20:20">
      <c r="T283" s="126"/>
    </row>
    <row r="284" customHeight="1" spans="20:20">
      <c r="T284" s="126"/>
    </row>
    <row r="285" customHeight="1" spans="20:20">
      <c r="T285" s="126"/>
    </row>
    <row r="286" customHeight="1" spans="20:20">
      <c r="T286" s="126"/>
    </row>
    <row r="287" customHeight="1" spans="20:20">
      <c r="T287" s="126"/>
    </row>
    <row r="288" customHeight="1" spans="20:20">
      <c r="T288" s="126"/>
    </row>
    <row r="289" customHeight="1" spans="20:20">
      <c r="T289" s="126"/>
    </row>
    <row r="290" customHeight="1" spans="20:20">
      <c r="T290" s="126"/>
    </row>
    <row r="291" customHeight="1" spans="20:20">
      <c r="T291" s="126"/>
    </row>
    <row r="292" customHeight="1" spans="20:20">
      <c r="T292" s="126"/>
    </row>
    <row r="293" customHeight="1" spans="20:20">
      <c r="T293" s="126"/>
    </row>
    <row r="294" customHeight="1" spans="20:20">
      <c r="T294" s="126"/>
    </row>
    <row r="295" customHeight="1" spans="20:20">
      <c r="T295" s="126"/>
    </row>
    <row r="296" customHeight="1" spans="20:20">
      <c r="T296" s="126"/>
    </row>
    <row r="297" customHeight="1" spans="20:20">
      <c r="T297" s="126"/>
    </row>
    <row r="298" customHeight="1" spans="20:20">
      <c r="T298" s="126"/>
    </row>
    <row r="299" customHeight="1" spans="20:20">
      <c r="T299" s="126"/>
    </row>
    <row r="300" customHeight="1" spans="20:20">
      <c r="T300" s="126"/>
    </row>
    <row r="301" customHeight="1" spans="20:20">
      <c r="T301" s="126"/>
    </row>
    <row r="302" customHeight="1" spans="20:20">
      <c r="T302" s="126"/>
    </row>
    <row r="303" customHeight="1" spans="20:20">
      <c r="T303" s="126"/>
    </row>
    <row r="304" customHeight="1" spans="20:20">
      <c r="T304" s="126"/>
    </row>
    <row r="305" customHeight="1" spans="20:20">
      <c r="T305" s="126"/>
    </row>
    <row r="306" customHeight="1" spans="20:20">
      <c r="T306" s="126"/>
    </row>
    <row r="307" customHeight="1" spans="20:20">
      <c r="T307" s="126"/>
    </row>
    <row r="308" customHeight="1" spans="20:20">
      <c r="T308" s="126"/>
    </row>
    <row r="309" customHeight="1" spans="20:20">
      <c r="T309" s="126"/>
    </row>
    <row r="310" customHeight="1" spans="20:20">
      <c r="T310" s="126"/>
    </row>
    <row r="311" customHeight="1" spans="20:20">
      <c r="T311" s="126"/>
    </row>
    <row r="312" customHeight="1" spans="20:20">
      <c r="T312" s="126"/>
    </row>
    <row r="313" customHeight="1" spans="20:20">
      <c r="T313" s="126"/>
    </row>
    <row r="314" customHeight="1" spans="20:20">
      <c r="T314" s="126"/>
    </row>
    <row r="315" customHeight="1" spans="20:20">
      <c r="T315" s="126"/>
    </row>
    <row r="316" customHeight="1" spans="20:20">
      <c r="T316" s="126"/>
    </row>
    <row r="317" customHeight="1" spans="20:20">
      <c r="T317" s="126"/>
    </row>
    <row r="318" customHeight="1" spans="20:20">
      <c r="T318" s="126"/>
    </row>
    <row r="319" customHeight="1" spans="20:20">
      <c r="T319" s="126"/>
    </row>
    <row r="320" customHeight="1" spans="20:20">
      <c r="T320" s="126"/>
    </row>
    <row r="321" customHeight="1" spans="20:20">
      <c r="T321" s="126"/>
    </row>
    <row r="322" customHeight="1" spans="20:20">
      <c r="T322" s="126"/>
    </row>
    <row r="323" customHeight="1" spans="20:20">
      <c r="T323" s="126"/>
    </row>
    <row r="324" customHeight="1" spans="20:20">
      <c r="T324" s="126"/>
    </row>
    <row r="325" customHeight="1" spans="20:20">
      <c r="T325" s="126"/>
    </row>
    <row r="326" customHeight="1" spans="20:20">
      <c r="T326" s="126"/>
    </row>
    <row r="327" customHeight="1" spans="20:20">
      <c r="T327" s="126"/>
    </row>
    <row r="328" customHeight="1" spans="20:20">
      <c r="T328" s="126"/>
    </row>
    <row r="329" customHeight="1" spans="20:20">
      <c r="T329" s="126"/>
    </row>
    <row r="330" customHeight="1" spans="20:20">
      <c r="T330" s="126"/>
    </row>
    <row r="331" customHeight="1" spans="20:20">
      <c r="T331" s="126"/>
    </row>
    <row r="332" customHeight="1" spans="20:20">
      <c r="T332" s="126"/>
    </row>
    <row r="333" customHeight="1" spans="20:20">
      <c r="T333" s="126"/>
    </row>
    <row r="334" customHeight="1" spans="20:20">
      <c r="T334" s="126"/>
    </row>
    <row r="335" customHeight="1" spans="20:20">
      <c r="T335" s="126"/>
    </row>
    <row r="336" customHeight="1" spans="20:20">
      <c r="T336" s="126"/>
    </row>
    <row r="337" customHeight="1" spans="20:20">
      <c r="T337" s="126"/>
    </row>
    <row r="338" customHeight="1" spans="20:20">
      <c r="T338" s="126"/>
    </row>
    <row r="339" customHeight="1" spans="20:20">
      <c r="T339" s="126"/>
    </row>
    <row r="340" customHeight="1" spans="20:20">
      <c r="T340" s="126"/>
    </row>
    <row r="341" customHeight="1" spans="20:20">
      <c r="T341" s="126"/>
    </row>
    <row r="342" customHeight="1" spans="20:20">
      <c r="T342" s="126"/>
    </row>
    <row r="343" customHeight="1" spans="20:20">
      <c r="T343" s="126"/>
    </row>
    <row r="344" customHeight="1" spans="20:20">
      <c r="T344" s="126"/>
    </row>
    <row r="345" customHeight="1" spans="20:20">
      <c r="T345" s="126"/>
    </row>
    <row r="346" customHeight="1" spans="20:20">
      <c r="T346" s="126"/>
    </row>
    <row r="347" customHeight="1" spans="20:20">
      <c r="T347" s="126"/>
    </row>
    <row r="348" customHeight="1" spans="20:20">
      <c r="T348" s="126"/>
    </row>
    <row r="349" customHeight="1" spans="20:20">
      <c r="T349" s="126"/>
    </row>
    <row r="350" customHeight="1" spans="20:20">
      <c r="T350" s="126"/>
    </row>
    <row r="351" customHeight="1" spans="20:20">
      <c r="T351" s="126"/>
    </row>
    <row r="352" customHeight="1" spans="20:20">
      <c r="T352" s="126"/>
    </row>
    <row r="353" customHeight="1" spans="20:20">
      <c r="T353" s="126"/>
    </row>
    <row r="354" customHeight="1" spans="20:20">
      <c r="T354" s="126"/>
    </row>
    <row r="355" customHeight="1" spans="20:20">
      <c r="T355" s="126"/>
    </row>
    <row r="356" customHeight="1" spans="20:20">
      <c r="T356" s="126"/>
    </row>
    <row r="357" customHeight="1" spans="20:20">
      <c r="T357" s="126"/>
    </row>
    <row r="358" customHeight="1" spans="20:20">
      <c r="T358" s="126"/>
    </row>
    <row r="359" customHeight="1" spans="20:20">
      <c r="T359" s="126"/>
    </row>
    <row r="360" customHeight="1" spans="20:20">
      <c r="T360" s="126"/>
    </row>
    <row r="361" customHeight="1" spans="20:20">
      <c r="T361" s="126"/>
    </row>
    <row r="362" customHeight="1" spans="20:20">
      <c r="T362" s="126"/>
    </row>
    <row r="363" customHeight="1" spans="20:20">
      <c r="T363" s="126"/>
    </row>
    <row r="364" customHeight="1" spans="20:20">
      <c r="T364" s="126"/>
    </row>
    <row r="365" customHeight="1" spans="20:20">
      <c r="T365" s="126"/>
    </row>
    <row r="366" customHeight="1" spans="20:20">
      <c r="T366" s="126"/>
    </row>
    <row r="367" customHeight="1" spans="20:20">
      <c r="T367" s="126"/>
    </row>
    <row r="368" customHeight="1" spans="20:20">
      <c r="T368" s="126"/>
    </row>
    <row r="369" customHeight="1" spans="20:20">
      <c r="T369" s="126"/>
    </row>
    <row r="370" customHeight="1" spans="20:20">
      <c r="T370" s="126"/>
    </row>
    <row r="371" customHeight="1" spans="20:20">
      <c r="T371" s="126"/>
    </row>
    <row r="372" customHeight="1" spans="20:20">
      <c r="T372" s="126"/>
    </row>
    <row r="373" customHeight="1" spans="20:20">
      <c r="T373" s="126"/>
    </row>
    <row r="374" customHeight="1" spans="20:20">
      <c r="T374" s="126"/>
    </row>
    <row r="375" customHeight="1" spans="20:20">
      <c r="T375" s="126"/>
    </row>
    <row r="376" customHeight="1" spans="20:20">
      <c r="T376" s="126"/>
    </row>
    <row r="377" customHeight="1" spans="20:20">
      <c r="T377" s="126"/>
    </row>
    <row r="378" customHeight="1" spans="20:20">
      <c r="T378" s="126"/>
    </row>
    <row r="379" customHeight="1" spans="20:20">
      <c r="T379" s="126"/>
    </row>
    <row r="380" customHeight="1" spans="20:20">
      <c r="T380" s="126"/>
    </row>
    <row r="381" customHeight="1" spans="20:20">
      <c r="T381" s="126"/>
    </row>
    <row r="382" customHeight="1" spans="20:20">
      <c r="T382" s="126"/>
    </row>
    <row r="383" customHeight="1" spans="20:20">
      <c r="T383" s="126"/>
    </row>
    <row r="384" customHeight="1" spans="20:20">
      <c r="T384" s="126"/>
    </row>
    <row r="385" customHeight="1" spans="20:20">
      <c r="T385" s="126"/>
    </row>
    <row r="386" customHeight="1" spans="20:20">
      <c r="T386" s="126"/>
    </row>
    <row r="387" customHeight="1" spans="20:20">
      <c r="T387" s="126"/>
    </row>
    <row r="388" customHeight="1" spans="20:20">
      <c r="T388" s="126"/>
    </row>
    <row r="389" customHeight="1" spans="20:20">
      <c r="T389" s="126"/>
    </row>
    <row r="390" customHeight="1" spans="20:20">
      <c r="T390" s="126"/>
    </row>
    <row r="391" customHeight="1" spans="20:20">
      <c r="T391" s="126"/>
    </row>
    <row r="392" customHeight="1" spans="20:20">
      <c r="T392" s="126"/>
    </row>
    <row r="393" customHeight="1" spans="20:20">
      <c r="T393" s="126"/>
    </row>
    <row r="394" customHeight="1" spans="20:20">
      <c r="T394" s="126"/>
    </row>
    <row r="395" customHeight="1" spans="20:20">
      <c r="T395" s="126"/>
    </row>
    <row r="396" customHeight="1" spans="20:20">
      <c r="T396" s="126"/>
    </row>
    <row r="397" customHeight="1" spans="20:20">
      <c r="T397" s="126"/>
    </row>
    <row r="398" customHeight="1" spans="20:20">
      <c r="T398" s="126"/>
    </row>
    <row r="399" customHeight="1" spans="20:20">
      <c r="T399" s="126"/>
    </row>
    <row r="400" customHeight="1" spans="20:20">
      <c r="T400" s="126"/>
    </row>
    <row r="401" customHeight="1" spans="20:20">
      <c r="T401" s="126"/>
    </row>
    <row r="402" customHeight="1" spans="20:20">
      <c r="T402" s="126"/>
    </row>
    <row r="403" customHeight="1" spans="20:20">
      <c r="T403" s="126"/>
    </row>
    <row r="404" customHeight="1" spans="20:20">
      <c r="T404" s="126"/>
    </row>
    <row r="405" customHeight="1" spans="20:20">
      <c r="T405" s="126"/>
    </row>
    <row r="406" customHeight="1" spans="20:20">
      <c r="T406" s="126"/>
    </row>
    <row r="407" customHeight="1" spans="20:20">
      <c r="T407" s="126"/>
    </row>
    <row r="408" customHeight="1" spans="20:20">
      <c r="T408" s="126"/>
    </row>
    <row r="409" customHeight="1" spans="20:20">
      <c r="T409" s="126"/>
    </row>
    <row r="410" customHeight="1" spans="20:20">
      <c r="T410" s="126"/>
    </row>
    <row r="411" customHeight="1" spans="20:20">
      <c r="T411" s="126"/>
    </row>
    <row r="412" customHeight="1" spans="20:20">
      <c r="T412" s="126"/>
    </row>
    <row r="413" customHeight="1" spans="20:20">
      <c r="T413" s="126"/>
    </row>
    <row r="414" customHeight="1" spans="20:20">
      <c r="T414" s="126"/>
    </row>
    <row r="415" customHeight="1" spans="20:20">
      <c r="T415" s="126"/>
    </row>
    <row r="416" customHeight="1" spans="20:20">
      <c r="T416" s="126"/>
    </row>
    <row r="417" customHeight="1" spans="20:20">
      <c r="T417" s="126"/>
    </row>
    <row r="418" customHeight="1" spans="20:20">
      <c r="T418" s="126"/>
    </row>
    <row r="419" customHeight="1" spans="20:20">
      <c r="T419" s="126"/>
    </row>
    <row r="420" customHeight="1" spans="20:20">
      <c r="T420" s="126"/>
    </row>
    <row r="421" customHeight="1" spans="20:20">
      <c r="T421" s="126"/>
    </row>
    <row r="422" customHeight="1" spans="20:20">
      <c r="T422" s="126"/>
    </row>
    <row r="423" customHeight="1" spans="20:20">
      <c r="T423" s="126"/>
    </row>
    <row r="424" customHeight="1" spans="20:20">
      <c r="T424" s="126"/>
    </row>
    <row r="425" customHeight="1" spans="20:20">
      <c r="T425" s="126"/>
    </row>
    <row r="426" customHeight="1" spans="20:20">
      <c r="T426" s="126"/>
    </row>
    <row r="427" customHeight="1" spans="20:20">
      <c r="T427" s="126"/>
    </row>
    <row r="428" customHeight="1" spans="20:20">
      <c r="T428" s="126"/>
    </row>
    <row r="429" customHeight="1" spans="20:20">
      <c r="T429" s="126"/>
    </row>
    <row r="430" customHeight="1" spans="20:20">
      <c r="T430" s="126"/>
    </row>
    <row r="431" customHeight="1" spans="20:20">
      <c r="T431" s="126"/>
    </row>
    <row r="432" customHeight="1" spans="20:20">
      <c r="T432" s="126"/>
    </row>
    <row r="433" customHeight="1" spans="20:20">
      <c r="T433" s="126"/>
    </row>
    <row r="434" customHeight="1" spans="20:20">
      <c r="T434" s="126"/>
    </row>
    <row r="435" customHeight="1" spans="20:20">
      <c r="T435" s="126"/>
    </row>
    <row r="436" customHeight="1" spans="20:20">
      <c r="T436" s="126"/>
    </row>
    <row r="437" customHeight="1" spans="20:20">
      <c r="T437" s="126"/>
    </row>
    <row r="438" customHeight="1" spans="20:20">
      <c r="T438" s="126"/>
    </row>
    <row r="439" customHeight="1" spans="20:20">
      <c r="T439" s="126"/>
    </row>
    <row r="440" customHeight="1" spans="20:20">
      <c r="T440" s="126"/>
    </row>
    <row r="441" customHeight="1" spans="20:20">
      <c r="T441" s="126"/>
    </row>
    <row r="442" customHeight="1" spans="20:20">
      <c r="T442" s="126"/>
    </row>
    <row r="443" customHeight="1" spans="20:20">
      <c r="T443" s="126"/>
    </row>
    <row r="444" customHeight="1" spans="20:20">
      <c r="T444" s="126"/>
    </row>
    <row r="445" customHeight="1" spans="20:20">
      <c r="T445" s="126"/>
    </row>
    <row r="446" customHeight="1" spans="20:20">
      <c r="T446" s="126"/>
    </row>
    <row r="447" customHeight="1" spans="20:20">
      <c r="T447" s="126"/>
    </row>
    <row r="448" customHeight="1" spans="20:20">
      <c r="T448" s="126"/>
    </row>
    <row r="449" customHeight="1" spans="20:20">
      <c r="T449" s="126"/>
    </row>
    <row r="450" customHeight="1" spans="20:20">
      <c r="T450" s="126"/>
    </row>
    <row r="451" customHeight="1" spans="20:20">
      <c r="T451" s="126"/>
    </row>
    <row r="452" customHeight="1" spans="20:20">
      <c r="T452" s="126"/>
    </row>
    <row r="453" customHeight="1" spans="20:20">
      <c r="T453" s="126"/>
    </row>
    <row r="454" customHeight="1" spans="20:20">
      <c r="T454" s="126"/>
    </row>
    <row r="455" customHeight="1" spans="20:20">
      <c r="T455" s="126"/>
    </row>
    <row r="456" customHeight="1" spans="20:20">
      <c r="T456" s="126"/>
    </row>
    <row r="457" customHeight="1" spans="20:20">
      <c r="T457" s="126"/>
    </row>
    <row r="458" customHeight="1" spans="20:20">
      <c r="T458" s="126"/>
    </row>
    <row r="459" customHeight="1" spans="20:20">
      <c r="T459" s="126"/>
    </row>
    <row r="460" customHeight="1" spans="20:20">
      <c r="T460" s="126"/>
    </row>
    <row r="461" customHeight="1" spans="20:20">
      <c r="T461" s="126"/>
    </row>
    <row r="462" customHeight="1" spans="20:20">
      <c r="T462" s="126"/>
    </row>
    <row r="463" customHeight="1" spans="20:20">
      <c r="T463" s="126"/>
    </row>
    <row r="464" customHeight="1" spans="20:20">
      <c r="T464" s="126"/>
    </row>
    <row r="465" customHeight="1" spans="20:20">
      <c r="T465" s="126"/>
    </row>
    <row r="466" customHeight="1" spans="20:20">
      <c r="T466" s="126"/>
    </row>
    <row r="467" customHeight="1" spans="20:20">
      <c r="T467" s="126"/>
    </row>
    <row r="468" customHeight="1" spans="20:20">
      <c r="T468" s="126"/>
    </row>
    <row r="469" customHeight="1" spans="20:20">
      <c r="T469" s="126"/>
    </row>
    <row r="470" customHeight="1" spans="20:20">
      <c r="T470" s="126"/>
    </row>
    <row r="471" customHeight="1" spans="20:20">
      <c r="T471" s="126"/>
    </row>
    <row r="472" customHeight="1" spans="20:20">
      <c r="T472" s="126"/>
    </row>
    <row r="473" customHeight="1" spans="20:20">
      <c r="T473" s="126"/>
    </row>
    <row r="474" customHeight="1" spans="20:20">
      <c r="T474" s="126"/>
    </row>
    <row r="475" customHeight="1" spans="20:20">
      <c r="T475" s="126"/>
    </row>
    <row r="476" customHeight="1" spans="20:20">
      <c r="T476" s="126"/>
    </row>
    <row r="477" customHeight="1" spans="20:20">
      <c r="T477" s="126"/>
    </row>
    <row r="478" customHeight="1" spans="20:20">
      <c r="T478" s="126"/>
    </row>
    <row r="479" customHeight="1" spans="20:20">
      <c r="T479" s="126"/>
    </row>
    <row r="480" customHeight="1" spans="20:20">
      <c r="T480" s="126"/>
    </row>
    <row r="481" customHeight="1" spans="20:20">
      <c r="T481" s="126"/>
    </row>
    <row r="482" customHeight="1" spans="20:20">
      <c r="T482" s="126"/>
    </row>
    <row r="483" customHeight="1" spans="20:20">
      <c r="T483" s="126"/>
    </row>
    <row r="484" customHeight="1" spans="20:20">
      <c r="T484" s="126"/>
    </row>
    <row r="485" customHeight="1" spans="20:20">
      <c r="T485" s="126"/>
    </row>
    <row r="486" customHeight="1" spans="20:20">
      <c r="T486" s="126"/>
    </row>
    <row r="487" customHeight="1" spans="20:20">
      <c r="T487" s="126"/>
    </row>
    <row r="488" customHeight="1" spans="20:20">
      <c r="T488" s="126"/>
    </row>
    <row r="489" customHeight="1" spans="20:20">
      <c r="T489" s="126"/>
    </row>
    <row r="490" customHeight="1" spans="20:20">
      <c r="T490" s="126"/>
    </row>
    <row r="491" customHeight="1" spans="20:20">
      <c r="T491" s="126"/>
    </row>
    <row r="492" customHeight="1" spans="20:20">
      <c r="T492" s="126"/>
    </row>
    <row r="493" customHeight="1" spans="20:20">
      <c r="T493" s="126"/>
    </row>
    <row r="494" customHeight="1" spans="20:20">
      <c r="T494" s="126"/>
    </row>
    <row r="495" customHeight="1" spans="20:20">
      <c r="T495" s="126"/>
    </row>
    <row r="496" customHeight="1" spans="20:20">
      <c r="T496" s="126"/>
    </row>
    <row r="497" customHeight="1" spans="20:20">
      <c r="T497" s="126"/>
    </row>
    <row r="498" customHeight="1" spans="20:20">
      <c r="T498" s="126"/>
    </row>
    <row r="499" customHeight="1" spans="20:20">
      <c r="T499" s="126"/>
    </row>
    <row r="500" customHeight="1" spans="20:20">
      <c r="T500" s="126"/>
    </row>
    <row r="501" customHeight="1" spans="20:20">
      <c r="T501" s="126"/>
    </row>
    <row r="502" customHeight="1" spans="20:20">
      <c r="T502" s="126"/>
    </row>
    <row r="503" customHeight="1" spans="20:20">
      <c r="T503" s="126"/>
    </row>
    <row r="504" customHeight="1" spans="20:20">
      <c r="T504" s="126"/>
    </row>
    <row r="505" customHeight="1" spans="20:20">
      <c r="T505" s="126"/>
    </row>
    <row r="506" customHeight="1" spans="20:20">
      <c r="T506" s="126"/>
    </row>
    <row r="507" customHeight="1" spans="20:20">
      <c r="T507" s="126"/>
    </row>
    <row r="508" customHeight="1" spans="20:20">
      <c r="T508" s="126"/>
    </row>
    <row r="509" customHeight="1" spans="20:20">
      <c r="T509" s="126"/>
    </row>
    <row r="510" customHeight="1" spans="20:20">
      <c r="T510" s="126"/>
    </row>
    <row r="511" customHeight="1" spans="20:20">
      <c r="T511" s="126"/>
    </row>
    <row r="512" customHeight="1" spans="20:20">
      <c r="T512" s="126"/>
    </row>
    <row r="513" customHeight="1" spans="20:20">
      <c r="T513" s="126"/>
    </row>
    <row r="514" customHeight="1" spans="20:20">
      <c r="T514" s="126"/>
    </row>
    <row r="515" customHeight="1" spans="20:20">
      <c r="T515" s="126"/>
    </row>
    <row r="516" customHeight="1" spans="20:20">
      <c r="T516" s="126"/>
    </row>
    <row r="517" customHeight="1" spans="20:20">
      <c r="T517" s="126"/>
    </row>
    <row r="518" customHeight="1" spans="20:20">
      <c r="T518" s="126"/>
    </row>
    <row r="519" customHeight="1" spans="20:20">
      <c r="T519" s="126"/>
    </row>
    <row r="520" customHeight="1" spans="20:20">
      <c r="T520" s="126"/>
    </row>
    <row r="521" customHeight="1" spans="20:20">
      <c r="T521" s="126"/>
    </row>
    <row r="522" customHeight="1" spans="20:20">
      <c r="T522" s="126"/>
    </row>
    <row r="523" customHeight="1" spans="20:20">
      <c r="T523" s="126"/>
    </row>
    <row r="524" customHeight="1" spans="20:20">
      <c r="T524" s="126"/>
    </row>
    <row r="525" customHeight="1" spans="20:20">
      <c r="T525" s="126"/>
    </row>
    <row r="526" customHeight="1" spans="20:20">
      <c r="T526" s="126"/>
    </row>
    <row r="527" customHeight="1" spans="20:20">
      <c r="T527" s="126"/>
    </row>
    <row r="528" customHeight="1" spans="20:20">
      <c r="T528" s="126"/>
    </row>
    <row r="529" customHeight="1" spans="20:20">
      <c r="T529" s="126"/>
    </row>
    <row r="530" customHeight="1" spans="20:20">
      <c r="T530" s="126"/>
    </row>
    <row r="531" customHeight="1" spans="20:20">
      <c r="T531" s="126"/>
    </row>
    <row r="532" customHeight="1" spans="20:20">
      <c r="T532" s="126"/>
    </row>
    <row r="533" customHeight="1" spans="20:20">
      <c r="T533" s="126"/>
    </row>
    <row r="534" customHeight="1" spans="20:20">
      <c r="T534" s="126"/>
    </row>
    <row r="535" customHeight="1" spans="20:20">
      <c r="T535" s="126"/>
    </row>
    <row r="536" customHeight="1" spans="20:20">
      <c r="T536" s="126"/>
    </row>
    <row r="537" customHeight="1" spans="20:20">
      <c r="T537" s="126"/>
    </row>
    <row r="538" customHeight="1" spans="20:20">
      <c r="T538" s="126"/>
    </row>
    <row r="539" customHeight="1" spans="20:20">
      <c r="T539" s="126"/>
    </row>
    <row r="540" customHeight="1" spans="20:20">
      <c r="T540" s="126"/>
    </row>
    <row r="541" customHeight="1" spans="20:20">
      <c r="T541" s="126"/>
    </row>
    <row r="542" customHeight="1" spans="20:20">
      <c r="T542" s="126"/>
    </row>
    <row r="543" customHeight="1" spans="20:20">
      <c r="T543" s="126"/>
    </row>
    <row r="544" customHeight="1" spans="20:20">
      <c r="T544" s="126"/>
    </row>
    <row r="545" customHeight="1" spans="20:20">
      <c r="T545" s="126"/>
    </row>
    <row r="546" customHeight="1" spans="20:20">
      <c r="T546" s="126"/>
    </row>
    <row r="547" customHeight="1" spans="20:20">
      <c r="T547" s="126"/>
    </row>
    <row r="548" customHeight="1" spans="20:20">
      <c r="T548" s="126"/>
    </row>
    <row r="549" customHeight="1" spans="20:20">
      <c r="T549" s="126"/>
    </row>
    <row r="550" customHeight="1" spans="20:20">
      <c r="T550" s="126"/>
    </row>
    <row r="551" customHeight="1" spans="20:20">
      <c r="T551" s="126"/>
    </row>
    <row r="552" customHeight="1" spans="20:20">
      <c r="T552" s="126"/>
    </row>
    <row r="553" customHeight="1" spans="20:20">
      <c r="T553" s="126"/>
    </row>
    <row r="554" customHeight="1" spans="20:20">
      <c r="T554" s="126"/>
    </row>
    <row r="555" customHeight="1" spans="20:20">
      <c r="T555" s="126"/>
    </row>
    <row r="556" customHeight="1" spans="20:20">
      <c r="T556" s="126"/>
    </row>
    <row r="557" customHeight="1" spans="20:20">
      <c r="T557" s="126"/>
    </row>
    <row r="558" customHeight="1" spans="20:20">
      <c r="T558" s="126"/>
    </row>
    <row r="559" customHeight="1" spans="20:20">
      <c r="T559" s="126"/>
    </row>
    <row r="560" customHeight="1" spans="20:20">
      <c r="T560" s="126"/>
    </row>
    <row r="561" customHeight="1" spans="20:20">
      <c r="T561" s="126"/>
    </row>
    <row r="562" customHeight="1" spans="20:20">
      <c r="T562" s="126"/>
    </row>
    <row r="563" customHeight="1" spans="20:20">
      <c r="T563" s="126"/>
    </row>
    <row r="564" customHeight="1" spans="20:20">
      <c r="T564" s="126"/>
    </row>
    <row r="565" customHeight="1" spans="20:20">
      <c r="T565" s="126"/>
    </row>
    <row r="566" customHeight="1" spans="20:20">
      <c r="T566" s="126"/>
    </row>
    <row r="567" customHeight="1" spans="20:20">
      <c r="T567" s="126"/>
    </row>
    <row r="568" customHeight="1" spans="20:20">
      <c r="T568" s="126"/>
    </row>
    <row r="569" customHeight="1" spans="20:20">
      <c r="T569" s="126"/>
    </row>
    <row r="570" customHeight="1" spans="20:20">
      <c r="T570" s="126"/>
    </row>
    <row r="571" customHeight="1" spans="20:20">
      <c r="T571" s="126"/>
    </row>
    <row r="572" customHeight="1" spans="20:20">
      <c r="T572" s="126"/>
    </row>
    <row r="573" customHeight="1" spans="20:20">
      <c r="T573" s="126"/>
    </row>
    <row r="574" customHeight="1" spans="20:20">
      <c r="T574" s="126"/>
    </row>
    <row r="575" customHeight="1" spans="20:20">
      <c r="T575" s="126"/>
    </row>
    <row r="576" customHeight="1" spans="20:20">
      <c r="T576" s="126"/>
    </row>
    <row r="577" customHeight="1" spans="20:20">
      <c r="T577" s="126"/>
    </row>
    <row r="578" customHeight="1" spans="20:20">
      <c r="T578" s="126"/>
    </row>
    <row r="579" customHeight="1" spans="20:20">
      <c r="T579" s="126"/>
    </row>
    <row r="580" customHeight="1" spans="20:20">
      <c r="T580" s="126"/>
    </row>
    <row r="581" customHeight="1" spans="20:20">
      <c r="T581" s="126"/>
    </row>
    <row r="582" customHeight="1" spans="20:20">
      <c r="T582" s="126"/>
    </row>
    <row r="583" customHeight="1" spans="20:20">
      <c r="T583" s="126"/>
    </row>
    <row r="584" customHeight="1" spans="20:20">
      <c r="T584" s="126"/>
    </row>
    <row r="585" customHeight="1" spans="20:20">
      <c r="T585" s="126"/>
    </row>
    <row r="586" customHeight="1" spans="20:20">
      <c r="T586" s="126"/>
    </row>
    <row r="587" customHeight="1" spans="20:20">
      <c r="T587" s="126"/>
    </row>
    <row r="588" customHeight="1" spans="20:20">
      <c r="T588" s="126"/>
    </row>
    <row r="589" customHeight="1" spans="20:20">
      <c r="T589" s="126"/>
    </row>
    <row r="590" customHeight="1" spans="20:20">
      <c r="T590" s="126"/>
    </row>
    <row r="591" customHeight="1" spans="20:20">
      <c r="T591" s="126"/>
    </row>
    <row r="592" customHeight="1" spans="20:20">
      <c r="T592" s="126"/>
    </row>
    <row r="593" customHeight="1" spans="20:20">
      <c r="T593" s="126"/>
    </row>
    <row r="594" customHeight="1" spans="20:20">
      <c r="T594" s="126"/>
    </row>
    <row r="595" customHeight="1" spans="20:20">
      <c r="T595" s="126"/>
    </row>
    <row r="596" customHeight="1" spans="20:20">
      <c r="T596" s="126"/>
    </row>
    <row r="597" customHeight="1" spans="20:20">
      <c r="T597" s="126"/>
    </row>
    <row r="598" customHeight="1" spans="20:20">
      <c r="T598" s="126"/>
    </row>
    <row r="599" customHeight="1" spans="20:20">
      <c r="T599" s="126"/>
    </row>
    <row r="600" customHeight="1" spans="20:20">
      <c r="T600" s="126"/>
    </row>
    <row r="601" customHeight="1" spans="20:20">
      <c r="T601" s="126"/>
    </row>
    <row r="602" customHeight="1" spans="20:20">
      <c r="T602" s="126"/>
    </row>
    <row r="603" customHeight="1" spans="20:20">
      <c r="T603" s="126"/>
    </row>
    <row r="604" customHeight="1" spans="20:20">
      <c r="T604" s="126"/>
    </row>
    <row r="605" customHeight="1" spans="20:20">
      <c r="T605" s="126"/>
    </row>
    <row r="606" customHeight="1" spans="20:20">
      <c r="T606" s="126"/>
    </row>
    <row r="607" customHeight="1" spans="20:20">
      <c r="T607" s="126"/>
    </row>
    <row r="608" customHeight="1" spans="20:20">
      <c r="T608" s="126"/>
    </row>
    <row r="609" customHeight="1" spans="20:20">
      <c r="T609" s="126"/>
    </row>
    <row r="610" customHeight="1" spans="20:20">
      <c r="T610" s="126"/>
    </row>
    <row r="611" customHeight="1" spans="20:20">
      <c r="T611" s="126"/>
    </row>
    <row r="612" customHeight="1" spans="20:20">
      <c r="T612" s="126"/>
    </row>
    <row r="613" customHeight="1" spans="20:20">
      <c r="T613" s="126"/>
    </row>
    <row r="614" customHeight="1" spans="20:20">
      <c r="T614" s="126"/>
    </row>
    <row r="615" customHeight="1" spans="20:20">
      <c r="T615" s="126"/>
    </row>
    <row r="616" customHeight="1" spans="20:20">
      <c r="T616" s="126"/>
    </row>
    <row r="617" customHeight="1" spans="20:20">
      <c r="T617" s="126"/>
    </row>
    <row r="618" customHeight="1" spans="20:20">
      <c r="T618" s="126"/>
    </row>
    <row r="619" customHeight="1" spans="20:20">
      <c r="T619" s="126"/>
    </row>
    <row r="620" customHeight="1" spans="20:20">
      <c r="T620" s="126"/>
    </row>
    <row r="621" customHeight="1" spans="20:20">
      <c r="T621" s="126"/>
    </row>
    <row r="622" customHeight="1" spans="20:20">
      <c r="T622" s="126"/>
    </row>
    <row r="623" customHeight="1" spans="20:20">
      <c r="T623" s="126"/>
    </row>
    <row r="624" customHeight="1" spans="20:20">
      <c r="T624" s="126"/>
    </row>
    <row r="625" customHeight="1" spans="20:20">
      <c r="T625" s="126"/>
    </row>
    <row r="626" customHeight="1" spans="20:20">
      <c r="T626" s="126"/>
    </row>
    <row r="627" customHeight="1" spans="20:20">
      <c r="T627" s="126"/>
    </row>
    <row r="628" customHeight="1" spans="20:20">
      <c r="T628" s="126"/>
    </row>
    <row r="629" customHeight="1" spans="20:20">
      <c r="T629" s="126"/>
    </row>
    <row r="630" customHeight="1" spans="20:20">
      <c r="T630" s="126"/>
    </row>
    <row r="631" customHeight="1" spans="20:20">
      <c r="T631" s="126"/>
    </row>
    <row r="632" customHeight="1" spans="20:20">
      <c r="T632" s="126"/>
    </row>
    <row r="633" customHeight="1" spans="20:20">
      <c r="T633" s="126"/>
    </row>
    <row r="634" customHeight="1" spans="20:20">
      <c r="T634" s="126"/>
    </row>
    <row r="635" customHeight="1" spans="20:20">
      <c r="T635" s="126"/>
    </row>
    <row r="636" customHeight="1" spans="20:20">
      <c r="T636" s="126"/>
    </row>
    <row r="637" customHeight="1" spans="20:20">
      <c r="T637" s="126"/>
    </row>
    <row r="638" customHeight="1" spans="20:20">
      <c r="T638" s="126"/>
    </row>
    <row r="639" customHeight="1" spans="20:20">
      <c r="T639" s="126"/>
    </row>
    <row r="640" customHeight="1" spans="20:20">
      <c r="T640" s="126"/>
    </row>
    <row r="641" customHeight="1" spans="20:20">
      <c r="T641" s="126"/>
    </row>
    <row r="642" customHeight="1" spans="20:20">
      <c r="T642" s="126"/>
    </row>
    <row r="643" customHeight="1" spans="20:20">
      <c r="T643" s="126"/>
    </row>
    <row r="644" customHeight="1" spans="20:20">
      <c r="T644" s="126"/>
    </row>
    <row r="645" customHeight="1" spans="20:20">
      <c r="T645" s="126"/>
    </row>
    <row r="646" customHeight="1" spans="20:20">
      <c r="T646" s="126"/>
    </row>
    <row r="647" customHeight="1" spans="20:20">
      <c r="T647" s="126"/>
    </row>
    <row r="648" customHeight="1" spans="20:20">
      <c r="T648" s="126"/>
    </row>
    <row r="649" customHeight="1" spans="20:20">
      <c r="T649" s="126"/>
    </row>
    <row r="650" customHeight="1" spans="20:20">
      <c r="T650" s="126"/>
    </row>
    <row r="651" customHeight="1" spans="20:20">
      <c r="T651" s="126"/>
    </row>
    <row r="652" customHeight="1" spans="20:20">
      <c r="T652" s="126"/>
    </row>
    <row r="653" customHeight="1" spans="20:20">
      <c r="T653" s="126"/>
    </row>
    <row r="654" customHeight="1" spans="20:20">
      <c r="T654" s="126"/>
    </row>
    <row r="655" customHeight="1" spans="20:20">
      <c r="T655" s="126"/>
    </row>
    <row r="656" customHeight="1" spans="20:20">
      <c r="T656" s="126"/>
    </row>
    <row r="657" customHeight="1" spans="20:20">
      <c r="T657" s="126"/>
    </row>
    <row r="658" customHeight="1" spans="20:20">
      <c r="T658" s="126"/>
    </row>
    <row r="659" customHeight="1" spans="20:20">
      <c r="T659" s="126"/>
    </row>
    <row r="660" customHeight="1" spans="20:20">
      <c r="T660" s="126"/>
    </row>
    <row r="661" customHeight="1" spans="20:20">
      <c r="T661" s="126"/>
    </row>
    <row r="662" customHeight="1" spans="20:20">
      <c r="T662" s="126"/>
    </row>
    <row r="663" customHeight="1" spans="20:20">
      <c r="T663" s="126"/>
    </row>
    <row r="664" customHeight="1" spans="20:20">
      <c r="T664" s="126"/>
    </row>
    <row r="665" customHeight="1" spans="20:20">
      <c r="T665" s="126"/>
    </row>
    <row r="666" customHeight="1" spans="20:20">
      <c r="T666" s="126"/>
    </row>
    <row r="667" customHeight="1" spans="20:20">
      <c r="T667" s="126"/>
    </row>
    <row r="668" customHeight="1" spans="20:20">
      <c r="T668" s="126"/>
    </row>
    <row r="669" customHeight="1" spans="20:20">
      <c r="T669" s="126"/>
    </row>
    <row r="670" customHeight="1" spans="20:20">
      <c r="T670" s="126"/>
    </row>
    <row r="671" customHeight="1" spans="20:20">
      <c r="T671" s="126"/>
    </row>
    <row r="672" customHeight="1" spans="20:20">
      <c r="T672" s="126"/>
    </row>
    <row r="673" customHeight="1" spans="20:20">
      <c r="T673" s="126"/>
    </row>
    <row r="674" customHeight="1" spans="20:20">
      <c r="T674" s="126"/>
    </row>
    <row r="675" customHeight="1" spans="20:20">
      <c r="T675" s="126"/>
    </row>
    <row r="676" customHeight="1" spans="20:20">
      <c r="T676" s="126"/>
    </row>
    <row r="677" customHeight="1" spans="20:20">
      <c r="T677" s="126"/>
    </row>
    <row r="678" customHeight="1" spans="20:20">
      <c r="T678" s="126"/>
    </row>
    <row r="679" customHeight="1" spans="20:20">
      <c r="T679" s="126"/>
    </row>
    <row r="680" customHeight="1" spans="20:20">
      <c r="T680" s="126"/>
    </row>
    <row r="681" customHeight="1" spans="20:20">
      <c r="T681" s="126"/>
    </row>
    <row r="682" customHeight="1" spans="20:20">
      <c r="T682" s="126"/>
    </row>
    <row r="683" customHeight="1" spans="20:20">
      <c r="T683" s="126"/>
    </row>
    <row r="684" customHeight="1" spans="20:20">
      <c r="T684" s="126"/>
    </row>
    <row r="685" customHeight="1" spans="20:20">
      <c r="T685" s="126"/>
    </row>
    <row r="686" customHeight="1" spans="20:20">
      <c r="T686" s="126"/>
    </row>
    <row r="687" customHeight="1" spans="20:20">
      <c r="T687" s="126"/>
    </row>
    <row r="688" customHeight="1" spans="20:20">
      <c r="T688" s="126"/>
    </row>
    <row r="689" customHeight="1" spans="20:20">
      <c r="T689" s="126"/>
    </row>
    <row r="690" customHeight="1" spans="20:20">
      <c r="T690" s="126"/>
    </row>
    <row r="691" customHeight="1" spans="20:20">
      <c r="T691" s="126"/>
    </row>
    <row r="692" customHeight="1" spans="20:20">
      <c r="T692" s="126"/>
    </row>
    <row r="693" customHeight="1" spans="20:20">
      <c r="T693" s="126"/>
    </row>
    <row r="694" customHeight="1" spans="20:20">
      <c r="T694" s="126"/>
    </row>
    <row r="695" customHeight="1" spans="20:20">
      <c r="T695" s="126"/>
    </row>
    <row r="696" customHeight="1" spans="20:20">
      <c r="T696" s="126"/>
    </row>
    <row r="697" customHeight="1" spans="20:20">
      <c r="T697" s="126"/>
    </row>
    <row r="698" customHeight="1" spans="20:20">
      <c r="T698" s="126"/>
    </row>
    <row r="699" customHeight="1" spans="20:20">
      <c r="T699" s="126"/>
    </row>
    <row r="700" customHeight="1" spans="20:20">
      <c r="T700" s="126"/>
    </row>
    <row r="701" customHeight="1" spans="20:20">
      <c r="T701" s="126"/>
    </row>
    <row r="702" customHeight="1" spans="20:20">
      <c r="T702" s="126"/>
    </row>
    <row r="703" customHeight="1" spans="20:20">
      <c r="T703" s="126"/>
    </row>
    <row r="704" customHeight="1" spans="20:20">
      <c r="T704" s="126"/>
    </row>
    <row r="705" customHeight="1" spans="20:20">
      <c r="T705" s="126"/>
    </row>
    <row r="706" customHeight="1" spans="20:20">
      <c r="T706" s="126"/>
    </row>
    <row r="707" customHeight="1" spans="20:20">
      <c r="T707" s="126"/>
    </row>
    <row r="708" customHeight="1" spans="20:20">
      <c r="T708" s="126"/>
    </row>
    <row r="709" customHeight="1" spans="20:20">
      <c r="T709" s="126"/>
    </row>
    <row r="710" customHeight="1" spans="20:20">
      <c r="T710" s="126"/>
    </row>
    <row r="711" customHeight="1" spans="20:20">
      <c r="T711" s="126"/>
    </row>
    <row r="712" customHeight="1" spans="20:20">
      <c r="T712" s="126"/>
    </row>
    <row r="713" customHeight="1" spans="20:20">
      <c r="T713" s="126"/>
    </row>
    <row r="714" customHeight="1" spans="20:20">
      <c r="T714" s="126"/>
    </row>
    <row r="715" customHeight="1" spans="20:20">
      <c r="T715" s="126"/>
    </row>
    <row r="716" customHeight="1" spans="20:20">
      <c r="T716" s="126"/>
    </row>
    <row r="717" customHeight="1" spans="20:20">
      <c r="T717" s="126"/>
    </row>
    <row r="718" customHeight="1" spans="20:20">
      <c r="T718" s="126"/>
    </row>
    <row r="719" customHeight="1" spans="20:20">
      <c r="T719" s="126"/>
    </row>
    <row r="720" customHeight="1" spans="20:20">
      <c r="T720" s="126"/>
    </row>
    <row r="721" customHeight="1" spans="20:20">
      <c r="T721" s="126"/>
    </row>
    <row r="722" customHeight="1" spans="20:20">
      <c r="T722" s="126"/>
    </row>
    <row r="723" customHeight="1" spans="20:20">
      <c r="T723" s="126"/>
    </row>
    <row r="724" customHeight="1" spans="20:20">
      <c r="T724" s="126"/>
    </row>
    <row r="725" customHeight="1" spans="20:20">
      <c r="T725" s="126"/>
    </row>
    <row r="726" customHeight="1" spans="20:20">
      <c r="T726" s="126"/>
    </row>
    <row r="727" customHeight="1" spans="20:20">
      <c r="T727" s="126"/>
    </row>
    <row r="728" customHeight="1" spans="20:20">
      <c r="T728" s="126"/>
    </row>
    <row r="729" customHeight="1" spans="20:20">
      <c r="T729" s="126"/>
    </row>
    <row r="730" customHeight="1" spans="20:20">
      <c r="T730" s="126"/>
    </row>
    <row r="731" customHeight="1" spans="20:20">
      <c r="T731" s="126"/>
    </row>
    <row r="732" customHeight="1" spans="20:20">
      <c r="T732" s="126"/>
    </row>
    <row r="733" customHeight="1" spans="20:20">
      <c r="T733" s="126"/>
    </row>
    <row r="734" customHeight="1" spans="20:20">
      <c r="T734" s="126"/>
    </row>
    <row r="735" customHeight="1" spans="20:20">
      <c r="T735" s="126"/>
    </row>
    <row r="736" customHeight="1" spans="20:20">
      <c r="T736" s="126"/>
    </row>
    <row r="737" customHeight="1" spans="20:20">
      <c r="T737" s="126"/>
    </row>
    <row r="738" customHeight="1" spans="20:20">
      <c r="T738" s="126"/>
    </row>
    <row r="739" customHeight="1" spans="20:20">
      <c r="T739" s="126"/>
    </row>
    <row r="740" customHeight="1" spans="20:20">
      <c r="T740" s="126"/>
    </row>
    <row r="741" customHeight="1" spans="20:20">
      <c r="T741" s="126"/>
    </row>
    <row r="742" customHeight="1" spans="20:20">
      <c r="T742" s="126"/>
    </row>
    <row r="743" customHeight="1" spans="20:20">
      <c r="T743" s="126"/>
    </row>
    <row r="744" customHeight="1" spans="20:20">
      <c r="T744" s="126"/>
    </row>
    <row r="745" customHeight="1" spans="20:20">
      <c r="T745" s="126"/>
    </row>
    <row r="746" customHeight="1" spans="20:20">
      <c r="T746" s="126"/>
    </row>
    <row r="747" customHeight="1" spans="20:20">
      <c r="T747" s="126"/>
    </row>
    <row r="748" customHeight="1" spans="20:20">
      <c r="T748" s="126"/>
    </row>
    <row r="749" customHeight="1" spans="20:20">
      <c r="T749" s="126"/>
    </row>
    <row r="750" customHeight="1" spans="20:20">
      <c r="T750" s="126"/>
    </row>
    <row r="751" customHeight="1" spans="20:20">
      <c r="T751" s="126"/>
    </row>
    <row r="752" customHeight="1" spans="20:20">
      <c r="T752" s="126"/>
    </row>
    <row r="753" customHeight="1" spans="20:20">
      <c r="T753" s="126"/>
    </row>
    <row r="754" customHeight="1" spans="20:20">
      <c r="T754" s="126"/>
    </row>
    <row r="755" customHeight="1" spans="20:20">
      <c r="T755" s="126"/>
    </row>
    <row r="756" customHeight="1" spans="20:20">
      <c r="T756" s="126"/>
    </row>
    <row r="757" customHeight="1" spans="20:20">
      <c r="T757" s="126"/>
    </row>
    <row r="758" customHeight="1" spans="20:20">
      <c r="T758" s="126"/>
    </row>
    <row r="759" customHeight="1" spans="20:20">
      <c r="T759" s="126"/>
    </row>
    <row r="760" customHeight="1" spans="20:20">
      <c r="T760" s="126"/>
    </row>
    <row r="761" customHeight="1" spans="20:20">
      <c r="T761" s="126"/>
    </row>
    <row r="762" customHeight="1" spans="20:20">
      <c r="T762" s="126"/>
    </row>
    <row r="763" customHeight="1" spans="20:20">
      <c r="T763" s="126"/>
    </row>
    <row r="764" customHeight="1" spans="20:20">
      <c r="T764" s="126"/>
    </row>
    <row r="765" customHeight="1" spans="20:20">
      <c r="T765" s="126"/>
    </row>
    <row r="766" customHeight="1" spans="20:20">
      <c r="T766" s="126"/>
    </row>
    <row r="767" customHeight="1" spans="20:20">
      <c r="T767" s="126"/>
    </row>
    <row r="768" customHeight="1" spans="20:20">
      <c r="T768" s="126"/>
    </row>
    <row r="769" customHeight="1" spans="20:20">
      <c r="T769" s="126"/>
    </row>
    <row r="770" customHeight="1" spans="20:20">
      <c r="T770" s="126"/>
    </row>
    <row r="771" customHeight="1" spans="20:20">
      <c r="T771" s="126"/>
    </row>
    <row r="772" customHeight="1" spans="20:20">
      <c r="T772" s="126"/>
    </row>
    <row r="773" customHeight="1" spans="20:20">
      <c r="T773" s="126"/>
    </row>
    <row r="774" customHeight="1" spans="20:20">
      <c r="T774" s="126"/>
    </row>
    <row r="775" customHeight="1" spans="20:20">
      <c r="T775" s="126"/>
    </row>
    <row r="776" customHeight="1" spans="20:20">
      <c r="T776" s="126"/>
    </row>
    <row r="777" customHeight="1" spans="20:20">
      <c r="T777" s="126"/>
    </row>
    <row r="778" customHeight="1" spans="20:20">
      <c r="T778" s="126"/>
    </row>
    <row r="779" customHeight="1" spans="20:20">
      <c r="T779" s="126"/>
    </row>
    <row r="780" customHeight="1" spans="20:20">
      <c r="T780" s="126"/>
    </row>
    <row r="781" customHeight="1" spans="20:20">
      <c r="T781" s="126"/>
    </row>
    <row r="782" customHeight="1" spans="20:20">
      <c r="T782" s="126"/>
    </row>
    <row r="783" customHeight="1" spans="20:20">
      <c r="T783" s="126"/>
    </row>
    <row r="784" customHeight="1" spans="20:20">
      <c r="T784" s="126"/>
    </row>
    <row r="785" customHeight="1" spans="20:20">
      <c r="T785" s="126"/>
    </row>
    <row r="786" customHeight="1" spans="20:20">
      <c r="T786" s="126"/>
    </row>
    <row r="787" customHeight="1" spans="20:20">
      <c r="T787" s="126"/>
    </row>
    <row r="788" customHeight="1" spans="20:20">
      <c r="T788" s="126"/>
    </row>
    <row r="789" customHeight="1" spans="20:20">
      <c r="T789" s="126"/>
    </row>
    <row r="790" customHeight="1" spans="20:20">
      <c r="T790" s="126"/>
    </row>
    <row r="791" customHeight="1" spans="20:20">
      <c r="T791" s="126"/>
    </row>
    <row r="792" customHeight="1" spans="20:20">
      <c r="T792" s="126"/>
    </row>
    <row r="793" customHeight="1" spans="20:20">
      <c r="T793" s="126"/>
    </row>
    <row r="794" customHeight="1" spans="20:20">
      <c r="T794" s="126"/>
    </row>
    <row r="795" customHeight="1" spans="20:20">
      <c r="T795" s="126"/>
    </row>
    <row r="796" customHeight="1" spans="20:20">
      <c r="T796" s="126"/>
    </row>
    <row r="797" customHeight="1" spans="20:20">
      <c r="T797" s="126"/>
    </row>
    <row r="798" customHeight="1" spans="20:20">
      <c r="T798" s="126"/>
    </row>
    <row r="799" customHeight="1" spans="20:20">
      <c r="T799" s="126"/>
    </row>
    <row r="800" customHeight="1" spans="20:20">
      <c r="T800" s="126"/>
    </row>
    <row r="801" customHeight="1" spans="20:20">
      <c r="T801" s="126"/>
    </row>
    <row r="802" customHeight="1" spans="20:20">
      <c r="T802" s="126"/>
    </row>
    <row r="803" customHeight="1" spans="20:20">
      <c r="T803" s="126"/>
    </row>
    <row r="804" customHeight="1" spans="20:20">
      <c r="T804" s="126"/>
    </row>
    <row r="805" customHeight="1" spans="20:20">
      <c r="T805" s="126"/>
    </row>
    <row r="806" customHeight="1" spans="20:20">
      <c r="T806" s="126"/>
    </row>
    <row r="807" customHeight="1" spans="20:20">
      <c r="T807" s="126"/>
    </row>
    <row r="808" customHeight="1" spans="20:20">
      <c r="T808" s="126"/>
    </row>
    <row r="809" customHeight="1" spans="20:20">
      <c r="T809" s="126"/>
    </row>
    <row r="810" customHeight="1" spans="20:20">
      <c r="T810" s="126"/>
    </row>
    <row r="811" customHeight="1" spans="20:20">
      <c r="T811" s="126"/>
    </row>
    <row r="812" customHeight="1" spans="20:20">
      <c r="T812" s="126"/>
    </row>
    <row r="813" customHeight="1" spans="20:20">
      <c r="T813" s="126"/>
    </row>
    <row r="814" customHeight="1" spans="20:20">
      <c r="T814" s="126"/>
    </row>
    <row r="815" customHeight="1" spans="20:20">
      <c r="T815" s="126"/>
    </row>
    <row r="816" customHeight="1" spans="20:20">
      <c r="T816" s="126"/>
    </row>
    <row r="817" customHeight="1" spans="20:20">
      <c r="T817" s="126"/>
    </row>
    <row r="818" customHeight="1" spans="20:20">
      <c r="T818" s="126"/>
    </row>
    <row r="819" customHeight="1" spans="20:20">
      <c r="T819" s="126"/>
    </row>
    <row r="820" customHeight="1" spans="20:20">
      <c r="T820" s="126"/>
    </row>
    <row r="821" customHeight="1" spans="20:20">
      <c r="T821" s="126"/>
    </row>
    <row r="822" customHeight="1" spans="20:20">
      <c r="T822" s="126"/>
    </row>
    <row r="823" customHeight="1" spans="20:20">
      <c r="T823" s="126"/>
    </row>
    <row r="824" customHeight="1" spans="20:20">
      <c r="T824" s="126"/>
    </row>
    <row r="825" customHeight="1" spans="20:20">
      <c r="T825" s="126"/>
    </row>
    <row r="826" customHeight="1" spans="20:20">
      <c r="T826" s="126"/>
    </row>
    <row r="827" customHeight="1" spans="20:20">
      <c r="T827" s="126"/>
    </row>
    <row r="828" customHeight="1" spans="20:20">
      <c r="T828" s="126"/>
    </row>
    <row r="829" customHeight="1" spans="20:20">
      <c r="T829" s="126"/>
    </row>
    <row r="830" customHeight="1" spans="20:20">
      <c r="T830" s="126"/>
    </row>
    <row r="831" customHeight="1" spans="20:20">
      <c r="T831" s="126"/>
    </row>
    <row r="832" customHeight="1" spans="20:20">
      <c r="T832" s="126"/>
    </row>
    <row r="833" customHeight="1" spans="20:20">
      <c r="T833" s="126"/>
    </row>
    <row r="834" customHeight="1" spans="20:20">
      <c r="T834" s="126"/>
    </row>
    <row r="835" customHeight="1" spans="20:20">
      <c r="T835" s="126"/>
    </row>
    <row r="836" customHeight="1" spans="20:20">
      <c r="T836" s="126"/>
    </row>
    <row r="837" customHeight="1" spans="20:20">
      <c r="T837" s="126"/>
    </row>
    <row r="838" customHeight="1" spans="20:20">
      <c r="T838" s="126"/>
    </row>
    <row r="839" customHeight="1" spans="20:20">
      <c r="T839" s="126"/>
    </row>
    <row r="840" customHeight="1" spans="20:20">
      <c r="T840" s="126"/>
    </row>
    <row r="841" customHeight="1" spans="20:20">
      <c r="T841" s="126"/>
    </row>
    <row r="842" customHeight="1" spans="20:20">
      <c r="T842" s="126"/>
    </row>
  </sheetData>
  <mergeCells count="21">
    <mergeCell ref="A2:AL2"/>
    <mergeCell ref="A3:AL3"/>
    <mergeCell ref="F5:S5"/>
    <mergeCell ref="Y5:AE5"/>
    <mergeCell ref="AF5:AG5"/>
    <mergeCell ref="AH5:AJ5"/>
    <mergeCell ref="A25:E25"/>
    <mergeCell ref="A26:E26"/>
    <mergeCell ref="A27:E27"/>
    <mergeCell ref="A5:A6"/>
    <mergeCell ref="B5:B6"/>
    <mergeCell ref="C5:C6"/>
    <mergeCell ref="D5:D6"/>
    <mergeCell ref="E5:E6"/>
    <mergeCell ref="T5:T6"/>
    <mergeCell ref="U5:U6"/>
    <mergeCell ref="V5:V6"/>
    <mergeCell ref="W5:W6"/>
    <mergeCell ref="X5:X6"/>
    <mergeCell ref="AK5:AK6"/>
    <mergeCell ref="AL5:AL6"/>
  </mergeCells>
  <hyperlinks>
    <hyperlink ref="A1" location="索引目录!D54" display="返回索引页"/>
    <hyperlink ref="B1" location="非流动资产汇总!B15" display="返回"/>
  </hyperlinks>
  <printOptions horizontalCentered="1"/>
  <pageMargins left="0.354166666666667" right="0.354166666666667" top="0.786805555555556" bottom="0.786805555555556" header="1.02361111111111" footer="0.511805555555556"/>
  <pageSetup paperSize="9" scale="70" fitToHeight="0" orientation="landscape"/>
  <headerFooter alignWithMargins="0">
    <oddHeader>&amp;R&amp;"宋体,常规"&amp;10表&amp;"Times New Roman,常规"4-10
&amp;"宋体,常规"共&amp;"Times New Roman,常规"&amp;N&amp;"宋体,常规"页第&amp;"Times New Roman,常规"&amp;P&amp;"宋体,常规"页</oddHeader>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843"/>
  <sheetViews>
    <sheetView workbookViewId="0">
      <selection activeCell="H14" sqref="H14"/>
    </sheetView>
  </sheetViews>
  <sheetFormatPr defaultColWidth="9" defaultRowHeight="15.75" customHeight="1"/>
  <cols>
    <col min="1" max="1" width="4.4" customWidth="1"/>
    <col min="2" max="3" width="6.9" customWidth="1" outlineLevel="1"/>
    <col min="4" max="4" width="10.9" customWidth="1"/>
    <col min="5" max="5" width="17" customWidth="1"/>
    <col min="6" max="6" width="7.6" customWidth="1" outlineLevel="1"/>
    <col min="7" max="7" width="7.5" customWidth="1" outlineLevel="1"/>
    <col min="8" max="8" width="8.9" customWidth="1" outlineLevel="1"/>
    <col min="9" max="9" width="10" customWidth="1" outlineLevel="1"/>
    <col min="10" max="10" width="9.1" customWidth="1" outlineLevel="1"/>
    <col min="11" max="17" width="6.5" customWidth="1" outlineLevel="1"/>
    <col min="18" max="18" width="14" customWidth="1" outlineLevel="1"/>
    <col min="19" max="19" width="11.9" customWidth="1" outlineLevel="1"/>
    <col min="20" max="20" width="12.9" customWidth="1" outlineLevel="1"/>
    <col min="21" max="21" width="9.1" customWidth="1" outlineLevel="1"/>
    <col min="22" max="22" width="11.5" customWidth="1" outlineLevel="1"/>
    <col min="23" max="23" width="4.9" customWidth="1"/>
    <col min="24" max="24" width="5.5" customWidth="1"/>
    <col min="25" max="25" width="5" customWidth="1"/>
    <col min="26" max="26" width="8.1" customWidth="1"/>
    <col min="27" max="28" width="11" customWidth="1" outlineLevel="1"/>
    <col min="29" max="31" width="12.1" customWidth="1"/>
    <col min="32" max="32" width="7" customWidth="1"/>
    <col min="33" max="33" width="11.9" customWidth="1"/>
    <col min="34" max="34" width="5.1" customWidth="1"/>
    <col min="35" max="35" width="5.5" customWidth="1"/>
  </cols>
  <sheetData>
    <row r="1" spans="1:35">
      <c r="A1" s="1" t="s">
        <v>421</v>
      </c>
      <c r="B1" s="89" t="s">
        <v>1017</v>
      </c>
      <c r="C1" s="2"/>
      <c r="D1" s="3"/>
      <c r="E1" s="3"/>
      <c r="F1" s="125"/>
      <c r="G1" s="125"/>
      <c r="H1" s="125"/>
      <c r="I1" s="125"/>
      <c r="J1" s="125"/>
      <c r="K1" s="125"/>
      <c r="L1" s="125"/>
      <c r="M1" s="125"/>
      <c r="N1" s="125"/>
      <c r="O1" s="125"/>
      <c r="P1" s="125"/>
      <c r="Q1" s="125"/>
      <c r="R1" s="125"/>
      <c r="S1" s="125"/>
      <c r="T1" s="125"/>
      <c r="U1" s="125"/>
      <c r="V1" s="125"/>
      <c r="W1" s="3"/>
      <c r="X1" s="3"/>
      <c r="Y1" s="3"/>
      <c r="Z1" s="3"/>
      <c r="AA1" s="3"/>
      <c r="AB1" s="3"/>
      <c r="AC1" s="3"/>
      <c r="AD1" s="3"/>
      <c r="AE1" s="3"/>
      <c r="AF1" s="3"/>
      <c r="AG1" s="3"/>
      <c r="AH1" s="3"/>
      <c r="AI1" s="3"/>
    </row>
    <row r="2" ht="30" customHeight="1" spans="1:35">
      <c r="A2" s="4" t="s">
        <v>1790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ht="14.1" customHeight="1" spans="1:35">
      <c r="A3" s="5" t="e">
        <f>CONCATENATE(#REF!,#REF!,#REF!,#REF!,#REF!,#REF!,#REF!)</f>
        <v>#REF!</v>
      </c>
      <c r="B3" s="5"/>
      <c r="C3" s="5"/>
      <c r="D3" s="5"/>
      <c r="E3" s="5"/>
      <c r="F3" s="5"/>
      <c r="G3" s="5"/>
      <c r="H3" s="5"/>
      <c r="I3" s="5"/>
      <c r="J3" s="5"/>
      <c r="K3" s="5"/>
      <c r="L3" s="5"/>
      <c r="M3" s="5"/>
      <c r="N3" s="5"/>
      <c r="O3" s="5"/>
      <c r="P3" s="5"/>
      <c r="Q3" s="5"/>
      <c r="R3" s="5"/>
      <c r="S3" s="5"/>
      <c r="T3" s="5"/>
      <c r="U3" s="5"/>
      <c r="V3" s="5"/>
      <c r="W3" s="5"/>
      <c r="X3" s="5"/>
      <c r="Y3" s="18"/>
      <c r="Z3" s="18"/>
      <c r="AA3" s="18"/>
      <c r="AB3" s="18"/>
      <c r="AC3" s="18"/>
      <c r="AD3" s="18"/>
      <c r="AE3" s="18"/>
      <c r="AF3" s="18"/>
      <c r="AG3" s="18"/>
      <c r="AH3" s="18"/>
      <c r="AI3" s="18"/>
    </row>
    <row r="4" customHeight="1" spans="1:35">
      <c r="A4" s="6" t="e">
        <f>#REF!&amp;#REF!</f>
        <v>#REF!</v>
      </c>
      <c r="F4" s="126"/>
      <c r="G4" s="126"/>
      <c r="H4" s="126"/>
      <c r="I4" s="126"/>
      <c r="J4" s="126"/>
      <c r="K4" s="126"/>
      <c r="L4" s="126"/>
      <c r="M4" s="126"/>
      <c r="N4" s="126"/>
      <c r="O4" s="126"/>
      <c r="P4" s="126"/>
      <c r="Q4" s="126"/>
      <c r="R4" s="126"/>
      <c r="S4" s="126"/>
      <c r="T4" s="126"/>
      <c r="U4" s="126"/>
      <c r="V4" s="126"/>
      <c r="AI4" s="19" t="s">
        <v>464</v>
      </c>
    </row>
    <row r="5" ht="18" customHeight="1" spans="1:35">
      <c r="A5" s="7" t="s">
        <v>465</v>
      </c>
      <c r="B5" s="65" t="s">
        <v>572</v>
      </c>
      <c r="C5" s="133" t="s">
        <v>1768</v>
      </c>
      <c r="D5" s="53" t="s">
        <v>1791</v>
      </c>
      <c r="E5" s="53" t="s">
        <v>1792</v>
      </c>
      <c r="F5" s="134" t="s">
        <v>1793</v>
      </c>
      <c r="G5" s="134" t="s">
        <v>1794</v>
      </c>
      <c r="H5" s="135" t="s">
        <v>1795</v>
      </c>
      <c r="I5" s="134" t="s">
        <v>1796</v>
      </c>
      <c r="J5" s="137" t="s">
        <v>1797</v>
      </c>
      <c r="K5" s="137" t="s">
        <v>1798</v>
      </c>
      <c r="L5" s="137" t="s">
        <v>1799</v>
      </c>
      <c r="M5" s="137" t="s">
        <v>1800</v>
      </c>
      <c r="N5" s="137" t="s">
        <v>1801</v>
      </c>
      <c r="O5" s="137" t="s">
        <v>1802</v>
      </c>
      <c r="P5" s="137" t="s">
        <v>1803</v>
      </c>
      <c r="Q5" s="137" t="s">
        <v>1804</v>
      </c>
      <c r="R5" s="137" t="s">
        <v>1805</v>
      </c>
      <c r="S5" s="137" t="s">
        <v>1806</v>
      </c>
      <c r="T5" s="137" t="s">
        <v>1807</v>
      </c>
      <c r="U5" s="137" t="s">
        <v>1808</v>
      </c>
      <c r="V5" s="137" t="s">
        <v>1809</v>
      </c>
      <c r="W5" s="53" t="s">
        <v>714</v>
      </c>
      <c r="X5" s="53" t="s">
        <v>707</v>
      </c>
      <c r="Y5" s="53" t="s">
        <v>1810</v>
      </c>
      <c r="Z5" s="53" t="s">
        <v>1811</v>
      </c>
      <c r="AA5" s="7" t="s">
        <v>467</v>
      </c>
      <c r="AB5" s="8"/>
      <c r="AC5" s="138" t="s">
        <v>426</v>
      </c>
      <c r="AD5" s="139"/>
      <c r="AE5" s="7" t="s">
        <v>427</v>
      </c>
      <c r="AF5" s="7"/>
      <c r="AG5" s="7"/>
      <c r="AH5" s="53" t="s">
        <v>469</v>
      </c>
      <c r="AI5" s="53" t="s">
        <v>577</v>
      </c>
    </row>
    <row r="6" ht="18" customHeight="1" spans="1:35">
      <c r="A6" s="7"/>
      <c r="B6" s="66"/>
      <c r="C6" s="133"/>
      <c r="D6" s="7"/>
      <c r="E6" s="7"/>
      <c r="F6" s="134"/>
      <c r="G6" s="134"/>
      <c r="H6" s="135"/>
      <c r="I6" s="134"/>
      <c r="J6" s="137"/>
      <c r="K6" s="137"/>
      <c r="L6" s="137"/>
      <c r="M6" s="137"/>
      <c r="N6" s="137"/>
      <c r="O6" s="137"/>
      <c r="P6" s="137"/>
      <c r="Q6" s="137"/>
      <c r="R6" s="137"/>
      <c r="S6" s="137"/>
      <c r="T6" s="137"/>
      <c r="U6" s="137"/>
      <c r="V6" s="137"/>
      <c r="W6" s="7"/>
      <c r="X6" s="7"/>
      <c r="Y6" s="7"/>
      <c r="Z6" s="7"/>
      <c r="AA6" s="7" t="s">
        <v>1084</v>
      </c>
      <c r="AB6" s="8" t="s">
        <v>1085</v>
      </c>
      <c r="AC6" s="35" t="s">
        <v>1084</v>
      </c>
      <c r="AD6" s="7" t="s">
        <v>1085</v>
      </c>
      <c r="AE6" s="7" t="s">
        <v>1084</v>
      </c>
      <c r="AF6" s="7" t="s">
        <v>953</v>
      </c>
      <c r="AG6" s="7" t="s">
        <v>1085</v>
      </c>
      <c r="AH6" s="7"/>
      <c r="AI6" s="7"/>
    </row>
    <row r="7" customHeight="1" spans="1:35">
      <c r="A7" s="10"/>
      <c r="B7" s="11"/>
      <c r="C7" s="11"/>
      <c r="D7" s="11"/>
      <c r="E7" s="10"/>
      <c r="F7" s="136"/>
      <c r="G7" s="136"/>
      <c r="H7" s="136"/>
      <c r="I7" s="136"/>
      <c r="J7" s="136"/>
      <c r="K7" s="136"/>
      <c r="L7" s="136"/>
      <c r="M7" s="136"/>
      <c r="N7" s="136"/>
      <c r="O7" s="136"/>
      <c r="P7" s="136"/>
      <c r="Q7" s="136"/>
      <c r="R7" s="136"/>
      <c r="S7" s="136"/>
      <c r="T7" s="136"/>
      <c r="U7" s="136"/>
      <c r="V7" s="136"/>
      <c r="W7" s="10"/>
      <c r="X7" s="10"/>
      <c r="Y7" s="12"/>
      <c r="Z7" s="12"/>
      <c r="AA7" s="14"/>
      <c r="AB7" s="13"/>
      <c r="AC7" s="15"/>
      <c r="AD7" s="14"/>
      <c r="AE7" s="14"/>
      <c r="AF7" s="104"/>
      <c r="AG7" s="14">
        <f t="shared" ref="AG7:AG24" si="0">ROUND(AE7*AF7/100,0)</f>
        <v>0</v>
      </c>
      <c r="AH7" s="14" t="str">
        <f>IF(AD7=0,"",(AG7-AD7)/AD7*100)</f>
        <v/>
      </c>
      <c r="AI7" s="20"/>
    </row>
    <row r="8" customHeight="1" spans="1:35">
      <c r="A8" s="10"/>
      <c r="B8" s="11"/>
      <c r="C8" s="11"/>
      <c r="D8" s="11"/>
      <c r="E8" s="10"/>
      <c r="F8" s="136"/>
      <c r="G8" s="136"/>
      <c r="H8" s="136"/>
      <c r="I8" s="136"/>
      <c r="J8" s="136"/>
      <c r="K8" s="136"/>
      <c r="L8" s="136"/>
      <c r="M8" s="136"/>
      <c r="N8" s="136"/>
      <c r="O8" s="136"/>
      <c r="P8" s="136"/>
      <c r="Q8" s="136"/>
      <c r="R8" s="136"/>
      <c r="S8" s="136"/>
      <c r="T8" s="136"/>
      <c r="U8" s="136"/>
      <c r="V8" s="136"/>
      <c r="W8" s="10"/>
      <c r="X8" s="10"/>
      <c r="Y8" s="12"/>
      <c r="Z8" s="12"/>
      <c r="AA8" s="14"/>
      <c r="AB8" s="13"/>
      <c r="AC8" s="15"/>
      <c r="AD8" s="14"/>
      <c r="AE8" s="14"/>
      <c r="AF8" s="104"/>
      <c r="AG8" s="14">
        <f t="shared" si="0"/>
        <v>0</v>
      </c>
      <c r="AH8" s="14" t="str">
        <f t="shared" ref="AH8:AH27" si="1">IF(AD8=0,"",(AG8-AD8)/AD8*100)</f>
        <v/>
      </c>
      <c r="AI8" s="20"/>
    </row>
    <row r="9" customHeight="1" spans="1:35">
      <c r="A9" s="10"/>
      <c r="B9" s="11"/>
      <c r="C9" s="11"/>
      <c r="D9" s="11"/>
      <c r="E9" s="10"/>
      <c r="F9" s="136"/>
      <c r="G9" s="136"/>
      <c r="H9" s="136"/>
      <c r="I9" s="136"/>
      <c r="J9" s="136"/>
      <c r="K9" s="136"/>
      <c r="L9" s="136"/>
      <c r="M9" s="136"/>
      <c r="N9" s="136"/>
      <c r="O9" s="136"/>
      <c r="P9" s="136"/>
      <c r="Q9" s="136"/>
      <c r="R9" s="136"/>
      <c r="S9" s="136"/>
      <c r="T9" s="136"/>
      <c r="U9" s="136"/>
      <c r="V9" s="136"/>
      <c r="W9" s="10"/>
      <c r="X9" s="10"/>
      <c r="Y9" s="12"/>
      <c r="Z9" s="12"/>
      <c r="AA9" s="14"/>
      <c r="AB9" s="13"/>
      <c r="AC9" s="15"/>
      <c r="AD9" s="14"/>
      <c r="AE9" s="14"/>
      <c r="AF9" s="104"/>
      <c r="AG9" s="14">
        <f t="shared" si="0"/>
        <v>0</v>
      </c>
      <c r="AH9" s="14" t="str">
        <f t="shared" si="1"/>
        <v/>
      </c>
      <c r="AI9" s="20"/>
    </row>
    <row r="10" customHeight="1" spans="1:35">
      <c r="A10" s="10"/>
      <c r="B10" s="11"/>
      <c r="C10" s="11"/>
      <c r="D10" s="11"/>
      <c r="E10" s="10"/>
      <c r="F10" s="136"/>
      <c r="G10" s="136"/>
      <c r="H10" s="136"/>
      <c r="I10" s="136"/>
      <c r="J10" s="136"/>
      <c r="K10" s="136"/>
      <c r="L10" s="136"/>
      <c r="M10" s="136"/>
      <c r="N10" s="136"/>
      <c r="O10" s="136"/>
      <c r="P10" s="136"/>
      <c r="Q10" s="136"/>
      <c r="R10" s="136"/>
      <c r="S10" s="136"/>
      <c r="T10" s="136"/>
      <c r="U10" s="136"/>
      <c r="V10" s="136"/>
      <c r="W10" s="10"/>
      <c r="X10" s="10"/>
      <c r="Y10" s="12"/>
      <c r="Z10" s="12"/>
      <c r="AA10" s="14"/>
      <c r="AB10" s="13"/>
      <c r="AC10" s="15"/>
      <c r="AD10" s="14"/>
      <c r="AE10" s="14"/>
      <c r="AF10" s="104"/>
      <c r="AG10" s="14">
        <f t="shared" si="0"/>
        <v>0</v>
      </c>
      <c r="AH10" s="14" t="str">
        <f t="shared" si="1"/>
        <v/>
      </c>
      <c r="AI10" s="20"/>
    </row>
    <row r="11" customHeight="1" spans="1:35">
      <c r="A11" s="10"/>
      <c r="B11" s="11"/>
      <c r="C11" s="11"/>
      <c r="D11" s="11"/>
      <c r="E11" s="10"/>
      <c r="F11" s="136"/>
      <c r="G11" s="136"/>
      <c r="H11" s="136"/>
      <c r="I11" s="136"/>
      <c r="J11" s="136"/>
      <c r="K11" s="136"/>
      <c r="L11" s="136"/>
      <c r="M11" s="136"/>
      <c r="N11" s="136"/>
      <c r="O11" s="136"/>
      <c r="P11" s="136"/>
      <c r="Q11" s="136"/>
      <c r="R11" s="136"/>
      <c r="S11" s="136"/>
      <c r="T11" s="136"/>
      <c r="U11" s="136"/>
      <c r="V11" s="136"/>
      <c r="W11" s="10"/>
      <c r="X11" s="10"/>
      <c r="Y11" s="12"/>
      <c r="Z11" s="12"/>
      <c r="AA11" s="14"/>
      <c r="AB11" s="13"/>
      <c r="AC11" s="15"/>
      <c r="AD11" s="14"/>
      <c r="AE11" s="14"/>
      <c r="AF11" s="104"/>
      <c r="AG11" s="14">
        <f t="shared" si="0"/>
        <v>0</v>
      </c>
      <c r="AH11" s="14" t="str">
        <f t="shared" si="1"/>
        <v/>
      </c>
      <c r="AI11" s="20"/>
    </row>
    <row r="12" customHeight="1" spans="1:35">
      <c r="A12" s="10"/>
      <c r="B12" s="11"/>
      <c r="C12" s="11"/>
      <c r="D12" s="11"/>
      <c r="E12" s="10"/>
      <c r="F12" s="136"/>
      <c r="G12" s="136"/>
      <c r="H12" s="136"/>
      <c r="I12" s="136"/>
      <c r="J12" s="136"/>
      <c r="K12" s="136"/>
      <c r="L12" s="136"/>
      <c r="M12" s="136"/>
      <c r="N12" s="136"/>
      <c r="O12" s="136"/>
      <c r="P12" s="136"/>
      <c r="Q12" s="136"/>
      <c r="R12" s="136"/>
      <c r="S12" s="136"/>
      <c r="T12" s="136"/>
      <c r="U12" s="136"/>
      <c r="V12" s="136"/>
      <c r="W12" s="10"/>
      <c r="X12" s="10"/>
      <c r="Y12" s="12"/>
      <c r="Z12" s="12"/>
      <c r="AA12" s="14"/>
      <c r="AB12" s="13"/>
      <c r="AC12" s="15"/>
      <c r="AD12" s="14"/>
      <c r="AE12" s="14"/>
      <c r="AF12" s="104"/>
      <c r="AG12" s="14">
        <f t="shared" si="0"/>
        <v>0</v>
      </c>
      <c r="AH12" s="14" t="str">
        <f t="shared" si="1"/>
        <v/>
      </c>
      <c r="AI12" s="20"/>
    </row>
    <row r="13" customHeight="1" spans="1:35">
      <c r="A13" s="10"/>
      <c r="B13" s="11"/>
      <c r="C13" s="11"/>
      <c r="D13" s="11"/>
      <c r="E13" s="10"/>
      <c r="F13" s="136"/>
      <c r="G13" s="136"/>
      <c r="H13" s="136"/>
      <c r="I13" s="136"/>
      <c r="J13" s="136"/>
      <c r="K13" s="136"/>
      <c r="L13" s="136"/>
      <c r="M13" s="136"/>
      <c r="N13" s="136"/>
      <c r="O13" s="136"/>
      <c r="P13" s="136"/>
      <c r="Q13" s="136"/>
      <c r="R13" s="136"/>
      <c r="S13" s="136"/>
      <c r="T13" s="136"/>
      <c r="U13" s="136"/>
      <c r="V13" s="136"/>
      <c r="W13" s="10"/>
      <c r="X13" s="10"/>
      <c r="Y13" s="12"/>
      <c r="Z13" s="12"/>
      <c r="AA13" s="14"/>
      <c r="AB13" s="13"/>
      <c r="AC13" s="15"/>
      <c r="AD13" s="14"/>
      <c r="AE13" s="14"/>
      <c r="AF13" s="104"/>
      <c r="AG13" s="14">
        <f t="shared" si="0"/>
        <v>0</v>
      </c>
      <c r="AH13" s="14" t="str">
        <f t="shared" si="1"/>
        <v/>
      </c>
      <c r="AI13" s="20"/>
    </row>
    <row r="14" customHeight="1" spans="1:35">
      <c r="A14" s="10"/>
      <c r="B14" s="11"/>
      <c r="C14" s="11"/>
      <c r="D14" s="11"/>
      <c r="E14" s="10"/>
      <c r="F14" s="136"/>
      <c r="G14" s="136"/>
      <c r="H14" s="136"/>
      <c r="I14" s="136"/>
      <c r="J14" s="136"/>
      <c r="K14" s="136"/>
      <c r="L14" s="136"/>
      <c r="M14" s="136"/>
      <c r="N14" s="136"/>
      <c r="O14" s="136"/>
      <c r="P14" s="136"/>
      <c r="Q14" s="136"/>
      <c r="R14" s="136"/>
      <c r="S14" s="136"/>
      <c r="T14" s="136"/>
      <c r="U14" s="136"/>
      <c r="V14" s="136"/>
      <c r="W14" s="10"/>
      <c r="X14" s="10"/>
      <c r="Y14" s="12"/>
      <c r="Z14" s="12"/>
      <c r="AA14" s="14"/>
      <c r="AB14" s="13"/>
      <c r="AC14" s="15"/>
      <c r="AD14" s="14"/>
      <c r="AE14" s="14"/>
      <c r="AF14" s="104"/>
      <c r="AG14" s="14">
        <f t="shared" si="0"/>
        <v>0</v>
      </c>
      <c r="AH14" s="14" t="str">
        <f t="shared" si="1"/>
        <v/>
      </c>
      <c r="AI14" s="20"/>
    </row>
    <row r="15" customHeight="1" spans="1:35">
      <c r="A15" s="10"/>
      <c r="B15" s="11"/>
      <c r="C15" s="11"/>
      <c r="D15" s="11"/>
      <c r="E15" s="10"/>
      <c r="F15" s="136"/>
      <c r="G15" s="136"/>
      <c r="H15" s="136"/>
      <c r="I15" s="136"/>
      <c r="J15" s="136"/>
      <c r="K15" s="136"/>
      <c r="L15" s="136"/>
      <c r="M15" s="136"/>
      <c r="N15" s="136"/>
      <c r="O15" s="136"/>
      <c r="P15" s="136"/>
      <c r="Q15" s="136"/>
      <c r="R15" s="136"/>
      <c r="S15" s="136"/>
      <c r="T15" s="136"/>
      <c r="U15" s="136"/>
      <c r="V15" s="136"/>
      <c r="W15" s="10"/>
      <c r="X15" s="10"/>
      <c r="Y15" s="12"/>
      <c r="Z15" s="12"/>
      <c r="AA15" s="14"/>
      <c r="AB15" s="13"/>
      <c r="AC15" s="15"/>
      <c r="AD15" s="14"/>
      <c r="AE15" s="14"/>
      <c r="AF15" s="104"/>
      <c r="AG15" s="14">
        <f t="shared" si="0"/>
        <v>0</v>
      </c>
      <c r="AH15" s="14" t="str">
        <f t="shared" si="1"/>
        <v/>
      </c>
      <c r="AI15" s="20"/>
    </row>
    <row r="16" customHeight="1" spans="1:35">
      <c r="A16" s="10"/>
      <c r="B16" s="11"/>
      <c r="C16" s="11"/>
      <c r="D16" s="11"/>
      <c r="E16" s="10"/>
      <c r="F16" s="136"/>
      <c r="G16" s="136"/>
      <c r="H16" s="136"/>
      <c r="I16" s="136"/>
      <c r="J16" s="136"/>
      <c r="K16" s="136"/>
      <c r="L16" s="136"/>
      <c r="M16" s="136"/>
      <c r="N16" s="136"/>
      <c r="O16" s="136"/>
      <c r="P16" s="136"/>
      <c r="Q16" s="136"/>
      <c r="R16" s="136"/>
      <c r="S16" s="136"/>
      <c r="T16" s="136"/>
      <c r="U16" s="136"/>
      <c r="V16" s="136"/>
      <c r="W16" s="10"/>
      <c r="X16" s="10"/>
      <c r="Y16" s="12"/>
      <c r="Z16" s="12"/>
      <c r="AA16" s="14"/>
      <c r="AB16" s="13"/>
      <c r="AC16" s="15"/>
      <c r="AD16" s="14"/>
      <c r="AE16" s="14"/>
      <c r="AF16" s="104"/>
      <c r="AG16" s="14">
        <f t="shared" si="0"/>
        <v>0</v>
      </c>
      <c r="AH16" s="14" t="str">
        <f t="shared" si="1"/>
        <v/>
      </c>
      <c r="AI16" s="20"/>
    </row>
    <row r="17" customHeight="1" spans="1:35">
      <c r="A17" s="10"/>
      <c r="B17" s="11"/>
      <c r="C17" s="11"/>
      <c r="D17" s="11"/>
      <c r="E17" s="10"/>
      <c r="F17" s="136"/>
      <c r="G17" s="136"/>
      <c r="H17" s="136"/>
      <c r="I17" s="136"/>
      <c r="J17" s="136"/>
      <c r="K17" s="136"/>
      <c r="L17" s="136"/>
      <c r="M17" s="136"/>
      <c r="N17" s="136"/>
      <c r="O17" s="136"/>
      <c r="P17" s="136"/>
      <c r="Q17" s="136"/>
      <c r="R17" s="136"/>
      <c r="S17" s="136"/>
      <c r="T17" s="136"/>
      <c r="U17" s="136"/>
      <c r="V17" s="136"/>
      <c r="W17" s="10"/>
      <c r="X17" s="10"/>
      <c r="Y17" s="12"/>
      <c r="Z17" s="12"/>
      <c r="AA17" s="14"/>
      <c r="AB17" s="13"/>
      <c r="AC17" s="15"/>
      <c r="AD17" s="14"/>
      <c r="AE17" s="14"/>
      <c r="AF17" s="104"/>
      <c r="AG17" s="14">
        <f t="shared" si="0"/>
        <v>0</v>
      </c>
      <c r="AH17" s="14" t="str">
        <f t="shared" si="1"/>
        <v/>
      </c>
      <c r="AI17" s="20"/>
    </row>
    <row r="18" customHeight="1" spans="1:35">
      <c r="A18" s="10"/>
      <c r="B18" s="11"/>
      <c r="C18" s="11"/>
      <c r="D18" s="11"/>
      <c r="E18" s="10"/>
      <c r="F18" s="136"/>
      <c r="G18" s="136"/>
      <c r="H18" s="136"/>
      <c r="I18" s="136"/>
      <c r="J18" s="136"/>
      <c r="K18" s="136"/>
      <c r="L18" s="136"/>
      <c r="M18" s="136"/>
      <c r="N18" s="136"/>
      <c r="O18" s="136"/>
      <c r="P18" s="136"/>
      <c r="Q18" s="136"/>
      <c r="R18" s="136"/>
      <c r="S18" s="136"/>
      <c r="T18" s="136"/>
      <c r="U18" s="136"/>
      <c r="V18" s="136"/>
      <c r="W18" s="10"/>
      <c r="X18" s="10"/>
      <c r="Y18" s="12"/>
      <c r="Z18" s="12"/>
      <c r="AA18" s="14"/>
      <c r="AB18" s="13"/>
      <c r="AC18" s="15"/>
      <c r="AD18" s="14"/>
      <c r="AE18" s="14"/>
      <c r="AF18" s="104"/>
      <c r="AG18" s="14">
        <f t="shared" si="0"/>
        <v>0</v>
      </c>
      <c r="AH18" s="14" t="str">
        <f t="shared" si="1"/>
        <v/>
      </c>
      <c r="AI18" s="20"/>
    </row>
    <row r="19" customHeight="1" spans="1:35">
      <c r="A19" s="10"/>
      <c r="B19" s="11"/>
      <c r="C19" s="11"/>
      <c r="D19" s="11"/>
      <c r="E19" s="10"/>
      <c r="F19" s="136"/>
      <c r="G19" s="136"/>
      <c r="H19" s="136"/>
      <c r="I19" s="136"/>
      <c r="J19" s="136"/>
      <c r="K19" s="136"/>
      <c r="L19" s="136"/>
      <c r="M19" s="136"/>
      <c r="N19" s="136"/>
      <c r="O19" s="136"/>
      <c r="P19" s="136"/>
      <c r="Q19" s="136"/>
      <c r="R19" s="136"/>
      <c r="S19" s="136"/>
      <c r="T19" s="136"/>
      <c r="U19" s="136"/>
      <c r="V19" s="136"/>
      <c r="W19" s="10"/>
      <c r="X19" s="10"/>
      <c r="Y19" s="12"/>
      <c r="Z19" s="12"/>
      <c r="AA19" s="14"/>
      <c r="AB19" s="13"/>
      <c r="AC19" s="15"/>
      <c r="AD19" s="14"/>
      <c r="AE19" s="14"/>
      <c r="AF19" s="104"/>
      <c r="AG19" s="14">
        <f t="shared" si="0"/>
        <v>0</v>
      </c>
      <c r="AH19" s="14" t="str">
        <f t="shared" si="1"/>
        <v/>
      </c>
      <c r="AI19" s="20"/>
    </row>
    <row r="20" customHeight="1" spans="1:35">
      <c r="A20" s="10"/>
      <c r="B20" s="11"/>
      <c r="C20" s="11"/>
      <c r="D20" s="11"/>
      <c r="E20" s="10"/>
      <c r="F20" s="136"/>
      <c r="G20" s="136"/>
      <c r="H20" s="136"/>
      <c r="I20" s="136"/>
      <c r="J20" s="136"/>
      <c r="K20" s="136"/>
      <c r="L20" s="136"/>
      <c r="M20" s="136"/>
      <c r="N20" s="136"/>
      <c r="O20" s="136"/>
      <c r="P20" s="136"/>
      <c r="Q20" s="136"/>
      <c r="R20" s="136"/>
      <c r="S20" s="136"/>
      <c r="T20" s="136"/>
      <c r="U20" s="136"/>
      <c r="V20" s="136"/>
      <c r="W20" s="10"/>
      <c r="X20" s="10"/>
      <c r="Y20" s="12"/>
      <c r="Z20" s="12"/>
      <c r="AA20" s="14"/>
      <c r="AB20" s="13"/>
      <c r="AC20" s="15"/>
      <c r="AD20" s="14"/>
      <c r="AE20" s="14"/>
      <c r="AF20" s="104"/>
      <c r="AG20" s="14">
        <f t="shared" si="0"/>
        <v>0</v>
      </c>
      <c r="AH20" s="14" t="str">
        <f t="shared" si="1"/>
        <v/>
      </c>
      <c r="AI20" s="20"/>
    </row>
    <row r="21" customHeight="1" spans="1:35">
      <c r="A21" s="10"/>
      <c r="B21" s="11"/>
      <c r="C21" s="11"/>
      <c r="D21" s="11"/>
      <c r="E21" s="10"/>
      <c r="F21" s="136"/>
      <c r="G21" s="136"/>
      <c r="H21" s="136"/>
      <c r="I21" s="136"/>
      <c r="J21" s="136"/>
      <c r="K21" s="136"/>
      <c r="L21" s="136"/>
      <c r="M21" s="136"/>
      <c r="N21" s="136"/>
      <c r="O21" s="136"/>
      <c r="P21" s="136"/>
      <c r="Q21" s="136"/>
      <c r="R21" s="136"/>
      <c r="S21" s="136"/>
      <c r="T21" s="136"/>
      <c r="U21" s="136"/>
      <c r="V21" s="136"/>
      <c r="W21" s="10"/>
      <c r="X21" s="10"/>
      <c r="Y21" s="12"/>
      <c r="Z21" s="12"/>
      <c r="AA21" s="14"/>
      <c r="AB21" s="13"/>
      <c r="AC21" s="15"/>
      <c r="AD21" s="14"/>
      <c r="AE21" s="14"/>
      <c r="AF21" s="104"/>
      <c r="AG21" s="14">
        <f t="shared" si="0"/>
        <v>0</v>
      </c>
      <c r="AH21" s="14" t="str">
        <f t="shared" si="1"/>
        <v/>
      </c>
      <c r="AI21" s="20"/>
    </row>
    <row r="22" customHeight="1" spans="1:35">
      <c r="A22" s="10"/>
      <c r="B22" s="11"/>
      <c r="C22" s="11"/>
      <c r="D22" s="11"/>
      <c r="E22" s="10"/>
      <c r="F22" s="136"/>
      <c r="G22" s="136"/>
      <c r="H22" s="136"/>
      <c r="I22" s="136"/>
      <c r="J22" s="136"/>
      <c r="K22" s="136"/>
      <c r="L22" s="136"/>
      <c r="M22" s="136"/>
      <c r="N22" s="136"/>
      <c r="O22" s="136"/>
      <c r="P22" s="136"/>
      <c r="Q22" s="136"/>
      <c r="R22" s="136"/>
      <c r="S22" s="136"/>
      <c r="T22" s="136"/>
      <c r="U22" s="136"/>
      <c r="V22" s="136"/>
      <c r="W22" s="10"/>
      <c r="X22" s="10"/>
      <c r="Y22" s="12"/>
      <c r="Z22" s="12"/>
      <c r="AA22" s="14"/>
      <c r="AB22" s="13"/>
      <c r="AC22" s="15"/>
      <c r="AD22" s="14"/>
      <c r="AE22" s="14"/>
      <c r="AF22" s="104"/>
      <c r="AG22" s="14">
        <f t="shared" si="0"/>
        <v>0</v>
      </c>
      <c r="AH22" s="14" t="str">
        <f t="shared" si="1"/>
        <v/>
      </c>
      <c r="AI22" s="20"/>
    </row>
    <row r="23" customHeight="1" spans="1:35">
      <c r="A23" s="10"/>
      <c r="B23" s="11"/>
      <c r="C23" s="11"/>
      <c r="D23" s="11"/>
      <c r="E23" s="10"/>
      <c r="F23" s="136"/>
      <c r="G23" s="136"/>
      <c r="H23" s="136"/>
      <c r="I23" s="136"/>
      <c r="J23" s="136"/>
      <c r="K23" s="136"/>
      <c r="L23" s="136"/>
      <c r="M23" s="136"/>
      <c r="N23" s="136"/>
      <c r="O23" s="136"/>
      <c r="P23" s="136"/>
      <c r="Q23" s="136"/>
      <c r="R23" s="136"/>
      <c r="S23" s="136"/>
      <c r="T23" s="136"/>
      <c r="U23" s="136"/>
      <c r="V23" s="136"/>
      <c r="W23" s="10"/>
      <c r="X23" s="10"/>
      <c r="Y23" s="12"/>
      <c r="Z23" s="12"/>
      <c r="AA23" s="14"/>
      <c r="AB23" s="13"/>
      <c r="AC23" s="15"/>
      <c r="AD23" s="14"/>
      <c r="AE23" s="14"/>
      <c r="AF23" s="104"/>
      <c r="AG23" s="14">
        <f t="shared" si="0"/>
        <v>0</v>
      </c>
      <c r="AH23" s="14" t="str">
        <f t="shared" si="1"/>
        <v/>
      </c>
      <c r="AI23" s="20"/>
    </row>
    <row r="24" customHeight="1" spans="1:35">
      <c r="A24" s="10"/>
      <c r="B24" s="11"/>
      <c r="C24" s="11"/>
      <c r="D24" s="11"/>
      <c r="E24" s="10"/>
      <c r="F24" s="136"/>
      <c r="G24" s="136"/>
      <c r="H24" s="136"/>
      <c r="I24" s="136"/>
      <c r="J24" s="136"/>
      <c r="K24" s="136"/>
      <c r="L24" s="136"/>
      <c r="M24" s="136"/>
      <c r="N24" s="136"/>
      <c r="O24" s="136"/>
      <c r="P24" s="136"/>
      <c r="Q24" s="136"/>
      <c r="R24" s="136"/>
      <c r="S24" s="136"/>
      <c r="T24" s="136"/>
      <c r="U24" s="136"/>
      <c r="V24" s="136"/>
      <c r="W24" s="10"/>
      <c r="X24" s="10"/>
      <c r="Y24" s="12"/>
      <c r="Z24" s="12"/>
      <c r="AA24" s="14"/>
      <c r="AB24" s="13"/>
      <c r="AC24" s="15"/>
      <c r="AD24" s="14"/>
      <c r="AE24" s="14"/>
      <c r="AF24" s="104"/>
      <c r="AG24" s="14">
        <f t="shared" si="0"/>
        <v>0</v>
      </c>
      <c r="AH24" s="14" t="str">
        <f t="shared" si="1"/>
        <v/>
      </c>
      <c r="AI24" s="20"/>
    </row>
    <row r="25" customHeight="1" spans="1:35">
      <c r="A25" s="10" t="s">
        <v>621</v>
      </c>
      <c r="B25" s="10"/>
      <c r="C25" s="10"/>
      <c r="D25" s="10"/>
      <c r="E25" s="10"/>
      <c r="F25" s="136"/>
      <c r="G25" s="136"/>
      <c r="H25" s="136"/>
      <c r="I25" s="136"/>
      <c r="J25" s="136"/>
      <c r="K25" s="136"/>
      <c r="L25" s="136"/>
      <c r="M25" s="136"/>
      <c r="N25" s="136"/>
      <c r="O25" s="136"/>
      <c r="P25" s="136"/>
      <c r="Q25" s="136"/>
      <c r="R25" s="136"/>
      <c r="S25" s="136"/>
      <c r="T25" s="136"/>
      <c r="U25" s="136"/>
      <c r="V25" s="136"/>
      <c r="W25" s="10"/>
      <c r="X25" s="10"/>
      <c r="Y25" s="12"/>
      <c r="Z25" s="12"/>
      <c r="AA25" s="14">
        <f>SUM(AA7:AA24)</f>
        <v>0</v>
      </c>
      <c r="AB25" s="13">
        <f t="shared" ref="AB25:AG25" si="2">SUM(AB7:AB24)</f>
        <v>0</v>
      </c>
      <c r="AC25" s="15">
        <f t="shared" si="2"/>
        <v>0</v>
      </c>
      <c r="AD25" s="14">
        <f t="shared" si="2"/>
        <v>0</v>
      </c>
      <c r="AE25" s="14">
        <f t="shared" si="2"/>
        <v>0</v>
      </c>
      <c r="AF25" s="104"/>
      <c r="AG25" s="14">
        <f t="shared" si="2"/>
        <v>0</v>
      </c>
      <c r="AH25" s="14" t="str">
        <f t="shared" si="1"/>
        <v/>
      </c>
      <c r="AI25" s="20"/>
    </row>
    <row r="26" customHeight="1" spans="1:35">
      <c r="A26" s="10" t="s">
        <v>1812</v>
      </c>
      <c r="B26" s="10"/>
      <c r="C26" s="10"/>
      <c r="D26" s="10"/>
      <c r="E26" s="10"/>
      <c r="F26" s="136"/>
      <c r="G26" s="136"/>
      <c r="H26" s="136"/>
      <c r="I26" s="136"/>
      <c r="J26" s="136"/>
      <c r="K26" s="136"/>
      <c r="L26" s="136"/>
      <c r="M26" s="136"/>
      <c r="N26" s="136"/>
      <c r="O26" s="136"/>
      <c r="P26" s="136"/>
      <c r="Q26" s="136"/>
      <c r="R26" s="136"/>
      <c r="S26" s="136"/>
      <c r="T26" s="136"/>
      <c r="U26" s="136"/>
      <c r="V26" s="136"/>
      <c r="W26" s="10"/>
      <c r="X26" s="10"/>
      <c r="Y26" s="12"/>
      <c r="Z26" s="12"/>
      <c r="AA26" s="14"/>
      <c r="AB26" s="13"/>
      <c r="AC26" s="15"/>
      <c r="AD26" s="14"/>
      <c r="AE26" s="14"/>
      <c r="AF26" s="104"/>
      <c r="AG26" s="14">
        <v>0</v>
      </c>
      <c r="AH26" s="14" t="str">
        <f t="shared" si="1"/>
        <v/>
      </c>
      <c r="AI26" s="20"/>
    </row>
    <row r="27" customHeight="1" spans="1:35">
      <c r="A27" s="10" t="s">
        <v>641</v>
      </c>
      <c r="B27" s="10"/>
      <c r="C27" s="10"/>
      <c r="D27" s="10"/>
      <c r="E27" s="10"/>
      <c r="F27" s="136"/>
      <c r="G27" s="136"/>
      <c r="H27" s="136"/>
      <c r="I27" s="136"/>
      <c r="J27" s="136"/>
      <c r="K27" s="136"/>
      <c r="L27" s="136"/>
      <c r="M27" s="136"/>
      <c r="N27" s="136"/>
      <c r="O27" s="136"/>
      <c r="P27" s="136"/>
      <c r="Q27" s="136"/>
      <c r="R27" s="136"/>
      <c r="S27" s="136"/>
      <c r="T27" s="136"/>
      <c r="U27" s="136"/>
      <c r="V27" s="136"/>
      <c r="W27" s="10"/>
      <c r="X27" s="10"/>
      <c r="Y27" s="12"/>
      <c r="Z27" s="12"/>
      <c r="AA27" s="14">
        <f>AA25-AA26</f>
        <v>0</v>
      </c>
      <c r="AB27" s="13">
        <f t="shared" ref="AB27:AG27" si="3">AB25-AB26</f>
        <v>0</v>
      </c>
      <c r="AC27" s="15">
        <f t="shared" si="3"/>
        <v>0</v>
      </c>
      <c r="AD27" s="14">
        <f t="shared" si="3"/>
        <v>0</v>
      </c>
      <c r="AE27" s="14">
        <f t="shared" si="3"/>
        <v>0</v>
      </c>
      <c r="AF27" s="104"/>
      <c r="AG27" s="14">
        <f t="shared" si="3"/>
        <v>0</v>
      </c>
      <c r="AH27" s="14" t="str">
        <f t="shared" si="1"/>
        <v/>
      </c>
      <c r="AI27" s="20"/>
    </row>
    <row r="28" customHeight="1" spans="1:31">
      <c r="A28" s="17" t="e">
        <f>#REF!&amp;#REF!</f>
        <v>#REF!</v>
      </c>
      <c r="F28" s="126"/>
      <c r="G28" s="126"/>
      <c r="H28" s="126"/>
      <c r="I28" s="126"/>
      <c r="J28" s="126"/>
      <c r="K28" s="126"/>
      <c r="L28" s="126"/>
      <c r="M28" s="126"/>
      <c r="N28" s="126"/>
      <c r="O28" s="126"/>
      <c r="P28" s="126"/>
      <c r="Q28" s="126"/>
      <c r="R28" s="126"/>
      <c r="S28" s="126"/>
      <c r="T28" s="126"/>
      <c r="U28" s="126"/>
      <c r="V28" s="126"/>
      <c r="AE28" s="27" t="e">
        <f>"评估人员："&amp;#REF!</f>
        <v>#REF!</v>
      </c>
    </row>
    <row r="29" customHeight="1" spans="1:22">
      <c r="A29" s="17" t="e">
        <f>CONCATENATE(#REF!,#REF!,#REF!,#REF!,#REF!,#REF!,#REF!)</f>
        <v>#REF!</v>
      </c>
      <c r="F29" s="126"/>
      <c r="G29" s="126"/>
      <c r="H29" s="126"/>
      <c r="I29" s="126"/>
      <c r="J29" s="126"/>
      <c r="K29" s="126"/>
      <c r="L29" s="126"/>
      <c r="M29" s="126"/>
      <c r="N29" s="126"/>
      <c r="O29" s="126"/>
      <c r="P29" s="126"/>
      <c r="Q29" s="126"/>
      <c r="R29" s="126"/>
      <c r="S29" s="126"/>
      <c r="T29" s="126"/>
      <c r="U29" s="126"/>
      <c r="V29" s="126"/>
    </row>
    <row r="30" customHeight="1" spans="6:22">
      <c r="F30" s="126"/>
      <c r="G30" s="126"/>
      <c r="H30" s="126"/>
      <c r="I30" s="126"/>
      <c r="J30" s="126"/>
      <c r="K30" s="126"/>
      <c r="L30" s="126"/>
      <c r="M30" s="126"/>
      <c r="N30" s="126"/>
      <c r="O30" s="126"/>
      <c r="P30" s="126"/>
      <c r="Q30" s="126"/>
      <c r="R30" s="126"/>
      <c r="S30" s="126"/>
      <c r="T30" s="126"/>
      <c r="U30" s="126"/>
      <c r="V30" s="126"/>
    </row>
    <row r="31" customHeight="1" spans="6:22">
      <c r="F31" s="126"/>
      <c r="G31" s="126"/>
      <c r="H31" s="126"/>
      <c r="I31" s="126"/>
      <c r="J31" s="126"/>
      <c r="K31" s="126"/>
      <c r="L31" s="126"/>
      <c r="M31" s="126"/>
      <c r="N31" s="126"/>
      <c r="O31" s="126"/>
      <c r="P31" s="126"/>
      <c r="Q31" s="126"/>
      <c r="R31" s="126"/>
      <c r="S31" s="126"/>
      <c r="T31" s="126"/>
      <c r="U31" s="126"/>
      <c r="V31" s="126"/>
    </row>
    <row r="32" customHeight="1" spans="6:22">
      <c r="F32" s="126"/>
      <c r="G32" s="126"/>
      <c r="H32" s="126"/>
      <c r="I32" s="126"/>
      <c r="J32" s="126"/>
      <c r="K32" s="126"/>
      <c r="L32" s="126"/>
      <c r="M32" s="126"/>
      <c r="N32" s="126"/>
      <c r="O32" s="126"/>
      <c r="P32" s="126"/>
      <c r="Q32" s="126"/>
      <c r="R32" s="126"/>
      <c r="S32" s="126"/>
      <c r="T32" s="126"/>
      <c r="U32" s="126"/>
      <c r="V32" s="126"/>
    </row>
    <row r="33" customHeight="1" spans="6:22">
      <c r="F33" s="126"/>
      <c r="G33" s="126"/>
      <c r="H33" s="126"/>
      <c r="I33" s="126"/>
      <c r="J33" s="126"/>
      <c r="K33" s="126"/>
      <c r="L33" s="126"/>
      <c r="M33" s="126"/>
      <c r="N33" s="126"/>
      <c r="O33" s="126"/>
      <c r="P33" s="126"/>
      <c r="Q33" s="126"/>
      <c r="R33" s="126"/>
      <c r="S33" s="126"/>
      <c r="T33" s="126"/>
      <c r="U33" s="126"/>
      <c r="V33" s="126"/>
    </row>
    <row r="34" customHeight="1" spans="6:22">
      <c r="F34" s="126"/>
      <c r="G34" s="126"/>
      <c r="H34" s="126"/>
      <c r="I34" s="126"/>
      <c r="J34" s="126"/>
      <c r="K34" s="126"/>
      <c r="L34" s="126"/>
      <c r="M34" s="126"/>
      <c r="N34" s="126"/>
      <c r="O34" s="126"/>
      <c r="P34" s="126"/>
      <c r="Q34" s="126"/>
      <c r="R34" s="126"/>
      <c r="S34" s="126"/>
      <c r="T34" s="126"/>
      <c r="U34" s="126"/>
      <c r="V34" s="126"/>
    </row>
    <row r="35" customHeight="1" spans="6:22">
      <c r="F35" s="126"/>
      <c r="G35" s="126"/>
      <c r="H35" s="126"/>
      <c r="I35" s="126"/>
      <c r="J35" s="126"/>
      <c r="K35" s="126"/>
      <c r="L35" s="126"/>
      <c r="M35" s="126"/>
      <c r="N35" s="126"/>
      <c r="O35" s="126"/>
      <c r="P35" s="126"/>
      <c r="Q35" s="126"/>
      <c r="R35" s="126"/>
      <c r="S35" s="126"/>
      <c r="T35" s="126"/>
      <c r="U35" s="126"/>
      <c r="V35" s="126"/>
    </row>
    <row r="36" customHeight="1" spans="6:22">
      <c r="F36" s="126"/>
      <c r="G36" s="126"/>
      <c r="H36" s="126"/>
      <c r="I36" s="126"/>
      <c r="J36" s="126"/>
      <c r="K36" s="126"/>
      <c r="L36" s="126"/>
      <c r="M36" s="126"/>
      <c r="N36" s="126"/>
      <c r="O36" s="126"/>
      <c r="P36" s="126"/>
      <c r="Q36" s="126"/>
      <c r="R36" s="126"/>
      <c r="S36" s="126"/>
      <c r="T36" s="126"/>
      <c r="U36" s="126"/>
      <c r="V36" s="126"/>
    </row>
    <row r="37" customHeight="1" spans="6:22">
      <c r="F37" s="126"/>
      <c r="G37" s="126"/>
      <c r="H37" s="126"/>
      <c r="I37" s="126"/>
      <c r="J37" s="126"/>
      <c r="K37" s="126"/>
      <c r="L37" s="126"/>
      <c r="M37" s="126"/>
      <c r="N37" s="126"/>
      <c r="O37" s="126"/>
      <c r="P37" s="126"/>
      <c r="Q37" s="126"/>
      <c r="R37" s="126"/>
      <c r="S37" s="126"/>
      <c r="T37" s="126"/>
      <c r="U37" s="126"/>
      <c r="V37" s="126"/>
    </row>
    <row r="38" customHeight="1" spans="6:22">
      <c r="F38" s="126"/>
      <c r="G38" s="126"/>
      <c r="H38" s="126"/>
      <c r="I38" s="126"/>
      <c r="J38" s="126"/>
      <c r="K38" s="126"/>
      <c r="L38" s="126"/>
      <c r="M38" s="126"/>
      <c r="N38" s="126"/>
      <c r="O38" s="126"/>
      <c r="P38" s="126"/>
      <c r="Q38" s="126"/>
      <c r="R38" s="126"/>
      <c r="S38" s="126"/>
      <c r="T38" s="126"/>
      <c r="U38" s="126"/>
      <c r="V38" s="126"/>
    </row>
    <row r="39" customHeight="1" spans="6:22">
      <c r="F39" s="126"/>
      <c r="G39" s="126"/>
      <c r="H39" s="126"/>
      <c r="I39" s="126"/>
      <c r="J39" s="126"/>
      <c r="K39" s="126"/>
      <c r="L39" s="126"/>
      <c r="M39" s="126"/>
      <c r="N39" s="126"/>
      <c r="O39" s="126"/>
      <c r="P39" s="126"/>
      <c r="Q39" s="126"/>
      <c r="R39" s="126"/>
      <c r="S39" s="126"/>
      <c r="T39" s="126"/>
      <c r="U39" s="126"/>
      <c r="V39" s="126"/>
    </row>
    <row r="40" customHeight="1" spans="6:22">
      <c r="F40" s="126"/>
      <c r="G40" s="126"/>
      <c r="H40" s="126"/>
      <c r="I40" s="126"/>
      <c r="J40" s="126"/>
      <c r="K40" s="126"/>
      <c r="L40" s="126"/>
      <c r="M40" s="126"/>
      <c r="N40" s="126"/>
      <c r="O40" s="126"/>
      <c r="P40" s="126"/>
      <c r="Q40" s="126"/>
      <c r="R40" s="126"/>
      <c r="S40" s="126"/>
      <c r="T40" s="126"/>
      <c r="U40" s="126"/>
      <c r="V40" s="126"/>
    </row>
    <row r="41" customHeight="1" spans="6:22">
      <c r="F41" s="126"/>
      <c r="G41" s="126"/>
      <c r="H41" s="126"/>
      <c r="I41" s="126"/>
      <c r="J41" s="126"/>
      <c r="K41" s="126"/>
      <c r="L41" s="126"/>
      <c r="M41" s="126"/>
      <c r="N41" s="126"/>
      <c r="O41" s="126"/>
      <c r="P41" s="126"/>
      <c r="Q41" s="126"/>
      <c r="R41" s="126"/>
      <c r="S41" s="126"/>
      <c r="T41" s="126"/>
      <c r="U41" s="126"/>
      <c r="V41" s="126"/>
    </row>
    <row r="42" customHeight="1" spans="6:22">
      <c r="F42" s="126"/>
      <c r="G42" s="126"/>
      <c r="H42" s="126"/>
      <c r="I42" s="126"/>
      <c r="J42" s="126"/>
      <c r="K42" s="126"/>
      <c r="L42" s="126"/>
      <c r="M42" s="126"/>
      <c r="N42" s="126"/>
      <c r="O42" s="126"/>
      <c r="P42" s="126"/>
      <c r="Q42" s="126"/>
      <c r="R42" s="126"/>
      <c r="S42" s="126"/>
      <c r="T42" s="126"/>
      <c r="U42" s="126"/>
      <c r="V42" s="126"/>
    </row>
    <row r="43" customHeight="1" spans="6:22">
      <c r="F43" s="126"/>
      <c r="G43" s="126"/>
      <c r="H43" s="126"/>
      <c r="I43" s="126"/>
      <c r="J43" s="126"/>
      <c r="K43" s="126"/>
      <c r="L43" s="126"/>
      <c r="M43" s="126"/>
      <c r="N43" s="126"/>
      <c r="O43" s="126"/>
      <c r="P43" s="126"/>
      <c r="Q43" s="126"/>
      <c r="R43" s="126"/>
      <c r="S43" s="126"/>
      <c r="T43" s="126"/>
      <c r="U43" s="126"/>
      <c r="V43" s="126"/>
    </row>
    <row r="44" customHeight="1" spans="6:22">
      <c r="F44" s="126"/>
      <c r="G44" s="126"/>
      <c r="H44" s="126"/>
      <c r="I44" s="126"/>
      <c r="J44" s="126"/>
      <c r="K44" s="126"/>
      <c r="L44" s="126"/>
      <c r="M44" s="126"/>
      <c r="N44" s="126"/>
      <c r="O44" s="126"/>
      <c r="P44" s="126"/>
      <c r="Q44" s="126"/>
      <c r="R44" s="126"/>
      <c r="S44" s="126"/>
      <c r="T44" s="126"/>
      <c r="U44" s="126"/>
      <c r="V44" s="126"/>
    </row>
    <row r="45" customHeight="1" spans="6:22">
      <c r="F45" s="126"/>
      <c r="G45" s="126"/>
      <c r="H45" s="126"/>
      <c r="I45" s="126"/>
      <c r="J45" s="126"/>
      <c r="K45" s="126"/>
      <c r="L45" s="126"/>
      <c r="M45" s="126"/>
      <c r="N45" s="126"/>
      <c r="O45" s="126"/>
      <c r="P45" s="126"/>
      <c r="Q45" s="126"/>
      <c r="R45" s="126"/>
      <c r="S45" s="126"/>
      <c r="T45" s="126"/>
      <c r="U45" s="126"/>
      <c r="V45" s="126"/>
    </row>
    <row r="46" customHeight="1" spans="6:22">
      <c r="F46" s="126"/>
      <c r="G46" s="126"/>
      <c r="H46" s="126"/>
      <c r="I46" s="126"/>
      <c r="J46" s="126"/>
      <c r="K46" s="126"/>
      <c r="L46" s="126"/>
      <c r="M46" s="126"/>
      <c r="N46" s="126"/>
      <c r="O46" s="126"/>
      <c r="P46" s="126"/>
      <c r="Q46" s="126"/>
      <c r="R46" s="126"/>
      <c r="S46" s="126"/>
      <c r="T46" s="126"/>
      <c r="U46" s="126"/>
      <c r="V46" s="126"/>
    </row>
    <row r="47" customHeight="1" spans="6:22">
      <c r="F47" s="126"/>
      <c r="G47" s="126"/>
      <c r="H47" s="126"/>
      <c r="I47" s="126"/>
      <c r="J47" s="126"/>
      <c r="K47" s="126"/>
      <c r="L47" s="126"/>
      <c r="M47" s="126"/>
      <c r="N47" s="126"/>
      <c r="O47" s="126"/>
      <c r="P47" s="126"/>
      <c r="Q47" s="126"/>
      <c r="R47" s="126"/>
      <c r="S47" s="126"/>
      <c r="T47" s="126"/>
      <c r="U47" s="126"/>
      <c r="V47" s="126"/>
    </row>
    <row r="48" customHeight="1" spans="6:22">
      <c r="F48" s="126"/>
      <c r="G48" s="126"/>
      <c r="H48" s="126"/>
      <c r="I48" s="126"/>
      <c r="J48" s="126"/>
      <c r="K48" s="126"/>
      <c r="L48" s="126"/>
      <c r="M48" s="126"/>
      <c r="N48" s="126"/>
      <c r="O48" s="126"/>
      <c r="P48" s="126"/>
      <c r="Q48" s="126"/>
      <c r="R48" s="126"/>
      <c r="S48" s="126"/>
      <c r="T48" s="126"/>
      <c r="U48" s="126"/>
      <c r="V48" s="126"/>
    </row>
    <row r="49" customHeight="1" spans="6:22">
      <c r="F49" s="126"/>
      <c r="G49" s="126"/>
      <c r="H49" s="126"/>
      <c r="I49" s="126"/>
      <c r="J49" s="126"/>
      <c r="K49" s="126"/>
      <c r="L49" s="126"/>
      <c r="M49" s="126"/>
      <c r="N49" s="126"/>
      <c r="O49" s="126"/>
      <c r="P49" s="126"/>
      <c r="Q49" s="126"/>
      <c r="R49" s="126"/>
      <c r="S49" s="126"/>
      <c r="T49" s="126"/>
      <c r="U49" s="126"/>
      <c r="V49" s="126"/>
    </row>
    <row r="50" customHeight="1" spans="6:22">
      <c r="F50" s="126"/>
      <c r="G50" s="126"/>
      <c r="H50" s="126"/>
      <c r="I50" s="126"/>
      <c r="J50" s="126"/>
      <c r="K50" s="126"/>
      <c r="L50" s="126"/>
      <c r="M50" s="126"/>
      <c r="N50" s="126"/>
      <c r="O50" s="126"/>
      <c r="P50" s="126"/>
      <c r="Q50" s="126"/>
      <c r="R50" s="126"/>
      <c r="S50" s="126"/>
      <c r="T50" s="126"/>
      <c r="U50" s="126"/>
      <c r="V50" s="126"/>
    </row>
    <row r="51" customHeight="1" spans="6:22">
      <c r="F51" s="126"/>
      <c r="G51" s="126"/>
      <c r="H51" s="126"/>
      <c r="I51" s="126"/>
      <c r="J51" s="126"/>
      <c r="K51" s="126"/>
      <c r="L51" s="126"/>
      <c r="M51" s="126"/>
      <c r="N51" s="126"/>
      <c r="O51" s="126"/>
      <c r="P51" s="126"/>
      <c r="Q51" s="126"/>
      <c r="R51" s="126"/>
      <c r="S51" s="126"/>
      <c r="T51" s="126"/>
      <c r="U51" s="126"/>
      <c r="V51" s="126"/>
    </row>
    <row r="52" customHeight="1" spans="6:22">
      <c r="F52" s="126"/>
      <c r="G52" s="126"/>
      <c r="H52" s="126"/>
      <c r="I52" s="126"/>
      <c r="J52" s="126"/>
      <c r="K52" s="126"/>
      <c r="L52" s="126"/>
      <c r="M52" s="126"/>
      <c r="N52" s="126"/>
      <c r="O52" s="126"/>
      <c r="P52" s="126"/>
      <c r="Q52" s="126"/>
      <c r="R52" s="126"/>
      <c r="S52" s="126"/>
      <c r="T52" s="126"/>
      <c r="U52" s="126"/>
      <c r="V52" s="126"/>
    </row>
    <row r="53" customHeight="1" spans="6:22">
      <c r="F53" s="126"/>
      <c r="G53" s="126"/>
      <c r="H53" s="126"/>
      <c r="I53" s="126"/>
      <c r="J53" s="126"/>
      <c r="K53" s="126"/>
      <c r="L53" s="126"/>
      <c r="M53" s="126"/>
      <c r="N53" s="126"/>
      <c r="O53" s="126"/>
      <c r="P53" s="126"/>
      <c r="Q53" s="126"/>
      <c r="R53" s="126"/>
      <c r="S53" s="126"/>
      <c r="T53" s="126"/>
      <c r="U53" s="126"/>
      <c r="V53" s="126"/>
    </row>
    <row r="54" customHeight="1" spans="6:22">
      <c r="F54" s="126"/>
      <c r="G54" s="126"/>
      <c r="H54" s="126"/>
      <c r="I54" s="126"/>
      <c r="J54" s="126"/>
      <c r="K54" s="126"/>
      <c r="L54" s="126"/>
      <c r="M54" s="126"/>
      <c r="N54" s="126"/>
      <c r="O54" s="126"/>
      <c r="P54" s="126"/>
      <c r="Q54" s="126"/>
      <c r="R54" s="126"/>
      <c r="S54" s="126"/>
      <c r="T54" s="126"/>
      <c r="U54" s="126"/>
      <c r="V54" s="126"/>
    </row>
    <row r="55" customHeight="1" spans="6:22">
      <c r="F55" s="126"/>
      <c r="G55" s="126"/>
      <c r="H55" s="126"/>
      <c r="I55" s="126"/>
      <c r="J55" s="126"/>
      <c r="K55" s="126"/>
      <c r="L55" s="126"/>
      <c r="M55" s="126"/>
      <c r="N55" s="126"/>
      <c r="O55" s="126"/>
      <c r="P55" s="126"/>
      <c r="Q55" s="126"/>
      <c r="R55" s="126"/>
      <c r="S55" s="126"/>
      <c r="T55" s="126"/>
      <c r="U55" s="126"/>
      <c r="V55" s="126"/>
    </row>
    <row r="56" customHeight="1" spans="6:22">
      <c r="F56" s="126"/>
      <c r="G56" s="126"/>
      <c r="H56" s="126"/>
      <c r="I56" s="126"/>
      <c r="J56" s="126"/>
      <c r="K56" s="126"/>
      <c r="L56" s="126"/>
      <c r="M56" s="126"/>
      <c r="N56" s="126"/>
      <c r="O56" s="126"/>
      <c r="P56" s="126"/>
      <c r="Q56" s="126"/>
      <c r="R56" s="126"/>
      <c r="S56" s="126"/>
      <c r="T56" s="126"/>
      <c r="U56" s="126"/>
      <c r="V56" s="126"/>
    </row>
    <row r="57" customHeight="1" spans="6:22">
      <c r="F57" s="126"/>
      <c r="G57" s="126"/>
      <c r="H57" s="126"/>
      <c r="I57" s="126"/>
      <c r="J57" s="126"/>
      <c r="K57" s="126"/>
      <c r="L57" s="126"/>
      <c r="M57" s="126"/>
      <c r="N57" s="126"/>
      <c r="O57" s="126"/>
      <c r="P57" s="126"/>
      <c r="Q57" s="126"/>
      <c r="R57" s="126"/>
      <c r="S57" s="126"/>
      <c r="T57" s="126"/>
      <c r="U57" s="126"/>
      <c r="V57" s="126"/>
    </row>
    <row r="58" customHeight="1" spans="6:22">
      <c r="F58" s="126"/>
      <c r="G58" s="126"/>
      <c r="H58" s="126"/>
      <c r="I58" s="126"/>
      <c r="J58" s="126"/>
      <c r="K58" s="126"/>
      <c r="L58" s="126"/>
      <c r="M58" s="126"/>
      <c r="N58" s="126"/>
      <c r="O58" s="126"/>
      <c r="P58" s="126"/>
      <c r="Q58" s="126"/>
      <c r="R58" s="126"/>
      <c r="S58" s="126"/>
      <c r="T58" s="126"/>
      <c r="U58" s="126"/>
      <c r="V58" s="126"/>
    </row>
    <row r="59" customHeight="1" spans="6:22">
      <c r="F59" s="126"/>
      <c r="G59" s="126"/>
      <c r="H59" s="126"/>
      <c r="I59" s="126"/>
      <c r="J59" s="126"/>
      <c r="K59" s="126"/>
      <c r="L59" s="126"/>
      <c r="M59" s="126"/>
      <c r="N59" s="126"/>
      <c r="O59" s="126"/>
      <c r="P59" s="126"/>
      <c r="Q59" s="126"/>
      <c r="R59" s="126"/>
      <c r="S59" s="126"/>
      <c r="T59" s="126"/>
      <c r="U59" s="126"/>
      <c r="V59" s="126"/>
    </row>
    <row r="60" customHeight="1" spans="6:22">
      <c r="F60" s="126"/>
      <c r="G60" s="126"/>
      <c r="H60" s="126"/>
      <c r="I60" s="126"/>
      <c r="J60" s="126"/>
      <c r="K60" s="126"/>
      <c r="L60" s="126"/>
      <c r="M60" s="126"/>
      <c r="N60" s="126"/>
      <c r="O60" s="126"/>
      <c r="P60" s="126"/>
      <c r="Q60" s="126"/>
      <c r="R60" s="126"/>
      <c r="S60" s="126"/>
      <c r="T60" s="126"/>
      <c r="U60" s="126"/>
      <c r="V60" s="126"/>
    </row>
    <row r="61" customHeight="1" spans="6:22">
      <c r="F61" s="126"/>
      <c r="G61" s="126"/>
      <c r="H61" s="126"/>
      <c r="I61" s="126"/>
      <c r="J61" s="126"/>
      <c r="K61" s="126"/>
      <c r="L61" s="126"/>
      <c r="M61" s="126"/>
      <c r="N61" s="126"/>
      <c r="O61" s="126"/>
      <c r="P61" s="126"/>
      <c r="Q61" s="126"/>
      <c r="R61" s="126"/>
      <c r="S61" s="126"/>
      <c r="T61" s="126"/>
      <c r="U61" s="126"/>
      <c r="V61" s="126"/>
    </row>
    <row r="62" customHeight="1" spans="6:22">
      <c r="F62" s="126"/>
      <c r="G62" s="126"/>
      <c r="H62" s="126"/>
      <c r="I62" s="126"/>
      <c r="J62" s="126"/>
      <c r="K62" s="126"/>
      <c r="L62" s="126"/>
      <c r="M62" s="126"/>
      <c r="N62" s="126"/>
      <c r="O62" s="126"/>
      <c r="P62" s="126"/>
      <c r="Q62" s="126"/>
      <c r="R62" s="126"/>
      <c r="S62" s="126"/>
      <c r="T62" s="126"/>
      <c r="U62" s="126"/>
      <c r="V62" s="126"/>
    </row>
    <row r="63" customHeight="1" spans="6:22">
      <c r="F63" s="126"/>
      <c r="G63" s="126"/>
      <c r="H63" s="126"/>
      <c r="I63" s="126"/>
      <c r="J63" s="126"/>
      <c r="K63" s="126"/>
      <c r="L63" s="126"/>
      <c r="M63" s="126"/>
      <c r="N63" s="126"/>
      <c r="O63" s="126"/>
      <c r="P63" s="126"/>
      <c r="Q63" s="126"/>
      <c r="R63" s="126"/>
      <c r="S63" s="126"/>
      <c r="T63" s="126"/>
      <c r="U63" s="126"/>
      <c r="V63" s="126"/>
    </row>
    <row r="64" customHeight="1" spans="6:22">
      <c r="F64" s="126"/>
      <c r="G64" s="126"/>
      <c r="H64" s="126"/>
      <c r="I64" s="126"/>
      <c r="J64" s="126"/>
      <c r="K64" s="126"/>
      <c r="L64" s="126"/>
      <c r="M64" s="126"/>
      <c r="N64" s="126"/>
      <c r="O64" s="126"/>
      <c r="P64" s="126"/>
      <c r="Q64" s="126"/>
      <c r="R64" s="126"/>
      <c r="S64" s="126"/>
      <c r="T64" s="126"/>
      <c r="U64" s="126"/>
      <c r="V64" s="126"/>
    </row>
    <row r="65" customHeight="1" spans="6:22">
      <c r="F65" s="126"/>
      <c r="G65" s="126"/>
      <c r="H65" s="126"/>
      <c r="I65" s="126"/>
      <c r="J65" s="126"/>
      <c r="K65" s="126"/>
      <c r="L65" s="126"/>
      <c r="M65" s="126"/>
      <c r="N65" s="126"/>
      <c r="O65" s="126"/>
      <c r="P65" s="126"/>
      <c r="Q65" s="126"/>
      <c r="R65" s="126"/>
      <c r="S65" s="126"/>
      <c r="T65" s="126"/>
      <c r="U65" s="126"/>
      <c r="V65" s="126"/>
    </row>
    <row r="66" customHeight="1" spans="6:22">
      <c r="F66" s="126"/>
      <c r="G66" s="126"/>
      <c r="H66" s="126"/>
      <c r="I66" s="126"/>
      <c r="J66" s="126"/>
      <c r="K66" s="126"/>
      <c r="L66" s="126"/>
      <c r="M66" s="126"/>
      <c r="N66" s="126"/>
      <c r="O66" s="126"/>
      <c r="P66" s="126"/>
      <c r="Q66" s="126"/>
      <c r="R66" s="126"/>
      <c r="S66" s="126"/>
      <c r="T66" s="126"/>
      <c r="U66" s="126"/>
      <c r="V66" s="126"/>
    </row>
    <row r="67" customHeight="1" spans="6:22">
      <c r="F67" s="126"/>
      <c r="G67" s="126"/>
      <c r="H67" s="126"/>
      <c r="I67" s="126"/>
      <c r="J67" s="126"/>
      <c r="K67" s="126"/>
      <c r="L67" s="126"/>
      <c r="M67" s="126"/>
      <c r="N67" s="126"/>
      <c r="O67" s="126"/>
      <c r="P67" s="126"/>
      <c r="Q67" s="126"/>
      <c r="R67" s="126"/>
      <c r="S67" s="126"/>
      <c r="T67" s="126"/>
      <c r="U67" s="126"/>
      <c r="V67" s="126"/>
    </row>
    <row r="68" customHeight="1" spans="6:22">
      <c r="F68" s="126"/>
      <c r="G68" s="126"/>
      <c r="H68" s="126"/>
      <c r="I68" s="126"/>
      <c r="J68" s="126"/>
      <c r="K68" s="126"/>
      <c r="L68" s="126"/>
      <c r="M68" s="126"/>
      <c r="N68" s="126"/>
      <c r="O68" s="126"/>
      <c r="P68" s="126"/>
      <c r="Q68" s="126"/>
      <c r="R68" s="126"/>
      <c r="S68" s="126"/>
      <c r="T68" s="126"/>
      <c r="U68" s="126"/>
      <c r="V68" s="126"/>
    </row>
    <row r="69" customHeight="1" spans="6:22">
      <c r="F69" s="126"/>
      <c r="G69" s="126"/>
      <c r="H69" s="126"/>
      <c r="I69" s="126"/>
      <c r="J69" s="126"/>
      <c r="K69" s="126"/>
      <c r="L69" s="126"/>
      <c r="M69" s="126"/>
      <c r="N69" s="126"/>
      <c r="O69" s="126"/>
      <c r="P69" s="126"/>
      <c r="Q69" s="126"/>
      <c r="R69" s="126"/>
      <c r="S69" s="126"/>
      <c r="T69" s="126"/>
      <c r="U69" s="126"/>
      <c r="V69" s="126"/>
    </row>
    <row r="70" customHeight="1" spans="6:22">
      <c r="F70" s="126"/>
      <c r="G70" s="126"/>
      <c r="H70" s="126"/>
      <c r="I70" s="126"/>
      <c r="J70" s="126"/>
      <c r="K70" s="126"/>
      <c r="L70" s="126"/>
      <c r="M70" s="126"/>
      <c r="N70" s="126"/>
      <c r="O70" s="126"/>
      <c r="P70" s="126"/>
      <c r="Q70" s="126"/>
      <c r="R70" s="126"/>
      <c r="S70" s="126"/>
      <c r="T70" s="126"/>
      <c r="U70" s="126"/>
      <c r="V70" s="126"/>
    </row>
    <row r="71" customHeight="1" spans="6:22">
      <c r="F71" s="126"/>
      <c r="G71" s="126"/>
      <c r="H71" s="126"/>
      <c r="I71" s="126"/>
      <c r="J71" s="126"/>
      <c r="K71" s="126"/>
      <c r="L71" s="126"/>
      <c r="M71" s="126"/>
      <c r="N71" s="126"/>
      <c r="O71" s="126"/>
      <c r="P71" s="126"/>
      <c r="Q71" s="126"/>
      <c r="R71" s="126"/>
      <c r="S71" s="126"/>
      <c r="T71" s="126"/>
      <c r="U71" s="126"/>
      <c r="V71" s="126"/>
    </row>
    <row r="72" customHeight="1" spans="6:22">
      <c r="F72" s="126"/>
      <c r="G72" s="126"/>
      <c r="H72" s="126"/>
      <c r="I72" s="126"/>
      <c r="J72" s="126"/>
      <c r="K72" s="126"/>
      <c r="L72" s="126"/>
      <c r="M72" s="126"/>
      <c r="N72" s="126"/>
      <c r="O72" s="126"/>
      <c r="P72" s="126"/>
      <c r="Q72" s="126"/>
      <c r="R72" s="126"/>
      <c r="S72" s="126"/>
      <c r="T72" s="126"/>
      <c r="U72" s="126"/>
      <c r="V72" s="126"/>
    </row>
    <row r="73" customHeight="1" spans="6:22">
      <c r="F73" s="126"/>
      <c r="G73" s="126"/>
      <c r="H73" s="126"/>
      <c r="I73" s="126"/>
      <c r="J73" s="126"/>
      <c r="K73" s="126"/>
      <c r="L73" s="126"/>
      <c r="M73" s="126"/>
      <c r="N73" s="126"/>
      <c r="O73" s="126"/>
      <c r="P73" s="126"/>
      <c r="Q73" s="126"/>
      <c r="R73" s="126"/>
      <c r="S73" s="126"/>
      <c r="T73" s="126"/>
      <c r="U73" s="126"/>
      <c r="V73" s="126"/>
    </row>
    <row r="74" customHeight="1" spans="6:22">
      <c r="F74" s="126"/>
      <c r="G74" s="126"/>
      <c r="H74" s="126"/>
      <c r="I74" s="126"/>
      <c r="J74" s="126"/>
      <c r="K74" s="126"/>
      <c r="L74" s="126"/>
      <c r="M74" s="126"/>
      <c r="N74" s="126"/>
      <c r="O74" s="126"/>
      <c r="P74" s="126"/>
      <c r="Q74" s="126"/>
      <c r="R74" s="126"/>
      <c r="S74" s="126"/>
      <c r="T74" s="126"/>
      <c r="U74" s="126"/>
      <c r="V74" s="126"/>
    </row>
    <row r="75" customHeight="1" spans="6:22">
      <c r="F75" s="126"/>
      <c r="G75" s="126"/>
      <c r="H75" s="126"/>
      <c r="I75" s="126"/>
      <c r="J75" s="126"/>
      <c r="K75" s="126"/>
      <c r="L75" s="126"/>
      <c r="M75" s="126"/>
      <c r="N75" s="126"/>
      <c r="O75" s="126"/>
      <c r="P75" s="126"/>
      <c r="Q75" s="126"/>
      <c r="R75" s="126"/>
      <c r="S75" s="126"/>
      <c r="T75" s="126"/>
      <c r="U75" s="126"/>
      <c r="V75" s="126"/>
    </row>
    <row r="76" customHeight="1" spans="6:22">
      <c r="F76" s="126"/>
      <c r="G76" s="126"/>
      <c r="H76" s="126"/>
      <c r="I76" s="126"/>
      <c r="J76" s="126"/>
      <c r="K76" s="126"/>
      <c r="L76" s="126"/>
      <c r="M76" s="126"/>
      <c r="N76" s="126"/>
      <c r="O76" s="126"/>
      <c r="P76" s="126"/>
      <c r="Q76" s="126"/>
      <c r="R76" s="126"/>
      <c r="S76" s="126"/>
      <c r="T76" s="126"/>
      <c r="U76" s="126"/>
      <c r="V76" s="126"/>
    </row>
    <row r="77" customHeight="1" spans="6:22">
      <c r="F77" s="126"/>
      <c r="G77" s="126"/>
      <c r="H77" s="126"/>
      <c r="I77" s="126"/>
      <c r="J77" s="126"/>
      <c r="K77" s="126"/>
      <c r="L77" s="126"/>
      <c r="M77" s="126"/>
      <c r="N77" s="126"/>
      <c r="O77" s="126"/>
      <c r="P77" s="126"/>
      <c r="Q77" s="126"/>
      <c r="R77" s="126"/>
      <c r="S77" s="126"/>
      <c r="T77" s="126"/>
      <c r="U77" s="126"/>
      <c r="V77" s="126"/>
    </row>
    <row r="78" customHeight="1" spans="6:22">
      <c r="F78" s="126"/>
      <c r="G78" s="126"/>
      <c r="H78" s="126"/>
      <c r="I78" s="126"/>
      <c r="J78" s="126"/>
      <c r="K78" s="126"/>
      <c r="L78" s="126"/>
      <c r="M78" s="126"/>
      <c r="N78" s="126"/>
      <c r="O78" s="126"/>
      <c r="P78" s="126"/>
      <c r="Q78" s="126"/>
      <c r="R78" s="126"/>
      <c r="S78" s="126"/>
      <c r="T78" s="126"/>
      <c r="U78" s="126"/>
      <c r="V78" s="126"/>
    </row>
    <row r="79" customHeight="1" spans="6:22">
      <c r="F79" s="126"/>
      <c r="G79" s="126"/>
      <c r="H79" s="126"/>
      <c r="I79" s="126"/>
      <c r="J79" s="126"/>
      <c r="K79" s="126"/>
      <c r="L79" s="126"/>
      <c r="M79" s="126"/>
      <c r="N79" s="126"/>
      <c r="O79" s="126"/>
      <c r="P79" s="126"/>
      <c r="Q79" s="126"/>
      <c r="R79" s="126"/>
      <c r="S79" s="126"/>
      <c r="T79" s="126"/>
      <c r="U79" s="126"/>
      <c r="V79" s="126"/>
    </row>
    <row r="80" customHeight="1" spans="6:22">
      <c r="F80" s="126"/>
      <c r="G80" s="126"/>
      <c r="H80" s="126"/>
      <c r="I80" s="126"/>
      <c r="J80" s="126"/>
      <c r="K80" s="126"/>
      <c r="L80" s="126"/>
      <c r="M80" s="126"/>
      <c r="N80" s="126"/>
      <c r="O80" s="126"/>
      <c r="P80" s="126"/>
      <c r="Q80" s="126"/>
      <c r="R80" s="126"/>
      <c r="S80" s="126"/>
      <c r="T80" s="126"/>
      <c r="U80" s="126"/>
      <c r="V80" s="126"/>
    </row>
    <row r="81" customHeight="1" spans="6:22">
      <c r="F81" s="126"/>
      <c r="G81" s="126"/>
      <c r="H81" s="126"/>
      <c r="I81" s="126"/>
      <c r="J81" s="126"/>
      <c r="K81" s="126"/>
      <c r="L81" s="126"/>
      <c r="M81" s="126"/>
      <c r="N81" s="126"/>
      <c r="O81" s="126"/>
      <c r="P81" s="126"/>
      <c r="Q81" s="126"/>
      <c r="R81" s="126"/>
      <c r="S81" s="126"/>
      <c r="T81" s="126"/>
      <c r="U81" s="126"/>
      <c r="V81" s="126"/>
    </row>
    <row r="82" customHeight="1" spans="6:22">
      <c r="F82" s="126"/>
      <c r="G82" s="126"/>
      <c r="H82" s="126"/>
      <c r="I82" s="126"/>
      <c r="J82" s="126"/>
      <c r="K82" s="126"/>
      <c r="L82" s="126"/>
      <c r="M82" s="126"/>
      <c r="N82" s="126"/>
      <c r="O82" s="126"/>
      <c r="P82" s="126"/>
      <c r="Q82" s="126"/>
      <c r="R82" s="126"/>
      <c r="S82" s="126"/>
      <c r="T82" s="126"/>
      <c r="U82" s="126"/>
      <c r="V82" s="126"/>
    </row>
    <row r="83" customHeight="1" spans="6:22">
      <c r="F83" s="126"/>
      <c r="G83" s="126"/>
      <c r="H83" s="126"/>
      <c r="I83" s="126"/>
      <c r="J83" s="126"/>
      <c r="K83" s="126"/>
      <c r="L83" s="126"/>
      <c r="M83" s="126"/>
      <c r="N83" s="126"/>
      <c r="O83" s="126"/>
      <c r="P83" s="126"/>
      <c r="Q83" s="126"/>
      <c r="R83" s="126"/>
      <c r="S83" s="126"/>
      <c r="T83" s="126"/>
      <c r="U83" s="126"/>
      <c r="V83" s="126"/>
    </row>
    <row r="84" customHeight="1" spans="6:22">
      <c r="F84" s="126"/>
      <c r="G84" s="126"/>
      <c r="H84" s="126"/>
      <c r="I84" s="126"/>
      <c r="J84" s="126"/>
      <c r="K84" s="126"/>
      <c r="L84" s="126"/>
      <c r="M84" s="126"/>
      <c r="N84" s="126"/>
      <c r="O84" s="126"/>
      <c r="P84" s="126"/>
      <c r="Q84" s="126"/>
      <c r="R84" s="126"/>
      <c r="S84" s="126"/>
      <c r="T84" s="126"/>
      <c r="U84" s="126"/>
      <c r="V84" s="126"/>
    </row>
    <row r="85" customHeight="1" spans="6:22">
      <c r="F85" s="126"/>
      <c r="G85" s="126"/>
      <c r="H85" s="126"/>
      <c r="I85" s="126"/>
      <c r="J85" s="126"/>
      <c r="K85" s="126"/>
      <c r="L85" s="126"/>
      <c r="M85" s="126"/>
      <c r="N85" s="126"/>
      <c r="O85" s="126"/>
      <c r="P85" s="126"/>
      <c r="Q85" s="126"/>
      <c r="R85" s="126"/>
      <c r="S85" s="126"/>
      <c r="T85" s="126"/>
      <c r="U85" s="126"/>
      <c r="V85" s="126"/>
    </row>
    <row r="86" customHeight="1" spans="6:22">
      <c r="F86" s="126"/>
      <c r="G86" s="126"/>
      <c r="H86" s="126"/>
      <c r="I86" s="126"/>
      <c r="J86" s="126"/>
      <c r="K86" s="126"/>
      <c r="L86" s="126"/>
      <c r="M86" s="126"/>
      <c r="N86" s="126"/>
      <c r="O86" s="126"/>
      <c r="P86" s="126"/>
      <c r="Q86" s="126"/>
      <c r="R86" s="126"/>
      <c r="S86" s="126"/>
      <c r="T86" s="126"/>
      <c r="U86" s="126"/>
      <c r="V86" s="126"/>
    </row>
    <row r="87" customHeight="1" spans="6:22">
      <c r="F87" s="126"/>
      <c r="G87" s="126"/>
      <c r="H87" s="126"/>
      <c r="I87" s="126"/>
      <c r="J87" s="126"/>
      <c r="K87" s="126"/>
      <c r="L87" s="126"/>
      <c r="M87" s="126"/>
      <c r="N87" s="126"/>
      <c r="O87" s="126"/>
      <c r="P87" s="126"/>
      <c r="Q87" s="126"/>
      <c r="R87" s="126"/>
      <c r="S87" s="126"/>
      <c r="T87" s="126"/>
      <c r="U87" s="126"/>
      <c r="V87" s="126"/>
    </row>
    <row r="88" customHeight="1" spans="6:22">
      <c r="F88" s="126"/>
      <c r="G88" s="126"/>
      <c r="H88" s="126"/>
      <c r="I88" s="126"/>
      <c r="J88" s="126"/>
      <c r="K88" s="126"/>
      <c r="L88" s="126"/>
      <c r="M88" s="126"/>
      <c r="N88" s="126"/>
      <c r="O88" s="126"/>
      <c r="P88" s="126"/>
      <c r="Q88" s="126"/>
      <c r="R88" s="126"/>
      <c r="S88" s="126"/>
      <c r="T88" s="126"/>
      <c r="U88" s="126"/>
      <c r="V88" s="126"/>
    </row>
    <row r="89" customHeight="1" spans="6:22">
      <c r="F89" s="126"/>
      <c r="G89" s="126"/>
      <c r="H89" s="126"/>
      <c r="I89" s="126"/>
      <c r="J89" s="126"/>
      <c r="K89" s="126"/>
      <c r="L89" s="126"/>
      <c r="M89" s="126"/>
      <c r="N89" s="126"/>
      <c r="O89" s="126"/>
      <c r="P89" s="126"/>
      <c r="Q89" s="126"/>
      <c r="R89" s="126"/>
      <c r="S89" s="126"/>
      <c r="T89" s="126"/>
      <c r="U89" s="126"/>
      <c r="V89" s="126"/>
    </row>
    <row r="90" customHeight="1" spans="6:22">
      <c r="F90" s="126"/>
      <c r="G90" s="126"/>
      <c r="H90" s="126"/>
      <c r="I90" s="126"/>
      <c r="J90" s="126"/>
      <c r="K90" s="126"/>
      <c r="L90" s="126"/>
      <c r="M90" s="126"/>
      <c r="N90" s="126"/>
      <c r="O90" s="126"/>
      <c r="P90" s="126"/>
      <c r="Q90" s="126"/>
      <c r="R90" s="126"/>
      <c r="S90" s="126"/>
      <c r="T90" s="126"/>
      <c r="U90" s="126"/>
      <c r="V90" s="126"/>
    </row>
    <row r="91" customHeight="1" spans="6:22">
      <c r="F91" s="126"/>
      <c r="G91" s="126"/>
      <c r="H91" s="126"/>
      <c r="I91" s="126"/>
      <c r="J91" s="126"/>
      <c r="K91" s="126"/>
      <c r="L91" s="126"/>
      <c r="M91" s="126"/>
      <c r="N91" s="126"/>
      <c r="O91" s="126"/>
      <c r="P91" s="126"/>
      <c r="Q91" s="126"/>
      <c r="R91" s="126"/>
      <c r="S91" s="126"/>
      <c r="T91" s="126"/>
      <c r="U91" s="126"/>
      <c r="V91" s="126"/>
    </row>
    <row r="92" customHeight="1" spans="6:22">
      <c r="F92" s="126"/>
      <c r="G92" s="126"/>
      <c r="H92" s="126"/>
      <c r="I92" s="126"/>
      <c r="J92" s="126"/>
      <c r="K92" s="126"/>
      <c r="L92" s="126"/>
      <c r="M92" s="126"/>
      <c r="N92" s="126"/>
      <c r="O92" s="126"/>
      <c r="P92" s="126"/>
      <c r="Q92" s="126"/>
      <c r="R92" s="126"/>
      <c r="S92" s="126"/>
      <c r="T92" s="126"/>
      <c r="U92" s="126"/>
      <c r="V92" s="126"/>
    </row>
    <row r="93" customHeight="1" spans="6:22">
      <c r="F93" s="126"/>
      <c r="G93" s="126"/>
      <c r="H93" s="126"/>
      <c r="I93" s="126"/>
      <c r="J93" s="126"/>
      <c r="K93" s="126"/>
      <c r="L93" s="126"/>
      <c r="M93" s="126"/>
      <c r="N93" s="126"/>
      <c r="O93" s="126"/>
      <c r="P93" s="126"/>
      <c r="Q93" s="126"/>
      <c r="R93" s="126"/>
      <c r="S93" s="126"/>
      <c r="T93" s="126"/>
      <c r="U93" s="126"/>
      <c r="V93" s="126"/>
    </row>
    <row r="94" customHeight="1" spans="6:22">
      <c r="F94" s="126"/>
      <c r="G94" s="126"/>
      <c r="H94" s="126"/>
      <c r="I94" s="126"/>
      <c r="J94" s="126"/>
      <c r="K94" s="126"/>
      <c r="L94" s="126"/>
      <c r="M94" s="126"/>
      <c r="N94" s="126"/>
      <c r="O94" s="126"/>
      <c r="P94" s="126"/>
      <c r="Q94" s="126"/>
      <c r="R94" s="126"/>
      <c r="S94" s="126"/>
      <c r="T94" s="126"/>
      <c r="U94" s="126"/>
      <c r="V94" s="126"/>
    </row>
    <row r="95" customHeight="1" spans="6:22">
      <c r="F95" s="126"/>
      <c r="G95" s="126"/>
      <c r="H95" s="126"/>
      <c r="I95" s="126"/>
      <c r="J95" s="126"/>
      <c r="K95" s="126"/>
      <c r="L95" s="126"/>
      <c r="M95" s="126"/>
      <c r="N95" s="126"/>
      <c r="O95" s="126"/>
      <c r="P95" s="126"/>
      <c r="Q95" s="126"/>
      <c r="R95" s="126"/>
      <c r="S95" s="126"/>
      <c r="T95" s="126"/>
      <c r="U95" s="126"/>
      <c r="V95" s="126"/>
    </row>
    <row r="96" customHeight="1" spans="6:22">
      <c r="F96" s="126"/>
      <c r="G96" s="126"/>
      <c r="H96" s="126"/>
      <c r="I96" s="126"/>
      <c r="J96" s="126"/>
      <c r="K96" s="126"/>
      <c r="L96" s="126"/>
      <c r="M96" s="126"/>
      <c r="N96" s="126"/>
      <c r="O96" s="126"/>
      <c r="P96" s="126"/>
      <c r="Q96" s="126"/>
      <c r="R96" s="126"/>
      <c r="S96" s="126"/>
      <c r="T96" s="126"/>
      <c r="U96" s="126"/>
      <c r="V96" s="126"/>
    </row>
    <row r="97" customHeight="1" spans="6:22">
      <c r="F97" s="126"/>
      <c r="G97" s="126"/>
      <c r="H97" s="126"/>
      <c r="I97" s="126"/>
      <c r="J97" s="126"/>
      <c r="K97" s="126"/>
      <c r="L97" s="126"/>
      <c r="M97" s="126"/>
      <c r="N97" s="126"/>
      <c r="O97" s="126"/>
      <c r="P97" s="126"/>
      <c r="Q97" s="126"/>
      <c r="R97" s="126"/>
      <c r="S97" s="126"/>
      <c r="T97" s="126"/>
      <c r="U97" s="126"/>
      <c r="V97" s="126"/>
    </row>
    <row r="98" customHeight="1" spans="6:22">
      <c r="F98" s="126"/>
      <c r="G98" s="126"/>
      <c r="H98" s="126"/>
      <c r="I98" s="126"/>
      <c r="J98" s="126"/>
      <c r="K98" s="126"/>
      <c r="L98" s="126"/>
      <c r="M98" s="126"/>
      <c r="N98" s="126"/>
      <c r="O98" s="126"/>
      <c r="P98" s="126"/>
      <c r="Q98" s="126"/>
      <c r="R98" s="126"/>
      <c r="S98" s="126"/>
      <c r="T98" s="126"/>
      <c r="U98" s="126"/>
      <c r="V98" s="126"/>
    </row>
    <row r="99" customHeight="1" spans="6:22">
      <c r="F99" s="126"/>
      <c r="G99" s="126"/>
      <c r="H99" s="126"/>
      <c r="I99" s="126"/>
      <c r="J99" s="126"/>
      <c r="K99" s="126"/>
      <c r="L99" s="126"/>
      <c r="M99" s="126"/>
      <c r="N99" s="126"/>
      <c r="O99" s="126"/>
      <c r="P99" s="126"/>
      <c r="Q99" s="126"/>
      <c r="R99" s="126"/>
      <c r="S99" s="126"/>
      <c r="T99" s="126"/>
      <c r="U99" s="126"/>
      <c r="V99" s="126"/>
    </row>
    <row r="100" customHeight="1" spans="6:22">
      <c r="F100" s="126"/>
      <c r="G100" s="126"/>
      <c r="H100" s="126"/>
      <c r="I100" s="126"/>
      <c r="J100" s="126"/>
      <c r="K100" s="126"/>
      <c r="L100" s="126"/>
      <c r="M100" s="126"/>
      <c r="N100" s="126"/>
      <c r="O100" s="126"/>
      <c r="P100" s="126"/>
      <c r="Q100" s="126"/>
      <c r="R100" s="126"/>
      <c r="S100" s="126"/>
      <c r="T100" s="126"/>
      <c r="U100" s="126"/>
      <c r="V100" s="126"/>
    </row>
    <row r="101" customHeight="1" spans="6:22">
      <c r="F101" s="126"/>
      <c r="G101" s="126"/>
      <c r="H101" s="126"/>
      <c r="I101" s="126"/>
      <c r="J101" s="126"/>
      <c r="K101" s="126"/>
      <c r="L101" s="126"/>
      <c r="M101" s="126"/>
      <c r="N101" s="126"/>
      <c r="O101" s="126"/>
      <c r="P101" s="126"/>
      <c r="Q101" s="126"/>
      <c r="R101" s="126"/>
      <c r="S101" s="126"/>
      <c r="T101" s="126"/>
      <c r="U101" s="126"/>
      <c r="V101" s="126"/>
    </row>
    <row r="102" customHeight="1" spans="6:22">
      <c r="F102" s="126"/>
      <c r="G102" s="126"/>
      <c r="H102" s="126"/>
      <c r="I102" s="126"/>
      <c r="J102" s="126"/>
      <c r="K102" s="126"/>
      <c r="L102" s="126"/>
      <c r="M102" s="126"/>
      <c r="N102" s="126"/>
      <c r="O102" s="126"/>
      <c r="P102" s="126"/>
      <c r="Q102" s="126"/>
      <c r="R102" s="126"/>
      <c r="S102" s="126"/>
      <c r="T102" s="126"/>
      <c r="U102" s="126"/>
      <c r="V102" s="126"/>
    </row>
    <row r="103" customHeight="1" spans="6:22">
      <c r="F103" s="126"/>
      <c r="G103" s="126"/>
      <c r="H103" s="126"/>
      <c r="I103" s="126"/>
      <c r="J103" s="126"/>
      <c r="K103" s="126"/>
      <c r="L103" s="126"/>
      <c r="M103" s="126"/>
      <c r="N103" s="126"/>
      <c r="O103" s="126"/>
      <c r="P103" s="126"/>
      <c r="Q103" s="126"/>
      <c r="R103" s="126"/>
      <c r="S103" s="126"/>
      <c r="T103" s="126"/>
      <c r="U103" s="126"/>
      <c r="V103" s="126"/>
    </row>
    <row r="104" customHeight="1" spans="6:22">
      <c r="F104" s="126"/>
      <c r="G104" s="126"/>
      <c r="H104" s="126"/>
      <c r="I104" s="126"/>
      <c r="J104" s="126"/>
      <c r="K104" s="126"/>
      <c r="L104" s="126"/>
      <c r="M104" s="126"/>
      <c r="N104" s="126"/>
      <c r="O104" s="126"/>
      <c r="P104" s="126"/>
      <c r="Q104" s="126"/>
      <c r="R104" s="126"/>
      <c r="S104" s="126"/>
      <c r="T104" s="126"/>
      <c r="U104" s="126"/>
      <c r="V104" s="126"/>
    </row>
    <row r="105" customHeight="1" spans="6:22">
      <c r="F105" s="126"/>
      <c r="G105" s="126"/>
      <c r="H105" s="126"/>
      <c r="I105" s="126"/>
      <c r="J105" s="126"/>
      <c r="K105" s="126"/>
      <c r="L105" s="126"/>
      <c r="M105" s="126"/>
      <c r="N105" s="126"/>
      <c r="O105" s="126"/>
      <c r="P105" s="126"/>
      <c r="Q105" s="126"/>
      <c r="R105" s="126"/>
      <c r="S105" s="126"/>
      <c r="T105" s="126"/>
      <c r="U105" s="126"/>
      <c r="V105" s="126"/>
    </row>
    <row r="106" customHeight="1" spans="6:22">
      <c r="F106" s="126"/>
      <c r="G106" s="126"/>
      <c r="H106" s="126"/>
      <c r="I106" s="126"/>
      <c r="J106" s="126"/>
      <c r="K106" s="126"/>
      <c r="L106" s="126"/>
      <c r="M106" s="126"/>
      <c r="N106" s="126"/>
      <c r="O106" s="126"/>
      <c r="P106" s="126"/>
      <c r="Q106" s="126"/>
      <c r="R106" s="126"/>
      <c r="S106" s="126"/>
      <c r="T106" s="126"/>
      <c r="U106" s="126"/>
      <c r="V106" s="126"/>
    </row>
    <row r="107" customHeight="1" spans="6:22">
      <c r="F107" s="126"/>
      <c r="G107" s="126"/>
      <c r="H107" s="126"/>
      <c r="I107" s="126"/>
      <c r="J107" s="126"/>
      <c r="K107" s="126"/>
      <c r="L107" s="126"/>
      <c r="M107" s="126"/>
      <c r="N107" s="126"/>
      <c r="O107" s="126"/>
      <c r="P107" s="126"/>
      <c r="Q107" s="126"/>
      <c r="R107" s="126"/>
      <c r="S107" s="126"/>
      <c r="T107" s="126"/>
      <c r="U107" s="126"/>
      <c r="V107" s="126"/>
    </row>
    <row r="108" customHeight="1" spans="6:22">
      <c r="F108" s="126"/>
      <c r="G108" s="126"/>
      <c r="H108" s="126"/>
      <c r="I108" s="126"/>
      <c r="J108" s="126"/>
      <c r="K108" s="126"/>
      <c r="L108" s="126"/>
      <c r="M108" s="126"/>
      <c r="N108" s="126"/>
      <c r="O108" s="126"/>
      <c r="P108" s="126"/>
      <c r="Q108" s="126"/>
      <c r="R108" s="126"/>
      <c r="S108" s="126"/>
      <c r="T108" s="126"/>
      <c r="U108" s="126"/>
      <c r="V108" s="126"/>
    </row>
    <row r="109" customHeight="1" spans="6:22">
      <c r="F109" s="126"/>
      <c r="G109" s="126"/>
      <c r="H109" s="126"/>
      <c r="I109" s="126"/>
      <c r="J109" s="126"/>
      <c r="K109" s="126"/>
      <c r="L109" s="126"/>
      <c r="M109" s="126"/>
      <c r="N109" s="126"/>
      <c r="O109" s="126"/>
      <c r="P109" s="126"/>
      <c r="Q109" s="126"/>
      <c r="R109" s="126"/>
      <c r="S109" s="126"/>
      <c r="T109" s="126"/>
      <c r="U109" s="126"/>
      <c r="V109" s="126"/>
    </row>
    <row r="110" customHeight="1" spans="6:22">
      <c r="F110" s="126"/>
      <c r="G110" s="126"/>
      <c r="H110" s="126"/>
      <c r="I110" s="126"/>
      <c r="J110" s="126"/>
      <c r="K110" s="126"/>
      <c r="L110" s="126"/>
      <c r="M110" s="126"/>
      <c r="N110" s="126"/>
      <c r="O110" s="126"/>
      <c r="P110" s="126"/>
      <c r="Q110" s="126"/>
      <c r="R110" s="126"/>
      <c r="S110" s="126"/>
      <c r="T110" s="126"/>
      <c r="U110" s="126"/>
      <c r="V110" s="126"/>
    </row>
    <row r="111" customHeight="1" spans="6:22">
      <c r="F111" s="126"/>
      <c r="G111" s="126"/>
      <c r="H111" s="126"/>
      <c r="I111" s="126"/>
      <c r="J111" s="126"/>
      <c r="K111" s="126"/>
      <c r="L111" s="126"/>
      <c r="M111" s="126"/>
      <c r="N111" s="126"/>
      <c r="O111" s="126"/>
      <c r="P111" s="126"/>
      <c r="Q111" s="126"/>
      <c r="R111" s="126"/>
      <c r="S111" s="126"/>
      <c r="T111" s="126"/>
      <c r="U111" s="126"/>
      <c r="V111" s="126"/>
    </row>
    <row r="112" customHeight="1" spans="6:22">
      <c r="F112" s="126"/>
      <c r="G112" s="126"/>
      <c r="H112" s="126"/>
      <c r="I112" s="126"/>
      <c r="J112" s="126"/>
      <c r="K112" s="126"/>
      <c r="L112" s="126"/>
      <c r="M112" s="126"/>
      <c r="N112" s="126"/>
      <c r="O112" s="126"/>
      <c r="P112" s="126"/>
      <c r="Q112" s="126"/>
      <c r="R112" s="126"/>
      <c r="S112" s="126"/>
      <c r="T112" s="126"/>
      <c r="U112" s="126"/>
      <c r="V112" s="126"/>
    </row>
    <row r="113" customHeight="1" spans="6:22">
      <c r="F113" s="126"/>
      <c r="G113" s="126"/>
      <c r="H113" s="126"/>
      <c r="I113" s="126"/>
      <c r="J113" s="126"/>
      <c r="K113" s="126"/>
      <c r="L113" s="126"/>
      <c r="M113" s="126"/>
      <c r="N113" s="126"/>
      <c r="O113" s="126"/>
      <c r="P113" s="126"/>
      <c r="Q113" s="126"/>
      <c r="R113" s="126"/>
      <c r="S113" s="126"/>
      <c r="T113" s="126"/>
      <c r="U113" s="126"/>
      <c r="V113" s="126"/>
    </row>
    <row r="114" customHeight="1" spans="6:22">
      <c r="F114" s="126"/>
      <c r="G114" s="126"/>
      <c r="H114" s="126"/>
      <c r="I114" s="126"/>
      <c r="J114" s="126"/>
      <c r="K114" s="126"/>
      <c r="L114" s="126"/>
      <c r="M114" s="126"/>
      <c r="N114" s="126"/>
      <c r="O114" s="126"/>
      <c r="P114" s="126"/>
      <c r="Q114" s="126"/>
      <c r="R114" s="126"/>
      <c r="S114" s="126"/>
      <c r="T114" s="126"/>
      <c r="U114" s="126"/>
      <c r="V114" s="126"/>
    </row>
    <row r="115" customHeight="1" spans="6:22">
      <c r="F115" s="126"/>
      <c r="G115" s="126"/>
      <c r="H115" s="126"/>
      <c r="I115" s="126"/>
      <c r="J115" s="126"/>
      <c r="K115" s="126"/>
      <c r="L115" s="126"/>
      <c r="M115" s="126"/>
      <c r="N115" s="126"/>
      <c r="O115" s="126"/>
      <c r="P115" s="126"/>
      <c r="Q115" s="126"/>
      <c r="R115" s="126"/>
      <c r="S115" s="126"/>
      <c r="T115" s="126"/>
      <c r="U115" s="126"/>
      <c r="V115" s="126"/>
    </row>
    <row r="116" customHeight="1" spans="6:22">
      <c r="F116" s="126"/>
      <c r="G116" s="126"/>
      <c r="H116" s="126"/>
      <c r="I116" s="126"/>
      <c r="J116" s="126"/>
      <c r="K116" s="126"/>
      <c r="L116" s="126"/>
      <c r="M116" s="126"/>
      <c r="N116" s="126"/>
      <c r="O116" s="126"/>
      <c r="P116" s="126"/>
      <c r="Q116" s="126"/>
      <c r="R116" s="126"/>
      <c r="S116" s="126"/>
      <c r="T116" s="126"/>
      <c r="U116" s="126"/>
      <c r="V116" s="126"/>
    </row>
    <row r="117" customHeight="1" spans="6:22">
      <c r="F117" s="126"/>
      <c r="G117" s="126"/>
      <c r="H117" s="126"/>
      <c r="I117" s="126"/>
      <c r="J117" s="126"/>
      <c r="K117" s="126"/>
      <c r="L117" s="126"/>
      <c r="M117" s="126"/>
      <c r="N117" s="126"/>
      <c r="O117" s="126"/>
      <c r="P117" s="126"/>
      <c r="Q117" s="126"/>
      <c r="R117" s="126"/>
      <c r="S117" s="126"/>
      <c r="T117" s="126"/>
      <c r="U117" s="126"/>
      <c r="V117" s="126"/>
    </row>
    <row r="118" customHeight="1" spans="6:22">
      <c r="F118" s="126"/>
      <c r="G118" s="126"/>
      <c r="H118" s="126"/>
      <c r="I118" s="126"/>
      <c r="J118" s="126"/>
      <c r="K118" s="126"/>
      <c r="L118" s="126"/>
      <c r="M118" s="126"/>
      <c r="N118" s="126"/>
      <c r="O118" s="126"/>
      <c r="P118" s="126"/>
      <c r="Q118" s="126"/>
      <c r="R118" s="126"/>
      <c r="S118" s="126"/>
      <c r="T118" s="126"/>
      <c r="U118" s="126"/>
      <c r="V118" s="126"/>
    </row>
    <row r="119" customHeight="1" spans="6:22">
      <c r="F119" s="126"/>
      <c r="G119" s="126"/>
      <c r="H119" s="126"/>
      <c r="I119" s="126"/>
      <c r="J119" s="126"/>
      <c r="K119" s="126"/>
      <c r="L119" s="126"/>
      <c r="M119" s="126"/>
      <c r="N119" s="126"/>
      <c r="O119" s="126"/>
      <c r="P119" s="126"/>
      <c r="Q119" s="126"/>
      <c r="R119" s="126"/>
      <c r="S119" s="126"/>
      <c r="T119" s="126"/>
      <c r="U119" s="126"/>
      <c r="V119" s="126"/>
    </row>
    <row r="120" customHeight="1" spans="6:22">
      <c r="F120" s="126"/>
      <c r="G120" s="126"/>
      <c r="H120" s="126"/>
      <c r="I120" s="126"/>
      <c r="J120" s="126"/>
      <c r="K120" s="126"/>
      <c r="L120" s="126"/>
      <c r="M120" s="126"/>
      <c r="N120" s="126"/>
      <c r="O120" s="126"/>
      <c r="P120" s="126"/>
      <c r="Q120" s="126"/>
      <c r="R120" s="126"/>
      <c r="S120" s="126"/>
      <c r="T120" s="126"/>
      <c r="U120" s="126"/>
      <c r="V120" s="126"/>
    </row>
    <row r="121" customHeight="1" spans="6:22">
      <c r="F121" s="126"/>
      <c r="G121" s="126"/>
      <c r="H121" s="126"/>
      <c r="I121" s="126"/>
      <c r="J121" s="126"/>
      <c r="K121" s="126"/>
      <c r="L121" s="126"/>
      <c r="M121" s="126"/>
      <c r="N121" s="126"/>
      <c r="O121" s="126"/>
      <c r="P121" s="126"/>
      <c r="Q121" s="126"/>
      <c r="R121" s="126"/>
      <c r="S121" s="126"/>
      <c r="T121" s="126"/>
      <c r="U121" s="126"/>
      <c r="V121" s="126"/>
    </row>
    <row r="122" customHeight="1" spans="6:22">
      <c r="F122" s="126"/>
      <c r="G122" s="126"/>
      <c r="H122" s="126"/>
      <c r="I122" s="126"/>
      <c r="J122" s="126"/>
      <c r="K122" s="126"/>
      <c r="L122" s="126"/>
      <c r="M122" s="126"/>
      <c r="N122" s="126"/>
      <c r="O122" s="126"/>
      <c r="P122" s="126"/>
      <c r="Q122" s="126"/>
      <c r="R122" s="126"/>
      <c r="S122" s="126"/>
      <c r="T122" s="126"/>
      <c r="U122" s="126"/>
      <c r="V122" s="126"/>
    </row>
    <row r="123" customHeight="1" spans="6:22">
      <c r="F123" s="126"/>
      <c r="G123" s="126"/>
      <c r="H123" s="126"/>
      <c r="I123" s="126"/>
      <c r="J123" s="126"/>
      <c r="K123" s="126"/>
      <c r="L123" s="126"/>
      <c r="M123" s="126"/>
      <c r="N123" s="126"/>
      <c r="O123" s="126"/>
      <c r="P123" s="126"/>
      <c r="Q123" s="126"/>
      <c r="R123" s="126"/>
      <c r="S123" s="126"/>
      <c r="T123" s="126"/>
      <c r="U123" s="126"/>
      <c r="V123" s="126"/>
    </row>
    <row r="124" customHeight="1" spans="6:22">
      <c r="F124" s="126"/>
      <c r="G124" s="126"/>
      <c r="H124" s="126"/>
      <c r="I124" s="126"/>
      <c r="J124" s="126"/>
      <c r="K124" s="126"/>
      <c r="L124" s="126"/>
      <c r="M124" s="126"/>
      <c r="N124" s="126"/>
      <c r="O124" s="126"/>
      <c r="P124" s="126"/>
      <c r="Q124" s="126"/>
      <c r="R124" s="126"/>
      <c r="S124" s="126"/>
      <c r="T124" s="126"/>
      <c r="U124" s="126"/>
      <c r="V124" s="126"/>
    </row>
    <row r="125" customHeight="1" spans="6:22">
      <c r="F125" s="126"/>
      <c r="G125" s="126"/>
      <c r="H125" s="126"/>
      <c r="I125" s="126"/>
      <c r="J125" s="126"/>
      <c r="K125" s="126"/>
      <c r="L125" s="126"/>
      <c r="M125" s="126"/>
      <c r="N125" s="126"/>
      <c r="O125" s="126"/>
      <c r="P125" s="126"/>
      <c r="Q125" s="126"/>
      <c r="R125" s="126"/>
      <c r="S125" s="126"/>
      <c r="T125" s="126"/>
      <c r="U125" s="126"/>
      <c r="V125" s="126"/>
    </row>
    <row r="126" customHeight="1" spans="6:22">
      <c r="F126" s="126"/>
      <c r="G126" s="126"/>
      <c r="H126" s="126"/>
      <c r="I126" s="126"/>
      <c r="J126" s="126"/>
      <c r="K126" s="126"/>
      <c r="L126" s="126"/>
      <c r="M126" s="126"/>
      <c r="N126" s="126"/>
      <c r="O126" s="126"/>
      <c r="P126" s="126"/>
      <c r="Q126" s="126"/>
      <c r="R126" s="126"/>
      <c r="S126" s="126"/>
      <c r="T126" s="126"/>
      <c r="U126" s="126"/>
      <c r="V126" s="126"/>
    </row>
    <row r="127" customHeight="1" spans="6:22">
      <c r="F127" s="126"/>
      <c r="G127" s="126"/>
      <c r="H127" s="126"/>
      <c r="I127" s="126"/>
      <c r="J127" s="126"/>
      <c r="K127" s="126"/>
      <c r="L127" s="126"/>
      <c r="M127" s="126"/>
      <c r="N127" s="126"/>
      <c r="O127" s="126"/>
      <c r="P127" s="126"/>
      <c r="Q127" s="126"/>
      <c r="R127" s="126"/>
      <c r="S127" s="126"/>
      <c r="T127" s="126"/>
      <c r="U127" s="126"/>
      <c r="V127" s="126"/>
    </row>
    <row r="128" customHeight="1" spans="6:22">
      <c r="F128" s="126"/>
      <c r="G128" s="126"/>
      <c r="H128" s="126"/>
      <c r="I128" s="126"/>
      <c r="J128" s="126"/>
      <c r="K128" s="126"/>
      <c r="L128" s="126"/>
      <c r="M128" s="126"/>
      <c r="N128" s="126"/>
      <c r="O128" s="126"/>
      <c r="P128" s="126"/>
      <c r="Q128" s="126"/>
      <c r="R128" s="126"/>
      <c r="S128" s="126"/>
      <c r="T128" s="126"/>
      <c r="U128" s="126"/>
      <c r="V128" s="126"/>
    </row>
    <row r="129" customHeight="1" spans="6:22">
      <c r="F129" s="126"/>
      <c r="G129" s="126"/>
      <c r="H129" s="126"/>
      <c r="I129" s="126"/>
      <c r="J129" s="126"/>
      <c r="K129" s="126"/>
      <c r="L129" s="126"/>
      <c r="M129" s="126"/>
      <c r="N129" s="126"/>
      <c r="O129" s="126"/>
      <c r="P129" s="126"/>
      <c r="Q129" s="126"/>
      <c r="R129" s="126"/>
      <c r="S129" s="126"/>
      <c r="T129" s="126"/>
      <c r="U129" s="126"/>
      <c r="V129" s="126"/>
    </row>
    <row r="130" customHeight="1" spans="6:22">
      <c r="F130" s="126"/>
      <c r="G130" s="126"/>
      <c r="H130" s="126"/>
      <c r="I130" s="126"/>
      <c r="J130" s="126"/>
      <c r="K130" s="126"/>
      <c r="L130" s="126"/>
      <c r="M130" s="126"/>
      <c r="N130" s="126"/>
      <c r="O130" s="126"/>
      <c r="P130" s="126"/>
      <c r="Q130" s="126"/>
      <c r="R130" s="126"/>
      <c r="S130" s="126"/>
      <c r="T130" s="126"/>
      <c r="U130" s="126"/>
      <c r="V130" s="126"/>
    </row>
    <row r="131" customHeight="1" spans="6:22">
      <c r="F131" s="126"/>
      <c r="G131" s="126"/>
      <c r="H131" s="126"/>
      <c r="I131" s="126"/>
      <c r="J131" s="126"/>
      <c r="K131" s="126"/>
      <c r="L131" s="126"/>
      <c r="M131" s="126"/>
      <c r="N131" s="126"/>
      <c r="O131" s="126"/>
      <c r="P131" s="126"/>
      <c r="Q131" s="126"/>
      <c r="R131" s="126"/>
      <c r="S131" s="126"/>
      <c r="T131" s="126"/>
      <c r="U131" s="126"/>
      <c r="V131" s="126"/>
    </row>
    <row r="132" customHeight="1" spans="6:22">
      <c r="F132" s="126"/>
      <c r="G132" s="126"/>
      <c r="H132" s="126"/>
      <c r="I132" s="126"/>
      <c r="J132" s="126"/>
      <c r="K132" s="126"/>
      <c r="L132" s="126"/>
      <c r="M132" s="126"/>
      <c r="N132" s="126"/>
      <c r="O132" s="126"/>
      <c r="P132" s="126"/>
      <c r="Q132" s="126"/>
      <c r="R132" s="126"/>
      <c r="S132" s="126"/>
      <c r="T132" s="126"/>
      <c r="U132" s="126"/>
      <c r="V132" s="126"/>
    </row>
    <row r="133" customHeight="1" spans="6:22">
      <c r="F133" s="126"/>
      <c r="G133" s="126"/>
      <c r="H133" s="126"/>
      <c r="I133" s="126"/>
      <c r="J133" s="126"/>
      <c r="K133" s="126"/>
      <c r="L133" s="126"/>
      <c r="M133" s="126"/>
      <c r="N133" s="126"/>
      <c r="O133" s="126"/>
      <c r="P133" s="126"/>
      <c r="Q133" s="126"/>
      <c r="R133" s="126"/>
      <c r="S133" s="126"/>
      <c r="T133" s="126"/>
      <c r="U133" s="126"/>
      <c r="V133" s="126"/>
    </row>
    <row r="134" customHeight="1" spans="6:22">
      <c r="F134" s="126"/>
      <c r="G134" s="126"/>
      <c r="H134" s="126"/>
      <c r="I134" s="126"/>
      <c r="J134" s="126"/>
      <c r="K134" s="126"/>
      <c r="L134" s="126"/>
      <c r="M134" s="126"/>
      <c r="N134" s="126"/>
      <c r="O134" s="126"/>
      <c r="P134" s="126"/>
      <c r="Q134" s="126"/>
      <c r="R134" s="126"/>
      <c r="S134" s="126"/>
      <c r="T134" s="126"/>
      <c r="U134" s="126"/>
      <c r="V134" s="126"/>
    </row>
    <row r="135" customHeight="1" spans="6:22">
      <c r="F135" s="126"/>
      <c r="G135" s="126"/>
      <c r="H135" s="126"/>
      <c r="I135" s="126"/>
      <c r="J135" s="126"/>
      <c r="K135" s="126"/>
      <c r="L135" s="126"/>
      <c r="M135" s="126"/>
      <c r="N135" s="126"/>
      <c r="O135" s="126"/>
      <c r="P135" s="126"/>
      <c r="Q135" s="126"/>
      <c r="R135" s="126"/>
      <c r="S135" s="126"/>
      <c r="T135" s="126"/>
      <c r="U135" s="126"/>
      <c r="V135" s="126"/>
    </row>
    <row r="136" customHeight="1" spans="6:22">
      <c r="F136" s="126"/>
      <c r="G136" s="126"/>
      <c r="H136" s="126"/>
      <c r="I136" s="126"/>
      <c r="J136" s="126"/>
      <c r="K136" s="126"/>
      <c r="L136" s="126"/>
      <c r="M136" s="126"/>
      <c r="N136" s="126"/>
      <c r="O136" s="126"/>
      <c r="P136" s="126"/>
      <c r="Q136" s="126"/>
      <c r="R136" s="126"/>
      <c r="S136" s="126"/>
      <c r="T136" s="126"/>
      <c r="U136" s="126"/>
      <c r="V136" s="126"/>
    </row>
    <row r="137" customHeight="1" spans="6:22">
      <c r="F137" s="126"/>
      <c r="G137" s="126"/>
      <c r="H137" s="126"/>
      <c r="I137" s="126"/>
      <c r="J137" s="126"/>
      <c r="K137" s="126"/>
      <c r="L137" s="126"/>
      <c r="M137" s="126"/>
      <c r="N137" s="126"/>
      <c r="O137" s="126"/>
      <c r="P137" s="126"/>
      <c r="Q137" s="126"/>
      <c r="R137" s="126"/>
      <c r="S137" s="126"/>
      <c r="T137" s="126"/>
      <c r="U137" s="126"/>
      <c r="V137" s="126"/>
    </row>
    <row r="138" customHeight="1" spans="6:22">
      <c r="F138" s="126"/>
      <c r="G138" s="126"/>
      <c r="H138" s="126"/>
      <c r="I138" s="126"/>
      <c r="J138" s="126"/>
      <c r="K138" s="126"/>
      <c r="L138" s="126"/>
      <c r="M138" s="126"/>
      <c r="N138" s="126"/>
      <c r="O138" s="126"/>
      <c r="P138" s="126"/>
      <c r="Q138" s="126"/>
      <c r="R138" s="126"/>
      <c r="S138" s="126"/>
      <c r="T138" s="126"/>
      <c r="U138" s="126"/>
      <c r="V138" s="126"/>
    </row>
    <row r="139" customHeight="1" spans="6:22">
      <c r="F139" s="126"/>
      <c r="G139" s="126"/>
      <c r="H139" s="126"/>
      <c r="I139" s="126"/>
      <c r="J139" s="126"/>
      <c r="K139" s="126"/>
      <c r="L139" s="126"/>
      <c r="M139" s="126"/>
      <c r="N139" s="126"/>
      <c r="O139" s="126"/>
      <c r="P139" s="126"/>
      <c r="Q139" s="126"/>
      <c r="R139" s="126"/>
      <c r="S139" s="126"/>
      <c r="T139" s="126"/>
      <c r="U139" s="126"/>
      <c r="V139" s="126"/>
    </row>
    <row r="140" customHeight="1" spans="6:22">
      <c r="F140" s="126"/>
      <c r="G140" s="126"/>
      <c r="H140" s="126"/>
      <c r="I140" s="126"/>
      <c r="J140" s="126"/>
      <c r="K140" s="126"/>
      <c r="L140" s="126"/>
      <c r="M140" s="126"/>
      <c r="N140" s="126"/>
      <c r="O140" s="126"/>
      <c r="P140" s="126"/>
      <c r="Q140" s="126"/>
      <c r="R140" s="126"/>
      <c r="S140" s="126"/>
      <c r="T140" s="126"/>
      <c r="U140" s="126"/>
      <c r="V140" s="126"/>
    </row>
    <row r="141" customHeight="1" spans="6:22">
      <c r="F141" s="126"/>
      <c r="G141" s="126"/>
      <c r="H141" s="126"/>
      <c r="I141" s="126"/>
      <c r="J141" s="126"/>
      <c r="K141" s="126"/>
      <c r="L141" s="126"/>
      <c r="M141" s="126"/>
      <c r="N141" s="126"/>
      <c r="O141" s="126"/>
      <c r="P141" s="126"/>
      <c r="Q141" s="126"/>
      <c r="R141" s="126"/>
      <c r="S141" s="126"/>
      <c r="T141" s="126"/>
      <c r="U141" s="126"/>
      <c r="V141" s="126"/>
    </row>
    <row r="142" customHeight="1" spans="6:22">
      <c r="F142" s="126"/>
      <c r="G142" s="126"/>
      <c r="H142" s="126"/>
      <c r="I142" s="126"/>
      <c r="J142" s="126"/>
      <c r="K142" s="126"/>
      <c r="L142" s="126"/>
      <c r="M142" s="126"/>
      <c r="N142" s="126"/>
      <c r="O142" s="126"/>
      <c r="P142" s="126"/>
      <c r="Q142" s="126"/>
      <c r="R142" s="126"/>
      <c r="S142" s="126"/>
      <c r="T142" s="126"/>
      <c r="U142" s="126"/>
      <c r="V142" s="126"/>
    </row>
    <row r="143" customHeight="1" spans="6:22">
      <c r="F143" s="126"/>
      <c r="G143" s="126"/>
      <c r="H143" s="126"/>
      <c r="I143" s="126"/>
      <c r="J143" s="126"/>
      <c r="K143" s="126"/>
      <c r="L143" s="126"/>
      <c r="M143" s="126"/>
      <c r="N143" s="126"/>
      <c r="O143" s="126"/>
      <c r="P143" s="126"/>
      <c r="Q143" s="126"/>
      <c r="R143" s="126"/>
      <c r="S143" s="126"/>
      <c r="T143" s="126"/>
      <c r="U143" s="126"/>
      <c r="V143" s="126"/>
    </row>
    <row r="144" customHeight="1" spans="6:22">
      <c r="F144" s="126"/>
      <c r="G144" s="126"/>
      <c r="H144" s="126"/>
      <c r="I144" s="126"/>
      <c r="J144" s="126"/>
      <c r="K144" s="126"/>
      <c r="L144" s="126"/>
      <c r="M144" s="126"/>
      <c r="N144" s="126"/>
      <c r="O144" s="126"/>
      <c r="P144" s="126"/>
      <c r="Q144" s="126"/>
      <c r="R144" s="126"/>
      <c r="S144" s="126"/>
      <c r="T144" s="126"/>
      <c r="U144" s="126"/>
      <c r="V144" s="126"/>
    </row>
    <row r="145" customHeight="1" spans="6:22">
      <c r="F145" s="126"/>
      <c r="G145" s="126"/>
      <c r="H145" s="126"/>
      <c r="I145" s="126"/>
      <c r="J145" s="126"/>
      <c r="K145" s="126"/>
      <c r="L145" s="126"/>
      <c r="M145" s="126"/>
      <c r="N145" s="126"/>
      <c r="O145" s="126"/>
      <c r="P145" s="126"/>
      <c r="Q145" s="126"/>
      <c r="R145" s="126"/>
      <c r="S145" s="126"/>
      <c r="T145" s="126"/>
      <c r="U145" s="126"/>
      <c r="V145" s="126"/>
    </row>
    <row r="146" customHeight="1" spans="6:22">
      <c r="F146" s="126"/>
      <c r="G146" s="126"/>
      <c r="H146" s="126"/>
      <c r="I146" s="126"/>
      <c r="J146" s="126"/>
      <c r="K146" s="126"/>
      <c r="L146" s="126"/>
      <c r="M146" s="126"/>
      <c r="N146" s="126"/>
      <c r="O146" s="126"/>
      <c r="P146" s="126"/>
      <c r="Q146" s="126"/>
      <c r="R146" s="126"/>
      <c r="S146" s="126"/>
      <c r="T146" s="126"/>
      <c r="U146" s="126"/>
      <c r="V146" s="126"/>
    </row>
    <row r="147" customHeight="1" spans="6:22">
      <c r="F147" s="126"/>
      <c r="G147" s="126"/>
      <c r="H147" s="126"/>
      <c r="I147" s="126"/>
      <c r="J147" s="126"/>
      <c r="K147" s="126"/>
      <c r="L147" s="126"/>
      <c r="M147" s="126"/>
      <c r="N147" s="126"/>
      <c r="O147" s="126"/>
      <c r="P147" s="126"/>
      <c r="Q147" s="126"/>
      <c r="R147" s="126"/>
      <c r="S147" s="126"/>
      <c r="T147" s="126"/>
      <c r="U147" s="126"/>
      <c r="V147" s="126"/>
    </row>
    <row r="148" customHeight="1" spans="6:22">
      <c r="F148" s="126"/>
      <c r="G148" s="126"/>
      <c r="H148" s="126"/>
      <c r="I148" s="126"/>
      <c r="J148" s="126"/>
      <c r="K148" s="126"/>
      <c r="L148" s="126"/>
      <c r="M148" s="126"/>
      <c r="N148" s="126"/>
      <c r="O148" s="126"/>
      <c r="P148" s="126"/>
      <c r="Q148" s="126"/>
      <c r="R148" s="126"/>
      <c r="S148" s="126"/>
      <c r="T148" s="126"/>
      <c r="U148" s="126"/>
      <c r="V148" s="126"/>
    </row>
    <row r="149" customHeight="1" spans="6:22">
      <c r="F149" s="126"/>
      <c r="G149" s="126"/>
      <c r="H149" s="126"/>
      <c r="I149" s="126"/>
      <c r="J149" s="126"/>
      <c r="K149" s="126"/>
      <c r="L149" s="126"/>
      <c r="M149" s="126"/>
      <c r="N149" s="126"/>
      <c r="O149" s="126"/>
      <c r="P149" s="126"/>
      <c r="Q149" s="126"/>
      <c r="R149" s="126"/>
      <c r="S149" s="126"/>
      <c r="T149" s="126"/>
      <c r="U149" s="126"/>
      <c r="V149" s="126"/>
    </row>
    <row r="150" customHeight="1" spans="6:22">
      <c r="F150" s="126"/>
      <c r="G150" s="126"/>
      <c r="H150" s="126"/>
      <c r="I150" s="126"/>
      <c r="J150" s="126"/>
      <c r="K150" s="126"/>
      <c r="L150" s="126"/>
      <c r="M150" s="126"/>
      <c r="N150" s="126"/>
      <c r="O150" s="126"/>
      <c r="P150" s="126"/>
      <c r="Q150" s="126"/>
      <c r="R150" s="126"/>
      <c r="S150" s="126"/>
      <c r="T150" s="126"/>
      <c r="U150" s="126"/>
      <c r="V150" s="126"/>
    </row>
    <row r="151" customHeight="1" spans="6:22">
      <c r="F151" s="126"/>
      <c r="G151" s="126"/>
      <c r="H151" s="126"/>
      <c r="I151" s="126"/>
      <c r="J151" s="126"/>
      <c r="K151" s="126"/>
      <c r="L151" s="126"/>
      <c r="M151" s="126"/>
      <c r="N151" s="126"/>
      <c r="O151" s="126"/>
      <c r="P151" s="126"/>
      <c r="Q151" s="126"/>
      <c r="R151" s="126"/>
      <c r="S151" s="126"/>
      <c r="T151" s="126"/>
      <c r="U151" s="126"/>
      <c r="V151" s="126"/>
    </row>
    <row r="152" customHeight="1" spans="6:22">
      <c r="F152" s="126"/>
      <c r="G152" s="126"/>
      <c r="H152" s="126"/>
      <c r="I152" s="126"/>
      <c r="J152" s="126"/>
      <c r="K152" s="126"/>
      <c r="L152" s="126"/>
      <c r="M152" s="126"/>
      <c r="N152" s="126"/>
      <c r="O152" s="126"/>
      <c r="P152" s="126"/>
      <c r="Q152" s="126"/>
      <c r="R152" s="126"/>
      <c r="S152" s="126"/>
      <c r="T152" s="126"/>
      <c r="U152" s="126"/>
      <c r="V152" s="126"/>
    </row>
    <row r="153" customHeight="1" spans="6:22">
      <c r="F153" s="126"/>
      <c r="G153" s="126"/>
      <c r="H153" s="126"/>
      <c r="I153" s="126"/>
      <c r="J153" s="126"/>
      <c r="K153" s="126"/>
      <c r="L153" s="126"/>
      <c r="M153" s="126"/>
      <c r="N153" s="126"/>
      <c r="O153" s="126"/>
      <c r="P153" s="126"/>
      <c r="Q153" s="126"/>
      <c r="R153" s="126"/>
      <c r="S153" s="126"/>
      <c r="T153" s="126"/>
      <c r="U153" s="126"/>
      <c r="V153" s="126"/>
    </row>
    <row r="154" customHeight="1" spans="6:22">
      <c r="F154" s="126"/>
      <c r="G154" s="126"/>
      <c r="H154" s="126"/>
      <c r="I154" s="126"/>
      <c r="J154" s="126"/>
      <c r="K154" s="126"/>
      <c r="L154" s="126"/>
      <c r="M154" s="126"/>
      <c r="N154" s="126"/>
      <c r="O154" s="126"/>
      <c r="P154" s="126"/>
      <c r="Q154" s="126"/>
      <c r="R154" s="126"/>
      <c r="S154" s="126"/>
      <c r="T154" s="126"/>
      <c r="U154" s="126"/>
      <c r="V154" s="126"/>
    </row>
    <row r="155" customHeight="1" spans="6:22">
      <c r="F155" s="126"/>
      <c r="G155" s="126"/>
      <c r="H155" s="126"/>
      <c r="I155" s="126"/>
      <c r="J155" s="126"/>
      <c r="K155" s="126"/>
      <c r="L155" s="126"/>
      <c r="M155" s="126"/>
      <c r="N155" s="126"/>
      <c r="O155" s="126"/>
      <c r="P155" s="126"/>
      <c r="Q155" s="126"/>
      <c r="R155" s="126"/>
      <c r="S155" s="126"/>
      <c r="T155" s="126"/>
      <c r="U155" s="126"/>
      <c r="V155" s="126"/>
    </row>
    <row r="156" customHeight="1" spans="6:22">
      <c r="F156" s="126"/>
      <c r="G156" s="126"/>
      <c r="H156" s="126"/>
      <c r="I156" s="126"/>
      <c r="J156" s="126"/>
      <c r="K156" s="126"/>
      <c r="L156" s="126"/>
      <c r="M156" s="126"/>
      <c r="N156" s="126"/>
      <c r="O156" s="126"/>
      <c r="P156" s="126"/>
      <c r="Q156" s="126"/>
      <c r="R156" s="126"/>
      <c r="S156" s="126"/>
      <c r="T156" s="126"/>
      <c r="U156" s="126"/>
      <c r="V156" s="126"/>
    </row>
    <row r="157" customHeight="1" spans="6:22">
      <c r="F157" s="126"/>
      <c r="G157" s="126"/>
      <c r="H157" s="126"/>
      <c r="I157" s="126"/>
      <c r="J157" s="126"/>
      <c r="K157" s="126"/>
      <c r="L157" s="126"/>
      <c r="M157" s="126"/>
      <c r="N157" s="126"/>
      <c r="O157" s="126"/>
      <c r="P157" s="126"/>
      <c r="Q157" s="126"/>
      <c r="R157" s="126"/>
      <c r="S157" s="126"/>
      <c r="T157" s="126"/>
      <c r="U157" s="126"/>
      <c r="V157" s="126"/>
    </row>
    <row r="158" customHeight="1" spans="6:22">
      <c r="F158" s="126"/>
      <c r="G158" s="126"/>
      <c r="H158" s="126"/>
      <c r="I158" s="126"/>
      <c r="J158" s="126"/>
      <c r="K158" s="126"/>
      <c r="L158" s="126"/>
      <c r="M158" s="126"/>
      <c r="N158" s="126"/>
      <c r="O158" s="126"/>
      <c r="P158" s="126"/>
      <c r="Q158" s="126"/>
      <c r="R158" s="126"/>
      <c r="S158" s="126"/>
      <c r="T158" s="126"/>
      <c r="U158" s="126"/>
      <c r="V158" s="126"/>
    </row>
    <row r="159" customHeight="1" spans="6:22">
      <c r="F159" s="126"/>
      <c r="G159" s="126"/>
      <c r="H159" s="126"/>
      <c r="I159" s="126"/>
      <c r="J159" s="126"/>
      <c r="K159" s="126"/>
      <c r="L159" s="126"/>
      <c r="M159" s="126"/>
      <c r="N159" s="126"/>
      <c r="O159" s="126"/>
      <c r="P159" s="126"/>
      <c r="Q159" s="126"/>
      <c r="R159" s="126"/>
      <c r="S159" s="126"/>
      <c r="T159" s="126"/>
      <c r="U159" s="126"/>
      <c r="V159" s="126"/>
    </row>
    <row r="160" customHeight="1" spans="6:22">
      <c r="F160" s="126"/>
      <c r="G160" s="126"/>
      <c r="H160" s="126"/>
      <c r="I160" s="126"/>
      <c r="J160" s="126"/>
      <c r="K160" s="126"/>
      <c r="L160" s="126"/>
      <c r="M160" s="126"/>
      <c r="N160" s="126"/>
      <c r="O160" s="126"/>
      <c r="P160" s="126"/>
      <c r="Q160" s="126"/>
      <c r="R160" s="126"/>
      <c r="S160" s="126"/>
      <c r="T160" s="126"/>
      <c r="U160" s="126"/>
      <c r="V160" s="126"/>
    </row>
    <row r="161" customHeight="1" spans="6:22">
      <c r="F161" s="126"/>
      <c r="G161" s="126"/>
      <c r="H161" s="126"/>
      <c r="I161" s="126"/>
      <c r="J161" s="126"/>
      <c r="K161" s="126"/>
      <c r="L161" s="126"/>
      <c r="M161" s="126"/>
      <c r="N161" s="126"/>
      <c r="O161" s="126"/>
      <c r="P161" s="126"/>
      <c r="Q161" s="126"/>
      <c r="R161" s="126"/>
      <c r="S161" s="126"/>
      <c r="T161" s="126"/>
      <c r="U161" s="126"/>
      <c r="V161" s="126"/>
    </row>
    <row r="162" customHeight="1" spans="6:22">
      <c r="F162" s="126"/>
      <c r="G162" s="126"/>
      <c r="H162" s="126"/>
      <c r="I162" s="126"/>
      <c r="J162" s="126"/>
      <c r="K162" s="126"/>
      <c r="L162" s="126"/>
      <c r="M162" s="126"/>
      <c r="N162" s="126"/>
      <c r="O162" s="126"/>
      <c r="P162" s="126"/>
      <c r="Q162" s="126"/>
      <c r="R162" s="126"/>
      <c r="S162" s="126"/>
      <c r="T162" s="126"/>
      <c r="U162" s="126"/>
      <c r="V162" s="126"/>
    </row>
    <row r="163" customHeight="1" spans="6:22">
      <c r="F163" s="126"/>
      <c r="G163" s="126"/>
      <c r="H163" s="126"/>
      <c r="I163" s="126"/>
      <c r="J163" s="126"/>
      <c r="K163" s="126"/>
      <c r="L163" s="126"/>
      <c r="M163" s="126"/>
      <c r="N163" s="126"/>
      <c r="O163" s="126"/>
      <c r="P163" s="126"/>
      <c r="Q163" s="126"/>
      <c r="R163" s="126"/>
      <c r="S163" s="126"/>
      <c r="T163" s="126"/>
      <c r="U163" s="126"/>
      <c r="V163" s="126"/>
    </row>
    <row r="164" customHeight="1" spans="6:22">
      <c r="F164" s="126"/>
      <c r="G164" s="126"/>
      <c r="H164" s="126"/>
      <c r="I164" s="126"/>
      <c r="J164" s="126"/>
      <c r="K164" s="126"/>
      <c r="L164" s="126"/>
      <c r="M164" s="126"/>
      <c r="N164" s="126"/>
      <c r="O164" s="126"/>
      <c r="P164" s="126"/>
      <c r="Q164" s="126"/>
      <c r="R164" s="126"/>
      <c r="S164" s="126"/>
      <c r="T164" s="126"/>
      <c r="U164" s="126"/>
      <c r="V164" s="126"/>
    </row>
    <row r="165" customHeight="1" spans="6:22">
      <c r="F165" s="126"/>
      <c r="G165" s="126"/>
      <c r="H165" s="126"/>
      <c r="I165" s="126"/>
      <c r="J165" s="126"/>
      <c r="K165" s="126"/>
      <c r="L165" s="126"/>
      <c r="M165" s="126"/>
      <c r="N165" s="126"/>
      <c r="O165" s="126"/>
      <c r="P165" s="126"/>
      <c r="Q165" s="126"/>
      <c r="R165" s="126"/>
      <c r="S165" s="126"/>
      <c r="T165" s="126"/>
      <c r="U165" s="126"/>
      <c r="V165" s="126"/>
    </row>
    <row r="166" customHeight="1" spans="6:22">
      <c r="F166" s="126"/>
      <c r="G166" s="126"/>
      <c r="H166" s="126"/>
      <c r="I166" s="126"/>
      <c r="J166" s="126"/>
      <c r="K166" s="126"/>
      <c r="L166" s="126"/>
      <c r="M166" s="126"/>
      <c r="N166" s="126"/>
      <c r="O166" s="126"/>
      <c r="P166" s="126"/>
      <c r="Q166" s="126"/>
      <c r="R166" s="126"/>
      <c r="S166" s="126"/>
      <c r="T166" s="126"/>
      <c r="U166" s="126"/>
      <c r="V166" s="126"/>
    </row>
    <row r="167" customHeight="1" spans="6:22">
      <c r="F167" s="126"/>
      <c r="G167" s="126"/>
      <c r="H167" s="126"/>
      <c r="I167" s="126"/>
      <c r="J167" s="126"/>
      <c r="K167" s="126"/>
      <c r="L167" s="126"/>
      <c r="M167" s="126"/>
      <c r="N167" s="126"/>
      <c r="O167" s="126"/>
      <c r="P167" s="126"/>
      <c r="Q167" s="126"/>
      <c r="R167" s="126"/>
      <c r="S167" s="126"/>
      <c r="T167" s="126"/>
      <c r="U167" s="126"/>
      <c r="V167" s="126"/>
    </row>
    <row r="168" customHeight="1" spans="6:22">
      <c r="F168" s="126"/>
      <c r="G168" s="126"/>
      <c r="H168" s="126"/>
      <c r="I168" s="126"/>
      <c r="J168" s="126"/>
      <c r="K168" s="126"/>
      <c r="L168" s="126"/>
      <c r="M168" s="126"/>
      <c r="N168" s="126"/>
      <c r="O168" s="126"/>
      <c r="P168" s="126"/>
      <c r="Q168" s="126"/>
      <c r="R168" s="126"/>
      <c r="S168" s="126"/>
      <c r="T168" s="126"/>
      <c r="U168" s="126"/>
      <c r="V168" s="126"/>
    </row>
    <row r="169" customHeight="1" spans="6:22">
      <c r="F169" s="126"/>
      <c r="G169" s="126"/>
      <c r="H169" s="126"/>
      <c r="I169" s="126"/>
      <c r="J169" s="126"/>
      <c r="K169" s="126"/>
      <c r="L169" s="126"/>
      <c r="M169" s="126"/>
      <c r="N169" s="126"/>
      <c r="O169" s="126"/>
      <c r="P169" s="126"/>
      <c r="Q169" s="126"/>
      <c r="R169" s="126"/>
      <c r="S169" s="126"/>
      <c r="T169" s="126"/>
      <c r="U169" s="126"/>
      <c r="V169" s="126"/>
    </row>
    <row r="170" customHeight="1" spans="6:22">
      <c r="F170" s="126"/>
      <c r="G170" s="126"/>
      <c r="H170" s="126"/>
      <c r="I170" s="126"/>
      <c r="J170" s="126"/>
      <c r="K170" s="126"/>
      <c r="L170" s="126"/>
      <c r="M170" s="126"/>
      <c r="N170" s="126"/>
      <c r="O170" s="126"/>
      <c r="P170" s="126"/>
      <c r="Q170" s="126"/>
      <c r="R170" s="126"/>
      <c r="S170" s="126"/>
      <c r="T170" s="126"/>
      <c r="U170" s="126"/>
      <c r="V170" s="126"/>
    </row>
    <row r="171" customHeight="1" spans="6:22">
      <c r="F171" s="126"/>
      <c r="G171" s="126"/>
      <c r="H171" s="126"/>
      <c r="I171" s="126"/>
      <c r="J171" s="126"/>
      <c r="K171" s="126"/>
      <c r="L171" s="126"/>
      <c r="M171" s="126"/>
      <c r="N171" s="126"/>
      <c r="O171" s="126"/>
      <c r="P171" s="126"/>
      <c r="Q171" s="126"/>
      <c r="R171" s="126"/>
      <c r="S171" s="126"/>
      <c r="T171" s="126"/>
      <c r="U171" s="126"/>
      <c r="V171" s="126"/>
    </row>
    <row r="172" customHeight="1" spans="6:22">
      <c r="F172" s="126"/>
      <c r="G172" s="126"/>
      <c r="H172" s="126"/>
      <c r="I172" s="126"/>
      <c r="J172" s="126"/>
      <c r="K172" s="126"/>
      <c r="L172" s="126"/>
      <c r="M172" s="126"/>
      <c r="N172" s="126"/>
      <c r="O172" s="126"/>
      <c r="P172" s="126"/>
      <c r="Q172" s="126"/>
      <c r="R172" s="126"/>
      <c r="S172" s="126"/>
      <c r="T172" s="126"/>
      <c r="U172" s="126"/>
      <c r="V172" s="126"/>
    </row>
    <row r="173" customHeight="1" spans="6:22">
      <c r="F173" s="126"/>
      <c r="G173" s="126"/>
      <c r="H173" s="126"/>
      <c r="I173" s="126"/>
      <c r="J173" s="126"/>
      <c r="K173" s="126"/>
      <c r="L173" s="126"/>
      <c r="M173" s="126"/>
      <c r="N173" s="126"/>
      <c r="O173" s="126"/>
      <c r="P173" s="126"/>
      <c r="Q173" s="126"/>
      <c r="R173" s="126"/>
      <c r="S173" s="126"/>
      <c r="T173" s="126"/>
      <c r="U173" s="126"/>
      <c r="V173" s="126"/>
    </row>
    <row r="174" customHeight="1" spans="6:22">
      <c r="F174" s="126"/>
      <c r="G174" s="126"/>
      <c r="H174" s="126"/>
      <c r="I174" s="126"/>
      <c r="J174" s="126"/>
      <c r="K174" s="126"/>
      <c r="L174" s="126"/>
      <c r="M174" s="126"/>
      <c r="N174" s="126"/>
      <c r="O174" s="126"/>
      <c r="P174" s="126"/>
      <c r="Q174" s="126"/>
      <c r="R174" s="126"/>
      <c r="S174" s="126"/>
      <c r="T174" s="126"/>
      <c r="U174" s="126"/>
      <c r="V174" s="126"/>
    </row>
    <row r="175" customHeight="1" spans="6:22">
      <c r="F175" s="126"/>
      <c r="G175" s="126"/>
      <c r="H175" s="126"/>
      <c r="I175" s="126"/>
      <c r="J175" s="126"/>
      <c r="K175" s="126"/>
      <c r="L175" s="126"/>
      <c r="M175" s="126"/>
      <c r="N175" s="126"/>
      <c r="O175" s="126"/>
      <c r="P175" s="126"/>
      <c r="Q175" s="126"/>
      <c r="R175" s="126"/>
      <c r="S175" s="126"/>
      <c r="T175" s="126"/>
      <c r="U175" s="126"/>
      <c r="V175" s="126"/>
    </row>
    <row r="176" customHeight="1" spans="6:22">
      <c r="F176" s="126"/>
      <c r="G176" s="126"/>
      <c r="H176" s="126"/>
      <c r="I176" s="126"/>
      <c r="J176" s="126"/>
      <c r="K176" s="126"/>
      <c r="L176" s="126"/>
      <c r="M176" s="126"/>
      <c r="N176" s="126"/>
      <c r="O176" s="126"/>
      <c r="P176" s="126"/>
      <c r="Q176" s="126"/>
      <c r="R176" s="126"/>
      <c r="S176" s="126"/>
      <c r="T176" s="126"/>
      <c r="U176" s="126"/>
      <c r="V176" s="126"/>
    </row>
    <row r="177" customHeight="1" spans="6:22">
      <c r="F177" s="126"/>
      <c r="G177" s="126"/>
      <c r="H177" s="126"/>
      <c r="I177" s="126"/>
      <c r="J177" s="126"/>
      <c r="K177" s="126"/>
      <c r="L177" s="126"/>
      <c r="M177" s="126"/>
      <c r="N177" s="126"/>
      <c r="O177" s="126"/>
      <c r="P177" s="126"/>
      <c r="Q177" s="126"/>
      <c r="R177" s="126"/>
      <c r="S177" s="126"/>
      <c r="T177" s="126"/>
      <c r="U177" s="126"/>
      <c r="V177" s="126"/>
    </row>
    <row r="178" customHeight="1" spans="6:22">
      <c r="F178" s="126"/>
      <c r="G178" s="126"/>
      <c r="H178" s="126"/>
      <c r="I178" s="126"/>
      <c r="J178" s="126"/>
      <c r="K178" s="126"/>
      <c r="L178" s="126"/>
      <c r="M178" s="126"/>
      <c r="N178" s="126"/>
      <c r="O178" s="126"/>
      <c r="P178" s="126"/>
      <c r="Q178" s="126"/>
      <c r="R178" s="126"/>
      <c r="S178" s="126"/>
      <c r="T178" s="126"/>
      <c r="U178" s="126"/>
      <c r="V178" s="126"/>
    </row>
    <row r="179" customHeight="1" spans="6:22">
      <c r="F179" s="126"/>
      <c r="G179" s="126"/>
      <c r="H179" s="126"/>
      <c r="I179" s="126"/>
      <c r="J179" s="126"/>
      <c r="K179" s="126"/>
      <c r="L179" s="126"/>
      <c r="M179" s="126"/>
      <c r="N179" s="126"/>
      <c r="O179" s="126"/>
      <c r="P179" s="126"/>
      <c r="Q179" s="126"/>
      <c r="R179" s="126"/>
      <c r="S179" s="126"/>
      <c r="T179" s="126"/>
      <c r="U179" s="126"/>
      <c r="V179" s="126"/>
    </row>
    <row r="180" customHeight="1" spans="6:22">
      <c r="F180" s="126"/>
      <c r="G180" s="126"/>
      <c r="H180" s="126"/>
      <c r="I180" s="126"/>
      <c r="J180" s="126"/>
      <c r="K180" s="126"/>
      <c r="L180" s="126"/>
      <c r="M180" s="126"/>
      <c r="N180" s="126"/>
      <c r="O180" s="126"/>
      <c r="P180" s="126"/>
      <c r="Q180" s="126"/>
      <c r="R180" s="126"/>
      <c r="S180" s="126"/>
      <c r="T180" s="126"/>
      <c r="U180" s="126"/>
      <c r="V180" s="126"/>
    </row>
    <row r="181" customHeight="1" spans="6:22">
      <c r="F181" s="126"/>
      <c r="G181" s="126"/>
      <c r="H181" s="126"/>
      <c r="I181" s="126"/>
      <c r="J181" s="126"/>
      <c r="K181" s="126"/>
      <c r="L181" s="126"/>
      <c r="M181" s="126"/>
      <c r="N181" s="126"/>
      <c r="O181" s="126"/>
      <c r="P181" s="126"/>
      <c r="Q181" s="126"/>
      <c r="R181" s="126"/>
      <c r="S181" s="126"/>
      <c r="T181" s="126"/>
      <c r="U181" s="126"/>
      <c r="V181" s="126"/>
    </row>
    <row r="182" customHeight="1" spans="6:22">
      <c r="F182" s="126"/>
      <c r="G182" s="126"/>
      <c r="H182" s="126"/>
      <c r="I182" s="126"/>
      <c r="J182" s="126"/>
      <c r="K182" s="126"/>
      <c r="L182" s="126"/>
      <c r="M182" s="126"/>
      <c r="N182" s="126"/>
      <c r="O182" s="126"/>
      <c r="P182" s="126"/>
      <c r="Q182" s="126"/>
      <c r="R182" s="126"/>
      <c r="S182" s="126"/>
      <c r="T182" s="126"/>
      <c r="U182" s="126"/>
      <c r="V182" s="126"/>
    </row>
    <row r="183" customHeight="1" spans="6:22">
      <c r="F183" s="126"/>
      <c r="G183" s="126"/>
      <c r="H183" s="126"/>
      <c r="I183" s="126"/>
      <c r="J183" s="126"/>
      <c r="K183" s="126"/>
      <c r="L183" s="126"/>
      <c r="M183" s="126"/>
      <c r="N183" s="126"/>
      <c r="O183" s="126"/>
      <c r="P183" s="126"/>
      <c r="Q183" s="126"/>
      <c r="R183" s="126"/>
      <c r="S183" s="126"/>
      <c r="T183" s="126"/>
      <c r="U183" s="126"/>
      <c r="V183" s="126"/>
    </row>
    <row r="184" customHeight="1" spans="6:22">
      <c r="F184" s="126"/>
      <c r="G184" s="126"/>
      <c r="H184" s="126"/>
      <c r="I184" s="126"/>
      <c r="J184" s="126"/>
      <c r="K184" s="126"/>
      <c r="L184" s="126"/>
      <c r="M184" s="126"/>
      <c r="N184" s="126"/>
      <c r="O184" s="126"/>
      <c r="P184" s="126"/>
      <c r="Q184" s="126"/>
      <c r="R184" s="126"/>
      <c r="S184" s="126"/>
      <c r="T184" s="126"/>
      <c r="U184" s="126"/>
      <c r="V184" s="126"/>
    </row>
    <row r="185" customHeight="1" spans="6:22">
      <c r="F185" s="126"/>
      <c r="G185" s="126"/>
      <c r="H185" s="126"/>
      <c r="I185" s="126"/>
      <c r="J185" s="126"/>
      <c r="K185" s="126"/>
      <c r="L185" s="126"/>
      <c r="M185" s="126"/>
      <c r="N185" s="126"/>
      <c r="O185" s="126"/>
      <c r="P185" s="126"/>
      <c r="Q185" s="126"/>
      <c r="R185" s="126"/>
      <c r="S185" s="126"/>
      <c r="T185" s="126"/>
      <c r="U185" s="126"/>
      <c r="V185" s="126"/>
    </row>
    <row r="186" customHeight="1" spans="6:22">
      <c r="F186" s="126"/>
      <c r="G186" s="126"/>
      <c r="H186" s="126"/>
      <c r="I186" s="126"/>
      <c r="J186" s="126"/>
      <c r="K186" s="126"/>
      <c r="L186" s="126"/>
      <c r="M186" s="126"/>
      <c r="N186" s="126"/>
      <c r="O186" s="126"/>
      <c r="P186" s="126"/>
      <c r="Q186" s="126"/>
      <c r="R186" s="126"/>
      <c r="S186" s="126"/>
      <c r="T186" s="126"/>
      <c r="U186" s="126"/>
      <c r="V186" s="126"/>
    </row>
    <row r="187" customHeight="1" spans="6:22">
      <c r="F187" s="126"/>
      <c r="G187" s="126"/>
      <c r="H187" s="126"/>
      <c r="I187" s="126"/>
      <c r="J187" s="126"/>
      <c r="K187" s="126"/>
      <c r="L187" s="126"/>
      <c r="M187" s="126"/>
      <c r="N187" s="126"/>
      <c r="O187" s="126"/>
      <c r="P187" s="126"/>
      <c r="Q187" s="126"/>
      <c r="R187" s="126"/>
      <c r="S187" s="126"/>
      <c r="T187" s="126"/>
      <c r="U187" s="126"/>
      <c r="V187" s="126"/>
    </row>
    <row r="188" customHeight="1" spans="6:22">
      <c r="F188" s="126"/>
      <c r="G188" s="126"/>
      <c r="H188" s="126"/>
      <c r="I188" s="126"/>
      <c r="J188" s="126"/>
      <c r="K188" s="126"/>
      <c r="L188" s="126"/>
      <c r="M188" s="126"/>
      <c r="N188" s="126"/>
      <c r="O188" s="126"/>
      <c r="P188" s="126"/>
      <c r="Q188" s="126"/>
      <c r="R188" s="126"/>
      <c r="S188" s="126"/>
      <c r="T188" s="126"/>
      <c r="U188" s="126"/>
      <c r="V188" s="126"/>
    </row>
    <row r="189" customHeight="1" spans="6:22">
      <c r="F189" s="126"/>
      <c r="G189" s="126"/>
      <c r="H189" s="126"/>
      <c r="I189" s="126"/>
      <c r="J189" s="126"/>
      <c r="K189" s="126"/>
      <c r="L189" s="126"/>
      <c r="M189" s="126"/>
      <c r="N189" s="126"/>
      <c r="O189" s="126"/>
      <c r="P189" s="126"/>
      <c r="Q189" s="126"/>
      <c r="R189" s="126"/>
      <c r="S189" s="126"/>
      <c r="T189" s="126"/>
      <c r="U189" s="126"/>
      <c r="V189" s="126"/>
    </row>
    <row r="190" customHeight="1" spans="6:22">
      <c r="F190" s="126"/>
      <c r="G190" s="126"/>
      <c r="H190" s="126"/>
      <c r="I190" s="126"/>
      <c r="J190" s="126"/>
      <c r="K190" s="126"/>
      <c r="L190" s="126"/>
      <c r="M190" s="126"/>
      <c r="N190" s="126"/>
      <c r="O190" s="126"/>
      <c r="P190" s="126"/>
      <c r="Q190" s="126"/>
      <c r="R190" s="126"/>
      <c r="S190" s="126"/>
      <c r="T190" s="126"/>
      <c r="U190" s="126"/>
      <c r="V190" s="126"/>
    </row>
    <row r="191" customHeight="1" spans="6:22">
      <c r="F191" s="126"/>
      <c r="G191" s="126"/>
      <c r="H191" s="126"/>
      <c r="I191" s="126"/>
      <c r="J191" s="126"/>
      <c r="K191" s="126"/>
      <c r="L191" s="126"/>
      <c r="M191" s="126"/>
      <c r="N191" s="126"/>
      <c r="O191" s="126"/>
      <c r="P191" s="126"/>
      <c r="Q191" s="126"/>
      <c r="R191" s="126"/>
      <c r="S191" s="126"/>
      <c r="T191" s="126"/>
      <c r="U191" s="126"/>
      <c r="V191" s="126"/>
    </row>
    <row r="192" customHeight="1" spans="6:22">
      <c r="F192" s="126"/>
      <c r="G192" s="126"/>
      <c r="H192" s="126"/>
      <c r="I192" s="126"/>
      <c r="J192" s="126"/>
      <c r="K192" s="126"/>
      <c r="L192" s="126"/>
      <c r="M192" s="126"/>
      <c r="N192" s="126"/>
      <c r="O192" s="126"/>
      <c r="P192" s="126"/>
      <c r="Q192" s="126"/>
      <c r="R192" s="126"/>
      <c r="S192" s="126"/>
      <c r="T192" s="126"/>
      <c r="U192" s="126"/>
      <c r="V192" s="126"/>
    </row>
    <row r="193" customHeight="1" spans="6:22">
      <c r="F193" s="126"/>
      <c r="G193" s="126"/>
      <c r="H193" s="126"/>
      <c r="I193" s="126"/>
      <c r="J193" s="126"/>
      <c r="K193" s="126"/>
      <c r="L193" s="126"/>
      <c r="M193" s="126"/>
      <c r="N193" s="126"/>
      <c r="O193" s="126"/>
      <c r="P193" s="126"/>
      <c r="Q193" s="126"/>
      <c r="R193" s="126"/>
      <c r="S193" s="126"/>
      <c r="T193" s="126"/>
      <c r="U193" s="126"/>
      <c r="V193" s="126"/>
    </row>
    <row r="194" customHeight="1" spans="6:22">
      <c r="F194" s="126"/>
      <c r="G194" s="126"/>
      <c r="H194" s="126"/>
      <c r="I194" s="126"/>
      <c r="J194" s="126"/>
      <c r="K194" s="126"/>
      <c r="L194" s="126"/>
      <c r="M194" s="126"/>
      <c r="N194" s="126"/>
      <c r="O194" s="126"/>
      <c r="P194" s="126"/>
      <c r="Q194" s="126"/>
      <c r="R194" s="126"/>
      <c r="S194" s="126"/>
      <c r="T194" s="126"/>
      <c r="U194" s="126"/>
      <c r="V194" s="126"/>
    </row>
    <row r="195" customHeight="1" spans="6:22">
      <c r="F195" s="126"/>
      <c r="G195" s="126"/>
      <c r="H195" s="126"/>
      <c r="I195" s="126"/>
      <c r="J195" s="126"/>
      <c r="K195" s="126"/>
      <c r="L195" s="126"/>
      <c r="M195" s="126"/>
      <c r="N195" s="126"/>
      <c r="O195" s="126"/>
      <c r="P195" s="126"/>
      <c r="Q195" s="126"/>
      <c r="R195" s="126"/>
      <c r="S195" s="126"/>
      <c r="T195" s="126"/>
      <c r="U195" s="126"/>
      <c r="V195" s="126"/>
    </row>
    <row r="196" customHeight="1" spans="6:22">
      <c r="F196" s="126"/>
      <c r="G196" s="126"/>
      <c r="H196" s="126"/>
      <c r="I196" s="126"/>
      <c r="J196" s="126"/>
      <c r="K196" s="126"/>
      <c r="L196" s="126"/>
      <c r="M196" s="126"/>
      <c r="N196" s="126"/>
      <c r="O196" s="126"/>
      <c r="P196" s="126"/>
      <c r="Q196" s="126"/>
      <c r="R196" s="126"/>
      <c r="S196" s="126"/>
      <c r="T196" s="126"/>
      <c r="U196" s="126"/>
      <c r="V196" s="126"/>
    </row>
    <row r="197" customHeight="1" spans="6:22">
      <c r="F197" s="126"/>
      <c r="G197" s="126"/>
      <c r="H197" s="126"/>
      <c r="I197" s="126"/>
      <c r="J197" s="126"/>
      <c r="K197" s="126"/>
      <c r="L197" s="126"/>
      <c r="M197" s="126"/>
      <c r="N197" s="126"/>
      <c r="O197" s="126"/>
      <c r="P197" s="126"/>
      <c r="Q197" s="126"/>
      <c r="R197" s="126"/>
      <c r="S197" s="126"/>
      <c r="T197" s="126"/>
      <c r="U197" s="126"/>
      <c r="V197" s="126"/>
    </row>
    <row r="198" customHeight="1" spans="6:22">
      <c r="F198" s="126"/>
      <c r="G198" s="126"/>
      <c r="H198" s="126"/>
      <c r="I198" s="126"/>
      <c r="J198" s="126"/>
      <c r="K198" s="126"/>
      <c r="L198" s="126"/>
      <c r="M198" s="126"/>
      <c r="N198" s="126"/>
      <c r="O198" s="126"/>
      <c r="P198" s="126"/>
      <c r="Q198" s="126"/>
      <c r="R198" s="126"/>
      <c r="S198" s="126"/>
      <c r="T198" s="126"/>
      <c r="U198" s="126"/>
      <c r="V198" s="126"/>
    </row>
    <row r="199" customHeight="1" spans="6:22">
      <c r="F199" s="126"/>
      <c r="G199" s="126"/>
      <c r="H199" s="126"/>
      <c r="I199" s="126"/>
      <c r="J199" s="126"/>
      <c r="K199" s="126"/>
      <c r="L199" s="126"/>
      <c r="M199" s="126"/>
      <c r="N199" s="126"/>
      <c r="O199" s="126"/>
      <c r="P199" s="126"/>
      <c r="Q199" s="126"/>
      <c r="R199" s="126"/>
      <c r="S199" s="126"/>
      <c r="T199" s="126"/>
      <c r="U199" s="126"/>
      <c r="V199" s="126"/>
    </row>
    <row r="200" customHeight="1" spans="6:22">
      <c r="F200" s="126"/>
      <c r="G200" s="126"/>
      <c r="H200" s="126"/>
      <c r="I200" s="126"/>
      <c r="J200" s="126"/>
      <c r="K200" s="126"/>
      <c r="L200" s="126"/>
      <c r="M200" s="126"/>
      <c r="N200" s="126"/>
      <c r="O200" s="126"/>
      <c r="P200" s="126"/>
      <c r="Q200" s="126"/>
      <c r="R200" s="126"/>
      <c r="S200" s="126"/>
      <c r="T200" s="126"/>
      <c r="U200" s="126"/>
      <c r="V200" s="126"/>
    </row>
    <row r="201" customHeight="1" spans="6:22">
      <c r="F201" s="126"/>
      <c r="G201" s="126"/>
      <c r="H201" s="126"/>
      <c r="I201" s="126"/>
      <c r="J201" s="126"/>
      <c r="K201" s="126"/>
      <c r="L201" s="126"/>
      <c r="M201" s="126"/>
      <c r="N201" s="126"/>
      <c r="O201" s="126"/>
      <c r="P201" s="126"/>
      <c r="Q201" s="126"/>
      <c r="R201" s="126"/>
      <c r="S201" s="126"/>
      <c r="T201" s="126"/>
      <c r="U201" s="126"/>
      <c r="V201" s="126"/>
    </row>
    <row r="202" customHeight="1" spans="6:22">
      <c r="F202" s="126"/>
      <c r="G202" s="126"/>
      <c r="H202" s="126"/>
      <c r="I202" s="126"/>
      <c r="J202" s="126"/>
      <c r="K202" s="126"/>
      <c r="L202" s="126"/>
      <c r="M202" s="126"/>
      <c r="N202" s="126"/>
      <c r="O202" s="126"/>
      <c r="P202" s="126"/>
      <c r="Q202" s="126"/>
      <c r="R202" s="126"/>
      <c r="S202" s="126"/>
      <c r="T202" s="126"/>
      <c r="U202" s="126"/>
      <c r="V202" s="126"/>
    </row>
    <row r="203" customHeight="1" spans="6:22">
      <c r="F203" s="126"/>
      <c r="G203" s="126"/>
      <c r="H203" s="126"/>
      <c r="I203" s="126"/>
      <c r="J203" s="126"/>
      <c r="K203" s="126"/>
      <c r="L203" s="126"/>
      <c r="M203" s="126"/>
      <c r="N203" s="126"/>
      <c r="O203" s="126"/>
      <c r="P203" s="126"/>
      <c r="Q203" s="126"/>
      <c r="R203" s="126"/>
      <c r="S203" s="126"/>
      <c r="T203" s="126"/>
      <c r="U203" s="126"/>
      <c r="V203" s="126"/>
    </row>
    <row r="204" customHeight="1" spans="6:22">
      <c r="F204" s="126"/>
      <c r="G204" s="126"/>
      <c r="H204" s="126"/>
      <c r="I204" s="126"/>
      <c r="J204" s="126"/>
      <c r="K204" s="126"/>
      <c r="L204" s="126"/>
      <c r="M204" s="126"/>
      <c r="N204" s="126"/>
      <c r="O204" s="126"/>
      <c r="P204" s="126"/>
      <c r="Q204" s="126"/>
      <c r="R204" s="126"/>
      <c r="S204" s="126"/>
      <c r="T204" s="126"/>
      <c r="U204" s="126"/>
      <c r="V204" s="126"/>
    </row>
    <row r="205" customHeight="1" spans="6:22">
      <c r="F205" s="126"/>
      <c r="G205" s="126"/>
      <c r="H205" s="126"/>
      <c r="I205" s="126"/>
      <c r="J205" s="126"/>
      <c r="K205" s="126"/>
      <c r="L205" s="126"/>
      <c r="M205" s="126"/>
      <c r="N205" s="126"/>
      <c r="O205" s="126"/>
      <c r="P205" s="126"/>
      <c r="Q205" s="126"/>
      <c r="R205" s="126"/>
      <c r="S205" s="126"/>
      <c r="T205" s="126"/>
      <c r="U205" s="126"/>
      <c r="V205" s="126"/>
    </row>
    <row r="206" customHeight="1" spans="6:22">
      <c r="F206" s="126"/>
      <c r="G206" s="126"/>
      <c r="H206" s="126"/>
      <c r="I206" s="126"/>
      <c r="J206" s="126"/>
      <c r="K206" s="126"/>
      <c r="L206" s="126"/>
      <c r="M206" s="126"/>
      <c r="N206" s="126"/>
      <c r="O206" s="126"/>
      <c r="P206" s="126"/>
      <c r="Q206" s="126"/>
      <c r="R206" s="126"/>
      <c r="S206" s="126"/>
      <c r="T206" s="126"/>
      <c r="U206" s="126"/>
      <c r="V206" s="126"/>
    </row>
    <row r="207" customHeight="1" spans="6:22">
      <c r="F207" s="126"/>
      <c r="G207" s="126"/>
      <c r="H207" s="126"/>
      <c r="I207" s="126"/>
      <c r="J207" s="126"/>
      <c r="K207" s="126"/>
      <c r="L207" s="126"/>
      <c r="M207" s="126"/>
      <c r="N207" s="126"/>
      <c r="O207" s="126"/>
      <c r="P207" s="126"/>
      <c r="Q207" s="126"/>
      <c r="R207" s="126"/>
      <c r="S207" s="126"/>
      <c r="T207" s="126"/>
      <c r="U207" s="126"/>
      <c r="V207" s="126"/>
    </row>
    <row r="208" customHeight="1" spans="6:22">
      <c r="F208" s="126"/>
      <c r="G208" s="126"/>
      <c r="H208" s="126"/>
      <c r="I208" s="126"/>
      <c r="J208" s="126"/>
      <c r="K208" s="126"/>
      <c r="L208" s="126"/>
      <c r="M208" s="126"/>
      <c r="N208" s="126"/>
      <c r="O208" s="126"/>
      <c r="P208" s="126"/>
      <c r="Q208" s="126"/>
      <c r="R208" s="126"/>
      <c r="S208" s="126"/>
      <c r="T208" s="126"/>
      <c r="U208" s="126"/>
      <c r="V208" s="126"/>
    </row>
    <row r="209" customHeight="1" spans="6:22">
      <c r="F209" s="126"/>
      <c r="G209" s="126"/>
      <c r="H209" s="126"/>
      <c r="I209" s="126"/>
      <c r="J209" s="126"/>
      <c r="K209" s="126"/>
      <c r="L209" s="126"/>
      <c r="M209" s="126"/>
      <c r="N209" s="126"/>
      <c r="O209" s="126"/>
      <c r="P209" s="126"/>
      <c r="Q209" s="126"/>
      <c r="R209" s="126"/>
      <c r="S209" s="126"/>
      <c r="T209" s="126"/>
      <c r="U209" s="126"/>
      <c r="V209" s="126"/>
    </row>
    <row r="210" customHeight="1" spans="6:22">
      <c r="F210" s="126"/>
      <c r="G210" s="126"/>
      <c r="H210" s="126"/>
      <c r="I210" s="126"/>
      <c r="J210" s="126"/>
      <c r="K210" s="126"/>
      <c r="L210" s="126"/>
      <c r="M210" s="126"/>
      <c r="N210" s="126"/>
      <c r="O210" s="126"/>
      <c r="P210" s="126"/>
      <c r="Q210" s="126"/>
      <c r="R210" s="126"/>
      <c r="S210" s="126"/>
      <c r="T210" s="126"/>
      <c r="U210" s="126"/>
      <c r="V210" s="126"/>
    </row>
    <row r="211" customHeight="1" spans="6:22">
      <c r="F211" s="126"/>
      <c r="G211" s="126"/>
      <c r="H211" s="126"/>
      <c r="I211" s="126"/>
      <c r="J211" s="126"/>
      <c r="K211" s="126"/>
      <c r="L211" s="126"/>
      <c r="M211" s="126"/>
      <c r="N211" s="126"/>
      <c r="O211" s="126"/>
      <c r="P211" s="126"/>
      <c r="Q211" s="126"/>
      <c r="R211" s="126"/>
      <c r="S211" s="126"/>
      <c r="T211" s="126"/>
      <c r="U211" s="126"/>
      <c r="V211" s="126"/>
    </row>
    <row r="212" customHeight="1" spans="6:22">
      <c r="F212" s="126"/>
      <c r="G212" s="126"/>
      <c r="H212" s="126"/>
      <c r="I212" s="126"/>
      <c r="J212" s="126"/>
      <c r="K212" s="126"/>
      <c r="L212" s="126"/>
      <c r="M212" s="126"/>
      <c r="N212" s="126"/>
      <c r="O212" s="126"/>
      <c r="P212" s="126"/>
      <c r="Q212" s="126"/>
      <c r="R212" s="126"/>
      <c r="S212" s="126"/>
      <c r="T212" s="126"/>
      <c r="U212" s="126"/>
      <c r="V212" s="126"/>
    </row>
    <row r="213" customHeight="1" spans="6:22">
      <c r="F213" s="126"/>
      <c r="G213" s="126"/>
      <c r="H213" s="126"/>
      <c r="I213" s="126"/>
      <c r="J213" s="126"/>
      <c r="K213" s="126"/>
      <c r="L213" s="126"/>
      <c r="M213" s="126"/>
      <c r="N213" s="126"/>
      <c r="O213" s="126"/>
      <c r="P213" s="126"/>
      <c r="Q213" s="126"/>
      <c r="R213" s="126"/>
      <c r="S213" s="126"/>
      <c r="T213" s="126"/>
      <c r="U213" s="126"/>
      <c r="V213" s="126"/>
    </row>
    <row r="214" customHeight="1" spans="6:22">
      <c r="F214" s="126"/>
      <c r="G214" s="126"/>
      <c r="H214" s="126"/>
      <c r="I214" s="126"/>
      <c r="J214" s="126"/>
      <c r="K214" s="126"/>
      <c r="L214" s="126"/>
      <c r="M214" s="126"/>
      <c r="N214" s="126"/>
      <c r="O214" s="126"/>
      <c r="P214" s="126"/>
      <c r="Q214" s="126"/>
      <c r="R214" s="126"/>
      <c r="S214" s="126"/>
      <c r="T214" s="126"/>
      <c r="U214" s="126"/>
      <c r="V214" s="126"/>
    </row>
    <row r="215" customHeight="1" spans="6:22">
      <c r="F215" s="126"/>
      <c r="G215" s="126"/>
      <c r="H215" s="126"/>
      <c r="I215" s="126"/>
      <c r="J215" s="126"/>
      <c r="K215" s="126"/>
      <c r="L215" s="126"/>
      <c r="M215" s="126"/>
      <c r="N215" s="126"/>
      <c r="O215" s="126"/>
      <c r="P215" s="126"/>
      <c r="Q215" s="126"/>
      <c r="R215" s="126"/>
      <c r="S215" s="126"/>
      <c r="T215" s="126"/>
      <c r="U215" s="126"/>
      <c r="V215" s="126"/>
    </row>
    <row r="216" customHeight="1" spans="6:22">
      <c r="F216" s="126"/>
      <c r="G216" s="126"/>
      <c r="H216" s="126"/>
      <c r="I216" s="126"/>
      <c r="J216" s="126"/>
      <c r="K216" s="126"/>
      <c r="L216" s="126"/>
      <c r="M216" s="126"/>
      <c r="N216" s="126"/>
      <c r="O216" s="126"/>
      <c r="P216" s="126"/>
      <c r="Q216" s="126"/>
      <c r="R216" s="126"/>
      <c r="S216" s="126"/>
      <c r="T216" s="126"/>
      <c r="U216" s="126"/>
      <c r="V216" s="126"/>
    </row>
    <row r="217" customHeight="1" spans="6:22">
      <c r="F217" s="126"/>
      <c r="G217" s="126"/>
      <c r="H217" s="126"/>
      <c r="I217" s="126"/>
      <c r="J217" s="126"/>
      <c r="K217" s="126"/>
      <c r="L217" s="126"/>
      <c r="M217" s="126"/>
      <c r="N217" s="126"/>
      <c r="O217" s="126"/>
      <c r="P217" s="126"/>
      <c r="Q217" s="126"/>
      <c r="R217" s="126"/>
      <c r="S217" s="126"/>
      <c r="T217" s="126"/>
      <c r="U217" s="126"/>
      <c r="V217" s="126"/>
    </row>
    <row r="218" customHeight="1" spans="6:22">
      <c r="F218" s="126"/>
      <c r="G218" s="126"/>
      <c r="H218" s="126"/>
      <c r="I218" s="126"/>
      <c r="J218" s="126"/>
      <c r="K218" s="126"/>
      <c r="L218" s="126"/>
      <c r="M218" s="126"/>
      <c r="N218" s="126"/>
      <c r="O218" s="126"/>
      <c r="P218" s="126"/>
      <c r="Q218" s="126"/>
      <c r="R218" s="126"/>
      <c r="S218" s="126"/>
      <c r="T218" s="126"/>
      <c r="U218" s="126"/>
      <c r="V218" s="126"/>
    </row>
    <row r="219" customHeight="1" spans="6:22">
      <c r="F219" s="126"/>
      <c r="G219" s="126"/>
      <c r="H219" s="126"/>
      <c r="I219" s="126"/>
      <c r="J219" s="126"/>
      <c r="K219" s="126"/>
      <c r="L219" s="126"/>
      <c r="M219" s="126"/>
      <c r="N219" s="126"/>
      <c r="O219" s="126"/>
      <c r="P219" s="126"/>
      <c r="Q219" s="126"/>
      <c r="R219" s="126"/>
      <c r="S219" s="126"/>
      <c r="T219" s="126"/>
      <c r="U219" s="126"/>
      <c r="V219" s="126"/>
    </row>
    <row r="220" customHeight="1" spans="6:22">
      <c r="F220" s="126"/>
      <c r="G220" s="126"/>
      <c r="H220" s="126"/>
      <c r="I220" s="126"/>
      <c r="J220" s="126"/>
      <c r="K220" s="126"/>
      <c r="L220" s="126"/>
      <c r="M220" s="126"/>
      <c r="N220" s="126"/>
      <c r="O220" s="126"/>
      <c r="P220" s="126"/>
      <c r="Q220" s="126"/>
      <c r="R220" s="126"/>
      <c r="S220" s="126"/>
      <c r="T220" s="126"/>
      <c r="U220" s="126"/>
      <c r="V220" s="126"/>
    </row>
    <row r="221" customHeight="1" spans="6:22">
      <c r="F221" s="126"/>
      <c r="G221" s="126"/>
      <c r="H221" s="126"/>
      <c r="I221" s="126"/>
      <c r="J221" s="126"/>
      <c r="K221" s="126"/>
      <c r="L221" s="126"/>
      <c r="M221" s="126"/>
      <c r="N221" s="126"/>
      <c r="O221" s="126"/>
      <c r="P221" s="126"/>
      <c r="Q221" s="126"/>
      <c r="R221" s="126"/>
      <c r="S221" s="126"/>
      <c r="T221" s="126"/>
      <c r="U221" s="126"/>
      <c r="V221" s="126"/>
    </row>
    <row r="222" customHeight="1" spans="6:22">
      <c r="F222" s="126"/>
      <c r="G222" s="126"/>
      <c r="H222" s="126"/>
      <c r="I222" s="126"/>
      <c r="J222" s="126"/>
      <c r="K222" s="126"/>
      <c r="L222" s="126"/>
      <c r="M222" s="126"/>
      <c r="N222" s="126"/>
      <c r="O222" s="126"/>
      <c r="P222" s="126"/>
      <c r="Q222" s="126"/>
      <c r="R222" s="126"/>
      <c r="S222" s="126"/>
      <c r="T222" s="126"/>
      <c r="U222" s="126"/>
      <c r="V222" s="126"/>
    </row>
    <row r="223" customHeight="1" spans="6:22">
      <c r="F223" s="126"/>
      <c r="G223" s="126"/>
      <c r="H223" s="126"/>
      <c r="I223" s="126"/>
      <c r="J223" s="126"/>
      <c r="K223" s="126"/>
      <c r="L223" s="126"/>
      <c r="M223" s="126"/>
      <c r="N223" s="126"/>
      <c r="O223" s="126"/>
      <c r="P223" s="126"/>
      <c r="Q223" s="126"/>
      <c r="R223" s="126"/>
      <c r="S223" s="126"/>
      <c r="T223" s="126"/>
      <c r="U223" s="126"/>
      <c r="V223" s="126"/>
    </row>
    <row r="224" customHeight="1" spans="6:22">
      <c r="F224" s="126"/>
      <c r="G224" s="126"/>
      <c r="H224" s="126"/>
      <c r="I224" s="126"/>
      <c r="J224" s="126"/>
      <c r="K224" s="126"/>
      <c r="L224" s="126"/>
      <c r="M224" s="126"/>
      <c r="N224" s="126"/>
      <c r="O224" s="126"/>
      <c r="P224" s="126"/>
      <c r="Q224" s="126"/>
      <c r="R224" s="126"/>
      <c r="S224" s="126"/>
      <c r="T224" s="126"/>
      <c r="U224" s="126"/>
      <c r="V224" s="126"/>
    </row>
    <row r="225" customHeight="1" spans="6:22">
      <c r="F225" s="126"/>
      <c r="G225" s="126"/>
      <c r="H225" s="126"/>
      <c r="I225" s="126"/>
      <c r="J225" s="126"/>
      <c r="K225" s="126"/>
      <c r="L225" s="126"/>
      <c r="M225" s="126"/>
      <c r="N225" s="126"/>
      <c r="O225" s="126"/>
      <c r="P225" s="126"/>
      <c r="Q225" s="126"/>
      <c r="R225" s="126"/>
      <c r="S225" s="126"/>
      <c r="T225" s="126"/>
      <c r="U225" s="126"/>
      <c r="V225" s="126"/>
    </row>
    <row r="226" customHeight="1" spans="6:22">
      <c r="F226" s="126"/>
      <c r="G226" s="126"/>
      <c r="H226" s="126"/>
      <c r="I226" s="126"/>
      <c r="J226" s="126"/>
      <c r="K226" s="126"/>
      <c r="L226" s="126"/>
      <c r="M226" s="126"/>
      <c r="N226" s="126"/>
      <c r="O226" s="126"/>
      <c r="P226" s="126"/>
      <c r="Q226" s="126"/>
      <c r="R226" s="126"/>
      <c r="S226" s="126"/>
      <c r="T226" s="126"/>
      <c r="U226" s="126"/>
      <c r="V226" s="126"/>
    </row>
    <row r="227" customHeight="1" spans="6:22">
      <c r="F227" s="126"/>
      <c r="G227" s="126"/>
      <c r="H227" s="126"/>
      <c r="I227" s="126"/>
      <c r="J227" s="126"/>
      <c r="K227" s="126"/>
      <c r="L227" s="126"/>
      <c r="M227" s="126"/>
      <c r="N227" s="126"/>
      <c r="O227" s="126"/>
      <c r="P227" s="126"/>
      <c r="Q227" s="126"/>
      <c r="R227" s="126"/>
      <c r="S227" s="126"/>
      <c r="T227" s="126"/>
      <c r="U227" s="126"/>
      <c r="V227" s="126"/>
    </row>
    <row r="228" customHeight="1" spans="6:22">
      <c r="F228" s="126"/>
      <c r="G228" s="126"/>
      <c r="H228" s="126"/>
      <c r="I228" s="126"/>
      <c r="J228" s="126"/>
      <c r="K228" s="126"/>
      <c r="L228" s="126"/>
      <c r="M228" s="126"/>
      <c r="N228" s="126"/>
      <c r="O228" s="126"/>
      <c r="P228" s="126"/>
      <c r="Q228" s="126"/>
      <c r="R228" s="126"/>
      <c r="S228" s="126"/>
      <c r="T228" s="126"/>
      <c r="U228" s="126"/>
      <c r="V228" s="126"/>
    </row>
    <row r="229" customHeight="1" spans="6:22">
      <c r="F229" s="126"/>
      <c r="G229" s="126"/>
      <c r="H229" s="126"/>
      <c r="I229" s="126"/>
      <c r="J229" s="126"/>
      <c r="K229" s="126"/>
      <c r="L229" s="126"/>
      <c r="M229" s="126"/>
      <c r="N229" s="126"/>
      <c r="O229" s="126"/>
      <c r="P229" s="126"/>
      <c r="Q229" s="126"/>
      <c r="R229" s="126"/>
      <c r="S229" s="126"/>
      <c r="T229" s="126"/>
      <c r="U229" s="126"/>
      <c r="V229" s="126"/>
    </row>
    <row r="230" customHeight="1" spans="6:22">
      <c r="F230" s="126"/>
      <c r="G230" s="126"/>
      <c r="H230" s="126"/>
      <c r="I230" s="126"/>
      <c r="J230" s="126"/>
      <c r="K230" s="126"/>
      <c r="L230" s="126"/>
      <c r="M230" s="126"/>
      <c r="N230" s="126"/>
      <c r="O230" s="126"/>
      <c r="P230" s="126"/>
      <c r="Q230" s="126"/>
      <c r="R230" s="126"/>
      <c r="S230" s="126"/>
      <c r="T230" s="126"/>
      <c r="U230" s="126"/>
      <c r="V230" s="126"/>
    </row>
    <row r="231" customHeight="1" spans="6:22">
      <c r="F231" s="126"/>
      <c r="G231" s="126"/>
      <c r="H231" s="126"/>
      <c r="I231" s="126"/>
      <c r="J231" s="126"/>
      <c r="K231" s="126"/>
      <c r="L231" s="126"/>
      <c r="M231" s="126"/>
      <c r="N231" s="126"/>
      <c r="O231" s="126"/>
      <c r="P231" s="126"/>
      <c r="Q231" s="126"/>
      <c r="R231" s="126"/>
      <c r="S231" s="126"/>
      <c r="T231" s="126"/>
      <c r="U231" s="126"/>
      <c r="V231" s="126"/>
    </row>
    <row r="232" customHeight="1" spans="6:22">
      <c r="F232" s="126"/>
      <c r="G232" s="126"/>
      <c r="H232" s="126"/>
      <c r="I232" s="126"/>
      <c r="J232" s="126"/>
      <c r="K232" s="126"/>
      <c r="L232" s="126"/>
      <c r="M232" s="126"/>
      <c r="N232" s="126"/>
      <c r="O232" s="126"/>
      <c r="P232" s="126"/>
      <c r="Q232" s="126"/>
      <c r="R232" s="126"/>
      <c r="S232" s="126"/>
      <c r="T232" s="126"/>
      <c r="U232" s="126"/>
      <c r="V232" s="126"/>
    </row>
    <row r="233" customHeight="1" spans="6:22">
      <c r="F233" s="126"/>
      <c r="G233" s="126"/>
      <c r="H233" s="126"/>
      <c r="I233" s="126"/>
      <c r="J233" s="126"/>
      <c r="K233" s="126"/>
      <c r="L233" s="126"/>
      <c r="M233" s="126"/>
      <c r="N233" s="126"/>
      <c r="O233" s="126"/>
      <c r="P233" s="126"/>
      <c r="Q233" s="126"/>
      <c r="R233" s="126"/>
      <c r="S233" s="126"/>
      <c r="T233" s="126"/>
      <c r="U233" s="126"/>
      <c r="V233" s="126"/>
    </row>
    <row r="234" customHeight="1" spans="6:22">
      <c r="F234" s="126"/>
      <c r="G234" s="126"/>
      <c r="H234" s="126"/>
      <c r="I234" s="126"/>
      <c r="J234" s="126"/>
      <c r="K234" s="126"/>
      <c r="L234" s="126"/>
      <c r="M234" s="126"/>
      <c r="N234" s="126"/>
      <c r="O234" s="126"/>
      <c r="P234" s="126"/>
      <c r="Q234" s="126"/>
      <c r="R234" s="126"/>
      <c r="S234" s="126"/>
      <c r="T234" s="126"/>
      <c r="U234" s="126"/>
      <c r="V234" s="126"/>
    </row>
    <row r="235" customHeight="1" spans="6:22">
      <c r="F235" s="126"/>
      <c r="G235" s="126"/>
      <c r="H235" s="126"/>
      <c r="I235" s="126"/>
      <c r="J235" s="126"/>
      <c r="K235" s="126"/>
      <c r="L235" s="126"/>
      <c r="M235" s="126"/>
      <c r="N235" s="126"/>
      <c r="O235" s="126"/>
      <c r="P235" s="126"/>
      <c r="Q235" s="126"/>
      <c r="R235" s="126"/>
      <c r="S235" s="126"/>
      <c r="T235" s="126"/>
      <c r="U235" s="126"/>
      <c r="V235" s="126"/>
    </row>
    <row r="236" customHeight="1" spans="6:22">
      <c r="F236" s="126"/>
      <c r="G236" s="126"/>
      <c r="H236" s="126"/>
      <c r="I236" s="126"/>
      <c r="J236" s="126"/>
      <c r="K236" s="126"/>
      <c r="L236" s="126"/>
      <c r="M236" s="126"/>
      <c r="N236" s="126"/>
      <c r="O236" s="126"/>
      <c r="P236" s="126"/>
      <c r="Q236" s="126"/>
      <c r="R236" s="126"/>
      <c r="S236" s="126"/>
      <c r="T236" s="126"/>
      <c r="U236" s="126"/>
      <c r="V236" s="126"/>
    </row>
    <row r="237" customHeight="1" spans="6:22">
      <c r="F237" s="126"/>
      <c r="G237" s="126"/>
      <c r="H237" s="126"/>
      <c r="I237" s="126"/>
      <c r="J237" s="126"/>
      <c r="K237" s="126"/>
      <c r="L237" s="126"/>
      <c r="M237" s="126"/>
      <c r="N237" s="126"/>
      <c r="O237" s="126"/>
      <c r="P237" s="126"/>
      <c r="Q237" s="126"/>
      <c r="R237" s="126"/>
      <c r="S237" s="126"/>
      <c r="T237" s="126"/>
      <c r="U237" s="126"/>
      <c r="V237" s="126"/>
    </row>
    <row r="238" customHeight="1" spans="6:22">
      <c r="F238" s="126"/>
      <c r="G238" s="126"/>
      <c r="H238" s="126"/>
      <c r="I238" s="126"/>
      <c r="J238" s="126"/>
      <c r="K238" s="126"/>
      <c r="L238" s="126"/>
      <c r="M238" s="126"/>
      <c r="N238" s="126"/>
      <c r="O238" s="126"/>
      <c r="P238" s="126"/>
      <c r="Q238" s="126"/>
      <c r="R238" s="126"/>
      <c r="S238" s="126"/>
      <c r="T238" s="126"/>
      <c r="U238" s="126"/>
      <c r="V238" s="126"/>
    </row>
    <row r="239" customHeight="1" spans="6:22">
      <c r="F239" s="126"/>
      <c r="G239" s="126"/>
      <c r="H239" s="126"/>
      <c r="I239" s="126"/>
      <c r="J239" s="126"/>
      <c r="K239" s="126"/>
      <c r="L239" s="126"/>
      <c r="M239" s="126"/>
      <c r="N239" s="126"/>
      <c r="O239" s="126"/>
      <c r="P239" s="126"/>
      <c r="Q239" s="126"/>
      <c r="R239" s="126"/>
      <c r="S239" s="126"/>
      <c r="T239" s="126"/>
      <c r="U239" s="126"/>
      <c r="V239" s="126"/>
    </row>
    <row r="240" customHeight="1" spans="6:22">
      <c r="F240" s="126"/>
      <c r="G240" s="126"/>
      <c r="H240" s="126"/>
      <c r="I240" s="126"/>
      <c r="J240" s="126"/>
      <c r="K240" s="126"/>
      <c r="L240" s="126"/>
      <c r="M240" s="126"/>
      <c r="N240" s="126"/>
      <c r="O240" s="126"/>
      <c r="P240" s="126"/>
      <c r="Q240" s="126"/>
      <c r="R240" s="126"/>
      <c r="S240" s="126"/>
      <c r="T240" s="126"/>
      <c r="U240" s="126"/>
      <c r="V240" s="126"/>
    </row>
    <row r="241" customHeight="1" spans="6:22">
      <c r="F241" s="126"/>
      <c r="G241" s="126"/>
      <c r="H241" s="126"/>
      <c r="I241" s="126"/>
      <c r="J241" s="126"/>
      <c r="K241" s="126"/>
      <c r="L241" s="126"/>
      <c r="M241" s="126"/>
      <c r="N241" s="126"/>
      <c r="O241" s="126"/>
      <c r="P241" s="126"/>
      <c r="Q241" s="126"/>
      <c r="R241" s="126"/>
      <c r="S241" s="126"/>
      <c r="T241" s="126"/>
      <c r="U241" s="126"/>
      <c r="V241" s="126"/>
    </row>
    <row r="242" customHeight="1" spans="6:22">
      <c r="F242" s="126"/>
      <c r="G242" s="126"/>
      <c r="H242" s="126"/>
      <c r="I242" s="126"/>
      <c r="J242" s="126"/>
      <c r="K242" s="126"/>
      <c r="L242" s="126"/>
      <c r="M242" s="126"/>
      <c r="N242" s="126"/>
      <c r="O242" s="126"/>
      <c r="P242" s="126"/>
      <c r="Q242" s="126"/>
      <c r="R242" s="126"/>
      <c r="S242" s="126"/>
      <c r="T242" s="126"/>
      <c r="U242" s="126"/>
      <c r="V242" s="126"/>
    </row>
    <row r="243" customHeight="1" spans="6:22">
      <c r="F243" s="126"/>
      <c r="G243" s="126"/>
      <c r="H243" s="126"/>
      <c r="I243" s="126"/>
      <c r="J243" s="126"/>
      <c r="K243" s="126"/>
      <c r="L243" s="126"/>
      <c r="M243" s="126"/>
      <c r="N243" s="126"/>
      <c r="O243" s="126"/>
      <c r="P243" s="126"/>
      <c r="Q243" s="126"/>
      <c r="R243" s="126"/>
      <c r="S243" s="126"/>
      <c r="T243" s="126"/>
      <c r="U243" s="126"/>
      <c r="V243" s="126"/>
    </row>
    <row r="244" customHeight="1" spans="6:22">
      <c r="F244" s="126"/>
      <c r="G244" s="126"/>
      <c r="H244" s="126"/>
      <c r="I244" s="126"/>
      <c r="J244" s="126"/>
      <c r="K244" s="126"/>
      <c r="L244" s="126"/>
      <c r="M244" s="126"/>
      <c r="N244" s="126"/>
      <c r="O244" s="126"/>
      <c r="P244" s="126"/>
      <c r="Q244" s="126"/>
      <c r="R244" s="126"/>
      <c r="S244" s="126"/>
      <c r="T244" s="126"/>
      <c r="U244" s="126"/>
      <c r="V244" s="126"/>
    </row>
    <row r="245" customHeight="1" spans="6:22">
      <c r="F245" s="126"/>
      <c r="G245" s="126"/>
      <c r="H245" s="126"/>
      <c r="I245" s="126"/>
      <c r="J245" s="126"/>
      <c r="K245" s="126"/>
      <c r="L245" s="126"/>
      <c r="M245" s="126"/>
      <c r="N245" s="126"/>
      <c r="O245" s="126"/>
      <c r="P245" s="126"/>
      <c r="Q245" s="126"/>
      <c r="R245" s="126"/>
      <c r="S245" s="126"/>
      <c r="T245" s="126"/>
      <c r="U245" s="126"/>
      <c r="V245" s="126"/>
    </row>
    <row r="246" customHeight="1" spans="6:22">
      <c r="F246" s="126"/>
      <c r="G246" s="126"/>
      <c r="H246" s="126"/>
      <c r="I246" s="126"/>
      <c r="J246" s="126"/>
      <c r="K246" s="126"/>
      <c r="L246" s="126"/>
      <c r="M246" s="126"/>
      <c r="N246" s="126"/>
      <c r="O246" s="126"/>
      <c r="P246" s="126"/>
      <c r="Q246" s="126"/>
      <c r="R246" s="126"/>
      <c r="S246" s="126"/>
      <c r="T246" s="126"/>
      <c r="U246" s="126"/>
      <c r="V246" s="126"/>
    </row>
    <row r="247" customHeight="1" spans="6:22">
      <c r="F247" s="126"/>
      <c r="G247" s="126"/>
      <c r="H247" s="126"/>
      <c r="I247" s="126"/>
      <c r="J247" s="126"/>
      <c r="K247" s="126"/>
      <c r="L247" s="126"/>
      <c r="M247" s="126"/>
      <c r="N247" s="126"/>
      <c r="O247" s="126"/>
      <c r="P247" s="126"/>
      <c r="Q247" s="126"/>
      <c r="R247" s="126"/>
      <c r="S247" s="126"/>
      <c r="T247" s="126"/>
      <c r="U247" s="126"/>
      <c r="V247" s="126"/>
    </row>
    <row r="248" customHeight="1" spans="6:22">
      <c r="F248" s="126"/>
      <c r="G248" s="126"/>
      <c r="H248" s="126"/>
      <c r="I248" s="126"/>
      <c r="J248" s="126"/>
      <c r="K248" s="126"/>
      <c r="L248" s="126"/>
      <c r="M248" s="126"/>
      <c r="N248" s="126"/>
      <c r="O248" s="126"/>
      <c r="P248" s="126"/>
      <c r="Q248" s="126"/>
      <c r="R248" s="126"/>
      <c r="S248" s="126"/>
      <c r="T248" s="126"/>
      <c r="U248" s="126"/>
      <c r="V248" s="126"/>
    </row>
    <row r="249" customHeight="1" spans="6:22">
      <c r="F249" s="126"/>
      <c r="G249" s="126"/>
      <c r="H249" s="126"/>
      <c r="I249" s="126"/>
      <c r="J249" s="126"/>
      <c r="K249" s="126"/>
      <c r="L249" s="126"/>
      <c r="M249" s="126"/>
      <c r="N249" s="126"/>
      <c r="O249" s="126"/>
      <c r="P249" s="126"/>
      <c r="Q249" s="126"/>
      <c r="R249" s="126"/>
      <c r="S249" s="126"/>
      <c r="T249" s="126"/>
      <c r="U249" s="126"/>
      <c r="V249" s="126"/>
    </row>
    <row r="250" customHeight="1" spans="6:22">
      <c r="F250" s="126"/>
      <c r="G250" s="126"/>
      <c r="H250" s="126"/>
      <c r="I250" s="126"/>
      <c r="J250" s="126"/>
      <c r="K250" s="126"/>
      <c r="L250" s="126"/>
      <c r="M250" s="126"/>
      <c r="N250" s="126"/>
      <c r="O250" s="126"/>
      <c r="P250" s="126"/>
      <c r="Q250" s="126"/>
      <c r="R250" s="126"/>
      <c r="S250" s="126"/>
      <c r="T250" s="126"/>
      <c r="U250" s="126"/>
      <c r="V250" s="126"/>
    </row>
    <row r="251" customHeight="1" spans="6:22">
      <c r="F251" s="126"/>
      <c r="G251" s="126"/>
      <c r="H251" s="126"/>
      <c r="I251" s="126"/>
      <c r="J251" s="126"/>
      <c r="K251" s="126"/>
      <c r="L251" s="126"/>
      <c r="M251" s="126"/>
      <c r="N251" s="126"/>
      <c r="O251" s="126"/>
      <c r="P251" s="126"/>
      <c r="Q251" s="126"/>
      <c r="R251" s="126"/>
      <c r="S251" s="126"/>
      <c r="T251" s="126"/>
      <c r="U251" s="126"/>
      <c r="V251" s="126"/>
    </row>
    <row r="252" customHeight="1" spans="6:22">
      <c r="F252" s="126"/>
      <c r="G252" s="126"/>
      <c r="H252" s="126"/>
      <c r="I252" s="126"/>
      <c r="J252" s="126"/>
      <c r="K252" s="126"/>
      <c r="L252" s="126"/>
      <c r="M252" s="126"/>
      <c r="N252" s="126"/>
      <c r="O252" s="126"/>
      <c r="P252" s="126"/>
      <c r="Q252" s="126"/>
      <c r="R252" s="126"/>
      <c r="S252" s="126"/>
      <c r="T252" s="126"/>
      <c r="U252" s="126"/>
      <c r="V252" s="126"/>
    </row>
    <row r="253" customHeight="1" spans="6:22">
      <c r="F253" s="126"/>
      <c r="G253" s="126"/>
      <c r="H253" s="126"/>
      <c r="I253" s="126"/>
      <c r="J253" s="126"/>
      <c r="K253" s="126"/>
      <c r="L253" s="126"/>
      <c r="M253" s="126"/>
      <c r="N253" s="126"/>
      <c r="O253" s="126"/>
      <c r="P253" s="126"/>
      <c r="Q253" s="126"/>
      <c r="R253" s="126"/>
      <c r="S253" s="126"/>
      <c r="T253" s="126"/>
      <c r="U253" s="126"/>
      <c r="V253" s="126"/>
    </row>
    <row r="254" customHeight="1" spans="6:22">
      <c r="F254" s="126"/>
      <c r="G254" s="126"/>
      <c r="H254" s="126"/>
      <c r="I254" s="126"/>
      <c r="J254" s="126"/>
      <c r="K254" s="126"/>
      <c r="L254" s="126"/>
      <c r="M254" s="126"/>
      <c r="N254" s="126"/>
      <c r="O254" s="126"/>
      <c r="P254" s="126"/>
      <c r="Q254" s="126"/>
      <c r="R254" s="126"/>
      <c r="S254" s="126"/>
      <c r="T254" s="126"/>
      <c r="U254" s="126"/>
      <c r="V254" s="126"/>
    </row>
    <row r="255" customHeight="1" spans="6:22">
      <c r="F255" s="126"/>
      <c r="G255" s="126"/>
      <c r="H255" s="126"/>
      <c r="I255" s="126"/>
      <c r="J255" s="126"/>
      <c r="K255" s="126"/>
      <c r="L255" s="126"/>
      <c r="M255" s="126"/>
      <c r="N255" s="126"/>
      <c r="O255" s="126"/>
      <c r="P255" s="126"/>
      <c r="Q255" s="126"/>
      <c r="R255" s="126"/>
      <c r="S255" s="126"/>
      <c r="T255" s="126"/>
      <c r="U255" s="126"/>
      <c r="V255" s="126"/>
    </row>
    <row r="256" customHeight="1" spans="6:22">
      <c r="F256" s="126"/>
      <c r="G256" s="126"/>
      <c r="H256" s="126"/>
      <c r="I256" s="126"/>
      <c r="J256" s="126"/>
      <c r="K256" s="126"/>
      <c r="L256" s="126"/>
      <c r="M256" s="126"/>
      <c r="N256" s="126"/>
      <c r="O256" s="126"/>
      <c r="P256" s="126"/>
      <c r="Q256" s="126"/>
      <c r="R256" s="126"/>
      <c r="S256" s="126"/>
      <c r="T256" s="126"/>
      <c r="U256" s="126"/>
      <c r="V256" s="126"/>
    </row>
    <row r="257" customHeight="1" spans="6:22">
      <c r="F257" s="126"/>
      <c r="G257" s="126"/>
      <c r="H257" s="126"/>
      <c r="I257" s="126"/>
      <c r="J257" s="126"/>
      <c r="K257" s="126"/>
      <c r="L257" s="126"/>
      <c r="M257" s="126"/>
      <c r="N257" s="126"/>
      <c r="O257" s="126"/>
      <c r="P257" s="126"/>
      <c r="Q257" s="126"/>
      <c r="R257" s="126"/>
      <c r="S257" s="126"/>
      <c r="T257" s="126"/>
      <c r="U257" s="126"/>
      <c r="V257" s="126"/>
    </row>
    <row r="258" customHeight="1" spans="6:22">
      <c r="F258" s="126"/>
      <c r="G258" s="126"/>
      <c r="H258" s="126"/>
      <c r="I258" s="126"/>
      <c r="J258" s="126"/>
      <c r="K258" s="126"/>
      <c r="L258" s="126"/>
      <c r="M258" s="126"/>
      <c r="N258" s="126"/>
      <c r="O258" s="126"/>
      <c r="P258" s="126"/>
      <c r="Q258" s="126"/>
      <c r="R258" s="126"/>
      <c r="S258" s="126"/>
      <c r="T258" s="126"/>
      <c r="U258" s="126"/>
      <c r="V258" s="126"/>
    </row>
    <row r="259" customHeight="1" spans="6:22">
      <c r="F259" s="126"/>
      <c r="G259" s="126"/>
      <c r="H259" s="126"/>
      <c r="I259" s="126"/>
      <c r="J259" s="126"/>
      <c r="K259" s="126"/>
      <c r="L259" s="126"/>
      <c r="M259" s="126"/>
      <c r="N259" s="126"/>
      <c r="O259" s="126"/>
      <c r="P259" s="126"/>
      <c r="Q259" s="126"/>
      <c r="R259" s="126"/>
      <c r="S259" s="126"/>
      <c r="T259" s="126"/>
      <c r="U259" s="126"/>
      <c r="V259" s="126"/>
    </row>
    <row r="260" customHeight="1" spans="6:22">
      <c r="F260" s="126"/>
      <c r="G260" s="126"/>
      <c r="H260" s="126"/>
      <c r="I260" s="126"/>
      <c r="J260" s="126"/>
      <c r="K260" s="126"/>
      <c r="L260" s="126"/>
      <c r="M260" s="126"/>
      <c r="N260" s="126"/>
      <c r="O260" s="126"/>
      <c r="P260" s="126"/>
      <c r="Q260" s="126"/>
      <c r="R260" s="126"/>
      <c r="S260" s="126"/>
      <c r="T260" s="126"/>
      <c r="U260" s="126"/>
      <c r="V260" s="126"/>
    </row>
    <row r="261" customHeight="1" spans="6:22">
      <c r="F261" s="126"/>
      <c r="G261" s="126"/>
      <c r="H261" s="126"/>
      <c r="I261" s="126"/>
      <c r="J261" s="126"/>
      <c r="K261" s="126"/>
      <c r="L261" s="126"/>
      <c r="M261" s="126"/>
      <c r="N261" s="126"/>
      <c r="O261" s="126"/>
      <c r="P261" s="126"/>
      <c r="Q261" s="126"/>
      <c r="R261" s="126"/>
      <c r="S261" s="126"/>
      <c r="T261" s="126"/>
      <c r="U261" s="126"/>
      <c r="V261" s="126"/>
    </row>
    <row r="262" customHeight="1" spans="6:22">
      <c r="F262" s="126"/>
      <c r="G262" s="126"/>
      <c r="H262" s="126"/>
      <c r="I262" s="126"/>
      <c r="J262" s="126"/>
      <c r="K262" s="126"/>
      <c r="L262" s="126"/>
      <c r="M262" s="126"/>
      <c r="N262" s="126"/>
      <c r="O262" s="126"/>
      <c r="P262" s="126"/>
      <c r="Q262" s="126"/>
      <c r="R262" s="126"/>
      <c r="S262" s="126"/>
      <c r="T262" s="126"/>
      <c r="U262" s="126"/>
      <c r="V262" s="126"/>
    </row>
    <row r="263" customHeight="1" spans="6:22">
      <c r="F263" s="126"/>
      <c r="G263" s="126"/>
      <c r="H263" s="126"/>
      <c r="I263" s="126"/>
      <c r="J263" s="126"/>
      <c r="K263" s="126"/>
      <c r="L263" s="126"/>
      <c r="M263" s="126"/>
      <c r="N263" s="126"/>
      <c r="O263" s="126"/>
      <c r="P263" s="126"/>
      <c r="Q263" s="126"/>
      <c r="R263" s="126"/>
      <c r="S263" s="126"/>
      <c r="T263" s="126"/>
      <c r="U263" s="126"/>
      <c r="V263" s="126"/>
    </row>
    <row r="264" customHeight="1" spans="6:22">
      <c r="F264" s="126"/>
      <c r="G264" s="126"/>
      <c r="H264" s="126"/>
      <c r="I264" s="126"/>
      <c r="J264" s="126"/>
      <c r="K264" s="126"/>
      <c r="L264" s="126"/>
      <c r="M264" s="126"/>
      <c r="N264" s="126"/>
      <c r="O264" s="126"/>
      <c r="P264" s="126"/>
      <c r="Q264" s="126"/>
      <c r="R264" s="126"/>
      <c r="S264" s="126"/>
      <c r="T264" s="126"/>
      <c r="U264" s="126"/>
      <c r="V264" s="126"/>
    </row>
    <row r="265" customHeight="1" spans="6:22">
      <c r="F265" s="126"/>
      <c r="G265" s="126"/>
      <c r="H265" s="126"/>
      <c r="I265" s="126"/>
      <c r="J265" s="126"/>
      <c r="K265" s="126"/>
      <c r="L265" s="126"/>
      <c r="M265" s="126"/>
      <c r="N265" s="126"/>
      <c r="O265" s="126"/>
      <c r="P265" s="126"/>
      <c r="Q265" s="126"/>
      <c r="R265" s="126"/>
      <c r="S265" s="126"/>
      <c r="T265" s="126"/>
      <c r="U265" s="126"/>
      <c r="V265" s="126"/>
    </row>
    <row r="266" customHeight="1" spans="6:22">
      <c r="F266" s="126"/>
      <c r="G266" s="126"/>
      <c r="H266" s="126"/>
      <c r="I266" s="126"/>
      <c r="J266" s="126"/>
      <c r="K266" s="126"/>
      <c r="L266" s="126"/>
      <c r="M266" s="126"/>
      <c r="N266" s="126"/>
      <c r="O266" s="126"/>
      <c r="P266" s="126"/>
      <c r="Q266" s="126"/>
      <c r="R266" s="126"/>
      <c r="S266" s="126"/>
      <c r="T266" s="126"/>
      <c r="U266" s="126"/>
      <c r="V266" s="126"/>
    </row>
    <row r="267" customHeight="1" spans="6:22">
      <c r="F267" s="126"/>
      <c r="G267" s="126"/>
      <c r="H267" s="126"/>
      <c r="I267" s="126"/>
      <c r="J267" s="126"/>
      <c r="K267" s="126"/>
      <c r="L267" s="126"/>
      <c r="M267" s="126"/>
      <c r="N267" s="126"/>
      <c r="O267" s="126"/>
      <c r="P267" s="126"/>
      <c r="Q267" s="126"/>
      <c r="R267" s="126"/>
      <c r="S267" s="126"/>
      <c r="T267" s="126"/>
      <c r="U267" s="126"/>
      <c r="V267" s="126"/>
    </row>
    <row r="268" customHeight="1" spans="6:22">
      <c r="F268" s="126"/>
      <c r="G268" s="126"/>
      <c r="H268" s="126"/>
      <c r="I268" s="126"/>
      <c r="J268" s="126"/>
      <c r="K268" s="126"/>
      <c r="L268" s="126"/>
      <c r="M268" s="126"/>
      <c r="N268" s="126"/>
      <c r="O268" s="126"/>
      <c r="P268" s="126"/>
      <c r="Q268" s="126"/>
      <c r="R268" s="126"/>
      <c r="S268" s="126"/>
      <c r="T268" s="126"/>
      <c r="U268" s="126"/>
      <c r="V268" s="126"/>
    </row>
    <row r="269" customHeight="1" spans="6:22">
      <c r="F269" s="126"/>
      <c r="G269" s="126"/>
      <c r="H269" s="126"/>
      <c r="I269" s="126"/>
      <c r="J269" s="126"/>
      <c r="K269" s="126"/>
      <c r="L269" s="126"/>
      <c r="M269" s="126"/>
      <c r="N269" s="126"/>
      <c r="O269" s="126"/>
      <c r="P269" s="126"/>
      <c r="Q269" s="126"/>
      <c r="R269" s="126"/>
      <c r="S269" s="126"/>
      <c r="T269" s="126"/>
      <c r="U269" s="126"/>
      <c r="V269" s="126"/>
    </row>
    <row r="270" customHeight="1" spans="6:22">
      <c r="F270" s="126"/>
      <c r="G270" s="126"/>
      <c r="H270" s="126"/>
      <c r="I270" s="126"/>
      <c r="J270" s="126"/>
      <c r="K270" s="126"/>
      <c r="L270" s="126"/>
      <c r="M270" s="126"/>
      <c r="N270" s="126"/>
      <c r="O270" s="126"/>
      <c r="P270" s="126"/>
      <c r="Q270" s="126"/>
      <c r="R270" s="126"/>
      <c r="S270" s="126"/>
      <c r="T270" s="126"/>
      <c r="U270" s="126"/>
      <c r="V270" s="126"/>
    </row>
    <row r="271" customHeight="1" spans="6:22">
      <c r="F271" s="126"/>
      <c r="G271" s="126"/>
      <c r="H271" s="126"/>
      <c r="I271" s="126"/>
      <c r="J271" s="126"/>
      <c r="K271" s="126"/>
      <c r="L271" s="126"/>
      <c r="M271" s="126"/>
      <c r="N271" s="126"/>
      <c r="O271" s="126"/>
      <c r="P271" s="126"/>
      <c r="Q271" s="126"/>
      <c r="R271" s="126"/>
      <c r="S271" s="126"/>
      <c r="T271" s="126"/>
      <c r="U271" s="126"/>
      <c r="V271" s="126"/>
    </row>
    <row r="272" customHeight="1" spans="6:22">
      <c r="F272" s="126"/>
      <c r="G272" s="126"/>
      <c r="H272" s="126"/>
      <c r="I272" s="126"/>
      <c r="J272" s="126"/>
      <c r="K272" s="126"/>
      <c r="L272" s="126"/>
      <c r="M272" s="126"/>
      <c r="N272" s="126"/>
      <c r="O272" s="126"/>
      <c r="P272" s="126"/>
      <c r="Q272" s="126"/>
      <c r="R272" s="126"/>
      <c r="S272" s="126"/>
      <c r="T272" s="126"/>
      <c r="U272" s="126"/>
      <c r="V272" s="126"/>
    </row>
    <row r="273" customHeight="1" spans="6:22">
      <c r="F273" s="126"/>
      <c r="G273" s="126"/>
      <c r="H273" s="126"/>
      <c r="I273" s="126"/>
      <c r="J273" s="126"/>
      <c r="K273" s="126"/>
      <c r="L273" s="126"/>
      <c r="M273" s="126"/>
      <c r="N273" s="126"/>
      <c r="O273" s="126"/>
      <c r="P273" s="126"/>
      <c r="Q273" s="126"/>
      <c r="R273" s="126"/>
      <c r="S273" s="126"/>
      <c r="T273" s="126"/>
      <c r="U273" s="126"/>
      <c r="V273" s="126"/>
    </row>
    <row r="274" customHeight="1" spans="6:22">
      <c r="F274" s="126"/>
      <c r="G274" s="126"/>
      <c r="H274" s="126"/>
      <c r="I274" s="126"/>
      <c r="J274" s="126"/>
      <c r="K274" s="126"/>
      <c r="L274" s="126"/>
      <c r="M274" s="126"/>
      <c r="N274" s="126"/>
      <c r="O274" s="126"/>
      <c r="P274" s="126"/>
      <c r="Q274" s="126"/>
      <c r="R274" s="126"/>
      <c r="S274" s="126"/>
      <c r="T274" s="126"/>
      <c r="U274" s="126"/>
      <c r="V274" s="126"/>
    </row>
    <row r="275" customHeight="1" spans="6:22">
      <c r="F275" s="126"/>
      <c r="G275" s="126"/>
      <c r="H275" s="126"/>
      <c r="I275" s="126"/>
      <c r="J275" s="126"/>
      <c r="K275" s="126"/>
      <c r="L275" s="126"/>
      <c r="M275" s="126"/>
      <c r="N275" s="126"/>
      <c r="O275" s="126"/>
      <c r="P275" s="126"/>
      <c r="Q275" s="126"/>
      <c r="R275" s="126"/>
      <c r="S275" s="126"/>
      <c r="T275" s="126"/>
      <c r="U275" s="126"/>
      <c r="V275" s="126"/>
    </row>
    <row r="276" customHeight="1" spans="6:22">
      <c r="F276" s="126"/>
      <c r="G276" s="126"/>
      <c r="H276" s="126"/>
      <c r="I276" s="126"/>
      <c r="J276" s="126"/>
      <c r="K276" s="126"/>
      <c r="L276" s="126"/>
      <c r="M276" s="126"/>
      <c r="N276" s="126"/>
      <c r="O276" s="126"/>
      <c r="P276" s="126"/>
      <c r="Q276" s="126"/>
      <c r="R276" s="126"/>
      <c r="S276" s="126"/>
      <c r="T276" s="126"/>
      <c r="U276" s="126"/>
      <c r="V276" s="126"/>
    </row>
    <row r="277" customHeight="1" spans="6:22">
      <c r="F277" s="126"/>
      <c r="G277" s="126"/>
      <c r="H277" s="126"/>
      <c r="I277" s="126"/>
      <c r="J277" s="126"/>
      <c r="K277" s="126"/>
      <c r="L277" s="126"/>
      <c r="M277" s="126"/>
      <c r="N277" s="126"/>
      <c r="O277" s="126"/>
      <c r="P277" s="126"/>
      <c r="Q277" s="126"/>
      <c r="R277" s="126"/>
      <c r="S277" s="126"/>
      <c r="T277" s="126"/>
      <c r="U277" s="126"/>
      <c r="V277" s="126"/>
    </row>
    <row r="278" customHeight="1" spans="6:22">
      <c r="F278" s="126"/>
      <c r="G278" s="126"/>
      <c r="H278" s="126"/>
      <c r="I278" s="126"/>
      <c r="J278" s="126"/>
      <c r="K278" s="126"/>
      <c r="L278" s="126"/>
      <c r="M278" s="126"/>
      <c r="N278" s="126"/>
      <c r="O278" s="126"/>
      <c r="P278" s="126"/>
      <c r="Q278" s="126"/>
      <c r="R278" s="126"/>
      <c r="S278" s="126"/>
      <c r="T278" s="126"/>
      <c r="U278" s="126"/>
      <c r="V278" s="126"/>
    </row>
    <row r="279" customHeight="1" spans="6:22">
      <c r="F279" s="126"/>
      <c r="G279" s="126"/>
      <c r="H279" s="126"/>
      <c r="I279" s="126"/>
      <c r="J279" s="126"/>
      <c r="K279" s="126"/>
      <c r="L279" s="126"/>
      <c r="M279" s="126"/>
      <c r="N279" s="126"/>
      <c r="O279" s="126"/>
      <c r="P279" s="126"/>
      <c r="Q279" s="126"/>
      <c r="R279" s="126"/>
      <c r="S279" s="126"/>
      <c r="T279" s="126"/>
      <c r="U279" s="126"/>
      <c r="V279" s="126"/>
    </row>
    <row r="280" customHeight="1" spans="6:22">
      <c r="F280" s="126"/>
      <c r="G280" s="126"/>
      <c r="H280" s="126"/>
      <c r="I280" s="126"/>
      <c r="J280" s="126"/>
      <c r="K280" s="126"/>
      <c r="L280" s="126"/>
      <c r="M280" s="126"/>
      <c r="N280" s="126"/>
      <c r="O280" s="126"/>
      <c r="P280" s="126"/>
      <c r="Q280" s="126"/>
      <c r="R280" s="126"/>
      <c r="S280" s="126"/>
      <c r="T280" s="126"/>
      <c r="U280" s="126"/>
      <c r="V280" s="126"/>
    </row>
    <row r="281" customHeight="1" spans="6:22">
      <c r="F281" s="126"/>
      <c r="G281" s="126"/>
      <c r="H281" s="126"/>
      <c r="I281" s="126"/>
      <c r="J281" s="126"/>
      <c r="K281" s="126"/>
      <c r="L281" s="126"/>
      <c r="M281" s="126"/>
      <c r="N281" s="126"/>
      <c r="O281" s="126"/>
      <c r="P281" s="126"/>
      <c r="Q281" s="126"/>
      <c r="R281" s="126"/>
      <c r="S281" s="126"/>
      <c r="T281" s="126"/>
      <c r="U281" s="126"/>
      <c r="V281" s="126"/>
    </row>
    <row r="282" customHeight="1" spans="6:22">
      <c r="F282" s="126"/>
      <c r="G282" s="126"/>
      <c r="H282" s="126"/>
      <c r="I282" s="126"/>
      <c r="J282" s="126"/>
      <c r="K282" s="126"/>
      <c r="L282" s="126"/>
      <c r="M282" s="126"/>
      <c r="N282" s="126"/>
      <c r="O282" s="126"/>
      <c r="P282" s="126"/>
      <c r="Q282" s="126"/>
      <c r="R282" s="126"/>
      <c r="S282" s="126"/>
      <c r="T282" s="126"/>
      <c r="U282" s="126"/>
      <c r="V282" s="126"/>
    </row>
    <row r="283" customHeight="1" spans="6:22">
      <c r="F283" s="126"/>
      <c r="G283" s="126"/>
      <c r="H283" s="126"/>
      <c r="I283" s="126"/>
      <c r="J283" s="126"/>
      <c r="K283" s="126"/>
      <c r="L283" s="126"/>
      <c r="M283" s="126"/>
      <c r="N283" s="126"/>
      <c r="O283" s="126"/>
      <c r="P283" s="126"/>
      <c r="Q283" s="126"/>
      <c r="R283" s="126"/>
      <c r="S283" s="126"/>
      <c r="T283" s="126"/>
      <c r="U283" s="126"/>
      <c r="V283" s="126"/>
    </row>
    <row r="284" customHeight="1" spans="6:22">
      <c r="F284" s="126"/>
      <c r="G284" s="126"/>
      <c r="H284" s="126"/>
      <c r="I284" s="126"/>
      <c r="J284" s="126"/>
      <c r="K284" s="126"/>
      <c r="L284" s="126"/>
      <c r="M284" s="126"/>
      <c r="N284" s="126"/>
      <c r="O284" s="126"/>
      <c r="P284" s="126"/>
      <c r="Q284" s="126"/>
      <c r="R284" s="126"/>
      <c r="S284" s="126"/>
      <c r="T284" s="126"/>
      <c r="U284" s="126"/>
      <c r="V284" s="126"/>
    </row>
    <row r="285" customHeight="1" spans="6:22">
      <c r="F285" s="126"/>
      <c r="G285" s="126"/>
      <c r="H285" s="126"/>
      <c r="I285" s="126"/>
      <c r="J285" s="126"/>
      <c r="K285" s="126"/>
      <c r="L285" s="126"/>
      <c r="M285" s="126"/>
      <c r="N285" s="126"/>
      <c r="O285" s="126"/>
      <c r="P285" s="126"/>
      <c r="Q285" s="126"/>
      <c r="R285" s="126"/>
      <c r="S285" s="126"/>
      <c r="T285" s="126"/>
      <c r="U285" s="126"/>
      <c r="V285" s="126"/>
    </row>
    <row r="286" customHeight="1" spans="6:22">
      <c r="F286" s="126"/>
      <c r="G286" s="126"/>
      <c r="H286" s="126"/>
      <c r="I286" s="126"/>
      <c r="J286" s="126"/>
      <c r="K286" s="126"/>
      <c r="L286" s="126"/>
      <c r="M286" s="126"/>
      <c r="N286" s="126"/>
      <c r="O286" s="126"/>
      <c r="P286" s="126"/>
      <c r="Q286" s="126"/>
      <c r="R286" s="126"/>
      <c r="S286" s="126"/>
      <c r="T286" s="126"/>
      <c r="U286" s="126"/>
      <c r="V286" s="126"/>
    </row>
    <row r="287" customHeight="1" spans="6:22">
      <c r="F287" s="126"/>
      <c r="G287" s="126"/>
      <c r="H287" s="126"/>
      <c r="I287" s="126"/>
      <c r="J287" s="126"/>
      <c r="K287" s="126"/>
      <c r="L287" s="126"/>
      <c r="M287" s="126"/>
      <c r="N287" s="126"/>
      <c r="O287" s="126"/>
      <c r="P287" s="126"/>
      <c r="Q287" s="126"/>
      <c r="R287" s="126"/>
      <c r="S287" s="126"/>
      <c r="T287" s="126"/>
      <c r="U287" s="126"/>
      <c r="V287" s="126"/>
    </row>
    <row r="288" customHeight="1" spans="6:22">
      <c r="F288" s="126"/>
      <c r="G288" s="126"/>
      <c r="H288" s="126"/>
      <c r="I288" s="126"/>
      <c r="J288" s="126"/>
      <c r="K288" s="126"/>
      <c r="L288" s="126"/>
      <c r="M288" s="126"/>
      <c r="N288" s="126"/>
      <c r="O288" s="126"/>
      <c r="P288" s="126"/>
      <c r="Q288" s="126"/>
      <c r="R288" s="126"/>
      <c r="S288" s="126"/>
      <c r="T288" s="126"/>
      <c r="U288" s="126"/>
      <c r="V288" s="126"/>
    </row>
    <row r="289" customHeight="1" spans="6:22">
      <c r="F289" s="126"/>
      <c r="G289" s="126"/>
      <c r="H289" s="126"/>
      <c r="I289" s="126"/>
      <c r="J289" s="126"/>
      <c r="K289" s="126"/>
      <c r="L289" s="126"/>
      <c r="M289" s="126"/>
      <c r="N289" s="126"/>
      <c r="O289" s="126"/>
      <c r="P289" s="126"/>
      <c r="Q289" s="126"/>
      <c r="R289" s="126"/>
      <c r="S289" s="126"/>
      <c r="T289" s="126"/>
      <c r="U289" s="126"/>
      <c r="V289" s="126"/>
    </row>
    <row r="290" customHeight="1" spans="6:22">
      <c r="F290" s="126"/>
      <c r="G290" s="126"/>
      <c r="H290" s="126"/>
      <c r="I290" s="126"/>
      <c r="J290" s="126"/>
      <c r="K290" s="126"/>
      <c r="L290" s="126"/>
      <c r="M290" s="126"/>
      <c r="N290" s="126"/>
      <c r="O290" s="126"/>
      <c r="P290" s="126"/>
      <c r="Q290" s="126"/>
      <c r="R290" s="126"/>
      <c r="S290" s="126"/>
      <c r="T290" s="126"/>
      <c r="U290" s="126"/>
      <c r="V290" s="126"/>
    </row>
    <row r="291" customHeight="1" spans="6:22">
      <c r="F291" s="126"/>
      <c r="G291" s="126"/>
      <c r="H291" s="126"/>
      <c r="I291" s="126"/>
      <c r="J291" s="126"/>
      <c r="K291" s="126"/>
      <c r="L291" s="126"/>
      <c r="M291" s="126"/>
      <c r="N291" s="126"/>
      <c r="O291" s="126"/>
      <c r="P291" s="126"/>
      <c r="Q291" s="126"/>
      <c r="R291" s="126"/>
      <c r="S291" s="126"/>
      <c r="T291" s="126"/>
      <c r="U291" s="126"/>
      <c r="V291" s="126"/>
    </row>
    <row r="292" customHeight="1" spans="6:22">
      <c r="F292" s="126"/>
      <c r="G292" s="126"/>
      <c r="H292" s="126"/>
      <c r="I292" s="126"/>
      <c r="J292" s="126"/>
      <c r="K292" s="126"/>
      <c r="L292" s="126"/>
      <c r="M292" s="126"/>
      <c r="N292" s="126"/>
      <c r="O292" s="126"/>
      <c r="P292" s="126"/>
      <c r="Q292" s="126"/>
      <c r="R292" s="126"/>
      <c r="S292" s="126"/>
      <c r="T292" s="126"/>
      <c r="U292" s="126"/>
      <c r="V292" s="126"/>
    </row>
    <row r="293" customHeight="1" spans="6:22">
      <c r="F293" s="126"/>
      <c r="G293" s="126"/>
      <c r="H293" s="126"/>
      <c r="I293" s="126"/>
      <c r="J293" s="126"/>
      <c r="K293" s="126"/>
      <c r="L293" s="126"/>
      <c r="M293" s="126"/>
      <c r="N293" s="126"/>
      <c r="O293" s="126"/>
      <c r="P293" s="126"/>
      <c r="Q293" s="126"/>
      <c r="R293" s="126"/>
      <c r="S293" s="126"/>
      <c r="T293" s="126"/>
      <c r="U293" s="126"/>
      <c r="V293" s="126"/>
    </row>
    <row r="294" customHeight="1" spans="6:22">
      <c r="F294" s="126"/>
      <c r="G294" s="126"/>
      <c r="H294" s="126"/>
      <c r="I294" s="126"/>
      <c r="J294" s="126"/>
      <c r="K294" s="126"/>
      <c r="L294" s="126"/>
      <c r="M294" s="126"/>
      <c r="N294" s="126"/>
      <c r="O294" s="126"/>
      <c r="P294" s="126"/>
      <c r="Q294" s="126"/>
      <c r="R294" s="126"/>
      <c r="S294" s="126"/>
      <c r="T294" s="126"/>
      <c r="U294" s="126"/>
      <c r="V294" s="126"/>
    </row>
    <row r="295" customHeight="1" spans="6:22">
      <c r="F295" s="126"/>
      <c r="G295" s="126"/>
      <c r="H295" s="126"/>
      <c r="I295" s="126"/>
      <c r="J295" s="126"/>
      <c r="K295" s="126"/>
      <c r="L295" s="126"/>
      <c r="M295" s="126"/>
      <c r="N295" s="126"/>
      <c r="O295" s="126"/>
      <c r="P295" s="126"/>
      <c r="Q295" s="126"/>
      <c r="R295" s="126"/>
      <c r="S295" s="126"/>
      <c r="T295" s="126"/>
      <c r="U295" s="126"/>
      <c r="V295" s="126"/>
    </row>
    <row r="296" customHeight="1" spans="6:22">
      <c r="F296" s="126"/>
      <c r="G296" s="126"/>
      <c r="H296" s="126"/>
      <c r="I296" s="126"/>
      <c r="J296" s="126"/>
      <c r="K296" s="126"/>
      <c r="L296" s="126"/>
      <c r="M296" s="126"/>
      <c r="N296" s="126"/>
      <c r="O296" s="126"/>
      <c r="P296" s="126"/>
      <c r="Q296" s="126"/>
      <c r="R296" s="126"/>
      <c r="S296" s="126"/>
      <c r="T296" s="126"/>
      <c r="U296" s="126"/>
      <c r="V296" s="126"/>
    </row>
    <row r="297" customHeight="1" spans="6:22">
      <c r="F297" s="126"/>
      <c r="G297" s="126"/>
      <c r="H297" s="126"/>
      <c r="I297" s="126"/>
      <c r="J297" s="126"/>
      <c r="K297" s="126"/>
      <c r="L297" s="126"/>
      <c r="M297" s="126"/>
      <c r="N297" s="126"/>
      <c r="O297" s="126"/>
      <c r="P297" s="126"/>
      <c r="Q297" s="126"/>
      <c r="R297" s="126"/>
      <c r="S297" s="126"/>
      <c r="T297" s="126"/>
      <c r="U297" s="126"/>
      <c r="V297" s="126"/>
    </row>
    <row r="298" customHeight="1" spans="6:22">
      <c r="F298" s="126"/>
      <c r="G298" s="126"/>
      <c r="H298" s="126"/>
      <c r="I298" s="126"/>
      <c r="J298" s="126"/>
      <c r="K298" s="126"/>
      <c r="L298" s="126"/>
      <c r="M298" s="126"/>
      <c r="N298" s="126"/>
      <c r="O298" s="126"/>
      <c r="P298" s="126"/>
      <c r="Q298" s="126"/>
      <c r="R298" s="126"/>
      <c r="S298" s="126"/>
      <c r="T298" s="126"/>
      <c r="U298" s="126"/>
      <c r="V298" s="126"/>
    </row>
    <row r="299" customHeight="1" spans="6:22">
      <c r="F299" s="126"/>
      <c r="G299" s="126"/>
      <c r="H299" s="126"/>
      <c r="I299" s="126"/>
      <c r="J299" s="126"/>
      <c r="K299" s="126"/>
      <c r="L299" s="126"/>
      <c r="M299" s="126"/>
      <c r="N299" s="126"/>
      <c r="O299" s="126"/>
      <c r="P299" s="126"/>
      <c r="Q299" s="126"/>
      <c r="R299" s="126"/>
      <c r="S299" s="126"/>
      <c r="T299" s="126"/>
      <c r="U299" s="126"/>
      <c r="V299" s="126"/>
    </row>
    <row r="300" customHeight="1" spans="6:22">
      <c r="F300" s="126"/>
      <c r="G300" s="126"/>
      <c r="H300" s="126"/>
      <c r="I300" s="126"/>
      <c r="J300" s="126"/>
      <c r="K300" s="126"/>
      <c r="L300" s="126"/>
      <c r="M300" s="126"/>
      <c r="N300" s="126"/>
      <c r="O300" s="126"/>
      <c r="P300" s="126"/>
      <c r="Q300" s="126"/>
      <c r="R300" s="126"/>
      <c r="S300" s="126"/>
      <c r="T300" s="126"/>
      <c r="U300" s="126"/>
      <c r="V300" s="126"/>
    </row>
    <row r="301" customHeight="1" spans="6:22">
      <c r="F301" s="126"/>
      <c r="G301" s="126"/>
      <c r="H301" s="126"/>
      <c r="I301" s="126"/>
      <c r="J301" s="126"/>
      <c r="K301" s="126"/>
      <c r="L301" s="126"/>
      <c r="M301" s="126"/>
      <c r="N301" s="126"/>
      <c r="O301" s="126"/>
      <c r="P301" s="126"/>
      <c r="Q301" s="126"/>
      <c r="R301" s="126"/>
      <c r="S301" s="126"/>
      <c r="T301" s="126"/>
      <c r="U301" s="126"/>
      <c r="V301" s="126"/>
    </row>
    <row r="302" customHeight="1" spans="6:22">
      <c r="F302" s="126"/>
      <c r="G302" s="126"/>
      <c r="H302" s="126"/>
      <c r="I302" s="126"/>
      <c r="J302" s="126"/>
      <c r="K302" s="126"/>
      <c r="L302" s="126"/>
      <c r="M302" s="126"/>
      <c r="N302" s="126"/>
      <c r="O302" s="126"/>
      <c r="P302" s="126"/>
      <c r="Q302" s="126"/>
      <c r="R302" s="126"/>
      <c r="S302" s="126"/>
      <c r="T302" s="126"/>
      <c r="U302" s="126"/>
      <c r="V302" s="126"/>
    </row>
    <row r="303" customHeight="1" spans="6:22">
      <c r="F303" s="126"/>
      <c r="G303" s="126"/>
      <c r="H303" s="126"/>
      <c r="I303" s="126"/>
      <c r="J303" s="126"/>
      <c r="K303" s="126"/>
      <c r="L303" s="126"/>
      <c r="M303" s="126"/>
      <c r="N303" s="126"/>
      <c r="O303" s="126"/>
      <c r="P303" s="126"/>
      <c r="Q303" s="126"/>
      <c r="R303" s="126"/>
      <c r="S303" s="126"/>
      <c r="T303" s="126"/>
      <c r="U303" s="126"/>
      <c r="V303" s="126"/>
    </row>
    <row r="304" customHeight="1" spans="6:22">
      <c r="F304" s="126"/>
      <c r="G304" s="126"/>
      <c r="H304" s="126"/>
      <c r="I304" s="126"/>
      <c r="J304" s="126"/>
      <c r="K304" s="126"/>
      <c r="L304" s="126"/>
      <c r="M304" s="126"/>
      <c r="N304" s="126"/>
      <c r="O304" s="126"/>
      <c r="P304" s="126"/>
      <c r="Q304" s="126"/>
      <c r="R304" s="126"/>
      <c r="S304" s="126"/>
      <c r="T304" s="126"/>
      <c r="U304" s="126"/>
      <c r="V304" s="126"/>
    </row>
    <row r="305" customHeight="1" spans="6:22">
      <c r="F305" s="126"/>
      <c r="G305" s="126"/>
      <c r="H305" s="126"/>
      <c r="I305" s="126"/>
      <c r="J305" s="126"/>
      <c r="K305" s="126"/>
      <c r="L305" s="126"/>
      <c r="M305" s="126"/>
      <c r="N305" s="126"/>
      <c r="O305" s="126"/>
      <c r="P305" s="126"/>
      <c r="Q305" s="126"/>
      <c r="R305" s="126"/>
      <c r="S305" s="126"/>
      <c r="T305" s="126"/>
      <c r="U305" s="126"/>
      <c r="V305" s="126"/>
    </row>
    <row r="306" customHeight="1" spans="6:22">
      <c r="F306" s="126"/>
      <c r="G306" s="126"/>
      <c r="H306" s="126"/>
      <c r="I306" s="126"/>
      <c r="J306" s="126"/>
      <c r="K306" s="126"/>
      <c r="L306" s="126"/>
      <c r="M306" s="126"/>
      <c r="N306" s="126"/>
      <c r="O306" s="126"/>
      <c r="P306" s="126"/>
      <c r="Q306" s="126"/>
      <c r="R306" s="126"/>
      <c r="S306" s="126"/>
      <c r="T306" s="126"/>
      <c r="U306" s="126"/>
      <c r="V306" s="126"/>
    </row>
    <row r="307" customHeight="1" spans="6:22">
      <c r="F307" s="126"/>
      <c r="G307" s="126"/>
      <c r="H307" s="126"/>
      <c r="I307" s="126"/>
      <c r="J307" s="126"/>
      <c r="K307" s="126"/>
      <c r="L307" s="126"/>
      <c r="M307" s="126"/>
      <c r="N307" s="126"/>
      <c r="O307" s="126"/>
      <c r="P307" s="126"/>
      <c r="Q307" s="126"/>
      <c r="R307" s="126"/>
      <c r="S307" s="126"/>
      <c r="T307" s="126"/>
      <c r="U307" s="126"/>
      <c r="V307" s="126"/>
    </row>
    <row r="308" customHeight="1" spans="6:22">
      <c r="F308" s="126"/>
      <c r="G308" s="126"/>
      <c r="H308" s="126"/>
      <c r="I308" s="126"/>
      <c r="J308" s="126"/>
      <c r="K308" s="126"/>
      <c r="L308" s="126"/>
      <c r="M308" s="126"/>
      <c r="N308" s="126"/>
      <c r="O308" s="126"/>
      <c r="P308" s="126"/>
      <c r="Q308" s="126"/>
      <c r="R308" s="126"/>
      <c r="S308" s="126"/>
      <c r="T308" s="126"/>
      <c r="U308" s="126"/>
      <c r="V308" s="126"/>
    </row>
    <row r="309" customHeight="1" spans="6:22">
      <c r="F309" s="126"/>
      <c r="G309" s="126"/>
      <c r="H309" s="126"/>
      <c r="I309" s="126"/>
      <c r="J309" s="126"/>
      <c r="K309" s="126"/>
      <c r="L309" s="126"/>
      <c r="M309" s="126"/>
      <c r="N309" s="126"/>
      <c r="O309" s="126"/>
      <c r="P309" s="126"/>
      <c r="Q309" s="126"/>
      <c r="R309" s="126"/>
      <c r="S309" s="126"/>
      <c r="T309" s="126"/>
      <c r="U309" s="126"/>
      <c r="V309" s="126"/>
    </row>
    <row r="310" customHeight="1" spans="6:22">
      <c r="F310" s="126"/>
      <c r="G310" s="126"/>
      <c r="H310" s="126"/>
      <c r="I310" s="126"/>
      <c r="J310" s="126"/>
      <c r="K310" s="126"/>
      <c r="L310" s="126"/>
      <c r="M310" s="126"/>
      <c r="N310" s="126"/>
      <c r="O310" s="126"/>
      <c r="P310" s="126"/>
      <c r="Q310" s="126"/>
      <c r="R310" s="126"/>
      <c r="S310" s="126"/>
      <c r="T310" s="126"/>
      <c r="U310" s="126"/>
      <c r="V310" s="126"/>
    </row>
    <row r="311" customHeight="1" spans="6:22">
      <c r="F311" s="126"/>
      <c r="G311" s="126"/>
      <c r="H311" s="126"/>
      <c r="I311" s="126"/>
      <c r="J311" s="126"/>
      <c r="K311" s="126"/>
      <c r="L311" s="126"/>
      <c r="M311" s="126"/>
      <c r="N311" s="126"/>
      <c r="O311" s="126"/>
      <c r="P311" s="126"/>
      <c r="Q311" s="126"/>
      <c r="R311" s="126"/>
      <c r="S311" s="126"/>
      <c r="T311" s="126"/>
      <c r="U311" s="126"/>
      <c r="V311" s="126"/>
    </row>
    <row r="312" customHeight="1" spans="6:22">
      <c r="F312" s="126"/>
      <c r="G312" s="126"/>
      <c r="H312" s="126"/>
      <c r="I312" s="126"/>
      <c r="J312" s="126"/>
      <c r="K312" s="126"/>
      <c r="L312" s="126"/>
      <c r="M312" s="126"/>
      <c r="N312" s="126"/>
      <c r="O312" s="126"/>
      <c r="P312" s="126"/>
      <c r="Q312" s="126"/>
      <c r="R312" s="126"/>
      <c r="S312" s="126"/>
      <c r="T312" s="126"/>
      <c r="U312" s="126"/>
      <c r="V312" s="126"/>
    </row>
    <row r="313" customHeight="1" spans="6:22">
      <c r="F313" s="126"/>
      <c r="G313" s="126"/>
      <c r="H313" s="126"/>
      <c r="I313" s="126"/>
      <c r="J313" s="126"/>
      <c r="K313" s="126"/>
      <c r="L313" s="126"/>
      <c r="M313" s="126"/>
      <c r="N313" s="126"/>
      <c r="O313" s="126"/>
      <c r="P313" s="126"/>
      <c r="Q313" s="126"/>
      <c r="R313" s="126"/>
      <c r="S313" s="126"/>
      <c r="T313" s="126"/>
      <c r="U313" s="126"/>
      <c r="V313" s="126"/>
    </row>
    <row r="314" customHeight="1" spans="6:22">
      <c r="F314" s="126"/>
      <c r="G314" s="126"/>
      <c r="H314" s="126"/>
      <c r="I314" s="126"/>
      <c r="J314" s="126"/>
      <c r="K314" s="126"/>
      <c r="L314" s="126"/>
      <c r="M314" s="126"/>
      <c r="N314" s="126"/>
      <c r="O314" s="126"/>
      <c r="P314" s="126"/>
      <c r="Q314" s="126"/>
      <c r="R314" s="126"/>
      <c r="S314" s="126"/>
      <c r="T314" s="126"/>
      <c r="U314" s="126"/>
      <c r="V314" s="126"/>
    </row>
    <row r="315" customHeight="1" spans="6:22">
      <c r="F315" s="126"/>
      <c r="G315" s="126"/>
      <c r="H315" s="126"/>
      <c r="I315" s="126"/>
      <c r="J315" s="126"/>
      <c r="K315" s="126"/>
      <c r="L315" s="126"/>
      <c r="M315" s="126"/>
      <c r="N315" s="126"/>
      <c r="O315" s="126"/>
      <c r="P315" s="126"/>
      <c r="Q315" s="126"/>
      <c r="R315" s="126"/>
      <c r="S315" s="126"/>
      <c r="T315" s="126"/>
      <c r="U315" s="126"/>
      <c r="V315" s="126"/>
    </row>
    <row r="316" customHeight="1" spans="6:22">
      <c r="F316" s="126"/>
      <c r="G316" s="126"/>
      <c r="H316" s="126"/>
      <c r="I316" s="126"/>
      <c r="J316" s="126"/>
      <c r="K316" s="126"/>
      <c r="L316" s="126"/>
      <c r="M316" s="126"/>
      <c r="N316" s="126"/>
      <c r="O316" s="126"/>
      <c r="P316" s="126"/>
      <c r="Q316" s="126"/>
      <c r="R316" s="126"/>
      <c r="S316" s="126"/>
      <c r="T316" s="126"/>
      <c r="U316" s="126"/>
      <c r="V316" s="126"/>
    </row>
    <row r="317" customHeight="1" spans="6:22">
      <c r="F317" s="126"/>
      <c r="G317" s="126"/>
      <c r="H317" s="126"/>
      <c r="I317" s="126"/>
      <c r="J317" s="126"/>
      <c r="K317" s="126"/>
      <c r="L317" s="126"/>
      <c r="M317" s="126"/>
      <c r="N317" s="126"/>
      <c r="O317" s="126"/>
      <c r="P317" s="126"/>
      <c r="Q317" s="126"/>
      <c r="R317" s="126"/>
      <c r="S317" s="126"/>
      <c r="T317" s="126"/>
      <c r="U317" s="126"/>
      <c r="V317" s="126"/>
    </row>
    <row r="318" customHeight="1" spans="6:22">
      <c r="F318" s="126"/>
      <c r="G318" s="126"/>
      <c r="H318" s="126"/>
      <c r="I318" s="126"/>
      <c r="J318" s="126"/>
      <c r="K318" s="126"/>
      <c r="L318" s="126"/>
      <c r="M318" s="126"/>
      <c r="N318" s="126"/>
      <c r="O318" s="126"/>
      <c r="P318" s="126"/>
      <c r="Q318" s="126"/>
      <c r="R318" s="126"/>
      <c r="S318" s="126"/>
      <c r="T318" s="126"/>
      <c r="U318" s="126"/>
      <c r="V318" s="126"/>
    </row>
    <row r="319" customHeight="1" spans="6:22">
      <c r="F319" s="126"/>
      <c r="G319" s="126"/>
      <c r="H319" s="126"/>
      <c r="I319" s="126"/>
      <c r="J319" s="126"/>
      <c r="K319" s="126"/>
      <c r="L319" s="126"/>
      <c r="M319" s="126"/>
      <c r="N319" s="126"/>
      <c r="O319" s="126"/>
      <c r="P319" s="126"/>
      <c r="Q319" s="126"/>
      <c r="R319" s="126"/>
      <c r="S319" s="126"/>
      <c r="T319" s="126"/>
      <c r="U319" s="126"/>
      <c r="V319" s="126"/>
    </row>
    <row r="320" customHeight="1" spans="6:22">
      <c r="F320" s="126"/>
      <c r="G320" s="126"/>
      <c r="H320" s="126"/>
      <c r="I320" s="126"/>
      <c r="J320" s="126"/>
      <c r="K320" s="126"/>
      <c r="L320" s="126"/>
      <c r="M320" s="126"/>
      <c r="N320" s="126"/>
      <c r="O320" s="126"/>
      <c r="P320" s="126"/>
      <c r="Q320" s="126"/>
      <c r="R320" s="126"/>
      <c r="S320" s="126"/>
      <c r="T320" s="126"/>
      <c r="U320" s="126"/>
      <c r="V320" s="126"/>
    </row>
    <row r="321" customHeight="1" spans="6:22">
      <c r="F321" s="126"/>
      <c r="G321" s="126"/>
      <c r="H321" s="126"/>
      <c r="I321" s="126"/>
      <c r="J321" s="126"/>
      <c r="K321" s="126"/>
      <c r="L321" s="126"/>
      <c r="M321" s="126"/>
      <c r="N321" s="126"/>
      <c r="O321" s="126"/>
      <c r="P321" s="126"/>
      <c r="Q321" s="126"/>
      <c r="R321" s="126"/>
      <c r="S321" s="126"/>
      <c r="T321" s="126"/>
      <c r="U321" s="126"/>
      <c r="V321" s="126"/>
    </row>
    <row r="322" customHeight="1" spans="6:22">
      <c r="F322" s="126"/>
      <c r="G322" s="126"/>
      <c r="H322" s="126"/>
      <c r="I322" s="126"/>
      <c r="J322" s="126"/>
      <c r="K322" s="126"/>
      <c r="L322" s="126"/>
      <c r="M322" s="126"/>
      <c r="N322" s="126"/>
      <c r="O322" s="126"/>
      <c r="P322" s="126"/>
      <c r="Q322" s="126"/>
      <c r="R322" s="126"/>
      <c r="S322" s="126"/>
      <c r="T322" s="126"/>
      <c r="U322" s="126"/>
      <c r="V322" s="126"/>
    </row>
    <row r="323" customHeight="1" spans="6:22">
      <c r="F323" s="126"/>
      <c r="G323" s="126"/>
      <c r="H323" s="126"/>
      <c r="I323" s="126"/>
      <c r="J323" s="126"/>
      <c r="K323" s="126"/>
      <c r="L323" s="126"/>
      <c r="M323" s="126"/>
      <c r="N323" s="126"/>
      <c r="O323" s="126"/>
      <c r="P323" s="126"/>
      <c r="Q323" s="126"/>
      <c r="R323" s="126"/>
      <c r="S323" s="126"/>
      <c r="T323" s="126"/>
      <c r="U323" s="126"/>
      <c r="V323" s="126"/>
    </row>
    <row r="324" customHeight="1" spans="6:22">
      <c r="F324" s="126"/>
      <c r="G324" s="126"/>
      <c r="H324" s="126"/>
      <c r="I324" s="126"/>
      <c r="J324" s="126"/>
      <c r="K324" s="126"/>
      <c r="L324" s="126"/>
      <c r="M324" s="126"/>
      <c r="N324" s="126"/>
      <c r="O324" s="126"/>
      <c r="P324" s="126"/>
      <c r="Q324" s="126"/>
      <c r="R324" s="126"/>
      <c r="S324" s="126"/>
      <c r="T324" s="126"/>
      <c r="U324" s="126"/>
      <c r="V324" s="126"/>
    </row>
    <row r="325" customHeight="1" spans="6:22">
      <c r="F325" s="126"/>
      <c r="G325" s="126"/>
      <c r="H325" s="126"/>
      <c r="I325" s="126"/>
      <c r="J325" s="126"/>
      <c r="K325" s="126"/>
      <c r="L325" s="126"/>
      <c r="M325" s="126"/>
      <c r="N325" s="126"/>
      <c r="O325" s="126"/>
      <c r="P325" s="126"/>
      <c r="Q325" s="126"/>
      <c r="R325" s="126"/>
      <c r="S325" s="126"/>
      <c r="T325" s="126"/>
      <c r="U325" s="126"/>
      <c r="V325" s="126"/>
    </row>
    <row r="326" customHeight="1" spans="6:22">
      <c r="F326" s="126"/>
      <c r="G326" s="126"/>
      <c r="H326" s="126"/>
      <c r="I326" s="126"/>
      <c r="J326" s="126"/>
      <c r="K326" s="126"/>
      <c r="L326" s="126"/>
      <c r="M326" s="126"/>
      <c r="N326" s="126"/>
      <c r="O326" s="126"/>
      <c r="P326" s="126"/>
      <c r="Q326" s="126"/>
      <c r="R326" s="126"/>
      <c r="S326" s="126"/>
      <c r="T326" s="126"/>
      <c r="U326" s="126"/>
      <c r="V326" s="126"/>
    </row>
    <row r="327" customHeight="1" spans="6:22">
      <c r="F327" s="126"/>
      <c r="G327" s="126"/>
      <c r="H327" s="126"/>
      <c r="I327" s="126"/>
      <c r="J327" s="126"/>
      <c r="K327" s="126"/>
      <c r="L327" s="126"/>
      <c r="M327" s="126"/>
      <c r="N327" s="126"/>
      <c r="O327" s="126"/>
      <c r="P327" s="126"/>
      <c r="Q327" s="126"/>
      <c r="R327" s="126"/>
      <c r="S327" s="126"/>
      <c r="T327" s="126"/>
      <c r="U327" s="126"/>
      <c r="V327" s="126"/>
    </row>
    <row r="328" customHeight="1" spans="6:22">
      <c r="F328" s="126"/>
      <c r="G328" s="126"/>
      <c r="H328" s="126"/>
      <c r="I328" s="126"/>
      <c r="J328" s="126"/>
      <c r="K328" s="126"/>
      <c r="L328" s="126"/>
      <c r="M328" s="126"/>
      <c r="N328" s="126"/>
      <c r="O328" s="126"/>
      <c r="P328" s="126"/>
      <c r="Q328" s="126"/>
      <c r="R328" s="126"/>
      <c r="S328" s="126"/>
      <c r="T328" s="126"/>
      <c r="U328" s="126"/>
      <c r="V328" s="126"/>
    </row>
    <row r="329" customHeight="1" spans="6:22">
      <c r="F329" s="126"/>
      <c r="G329" s="126"/>
      <c r="H329" s="126"/>
      <c r="I329" s="126"/>
      <c r="J329" s="126"/>
      <c r="K329" s="126"/>
      <c r="L329" s="126"/>
      <c r="M329" s="126"/>
      <c r="N329" s="126"/>
      <c r="O329" s="126"/>
      <c r="P329" s="126"/>
      <c r="Q329" s="126"/>
      <c r="R329" s="126"/>
      <c r="S329" s="126"/>
      <c r="T329" s="126"/>
      <c r="U329" s="126"/>
      <c r="V329" s="126"/>
    </row>
    <row r="330" customHeight="1" spans="6:22">
      <c r="F330" s="126"/>
      <c r="G330" s="126"/>
      <c r="H330" s="126"/>
      <c r="I330" s="126"/>
      <c r="J330" s="126"/>
      <c r="K330" s="126"/>
      <c r="L330" s="126"/>
      <c r="M330" s="126"/>
      <c r="N330" s="126"/>
      <c r="O330" s="126"/>
      <c r="P330" s="126"/>
      <c r="Q330" s="126"/>
      <c r="R330" s="126"/>
      <c r="S330" s="126"/>
      <c r="T330" s="126"/>
      <c r="U330" s="126"/>
      <c r="V330" s="126"/>
    </row>
    <row r="331" customHeight="1" spans="6:22">
      <c r="F331" s="126"/>
      <c r="G331" s="126"/>
      <c r="H331" s="126"/>
      <c r="I331" s="126"/>
      <c r="J331" s="126"/>
      <c r="K331" s="126"/>
      <c r="L331" s="126"/>
      <c r="M331" s="126"/>
      <c r="N331" s="126"/>
      <c r="O331" s="126"/>
      <c r="P331" s="126"/>
      <c r="Q331" s="126"/>
      <c r="R331" s="126"/>
      <c r="S331" s="126"/>
      <c r="T331" s="126"/>
      <c r="U331" s="126"/>
      <c r="V331" s="126"/>
    </row>
    <row r="332" customHeight="1" spans="6:22">
      <c r="F332" s="126"/>
      <c r="G332" s="126"/>
      <c r="H332" s="126"/>
      <c r="I332" s="126"/>
      <c r="J332" s="126"/>
      <c r="K332" s="126"/>
      <c r="L332" s="126"/>
      <c r="M332" s="126"/>
      <c r="N332" s="126"/>
      <c r="O332" s="126"/>
      <c r="P332" s="126"/>
      <c r="Q332" s="126"/>
      <c r="R332" s="126"/>
      <c r="S332" s="126"/>
      <c r="T332" s="126"/>
      <c r="U332" s="126"/>
      <c r="V332" s="126"/>
    </row>
    <row r="333" customHeight="1" spans="6:22">
      <c r="F333" s="126"/>
      <c r="G333" s="126"/>
      <c r="H333" s="126"/>
      <c r="I333" s="126"/>
      <c r="J333" s="126"/>
      <c r="K333" s="126"/>
      <c r="L333" s="126"/>
      <c r="M333" s="126"/>
      <c r="N333" s="126"/>
      <c r="O333" s="126"/>
      <c r="P333" s="126"/>
      <c r="Q333" s="126"/>
      <c r="R333" s="126"/>
      <c r="S333" s="126"/>
      <c r="T333" s="126"/>
      <c r="U333" s="126"/>
      <c r="V333" s="126"/>
    </row>
    <row r="334" customHeight="1" spans="6:22">
      <c r="F334" s="126"/>
      <c r="G334" s="126"/>
      <c r="H334" s="126"/>
      <c r="I334" s="126"/>
      <c r="J334" s="126"/>
      <c r="K334" s="126"/>
      <c r="L334" s="126"/>
      <c r="M334" s="126"/>
      <c r="N334" s="126"/>
      <c r="O334" s="126"/>
      <c r="P334" s="126"/>
      <c r="Q334" s="126"/>
      <c r="R334" s="126"/>
      <c r="S334" s="126"/>
      <c r="T334" s="126"/>
      <c r="U334" s="126"/>
      <c r="V334" s="126"/>
    </row>
    <row r="335" customHeight="1" spans="6:22">
      <c r="F335" s="126"/>
      <c r="G335" s="126"/>
      <c r="H335" s="126"/>
      <c r="I335" s="126"/>
      <c r="J335" s="126"/>
      <c r="K335" s="126"/>
      <c r="L335" s="126"/>
      <c r="M335" s="126"/>
      <c r="N335" s="126"/>
      <c r="O335" s="126"/>
      <c r="P335" s="126"/>
      <c r="Q335" s="126"/>
      <c r="R335" s="126"/>
      <c r="S335" s="126"/>
      <c r="T335" s="126"/>
      <c r="U335" s="126"/>
      <c r="V335" s="126"/>
    </row>
    <row r="336" customHeight="1" spans="6:22">
      <c r="F336" s="126"/>
      <c r="G336" s="126"/>
      <c r="H336" s="126"/>
      <c r="I336" s="126"/>
      <c r="J336" s="126"/>
      <c r="K336" s="126"/>
      <c r="L336" s="126"/>
      <c r="M336" s="126"/>
      <c r="N336" s="126"/>
      <c r="O336" s="126"/>
      <c r="P336" s="126"/>
      <c r="Q336" s="126"/>
      <c r="R336" s="126"/>
      <c r="S336" s="126"/>
      <c r="T336" s="126"/>
      <c r="U336" s="126"/>
      <c r="V336" s="126"/>
    </row>
    <row r="337" customHeight="1" spans="6:22">
      <c r="F337" s="126"/>
      <c r="G337" s="126"/>
      <c r="H337" s="126"/>
      <c r="I337" s="126"/>
      <c r="J337" s="126"/>
      <c r="K337" s="126"/>
      <c r="L337" s="126"/>
      <c r="M337" s="126"/>
      <c r="N337" s="126"/>
      <c r="O337" s="126"/>
      <c r="P337" s="126"/>
      <c r="Q337" s="126"/>
      <c r="R337" s="126"/>
      <c r="S337" s="126"/>
      <c r="T337" s="126"/>
      <c r="U337" s="126"/>
      <c r="V337" s="126"/>
    </row>
    <row r="338" customHeight="1" spans="6:22">
      <c r="F338" s="126"/>
      <c r="G338" s="126"/>
      <c r="H338" s="126"/>
      <c r="I338" s="126"/>
      <c r="J338" s="126"/>
      <c r="K338" s="126"/>
      <c r="L338" s="126"/>
      <c r="M338" s="126"/>
      <c r="N338" s="126"/>
      <c r="O338" s="126"/>
      <c r="P338" s="126"/>
      <c r="Q338" s="126"/>
      <c r="R338" s="126"/>
      <c r="S338" s="126"/>
      <c r="T338" s="126"/>
      <c r="U338" s="126"/>
      <c r="V338" s="126"/>
    </row>
    <row r="339" customHeight="1" spans="6:22">
      <c r="F339" s="126"/>
      <c r="G339" s="126"/>
      <c r="H339" s="126"/>
      <c r="I339" s="126"/>
      <c r="J339" s="126"/>
      <c r="K339" s="126"/>
      <c r="L339" s="126"/>
      <c r="M339" s="126"/>
      <c r="N339" s="126"/>
      <c r="O339" s="126"/>
      <c r="P339" s="126"/>
      <c r="Q339" s="126"/>
      <c r="R339" s="126"/>
      <c r="S339" s="126"/>
      <c r="T339" s="126"/>
      <c r="U339" s="126"/>
      <c r="V339" s="126"/>
    </row>
    <row r="340" customHeight="1" spans="6:22">
      <c r="F340" s="126"/>
      <c r="G340" s="126"/>
      <c r="H340" s="126"/>
      <c r="I340" s="126"/>
      <c r="J340" s="126"/>
      <c r="K340" s="126"/>
      <c r="L340" s="126"/>
      <c r="M340" s="126"/>
      <c r="N340" s="126"/>
      <c r="O340" s="126"/>
      <c r="P340" s="126"/>
      <c r="Q340" s="126"/>
      <c r="R340" s="126"/>
      <c r="S340" s="126"/>
      <c r="T340" s="126"/>
      <c r="U340" s="126"/>
      <c r="V340" s="126"/>
    </row>
    <row r="341" customHeight="1" spans="6:22">
      <c r="F341" s="126"/>
      <c r="G341" s="126"/>
      <c r="H341" s="126"/>
      <c r="I341" s="126"/>
      <c r="J341" s="126"/>
      <c r="K341" s="126"/>
      <c r="L341" s="126"/>
      <c r="M341" s="126"/>
      <c r="N341" s="126"/>
      <c r="O341" s="126"/>
      <c r="P341" s="126"/>
      <c r="Q341" s="126"/>
      <c r="R341" s="126"/>
      <c r="S341" s="126"/>
      <c r="T341" s="126"/>
      <c r="U341" s="126"/>
      <c r="V341" s="126"/>
    </row>
    <row r="342" customHeight="1" spans="6:22">
      <c r="F342" s="126"/>
      <c r="G342" s="126"/>
      <c r="H342" s="126"/>
      <c r="I342" s="126"/>
      <c r="J342" s="126"/>
      <c r="K342" s="126"/>
      <c r="L342" s="126"/>
      <c r="M342" s="126"/>
      <c r="N342" s="126"/>
      <c r="O342" s="126"/>
      <c r="P342" s="126"/>
      <c r="Q342" s="126"/>
      <c r="R342" s="126"/>
      <c r="S342" s="126"/>
      <c r="T342" s="126"/>
      <c r="U342" s="126"/>
      <c r="V342" s="126"/>
    </row>
    <row r="343" customHeight="1" spans="6:22">
      <c r="F343" s="126"/>
      <c r="G343" s="126"/>
      <c r="H343" s="126"/>
      <c r="I343" s="126"/>
      <c r="J343" s="126"/>
      <c r="K343" s="126"/>
      <c r="L343" s="126"/>
      <c r="M343" s="126"/>
      <c r="N343" s="126"/>
      <c r="O343" s="126"/>
      <c r="P343" s="126"/>
      <c r="Q343" s="126"/>
      <c r="R343" s="126"/>
      <c r="S343" s="126"/>
      <c r="T343" s="126"/>
      <c r="U343" s="126"/>
      <c r="V343" s="126"/>
    </row>
    <row r="344" customHeight="1" spans="6:22">
      <c r="F344" s="126"/>
      <c r="G344" s="126"/>
      <c r="H344" s="126"/>
      <c r="I344" s="126"/>
      <c r="J344" s="126"/>
      <c r="K344" s="126"/>
      <c r="L344" s="126"/>
      <c r="M344" s="126"/>
      <c r="N344" s="126"/>
      <c r="O344" s="126"/>
      <c r="P344" s="126"/>
      <c r="Q344" s="126"/>
      <c r="R344" s="126"/>
      <c r="S344" s="126"/>
      <c r="T344" s="126"/>
      <c r="U344" s="126"/>
      <c r="V344" s="126"/>
    </row>
    <row r="345" customHeight="1" spans="6:22">
      <c r="F345" s="126"/>
      <c r="G345" s="126"/>
      <c r="H345" s="126"/>
      <c r="I345" s="126"/>
      <c r="J345" s="126"/>
      <c r="K345" s="126"/>
      <c r="L345" s="126"/>
      <c r="M345" s="126"/>
      <c r="N345" s="126"/>
      <c r="O345" s="126"/>
      <c r="P345" s="126"/>
      <c r="Q345" s="126"/>
      <c r="R345" s="126"/>
      <c r="S345" s="126"/>
      <c r="T345" s="126"/>
      <c r="U345" s="126"/>
      <c r="V345" s="126"/>
    </row>
    <row r="346" customHeight="1" spans="6:22">
      <c r="F346" s="126"/>
      <c r="G346" s="126"/>
      <c r="H346" s="126"/>
      <c r="I346" s="126"/>
      <c r="J346" s="126"/>
      <c r="K346" s="126"/>
      <c r="L346" s="126"/>
      <c r="M346" s="126"/>
      <c r="N346" s="126"/>
      <c r="O346" s="126"/>
      <c r="P346" s="126"/>
      <c r="Q346" s="126"/>
      <c r="R346" s="126"/>
      <c r="S346" s="126"/>
      <c r="T346" s="126"/>
      <c r="U346" s="126"/>
      <c r="V346" s="126"/>
    </row>
    <row r="347" customHeight="1" spans="6:22">
      <c r="F347" s="126"/>
      <c r="G347" s="126"/>
      <c r="H347" s="126"/>
      <c r="I347" s="126"/>
      <c r="J347" s="126"/>
      <c r="K347" s="126"/>
      <c r="L347" s="126"/>
      <c r="M347" s="126"/>
      <c r="N347" s="126"/>
      <c r="O347" s="126"/>
      <c r="P347" s="126"/>
      <c r="Q347" s="126"/>
      <c r="R347" s="126"/>
      <c r="S347" s="126"/>
      <c r="T347" s="126"/>
      <c r="U347" s="126"/>
      <c r="V347" s="126"/>
    </row>
    <row r="348" customHeight="1" spans="6:22">
      <c r="F348" s="126"/>
      <c r="G348" s="126"/>
      <c r="H348" s="126"/>
      <c r="I348" s="126"/>
      <c r="J348" s="126"/>
      <c r="K348" s="126"/>
      <c r="L348" s="126"/>
      <c r="M348" s="126"/>
      <c r="N348" s="126"/>
      <c r="O348" s="126"/>
      <c r="P348" s="126"/>
      <c r="Q348" s="126"/>
      <c r="R348" s="126"/>
      <c r="S348" s="126"/>
      <c r="T348" s="126"/>
      <c r="U348" s="126"/>
      <c r="V348" s="126"/>
    </row>
    <row r="349" customHeight="1" spans="6:22">
      <c r="F349" s="126"/>
      <c r="G349" s="126"/>
      <c r="H349" s="126"/>
      <c r="I349" s="126"/>
      <c r="J349" s="126"/>
      <c r="K349" s="126"/>
      <c r="L349" s="126"/>
      <c r="M349" s="126"/>
      <c r="N349" s="126"/>
      <c r="O349" s="126"/>
      <c r="P349" s="126"/>
      <c r="Q349" s="126"/>
      <c r="R349" s="126"/>
      <c r="S349" s="126"/>
      <c r="T349" s="126"/>
      <c r="U349" s="126"/>
      <c r="V349" s="126"/>
    </row>
    <row r="350" customHeight="1" spans="6:22">
      <c r="F350" s="126"/>
      <c r="G350" s="126"/>
      <c r="H350" s="126"/>
      <c r="I350" s="126"/>
      <c r="J350" s="126"/>
      <c r="K350" s="126"/>
      <c r="L350" s="126"/>
      <c r="M350" s="126"/>
      <c r="N350" s="126"/>
      <c r="O350" s="126"/>
      <c r="P350" s="126"/>
      <c r="Q350" s="126"/>
      <c r="R350" s="126"/>
      <c r="S350" s="126"/>
      <c r="T350" s="126"/>
      <c r="U350" s="126"/>
      <c r="V350" s="126"/>
    </row>
    <row r="351" customHeight="1" spans="6:22">
      <c r="F351" s="126"/>
      <c r="G351" s="126"/>
      <c r="H351" s="126"/>
      <c r="I351" s="126"/>
      <c r="J351" s="126"/>
      <c r="K351" s="126"/>
      <c r="L351" s="126"/>
      <c r="M351" s="126"/>
      <c r="N351" s="126"/>
      <c r="O351" s="126"/>
      <c r="P351" s="126"/>
      <c r="Q351" s="126"/>
      <c r="R351" s="126"/>
      <c r="S351" s="126"/>
      <c r="T351" s="126"/>
      <c r="U351" s="126"/>
      <c r="V351" s="126"/>
    </row>
    <row r="352" customHeight="1" spans="6:22">
      <c r="F352" s="126"/>
      <c r="G352" s="126"/>
      <c r="H352" s="126"/>
      <c r="I352" s="126"/>
      <c r="J352" s="126"/>
      <c r="K352" s="126"/>
      <c r="L352" s="126"/>
      <c r="M352" s="126"/>
      <c r="N352" s="126"/>
      <c r="O352" s="126"/>
      <c r="P352" s="126"/>
      <c r="Q352" s="126"/>
      <c r="R352" s="126"/>
      <c r="S352" s="126"/>
      <c r="T352" s="126"/>
      <c r="U352" s="126"/>
      <c r="V352" s="126"/>
    </row>
    <row r="353" customHeight="1" spans="6:22">
      <c r="F353" s="126"/>
      <c r="G353" s="126"/>
      <c r="H353" s="126"/>
      <c r="I353" s="126"/>
      <c r="J353" s="126"/>
      <c r="K353" s="126"/>
      <c r="L353" s="126"/>
      <c r="M353" s="126"/>
      <c r="N353" s="126"/>
      <c r="O353" s="126"/>
      <c r="P353" s="126"/>
      <c r="Q353" s="126"/>
      <c r="R353" s="126"/>
      <c r="S353" s="126"/>
      <c r="T353" s="126"/>
      <c r="U353" s="126"/>
      <c r="V353" s="126"/>
    </row>
    <row r="354" customHeight="1" spans="6:22">
      <c r="F354" s="126"/>
      <c r="G354" s="126"/>
      <c r="H354" s="126"/>
      <c r="I354" s="126"/>
      <c r="J354" s="126"/>
      <c r="K354" s="126"/>
      <c r="L354" s="126"/>
      <c r="M354" s="126"/>
      <c r="N354" s="126"/>
      <c r="O354" s="126"/>
      <c r="P354" s="126"/>
      <c r="Q354" s="126"/>
      <c r="R354" s="126"/>
      <c r="S354" s="126"/>
      <c r="T354" s="126"/>
      <c r="U354" s="126"/>
      <c r="V354" s="126"/>
    </row>
    <row r="355" customHeight="1" spans="6:22">
      <c r="F355" s="126"/>
      <c r="G355" s="126"/>
      <c r="H355" s="126"/>
      <c r="I355" s="126"/>
      <c r="J355" s="126"/>
      <c r="K355" s="126"/>
      <c r="L355" s="126"/>
      <c r="M355" s="126"/>
      <c r="N355" s="126"/>
      <c r="O355" s="126"/>
      <c r="P355" s="126"/>
      <c r="Q355" s="126"/>
      <c r="R355" s="126"/>
      <c r="S355" s="126"/>
      <c r="T355" s="126"/>
      <c r="U355" s="126"/>
      <c r="V355" s="126"/>
    </row>
    <row r="356" customHeight="1" spans="6:22">
      <c r="F356" s="126"/>
      <c r="G356" s="126"/>
      <c r="H356" s="126"/>
      <c r="I356" s="126"/>
      <c r="J356" s="126"/>
      <c r="K356" s="126"/>
      <c r="L356" s="126"/>
      <c r="M356" s="126"/>
      <c r="N356" s="126"/>
      <c r="O356" s="126"/>
      <c r="P356" s="126"/>
      <c r="Q356" s="126"/>
      <c r="R356" s="126"/>
      <c r="S356" s="126"/>
      <c r="T356" s="126"/>
      <c r="U356" s="126"/>
      <c r="V356" s="126"/>
    </row>
    <row r="357" customHeight="1" spans="6:22">
      <c r="F357" s="126"/>
      <c r="G357" s="126"/>
      <c r="H357" s="126"/>
      <c r="I357" s="126"/>
      <c r="J357" s="126"/>
      <c r="K357" s="126"/>
      <c r="L357" s="126"/>
      <c r="M357" s="126"/>
      <c r="N357" s="126"/>
      <c r="O357" s="126"/>
      <c r="P357" s="126"/>
      <c r="Q357" s="126"/>
      <c r="R357" s="126"/>
      <c r="S357" s="126"/>
      <c r="T357" s="126"/>
      <c r="U357" s="126"/>
      <c r="V357" s="126"/>
    </row>
    <row r="358" customHeight="1" spans="6:22">
      <c r="F358" s="126"/>
      <c r="G358" s="126"/>
      <c r="H358" s="126"/>
      <c r="I358" s="126"/>
      <c r="J358" s="126"/>
      <c r="K358" s="126"/>
      <c r="L358" s="126"/>
      <c r="M358" s="126"/>
      <c r="N358" s="126"/>
      <c r="O358" s="126"/>
      <c r="P358" s="126"/>
      <c r="Q358" s="126"/>
      <c r="R358" s="126"/>
      <c r="S358" s="126"/>
      <c r="T358" s="126"/>
      <c r="U358" s="126"/>
      <c r="V358" s="126"/>
    </row>
    <row r="359" customHeight="1" spans="6:22">
      <c r="F359" s="126"/>
      <c r="G359" s="126"/>
      <c r="H359" s="126"/>
      <c r="I359" s="126"/>
      <c r="J359" s="126"/>
      <c r="K359" s="126"/>
      <c r="L359" s="126"/>
      <c r="M359" s="126"/>
      <c r="N359" s="126"/>
      <c r="O359" s="126"/>
      <c r="P359" s="126"/>
      <c r="Q359" s="126"/>
      <c r="R359" s="126"/>
      <c r="S359" s="126"/>
      <c r="T359" s="126"/>
      <c r="U359" s="126"/>
      <c r="V359" s="126"/>
    </row>
    <row r="360" customHeight="1" spans="6:22">
      <c r="F360" s="126"/>
      <c r="G360" s="126"/>
      <c r="H360" s="126"/>
      <c r="I360" s="126"/>
      <c r="J360" s="126"/>
      <c r="K360" s="126"/>
      <c r="L360" s="126"/>
      <c r="M360" s="126"/>
      <c r="N360" s="126"/>
      <c r="O360" s="126"/>
      <c r="P360" s="126"/>
      <c r="Q360" s="126"/>
      <c r="R360" s="126"/>
      <c r="S360" s="126"/>
      <c r="T360" s="126"/>
      <c r="U360" s="126"/>
      <c r="V360" s="126"/>
    </row>
    <row r="361" customHeight="1" spans="6:22">
      <c r="F361" s="126"/>
      <c r="G361" s="126"/>
      <c r="H361" s="126"/>
      <c r="I361" s="126"/>
      <c r="J361" s="126"/>
      <c r="K361" s="126"/>
      <c r="L361" s="126"/>
      <c r="M361" s="126"/>
      <c r="N361" s="126"/>
      <c r="O361" s="126"/>
      <c r="P361" s="126"/>
      <c r="Q361" s="126"/>
      <c r="R361" s="126"/>
      <c r="S361" s="126"/>
      <c r="T361" s="126"/>
      <c r="U361" s="126"/>
      <c r="V361" s="126"/>
    </row>
    <row r="362" customHeight="1" spans="6:22">
      <c r="F362" s="126"/>
      <c r="G362" s="126"/>
      <c r="H362" s="126"/>
      <c r="I362" s="126"/>
      <c r="J362" s="126"/>
      <c r="K362" s="126"/>
      <c r="L362" s="126"/>
      <c r="M362" s="126"/>
      <c r="N362" s="126"/>
      <c r="O362" s="126"/>
      <c r="P362" s="126"/>
      <c r="Q362" s="126"/>
      <c r="R362" s="126"/>
      <c r="S362" s="126"/>
      <c r="T362" s="126"/>
      <c r="U362" s="126"/>
      <c r="V362" s="126"/>
    </row>
    <row r="363" customHeight="1" spans="6:22">
      <c r="F363" s="126"/>
      <c r="G363" s="126"/>
      <c r="H363" s="126"/>
      <c r="I363" s="126"/>
      <c r="J363" s="126"/>
      <c r="K363" s="126"/>
      <c r="L363" s="126"/>
      <c r="M363" s="126"/>
      <c r="N363" s="126"/>
      <c r="O363" s="126"/>
      <c r="P363" s="126"/>
      <c r="Q363" s="126"/>
      <c r="R363" s="126"/>
      <c r="S363" s="126"/>
      <c r="T363" s="126"/>
      <c r="U363" s="126"/>
      <c r="V363" s="126"/>
    </row>
    <row r="364" customHeight="1" spans="6:22">
      <c r="F364" s="126"/>
      <c r="G364" s="126"/>
      <c r="H364" s="126"/>
      <c r="I364" s="126"/>
      <c r="J364" s="126"/>
      <c r="K364" s="126"/>
      <c r="L364" s="126"/>
      <c r="M364" s="126"/>
      <c r="N364" s="126"/>
      <c r="O364" s="126"/>
      <c r="P364" s="126"/>
      <c r="Q364" s="126"/>
      <c r="R364" s="126"/>
      <c r="S364" s="126"/>
      <c r="T364" s="126"/>
      <c r="U364" s="126"/>
      <c r="V364" s="126"/>
    </row>
    <row r="365" customHeight="1" spans="6:22">
      <c r="F365" s="126"/>
      <c r="G365" s="126"/>
      <c r="H365" s="126"/>
      <c r="I365" s="126"/>
      <c r="J365" s="126"/>
      <c r="K365" s="126"/>
      <c r="L365" s="126"/>
      <c r="M365" s="126"/>
      <c r="N365" s="126"/>
      <c r="O365" s="126"/>
      <c r="P365" s="126"/>
      <c r="Q365" s="126"/>
      <c r="R365" s="126"/>
      <c r="S365" s="126"/>
      <c r="T365" s="126"/>
      <c r="U365" s="126"/>
      <c r="V365" s="126"/>
    </row>
    <row r="366" customHeight="1" spans="6:22">
      <c r="F366" s="126"/>
      <c r="G366" s="126"/>
      <c r="H366" s="126"/>
      <c r="I366" s="126"/>
      <c r="J366" s="126"/>
      <c r="K366" s="126"/>
      <c r="L366" s="126"/>
      <c r="M366" s="126"/>
      <c r="N366" s="126"/>
      <c r="O366" s="126"/>
      <c r="P366" s="126"/>
      <c r="Q366" s="126"/>
      <c r="R366" s="126"/>
      <c r="S366" s="126"/>
      <c r="T366" s="126"/>
      <c r="U366" s="126"/>
      <c r="V366" s="126"/>
    </row>
    <row r="367" customHeight="1" spans="6:22">
      <c r="F367" s="126"/>
      <c r="G367" s="126"/>
      <c r="H367" s="126"/>
      <c r="I367" s="126"/>
      <c r="J367" s="126"/>
      <c r="K367" s="126"/>
      <c r="L367" s="126"/>
      <c r="M367" s="126"/>
      <c r="N367" s="126"/>
      <c r="O367" s="126"/>
      <c r="P367" s="126"/>
      <c r="Q367" s="126"/>
      <c r="R367" s="126"/>
      <c r="S367" s="126"/>
      <c r="T367" s="126"/>
      <c r="U367" s="126"/>
      <c r="V367" s="126"/>
    </row>
    <row r="368" customHeight="1" spans="6:22">
      <c r="F368" s="126"/>
      <c r="G368" s="126"/>
      <c r="H368" s="126"/>
      <c r="I368" s="126"/>
      <c r="J368" s="126"/>
      <c r="K368" s="126"/>
      <c r="L368" s="126"/>
      <c r="M368" s="126"/>
      <c r="N368" s="126"/>
      <c r="O368" s="126"/>
      <c r="P368" s="126"/>
      <c r="Q368" s="126"/>
      <c r="R368" s="126"/>
      <c r="S368" s="126"/>
      <c r="T368" s="126"/>
      <c r="U368" s="126"/>
      <c r="V368" s="126"/>
    </row>
    <row r="369" customHeight="1" spans="6:22">
      <c r="F369" s="126"/>
      <c r="G369" s="126"/>
      <c r="H369" s="126"/>
      <c r="I369" s="126"/>
      <c r="J369" s="126"/>
      <c r="K369" s="126"/>
      <c r="L369" s="126"/>
      <c r="M369" s="126"/>
      <c r="N369" s="126"/>
      <c r="O369" s="126"/>
      <c r="P369" s="126"/>
      <c r="Q369" s="126"/>
      <c r="R369" s="126"/>
      <c r="S369" s="126"/>
      <c r="T369" s="126"/>
      <c r="U369" s="126"/>
      <c r="V369" s="126"/>
    </row>
    <row r="370" customHeight="1" spans="6:22">
      <c r="F370" s="126"/>
      <c r="G370" s="126"/>
      <c r="H370" s="126"/>
      <c r="I370" s="126"/>
      <c r="J370" s="126"/>
      <c r="K370" s="126"/>
      <c r="L370" s="126"/>
      <c r="M370" s="126"/>
      <c r="N370" s="126"/>
      <c r="O370" s="126"/>
      <c r="P370" s="126"/>
      <c r="Q370" s="126"/>
      <c r="R370" s="126"/>
      <c r="S370" s="126"/>
      <c r="T370" s="126"/>
      <c r="U370" s="126"/>
      <c r="V370" s="126"/>
    </row>
    <row r="371" customHeight="1" spans="6:22">
      <c r="F371" s="126"/>
      <c r="G371" s="126"/>
      <c r="H371" s="126"/>
      <c r="I371" s="126"/>
      <c r="J371" s="126"/>
      <c r="K371" s="126"/>
      <c r="L371" s="126"/>
      <c r="M371" s="126"/>
      <c r="N371" s="126"/>
      <c r="O371" s="126"/>
      <c r="P371" s="126"/>
      <c r="Q371" s="126"/>
      <c r="R371" s="126"/>
      <c r="S371" s="126"/>
      <c r="T371" s="126"/>
      <c r="U371" s="126"/>
      <c r="V371" s="126"/>
    </row>
    <row r="372" customHeight="1" spans="6:22">
      <c r="F372" s="126"/>
      <c r="G372" s="126"/>
      <c r="H372" s="126"/>
      <c r="I372" s="126"/>
      <c r="J372" s="126"/>
      <c r="K372" s="126"/>
      <c r="L372" s="126"/>
      <c r="M372" s="126"/>
      <c r="N372" s="126"/>
      <c r="O372" s="126"/>
      <c r="P372" s="126"/>
      <c r="Q372" s="126"/>
      <c r="R372" s="126"/>
      <c r="S372" s="126"/>
      <c r="T372" s="126"/>
      <c r="U372" s="126"/>
      <c r="V372" s="126"/>
    </row>
    <row r="373" customHeight="1" spans="6:22">
      <c r="F373" s="126"/>
      <c r="G373" s="126"/>
      <c r="H373" s="126"/>
      <c r="I373" s="126"/>
      <c r="J373" s="126"/>
      <c r="K373" s="126"/>
      <c r="L373" s="126"/>
      <c r="M373" s="126"/>
      <c r="N373" s="126"/>
      <c r="O373" s="126"/>
      <c r="P373" s="126"/>
      <c r="Q373" s="126"/>
      <c r="R373" s="126"/>
      <c r="S373" s="126"/>
      <c r="T373" s="126"/>
      <c r="U373" s="126"/>
      <c r="V373" s="126"/>
    </row>
    <row r="374" customHeight="1" spans="6:22">
      <c r="F374" s="126"/>
      <c r="G374" s="126"/>
      <c r="H374" s="126"/>
      <c r="I374" s="126"/>
      <c r="J374" s="126"/>
      <c r="K374" s="126"/>
      <c r="L374" s="126"/>
      <c r="M374" s="126"/>
      <c r="N374" s="126"/>
      <c r="O374" s="126"/>
      <c r="P374" s="126"/>
      <c r="Q374" s="126"/>
      <c r="R374" s="126"/>
      <c r="S374" s="126"/>
      <c r="T374" s="126"/>
      <c r="U374" s="126"/>
      <c r="V374" s="126"/>
    </row>
    <row r="375" customHeight="1" spans="6:22">
      <c r="F375" s="126"/>
      <c r="G375" s="126"/>
      <c r="H375" s="126"/>
      <c r="I375" s="126"/>
      <c r="J375" s="126"/>
      <c r="K375" s="126"/>
      <c r="L375" s="126"/>
      <c r="M375" s="126"/>
      <c r="N375" s="126"/>
      <c r="O375" s="126"/>
      <c r="P375" s="126"/>
      <c r="Q375" s="126"/>
      <c r="R375" s="126"/>
      <c r="S375" s="126"/>
      <c r="T375" s="126"/>
      <c r="U375" s="126"/>
      <c r="V375" s="126"/>
    </row>
    <row r="376" customHeight="1" spans="6:22">
      <c r="F376" s="126"/>
      <c r="G376" s="126"/>
      <c r="H376" s="126"/>
      <c r="I376" s="126"/>
      <c r="J376" s="126"/>
      <c r="K376" s="126"/>
      <c r="L376" s="126"/>
      <c r="M376" s="126"/>
      <c r="N376" s="126"/>
      <c r="O376" s="126"/>
      <c r="P376" s="126"/>
      <c r="Q376" s="126"/>
      <c r="R376" s="126"/>
      <c r="S376" s="126"/>
      <c r="T376" s="126"/>
      <c r="U376" s="126"/>
      <c r="V376" s="126"/>
    </row>
    <row r="377" customHeight="1" spans="6:22">
      <c r="F377" s="126"/>
      <c r="G377" s="126"/>
      <c r="H377" s="126"/>
      <c r="I377" s="126"/>
      <c r="J377" s="126"/>
      <c r="K377" s="126"/>
      <c r="L377" s="126"/>
      <c r="M377" s="126"/>
      <c r="N377" s="126"/>
      <c r="O377" s="126"/>
      <c r="P377" s="126"/>
      <c r="Q377" s="126"/>
      <c r="R377" s="126"/>
      <c r="S377" s="126"/>
      <c r="T377" s="126"/>
      <c r="U377" s="126"/>
      <c r="V377" s="126"/>
    </row>
    <row r="378" customHeight="1" spans="6:22">
      <c r="F378" s="126"/>
      <c r="G378" s="126"/>
      <c r="H378" s="126"/>
      <c r="I378" s="126"/>
      <c r="J378" s="126"/>
      <c r="K378" s="126"/>
      <c r="L378" s="126"/>
      <c r="M378" s="126"/>
      <c r="N378" s="126"/>
      <c r="O378" s="126"/>
      <c r="P378" s="126"/>
      <c r="Q378" s="126"/>
      <c r="R378" s="126"/>
      <c r="S378" s="126"/>
      <c r="T378" s="126"/>
      <c r="U378" s="126"/>
      <c r="V378" s="126"/>
    </row>
    <row r="379" customHeight="1" spans="6:22">
      <c r="F379" s="126"/>
      <c r="G379" s="126"/>
      <c r="H379" s="126"/>
      <c r="I379" s="126"/>
      <c r="J379" s="126"/>
      <c r="K379" s="126"/>
      <c r="L379" s="126"/>
      <c r="M379" s="126"/>
      <c r="N379" s="126"/>
      <c r="O379" s="126"/>
      <c r="P379" s="126"/>
      <c r="Q379" s="126"/>
      <c r="R379" s="126"/>
      <c r="S379" s="126"/>
      <c r="T379" s="126"/>
      <c r="U379" s="126"/>
      <c r="V379" s="126"/>
    </row>
    <row r="380" customHeight="1" spans="6:22">
      <c r="F380" s="126"/>
      <c r="G380" s="126"/>
      <c r="H380" s="126"/>
      <c r="I380" s="126"/>
      <c r="J380" s="126"/>
      <c r="K380" s="126"/>
      <c r="L380" s="126"/>
      <c r="M380" s="126"/>
      <c r="N380" s="126"/>
      <c r="O380" s="126"/>
      <c r="P380" s="126"/>
      <c r="Q380" s="126"/>
      <c r="R380" s="126"/>
      <c r="S380" s="126"/>
      <c r="T380" s="126"/>
      <c r="U380" s="126"/>
      <c r="V380" s="126"/>
    </row>
    <row r="381" customHeight="1" spans="6:22">
      <c r="F381" s="126"/>
      <c r="G381" s="126"/>
      <c r="H381" s="126"/>
      <c r="I381" s="126"/>
      <c r="J381" s="126"/>
      <c r="K381" s="126"/>
      <c r="L381" s="126"/>
      <c r="M381" s="126"/>
      <c r="N381" s="126"/>
      <c r="O381" s="126"/>
      <c r="P381" s="126"/>
      <c r="Q381" s="126"/>
      <c r="R381" s="126"/>
      <c r="S381" s="126"/>
      <c r="T381" s="126"/>
      <c r="U381" s="126"/>
      <c r="V381" s="126"/>
    </row>
    <row r="382" customHeight="1" spans="6:22">
      <c r="F382" s="126"/>
      <c r="G382" s="126"/>
      <c r="H382" s="126"/>
      <c r="I382" s="126"/>
      <c r="J382" s="126"/>
      <c r="K382" s="126"/>
      <c r="L382" s="126"/>
      <c r="M382" s="126"/>
      <c r="N382" s="126"/>
      <c r="O382" s="126"/>
      <c r="P382" s="126"/>
      <c r="Q382" s="126"/>
      <c r="R382" s="126"/>
      <c r="S382" s="126"/>
      <c r="T382" s="126"/>
      <c r="U382" s="126"/>
      <c r="V382" s="126"/>
    </row>
    <row r="383" customHeight="1" spans="6:22">
      <c r="F383" s="126"/>
      <c r="G383" s="126"/>
      <c r="H383" s="126"/>
      <c r="I383" s="126"/>
      <c r="J383" s="126"/>
      <c r="K383" s="126"/>
      <c r="L383" s="126"/>
      <c r="M383" s="126"/>
      <c r="N383" s="126"/>
      <c r="O383" s="126"/>
      <c r="P383" s="126"/>
      <c r="Q383" s="126"/>
      <c r="R383" s="126"/>
      <c r="S383" s="126"/>
      <c r="T383" s="126"/>
      <c r="U383" s="126"/>
      <c r="V383" s="126"/>
    </row>
    <row r="384" customHeight="1" spans="6:22">
      <c r="F384" s="126"/>
      <c r="G384" s="126"/>
      <c r="H384" s="126"/>
      <c r="I384" s="126"/>
      <c r="J384" s="126"/>
      <c r="K384" s="126"/>
      <c r="L384" s="126"/>
      <c r="M384" s="126"/>
      <c r="N384" s="126"/>
      <c r="O384" s="126"/>
      <c r="P384" s="126"/>
      <c r="Q384" s="126"/>
      <c r="R384" s="126"/>
      <c r="S384" s="126"/>
      <c r="T384" s="126"/>
      <c r="U384" s="126"/>
      <c r="V384" s="126"/>
    </row>
    <row r="385" customHeight="1" spans="6:22">
      <c r="F385" s="126"/>
      <c r="G385" s="126"/>
      <c r="H385" s="126"/>
      <c r="I385" s="126"/>
      <c r="J385" s="126"/>
      <c r="K385" s="126"/>
      <c r="L385" s="126"/>
      <c r="M385" s="126"/>
      <c r="N385" s="126"/>
      <c r="O385" s="126"/>
      <c r="P385" s="126"/>
      <c r="Q385" s="126"/>
      <c r="R385" s="126"/>
      <c r="S385" s="126"/>
      <c r="T385" s="126"/>
      <c r="U385" s="126"/>
      <c r="V385" s="126"/>
    </row>
    <row r="386" customHeight="1" spans="6:22">
      <c r="F386" s="126"/>
      <c r="G386" s="126"/>
      <c r="H386" s="126"/>
      <c r="I386" s="126"/>
      <c r="J386" s="126"/>
      <c r="K386" s="126"/>
      <c r="L386" s="126"/>
      <c r="M386" s="126"/>
      <c r="N386" s="126"/>
      <c r="O386" s="126"/>
      <c r="P386" s="126"/>
      <c r="Q386" s="126"/>
      <c r="R386" s="126"/>
      <c r="S386" s="126"/>
      <c r="T386" s="126"/>
      <c r="U386" s="126"/>
      <c r="V386" s="126"/>
    </row>
    <row r="387" customHeight="1" spans="6:22">
      <c r="F387" s="126"/>
      <c r="G387" s="126"/>
      <c r="H387" s="126"/>
      <c r="I387" s="126"/>
      <c r="J387" s="126"/>
      <c r="K387" s="126"/>
      <c r="L387" s="126"/>
      <c r="M387" s="126"/>
      <c r="N387" s="126"/>
      <c r="O387" s="126"/>
      <c r="P387" s="126"/>
      <c r="Q387" s="126"/>
      <c r="R387" s="126"/>
      <c r="S387" s="126"/>
      <c r="T387" s="126"/>
      <c r="U387" s="126"/>
      <c r="V387" s="126"/>
    </row>
    <row r="388" customHeight="1" spans="6:22">
      <c r="F388" s="126"/>
      <c r="G388" s="126"/>
      <c r="H388" s="126"/>
      <c r="I388" s="126"/>
      <c r="J388" s="126"/>
      <c r="K388" s="126"/>
      <c r="L388" s="126"/>
      <c r="M388" s="126"/>
      <c r="N388" s="126"/>
      <c r="O388" s="126"/>
      <c r="P388" s="126"/>
      <c r="Q388" s="126"/>
      <c r="R388" s="126"/>
      <c r="S388" s="126"/>
      <c r="T388" s="126"/>
      <c r="U388" s="126"/>
      <c r="V388" s="126"/>
    </row>
    <row r="389" customHeight="1" spans="6:22">
      <c r="F389" s="126"/>
      <c r="G389" s="126"/>
      <c r="H389" s="126"/>
      <c r="I389" s="126"/>
      <c r="J389" s="126"/>
      <c r="K389" s="126"/>
      <c r="L389" s="126"/>
      <c r="M389" s="126"/>
      <c r="N389" s="126"/>
      <c r="O389" s="126"/>
      <c r="P389" s="126"/>
      <c r="Q389" s="126"/>
      <c r="R389" s="126"/>
      <c r="S389" s="126"/>
      <c r="T389" s="126"/>
      <c r="U389" s="126"/>
      <c r="V389" s="126"/>
    </row>
    <row r="390" customHeight="1" spans="6:22">
      <c r="F390" s="126"/>
      <c r="G390" s="126"/>
      <c r="H390" s="126"/>
      <c r="I390" s="126"/>
      <c r="J390" s="126"/>
      <c r="K390" s="126"/>
      <c r="L390" s="126"/>
      <c r="M390" s="126"/>
      <c r="N390" s="126"/>
      <c r="O390" s="126"/>
      <c r="P390" s="126"/>
      <c r="Q390" s="126"/>
      <c r="R390" s="126"/>
      <c r="S390" s="126"/>
      <c r="T390" s="126"/>
      <c r="U390" s="126"/>
      <c r="V390" s="126"/>
    </row>
    <row r="391" customHeight="1" spans="6:22">
      <c r="F391" s="126"/>
      <c r="G391" s="126"/>
      <c r="H391" s="126"/>
      <c r="I391" s="126"/>
      <c r="J391" s="126"/>
      <c r="K391" s="126"/>
      <c r="L391" s="126"/>
      <c r="M391" s="126"/>
      <c r="N391" s="126"/>
      <c r="O391" s="126"/>
      <c r="P391" s="126"/>
      <c r="Q391" s="126"/>
      <c r="R391" s="126"/>
      <c r="S391" s="126"/>
      <c r="T391" s="126"/>
      <c r="U391" s="126"/>
      <c r="V391" s="126"/>
    </row>
    <row r="392" customHeight="1" spans="6:22">
      <c r="F392" s="126"/>
      <c r="G392" s="126"/>
      <c r="H392" s="126"/>
      <c r="I392" s="126"/>
      <c r="J392" s="126"/>
      <c r="K392" s="126"/>
      <c r="L392" s="126"/>
      <c r="M392" s="126"/>
      <c r="N392" s="126"/>
      <c r="O392" s="126"/>
      <c r="P392" s="126"/>
      <c r="Q392" s="126"/>
      <c r="R392" s="126"/>
      <c r="S392" s="126"/>
      <c r="T392" s="126"/>
      <c r="U392" s="126"/>
      <c r="V392" s="126"/>
    </row>
    <row r="393" customHeight="1" spans="6:22">
      <c r="F393" s="126"/>
      <c r="G393" s="126"/>
      <c r="H393" s="126"/>
      <c r="I393" s="126"/>
      <c r="J393" s="126"/>
      <c r="K393" s="126"/>
      <c r="L393" s="126"/>
      <c r="M393" s="126"/>
      <c r="N393" s="126"/>
      <c r="O393" s="126"/>
      <c r="P393" s="126"/>
      <c r="Q393" s="126"/>
      <c r="R393" s="126"/>
      <c r="S393" s="126"/>
      <c r="T393" s="126"/>
      <c r="U393" s="126"/>
      <c r="V393" s="126"/>
    </row>
    <row r="394" customHeight="1" spans="6:22">
      <c r="F394" s="126"/>
      <c r="G394" s="126"/>
      <c r="H394" s="126"/>
      <c r="I394" s="126"/>
      <c r="J394" s="126"/>
      <c r="K394" s="126"/>
      <c r="L394" s="126"/>
      <c r="M394" s="126"/>
      <c r="N394" s="126"/>
      <c r="O394" s="126"/>
      <c r="P394" s="126"/>
      <c r="Q394" s="126"/>
      <c r="R394" s="126"/>
      <c r="S394" s="126"/>
      <c r="T394" s="126"/>
      <c r="U394" s="126"/>
      <c r="V394" s="126"/>
    </row>
    <row r="395" customHeight="1" spans="6:22">
      <c r="F395" s="126"/>
      <c r="G395" s="126"/>
      <c r="H395" s="126"/>
      <c r="I395" s="126"/>
      <c r="J395" s="126"/>
      <c r="K395" s="126"/>
      <c r="L395" s="126"/>
      <c r="M395" s="126"/>
      <c r="N395" s="126"/>
      <c r="O395" s="126"/>
      <c r="P395" s="126"/>
      <c r="Q395" s="126"/>
      <c r="R395" s="126"/>
      <c r="S395" s="126"/>
      <c r="T395" s="126"/>
      <c r="U395" s="126"/>
      <c r="V395" s="126"/>
    </row>
    <row r="396" customHeight="1" spans="6:22">
      <c r="F396" s="126"/>
      <c r="G396" s="126"/>
      <c r="H396" s="126"/>
      <c r="I396" s="126"/>
      <c r="J396" s="126"/>
      <c r="K396" s="126"/>
      <c r="L396" s="126"/>
      <c r="M396" s="126"/>
      <c r="N396" s="126"/>
      <c r="O396" s="126"/>
      <c r="P396" s="126"/>
      <c r="Q396" s="126"/>
      <c r="R396" s="126"/>
      <c r="S396" s="126"/>
      <c r="T396" s="126"/>
      <c r="U396" s="126"/>
      <c r="V396" s="126"/>
    </row>
    <row r="397" customHeight="1" spans="6:22">
      <c r="F397" s="126"/>
      <c r="G397" s="126"/>
      <c r="H397" s="126"/>
      <c r="I397" s="126"/>
      <c r="J397" s="126"/>
      <c r="K397" s="126"/>
      <c r="L397" s="126"/>
      <c r="M397" s="126"/>
      <c r="N397" s="126"/>
      <c r="O397" s="126"/>
      <c r="P397" s="126"/>
      <c r="Q397" s="126"/>
      <c r="R397" s="126"/>
      <c r="S397" s="126"/>
      <c r="T397" s="126"/>
      <c r="U397" s="126"/>
      <c r="V397" s="126"/>
    </row>
    <row r="398" customHeight="1" spans="6:22">
      <c r="F398" s="126"/>
      <c r="G398" s="126"/>
      <c r="H398" s="126"/>
      <c r="I398" s="126"/>
      <c r="J398" s="126"/>
      <c r="K398" s="126"/>
      <c r="L398" s="126"/>
      <c r="M398" s="126"/>
      <c r="N398" s="126"/>
      <c r="O398" s="126"/>
      <c r="P398" s="126"/>
      <c r="Q398" s="126"/>
      <c r="R398" s="126"/>
      <c r="S398" s="126"/>
      <c r="T398" s="126"/>
      <c r="U398" s="126"/>
      <c r="V398" s="126"/>
    </row>
    <row r="399" customHeight="1" spans="6:22">
      <c r="F399" s="126"/>
      <c r="G399" s="126"/>
      <c r="H399" s="126"/>
      <c r="I399" s="126"/>
      <c r="J399" s="126"/>
      <c r="K399" s="126"/>
      <c r="L399" s="126"/>
      <c r="M399" s="126"/>
      <c r="N399" s="126"/>
      <c r="O399" s="126"/>
      <c r="P399" s="126"/>
      <c r="Q399" s="126"/>
      <c r="R399" s="126"/>
      <c r="S399" s="126"/>
      <c r="T399" s="126"/>
      <c r="U399" s="126"/>
      <c r="V399" s="126"/>
    </row>
    <row r="400" customHeight="1" spans="6:22">
      <c r="F400" s="126"/>
      <c r="G400" s="126"/>
      <c r="H400" s="126"/>
      <c r="I400" s="126"/>
      <c r="J400" s="126"/>
      <c r="K400" s="126"/>
      <c r="L400" s="126"/>
      <c r="M400" s="126"/>
      <c r="N400" s="126"/>
      <c r="O400" s="126"/>
      <c r="P400" s="126"/>
      <c r="Q400" s="126"/>
      <c r="R400" s="126"/>
      <c r="S400" s="126"/>
      <c r="T400" s="126"/>
      <c r="U400" s="126"/>
      <c r="V400" s="126"/>
    </row>
    <row r="401" customHeight="1" spans="6:22">
      <c r="F401" s="126"/>
      <c r="G401" s="126"/>
      <c r="H401" s="126"/>
      <c r="I401" s="126"/>
      <c r="J401" s="126"/>
      <c r="K401" s="126"/>
      <c r="L401" s="126"/>
      <c r="M401" s="126"/>
      <c r="N401" s="126"/>
      <c r="O401" s="126"/>
      <c r="P401" s="126"/>
      <c r="Q401" s="126"/>
      <c r="R401" s="126"/>
      <c r="S401" s="126"/>
      <c r="T401" s="126"/>
      <c r="U401" s="126"/>
      <c r="V401" s="126"/>
    </row>
    <row r="402" customHeight="1" spans="6:22">
      <c r="F402" s="126"/>
      <c r="G402" s="126"/>
      <c r="H402" s="126"/>
      <c r="I402" s="126"/>
      <c r="J402" s="126"/>
      <c r="K402" s="126"/>
      <c r="L402" s="126"/>
      <c r="M402" s="126"/>
      <c r="N402" s="126"/>
      <c r="O402" s="126"/>
      <c r="P402" s="126"/>
      <c r="Q402" s="126"/>
      <c r="R402" s="126"/>
      <c r="S402" s="126"/>
      <c r="T402" s="126"/>
      <c r="U402" s="126"/>
      <c r="V402" s="126"/>
    </row>
    <row r="403" customHeight="1" spans="6:22">
      <c r="F403" s="126"/>
      <c r="G403" s="126"/>
      <c r="H403" s="126"/>
      <c r="I403" s="126"/>
      <c r="J403" s="126"/>
      <c r="K403" s="126"/>
      <c r="L403" s="126"/>
      <c r="M403" s="126"/>
      <c r="N403" s="126"/>
      <c r="O403" s="126"/>
      <c r="P403" s="126"/>
      <c r="Q403" s="126"/>
      <c r="R403" s="126"/>
      <c r="S403" s="126"/>
      <c r="T403" s="126"/>
      <c r="U403" s="126"/>
      <c r="V403" s="126"/>
    </row>
    <row r="404" customHeight="1" spans="6:22">
      <c r="F404" s="126"/>
      <c r="G404" s="126"/>
      <c r="H404" s="126"/>
      <c r="I404" s="126"/>
      <c r="J404" s="126"/>
      <c r="K404" s="126"/>
      <c r="L404" s="126"/>
      <c r="M404" s="126"/>
      <c r="N404" s="126"/>
      <c r="O404" s="126"/>
      <c r="P404" s="126"/>
      <c r="Q404" s="126"/>
      <c r="R404" s="126"/>
      <c r="S404" s="126"/>
      <c r="T404" s="126"/>
      <c r="U404" s="126"/>
      <c r="V404" s="126"/>
    </row>
    <row r="405" customHeight="1" spans="6:22">
      <c r="F405" s="126"/>
      <c r="G405" s="126"/>
      <c r="H405" s="126"/>
      <c r="I405" s="126"/>
      <c r="J405" s="126"/>
      <c r="K405" s="126"/>
      <c r="L405" s="126"/>
      <c r="M405" s="126"/>
      <c r="N405" s="126"/>
      <c r="O405" s="126"/>
      <c r="P405" s="126"/>
      <c r="Q405" s="126"/>
      <c r="R405" s="126"/>
      <c r="S405" s="126"/>
      <c r="T405" s="126"/>
      <c r="U405" s="126"/>
      <c r="V405" s="126"/>
    </row>
    <row r="406" customHeight="1" spans="6:22">
      <c r="F406" s="126"/>
      <c r="G406" s="126"/>
      <c r="H406" s="126"/>
      <c r="I406" s="126"/>
      <c r="J406" s="126"/>
      <c r="K406" s="126"/>
      <c r="L406" s="126"/>
      <c r="M406" s="126"/>
      <c r="N406" s="126"/>
      <c r="O406" s="126"/>
      <c r="P406" s="126"/>
      <c r="Q406" s="126"/>
      <c r="R406" s="126"/>
      <c r="S406" s="126"/>
      <c r="T406" s="126"/>
      <c r="U406" s="126"/>
      <c r="V406" s="126"/>
    </row>
    <row r="407" customHeight="1" spans="6:22">
      <c r="F407" s="126"/>
      <c r="G407" s="126"/>
      <c r="H407" s="126"/>
      <c r="I407" s="126"/>
      <c r="J407" s="126"/>
      <c r="K407" s="126"/>
      <c r="L407" s="126"/>
      <c r="M407" s="126"/>
      <c r="N407" s="126"/>
      <c r="O407" s="126"/>
      <c r="P407" s="126"/>
      <c r="Q407" s="126"/>
      <c r="R407" s="126"/>
      <c r="S407" s="126"/>
      <c r="T407" s="126"/>
      <c r="U407" s="126"/>
      <c r="V407" s="126"/>
    </row>
    <row r="408" customHeight="1" spans="6:22">
      <c r="F408" s="126"/>
      <c r="G408" s="126"/>
      <c r="H408" s="126"/>
      <c r="I408" s="126"/>
      <c r="J408" s="126"/>
      <c r="K408" s="126"/>
      <c r="L408" s="126"/>
      <c r="M408" s="126"/>
      <c r="N408" s="126"/>
      <c r="O408" s="126"/>
      <c r="P408" s="126"/>
      <c r="Q408" s="126"/>
      <c r="R408" s="126"/>
      <c r="S408" s="126"/>
      <c r="T408" s="126"/>
      <c r="U408" s="126"/>
      <c r="V408" s="126"/>
    </row>
    <row r="409" customHeight="1" spans="6:22">
      <c r="F409" s="126"/>
      <c r="G409" s="126"/>
      <c r="H409" s="126"/>
      <c r="I409" s="126"/>
      <c r="J409" s="126"/>
      <c r="K409" s="126"/>
      <c r="L409" s="126"/>
      <c r="M409" s="126"/>
      <c r="N409" s="126"/>
      <c r="O409" s="126"/>
      <c r="P409" s="126"/>
      <c r="Q409" s="126"/>
      <c r="R409" s="126"/>
      <c r="S409" s="126"/>
      <c r="T409" s="126"/>
      <c r="U409" s="126"/>
      <c r="V409" s="126"/>
    </row>
    <row r="410" customHeight="1" spans="6:22">
      <c r="F410" s="126"/>
      <c r="G410" s="126"/>
      <c r="H410" s="126"/>
      <c r="I410" s="126"/>
      <c r="J410" s="126"/>
      <c r="K410" s="126"/>
      <c r="L410" s="126"/>
      <c r="M410" s="126"/>
      <c r="N410" s="126"/>
      <c r="O410" s="126"/>
      <c r="P410" s="126"/>
      <c r="Q410" s="126"/>
      <c r="R410" s="126"/>
      <c r="S410" s="126"/>
      <c r="T410" s="126"/>
      <c r="U410" s="126"/>
      <c r="V410" s="126"/>
    </row>
    <row r="411" customHeight="1" spans="6:22">
      <c r="F411" s="126"/>
      <c r="G411" s="126"/>
      <c r="H411" s="126"/>
      <c r="I411" s="126"/>
      <c r="J411" s="126"/>
      <c r="K411" s="126"/>
      <c r="L411" s="126"/>
      <c r="M411" s="126"/>
      <c r="N411" s="126"/>
      <c r="O411" s="126"/>
      <c r="P411" s="126"/>
      <c r="Q411" s="126"/>
      <c r="R411" s="126"/>
      <c r="S411" s="126"/>
      <c r="T411" s="126"/>
      <c r="U411" s="126"/>
      <c r="V411" s="126"/>
    </row>
    <row r="412" customHeight="1" spans="6:22">
      <c r="F412" s="126"/>
      <c r="G412" s="126"/>
      <c r="H412" s="126"/>
      <c r="I412" s="126"/>
      <c r="J412" s="126"/>
      <c r="K412" s="126"/>
      <c r="L412" s="126"/>
      <c r="M412" s="126"/>
      <c r="N412" s="126"/>
      <c r="O412" s="126"/>
      <c r="P412" s="126"/>
      <c r="Q412" s="126"/>
      <c r="R412" s="126"/>
      <c r="S412" s="126"/>
      <c r="T412" s="126"/>
      <c r="U412" s="126"/>
      <c r="V412" s="126"/>
    </row>
    <row r="413" customHeight="1" spans="6:22">
      <c r="F413" s="126"/>
      <c r="G413" s="126"/>
      <c r="H413" s="126"/>
      <c r="I413" s="126"/>
      <c r="J413" s="126"/>
      <c r="K413" s="126"/>
      <c r="L413" s="126"/>
      <c r="M413" s="126"/>
      <c r="N413" s="126"/>
      <c r="O413" s="126"/>
      <c r="P413" s="126"/>
      <c r="Q413" s="126"/>
      <c r="R413" s="126"/>
      <c r="S413" s="126"/>
      <c r="T413" s="126"/>
      <c r="U413" s="126"/>
      <c r="V413" s="126"/>
    </row>
    <row r="414" customHeight="1" spans="6:22">
      <c r="F414" s="126"/>
      <c r="G414" s="126"/>
      <c r="H414" s="126"/>
      <c r="I414" s="126"/>
      <c r="J414" s="126"/>
      <c r="K414" s="126"/>
      <c r="L414" s="126"/>
      <c r="M414" s="126"/>
      <c r="N414" s="126"/>
      <c r="O414" s="126"/>
      <c r="P414" s="126"/>
      <c r="Q414" s="126"/>
      <c r="R414" s="126"/>
      <c r="S414" s="126"/>
      <c r="T414" s="126"/>
      <c r="U414" s="126"/>
      <c r="V414" s="126"/>
    </row>
    <row r="415" customHeight="1" spans="6:22">
      <c r="F415" s="126"/>
      <c r="G415" s="126"/>
      <c r="H415" s="126"/>
      <c r="I415" s="126"/>
      <c r="J415" s="126"/>
      <c r="K415" s="126"/>
      <c r="L415" s="126"/>
      <c r="M415" s="126"/>
      <c r="N415" s="126"/>
      <c r="O415" s="126"/>
      <c r="P415" s="126"/>
      <c r="Q415" s="126"/>
      <c r="R415" s="126"/>
      <c r="S415" s="126"/>
      <c r="T415" s="126"/>
      <c r="U415" s="126"/>
      <c r="V415" s="126"/>
    </row>
    <row r="416" customHeight="1" spans="6:22">
      <c r="F416" s="126"/>
      <c r="G416" s="126"/>
      <c r="H416" s="126"/>
      <c r="I416" s="126"/>
      <c r="J416" s="126"/>
      <c r="K416" s="126"/>
      <c r="L416" s="126"/>
      <c r="M416" s="126"/>
      <c r="N416" s="126"/>
      <c r="O416" s="126"/>
      <c r="P416" s="126"/>
      <c r="Q416" s="126"/>
      <c r="R416" s="126"/>
      <c r="S416" s="126"/>
      <c r="T416" s="126"/>
      <c r="U416" s="126"/>
      <c r="V416" s="126"/>
    </row>
    <row r="417" customHeight="1" spans="6:22">
      <c r="F417" s="126"/>
      <c r="G417" s="126"/>
      <c r="H417" s="126"/>
      <c r="I417" s="126"/>
      <c r="J417" s="126"/>
      <c r="K417" s="126"/>
      <c r="L417" s="126"/>
      <c r="M417" s="126"/>
      <c r="N417" s="126"/>
      <c r="O417" s="126"/>
      <c r="P417" s="126"/>
      <c r="Q417" s="126"/>
      <c r="R417" s="126"/>
      <c r="S417" s="126"/>
      <c r="T417" s="126"/>
      <c r="U417" s="126"/>
      <c r="V417" s="126"/>
    </row>
    <row r="418" customHeight="1" spans="6:22">
      <c r="F418" s="126"/>
      <c r="G418" s="126"/>
      <c r="H418" s="126"/>
      <c r="I418" s="126"/>
      <c r="J418" s="126"/>
      <c r="K418" s="126"/>
      <c r="L418" s="126"/>
      <c r="M418" s="126"/>
      <c r="N418" s="126"/>
      <c r="O418" s="126"/>
      <c r="P418" s="126"/>
      <c r="Q418" s="126"/>
      <c r="R418" s="126"/>
      <c r="S418" s="126"/>
      <c r="T418" s="126"/>
      <c r="U418" s="126"/>
      <c r="V418" s="126"/>
    </row>
    <row r="419" customHeight="1" spans="6:22">
      <c r="F419" s="126"/>
      <c r="G419" s="126"/>
      <c r="H419" s="126"/>
      <c r="I419" s="126"/>
      <c r="J419" s="126"/>
      <c r="K419" s="126"/>
      <c r="L419" s="126"/>
      <c r="M419" s="126"/>
      <c r="N419" s="126"/>
      <c r="O419" s="126"/>
      <c r="P419" s="126"/>
      <c r="Q419" s="126"/>
      <c r="R419" s="126"/>
      <c r="S419" s="126"/>
      <c r="T419" s="126"/>
      <c r="U419" s="126"/>
      <c r="V419" s="126"/>
    </row>
    <row r="420" customHeight="1" spans="6:22">
      <c r="F420" s="126"/>
      <c r="G420" s="126"/>
      <c r="H420" s="126"/>
      <c r="I420" s="126"/>
      <c r="J420" s="126"/>
      <c r="K420" s="126"/>
      <c r="L420" s="126"/>
      <c r="M420" s="126"/>
      <c r="N420" s="126"/>
      <c r="O420" s="126"/>
      <c r="P420" s="126"/>
      <c r="Q420" s="126"/>
      <c r="R420" s="126"/>
      <c r="S420" s="126"/>
      <c r="T420" s="126"/>
      <c r="U420" s="126"/>
      <c r="V420" s="126"/>
    </row>
    <row r="421" customHeight="1" spans="6:22">
      <c r="F421" s="126"/>
      <c r="G421" s="126"/>
      <c r="H421" s="126"/>
      <c r="I421" s="126"/>
      <c r="J421" s="126"/>
      <c r="K421" s="126"/>
      <c r="L421" s="126"/>
      <c r="M421" s="126"/>
      <c r="N421" s="126"/>
      <c r="O421" s="126"/>
      <c r="P421" s="126"/>
      <c r="Q421" s="126"/>
      <c r="R421" s="126"/>
      <c r="S421" s="126"/>
      <c r="T421" s="126"/>
      <c r="U421" s="126"/>
      <c r="V421" s="126"/>
    </row>
    <row r="422" customHeight="1" spans="6:22">
      <c r="F422" s="126"/>
      <c r="G422" s="126"/>
      <c r="H422" s="126"/>
      <c r="I422" s="126"/>
      <c r="J422" s="126"/>
      <c r="K422" s="126"/>
      <c r="L422" s="126"/>
      <c r="M422" s="126"/>
      <c r="N422" s="126"/>
      <c r="O422" s="126"/>
      <c r="P422" s="126"/>
      <c r="Q422" s="126"/>
      <c r="R422" s="126"/>
      <c r="S422" s="126"/>
      <c r="T422" s="126"/>
      <c r="U422" s="126"/>
      <c r="V422" s="126"/>
    </row>
    <row r="423" customHeight="1" spans="6:22">
      <c r="F423" s="126"/>
      <c r="G423" s="126"/>
      <c r="H423" s="126"/>
      <c r="I423" s="126"/>
      <c r="J423" s="126"/>
      <c r="K423" s="126"/>
      <c r="L423" s="126"/>
      <c r="M423" s="126"/>
      <c r="N423" s="126"/>
      <c r="O423" s="126"/>
      <c r="P423" s="126"/>
      <c r="Q423" s="126"/>
      <c r="R423" s="126"/>
      <c r="S423" s="126"/>
      <c r="T423" s="126"/>
      <c r="U423" s="126"/>
      <c r="V423" s="126"/>
    </row>
    <row r="424" customHeight="1" spans="6:22">
      <c r="F424" s="126"/>
      <c r="G424" s="126"/>
      <c r="H424" s="126"/>
      <c r="I424" s="126"/>
      <c r="J424" s="126"/>
      <c r="K424" s="126"/>
      <c r="L424" s="126"/>
      <c r="M424" s="126"/>
      <c r="N424" s="126"/>
      <c r="O424" s="126"/>
      <c r="P424" s="126"/>
      <c r="Q424" s="126"/>
      <c r="R424" s="126"/>
      <c r="S424" s="126"/>
      <c r="T424" s="126"/>
      <c r="U424" s="126"/>
      <c r="V424" s="126"/>
    </row>
    <row r="425" customHeight="1" spans="6:22">
      <c r="F425" s="126"/>
      <c r="G425" s="126"/>
      <c r="H425" s="126"/>
      <c r="I425" s="126"/>
      <c r="J425" s="126"/>
      <c r="K425" s="126"/>
      <c r="L425" s="126"/>
      <c r="M425" s="126"/>
      <c r="N425" s="126"/>
      <c r="O425" s="126"/>
      <c r="P425" s="126"/>
      <c r="Q425" s="126"/>
      <c r="R425" s="126"/>
      <c r="S425" s="126"/>
      <c r="T425" s="126"/>
      <c r="U425" s="126"/>
      <c r="V425" s="126"/>
    </row>
    <row r="426" customHeight="1" spans="6:22">
      <c r="F426" s="126"/>
      <c r="G426" s="126"/>
      <c r="H426" s="126"/>
      <c r="I426" s="126"/>
      <c r="J426" s="126"/>
      <c r="K426" s="126"/>
      <c r="L426" s="126"/>
      <c r="M426" s="126"/>
      <c r="N426" s="126"/>
      <c r="O426" s="126"/>
      <c r="P426" s="126"/>
      <c r="Q426" s="126"/>
      <c r="R426" s="126"/>
      <c r="S426" s="126"/>
      <c r="T426" s="126"/>
      <c r="U426" s="126"/>
      <c r="V426" s="126"/>
    </row>
    <row r="427" customHeight="1" spans="6:22">
      <c r="F427" s="126"/>
      <c r="G427" s="126"/>
      <c r="H427" s="126"/>
      <c r="I427" s="126"/>
      <c r="J427" s="126"/>
      <c r="K427" s="126"/>
      <c r="L427" s="126"/>
      <c r="M427" s="126"/>
      <c r="N427" s="126"/>
      <c r="O427" s="126"/>
      <c r="P427" s="126"/>
      <c r="Q427" s="126"/>
      <c r="R427" s="126"/>
      <c r="S427" s="126"/>
      <c r="T427" s="126"/>
      <c r="U427" s="126"/>
      <c r="V427" s="126"/>
    </row>
    <row r="428" customHeight="1" spans="6:22">
      <c r="F428" s="126"/>
      <c r="G428" s="126"/>
      <c r="H428" s="126"/>
      <c r="I428" s="126"/>
      <c r="J428" s="126"/>
      <c r="K428" s="126"/>
      <c r="L428" s="126"/>
      <c r="M428" s="126"/>
      <c r="N428" s="126"/>
      <c r="O428" s="126"/>
      <c r="P428" s="126"/>
      <c r="Q428" s="126"/>
      <c r="R428" s="126"/>
      <c r="S428" s="126"/>
      <c r="T428" s="126"/>
      <c r="U428" s="126"/>
      <c r="V428" s="126"/>
    </row>
    <row r="429" customHeight="1" spans="6:22">
      <c r="F429" s="126"/>
      <c r="G429" s="126"/>
      <c r="H429" s="126"/>
      <c r="I429" s="126"/>
      <c r="J429" s="126"/>
      <c r="K429" s="126"/>
      <c r="L429" s="126"/>
      <c r="M429" s="126"/>
      <c r="N429" s="126"/>
      <c r="O429" s="126"/>
      <c r="P429" s="126"/>
      <c r="Q429" s="126"/>
      <c r="R429" s="126"/>
      <c r="S429" s="126"/>
      <c r="T429" s="126"/>
      <c r="U429" s="126"/>
      <c r="V429" s="126"/>
    </row>
    <row r="430" customHeight="1" spans="6:22">
      <c r="F430" s="126"/>
      <c r="G430" s="126"/>
      <c r="H430" s="126"/>
      <c r="I430" s="126"/>
      <c r="J430" s="126"/>
      <c r="K430" s="126"/>
      <c r="L430" s="126"/>
      <c r="M430" s="126"/>
      <c r="N430" s="126"/>
      <c r="O430" s="126"/>
      <c r="P430" s="126"/>
      <c r="Q430" s="126"/>
      <c r="R430" s="126"/>
      <c r="S430" s="126"/>
      <c r="T430" s="126"/>
      <c r="U430" s="126"/>
      <c r="V430" s="126"/>
    </row>
    <row r="431" customHeight="1" spans="6:22">
      <c r="F431" s="126"/>
      <c r="G431" s="126"/>
      <c r="H431" s="126"/>
      <c r="I431" s="126"/>
      <c r="J431" s="126"/>
      <c r="K431" s="126"/>
      <c r="L431" s="126"/>
      <c r="M431" s="126"/>
      <c r="N431" s="126"/>
      <c r="O431" s="126"/>
      <c r="P431" s="126"/>
      <c r="Q431" s="126"/>
      <c r="R431" s="126"/>
      <c r="S431" s="126"/>
      <c r="T431" s="126"/>
      <c r="U431" s="126"/>
      <c r="V431" s="126"/>
    </row>
    <row r="432" customHeight="1" spans="6:22">
      <c r="F432" s="126"/>
      <c r="G432" s="126"/>
      <c r="H432" s="126"/>
      <c r="I432" s="126"/>
      <c r="J432" s="126"/>
      <c r="K432" s="126"/>
      <c r="L432" s="126"/>
      <c r="M432" s="126"/>
      <c r="N432" s="126"/>
      <c r="O432" s="126"/>
      <c r="P432" s="126"/>
      <c r="Q432" s="126"/>
      <c r="R432" s="126"/>
      <c r="S432" s="126"/>
      <c r="T432" s="126"/>
      <c r="U432" s="126"/>
      <c r="V432" s="126"/>
    </row>
    <row r="433" customHeight="1" spans="6:22">
      <c r="F433" s="126"/>
      <c r="G433" s="126"/>
      <c r="H433" s="126"/>
      <c r="I433" s="126"/>
      <c r="J433" s="126"/>
      <c r="K433" s="126"/>
      <c r="L433" s="126"/>
      <c r="M433" s="126"/>
      <c r="N433" s="126"/>
      <c r="O433" s="126"/>
      <c r="P433" s="126"/>
      <c r="Q433" s="126"/>
      <c r="R433" s="126"/>
      <c r="S433" s="126"/>
      <c r="T433" s="126"/>
      <c r="U433" s="126"/>
      <c r="V433" s="126"/>
    </row>
    <row r="434" customHeight="1" spans="6:22">
      <c r="F434" s="126"/>
      <c r="G434" s="126"/>
      <c r="H434" s="126"/>
      <c r="I434" s="126"/>
      <c r="J434" s="126"/>
      <c r="K434" s="126"/>
      <c r="L434" s="126"/>
      <c r="M434" s="126"/>
      <c r="N434" s="126"/>
      <c r="O434" s="126"/>
      <c r="P434" s="126"/>
      <c r="Q434" s="126"/>
      <c r="R434" s="126"/>
      <c r="S434" s="126"/>
      <c r="T434" s="126"/>
      <c r="U434" s="126"/>
      <c r="V434" s="126"/>
    </row>
    <row r="435" customHeight="1" spans="6:22">
      <c r="F435" s="126"/>
      <c r="G435" s="126"/>
      <c r="H435" s="126"/>
      <c r="I435" s="126"/>
      <c r="J435" s="126"/>
      <c r="K435" s="126"/>
      <c r="L435" s="126"/>
      <c r="M435" s="126"/>
      <c r="N435" s="126"/>
      <c r="O435" s="126"/>
      <c r="P435" s="126"/>
      <c r="Q435" s="126"/>
      <c r="R435" s="126"/>
      <c r="S435" s="126"/>
      <c r="T435" s="126"/>
      <c r="U435" s="126"/>
      <c r="V435" s="126"/>
    </row>
    <row r="436" customHeight="1" spans="6:22">
      <c r="F436" s="126"/>
      <c r="G436" s="126"/>
      <c r="H436" s="126"/>
      <c r="I436" s="126"/>
      <c r="J436" s="126"/>
      <c r="K436" s="126"/>
      <c r="L436" s="126"/>
      <c r="M436" s="126"/>
      <c r="N436" s="126"/>
      <c r="O436" s="126"/>
      <c r="P436" s="126"/>
      <c r="Q436" s="126"/>
      <c r="R436" s="126"/>
      <c r="S436" s="126"/>
      <c r="T436" s="126"/>
      <c r="U436" s="126"/>
      <c r="V436" s="126"/>
    </row>
    <row r="437" customHeight="1" spans="6:22">
      <c r="F437" s="126"/>
      <c r="G437" s="126"/>
      <c r="H437" s="126"/>
      <c r="I437" s="126"/>
      <c r="J437" s="126"/>
      <c r="K437" s="126"/>
      <c r="L437" s="126"/>
      <c r="M437" s="126"/>
      <c r="N437" s="126"/>
      <c r="O437" s="126"/>
      <c r="P437" s="126"/>
      <c r="Q437" s="126"/>
      <c r="R437" s="126"/>
      <c r="S437" s="126"/>
      <c r="T437" s="126"/>
      <c r="U437" s="126"/>
      <c r="V437" s="126"/>
    </row>
    <row r="438" customHeight="1" spans="6:22">
      <c r="F438" s="126"/>
      <c r="G438" s="126"/>
      <c r="H438" s="126"/>
      <c r="I438" s="126"/>
      <c r="J438" s="126"/>
      <c r="K438" s="126"/>
      <c r="L438" s="126"/>
      <c r="M438" s="126"/>
      <c r="N438" s="126"/>
      <c r="O438" s="126"/>
      <c r="P438" s="126"/>
      <c r="Q438" s="126"/>
      <c r="R438" s="126"/>
      <c r="S438" s="126"/>
      <c r="T438" s="126"/>
      <c r="U438" s="126"/>
      <c r="V438" s="126"/>
    </row>
    <row r="439" customHeight="1" spans="6:22">
      <c r="F439" s="126"/>
      <c r="G439" s="126"/>
      <c r="H439" s="126"/>
      <c r="I439" s="126"/>
      <c r="J439" s="126"/>
      <c r="K439" s="126"/>
      <c r="L439" s="126"/>
      <c r="M439" s="126"/>
      <c r="N439" s="126"/>
      <c r="O439" s="126"/>
      <c r="P439" s="126"/>
      <c r="Q439" s="126"/>
      <c r="R439" s="126"/>
      <c r="S439" s="126"/>
      <c r="T439" s="126"/>
      <c r="U439" s="126"/>
      <c r="V439" s="126"/>
    </row>
    <row r="440" customHeight="1" spans="6:22">
      <c r="F440" s="126"/>
      <c r="G440" s="126"/>
      <c r="H440" s="126"/>
      <c r="I440" s="126"/>
      <c r="J440" s="126"/>
      <c r="K440" s="126"/>
      <c r="L440" s="126"/>
      <c r="M440" s="126"/>
      <c r="N440" s="126"/>
      <c r="O440" s="126"/>
      <c r="P440" s="126"/>
      <c r="Q440" s="126"/>
      <c r="R440" s="126"/>
      <c r="S440" s="126"/>
      <c r="T440" s="126"/>
      <c r="U440" s="126"/>
      <c r="V440" s="126"/>
    </row>
    <row r="441" customHeight="1" spans="6:22">
      <c r="F441" s="126"/>
      <c r="G441" s="126"/>
      <c r="H441" s="126"/>
      <c r="I441" s="126"/>
      <c r="J441" s="126"/>
      <c r="K441" s="126"/>
      <c r="L441" s="126"/>
      <c r="M441" s="126"/>
      <c r="N441" s="126"/>
      <c r="O441" s="126"/>
      <c r="P441" s="126"/>
      <c r="Q441" s="126"/>
      <c r="R441" s="126"/>
      <c r="S441" s="126"/>
      <c r="T441" s="126"/>
      <c r="U441" s="126"/>
      <c r="V441" s="126"/>
    </row>
    <row r="442" customHeight="1" spans="6:22">
      <c r="F442" s="126"/>
      <c r="G442" s="126"/>
      <c r="H442" s="126"/>
      <c r="I442" s="126"/>
      <c r="J442" s="126"/>
      <c r="K442" s="126"/>
      <c r="L442" s="126"/>
      <c r="M442" s="126"/>
      <c r="N442" s="126"/>
      <c r="O442" s="126"/>
      <c r="P442" s="126"/>
      <c r="Q442" s="126"/>
      <c r="R442" s="126"/>
      <c r="S442" s="126"/>
      <c r="T442" s="126"/>
      <c r="U442" s="126"/>
      <c r="V442" s="126"/>
    </row>
    <row r="443" customHeight="1" spans="6:22">
      <c r="F443" s="126"/>
      <c r="G443" s="126"/>
      <c r="H443" s="126"/>
      <c r="I443" s="126"/>
      <c r="J443" s="126"/>
      <c r="K443" s="126"/>
      <c r="L443" s="126"/>
      <c r="M443" s="126"/>
      <c r="N443" s="126"/>
      <c r="O443" s="126"/>
      <c r="P443" s="126"/>
      <c r="Q443" s="126"/>
      <c r="R443" s="126"/>
      <c r="S443" s="126"/>
      <c r="T443" s="126"/>
      <c r="U443" s="126"/>
      <c r="V443" s="126"/>
    </row>
    <row r="444" customHeight="1" spans="6:22">
      <c r="F444" s="126"/>
      <c r="G444" s="126"/>
      <c r="H444" s="126"/>
      <c r="I444" s="126"/>
      <c r="J444" s="126"/>
      <c r="K444" s="126"/>
      <c r="L444" s="126"/>
      <c r="M444" s="126"/>
      <c r="N444" s="126"/>
      <c r="O444" s="126"/>
      <c r="P444" s="126"/>
      <c r="Q444" s="126"/>
      <c r="R444" s="126"/>
      <c r="S444" s="126"/>
      <c r="T444" s="126"/>
      <c r="U444" s="126"/>
      <c r="V444" s="126"/>
    </row>
    <row r="445" customHeight="1" spans="6:22">
      <c r="F445" s="126"/>
      <c r="G445" s="126"/>
      <c r="H445" s="126"/>
      <c r="I445" s="126"/>
      <c r="J445" s="126"/>
      <c r="K445" s="126"/>
      <c r="L445" s="126"/>
      <c r="M445" s="126"/>
      <c r="N445" s="126"/>
      <c r="O445" s="126"/>
      <c r="P445" s="126"/>
      <c r="Q445" s="126"/>
      <c r="R445" s="126"/>
      <c r="S445" s="126"/>
      <c r="T445" s="126"/>
      <c r="U445" s="126"/>
      <c r="V445" s="126"/>
    </row>
    <row r="446" customHeight="1" spans="6:22">
      <c r="F446" s="126"/>
      <c r="G446" s="126"/>
      <c r="H446" s="126"/>
      <c r="I446" s="126"/>
      <c r="J446" s="126"/>
      <c r="K446" s="126"/>
      <c r="L446" s="126"/>
      <c r="M446" s="126"/>
      <c r="N446" s="126"/>
      <c r="O446" s="126"/>
      <c r="P446" s="126"/>
      <c r="Q446" s="126"/>
      <c r="R446" s="126"/>
      <c r="S446" s="126"/>
      <c r="T446" s="126"/>
      <c r="U446" s="126"/>
      <c r="V446" s="126"/>
    </row>
    <row r="447" customHeight="1" spans="6:22">
      <c r="F447" s="126"/>
      <c r="G447" s="126"/>
      <c r="H447" s="126"/>
      <c r="I447" s="126"/>
      <c r="J447" s="126"/>
      <c r="K447" s="126"/>
      <c r="L447" s="126"/>
      <c r="M447" s="126"/>
      <c r="N447" s="126"/>
      <c r="O447" s="126"/>
      <c r="P447" s="126"/>
      <c r="Q447" s="126"/>
      <c r="R447" s="126"/>
      <c r="S447" s="126"/>
      <c r="T447" s="126"/>
      <c r="U447" s="126"/>
      <c r="V447" s="126"/>
    </row>
    <row r="448" customHeight="1" spans="6:22">
      <c r="F448" s="126"/>
      <c r="G448" s="126"/>
      <c r="H448" s="126"/>
      <c r="I448" s="126"/>
      <c r="J448" s="126"/>
      <c r="K448" s="126"/>
      <c r="L448" s="126"/>
      <c r="M448" s="126"/>
      <c r="N448" s="126"/>
      <c r="O448" s="126"/>
      <c r="P448" s="126"/>
      <c r="Q448" s="126"/>
      <c r="R448" s="126"/>
      <c r="S448" s="126"/>
      <c r="T448" s="126"/>
      <c r="U448" s="126"/>
      <c r="V448" s="126"/>
    </row>
    <row r="449" customHeight="1" spans="6:22">
      <c r="F449" s="126"/>
      <c r="G449" s="126"/>
      <c r="H449" s="126"/>
      <c r="I449" s="126"/>
      <c r="J449" s="126"/>
      <c r="K449" s="126"/>
      <c r="L449" s="126"/>
      <c r="M449" s="126"/>
      <c r="N449" s="126"/>
      <c r="O449" s="126"/>
      <c r="P449" s="126"/>
      <c r="Q449" s="126"/>
      <c r="R449" s="126"/>
      <c r="S449" s="126"/>
      <c r="T449" s="126"/>
      <c r="U449" s="126"/>
      <c r="V449" s="126"/>
    </row>
    <row r="450" customHeight="1" spans="6:22">
      <c r="F450" s="126"/>
      <c r="G450" s="126"/>
      <c r="H450" s="126"/>
      <c r="I450" s="126"/>
      <c r="J450" s="126"/>
      <c r="K450" s="126"/>
      <c r="L450" s="126"/>
      <c r="M450" s="126"/>
      <c r="N450" s="126"/>
      <c r="O450" s="126"/>
      <c r="P450" s="126"/>
      <c r="Q450" s="126"/>
      <c r="R450" s="126"/>
      <c r="S450" s="126"/>
      <c r="T450" s="126"/>
      <c r="U450" s="126"/>
      <c r="V450" s="126"/>
    </row>
    <row r="451" customHeight="1" spans="6:22">
      <c r="F451" s="126"/>
      <c r="G451" s="126"/>
      <c r="H451" s="126"/>
      <c r="I451" s="126"/>
      <c r="J451" s="126"/>
      <c r="K451" s="126"/>
      <c r="L451" s="126"/>
      <c r="M451" s="126"/>
      <c r="N451" s="126"/>
      <c r="O451" s="126"/>
      <c r="P451" s="126"/>
      <c r="Q451" s="126"/>
      <c r="R451" s="126"/>
      <c r="S451" s="126"/>
      <c r="T451" s="126"/>
      <c r="U451" s="126"/>
      <c r="V451" s="126"/>
    </row>
    <row r="452" customHeight="1" spans="6:22">
      <c r="F452" s="126"/>
      <c r="G452" s="126"/>
      <c r="H452" s="126"/>
      <c r="I452" s="126"/>
      <c r="J452" s="126"/>
      <c r="K452" s="126"/>
      <c r="L452" s="126"/>
      <c r="M452" s="126"/>
      <c r="N452" s="126"/>
      <c r="O452" s="126"/>
      <c r="P452" s="126"/>
      <c r="Q452" s="126"/>
      <c r="R452" s="126"/>
      <c r="S452" s="126"/>
      <c r="T452" s="126"/>
      <c r="U452" s="126"/>
      <c r="V452" s="126"/>
    </row>
    <row r="453" customHeight="1" spans="6:22">
      <c r="F453" s="126"/>
      <c r="G453" s="126"/>
      <c r="H453" s="126"/>
      <c r="I453" s="126"/>
      <c r="J453" s="126"/>
      <c r="K453" s="126"/>
      <c r="L453" s="126"/>
      <c r="M453" s="126"/>
      <c r="N453" s="126"/>
      <c r="O453" s="126"/>
      <c r="P453" s="126"/>
      <c r="Q453" s="126"/>
      <c r="R453" s="126"/>
      <c r="S453" s="126"/>
      <c r="T453" s="126"/>
      <c r="U453" s="126"/>
      <c r="V453" s="126"/>
    </row>
    <row r="454" customHeight="1" spans="6:22">
      <c r="F454" s="126"/>
      <c r="G454" s="126"/>
      <c r="H454" s="126"/>
      <c r="I454" s="126"/>
      <c r="J454" s="126"/>
      <c r="K454" s="126"/>
      <c r="L454" s="126"/>
      <c r="M454" s="126"/>
      <c r="N454" s="126"/>
      <c r="O454" s="126"/>
      <c r="P454" s="126"/>
      <c r="Q454" s="126"/>
      <c r="R454" s="126"/>
      <c r="S454" s="126"/>
      <c r="T454" s="126"/>
      <c r="U454" s="126"/>
      <c r="V454" s="126"/>
    </row>
    <row r="455" customHeight="1" spans="6:22">
      <c r="F455" s="126"/>
      <c r="G455" s="126"/>
      <c r="H455" s="126"/>
      <c r="I455" s="126"/>
      <c r="J455" s="126"/>
      <c r="K455" s="126"/>
      <c r="L455" s="126"/>
      <c r="M455" s="126"/>
      <c r="N455" s="126"/>
      <c r="O455" s="126"/>
      <c r="P455" s="126"/>
      <c r="Q455" s="126"/>
      <c r="R455" s="126"/>
      <c r="S455" s="126"/>
      <c r="T455" s="126"/>
      <c r="U455" s="126"/>
      <c r="V455" s="126"/>
    </row>
    <row r="456" customHeight="1" spans="6:22">
      <c r="F456" s="126"/>
      <c r="G456" s="126"/>
      <c r="H456" s="126"/>
      <c r="I456" s="126"/>
      <c r="J456" s="126"/>
      <c r="K456" s="126"/>
      <c r="L456" s="126"/>
      <c r="M456" s="126"/>
      <c r="N456" s="126"/>
      <c r="O456" s="126"/>
      <c r="P456" s="126"/>
      <c r="Q456" s="126"/>
      <c r="R456" s="126"/>
      <c r="S456" s="126"/>
      <c r="T456" s="126"/>
      <c r="U456" s="126"/>
      <c r="V456" s="126"/>
    </row>
    <row r="457" customHeight="1" spans="6:22">
      <c r="F457" s="126"/>
      <c r="G457" s="126"/>
      <c r="H457" s="126"/>
      <c r="I457" s="126"/>
      <c r="J457" s="126"/>
      <c r="K457" s="126"/>
      <c r="L457" s="126"/>
      <c r="M457" s="126"/>
      <c r="N457" s="126"/>
      <c r="O457" s="126"/>
      <c r="P457" s="126"/>
      <c r="Q457" s="126"/>
      <c r="R457" s="126"/>
      <c r="S457" s="126"/>
      <c r="T457" s="126"/>
      <c r="U457" s="126"/>
      <c r="V457" s="126"/>
    </row>
    <row r="458" customHeight="1" spans="6:22">
      <c r="F458" s="126"/>
      <c r="G458" s="126"/>
      <c r="H458" s="126"/>
      <c r="I458" s="126"/>
      <c r="J458" s="126"/>
      <c r="K458" s="126"/>
      <c r="L458" s="126"/>
      <c r="M458" s="126"/>
      <c r="N458" s="126"/>
      <c r="O458" s="126"/>
      <c r="P458" s="126"/>
      <c r="Q458" s="126"/>
      <c r="R458" s="126"/>
      <c r="S458" s="126"/>
      <c r="T458" s="126"/>
      <c r="U458" s="126"/>
      <c r="V458" s="126"/>
    </row>
    <row r="459" customHeight="1" spans="6:22">
      <c r="F459" s="126"/>
      <c r="G459" s="126"/>
      <c r="H459" s="126"/>
      <c r="I459" s="126"/>
      <c r="J459" s="126"/>
      <c r="K459" s="126"/>
      <c r="L459" s="126"/>
      <c r="M459" s="126"/>
      <c r="N459" s="126"/>
      <c r="O459" s="126"/>
      <c r="P459" s="126"/>
      <c r="Q459" s="126"/>
      <c r="R459" s="126"/>
      <c r="S459" s="126"/>
      <c r="T459" s="126"/>
      <c r="U459" s="126"/>
      <c r="V459" s="126"/>
    </row>
    <row r="460" customHeight="1" spans="6:22">
      <c r="F460" s="126"/>
      <c r="G460" s="126"/>
      <c r="H460" s="126"/>
      <c r="I460" s="126"/>
      <c r="J460" s="126"/>
      <c r="K460" s="126"/>
      <c r="L460" s="126"/>
      <c r="M460" s="126"/>
      <c r="N460" s="126"/>
      <c r="O460" s="126"/>
      <c r="P460" s="126"/>
      <c r="Q460" s="126"/>
      <c r="R460" s="126"/>
      <c r="S460" s="126"/>
      <c r="T460" s="126"/>
      <c r="U460" s="126"/>
      <c r="V460" s="126"/>
    </row>
    <row r="461" customHeight="1" spans="6:22">
      <c r="F461" s="126"/>
      <c r="G461" s="126"/>
      <c r="H461" s="126"/>
      <c r="I461" s="126"/>
      <c r="J461" s="126"/>
      <c r="K461" s="126"/>
      <c r="L461" s="126"/>
      <c r="M461" s="126"/>
      <c r="N461" s="126"/>
      <c r="O461" s="126"/>
      <c r="P461" s="126"/>
      <c r="Q461" s="126"/>
      <c r="R461" s="126"/>
      <c r="S461" s="126"/>
      <c r="T461" s="126"/>
      <c r="U461" s="126"/>
      <c r="V461" s="126"/>
    </row>
    <row r="462" customHeight="1" spans="6:22">
      <c r="F462" s="126"/>
      <c r="G462" s="126"/>
      <c r="H462" s="126"/>
      <c r="I462" s="126"/>
      <c r="J462" s="126"/>
      <c r="K462" s="126"/>
      <c r="L462" s="126"/>
      <c r="M462" s="126"/>
      <c r="N462" s="126"/>
      <c r="O462" s="126"/>
      <c r="P462" s="126"/>
      <c r="Q462" s="126"/>
      <c r="R462" s="126"/>
      <c r="S462" s="126"/>
      <c r="T462" s="126"/>
      <c r="U462" s="126"/>
      <c r="V462" s="126"/>
    </row>
    <row r="463" customHeight="1" spans="6:22">
      <c r="F463" s="126"/>
      <c r="G463" s="126"/>
      <c r="H463" s="126"/>
      <c r="I463" s="126"/>
      <c r="J463" s="126"/>
      <c r="K463" s="126"/>
      <c r="L463" s="126"/>
      <c r="M463" s="126"/>
      <c r="N463" s="126"/>
      <c r="O463" s="126"/>
      <c r="P463" s="126"/>
      <c r="Q463" s="126"/>
      <c r="R463" s="126"/>
      <c r="S463" s="126"/>
      <c r="T463" s="126"/>
      <c r="U463" s="126"/>
      <c r="V463" s="126"/>
    </row>
    <row r="464" customHeight="1" spans="6:22">
      <c r="F464" s="126"/>
      <c r="G464" s="126"/>
      <c r="H464" s="126"/>
      <c r="I464" s="126"/>
      <c r="J464" s="126"/>
      <c r="K464" s="126"/>
      <c r="L464" s="126"/>
      <c r="M464" s="126"/>
      <c r="N464" s="126"/>
      <c r="O464" s="126"/>
      <c r="P464" s="126"/>
      <c r="Q464" s="126"/>
      <c r="R464" s="126"/>
      <c r="S464" s="126"/>
      <c r="T464" s="126"/>
      <c r="U464" s="126"/>
      <c r="V464" s="126"/>
    </row>
    <row r="465" customHeight="1" spans="6:22">
      <c r="F465" s="126"/>
      <c r="G465" s="126"/>
      <c r="H465" s="126"/>
      <c r="I465" s="126"/>
      <c r="J465" s="126"/>
      <c r="K465" s="126"/>
      <c r="L465" s="126"/>
      <c r="M465" s="126"/>
      <c r="N465" s="126"/>
      <c r="O465" s="126"/>
      <c r="P465" s="126"/>
      <c r="Q465" s="126"/>
      <c r="R465" s="126"/>
      <c r="S465" s="126"/>
      <c r="T465" s="126"/>
      <c r="U465" s="126"/>
      <c r="V465" s="126"/>
    </row>
    <row r="466" customHeight="1" spans="6:22">
      <c r="F466" s="126"/>
      <c r="G466" s="126"/>
      <c r="H466" s="126"/>
      <c r="I466" s="126"/>
      <c r="J466" s="126"/>
      <c r="K466" s="126"/>
      <c r="L466" s="126"/>
      <c r="M466" s="126"/>
      <c r="N466" s="126"/>
      <c r="O466" s="126"/>
      <c r="P466" s="126"/>
      <c r="Q466" s="126"/>
      <c r="R466" s="126"/>
      <c r="S466" s="126"/>
      <c r="T466" s="126"/>
      <c r="U466" s="126"/>
      <c r="V466" s="126"/>
    </row>
    <row r="467" customHeight="1" spans="6:22">
      <c r="F467" s="126"/>
      <c r="G467" s="126"/>
      <c r="H467" s="126"/>
      <c r="I467" s="126"/>
      <c r="J467" s="126"/>
      <c r="K467" s="126"/>
      <c r="L467" s="126"/>
      <c r="M467" s="126"/>
      <c r="N467" s="126"/>
      <c r="O467" s="126"/>
      <c r="P467" s="126"/>
      <c r="Q467" s="126"/>
      <c r="R467" s="126"/>
      <c r="S467" s="126"/>
      <c r="T467" s="126"/>
      <c r="U467" s="126"/>
      <c r="V467" s="126"/>
    </row>
    <row r="468" customHeight="1" spans="6:22">
      <c r="F468" s="126"/>
      <c r="G468" s="126"/>
      <c r="H468" s="126"/>
      <c r="I468" s="126"/>
      <c r="J468" s="126"/>
      <c r="K468" s="126"/>
      <c r="L468" s="126"/>
      <c r="M468" s="126"/>
      <c r="N468" s="126"/>
      <c r="O468" s="126"/>
      <c r="P468" s="126"/>
      <c r="Q468" s="126"/>
      <c r="R468" s="126"/>
      <c r="S468" s="126"/>
      <c r="T468" s="126"/>
      <c r="U468" s="126"/>
      <c r="V468" s="126"/>
    </row>
    <row r="469" customHeight="1" spans="6:22">
      <c r="F469" s="126"/>
      <c r="G469" s="126"/>
      <c r="H469" s="126"/>
      <c r="I469" s="126"/>
      <c r="J469" s="126"/>
      <c r="K469" s="126"/>
      <c r="L469" s="126"/>
      <c r="M469" s="126"/>
      <c r="N469" s="126"/>
      <c r="O469" s="126"/>
      <c r="P469" s="126"/>
      <c r="Q469" s="126"/>
      <c r="R469" s="126"/>
      <c r="S469" s="126"/>
      <c r="T469" s="126"/>
      <c r="U469" s="126"/>
      <c r="V469" s="126"/>
    </row>
    <row r="470" customHeight="1" spans="6:22">
      <c r="F470" s="126"/>
      <c r="G470" s="126"/>
      <c r="H470" s="126"/>
      <c r="I470" s="126"/>
      <c r="J470" s="126"/>
      <c r="K470" s="126"/>
      <c r="L470" s="126"/>
      <c r="M470" s="126"/>
      <c r="N470" s="126"/>
      <c r="O470" s="126"/>
      <c r="P470" s="126"/>
      <c r="Q470" s="126"/>
      <c r="R470" s="126"/>
      <c r="S470" s="126"/>
      <c r="T470" s="126"/>
      <c r="U470" s="126"/>
      <c r="V470" s="126"/>
    </row>
    <row r="471" customHeight="1" spans="6:22">
      <c r="F471" s="126"/>
      <c r="G471" s="126"/>
      <c r="H471" s="126"/>
      <c r="I471" s="126"/>
      <c r="J471" s="126"/>
      <c r="K471" s="126"/>
      <c r="L471" s="126"/>
      <c r="M471" s="126"/>
      <c r="N471" s="126"/>
      <c r="O471" s="126"/>
      <c r="P471" s="126"/>
      <c r="Q471" s="126"/>
      <c r="R471" s="126"/>
      <c r="S471" s="126"/>
      <c r="T471" s="126"/>
      <c r="U471" s="126"/>
      <c r="V471" s="126"/>
    </row>
    <row r="472" customHeight="1" spans="6:22">
      <c r="F472" s="126"/>
      <c r="G472" s="126"/>
      <c r="H472" s="126"/>
      <c r="I472" s="126"/>
      <c r="J472" s="126"/>
      <c r="K472" s="126"/>
      <c r="L472" s="126"/>
      <c r="M472" s="126"/>
      <c r="N472" s="126"/>
      <c r="O472" s="126"/>
      <c r="P472" s="126"/>
      <c r="Q472" s="126"/>
      <c r="R472" s="126"/>
      <c r="S472" s="126"/>
      <c r="T472" s="126"/>
      <c r="U472" s="126"/>
      <c r="V472" s="126"/>
    </row>
    <row r="473" customHeight="1" spans="6:22">
      <c r="F473" s="126"/>
      <c r="G473" s="126"/>
      <c r="H473" s="126"/>
      <c r="I473" s="126"/>
      <c r="J473" s="126"/>
      <c r="K473" s="126"/>
      <c r="L473" s="126"/>
      <c r="M473" s="126"/>
      <c r="N473" s="126"/>
      <c r="O473" s="126"/>
      <c r="P473" s="126"/>
      <c r="Q473" s="126"/>
      <c r="R473" s="126"/>
      <c r="S473" s="126"/>
      <c r="T473" s="126"/>
      <c r="U473" s="126"/>
      <c r="V473" s="126"/>
    </row>
    <row r="474" customHeight="1" spans="6:22">
      <c r="F474" s="126"/>
      <c r="G474" s="126"/>
      <c r="H474" s="126"/>
      <c r="I474" s="126"/>
      <c r="J474" s="126"/>
      <c r="K474" s="126"/>
      <c r="L474" s="126"/>
      <c r="M474" s="126"/>
      <c r="N474" s="126"/>
      <c r="O474" s="126"/>
      <c r="P474" s="126"/>
      <c r="Q474" s="126"/>
      <c r="R474" s="126"/>
      <c r="S474" s="126"/>
      <c r="T474" s="126"/>
      <c r="U474" s="126"/>
      <c r="V474" s="126"/>
    </row>
    <row r="475" customHeight="1" spans="6:22">
      <c r="F475" s="126"/>
      <c r="G475" s="126"/>
      <c r="H475" s="126"/>
      <c r="I475" s="126"/>
      <c r="J475" s="126"/>
      <c r="K475" s="126"/>
      <c r="L475" s="126"/>
      <c r="M475" s="126"/>
      <c r="N475" s="126"/>
      <c r="O475" s="126"/>
      <c r="P475" s="126"/>
      <c r="Q475" s="126"/>
      <c r="R475" s="126"/>
      <c r="S475" s="126"/>
      <c r="T475" s="126"/>
      <c r="U475" s="126"/>
      <c r="V475" s="126"/>
    </row>
    <row r="476" customHeight="1" spans="6:22">
      <c r="F476" s="126"/>
      <c r="G476" s="126"/>
      <c r="H476" s="126"/>
      <c r="I476" s="126"/>
      <c r="J476" s="126"/>
      <c r="K476" s="126"/>
      <c r="L476" s="126"/>
      <c r="M476" s="126"/>
      <c r="N476" s="126"/>
      <c r="O476" s="126"/>
      <c r="P476" s="126"/>
      <c r="Q476" s="126"/>
      <c r="R476" s="126"/>
      <c r="S476" s="126"/>
      <c r="T476" s="126"/>
      <c r="U476" s="126"/>
      <c r="V476" s="126"/>
    </row>
    <row r="477" customHeight="1" spans="6:22">
      <c r="F477" s="126"/>
      <c r="G477" s="126"/>
      <c r="H477" s="126"/>
      <c r="I477" s="126"/>
      <c r="J477" s="126"/>
      <c r="K477" s="126"/>
      <c r="L477" s="126"/>
      <c r="M477" s="126"/>
      <c r="N477" s="126"/>
      <c r="O477" s="126"/>
      <c r="P477" s="126"/>
      <c r="Q477" s="126"/>
      <c r="R477" s="126"/>
      <c r="S477" s="126"/>
      <c r="T477" s="126"/>
      <c r="U477" s="126"/>
      <c r="V477" s="126"/>
    </row>
    <row r="478" customHeight="1" spans="6:22">
      <c r="F478" s="126"/>
      <c r="G478" s="126"/>
      <c r="H478" s="126"/>
      <c r="I478" s="126"/>
      <c r="J478" s="126"/>
      <c r="K478" s="126"/>
      <c r="L478" s="126"/>
      <c r="M478" s="126"/>
      <c r="N478" s="126"/>
      <c r="O478" s="126"/>
      <c r="P478" s="126"/>
      <c r="Q478" s="126"/>
      <c r="R478" s="126"/>
      <c r="S478" s="126"/>
      <c r="T478" s="126"/>
      <c r="U478" s="126"/>
      <c r="V478" s="126"/>
    </row>
    <row r="479" customHeight="1" spans="6:22">
      <c r="F479" s="126"/>
      <c r="G479" s="126"/>
      <c r="H479" s="126"/>
      <c r="I479" s="126"/>
      <c r="J479" s="126"/>
      <c r="K479" s="126"/>
      <c r="L479" s="126"/>
      <c r="M479" s="126"/>
      <c r="N479" s="126"/>
      <c r="O479" s="126"/>
      <c r="P479" s="126"/>
      <c r="Q479" s="126"/>
      <c r="R479" s="126"/>
      <c r="S479" s="126"/>
      <c r="T479" s="126"/>
      <c r="U479" s="126"/>
      <c r="V479" s="126"/>
    </row>
    <row r="480" customHeight="1" spans="6:22">
      <c r="F480" s="126"/>
      <c r="G480" s="126"/>
      <c r="H480" s="126"/>
      <c r="I480" s="126"/>
      <c r="J480" s="126"/>
      <c r="K480" s="126"/>
      <c r="L480" s="126"/>
      <c r="M480" s="126"/>
      <c r="N480" s="126"/>
      <c r="O480" s="126"/>
      <c r="P480" s="126"/>
      <c r="Q480" s="126"/>
      <c r="R480" s="126"/>
      <c r="S480" s="126"/>
      <c r="T480" s="126"/>
      <c r="U480" s="126"/>
      <c r="V480" s="126"/>
    </row>
    <row r="481" customHeight="1" spans="6:22">
      <c r="F481" s="126"/>
      <c r="G481" s="126"/>
      <c r="H481" s="126"/>
      <c r="I481" s="126"/>
      <c r="J481" s="126"/>
      <c r="K481" s="126"/>
      <c r="L481" s="126"/>
      <c r="M481" s="126"/>
      <c r="N481" s="126"/>
      <c r="O481" s="126"/>
      <c r="P481" s="126"/>
      <c r="Q481" s="126"/>
      <c r="R481" s="126"/>
      <c r="S481" s="126"/>
      <c r="T481" s="126"/>
      <c r="U481" s="126"/>
      <c r="V481" s="126"/>
    </row>
    <row r="482" customHeight="1" spans="6:22">
      <c r="F482" s="126"/>
      <c r="G482" s="126"/>
      <c r="H482" s="126"/>
      <c r="I482" s="126"/>
      <c r="J482" s="126"/>
      <c r="K482" s="126"/>
      <c r="L482" s="126"/>
      <c r="M482" s="126"/>
      <c r="N482" s="126"/>
      <c r="O482" s="126"/>
      <c r="P482" s="126"/>
      <c r="Q482" s="126"/>
      <c r="R482" s="126"/>
      <c r="S482" s="126"/>
      <c r="T482" s="126"/>
      <c r="U482" s="126"/>
      <c r="V482" s="126"/>
    </row>
    <row r="483" customHeight="1" spans="6:22">
      <c r="F483" s="126"/>
      <c r="G483" s="126"/>
      <c r="H483" s="126"/>
      <c r="I483" s="126"/>
      <c r="J483" s="126"/>
      <c r="K483" s="126"/>
      <c r="L483" s="126"/>
      <c r="M483" s="126"/>
      <c r="N483" s="126"/>
      <c r="O483" s="126"/>
      <c r="P483" s="126"/>
      <c r="Q483" s="126"/>
      <c r="R483" s="126"/>
      <c r="S483" s="126"/>
      <c r="T483" s="126"/>
      <c r="U483" s="126"/>
      <c r="V483" s="126"/>
    </row>
    <row r="484" customHeight="1" spans="6:22">
      <c r="F484" s="126"/>
      <c r="G484" s="126"/>
      <c r="H484" s="126"/>
      <c r="I484" s="126"/>
      <c r="J484" s="126"/>
      <c r="K484" s="126"/>
      <c r="L484" s="126"/>
      <c r="M484" s="126"/>
      <c r="N484" s="126"/>
      <c r="O484" s="126"/>
      <c r="P484" s="126"/>
      <c r="Q484" s="126"/>
      <c r="R484" s="126"/>
      <c r="S484" s="126"/>
      <c r="T484" s="126"/>
      <c r="U484" s="126"/>
      <c r="V484" s="126"/>
    </row>
    <row r="485" customHeight="1" spans="6:22">
      <c r="F485" s="126"/>
      <c r="G485" s="126"/>
      <c r="H485" s="126"/>
      <c r="I485" s="126"/>
      <c r="J485" s="126"/>
      <c r="K485" s="126"/>
      <c r="L485" s="126"/>
      <c r="M485" s="126"/>
      <c r="N485" s="126"/>
      <c r="O485" s="126"/>
      <c r="P485" s="126"/>
      <c r="Q485" s="126"/>
      <c r="R485" s="126"/>
      <c r="S485" s="126"/>
      <c r="T485" s="126"/>
      <c r="U485" s="126"/>
      <c r="V485" s="126"/>
    </row>
    <row r="486" customHeight="1" spans="6:22">
      <c r="F486" s="126"/>
      <c r="G486" s="126"/>
      <c r="H486" s="126"/>
      <c r="I486" s="126"/>
      <c r="J486" s="126"/>
      <c r="K486" s="126"/>
      <c r="L486" s="126"/>
      <c r="M486" s="126"/>
      <c r="N486" s="126"/>
      <c r="O486" s="126"/>
      <c r="P486" s="126"/>
      <c r="Q486" s="126"/>
      <c r="R486" s="126"/>
      <c r="S486" s="126"/>
      <c r="T486" s="126"/>
      <c r="U486" s="126"/>
      <c r="V486" s="126"/>
    </row>
    <row r="487" customHeight="1" spans="6:22">
      <c r="F487" s="126"/>
      <c r="G487" s="126"/>
      <c r="H487" s="126"/>
      <c r="I487" s="126"/>
      <c r="J487" s="126"/>
      <c r="K487" s="126"/>
      <c r="L487" s="126"/>
      <c r="M487" s="126"/>
      <c r="N487" s="126"/>
      <c r="O487" s="126"/>
      <c r="P487" s="126"/>
      <c r="Q487" s="126"/>
      <c r="R487" s="126"/>
      <c r="S487" s="126"/>
      <c r="T487" s="126"/>
      <c r="U487" s="126"/>
      <c r="V487" s="126"/>
    </row>
    <row r="488" customHeight="1" spans="6:22">
      <c r="F488" s="126"/>
      <c r="G488" s="126"/>
      <c r="H488" s="126"/>
      <c r="I488" s="126"/>
      <c r="J488" s="126"/>
      <c r="K488" s="126"/>
      <c r="L488" s="126"/>
      <c r="M488" s="126"/>
      <c r="N488" s="126"/>
      <c r="O488" s="126"/>
      <c r="P488" s="126"/>
      <c r="Q488" s="126"/>
      <c r="R488" s="126"/>
      <c r="S488" s="126"/>
      <c r="T488" s="126"/>
      <c r="U488" s="126"/>
      <c r="V488" s="126"/>
    </row>
    <row r="489" customHeight="1" spans="6:22">
      <c r="F489" s="126"/>
      <c r="G489" s="126"/>
      <c r="H489" s="126"/>
      <c r="I489" s="126"/>
      <c r="J489" s="126"/>
      <c r="K489" s="126"/>
      <c r="L489" s="126"/>
      <c r="M489" s="126"/>
      <c r="N489" s="126"/>
      <c r="O489" s="126"/>
      <c r="P489" s="126"/>
      <c r="Q489" s="126"/>
      <c r="R489" s="126"/>
      <c r="S489" s="126"/>
      <c r="T489" s="126"/>
      <c r="U489" s="126"/>
      <c r="V489" s="126"/>
    </row>
    <row r="490" customHeight="1" spans="6:22">
      <c r="F490" s="126"/>
      <c r="G490" s="126"/>
      <c r="H490" s="126"/>
      <c r="I490" s="126"/>
      <c r="J490" s="126"/>
      <c r="K490" s="126"/>
      <c r="L490" s="126"/>
      <c r="M490" s="126"/>
      <c r="N490" s="126"/>
      <c r="O490" s="126"/>
      <c r="P490" s="126"/>
      <c r="Q490" s="126"/>
      <c r="R490" s="126"/>
      <c r="S490" s="126"/>
      <c r="T490" s="126"/>
      <c r="U490" s="126"/>
      <c r="V490" s="126"/>
    </row>
    <row r="491" customHeight="1" spans="6:22">
      <c r="F491" s="126"/>
      <c r="G491" s="126"/>
      <c r="H491" s="126"/>
      <c r="I491" s="126"/>
      <c r="J491" s="126"/>
      <c r="K491" s="126"/>
      <c r="L491" s="126"/>
      <c r="M491" s="126"/>
      <c r="N491" s="126"/>
      <c r="O491" s="126"/>
      <c r="P491" s="126"/>
      <c r="Q491" s="126"/>
      <c r="R491" s="126"/>
      <c r="S491" s="126"/>
      <c r="T491" s="126"/>
      <c r="U491" s="126"/>
      <c r="V491" s="126"/>
    </row>
    <row r="492" customHeight="1" spans="6:22">
      <c r="F492" s="126"/>
      <c r="G492" s="126"/>
      <c r="H492" s="126"/>
      <c r="I492" s="126"/>
      <c r="J492" s="126"/>
      <c r="K492" s="126"/>
      <c r="L492" s="126"/>
      <c r="M492" s="126"/>
      <c r="N492" s="126"/>
      <c r="O492" s="126"/>
      <c r="P492" s="126"/>
      <c r="Q492" s="126"/>
      <c r="R492" s="126"/>
      <c r="S492" s="126"/>
      <c r="T492" s="126"/>
      <c r="U492" s="126"/>
      <c r="V492" s="126"/>
    </row>
    <row r="493" customHeight="1" spans="6:22">
      <c r="F493" s="126"/>
      <c r="G493" s="126"/>
      <c r="H493" s="126"/>
      <c r="I493" s="126"/>
      <c r="J493" s="126"/>
      <c r="K493" s="126"/>
      <c r="L493" s="126"/>
      <c r="M493" s="126"/>
      <c r="N493" s="126"/>
      <c r="O493" s="126"/>
      <c r="P493" s="126"/>
      <c r="Q493" s="126"/>
      <c r="R493" s="126"/>
      <c r="S493" s="126"/>
      <c r="T493" s="126"/>
      <c r="U493" s="126"/>
      <c r="V493" s="126"/>
    </row>
    <row r="494" customHeight="1" spans="6:22">
      <c r="F494" s="126"/>
      <c r="G494" s="126"/>
      <c r="H494" s="126"/>
      <c r="I494" s="126"/>
      <c r="J494" s="126"/>
      <c r="K494" s="126"/>
      <c r="L494" s="126"/>
      <c r="M494" s="126"/>
      <c r="N494" s="126"/>
      <c r="O494" s="126"/>
      <c r="P494" s="126"/>
      <c r="Q494" s="126"/>
      <c r="R494" s="126"/>
      <c r="S494" s="126"/>
      <c r="T494" s="126"/>
      <c r="U494" s="126"/>
      <c r="V494" s="126"/>
    </row>
    <row r="495" customHeight="1" spans="6:22">
      <c r="F495" s="126"/>
      <c r="G495" s="126"/>
      <c r="H495" s="126"/>
      <c r="I495" s="126"/>
      <c r="J495" s="126"/>
      <c r="K495" s="126"/>
      <c r="L495" s="126"/>
      <c r="M495" s="126"/>
      <c r="N495" s="126"/>
      <c r="O495" s="126"/>
      <c r="P495" s="126"/>
      <c r="Q495" s="126"/>
      <c r="R495" s="126"/>
      <c r="S495" s="126"/>
      <c r="T495" s="126"/>
      <c r="U495" s="126"/>
      <c r="V495" s="126"/>
    </row>
    <row r="496" customHeight="1" spans="6:22">
      <c r="F496" s="126"/>
      <c r="G496" s="126"/>
      <c r="H496" s="126"/>
      <c r="I496" s="126"/>
      <c r="J496" s="126"/>
      <c r="K496" s="126"/>
      <c r="L496" s="126"/>
      <c r="M496" s="126"/>
      <c r="N496" s="126"/>
      <c r="O496" s="126"/>
      <c r="P496" s="126"/>
      <c r="Q496" s="126"/>
      <c r="R496" s="126"/>
      <c r="S496" s="126"/>
      <c r="T496" s="126"/>
      <c r="U496" s="126"/>
      <c r="V496" s="126"/>
    </row>
    <row r="497" customHeight="1" spans="6:22">
      <c r="F497" s="126"/>
      <c r="G497" s="126"/>
      <c r="H497" s="126"/>
      <c r="I497" s="126"/>
      <c r="J497" s="126"/>
      <c r="K497" s="126"/>
      <c r="L497" s="126"/>
      <c r="M497" s="126"/>
      <c r="N497" s="126"/>
      <c r="O497" s="126"/>
      <c r="P497" s="126"/>
      <c r="Q497" s="126"/>
      <c r="R497" s="126"/>
      <c r="S497" s="126"/>
      <c r="T497" s="126"/>
      <c r="U497" s="126"/>
      <c r="V497" s="126"/>
    </row>
    <row r="498" customHeight="1" spans="6:22">
      <c r="F498" s="126"/>
      <c r="G498" s="126"/>
      <c r="H498" s="126"/>
      <c r="I498" s="126"/>
      <c r="J498" s="126"/>
      <c r="K498" s="126"/>
      <c r="L498" s="126"/>
      <c r="M498" s="126"/>
      <c r="N498" s="126"/>
      <c r="O498" s="126"/>
      <c r="P498" s="126"/>
      <c r="Q498" s="126"/>
      <c r="R498" s="126"/>
      <c r="S498" s="126"/>
      <c r="T498" s="126"/>
      <c r="U498" s="126"/>
      <c r="V498" s="126"/>
    </row>
    <row r="499" customHeight="1" spans="6:22">
      <c r="F499" s="126"/>
      <c r="G499" s="126"/>
      <c r="H499" s="126"/>
      <c r="I499" s="126"/>
      <c r="J499" s="126"/>
      <c r="K499" s="126"/>
      <c r="L499" s="126"/>
      <c r="M499" s="126"/>
      <c r="N499" s="126"/>
      <c r="O499" s="126"/>
      <c r="P499" s="126"/>
      <c r="Q499" s="126"/>
      <c r="R499" s="126"/>
      <c r="S499" s="126"/>
      <c r="T499" s="126"/>
      <c r="U499" s="126"/>
      <c r="V499" s="126"/>
    </row>
    <row r="500" customHeight="1" spans="6:22">
      <c r="F500" s="126"/>
      <c r="G500" s="126"/>
      <c r="H500" s="126"/>
      <c r="I500" s="126"/>
      <c r="J500" s="126"/>
      <c r="K500" s="126"/>
      <c r="L500" s="126"/>
      <c r="M500" s="126"/>
      <c r="N500" s="126"/>
      <c r="O500" s="126"/>
      <c r="P500" s="126"/>
      <c r="Q500" s="126"/>
      <c r="R500" s="126"/>
      <c r="S500" s="126"/>
      <c r="T500" s="126"/>
      <c r="U500" s="126"/>
      <c r="V500" s="126"/>
    </row>
    <row r="501" customHeight="1" spans="6:22">
      <c r="F501" s="126"/>
      <c r="G501" s="126"/>
      <c r="H501" s="126"/>
      <c r="I501" s="126"/>
      <c r="J501" s="126"/>
      <c r="K501" s="126"/>
      <c r="L501" s="126"/>
      <c r="M501" s="126"/>
      <c r="N501" s="126"/>
      <c r="O501" s="126"/>
      <c r="P501" s="126"/>
      <c r="Q501" s="126"/>
      <c r="R501" s="126"/>
      <c r="S501" s="126"/>
      <c r="T501" s="126"/>
      <c r="U501" s="126"/>
      <c r="V501" s="126"/>
    </row>
    <row r="502" customHeight="1" spans="6:22">
      <c r="F502" s="126"/>
      <c r="G502" s="126"/>
      <c r="H502" s="126"/>
      <c r="I502" s="126"/>
      <c r="J502" s="126"/>
      <c r="K502" s="126"/>
      <c r="L502" s="126"/>
      <c r="M502" s="126"/>
      <c r="N502" s="126"/>
      <c r="O502" s="126"/>
      <c r="P502" s="126"/>
      <c r="Q502" s="126"/>
      <c r="R502" s="126"/>
      <c r="S502" s="126"/>
      <c r="T502" s="126"/>
      <c r="U502" s="126"/>
      <c r="V502" s="126"/>
    </row>
    <row r="503" customHeight="1" spans="6:22">
      <c r="F503" s="126"/>
      <c r="G503" s="126"/>
      <c r="H503" s="126"/>
      <c r="I503" s="126"/>
      <c r="J503" s="126"/>
      <c r="K503" s="126"/>
      <c r="L503" s="126"/>
      <c r="M503" s="126"/>
      <c r="N503" s="126"/>
      <c r="O503" s="126"/>
      <c r="P503" s="126"/>
      <c r="Q503" s="126"/>
      <c r="R503" s="126"/>
      <c r="S503" s="126"/>
      <c r="T503" s="126"/>
      <c r="U503" s="126"/>
      <c r="V503" s="126"/>
    </row>
    <row r="504" customHeight="1" spans="6:22">
      <c r="F504" s="126"/>
      <c r="G504" s="126"/>
      <c r="H504" s="126"/>
      <c r="I504" s="126"/>
      <c r="J504" s="126"/>
      <c r="K504" s="126"/>
      <c r="L504" s="126"/>
      <c r="M504" s="126"/>
      <c r="N504" s="126"/>
      <c r="O504" s="126"/>
      <c r="P504" s="126"/>
      <c r="Q504" s="126"/>
      <c r="R504" s="126"/>
      <c r="S504" s="126"/>
      <c r="T504" s="126"/>
      <c r="U504" s="126"/>
      <c r="V504" s="126"/>
    </row>
    <row r="505" customHeight="1" spans="6:22">
      <c r="F505" s="126"/>
      <c r="G505" s="126"/>
      <c r="H505" s="126"/>
      <c r="I505" s="126"/>
      <c r="J505" s="126"/>
      <c r="K505" s="126"/>
      <c r="L505" s="126"/>
      <c r="M505" s="126"/>
      <c r="N505" s="126"/>
      <c r="O505" s="126"/>
      <c r="P505" s="126"/>
      <c r="Q505" s="126"/>
      <c r="R505" s="126"/>
      <c r="S505" s="126"/>
      <c r="T505" s="126"/>
      <c r="U505" s="126"/>
      <c r="V505" s="126"/>
    </row>
    <row r="506" customHeight="1" spans="6:22">
      <c r="F506" s="126"/>
      <c r="G506" s="126"/>
      <c r="H506" s="126"/>
      <c r="I506" s="126"/>
      <c r="J506" s="126"/>
      <c r="K506" s="126"/>
      <c r="L506" s="126"/>
      <c r="M506" s="126"/>
      <c r="N506" s="126"/>
      <c r="O506" s="126"/>
      <c r="P506" s="126"/>
      <c r="Q506" s="126"/>
      <c r="R506" s="126"/>
      <c r="S506" s="126"/>
      <c r="T506" s="126"/>
      <c r="U506" s="126"/>
      <c r="V506" s="126"/>
    </row>
    <row r="507" customHeight="1" spans="6:22">
      <c r="F507" s="126"/>
      <c r="G507" s="126"/>
      <c r="H507" s="126"/>
      <c r="I507" s="126"/>
      <c r="J507" s="126"/>
      <c r="K507" s="126"/>
      <c r="L507" s="126"/>
      <c r="M507" s="126"/>
      <c r="N507" s="126"/>
      <c r="O507" s="126"/>
      <c r="P507" s="126"/>
      <c r="Q507" s="126"/>
      <c r="R507" s="126"/>
      <c r="S507" s="126"/>
      <c r="T507" s="126"/>
      <c r="U507" s="126"/>
      <c r="V507" s="126"/>
    </row>
    <row r="508" customHeight="1" spans="6:22">
      <c r="F508" s="126"/>
      <c r="G508" s="126"/>
      <c r="H508" s="126"/>
      <c r="I508" s="126"/>
      <c r="J508" s="126"/>
      <c r="K508" s="126"/>
      <c r="L508" s="126"/>
      <c r="M508" s="126"/>
      <c r="N508" s="126"/>
      <c r="O508" s="126"/>
      <c r="P508" s="126"/>
      <c r="Q508" s="126"/>
      <c r="R508" s="126"/>
      <c r="S508" s="126"/>
      <c r="T508" s="126"/>
      <c r="U508" s="126"/>
      <c r="V508" s="126"/>
    </row>
    <row r="509" customHeight="1" spans="6:22">
      <c r="F509" s="126"/>
      <c r="G509" s="126"/>
      <c r="H509" s="126"/>
      <c r="I509" s="126"/>
      <c r="J509" s="126"/>
      <c r="K509" s="126"/>
      <c r="L509" s="126"/>
      <c r="M509" s="126"/>
      <c r="N509" s="126"/>
      <c r="O509" s="126"/>
      <c r="P509" s="126"/>
      <c r="Q509" s="126"/>
      <c r="R509" s="126"/>
      <c r="S509" s="126"/>
      <c r="T509" s="126"/>
      <c r="U509" s="126"/>
      <c r="V509" s="126"/>
    </row>
    <row r="510" customHeight="1" spans="6:22">
      <c r="F510" s="126"/>
      <c r="G510" s="126"/>
      <c r="H510" s="126"/>
      <c r="I510" s="126"/>
      <c r="J510" s="126"/>
      <c r="K510" s="126"/>
      <c r="L510" s="126"/>
      <c r="M510" s="126"/>
      <c r="N510" s="126"/>
      <c r="O510" s="126"/>
      <c r="P510" s="126"/>
      <c r="Q510" s="126"/>
      <c r="R510" s="126"/>
      <c r="S510" s="126"/>
      <c r="T510" s="126"/>
      <c r="U510" s="126"/>
      <c r="V510" s="126"/>
    </row>
    <row r="511" customHeight="1" spans="6:22">
      <c r="F511" s="126"/>
      <c r="G511" s="126"/>
      <c r="H511" s="126"/>
      <c r="I511" s="126"/>
      <c r="J511" s="126"/>
      <c r="K511" s="126"/>
      <c r="L511" s="126"/>
      <c r="M511" s="126"/>
      <c r="N511" s="126"/>
      <c r="O511" s="126"/>
      <c r="P511" s="126"/>
      <c r="Q511" s="126"/>
      <c r="R511" s="126"/>
      <c r="S511" s="126"/>
      <c r="T511" s="126"/>
      <c r="U511" s="126"/>
      <c r="V511" s="126"/>
    </row>
    <row r="512" customHeight="1" spans="6:22">
      <c r="F512" s="126"/>
      <c r="G512" s="126"/>
      <c r="H512" s="126"/>
      <c r="I512" s="126"/>
      <c r="J512" s="126"/>
      <c r="K512" s="126"/>
      <c r="L512" s="126"/>
      <c r="M512" s="126"/>
      <c r="N512" s="126"/>
      <c r="O512" s="126"/>
      <c r="P512" s="126"/>
      <c r="Q512" s="126"/>
      <c r="R512" s="126"/>
      <c r="S512" s="126"/>
      <c r="T512" s="126"/>
      <c r="U512" s="126"/>
      <c r="V512" s="126"/>
    </row>
    <row r="513" customHeight="1" spans="6:22">
      <c r="F513" s="126"/>
      <c r="G513" s="126"/>
      <c r="H513" s="126"/>
      <c r="I513" s="126"/>
      <c r="J513" s="126"/>
      <c r="K513" s="126"/>
      <c r="L513" s="126"/>
      <c r="M513" s="126"/>
      <c r="N513" s="126"/>
      <c r="O513" s="126"/>
      <c r="P513" s="126"/>
      <c r="Q513" s="126"/>
      <c r="R513" s="126"/>
      <c r="S513" s="126"/>
      <c r="T513" s="126"/>
      <c r="U513" s="126"/>
      <c r="V513" s="126"/>
    </row>
    <row r="514" customHeight="1" spans="6:22">
      <c r="F514" s="126"/>
      <c r="G514" s="126"/>
      <c r="H514" s="126"/>
      <c r="I514" s="126"/>
      <c r="J514" s="126"/>
      <c r="K514" s="126"/>
      <c r="L514" s="126"/>
      <c r="M514" s="126"/>
      <c r="N514" s="126"/>
      <c r="O514" s="126"/>
      <c r="P514" s="126"/>
      <c r="Q514" s="126"/>
      <c r="R514" s="126"/>
      <c r="S514" s="126"/>
      <c r="T514" s="126"/>
      <c r="U514" s="126"/>
      <c r="V514" s="126"/>
    </row>
    <row r="515" customHeight="1" spans="6:22">
      <c r="F515" s="126"/>
      <c r="G515" s="126"/>
      <c r="H515" s="126"/>
      <c r="I515" s="126"/>
      <c r="J515" s="126"/>
      <c r="K515" s="126"/>
      <c r="L515" s="126"/>
      <c r="M515" s="126"/>
      <c r="N515" s="126"/>
      <c r="O515" s="126"/>
      <c r="P515" s="126"/>
      <c r="Q515" s="126"/>
      <c r="R515" s="126"/>
      <c r="S515" s="126"/>
      <c r="T515" s="126"/>
      <c r="U515" s="126"/>
      <c r="V515" s="126"/>
    </row>
    <row r="516" customHeight="1" spans="6:22">
      <c r="F516" s="126"/>
      <c r="G516" s="126"/>
      <c r="H516" s="126"/>
      <c r="I516" s="126"/>
      <c r="J516" s="126"/>
      <c r="K516" s="126"/>
      <c r="L516" s="126"/>
      <c r="M516" s="126"/>
      <c r="N516" s="126"/>
      <c r="O516" s="126"/>
      <c r="P516" s="126"/>
      <c r="Q516" s="126"/>
      <c r="R516" s="126"/>
      <c r="S516" s="126"/>
      <c r="T516" s="126"/>
      <c r="U516" s="126"/>
      <c r="V516" s="126"/>
    </row>
    <row r="517" customHeight="1" spans="6:22">
      <c r="F517" s="126"/>
      <c r="G517" s="126"/>
      <c r="H517" s="126"/>
      <c r="I517" s="126"/>
      <c r="J517" s="126"/>
      <c r="K517" s="126"/>
      <c r="L517" s="126"/>
      <c r="M517" s="126"/>
      <c r="N517" s="126"/>
      <c r="O517" s="126"/>
      <c r="P517" s="126"/>
      <c r="Q517" s="126"/>
      <c r="R517" s="126"/>
      <c r="S517" s="126"/>
      <c r="T517" s="126"/>
      <c r="U517" s="126"/>
      <c r="V517" s="126"/>
    </row>
    <row r="518" customHeight="1" spans="6:22">
      <c r="F518" s="126"/>
      <c r="G518" s="126"/>
      <c r="H518" s="126"/>
      <c r="I518" s="126"/>
      <c r="J518" s="126"/>
      <c r="K518" s="126"/>
      <c r="L518" s="126"/>
      <c r="M518" s="126"/>
      <c r="N518" s="126"/>
      <c r="O518" s="126"/>
      <c r="P518" s="126"/>
      <c r="Q518" s="126"/>
      <c r="R518" s="126"/>
      <c r="S518" s="126"/>
      <c r="T518" s="126"/>
      <c r="U518" s="126"/>
      <c r="V518" s="126"/>
    </row>
    <row r="519" customHeight="1" spans="6:22">
      <c r="F519" s="126"/>
      <c r="G519" s="126"/>
      <c r="H519" s="126"/>
      <c r="I519" s="126"/>
      <c r="J519" s="126"/>
      <c r="K519" s="126"/>
      <c r="L519" s="126"/>
      <c r="M519" s="126"/>
      <c r="N519" s="126"/>
      <c r="O519" s="126"/>
      <c r="P519" s="126"/>
      <c r="Q519" s="126"/>
      <c r="R519" s="126"/>
      <c r="S519" s="126"/>
      <c r="T519" s="126"/>
      <c r="U519" s="126"/>
      <c r="V519" s="126"/>
    </row>
    <row r="520" customHeight="1" spans="6:22">
      <c r="F520" s="126"/>
      <c r="G520" s="126"/>
      <c r="H520" s="126"/>
      <c r="I520" s="126"/>
      <c r="J520" s="126"/>
      <c r="K520" s="126"/>
      <c r="L520" s="126"/>
      <c r="M520" s="126"/>
      <c r="N520" s="126"/>
      <c r="O520" s="126"/>
      <c r="P520" s="126"/>
      <c r="Q520" s="126"/>
      <c r="R520" s="126"/>
      <c r="S520" s="126"/>
      <c r="T520" s="126"/>
      <c r="U520" s="126"/>
      <c r="V520" s="126"/>
    </row>
    <row r="521" customHeight="1" spans="6:22">
      <c r="F521" s="126"/>
      <c r="G521" s="126"/>
      <c r="H521" s="126"/>
      <c r="I521" s="126"/>
      <c r="J521" s="126"/>
      <c r="K521" s="126"/>
      <c r="L521" s="126"/>
      <c r="M521" s="126"/>
      <c r="N521" s="126"/>
      <c r="O521" s="126"/>
      <c r="P521" s="126"/>
      <c r="Q521" s="126"/>
      <c r="R521" s="126"/>
      <c r="S521" s="126"/>
      <c r="T521" s="126"/>
      <c r="U521" s="126"/>
      <c r="V521" s="126"/>
    </row>
    <row r="522" customHeight="1" spans="6:22">
      <c r="F522" s="126"/>
      <c r="G522" s="126"/>
      <c r="H522" s="126"/>
      <c r="I522" s="126"/>
      <c r="J522" s="126"/>
      <c r="K522" s="126"/>
      <c r="L522" s="126"/>
      <c r="M522" s="126"/>
      <c r="N522" s="126"/>
      <c r="O522" s="126"/>
      <c r="P522" s="126"/>
      <c r="Q522" s="126"/>
      <c r="R522" s="126"/>
      <c r="S522" s="126"/>
      <c r="T522" s="126"/>
      <c r="U522" s="126"/>
      <c r="V522" s="126"/>
    </row>
    <row r="523" customHeight="1" spans="6:22">
      <c r="F523" s="126"/>
      <c r="G523" s="126"/>
      <c r="H523" s="126"/>
      <c r="I523" s="126"/>
      <c r="J523" s="126"/>
      <c r="K523" s="126"/>
      <c r="L523" s="126"/>
      <c r="M523" s="126"/>
      <c r="N523" s="126"/>
      <c r="O523" s="126"/>
      <c r="P523" s="126"/>
      <c r="Q523" s="126"/>
      <c r="R523" s="126"/>
      <c r="S523" s="126"/>
      <c r="T523" s="126"/>
      <c r="U523" s="126"/>
      <c r="V523" s="126"/>
    </row>
    <row r="524" customHeight="1" spans="6:22">
      <c r="F524" s="126"/>
      <c r="G524" s="126"/>
      <c r="H524" s="126"/>
      <c r="I524" s="126"/>
      <c r="J524" s="126"/>
      <c r="K524" s="126"/>
      <c r="L524" s="126"/>
      <c r="M524" s="126"/>
      <c r="N524" s="126"/>
      <c r="O524" s="126"/>
      <c r="P524" s="126"/>
      <c r="Q524" s="126"/>
      <c r="R524" s="126"/>
      <c r="S524" s="126"/>
      <c r="T524" s="126"/>
      <c r="U524" s="126"/>
      <c r="V524" s="126"/>
    </row>
    <row r="525" customHeight="1" spans="6:22">
      <c r="F525" s="126"/>
      <c r="G525" s="126"/>
      <c r="H525" s="126"/>
      <c r="I525" s="126"/>
      <c r="J525" s="126"/>
      <c r="K525" s="126"/>
      <c r="L525" s="126"/>
      <c r="M525" s="126"/>
      <c r="N525" s="126"/>
      <c r="O525" s="126"/>
      <c r="P525" s="126"/>
      <c r="Q525" s="126"/>
      <c r="R525" s="126"/>
      <c r="S525" s="126"/>
      <c r="T525" s="126"/>
      <c r="U525" s="126"/>
      <c r="V525" s="126"/>
    </row>
    <row r="526" customHeight="1" spans="6:22">
      <c r="F526" s="126"/>
      <c r="G526" s="126"/>
      <c r="H526" s="126"/>
      <c r="I526" s="126"/>
      <c r="J526" s="126"/>
      <c r="K526" s="126"/>
      <c r="L526" s="126"/>
      <c r="M526" s="126"/>
      <c r="N526" s="126"/>
      <c r="O526" s="126"/>
      <c r="P526" s="126"/>
      <c r="Q526" s="126"/>
      <c r="R526" s="126"/>
      <c r="S526" s="126"/>
      <c r="T526" s="126"/>
      <c r="U526" s="126"/>
      <c r="V526" s="126"/>
    </row>
    <row r="527" customHeight="1" spans="6:22">
      <c r="F527" s="126"/>
      <c r="G527" s="126"/>
      <c r="H527" s="126"/>
      <c r="I527" s="126"/>
      <c r="J527" s="126"/>
      <c r="K527" s="126"/>
      <c r="L527" s="126"/>
      <c r="M527" s="126"/>
      <c r="N527" s="126"/>
      <c r="O527" s="126"/>
      <c r="P527" s="126"/>
      <c r="Q527" s="126"/>
      <c r="R527" s="126"/>
      <c r="S527" s="126"/>
      <c r="T527" s="126"/>
      <c r="U527" s="126"/>
      <c r="V527" s="126"/>
    </row>
    <row r="528" customHeight="1" spans="6:22">
      <c r="F528" s="126"/>
      <c r="G528" s="126"/>
      <c r="H528" s="126"/>
      <c r="I528" s="126"/>
      <c r="J528" s="126"/>
      <c r="K528" s="126"/>
      <c r="L528" s="126"/>
      <c r="M528" s="126"/>
      <c r="N528" s="126"/>
      <c r="O528" s="126"/>
      <c r="P528" s="126"/>
      <c r="Q528" s="126"/>
      <c r="R528" s="126"/>
      <c r="S528" s="126"/>
      <c r="T528" s="126"/>
      <c r="U528" s="126"/>
      <c r="V528" s="126"/>
    </row>
    <row r="529" customHeight="1" spans="6:22">
      <c r="F529" s="126"/>
      <c r="G529" s="126"/>
      <c r="H529" s="126"/>
      <c r="I529" s="126"/>
      <c r="J529" s="126"/>
      <c r="K529" s="126"/>
      <c r="L529" s="126"/>
      <c r="M529" s="126"/>
      <c r="N529" s="126"/>
      <c r="O529" s="126"/>
      <c r="P529" s="126"/>
      <c r="Q529" s="126"/>
      <c r="R529" s="126"/>
      <c r="S529" s="126"/>
      <c r="T529" s="126"/>
      <c r="U529" s="126"/>
      <c r="V529" s="126"/>
    </row>
    <row r="530" customHeight="1" spans="6:22">
      <c r="F530" s="126"/>
      <c r="G530" s="126"/>
      <c r="H530" s="126"/>
      <c r="I530" s="126"/>
      <c r="J530" s="126"/>
      <c r="K530" s="126"/>
      <c r="L530" s="126"/>
      <c r="M530" s="126"/>
      <c r="N530" s="126"/>
      <c r="O530" s="126"/>
      <c r="P530" s="126"/>
      <c r="Q530" s="126"/>
      <c r="R530" s="126"/>
      <c r="S530" s="126"/>
      <c r="T530" s="126"/>
      <c r="U530" s="126"/>
      <c r="V530" s="126"/>
    </row>
    <row r="531" customHeight="1" spans="6:22">
      <c r="F531" s="126"/>
      <c r="G531" s="126"/>
      <c r="H531" s="126"/>
      <c r="I531" s="126"/>
      <c r="J531" s="126"/>
      <c r="K531" s="126"/>
      <c r="L531" s="126"/>
      <c r="M531" s="126"/>
      <c r="N531" s="126"/>
      <c r="O531" s="126"/>
      <c r="P531" s="126"/>
      <c r="Q531" s="126"/>
      <c r="R531" s="126"/>
      <c r="S531" s="126"/>
      <c r="T531" s="126"/>
      <c r="U531" s="126"/>
      <c r="V531" s="126"/>
    </row>
    <row r="532" customHeight="1" spans="6:22">
      <c r="F532" s="126"/>
      <c r="G532" s="126"/>
      <c r="H532" s="126"/>
      <c r="I532" s="126"/>
      <c r="J532" s="126"/>
      <c r="K532" s="126"/>
      <c r="L532" s="126"/>
      <c r="M532" s="126"/>
      <c r="N532" s="126"/>
      <c r="O532" s="126"/>
      <c r="P532" s="126"/>
      <c r="Q532" s="126"/>
      <c r="R532" s="126"/>
      <c r="S532" s="126"/>
      <c r="T532" s="126"/>
      <c r="U532" s="126"/>
      <c r="V532" s="126"/>
    </row>
    <row r="533" customHeight="1" spans="6:22">
      <c r="F533" s="126"/>
      <c r="G533" s="126"/>
      <c r="H533" s="126"/>
      <c r="I533" s="126"/>
      <c r="J533" s="126"/>
      <c r="K533" s="126"/>
      <c r="L533" s="126"/>
      <c r="M533" s="126"/>
      <c r="N533" s="126"/>
      <c r="O533" s="126"/>
      <c r="P533" s="126"/>
      <c r="Q533" s="126"/>
      <c r="R533" s="126"/>
      <c r="S533" s="126"/>
      <c r="T533" s="126"/>
      <c r="U533" s="126"/>
      <c r="V533" s="126"/>
    </row>
    <row r="534" customHeight="1" spans="6:22">
      <c r="F534" s="126"/>
      <c r="G534" s="126"/>
      <c r="H534" s="126"/>
      <c r="I534" s="126"/>
      <c r="J534" s="126"/>
      <c r="K534" s="126"/>
      <c r="L534" s="126"/>
      <c r="M534" s="126"/>
      <c r="N534" s="126"/>
      <c r="O534" s="126"/>
      <c r="P534" s="126"/>
      <c r="Q534" s="126"/>
      <c r="R534" s="126"/>
      <c r="S534" s="126"/>
      <c r="T534" s="126"/>
      <c r="U534" s="126"/>
      <c r="V534" s="126"/>
    </row>
    <row r="535" customHeight="1" spans="6:22">
      <c r="F535" s="126"/>
      <c r="G535" s="126"/>
      <c r="H535" s="126"/>
      <c r="I535" s="126"/>
      <c r="J535" s="126"/>
      <c r="K535" s="126"/>
      <c r="L535" s="126"/>
      <c r="M535" s="126"/>
      <c r="N535" s="126"/>
      <c r="O535" s="126"/>
      <c r="P535" s="126"/>
      <c r="Q535" s="126"/>
      <c r="R535" s="126"/>
      <c r="S535" s="126"/>
      <c r="T535" s="126"/>
      <c r="U535" s="126"/>
      <c r="V535" s="126"/>
    </row>
    <row r="536" customHeight="1" spans="6:22">
      <c r="F536" s="126"/>
      <c r="G536" s="126"/>
      <c r="H536" s="126"/>
      <c r="I536" s="126"/>
      <c r="J536" s="126"/>
      <c r="K536" s="126"/>
      <c r="L536" s="126"/>
      <c r="M536" s="126"/>
      <c r="N536" s="126"/>
      <c r="O536" s="126"/>
      <c r="P536" s="126"/>
      <c r="Q536" s="126"/>
      <c r="R536" s="126"/>
      <c r="S536" s="126"/>
      <c r="T536" s="126"/>
      <c r="U536" s="126"/>
      <c r="V536" s="126"/>
    </row>
    <row r="537" customHeight="1" spans="6:22">
      <c r="F537" s="126"/>
      <c r="G537" s="126"/>
      <c r="H537" s="126"/>
      <c r="I537" s="126"/>
      <c r="J537" s="126"/>
      <c r="K537" s="126"/>
      <c r="L537" s="126"/>
      <c r="M537" s="126"/>
      <c r="N537" s="126"/>
      <c r="O537" s="126"/>
      <c r="P537" s="126"/>
      <c r="Q537" s="126"/>
      <c r="R537" s="126"/>
      <c r="S537" s="126"/>
      <c r="T537" s="126"/>
      <c r="U537" s="126"/>
      <c r="V537" s="126"/>
    </row>
    <row r="538" customHeight="1" spans="6:22">
      <c r="F538" s="126"/>
      <c r="G538" s="126"/>
      <c r="H538" s="126"/>
      <c r="I538" s="126"/>
      <c r="J538" s="126"/>
      <c r="K538" s="126"/>
      <c r="L538" s="126"/>
      <c r="M538" s="126"/>
      <c r="N538" s="126"/>
      <c r="O538" s="126"/>
      <c r="P538" s="126"/>
      <c r="Q538" s="126"/>
      <c r="R538" s="126"/>
      <c r="S538" s="126"/>
      <c r="T538" s="126"/>
      <c r="U538" s="126"/>
      <c r="V538" s="126"/>
    </row>
    <row r="539" customHeight="1" spans="6:22">
      <c r="F539" s="126"/>
      <c r="G539" s="126"/>
      <c r="H539" s="126"/>
      <c r="I539" s="126"/>
      <c r="J539" s="126"/>
      <c r="K539" s="126"/>
      <c r="L539" s="126"/>
      <c r="M539" s="126"/>
      <c r="N539" s="126"/>
      <c r="O539" s="126"/>
      <c r="P539" s="126"/>
      <c r="Q539" s="126"/>
      <c r="R539" s="126"/>
      <c r="S539" s="126"/>
      <c r="T539" s="126"/>
      <c r="U539" s="126"/>
      <c r="V539" s="126"/>
    </row>
    <row r="540" customHeight="1" spans="6:22">
      <c r="F540" s="126"/>
      <c r="G540" s="126"/>
      <c r="H540" s="126"/>
      <c r="I540" s="126"/>
      <c r="J540" s="126"/>
      <c r="K540" s="126"/>
      <c r="L540" s="126"/>
      <c r="M540" s="126"/>
      <c r="N540" s="126"/>
      <c r="O540" s="126"/>
      <c r="P540" s="126"/>
      <c r="Q540" s="126"/>
      <c r="R540" s="126"/>
      <c r="S540" s="126"/>
      <c r="T540" s="126"/>
      <c r="U540" s="126"/>
      <c r="V540" s="126"/>
    </row>
    <row r="541" customHeight="1" spans="6:22">
      <c r="F541" s="126"/>
      <c r="G541" s="126"/>
      <c r="H541" s="126"/>
      <c r="I541" s="126"/>
      <c r="J541" s="126"/>
      <c r="K541" s="126"/>
      <c r="L541" s="126"/>
      <c r="M541" s="126"/>
      <c r="N541" s="126"/>
      <c r="O541" s="126"/>
      <c r="P541" s="126"/>
      <c r="Q541" s="126"/>
      <c r="R541" s="126"/>
      <c r="S541" s="126"/>
      <c r="T541" s="126"/>
      <c r="U541" s="126"/>
      <c r="V541" s="126"/>
    </row>
    <row r="542" customHeight="1" spans="6:22">
      <c r="F542" s="126"/>
      <c r="G542" s="126"/>
      <c r="H542" s="126"/>
      <c r="I542" s="126"/>
      <c r="J542" s="126"/>
      <c r="K542" s="126"/>
      <c r="L542" s="126"/>
      <c r="M542" s="126"/>
      <c r="N542" s="126"/>
      <c r="O542" s="126"/>
      <c r="P542" s="126"/>
      <c r="Q542" s="126"/>
      <c r="R542" s="126"/>
      <c r="S542" s="126"/>
      <c r="T542" s="126"/>
      <c r="U542" s="126"/>
      <c r="V542" s="126"/>
    </row>
    <row r="543" customHeight="1" spans="6:22">
      <c r="F543" s="126"/>
      <c r="G543" s="126"/>
      <c r="H543" s="126"/>
      <c r="I543" s="126"/>
      <c r="J543" s="126"/>
      <c r="K543" s="126"/>
      <c r="L543" s="126"/>
      <c r="M543" s="126"/>
      <c r="N543" s="126"/>
      <c r="O543" s="126"/>
      <c r="P543" s="126"/>
      <c r="Q543" s="126"/>
      <c r="R543" s="126"/>
      <c r="S543" s="126"/>
      <c r="T543" s="126"/>
      <c r="U543" s="126"/>
      <c r="V543" s="126"/>
    </row>
    <row r="544" customHeight="1" spans="6:22">
      <c r="F544" s="126"/>
      <c r="G544" s="126"/>
      <c r="H544" s="126"/>
      <c r="I544" s="126"/>
      <c r="J544" s="126"/>
      <c r="K544" s="126"/>
      <c r="L544" s="126"/>
      <c r="M544" s="126"/>
      <c r="N544" s="126"/>
      <c r="O544" s="126"/>
      <c r="P544" s="126"/>
      <c r="Q544" s="126"/>
      <c r="R544" s="126"/>
      <c r="S544" s="126"/>
      <c r="T544" s="126"/>
      <c r="U544" s="126"/>
      <c r="V544" s="126"/>
    </row>
    <row r="545" customHeight="1" spans="6:22">
      <c r="F545" s="126"/>
      <c r="G545" s="126"/>
      <c r="H545" s="126"/>
      <c r="I545" s="126"/>
      <c r="J545" s="126"/>
      <c r="K545" s="126"/>
      <c r="L545" s="126"/>
      <c r="M545" s="126"/>
      <c r="N545" s="126"/>
      <c r="O545" s="126"/>
      <c r="P545" s="126"/>
      <c r="Q545" s="126"/>
      <c r="R545" s="126"/>
      <c r="S545" s="126"/>
      <c r="T545" s="126"/>
      <c r="U545" s="126"/>
      <c r="V545" s="126"/>
    </row>
    <row r="546" customHeight="1" spans="6:22">
      <c r="F546" s="126"/>
      <c r="G546" s="126"/>
      <c r="H546" s="126"/>
      <c r="I546" s="126"/>
      <c r="J546" s="126"/>
      <c r="K546" s="126"/>
      <c r="L546" s="126"/>
      <c r="M546" s="126"/>
      <c r="N546" s="126"/>
      <c r="O546" s="126"/>
      <c r="P546" s="126"/>
      <c r="Q546" s="126"/>
      <c r="R546" s="126"/>
      <c r="S546" s="126"/>
      <c r="T546" s="126"/>
      <c r="U546" s="126"/>
      <c r="V546" s="126"/>
    </row>
    <row r="547" customHeight="1" spans="6:22">
      <c r="F547" s="126"/>
      <c r="G547" s="126"/>
      <c r="H547" s="126"/>
      <c r="I547" s="126"/>
      <c r="J547" s="126"/>
      <c r="K547" s="126"/>
      <c r="L547" s="126"/>
      <c r="M547" s="126"/>
      <c r="N547" s="126"/>
      <c r="O547" s="126"/>
      <c r="P547" s="126"/>
      <c r="Q547" s="126"/>
      <c r="R547" s="126"/>
      <c r="S547" s="126"/>
      <c r="T547" s="126"/>
      <c r="U547" s="126"/>
      <c r="V547" s="126"/>
    </row>
    <row r="548" customHeight="1" spans="6:22">
      <c r="F548" s="126"/>
      <c r="G548" s="126"/>
      <c r="H548" s="126"/>
      <c r="I548" s="126"/>
      <c r="J548" s="126"/>
      <c r="K548" s="126"/>
      <c r="L548" s="126"/>
      <c r="M548" s="126"/>
      <c r="N548" s="126"/>
      <c r="O548" s="126"/>
      <c r="P548" s="126"/>
      <c r="Q548" s="126"/>
      <c r="R548" s="126"/>
      <c r="S548" s="126"/>
      <c r="T548" s="126"/>
      <c r="U548" s="126"/>
      <c r="V548" s="126"/>
    </row>
    <row r="549" customHeight="1" spans="6:22">
      <c r="F549" s="126"/>
      <c r="G549" s="126"/>
      <c r="H549" s="126"/>
      <c r="I549" s="126"/>
      <c r="J549" s="126"/>
      <c r="K549" s="126"/>
      <c r="L549" s="126"/>
      <c r="M549" s="126"/>
      <c r="N549" s="126"/>
      <c r="O549" s="126"/>
      <c r="P549" s="126"/>
      <c r="Q549" s="126"/>
      <c r="R549" s="126"/>
      <c r="S549" s="126"/>
      <c r="T549" s="126"/>
      <c r="U549" s="126"/>
      <c r="V549" s="126"/>
    </row>
    <row r="550" customHeight="1" spans="6:22">
      <c r="F550" s="126"/>
      <c r="G550" s="126"/>
      <c r="H550" s="126"/>
      <c r="I550" s="126"/>
      <c r="J550" s="126"/>
      <c r="K550" s="126"/>
      <c r="L550" s="126"/>
      <c r="M550" s="126"/>
      <c r="N550" s="126"/>
      <c r="O550" s="126"/>
      <c r="P550" s="126"/>
      <c r="Q550" s="126"/>
      <c r="R550" s="126"/>
      <c r="S550" s="126"/>
      <c r="T550" s="126"/>
      <c r="U550" s="126"/>
      <c r="V550" s="126"/>
    </row>
    <row r="551" customHeight="1" spans="6:22">
      <c r="F551" s="126"/>
      <c r="G551" s="126"/>
      <c r="H551" s="126"/>
      <c r="I551" s="126"/>
      <c r="J551" s="126"/>
      <c r="K551" s="126"/>
      <c r="L551" s="126"/>
      <c r="M551" s="126"/>
      <c r="N551" s="126"/>
      <c r="O551" s="126"/>
      <c r="P551" s="126"/>
      <c r="Q551" s="126"/>
      <c r="R551" s="126"/>
      <c r="S551" s="126"/>
      <c r="T551" s="126"/>
      <c r="U551" s="126"/>
      <c r="V551" s="126"/>
    </row>
    <row r="552" customHeight="1" spans="6:22">
      <c r="F552" s="126"/>
      <c r="G552" s="126"/>
      <c r="H552" s="126"/>
      <c r="I552" s="126"/>
      <c r="J552" s="126"/>
      <c r="K552" s="126"/>
      <c r="L552" s="126"/>
      <c r="M552" s="126"/>
      <c r="N552" s="126"/>
      <c r="O552" s="126"/>
      <c r="P552" s="126"/>
      <c r="Q552" s="126"/>
      <c r="R552" s="126"/>
      <c r="S552" s="126"/>
      <c r="T552" s="126"/>
      <c r="U552" s="126"/>
      <c r="V552" s="126"/>
    </row>
    <row r="553" customHeight="1" spans="6:22">
      <c r="F553" s="126"/>
      <c r="G553" s="126"/>
      <c r="H553" s="126"/>
      <c r="I553" s="126"/>
      <c r="J553" s="126"/>
      <c r="K553" s="126"/>
      <c r="L553" s="126"/>
      <c r="M553" s="126"/>
      <c r="N553" s="126"/>
      <c r="O553" s="126"/>
      <c r="P553" s="126"/>
      <c r="Q553" s="126"/>
      <c r="R553" s="126"/>
      <c r="S553" s="126"/>
      <c r="T553" s="126"/>
      <c r="U553" s="126"/>
      <c r="V553" s="126"/>
    </row>
    <row r="554" customHeight="1" spans="6:22">
      <c r="F554" s="126"/>
      <c r="G554" s="126"/>
      <c r="H554" s="126"/>
      <c r="I554" s="126"/>
      <c r="J554" s="126"/>
      <c r="K554" s="126"/>
      <c r="L554" s="126"/>
      <c r="M554" s="126"/>
      <c r="N554" s="126"/>
      <c r="O554" s="126"/>
      <c r="P554" s="126"/>
      <c r="Q554" s="126"/>
      <c r="R554" s="126"/>
      <c r="S554" s="126"/>
      <c r="T554" s="126"/>
      <c r="U554" s="126"/>
      <c r="V554" s="126"/>
    </row>
    <row r="555" customHeight="1" spans="6:22">
      <c r="F555" s="126"/>
      <c r="G555" s="126"/>
      <c r="H555" s="126"/>
      <c r="I555" s="126"/>
      <c r="J555" s="126"/>
      <c r="K555" s="126"/>
      <c r="L555" s="126"/>
      <c r="M555" s="126"/>
      <c r="N555" s="126"/>
      <c r="O555" s="126"/>
      <c r="P555" s="126"/>
      <c r="Q555" s="126"/>
      <c r="R555" s="126"/>
      <c r="S555" s="126"/>
      <c r="T555" s="126"/>
      <c r="U555" s="126"/>
      <c r="V555" s="126"/>
    </row>
    <row r="556" customHeight="1" spans="6:22">
      <c r="F556" s="126"/>
      <c r="G556" s="126"/>
      <c r="H556" s="126"/>
      <c r="I556" s="126"/>
      <c r="J556" s="126"/>
      <c r="K556" s="126"/>
      <c r="L556" s="126"/>
      <c r="M556" s="126"/>
      <c r="N556" s="126"/>
      <c r="O556" s="126"/>
      <c r="P556" s="126"/>
      <c r="Q556" s="126"/>
      <c r="R556" s="126"/>
      <c r="S556" s="126"/>
      <c r="T556" s="126"/>
      <c r="U556" s="126"/>
      <c r="V556" s="126"/>
    </row>
    <row r="557" customHeight="1" spans="6:22">
      <c r="F557" s="126"/>
      <c r="G557" s="126"/>
      <c r="H557" s="126"/>
      <c r="I557" s="126"/>
      <c r="J557" s="126"/>
      <c r="K557" s="126"/>
      <c r="L557" s="126"/>
      <c r="M557" s="126"/>
      <c r="N557" s="126"/>
      <c r="O557" s="126"/>
      <c r="P557" s="126"/>
      <c r="Q557" s="126"/>
      <c r="R557" s="126"/>
      <c r="S557" s="126"/>
      <c r="T557" s="126"/>
      <c r="U557" s="126"/>
      <c r="V557" s="126"/>
    </row>
    <row r="558" customHeight="1" spans="6:22">
      <c r="F558" s="126"/>
      <c r="G558" s="126"/>
      <c r="H558" s="126"/>
      <c r="I558" s="126"/>
      <c r="J558" s="126"/>
      <c r="K558" s="126"/>
      <c r="L558" s="126"/>
      <c r="M558" s="126"/>
      <c r="N558" s="126"/>
      <c r="O558" s="126"/>
      <c r="P558" s="126"/>
      <c r="Q558" s="126"/>
      <c r="R558" s="126"/>
      <c r="S558" s="126"/>
      <c r="T558" s="126"/>
      <c r="U558" s="126"/>
      <c r="V558" s="126"/>
    </row>
    <row r="559" customHeight="1" spans="6:22">
      <c r="F559" s="126"/>
      <c r="G559" s="126"/>
      <c r="H559" s="126"/>
      <c r="I559" s="126"/>
      <c r="J559" s="126"/>
      <c r="K559" s="126"/>
      <c r="L559" s="126"/>
      <c r="M559" s="126"/>
      <c r="N559" s="126"/>
      <c r="O559" s="126"/>
      <c r="P559" s="126"/>
      <c r="Q559" s="126"/>
      <c r="R559" s="126"/>
      <c r="S559" s="126"/>
      <c r="T559" s="126"/>
      <c r="U559" s="126"/>
      <c r="V559" s="126"/>
    </row>
    <row r="560" customHeight="1" spans="6:22">
      <c r="F560" s="126"/>
      <c r="G560" s="126"/>
      <c r="H560" s="126"/>
      <c r="I560" s="126"/>
      <c r="J560" s="126"/>
      <c r="K560" s="126"/>
      <c r="L560" s="126"/>
      <c r="M560" s="126"/>
      <c r="N560" s="126"/>
      <c r="O560" s="126"/>
      <c r="P560" s="126"/>
      <c r="Q560" s="126"/>
      <c r="R560" s="126"/>
      <c r="S560" s="126"/>
      <c r="T560" s="126"/>
      <c r="U560" s="126"/>
      <c r="V560" s="126"/>
    </row>
    <row r="561" customHeight="1" spans="6:22">
      <c r="F561" s="126"/>
      <c r="G561" s="126"/>
      <c r="H561" s="126"/>
      <c r="I561" s="126"/>
      <c r="J561" s="126"/>
      <c r="K561" s="126"/>
      <c r="L561" s="126"/>
      <c r="M561" s="126"/>
      <c r="N561" s="126"/>
      <c r="O561" s="126"/>
      <c r="P561" s="126"/>
      <c r="Q561" s="126"/>
      <c r="R561" s="126"/>
      <c r="S561" s="126"/>
      <c r="T561" s="126"/>
      <c r="U561" s="126"/>
      <c r="V561" s="126"/>
    </row>
    <row r="562" customHeight="1" spans="6:22">
      <c r="F562" s="126"/>
      <c r="G562" s="126"/>
      <c r="H562" s="126"/>
      <c r="I562" s="126"/>
      <c r="J562" s="126"/>
      <c r="K562" s="126"/>
      <c r="L562" s="126"/>
      <c r="M562" s="126"/>
      <c r="N562" s="126"/>
      <c r="O562" s="126"/>
      <c r="P562" s="126"/>
      <c r="Q562" s="126"/>
      <c r="R562" s="126"/>
      <c r="S562" s="126"/>
      <c r="T562" s="126"/>
      <c r="U562" s="126"/>
      <c r="V562" s="126"/>
    </row>
    <row r="563" customHeight="1" spans="6:22">
      <c r="F563" s="126"/>
      <c r="G563" s="126"/>
      <c r="H563" s="126"/>
      <c r="I563" s="126"/>
      <c r="J563" s="126"/>
      <c r="K563" s="126"/>
      <c r="L563" s="126"/>
      <c r="M563" s="126"/>
      <c r="N563" s="126"/>
      <c r="O563" s="126"/>
      <c r="P563" s="126"/>
      <c r="Q563" s="126"/>
      <c r="R563" s="126"/>
      <c r="S563" s="126"/>
      <c r="T563" s="126"/>
      <c r="U563" s="126"/>
      <c r="V563" s="126"/>
    </row>
    <row r="564" customHeight="1" spans="6:22">
      <c r="F564" s="126"/>
      <c r="G564" s="126"/>
      <c r="H564" s="126"/>
      <c r="I564" s="126"/>
      <c r="J564" s="126"/>
      <c r="K564" s="126"/>
      <c r="L564" s="126"/>
      <c r="M564" s="126"/>
      <c r="N564" s="126"/>
      <c r="O564" s="126"/>
      <c r="P564" s="126"/>
      <c r="Q564" s="126"/>
      <c r="R564" s="126"/>
      <c r="S564" s="126"/>
      <c r="T564" s="126"/>
      <c r="U564" s="126"/>
      <c r="V564" s="126"/>
    </row>
    <row r="565" customHeight="1" spans="6:22">
      <c r="F565" s="126"/>
      <c r="G565" s="126"/>
      <c r="H565" s="126"/>
      <c r="I565" s="126"/>
      <c r="J565" s="126"/>
      <c r="K565" s="126"/>
      <c r="L565" s="126"/>
      <c r="M565" s="126"/>
      <c r="N565" s="126"/>
      <c r="O565" s="126"/>
      <c r="P565" s="126"/>
      <c r="Q565" s="126"/>
      <c r="R565" s="126"/>
      <c r="S565" s="126"/>
      <c r="T565" s="126"/>
      <c r="U565" s="126"/>
      <c r="V565" s="126"/>
    </row>
    <row r="566" customHeight="1" spans="6:22">
      <c r="F566" s="126"/>
      <c r="G566" s="126"/>
      <c r="H566" s="126"/>
      <c r="I566" s="126"/>
      <c r="J566" s="126"/>
      <c r="K566" s="126"/>
      <c r="L566" s="126"/>
      <c r="M566" s="126"/>
      <c r="N566" s="126"/>
      <c r="O566" s="126"/>
      <c r="P566" s="126"/>
      <c r="Q566" s="126"/>
      <c r="R566" s="126"/>
      <c r="S566" s="126"/>
      <c r="T566" s="126"/>
      <c r="U566" s="126"/>
      <c r="V566" s="126"/>
    </row>
    <row r="567" customHeight="1" spans="6:22">
      <c r="F567" s="126"/>
      <c r="G567" s="126"/>
      <c r="H567" s="126"/>
      <c r="I567" s="126"/>
      <c r="J567" s="126"/>
      <c r="K567" s="126"/>
      <c r="L567" s="126"/>
      <c r="M567" s="126"/>
      <c r="N567" s="126"/>
      <c r="O567" s="126"/>
      <c r="P567" s="126"/>
      <c r="Q567" s="126"/>
      <c r="R567" s="126"/>
      <c r="S567" s="126"/>
      <c r="T567" s="126"/>
      <c r="U567" s="126"/>
      <c r="V567" s="126"/>
    </row>
    <row r="568" customHeight="1" spans="6:22">
      <c r="F568" s="126"/>
      <c r="G568" s="126"/>
      <c r="H568" s="126"/>
      <c r="I568" s="126"/>
      <c r="J568" s="126"/>
      <c r="K568" s="126"/>
      <c r="L568" s="126"/>
      <c r="M568" s="126"/>
      <c r="N568" s="126"/>
      <c r="O568" s="126"/>
      <c r="P568" s="126"/>
      <c r="Q568" s="126"/>
      <c r="R568" s="126"/>
      <c r="S568" s="126"/>
      <c r="T568" s="126"/>
      <c r="U568" s="126"/>
      <c r="V568" s="126"/>
    </row>
    <row r="569" customHeight="1" spans="6:22">
      <c r="F569" s="126"/>
      <c r="G569" s="126"/>
      <c r="H569" s="126"/>
      <c r="I569" s="126"/>
      <c r="J569" s="126"/>
      <c r="K569" s="126"/>
      <c r="L569" s="126"/>
      <c r="M569" s="126"/>
      <c r="N569" s="126"/>
      <c r="O569" s="126"/>
      <c r="P569" s="126"/>
      <c r="Q569" s="126"/>
      <c r="R569" s="126"/>
      <c r="S569" s="126"/>
      <c r="T569" s="126"/>
      <c r="U569" s="126"/>
      <c r="V569" s="126"/>
    </row>
    <row r="570" customHeight="1" spans="6:22">
      <c r="F570" s="126"/>
      <c r="G570" s="126"/>
      <c r="H570" s="126"/>
      <c r="I570" s="126"/>
      <c r="J570" s="126"/>
      <c r="K570" s="126"/>
      <c r="L570" s="126"/>
      <c r="M570" s="126"/>
      <c r="N570" s="126"/>
      <c r="O570" s="126"/>
      <c r="P570" s="126"/>
      <c r="Q570" s="126"/>
      <c r="R570" s="126"/>
      <c r="S570" s="126"/>
      <c r="T570" s="126"/>
      <c r="U570" s="126"/>
      <c r="V570" s="126"/>
    </row>
    <row r="571" customHeight="1" spans="6:22">
      <c r="F571" s="126"/>
      <c r="G571" s="126"/>
      <c r="H571" s="126"/>
      <c r="I571" s="126"/>
      <c r="J571" s="126"/>
      <c r="K571" s="126"/>
      <c r="L571" s="126"/>
      <c r="M571" s="126"/>
      <c r="N571" s="126"/>
      <c r="O571" s="126"/>
      <c r="P571" s="126"/>
      <c r="Q571" s="126"/>
      <c r="R571" s="126"/>
      <c r="S571" s="126"/>
      <c r="T571" s="126"/>
      <c r="U571" s="126"/>
      <c r="V571" s="126"/>
    </row>
    <row r="572" customHeight="1" spans="6:22">
      <c r="F572" s="126"/>
      <c r="G572" s="126"/>
      <c r="H572" s="126"/>
      <c r="I572" s="126"/>
      <c r="J572" s="126"/>
      <c r="K572" s="126"/>
      <c r="L572" s="126"/>
      <c r="M572" s="126"/>
      <c r="N572" s="126"/>
      <c r="O572" s="126"/>
      <c r="P572" s="126"/>
      <c r="Q572" s="126"/>
      <c r="R572" s="126"/>
      <c r="S572" s="126"/>
      <c r="T572" s="126"/>
      <c r="U572" s="126"/>
      <c r="V572" s="126"/>
    </row>
    <row r="573" customHeight="1" spans="6:22">
      <c r="F573" s="126"/>
      <c r="G573" s="126"/>
      <c r="H573" s="126"/>
      <c r="I573" s="126"/>
      <c r="J573" s="126"/>
      <c r="K573" s="126"/>
      <c r="L573" s="126"/>
      <c r="M573" s="126"/>
      <c r="N573" s="126"/>
      <c r="O573" s="126"/>
      <c r="P573" s="126"/>
      <c r="Q573" s="126"/>
      <c r="R573" s="126"/>
      <c r="S573" s="126"/>
      <c r="T573" s="126"/>
      <c r="U573" s="126"/>
      <c r="V573" s="126"/>
    </row>
    <row r="574" customHeight="1" spans="6:22">
      <c r="F574" s="126"/>
      <c r="G574" s="126"/>
      <c r="H574" s="126"/>
      <c r="I574" s="126"/>
      <c r="J574" s="126"/>
      <c r="K574" s="126"/>
      <c r="L574" s="126"/>
      <c r="M574" s="126"/>
      <c r="N574" s="126"/>
      <c r="O574" s="126"/>
      <c r="P574" s="126"/>
      <c r="Q574" s="126"/>
      <c r="R574" s="126"/>
      <c r="S574" s="126"/>
      <c r="T574" s="126"/>
      <c r="U574" s="126"/>
      <c r="V574" s="126"/>
    </row>
    <row r="575" customHeight="1" spans="6:22">
      <c r="F575" s="126"/>
      <c r="G575" s="126"/>
      <c r="H575" s="126"/>
      <c r="I575" s="126"/>
      <c r="J575" s="126"/>
      <c r="K575" s="126"/>
      <c r="L575" s="126"/>
      <c r="M575" s="126"/>
      <c r="N575" s="126"/>
      <c r="O575" s="126"/>
      <c r="P575" s="126"/>
      <c r="Q575" s="126"/>
      <c r="R575" s="126"/>
      <c r="S575" s="126"/>
      <c r="T575" s="126"/>
      <c r="U575" s="126"/>
      <c r="V575" s="126"/>
    </row>
    <row r="576" customHeight="1" spans="6:22">
      <c r="F576" s="126"/>
      <c r="G576" s="126"/>
      <c r="H576" s="126"/>
      <c r="I576" s="126"/>
      <c r="J576" s="126"/>
      <c r="K576" s="126"/>
      <c r="L576" s="126"/>
      <c r="M576" s="126"/>
      <c r="N576" s="126"/>
      <c r="O576" s="126"/>
      <c r="P576" s="126"/>
      <c r="Q576" s="126"/>
      <c r="R576" s="126"/>
      <c r="S576" s="126"/>
      <c r="T576" s="126"/>
      <c r="U576" s="126"/>
      <c r="V576" s="126"/>
    </row>
    <row r="577" customHeight="1" spans="6:22">
      <c r="F577" s="126"/>
      <c r="G577" s="126"/>
      <c r="H577" s="126"/>
      <c r="I577" s="126"/>
      <c r="J577" s="126"/>
      <c r="K577" s="126"/>
      <c r="L577" s="126"/>
      <c r="M577" s="126"/>
      <c r="N577" s="126"/>
      <c r="O577" s="126"/>
      <c r="P577" s="126"/>
      <c r="Q577" s="126"/>
      <c r="R577" s="126"/>
      <c r="S577" s="126"/>
      <c r="T577" s="126"/>
      <c r="U577" s="126"/>
      <c r="V577" s="126"/>
    </row>
    <row r="578" customHeight="1" spans="6:22">
      <c r="F578" s="126"/>
      <c r="G578" s="126"/>
      <c r="H578" s="126"/>
      <c r="I578" s="126"/>
      <c r="J578" s="126"/>
      <c r="K578" s="126"/>
      <c r="L578" s="126"/>
      <c r="M578" s="126"/>
      <c r="N578" s="126"/>
      <c r="O578" s="126"/>
      <c r="P578" s="126"/>
      <c r="Q578" s="126"/>
      <c r="R578" s="126"/>
      <c r="S578" s="126"/>
      <c r="T578" s="126"/>
      <c r="U578" s="126"/>
      <c r="V578" s="126"/>
    </row>
    <row r="579" customHeight="1" spans="6:22">
      <c r="F579" s="126"/>
      <c r="G579" s="126"/>
      <c r="H579" s="126"/>
      <c r="I579" s="126"/>
      <c r="J579" s="126"/>
      <c r="K579" s="126"/>
      <c r="L579" s="126"/>
      <c r="M579" s="126"/>
      <c r="N579" s="126"/>
      <c r="O579" s="126"/>
      <c r="P579" s="126"/>
      <c r="Q579" s="126"/>
      <c r="R579" s="126"/>
      <c r="S579" s="126"/>
      <c r="T579" s="126"/>
      <c r="U579" s="126"/>
      <c r="V579" s="126"/>
    </row>
    <row r="580" customHeight="1" spans="6:22">
      <c r="F580" s="126"/>
      <c r="G580" s="126"/>
      <c r="H580" s="126"/>
      <c r="I580" s="126"/>
      <c r="J580" s="126"/>
      <c r="K580" s="126"/>
      <c r="L580" s="126"/>
      <c r="M580" s="126"/>
      <c r="N580" s="126"/>
      <c r="O580" s="126"/>
      <c r="P580" s="126"/>
      <c r="Q580" s="126"/>
      <c r="R580" s="126"/>
      <c r="S580" s="126"/>
      <c r="T580" s="126"/>
      <c r="U580" s="126"/>
      <c r="V580" s="126"/>
    </row>
    <row r="581" customHeight="1" spans="6:22">
      <c r="F581" s="126"/>
      <c r="G581" s="126"/>
      <c r="H581" s="126"/>
      <c r="I581" s="126"/>
      <c r="J581" s="126"/>
      <c r="K581" s="126"/>
      <c r="L581" s="126"/>
      <c r="M581" s="126"/>
      <c r="N581" s="126"/>
      <c r="O581" s="126"/>
      <c r="P581" s="126"/>
      <c r="Q581" s="126"/>
      <c r="R581" s="126"/>
      <c r="S581" s="126"/>
      <c r="T581" s="126"/>
      <c r="U581" s="126"/>
      <c r="V581" s="126"/>
    </row>
    <row r="582" customHeight="1" spans="6:22">
      <c r="F582" s="126"/>
      <c r="G582" s="126"/>
      <c r="H582" s="126"/>
      <c r="I582" s="126"/>
      <c r="J582" s="126"/>
      <c r="K582" s="126"/>
      <c r="L582" s="126"/>
      <c r="M582" s="126"/>
      <c r="N582" s="126"/>
      <c r="O582" s="126"/>
      <c r="P582" s="126"/>
      <c r="Q582" s="126"/>
      <c r="R582" s="126"/>
      <c r="S582" s="126"/>
      <c r="T582" s="126"/>
      <c r="U582" s="126"/>
      <c r="V582" s="126"/>
    </row>
    <row r="583" customHeight="1" spans="6:22">
      <c r="F583" s="126"/>
      <c r="G583" s="126"/>
      <c r="H583" s="126"/>
      <c r="I583" s="126"/>
      <c r="J583" s="126"/>
      <c r="K583" s="126"/>
      <c r="L583" s="126"/>
      <c r="M583" s="126"/>
      <c r="N583" s="126"/>
      <c r="O583" s="126"/>
      <c r="P583" s="126"/>
      <c r="Q583" s="126"/>
      <c r="R583" s="126"/>
      <c r="S583" s="126"/>
      <c r="T583" s="126"/>
      <c r="U583" s="126"/>
      <c r="V583" s="126"/>
    </row>
    <row r="584" customHeight="1" spans="6:22">
      <c r="F584" s="126"/>
      <c r="G584" s="126"/>
      <c r="H584" s="126"/>
      <c r="I584" s="126"/>
      <c r="J584" s="126"/>
      <c r="K584" s="126"/>
      <c r="L584" s="126"/>
      <c r="M584" s="126"/>
      <c r="N584" s="126"/>
      <c r="O584" s="126"/>
      <c r="P584" s="126"/>
      <c r="Q584" s="126"/>
      <c r="R584" s="126"/>
      <c r="S584" s="126"/>
      <c r="T584" s="126"/>
      <c r="U584" s="126"/>
      <c r="V584" s="126"/>
    </row>
    <row r="585" customHeight="1" spans="6:22">
      <c r="F585" s="126"/>
      <c r="G585" s="126"/>
      <c r="H585" s="126"/>
      <c r="I585" s="126"/>
      <c r="J585" s="126"/>
      <c r="K585" s="126"/>
      <c r="L585" s="126"/>
      <c r="M585" s="126"/>
      <c r="N585" s="126"/>
      <c r="O585" s="126"/>
      <c r="P585" s="126"/>
      <c r="Q585" s="126"/>
      <c r="R585" s="126"/>
      <c r="S585" s="126"/>
      <c r="T585" s="126"/>
      <c r="U585" s="126"/>
      <c r="V585" s="126"/>
    </row>
    <row r="586" customHeight="1" spans="6:22">
      <c r="F586" s="126"/>
      <c r="G586" s="126"/>
      <c r="H586" s="126"/>
      <c r="I586" s="126"/>
      <c r="J586" s="126"/>
      <c r="K586" s="126"/>
      <c r="L586" s="126"/>
      <c r="M586" s="126"/>
      <c r="N586" s="126"/>
      <c r="O586" s="126"/>
      <c r="P586" s="126"/>
      <c r="Q586" s="126"/>
      <c r="R586" s="126"/>
      <c r="S586" s="126"/>
      <c r="T586" s="126"/>
      <c r="U586" s="126"/>
      <c r="V586" s="126"/>
    </row>
    <row r="587" customHeight="1" spans="6:22">
      <c r="F587" s="126"/>
      <c r="G587" s="126"/>
      <c r="H587" s="126"/>
      <c r="I587" s="126"/>
      <c r="J587" s="126"/>
      <c r="K587" s="126"/>
      <c r="L587" s="126"/>
      <c r="M587" s="126"/>
      <c r="N587" s="126"/>
      <c r="O587" s="126"/>
      <c r="P587" s="126"/>
      <c r="Q587" s="126"/>
      <c r="R587" s="126"/>
      <c r="S587" s="126"/>
      <c r="T587" s="126"/>
      <c r="U587" s="126"/>
      <c r="V587" s="126"/>
    </row>
    <row r="588" customHeight="1" spans="6:22">
      <c r="F588" s="126"/>
      <c r="G588" s="126"/>
      <c r="H588" s="126"/>
      <c r="I588" s="126"/>
      <c r="J588" s="126"/>
      <c r="K588" s="126"/>
      <c r="L588" s="126"/>
      <c r="M588" s="126"/>
      <c r="N588" s="126"/>
      <c r="O588" s="126"/>
      <c r="P588" s="126"/>
      <c r="Q588" s="126"/>
      <c r="R588" s="126"/>
      <c r="S588" s="126"/>
      <c r="T588" s="126"/>
      <c r="U588" s="126"/>
      <c r="V588" s="126"/>
    </row>
    <row r="589" customHeight="1" spans="6:22">
      <c r="F589" s="126"/>
      <c r="G589" s="126"/>
      <c r="H589" s="126"/>
      <c r="I589" s="126"/>
      <c r="J589" s="126"/>
      <c r="K589" s="126"/>
      <c r="L589" s="126"/>
      <c r="M589" s="126"/>
      <c r="N589" s="126"/>
      <c r="O589" s="126"/>
      <c r="P589" s="126"/>
      <c r="Q589" s="126"/>
      <c r="R589" s="126"/>
      <c r="S589" s="126"/>
      <c r="T589" s="126"/>
      <c r="U589" s="126"/>
      <c r="V589" s="126"/>
    </row>
    <row r="590" customHeight="1" spans="6:22">
      <c r="F590" s="126"/>
      <c r="G590" s="126"/>
      <c r="H590" s="126"/>
      <c r="I590" s="126"/>
      <c r="J590" s="126"/>
      <c r="K590" s="126"/>
      <c r="L590" s="126"/>
      <c r="M590" s="126"/>
      <c r="N590" s="126"/>
      <c r="O590" s="126"/>
      <c r="P590" s="126"/>
      <c r="Q590" s="126"/>
      <c r="R590" s="126"/>
      <c r="S590" s="126"/>
      <c r="T590" s="126"/>
      <c r="U590" s="126"/>
      <c r="V590" s="126"/>
    </row>
    <row r="591" customHeight="1" spans="6:22">
      <c r="F591" s="126"/>
      <c r="G591" s="126"/>
      <c r="H591" s="126"/>
      <c r="I591" s="126"/>
      <c r="J591" s="126"/>
      <c r="K591" s="126"/>
      <c r="L591" s="126"/>
      <c r="M591" s="126"/>
      <c r="N591" s="126"/>
      <c r="O591" s="126"/>
      <c r="P591" s="126"/>
      <c r="Q591" s="126"/>
      <c r="R591" s="126"/>
      <c r="S591" s="126"/>
      <c r="T591" s="126"/>
      <c r="U591" s="126"/>
      <c r="V591" s="126"/>
    </row>
    <row r="592" customHeight="1" spans="6:22">
      <c r="F592" s="126"/>
      <c r="G592" s="126"/>
      <c r="H592" s="126"/>
      <c r="I592" s="126"/>
      <c r="J592" s="126"/>
      <c r="K592" s="126"/>
      <c r="L592" s="126"/>
      <c r="M592" s="126"/>
      <c r="N592" s="126"/>
      <c r="O592" s="126"/>
      <c r="P592" s="126"/>
      <c r="Q592" s="126"/>
      <c r="R592" s="126"/>
      <c r="S592" s="126"/>
      <c r="T592" s="126"/>
      <c r="U592" s="126"/>
      <c r="V592" s="126"/>
    </row>
    <row r="593" customHeight="1" spans="6:22">
      <c r="F593" s="126"/>
      <c r="G593" s="126"/>
      <c r="H593" s="126"/>
      <c r="I593" s="126"/>
      <c r="J593" s="126"/>
      <c r="K593" s="126"/>
      <c r="L593" s="126"/>
      <c r="M593" s="126"/>
      <c r="N593" s="126"/>
      <c r="O593" s="126"/>
      <c r="P593" s="126"/>
      <c r="Q593" s="126"/>
      <c r="R593" s="126"/>
      <c r="S593" s="126"/>
      <c r="T593" s="126"/>
      <c r="U593" s="126"/>
      <c r="V593" s="126"/>
    </row>
    <row r="594" customHeight="1" spans="6:22">
      <c r="F594" s="126"/>
      <c r="G594" s="126"/>
      <c r="H594" s="126"/>
      <c r="I594" s="126"/>
      <c r="J594" s="126"/>
      <c r="K594" s="126"/>
      <c r="L594" s="126"/>
      <c r="M594" s="126"/>
      <c r="N594" s="126"/>
      <c r="O594" s="126"/>
      <c r="P594" s="126"/>
      <c r="Q594" s="126"/>
      <c r="R594" s="126"/>
      <c r="S594" s="126"/>
      <c r="T594" s="126"/>
      <c r="U594" s="126"/>
      <c r="V594" s="126"/>
    </row>
    <row r="595" customHeight="1" spans="6:22">
      <c r="F595" s="126"/>
      <c r="G595" s="126"/>
      <c r="H595" s="126"/>
      <c r="I595" s="126"/>
      <c r="J595" s="126"/>
      <c r="K595" s="126"/>
      <c r="L595" s="126"/>
      <c r="M595" s="126"/>
      <c r="N595" s="126"/>
      <c r="O595" s="126"/>
      <c r="P595" s="126"/>
      <c r="Q595" s="126"/>
      <c r="R595" s="126"/>
      <c r="S595" s="126"/>
      <c r="T595" s="126"/>
      <c r="U595" s="126"/>
      <c r="V595" s="126"/>
    </row>
    <row r="596" customHeight="1" spans="6:22">
      <c r="F596" s="126"/>
      <c r="G596" s="126"/>
      <c r="H596" s="126"/>
      <c r="I596" s="126"/>
      <c r="J596" s="126"/>
      <c r="K596" s="126"/>
      <c r="L596" s="126"/>
      <c r="M596" s="126"/>
      <c r="N596" s="126"/>
      <c r="O596" s="126"/>
      <c r="P596" s="126"/>
      <c r="Q596" s="126"/>
      <c r="R596" s="126"/>
      <c r="S596" s="126"/>
      <c r="T596" s="126"/>
      <c r="U596" s="126"/>
      <c r="V596" s="126"/>
    </row>
    <row r="597" customHeight="1" spans="6:22">
      <c r="F597" s="126"/>
      <c r="G597" s="126"/>
      <c r="H597" s="126"/>
      <c r="I597" s="126"/>
      <c r="J597" s="126"/>
      <c r="K597" s="126"/>
      <c r="L597" s="126"/>
      <c r="M597" s="126"/>
      <c r="N597" s="126"/>
      <c r="O597" s="126"/>
      <c r="P597" s="126"/>
      <c r="Q597" s="126"/>
      <c r="R597" s="126"/>
      <c r="S597" s="126"/>
      <c r="T597" s="126"/>
      <c r="U597" s="126"/>
      <c r="V597" s="126"/>
    </row>
    <row r="598" customHeight="1" spans="6:22">
      <c r="F598" s="126"/>
      <c r="G598" s="126"/>
      <c r="H598" s="126"/>
      <c r="I598" s="126"/>
      <c r="J598" s="126"/>
      <c r="K598" s="126"/>
      <c r="L598" s="126"/>
      <c r="M598" s="126"/>
      <c r="N598" s="126"/>
      <c r="O598" s="126"/>
      <c r="P598" s="126"/>
      <c r="Q598" s="126"/>
      <c r="R598" s="126"/>
      <c r="S598" s="126"/>
      <c r="T598" s="126"/>
      <c r="U598" s="126"/>
      <c r="V598" s="126"/>
    </row>
    <row r="599" customHeight="1" spans="6:22">
      <c r="F599" s="126"/>
      <c r="G599" s="126"/>
      <c r="H599" s="126"/>
      <c r="I599" s="126"/>
      <c r="J599" s="126"/>
      <c r="K599" s="126"/>
      <c r="L599" s="126"/>
      <c r="M599" s="126"/>
      <c r="N599" s="126"/>
      <c r="O599" s="126"/>
      <c r="P599" s="126"/>
      <c r="Q599" s="126"/>
      <c r="R599" s="126"/>
      <c r="S599" s="126"/>
      <c r="T599" s="126"/>
      <c r="U599" s="126"/>
      <c r="V599" s="126"/>
    </row>
    <row r="600" customHeight="1" spans="6:22">
      <c r="F600" s="126"/>
      <c r="G600" s="126"/>
      <c r="H600" s="126"/>
      <c r="I600" s="126"/>
      <c r="J600" s="126"/>
      <c r="K600" s="126"/>
      <c r="L600" s="126"/>
      <c r="M600" s="126"/>
      <c r="N600" s="126"/>
      <c r="O600" s="126"/>
      <c r="P600" s="126"/>
      <c r="Q600" s="126"/>
      <c r="R600" s="126"/>
      <c r="S600" s="126"/>
      <c r="T600" s="126"/>
      <c r="U600" s="126"/>
      <c r="V600" s="126"/>
    </row>
    <row r="601" customHeight="1" spans="6:22">
      <c r="F601" s="126"/>
      <c r="G601" s="126"/>
      <c r="H601" s="126"/>
      <c r="I601" s="126"/>
      <c r="J601" s="126"/>
      <c r="K601" s="126"/>
      <c r="L601" s="126"/>
      <c r="M601" s="126"/>
      <c r="N601" s="126"/>
      <c r="O601" s="126"/>
      <c r="P601" s="126"/>
      <c r="Q601" s="126"/>
      <c r="R601" s="126"/>
      <c r="S601" s="126"/>
      <c r="T601" s="126"/>
      <c r="U601" s="126"/>
      <c r="V601" s="126"/>
    </row>
    <row r="602" customHeight="1" spans="6:22">
      <c r="F602" s="126"/>
      <c r="G602" s="126"/>
      <c r="H602" s="126"/>
      <c r="I602" s="126"/>
      <c r="J602" s="126"/>
      <c r="K602" s="126"/>
      <c r="L602" s="126"/>
      <c r="M602" s="126"/>
      <c r="N602" s="126"/>
      <c r="O602" s="126"/>
      <c r="P602" s="126"/>
      <c r="Q602" s="126"/>
      <c r="R602" s="126"/>
      <c r="S602" s="126"/>
      <c r="T602" s="126"/>
      <c r="U602" s="126"/>
      <c r="V602" s="126"/>
    </row>
    <row r="603" customHeight="1" spans="6:22">
      <c r="F603" s="126"/>
      <c r="G603" s="126"/>
      <c r="H603" s="126"/>
      <c r="I603" s="126"/>
      <c r="J603" s="126"/>
      <c r="K603" s="126"/>
      <c r="L603" s="126"/>
      <c r="M603" s="126"/>
      <c r="N603" s="126"/>
      <c r="O603" s="126"/>
      <c r="P603" s="126"/>
      <c r="Q603" s="126"/>
      <c r="R603" s="126"/>
      <c r="S603" s="126"/>
      <c r="T603" s="126"/>
      <c r="U603" s="126"/>
      <c r="V603" s="126"/>
    </row>
    <row r="604" customHeight="1" spans="6:22">
      <c r="F604" s="126"/>
      <c r="G604" s="126"/>
      <c r="H604" s="126"/>
      <c r="I604" s="126"/>
      <c r="J604" s="126"/>
      <c r="K604" s="126"/>
      <c r="L604" s="126"/>
      <c r="M604" s="126"/>
      <c r="N604" s="126"/>
      <c r="O604" s="126"/>
      <c r="P604" s="126"/>
      <c r="Q604" s="126"/>
      <c r="R604" s="126"/>
      <c r="S604" s="126"/>
      <c r="T604" s="126"/>
      <c r="U604" s="126"/>
      <c r="V604" s="126"/>
    </row>
    <row r="605" customHeight="1" spans="6:22">
      <c r="F605" s="126"/>
      <c r="G605" s="126"/>
      <c r="H605" s="126"/>
      <c r="I605" s="126"/>
      <c r="J605" s="126"/>
      <c r="K605" s="126"/>
      <c r="L605" s="126"/>
      <c r="M605" s="126"/>
      <c r="N605" s="126"/>
      <c r="O605" s="126"/>
      <c r="P605" s="126"/>
      <c r="Q605" s="126"/>
      <c r="R605" s="126"/>
      <c r="S605" s="126"/>
      <c r="T605" s="126"/>
      <c r="U605" s="126"/>
      <c r="V605" s="126"/>
    </row>
    <row r="606" customHeight="1" spans="6:22">
      <c r="F606" s="126"/>
      <c r="G606" s="126"/>
      <c r="H606" s="126"/>
      <c r="I606" s="126"/>
      <c r="J606" s="126"/>
      <c r="K606" s="126"/>
      <c r="L606" s="126"/>
      <c r="M606" s="126"/>
      <c r="N606" s="126"/>
      <c r="O606" s="126"/>
      <c r="P606" s="126"/>
      <c r="Q606" s="126"/>
      <c r="R606" s="126"/>
      <c r="S606" s="126"/>
      <c r="T606" s="126"/>
      <c r="U606" s="126"/>
      <c r="V606" s="126"/>
    </row>
    <row r="607" customHeight="1" spans="6:22">
      <c r="F607" s="126"/>
      <c r="G607" s="126"/>
      <c r="H607" s="126"/>
      <c r="I607" s="126"/>
      <c r="J607" s="126"/>
      <c r="K607" s="126"/>
      <c r="L607" s="126"/>
      <c r="M607" s="126"/>
      <c r="N607" s="126"/>
      <c r="O607" s="126"/>
      <c r="P607" s="126"/>
      <c r="Q607" s="126"/>
      <c r="R607" s="126"/>
      <c r="S607" s="126"/>
      <c r="T607" s="126"/>
      <c r="U607" s="126"/>
      <c r="V607" s="126"/>
    </row>
    <row r="608" customHeight="1" spans="6:22">
      <c r="F608" s="126"/>
      <c r="G608" s="126"/>
      <c r="H608" s="126"/>
      <c r="I608" s="126"/>
      <c r="J608" s="126"/>
      <c r="K608" s="126"/>
      <c r="L608" s="126"/>
      <c r="M608" s="126"/>
      <c r="N608" s="126"/>
      <c r="O608" s="126"/>
      <c r="P608" s="126"/>
      <c r="Q608" s="126"/>
      <c r="R608" s="126"/>
      <c r="S608" s="126"/>
      <c r="T608" s="126"/>
      <c r="U608" s="126"/>
      <c r="V608" s="126"/>
    </row>
    <row r="609" customHeight="1" spans="6:22">
      <c r="F609" s="126"/>
      <c r="G609" s="126"/>
      <c r="H609" s="126"/>
      <c r="I609" s="126"/>
      <c r="J609" s="126"/>
      <c r="K609" s="126"/>
      <c r="L609" s="126"/>
      <c r="M609" s="126"/>
      <c r="N609" s="126"/>
      <c r="O609" s="126"/>
      <c r="P609" s="126"/>
      <c r="Q609" s="126"/>
      <c r="R609" s="126"/>
      <c r="S609" s="126"/>
      <c r="T609" s="126"/>
      <c r="U609" s="126"/>
      <c r="V609" s="126"/>
    </row>
    <row r="610" customHeight="1" spans="6:22">
      <c r="F610" s="126"/>
      <c r="G610" s="126"/>
      <c r="H610" s="126"/>
      <c r="I610" s="126"/>
      <c r="J610" s="126"/>
      <c r="K610" s="126"/>
      <c r="L610" s="126"/>
      <c r="M610" s="126"/>
      <c r="N610" s="126"/>
      <c r="O610" s="126"/>
      <c r="P610" s="126"/>
      <c r="Q610" s="126"/>
      <c r="R610" s="126"/>
      <c r="S610" s="126"/>
      <c r="T610" s="126"/>
      <c r="U610" s="126"/>
      <c r="V610" s="126"/>
    </row>
    <row r="611" customHeight="1" spans="6:22">
      <c r="F611" s="126"/>
      <c r="G611" s="126"/>
      <c r="H611" s="126"/>
      <c r="I611" s="126"/>
      <c r="J611" s="126"/>
      <c r="K611" s="126"/>
      <c r="L611" s="126"/>
      <c r="M611" s="126"/>
      <c r="N611" s="126"/>
      <c r="O611" s="126"/>
      <c r="P611" s="126"/>
      <c r="Q611" s="126"/>
      <c r="R611" s="126"/>
      <c r="S611" s="126"/>
      <c r="T611" s="126"/>
      <c r="U611" s="126"/>
      <c r="V611" s="126"/>
    </row>
    <row r="612" customHeight="1" spans="6:22">
      <c r="F612" s="126"/>
      <c r="G612" s="126"/>
      <c r="H612" s="126"/>
      <c r="I612" s="126"/>
      <c r="J612" s="126"/>
      <c r="K612" s="126"/>
      <c r="L612" s="126"/>
      <c r="M612" s="126"/>
      <c r="N612" s="126"/>
      <c r="O612" s="126"/>
      <c r="P612" s="126"/>
      <c r="Q612" s="126"/>
      <c r="R612" s="126"/>
      <c r="S612" s="126"/>
      <c r="T612" s="126"/>
      <c r="U612" s="126"/>
      <c r="V612" s="126"/>
    </row>
    <row r="613" customHeight="1" spans="6:22">
      <c r="F613" s="126"/>
      <c r="G613" s="126"/>
      <c r="H613" s="126"/>
      <c r="I613" s="126"/>
      <c r="J613" s="126"/>
      <c r="K613" s="126"/>
      <c r="L613" s="126"/>
      <c r="M613" s="126"/>
      <c r="N613" s="126"/>
      <c r="O613" s="126"/>
      <c r="P613" s="126"/>
      <c r="Q613" s="126"/>
      <c r="R613" s="126"/>
      <c r="S613" s="126"/>
      <c r="T613" s="126"/>
      <c r="U613" s="126"/>
      <c r="V613" s="126"/>
    </row>
    <row r="614" customHeight="1" spans="6:22">
      <c r="F614" s="126"/>
      <c r="G614" s="126"/>
      <c r="H614" s="126"/>
      <c r="I614" s="126"/>
      <c r="J614" s="126"/>
      <c r="K614" s="126"/>
      <c r="L614" s="126"/>
      <c r="M614" s="126"/>
      <c r="N614" s="126"/>
      <c r="O614" s="126"/>
      <c r="P614" s="126"/>
      <c r="Q614" s="126"/>
      <c r="R614" s="126"/>
      <c r="S614" s="126"/>
      <c r="T614" s="126"/>
      <c r="U614" s="126"/>
      <c r="V614" s="126"/>
    </row>
    <row r="615" customHeight="1" spans="6:22">
      <c r="F615" s="126"/>
      <c r="G615" s="126"/>
      <c r="H615" s="126"/>
      <c r="I615" s="126"/>
      <c r="J615" s="126"/>
      <c r="K615" s="126"/>
      <c r="L615" s="126"/>
      <c r="M615" s="126"/>
      <c r="N615" s="126"/>
      <c r="O615" s="126"/>
      <c r="P615" s="126"/>
      <c r="Q615" s="126"/>
      <c r="R615" s="126"/>
      <c r="S615" s="126"/>
      <c r="T615" s="126"/>
      <c r="U615" s="126"/>
      <c r="V615" s="126"/>
    </row>
    <row r="616" customHeight="1" spans="6:22">
      <c r="F616" s="126"/>
      <c r="G616" s="126"/>
      <c r="H616" s="126"/>
      <c r="I616" s="126"/>
      <c r="J616" s="126"/>
      <c r="K616" s="126"/>
      <c r="L616" s="126"/>
      <c r="M616" s="126"/>
      <c r="N616" s="126"/>
      <c r="O616" s="126"/>
      <c r="P616" s="126"/>
      <c r="Q616" s="126"/>
      <c r="R616" s="126"/>
      <c r="S616" s="126"/>
      <c r="T616" s="126"/>
      <c r="U616" s="126"/>
      <c r="V616" s="126"/>
    </row>
    <row r="617" customHeight="1" spans="6:22">
      <c r="F617" s="126"/>
      <c r="G617" s="126"/>
      <c r="H617" s="126"/>
      <c r="I617" s="126"/>
      <c r="J617" s="126"/>
      <c r="K617" s="126"/>
      <c r="L617" s="126"/>
      <c r="M617" s="126"/>
      <c r="N617" s="126"/>
      <c r="O617" s="126"/>
      <c r="P617" s="126"/>
      <c r="Q617" s="126"/>
      <c r="R617" s="126"/>
      <c r="S617" s="126"/>
      <c r="T617" s="126"/>
      <c r="U617" s="126"/>
      <c r="V617" s="126"/>
    </row>
    <row r="618" customHeight="1" spans="6:22">
      <c r="F618" s="126"/>
      <c r="G618" s="126"/>
      <c r="H618" s="126"/>
      <c r="I618" s="126"/>
      <c r="J618" s="126"/>
      <c r="K618" s="126"/>
      <c r="L618" s="126"/>
      <c r="M618" s="126"/>
      <c r="N618" s="126"/>
      <c r="O618" s="126"/>
      <c r="P618" s="126"/>
      <c r="Q618" s="126"/>
      <c r="R618" s="126"/>
      <c r="S618" s="126"/>
      <c r="T618" s="126"/>
      <c r="U618" s="126"/>
      <c r="V618" s="126"/>
    </row>
    <row r="619" customHeight="1" spans="6:22">
      <c r="F619" s="126"/>
      <c r="G619" s="126"/>
      <c r="H619" s="126"/>
      <c r="I619" s="126"/>
      <c r="J619" s="126"/>
      <c r="K619" s="126"/>
      <c r="L619" s="126"/>
      <c r="M619" s="126"/>
      <c r="N619" s="126"/>
      <c r="O619" s="126"/>
      <c r="P619" s="126"/>
      <c r="Q619" s="126"/>
      <c r="R619" s="126"/>
      <c r="S619" s="126"/>
      <c r="T619" s="126"/>
      <c r="U619" s="126"/>
      <c r="V619" s="126"/>
    </row>
    <row r="620" customHeight="1" spans="6:22">
      <c r="F620" s="126"/>
      <c r="G620" s="126"/>
      <c r="H620" s="126"/>
      <c r="I620" s="126"/>
      <c r="J620" s="126"/>
      <c r="K620" s="126"/>
      <c r="L620" s="126"/>
      <c r="M620" s="126"/>
      <c r="N620" s="126"/>
      <c r="O620" s="126"/>
      <c r="P620" s="126"/>
      <c r="Q620" s="126"/>
      <c r="R620" s="126"/>
      <c r="S620" s="126"/>
      <c r="T620" s="126"/>
      <c r="U620" s="126"/>
      <c r="V620" s="126"/>
    </row>
    <row r="621" customHeight="1" spans="6:22">
      <c r="F621" s="126"/>
      <c r="G621" s="126"/>
      <c r="H621" s="126"/>
      <c r="I621" s="126"/>
      <c r="J621" s="126"/>
      <c r="K621" s="126"/>
      <c r="L621" s="126"/>
      <c r="M621" s="126"/>
      <c r="N621" s="126"/>
      <c r="O621" s="126"/>
      <c r="P621" s="126"/>
      <c r="Q621" s="126"/>
      <c r="R621" s="126"/>
      <c r="S621" s="126"/>
      <c r="T621" s="126"/>
      <c r="U621" s="126"/>
      <c r="V621" s="126"/>
    </row>
    <row r="622" customHeight="1" spans="6:22">
      <c r="F622" s="126"/>
      <c r="G622" s="126"/>
      <c r="H622" s="126"/>
      <c r="I622" s="126"/>
      <c r="J622" s="126"/>
      <c r="K622" s="126"/>
      <c r="L622" s="126"/>
      <c r="M622" s="126"/>
      <c r="N622" s="126"/>
      <c r="O622" s="126"/>
      <c r="P622" s="126"/>
      <c r="Q622" s="126"/>
      <c r="R622" s="126"/>
      <c r="S622" s="126"/>
      <c r="T622" s="126"/>
      <c r="U622" s="126"/>
      <c r="V622" s="126"/>
    </row>
    <row r="623" customHeight="1" spans="6:22">
      <c r="F623" s="126"/>
      <c r="G623" s="126"/>
      <c r="H623" s="126"/>
      <c r="I623" s="126"/>
      <c r="J623" s="126"/>
      <c r="K623" s="126"/>
      <c r="L623" s="126"/>
      <c r="M623" s="126"/>
      <c r="N623" s="126"/>
      <c r="O623" s="126"/>
      <c r="P623" s="126"/>
      <c r="Q623" s="126"/>
      <c r="R623" s="126"/>
      <c r="S623" s="126"/>
      <c r="T623" s="126"/>
      <c r="U623" s="126"/>
      <c r="V623" s="126"/>
    </row>
    <row r="624" customHeight="1" spans="6:22">
      <c r="F624" s="126"/>
      <c r="G624" s="126"/>
      <c r="H624" s="126"/>
      <c r="I624" s="126"/>
      <c r="J624" s="126"/>
      <c r="K624" s="126"/>
      <c r="L624" s="126"/>
      <c r="M624" s="126"/>
      <c r="N624" s="126"/>
      <c r="O624" s="126"/>
      <c r="P624" s="126"/>
      <c r="Q624" s="126"/>
      <c r="R624" s="126"/>
      <c r="S624" s="126"/>
      <c r="T624" s="126"/>
      <c r="U624" s="126"/>
      <c r="V624" s="126"/>
    </row>
    <row r="625" customHeight="1" spans="6:22">
      <c r="F625" s="126"/>
      <c r="G625" s="126"/>
      <c r="H625" s="126"/>
      <c r="I625" s="126"/>
      <c r="J625" s="126"/>
      <c r="K625" s="126"/>
      <c r="L625" s="126"/>
      <c r="M625" s="126"/>
      <c r="N625" s="126"/>
      <c r="O625" s="126"/>
      <c r="P625" s="126"/>
      <c r="Q625" s="126"/>
      <c r="R625" s="126"/>
      <c r="S625" s="126"/>
      <c r="T625" s="126"/>
      <c r="U625" s="126"/>
      <c r="V625" s="126"/>
    </row>
    <row r="626" customHeight="1" spans="6:22">
      <c r="F626" s="126"/>
      <c r="G626" s="126"/>
      <c r="H626" s="126"/>
      <c r="I626" s="126"/>
      <c r="J626" s="126"/>
      <c r="K626" s="126"/>
      <c r="L626" s="126"/>
      <c r="M626" s="126"/>
      <c r="N626" s="126"/>
      <c r="O626" s="126"/>
      <c r="P626" s="126"/>
      <c r="Q626" s="126"/>
      <c r="R626" s="126"/>
      <c r="S626" s="126"/>
      <c r="T626" s="126"/>
      <c r="U626" s="126"/>
      <c r="V626" s="126"/>
    </row>
    <row r="627" customHeight="1" spans="6:22">
      <c r="F627" s="126"/>
      <c r="G627" s="126"/>
      <c r="H627" s="126"/>
      <c r="I627" s="126"/>
      <c r="J627" s="126"/>
      <c r="K627" s="126"/>
      <c r="L627" s="126"/>
      <c r="M627" s="126"/>
      <c r="N627" s="126"/>
      <c r="O627" s="126"/>
      <c r="P627" s="126"/>
      <c r="Q627" s="126"/>
      <c r="R627" s="126"/>
      <c r="S627" s="126"/>
      <c r="T627" s="126"/>
      <c r="U627" s="126"/>
      <c r="V627" s="126"/>
    </row>
    <row r="628" customHeight="1" spans="6:22">
      <c r="F628" s="126"/>
      <c r="G628" s="126"/>
      <c r="H628" s="126"/>
      <c r="I628" s="126"/>
      <c r="J628" s="126"/>
      <c r="K628" s="126"/>
      <c r="L628" s="126"/>
      <c r="M628" s="126"/>
      <c r="N628" s="126"/>
      <c r="O628" s="126"/>
      <c r="P628" s="126"/>
      <c r="Q628" s="126"/>
      <c r="R628" s="126"/>
      <c r="S628" s="126"/>
      <c r="T628" s="126"/>
      <c r="U628" s="126"/>
      <c r="V628" s="126"/>
    </row>
    <row r="629" customHeight="1" spans="6:22">
      <c r="F629" s="126"/>
      <c r="G629" s="126"/>
      <c r="H629" s="126"/>
      <c r="I629" s="126"/>
      <c r="J629" s="126"/>
      <c r="K629" s="126"/>
      <c r="L629" s="126"/>
      <c r="M629" s="126"/>
      <c r="N629" s="126"/>
      <c r="O629" s="126"/>
      <c r="P629" s="126"/>
      <c r="Q629" s="126"/>
      <c r="R629" s="126"/>
      <c r="S629" s="126"/>
      <c r="T629" s="126"/>
      <c r="U629" s="126"/>
      <c r="V629" s="126"/>
    </row>
    <row r="630" customHeight="1" spans="6:22">
      <c r="F630" s="126"/>
      <c r="G630" s="126"/>
      <c r="H630" s="126"/>
      <c r="I630" s="126"/>
      <c r="J630" s="126"/>
      <c r="K630" s="126"/>
      <c r="L630" s="126"/>
      <c r="M630" s="126"/>
      <c r="N630" s="126"/>
      <c r="O630" s="126"/>
      <c r="P630" s="126"/>
      <c r="Q630" s="126"/>
      <c r="R630" s="126"/>
      <c r="S630" s="126"/>
      <c r="T630" s="126"/>
      <c r="U630" s="126"/>
      <c r="V630" s="126"/>
    </row>
    <row r="631" customHeight="1" spans="6:22">
      <c r="F631" s="126"/>
      <c r="G631" s="126"/>
      <c r="H631" s="126"/>
      <c r="I631" s="126"/>
      <c r="J631" s="126"/>
      <c r="K631" s="126"/>
      <c r="L631" s="126"/>
      <c r="M631" s="126"/>
      <c r="N631" s="126"/>
      <c r="O631" s="126"/>
      <c r="P631" s="126"/>
      <c r="Q631" s="126"/>
      <c r="R631" s="126"/>
      <c r="S631" s="126"/>
      <c r="T631" s="126"/>
      <c r="U631" s="126"/>
      <c r="V631" s="126"/>
    </row>
    <row r="632" customHeight="1" spans="6:22">
      <c r="F632" s="126"/>
      <c r="G632" s="126"/>
      <c r="H632" s="126"/>
      <c r="I632" s="126"/>
      <c r="J632" s="126"/>
      <c r="K632" s="126"/>
      <c r="L632" s="126"/>
      <c r="M632" s="126"/>
      <c r="N632" s="126"/>
      <c r="O632" s="126"/>
      <c r="P632" s="126"/>
      <c r="Q632" s="126"/>
      <c r="R632" s="126"/>
      <c r="S632" s="126"/>
      <c r="T632" s="126"/>
      <c r="U632" s="126"/>
      <c r="V632" s="126"/>
    </row>
    <row r="633" customHeight="1" spans="6:22">
      <c r="F633" s="126"/>
      <c r="G633" s="126"/>
      <c r="H633" s="126"/>
      <c r="I633" s="126"/>
      <c r="J633" s="126"/>
      <c r="K633" s="126"/>
      <c r="L633" s="126"/>
      <c r="M633" s="126"/>
      <c r="N633" s="126"/>
      <c r="O633" s="126"/>
      <c r="P633" s="126"/>
      <c r="Q633" s="126"/>
      <c r="R633" s="126"/>
      <c r="S633" s="126"/>
      <c r="T633" s="126"/>
      <c r="U633" s="126"/>
      <c r="V633" s="126"/>
    </row>
    <row r="634" customHeight="1" spans="6:22">
      <c r="F634" s="126"/>
      <c r="G634" s="126"/>
      <c r="H634" s="126"/>
      <c r="I634" s="126"/>
      <c r="J634" s="126"/>
      <c r="K634" s="126"/>
      <c r="L634" s="126"/>
      <c r="M634" s="126"/>
      <c r="N634" s="126"/>
      <c r="O634" s="126"/>
      <c r="P634" s="126"/>
      <c r="Q634" s="126"/>
      <c r="R634" s="126"/>
      <c r="S634" s="126"/>
      <c r="T634" s="126"/>
      <c r="U634" s="126"/>
      <c r="V634" s="126"/>
    </row>
    <row r="635" customHeight="1" spans="6:22">
      <c r="F635" s="126"/>
      <c r="G635" s="126"/>
      <c r="H635" s="126"/>
      <c r="I635" s="126"/>
      <c r="J635" s="126"/>
      <c r="K635" s="126"/>
      <c r="L635" s="126"/>
      <c r="M635" s="126"/>
      <c r="N635" s="126"/>
      <c r="O635" s="126"/>
      <c r="P635" s="126"/>
      <c r="Q635" s="126"/>
      <c r="R635" s="126"/>
      <c r="S635" s="126"/>
      <c r="T635" s="126"/>
      <c r="U635" s="126"/>
      <c r="V635" s="126"/>
    </row>
    <row r="636" customHeight="1" spans="6:22">
      <c r="F636" s="126"/>
      <c r="G636" s="126"/>
      <c r="H636" s="126"/>
      <c r="I636" s="126"/>
      <c r="J636" s="126"/>
      <c r="K636" s="126"/>
      <c r="L636" s="126"/>
      <c r="M636" s="126"/>
      <c r="N636" s="126"/>
      <c r="O636" s="126"/>
      <c r="P636" s="126"/>
      <c r="Q636" s="126"/>
      <c r="R636" s="126"/>
      <c r="S636" s="126"/>
      <c r="T636" s="126"/>
      <c r="U636" s="126"/>
      <c r="V636" s="126"/>
    </row>
    <row r="637" customHeight="1" spans="6:22">
      <c r="F637" s="126"/>
      <c r="G637" s="126"/>
      <c r="H637" s="126"/>
      <c r="I637" s="126"/>
      <c r="J637" s="126"/>
      <c r="K637" s="126"/>
      <c r="L637" s="126"/>
      <c r="M637" s="126"/>
      <c r="N637" s="126"/>
      <c r="O637" s="126"/>
      <c r="P637" s="126"/>
      <c r="Q637" s="126"/>
      <c r="R637" s="126"/>
      <c r="S637" s="126"/>
      <c r="T637" s="126"/>
      <c r="U637" s="126"/>
      <c r="V637" s="126"/>
    </row>
    <row r="638" customHeight="1" spans="6:22">
      <c r="F638" s="126"/>
      <c r="G638" s="126"/>
      <c r="H638" s="126"/>
      <c r="I638" s="126"/>
      <c r="J638" s="126"/>
      <c r="K638" s="126"/>
      <c r="L638" s="126"/>
      <c r="M638" s="126"/>
      <c r="N638" s="126"/>
      <c r="O638" s="126"/>
      <c r="P638" s="126"/>
      <c r="Q638" s="126"/>
      <c r="R638" s="126"/>
      <c r="S638" s="126"/>
      <c r="T638" s="126"/>
      <c r="U638" s="126"/>
      <c r="V638" s="126"/>
    </row>
    <row r="639" customHeight="1" spans="6:22">
      <c r="F639" s="126"/>
      <c r="G639" s="126"/>
      <c r="H639" s="126"/>
      <c r="I639" s="126"/>
      <c r="J639" s="126"/>
      <c r="K639" s="126"/>
      <c r="L639" s="126"/>
      <c r="M639" s="126"/>
      <c r="N639" s="126"/>
      <c r="O639" s="126"/>
      <c r="P639" s="126"/>
      <c r="Q639" s="126"/>
      <c r="R639" s="126"/>
      <c r="S639" s="126"/>
      <c r="T639" s="126"/>
      <c r="U639" s="126"/>
      <c r="V639" s="126"/>
    </row>
    <row r="640" customHeight="1" spans="6:22">
      <c r="F640" s="126"/>
      <c r="G640" s="126"/>
      <c r="H640" s="126"/>
      <c r="I640" s="126"/>
      <c r="J640" s="126"/>
      <c r="K640" s="126"/>
      <c r="L640" s="126"/>
      <c r="M640" s="126"/>
      <c r="N640" s="126"/>
      <c r="O640" s="126"/>
      <c r="P640" s="126"/>
      <c r="Q640" s="126"/>
      <c r="R640" s="126"/>
      <c r="S640" s="126"/>
      <c r="T640" s="126"/>
      <c r="U640" s="126"/>
      <c r="V640" s="126"/>
    </row>
    <row r="641" customHeight="1" spans="6:22">
      <c r="F641" s="126"/>
      <c r="G641" s="126"/>
      <c r="H641" s="126"/>
      <c r="I641" s="126"/>
      <c r="J641" s="126"/>
      <c r="K641" s="126"/>
      <c r="L641" s="126"/>
      <c r="M641" s="126"/>
      <c r="N641" s="126"/>
      <c r="O641" s="126"/>
      <c r="P641" s="126"/>
      <c r="Q641" s="126"/>
      <c r="R641" s="126"/>
      <c r="S641" s="126"/>
      <c r="T641" s="126"/>
      <c r="U641" s="126"/>
      <c r="V641" s="126"/>
    </row>
    <row r="642" customHeight="1" spans="6:22">
      <c r="F642" s="126"/>
      <c r="G642" s="126"/>
      <c r="H642" s="126"/>
      <c r="I642" s="126"/>
      <c r="J642" s="126"/>
      <c r="K642" s="126"/>
      <c r="L642" s="126"/>
      <c r="M642" s="126"/>
      <c r="N642" s="126"/>
      <c r="O642" s="126"/>
      <c r="P642" s="126"/>
      <c r="Q642" s="126"/>
      <c r="R642" s="126"/>
      <c r="S642" s="126"/>
      <c r="T642" s="126"/>
      <c r="U642" s="126"/>
      <c r="V642" s="126"/>
    </row>
    <row r="643" customHeight="1" spans="6:22">
      <c r="F643" s="126"/>
      <c r="G643" s="126"/>
      <c r="H643" s="126"/>
      <c r="I643" s="126"/>
      <c r="J643" s="126"/>
      <c r="K643" s="126"/>
      <c r="L643" s="126"/>
      <c r="M643" s="126"/>
      <c r="N643" s="126"/>
      <c r="O643" s="126"/>
      <c r="P643" s="126"/>
      <c r="Q643" s="126"/>
      <c r="R643" s="126"/>
      <c r="S643" s="126"/>
      <c r="T643" s="126"/>
      <c r="U643" s="126"/>
      <c r="V643" s="126"/>
    </row>
    <row r="644" customHeight="1" spans="6:22">
      <c r="F644" s="126"/>
      <c r="G644" s="126"/>
      <c r="H644" s="126"/>
      <c r="I644" s="126"/>
      <c r="J644" s="126"/>
      <c r="K644" s="126"/>
      <c r="L644" s="126"/>
      <c r="M644" s="126"/>
      <c r="N644" s="126"/>
      <c r="O644" s="126"/>
      <c r="P644" s="126"/>
      <c r="Q644" s="126"/>
      <c r="R644" s="126"/>
      <c r="S644" s="126"/>
      <c r="T644" s="126"/>
      <c r="U644" s="126"/>
      <c r="V644" s="126"/>
    </row>
    <row r="645" customHeight="1" spans="6:22">
      <c r="F645" s="126"/>
      <c r="G645" s="126"/>
      <c r="H645" s="126"/>
      <c r="I645" s="126"/>
      <c r="J645" s="126"/>
      <c r="K645" s="126"/>
      <c r="L645" s="126"/>
      <c r="M645" s="126"/>
      <c r="N645" s="126"/>
      <c r="O645" s="126"/>
      <c r="P645" s="126"/>
      <c r="Q645" s="126"/>
      <c r="R645" s="126"/>
      <c r="S645" s="126"/>
      <c r="T645" s="126"/>
      <c r="U645" s="126"/>
      <c r="V645" s="126"/>
    </row>
    <row r="646" customHeight="1" spans="6:22">
      <c r="F646" s="126"/>
      <c r="G646" s="126"/>
      <c r="H646" s="126"/>
      <c r="I646" s="126"/>
      <c r="J646" s="126"/>
      <c r="K646" s="126"/>
      <c r="L646" s="126"/>
      <c r="M646" s="126"/>
      <c r="N646" s="126"/>
      <c r="O646" s="126"/>
      <c r="P646" s="126"/>
      <c r="Q646" s="126"/>
      <c r="R646" s="126"/>
      <c r="S646" s="126"/>
      <c r="T646" s="126"/>
      <c r="U646" s="126"/>
      <c r="V646" s="126"/>
    </row>
    <row r="647" customHeight="1" spans="6:22">
      <c r="F647" s="126"/>
      <c r="G647" s="126"/>
      <c r="H647" s="126"/>
      <c r="I647" s="126"/>
      <c r="J647" s="126"/>
      <c r="K647" s="126"/>
      <c r="L647" s="126"/>
      <c r="M647" s="126"/>
      <c r="N647" s="126"/>
      <c r="O647" s="126"/>
      <c r="P647" s="126"/>
      <c r="Q647" s="126"/>
      <c r="R647" s="126"/>
      <c r="S647" s="126"/>
      <c r="T647" s="126"/>
      <c r="U647" s="126"/>
      <c r="V647" s="126"/>
    </row>
    <row r="648" customHeight="1" spans="6:22">
      <c r="F648" s="126"/>
      <c r="G648" s="126"/>
      <c r="H648" s="126"/>
      <c r="I648" s="126"/>
      <c r="J648" s="126"/>
      <c r="K648" s="126"/>
      <c r="L648" s="126"/>
      <c r="M648" s="126"/>
      <c r="N648" s="126"/>
      <c r="O648" s="126"/>
      <c r="P648" s="126"/>
      <c r="Q648" s="126"/>
      <c r="R648" s="126"/>
      <c r="S648" s="126"/>
      <c r="T648" s="126"/>
      <c r="U648" s="126"/>
      <c r="V648" s="126"/>
    </row>
    <row r="649" customHeight="1" spans="6:22">
      <c r="F649" s="126"/>
      <c r="G649" s="126"/>
      <c r="H649" s="126"/>
      <c r="I649" s="126"/>
      <c r="J649" s="126"/>
      <c r="K649" s="126"/>
      <c r="L649" s="126"/>
      <c r="M649" s="126"/>
      <c r="N649" s="126"/>
      <c r="O649" s="126"/>
      <c r="P649" s="126"/>
      <c r="Q649" s="126"/>
      <c r="R649" s="126"/>
      <c r="S649" s="126"/>
      <c r="T649" s="126"/>
      <c r="U649" s="126"/>
      <c r="V649" s="126"/>
    </row>
    <row r="650" customHeight="1" spans="6:22">
      <c r="F650" s="126"/>
      <c r="G650" s="126"/>
      <c r="H650" s="126"/>
      <c r="I650" s="126"/>
      <c r="J650" s="126"/>
      <c r="K650" s="126"/>
      <c r="L650" s="126"/>
      <c r="M650" s="126"/>
      <c r="N650" s="126"/>
      <c r="O650" s="126"/>
      <c r="P650" s="126"/>
      <c r="Q650" s="126"/>
      <c r="R650" s="126"/>
      <c r="S650" s="126"/>
      <c r="T650" s="126"/>
      <c r="U650" s="126"/>
      <c r="V650" s="126"/>
    </row>
    <row r="651" customHeight="1" spans="6:22">
      <c r="F651" s="126"/>
      <c r="G651" s="126"/>
      <c r="H651" s="126"/>
      <c r="I651" s="126"/>
      <c r="J651" s="126"/>
      <c r="K651" s="126"/>
      <c r="L651" s="126"/>
      <c r="M651" s="126"/>
      <c r="N651" s="126"/>
      <c r="O651" s="126"/>
      <c r="P651" s="126"/>
      <c r="Q651" s="126"/>
      <c r="R651" s="126"/>
      <c r="S651" s="126"/>
      <c r="T651" s="126"/>
      <c r="U651" s="126"/>
      <c r="V651" s="126"/>
    </row>
    <row r="652" customHeight="1" spans="6:22">
      <c r="F652" s="126"/>
      <c r="G652" s="126"/>
      <c r="H652" s="126"/>
      <c r="I652" s="126"/>
      <c r="J652" s="126"/>
      <c r="K652" s="126"/>
      <c r="L652" s="126"/>
      <c r="M652" s="126"/>
      <c r="N652" s="126"/>
      <c r="O652" s="126"/>
      <c r="P652" s="126"/>
      <c r="Q652" s="126"/>
      <c r="R652" s="126"/>
      <c r="S652" s="126"/>
      <c r="T652" s="126"/>
      <c r="U652" s="126"/>
      <c r="V652" s="126"/>
    </row>
    <row r="653" customHeight="1" spans="6:22">
      <c r="F653" s="126"/>
      <c r="G653" s="126"/>
      <c r="H653" s="126"/>
      <c r="I653" s="126"/>
      <c r="J653" s="126"/>
      <c r="K653" s="126"/>
      <c r="L653" s="126"/>
      <c r="M653" s="126"/>
      <c r="N653" s="126"/>
      <c r="O653" s="126"/>
      <c r="P653" s="126"/>
      <c r="Q653" s="126"/>
      <c r="R653" s="126"/>
      <c r="S653" s="126"/>
      <c r="T653" s="126"/>
      <c r="U653" s="126"/>
      <c r="V653" s="126"/>
    </row>
    <row r="654" customHeight="1" spans="6:22">
      <c r="F654" s="126"/>
      <c r="G654" s="126"/>
      <c r="H654" s="126"/>
      <c r="I654" s="126"/>
      <c r="J654" s="126"/>
      <c r="K654" s="126"/>
      <c r="L654" s="126"/>
      <c r="M654" s="126"/>
      <c r="N654" s="126"/>
      <c r="O654" s="126"/>
      <c r="P654" s="126"/>
      <c r="Q654" s="126"/>
      <c r="R654" s="126"/>
      <c r="S654" s="126"/>
      <c r="T654" s="126"/>
      <c r="U654" s="126"/>
      <c r="V654" s="126"/>
    </row>
    <row r="655" customHeight="1" spans="6:22">
      <c r="F655" s="126"/>
      <c r="G655" s="126"/>
      <c r="H655" s="126"/>
      <c r="I655" s="126"/>
      <c r="J655" s="126"/>
      <c r="K655" s="126"/>
      <c r="L655" s="126"/>
      <c r="M655" s="126"/>
      <c r="N655" s="126"/>
      <c r="O655" s="126"/>
      <c r="P655" s="126"/>
      <c r="Q655" s="126"/>
      <c r="R655" s="126"/>
      <c r="S655" s="126"/>
      <c r="T655" s="126"/>
      <c r="U655" s="126"/>
      <c r="V655" s="126"/>
    </row>
    <row r="656" customHeight="1" spans="6:22">
      <c r="F656" s="126"/>
      <c r="G656" s="126"/>
      <c r="H656" s="126"/>
      <c r="I656" s="126"/>
      <c r="J656" s="126"/>
      <c r="K656" s="126"/>
      <c r="L656" s="126"/>
      <c r="M656" s="126"/>
      <c r="N656" s="126"/>
      <c r="O656" s="126"/>
      <c r="P656" s="126"/>
      <c r="Q656" s="126"/>
      <c r="R656" s="126"/>
      <c r="S656" s="126"/>
      <c r="T656" s="126"/>
      <c r="U656" s="126"/>
      <c r="V656" s="126"/>
    </row>
    <row r="657" customHeight="1" spans="6:22">
      <c r="F657" s="126"/>
      <c r="G657" s="126"/>
      <c r="H657" s="126"/>
      <c r="I657" s="126"/>
      <c r="J657" s="126"/>
      <c r="K657" s="126"/>
      <c r="L657" s="126"/>
      <c r="M657" s="126"/>
      <c r="N657" s="126"/>
      <c r="O657" s="126"/>
      <c r="P657" s="126"/>
      <c r="Q657" s="126"/>
      <c r="R657" s="126"/>
      <c r="S657" s="126"/>
      <c r="T657" s="126"/>
      <c r="U657" s="126"/>
      <c r="V657" s="126"/>
    </row>
    <row r="658" customHeight="1" spans="6:22">
      <c r="F658" s="126"/>
      <c r="G658" s="126"/>
      <c r="H658" s="126"/>
      <c r="I658" s="126"/>
      <c r="J658" s="126"/>
      <c r="K658" s="126"/>
      <c r="L658" s="126"/>
      <c r="M658" s="126"/>
      <c r="N658" s="126"/>
      <c r="O658" s="126"/>
      <c r="P658" s="126"/>
      <c r="Q658" s="126"/>
      <c r="R658" s="126"/>
      <c r="S658" s="126"/>
      <c r="T658" s="126"/>
      <c r="U658" s="126"/>
      <c r="V658" s="126"/>
    </row>
    <row r="659" customHeight="1" spans="6:22">
      <c r="F659" s="126"/>
      <c r="G659" s="126"/>
      <c r="H659" s="126"/>
      <c r="I659" s="126"/>
      <c r="J659" s="126"/>
      <c r="K659" s="126"/>
      <c r="L659" s="126"/>
      <c r="M659" s="126"/>
      <c r="N659" s="126"/>
      <c r="O659" s="126"/>
      <c r="P659" s="126"/>
      <c r="Q659" s="126"/>
      <c r="R659" s="126"/>
      <c r="S659" s="126"/>
      <c r="T659" s="126"/>
      <c r="U659" s="126"/>
      <c r="V659" s="126"/>
    </row>
    <row r="660" customHeight="1" spans="6:22">
      <c r="F660" s="126"/>
      <c r="G660" s="126"/>
      <c r="H660" s="126"/>
      <c r="I660" s="126"/>
      <c r="J660" s="126"/>
      <c r="K660" s="126"/>
      <c r="L660" s="126"/>
      <c r="M660" s="126"/>
      <c r="N660" s="126"/>
      <c r="O660" s="126"/>
      <c r="P660" s="126"/>
      <c r="Q660" s="126"/>
      <c r="R660" s="126"/>
      <c r="S660" s="126"/>
      <c r="T660" s="126"/>
      <c r="U660" s="126"/>
      <c r="V660" s="126"/>
    </row>
    <row r="661" customHeight="1" spans="6:22">
      <c r="F661" s="126"/>
      <c r="G661" s="126"/>
      <c r="H661" s="126"/>
      <c r="I661" s="126"/>
      <c r="J661" s="126"/>
      <c r="K661" s="126"/>
      <c r="L661" s="126"/>
      <c r="M661" s="126"/>
      <c r="N661" s="126"/>
      <c r="O661" s="126"/>
      <c r="P661" s="126"/>
      <c r="Q661" s="126"/>
      <c r="R661" s="126"/>
      <c r="S661" s="126"/>
      <c r="T661" s="126"/>
      <c r="U661" s="126"/>
      <c r="V661" s="126"/>
    </row>
    <row r="662" customHeight="1" spans="6:22">
      <c r="F662" s="126"/>
      <c r="G662" s="126"/>
      <c r="H662" s="126"/>
      <c r="I662" s="126"/>
      <c r="J662" s="126"/>
      <c r="K662" s="126"/>
      <c r="L662" s="126"/>
      <c r="M662" s="126"/>
      <c r="N662" s="126"/>
      <c r="O662" s="126"/>
      <c r="P662" s="126"/>
      <c r="Q662" s="126"/>
      <c r="R662" s="126"/>
      <c r="S662" s="126"/>
      <c r="T662" s="126"/>
      <c r="U662" s="126"/>
      <c r="V662" s="126"/>
    </row>
    <row r="663" customHeight="1" spans="6:22">
      <c r="F663" s="126"/>
      <c r="G663" s="126"/>
      <c r="H663" s="126"/>
      <c r="I663" s="126"/>
      <c r="J663" s="126"/>
      <c r="K663" s="126"/>
      <c r="L663" s="126"/>
      <c r="M663" s="126"/>
      <c r="N663" s="126"/>
      <c r="O663" s="126"/>
      <c r="P663" s="126"/>
      <c r="Q663" s="126"/>
      <c r="R663" s="126"/>
      <c r="S663" s="126"/>
      <c r="T663" s="126"/>
      <c r="U663" s="126"/>
      <c r="V663" s="126"/>
    </row>
    <row r="664" customHeight="1" spans="6:22">
      <c r="F664" s="126"/>
      <c r="G664" s="126"/>
      <c r="H664" s="126"/>
      <c r="I664" s="126"/>
      <c r="J664" s="126"/>
      <c r="K664" s="126"/>
      <c r="L664" s="126"/>
      <c r="M664" s="126"/>
      <c r="N664" s="126"/>
      <c r="O664" s="126"/>
      <c r="P664" s="126"/>
      <c r="Q664" s="126"/>
      <c r="R664" s="126"/>
      <c r="S664" s="126"/>
      <c r="T664" s="126"/>
      <c r="U664" s="126"/>
      <c r="V664" s="126"/>
    </row>
    <row r="665" customHeight="1" spans="6:22">
      <c r="F665" s="126"/>
      <c r="G665" s="126"/>
      <c r="H665" s="126"/>
      <c r="I665" s="126"/>
      <c r="J665" s="126"/>
      <c r="K665" s="126"/>
      <c r="L665" s="126"/>
      <c r="M665" s="126"/>
      <c r="N665" s="126"/>
      <c r="O665" s="126"/>
      <c r="P665" s="126"/>
      <c r="Q665" s="126"/>
      <c r="R665" s="126"/>
      <c r="S665" s="126"/>
      <c r="T665" s="126"/>
      <c r="U665" s="126"/>
      <c r="V665" s="126"/>
    </row>
    <row r="666" customHeight="1" spans="6:22">
      <c r="F666" s="126"/>
      <c r="G666" s="126"/>
      <c r="H666" s="126"/>
      <c r="I666" s="126"/>
      <c r="J666" s="126"/>
      <c r="K666" s="126"/>
      <c r="L666" s="126"/>
      <c r="M666" s="126"/>
      <c r="N666" s="126"/>
      <c r="O666" s="126"/>
      <c r="P666" s="126"/>
      <c r="Q666" s="126"/>
      <c r="R666" s="126"/>
      <c r="S666" s="126"/>
      <c r="T666" s="126"/>
      <c r="U666" s="126"/>
      <c r="V666" s="126"/>
    </row>
    <row r="667" customHeight="1" spans="6:22">
      <c r="F667" s="126"/>
      <c r="G667" s="126"/>
      <c r="H667" s="126"/>
      <c r="I667" s="126"/>
      <c r="J667" s="126"/>
      <c r="K667" s="126"/>
      <c r="L667" s="126"/>
      <c r="M667" s="126"/>
      <c r="N667" s="126"/>
      <c r="O667" s="126"/>
      <c r="P667" s="126"/>
      <c r="Q667" s="126"/>
      <c r="R667" s="126"/>
      <c r="S667" s="126"/>
      <c r="T667" s="126"/>
      <c r="U667" s="126"/>
      <c r="V667" s="126"/>
    </row>
    <row r="668" customHeight="1" spans="6:22">
      <c r="F668" s="126"/>
      <c r="G668" s="126"/>
      <c r="H668" s="126"/>
      <c r="I668" s="126"/>
      <c r="J668" s="126"/>
      <c r="K668" s="126"/>
      <c r="L668" s="126"/>
      <c r="M668" s="126"/>
      <c r="N668" s="126"/>
      <c r="O668" s="126"/>
      <c r="P668" s="126"/>
      <c r="Q668" s="126"/>
      <c r="R668" s="126"/>
      <c r="S668" s="126"/>
      <c r="T668" s="126"/>
      <c r="U668" s="126"/>
      <c r="V668" s="126"/>
    </row>
    <row r="669" customHeight="1" spans="6:22">
      <c r="F669" s="126"/>
      <c r="G669" s="126"/>
      <c r="H669" s="126"/>
      <c r="I669" s="126"/>
      <c r="J669" s="126"/>
      <c r="K669" s="126"/>
      <c r="L669" s="126"/>
      <c r="M669" s="126"/>
      <c r="N669" s="126"/>
      <c r="O669" s="126"/>
      <c r="P669" s="126"/>
      <c r="Q669" s="126"/>
      <c r="R669" s="126"/>
      <c r="S669" s="126"/>
      <c r="T669" s="126"/>
      <c r="U669" s="126"/>
      <c r="V669" s="126"/>
    </row>
    <row r="670" customHeight="1" spans="6:22">
      <c r="F670" s="126"/>
      <c r="G670" s="126"/>
      <c r="H670" s="126"/>
      <c r="I670" s="126"/>
      <c r="J670" s="126"/>
      <c r="K670" s="126"/>
      <c r="L670" s="126"/>
      <c r="M670" s="126"/>
      <c r="N670" s="126"/>
      <c r="O670" s="126"/>
      <c r="P670" s="126"/>
      <c r="Q670" s="126"/>
      <c r="R670" s="126"/>
      <c r="S670" s="126"/>
      <c r="T670" s="126"/>
      <c r="U670" s="126"/>
      <c r="V670" s="126"/>
    </row>
    <row r="671" customHeight="1" spans="6:22">
      <c r="F671" s="126"/>
      <c r="G671" s="126"/>
      <c r="H671" s="126"/>
      <c r="I671" s="126"/>
      <c r="J671" s="126"/>
      <c r="K671" s="126"/>
      <c r="L671" s="126"/>
      <c r="M671" s="126"/>
      <c r="N671" s="126"/>
      <c r="O671" s="126"/>
      <c r="P671" s="126"/>
      <c r="Q671" s="126"/>
      <c r="R671" s="126"/>
      <c r="S671" s="126"/>
      <c r="T671" s="126"/>
      <c r="U671" s="126"/>
      <c r="V671" s="126"/>
    </row>
    <row r="672" customHeight="1" spans="6:22">
      <c r="F672" s="126"/>
      <c r="G672" s="126"/>
      <c r="H672" s="126"/>
      <c r="I672" s="126"/>
      <c r="J672" s="126"/>
      <c r="K672" s="126"/>
      <c r="L672" s="126"/>
      <c r="M672" s="126"/>
      <c r="N672" s="126"/>
      <c r="O672" s="126"/>
      <c r="P672" s="126"/>
      <c r="Q672" s="126"/>
      <c r="R672" s="126"/>
      <c r="S672" s="126"/>
      <c r="T672" s="126"/>
      <c r="U672" s="126"/>
      <c r="V672" s="126"/>
    </row>
    <row r="673" customHeight="1" spans="6:22">
      <c r="F673" s="126"/>
      <c r="G673" s="126"/>
      <c r="H673" s="126"/>
      <c r="I673" s="126"/>
      <c r="J673" s="126"/>
      <c r="K673" s="126"/>
      <c r="L673" s="126"/>
      <c r="M673" s="126"/>
      <c r="N673" s="126"/>
      <c r="O673" s="126"/>
      <c r="P673" s="126"/>
      <c r="Q673" s="126"/>
      <c r="R673" s="126"/>
      <c r="S673" s="126"/>
      <c r="T673" s="126"/>
      <c r="U673" s="126"/>
      <c r="V673" s="126"/>
    </row>
    <row r="674" customHeight="1" spans="6:22">
      <c r="F674" s="126"/>
      <c r="G674" s="126"/>
      <c r="H674" s="126"/>
      <c r="I674" s="126"/>
      <c r="J674" s="126"/>
      <c r="K674" s="126"/>
      <c r="L674" s="126"/>
      <c r="M674" s="126"/>
      <c r="N674" s="126"/>
      <c r="O674" s="126"/>
      <c r="P674" s="126"/>
      <c r="Q674" s="126"/>
      <c r="R674" s="126"/>
      <c r="S674" s="126"/>
      <c r="T674" s="126"/>
      <c r="U674" s="126"/>
      <c r="V674" s="126"/>
    </row>
    <row r="675" customHeight="1" spans="6:22">
      <c r="F675" s="126"/>
      <c r="G675" s="126"/>
      <c r="H675" s="126"/>
      <c r="I675" s="126"/>
      <c r="J675" s="126"/>
      <c r="K675" s="126"/>
      <c r="L675" s="126"/>
      <c r="M675" s="126"/>
      <c r="N675" s="126"/>
      <c r="O675" s="126"/>
      <c r="P675" s="126"/>
      <c r="Q675" s="126"/>
      <c r="R675" s="126"/>
      <c r="S675" s="126"/>
      <c r="T675" s="126"/>
      <c r="U675" s="126"/>
      <c r="V675" s="126"/>
    </row>
    <row r="676" customHeight="1" spans="6:22">
      <c r="F676" s="126"/>
      <c r="G676" s="126"/>
      <c r="H676" s="126"/>
      <c r="I676" s="126"/>
      <c r="J676" s="126"/>
      <c r="K676" s="126"/>
      <c r="L676" s="126"/>
      <c r="M676" s="126"/>
      <c r="N676" s="126"/>
      <c r="O676" s="126"/>
      <c r="P676" s="126"/>
      <c r="Q676" s="126"/>
      <c r="R676" s="126"/>
      <c r="S676" s="126"/>
      <c r="T676" s="126"/>
      <c r="U676" s="126"/>
      <c r="V676" s="126"/>
    </row>
    <row r="677" customHeight="1" spans="6:22">
      <c r="F677" s="126"/>
      <c r="G677" s="126"/>
      <c r="H677" s="126"/>
      <c r="I677" s="126"/>
      <c r="J677" s="126"/>
      <c r="K677" s="126"/>
      <c r="L677" s="126"/>
      <c r="M677" s="126"/>
      <c r="N677" s="126"/>
      <c r="O677" s="126"/>
      <c r="P677" s="126"/>
      <c r="Q677" s="126"/>
      <c r="R677" s="126"/>
      <c r="S677" s="126"/>
      <c r="T677" s="126"/>
      <c r="U677" s="126"/>
      <c r="V677" s="126"/>
    </row>
    <row r="678" customHeight="1" spans="6:22">
      <c r="F678" s="126"/>
      <c r="G678" s="126"/>
      <c r="H678" s="126"/>
      <c r="I678" s="126"/>
      <c r="J678" s="126"/>
      <c r="K678" s="126"/>
      <c r="L678" s="126"/>
      <c r="M678" s="126"/>
      <c r="N678" s="126"/>
      <c r="O678" s="126"/>
      <c r="P678" s="126"/>
      <c r="Q678" s="126"/>
      <c r="R678" s="126"/>
      <c r="S678" s="126"/>
      <c r="T678" s="126"/>
      <c r="U678" s="126"/>
      <c r="V678" s="126"/>
    </row>
    <row r="679" customHeight="1" spans="6:22">
      <c r="F679" s="126"/>
      <c r="G679" s="126"/>
      <c r="H679" s="126"/>
      <c r="I679" s="126"/>
      <c r="J679" s="126"/>
      <c r="K679" s="126"/>
      <c r="L679" s="126"/>
      <c r="M679" s="126"/>
      <c r="N679" s="126"/>
      <c r="O679" s="126"/>
      <c r="P679" s="126"/>
      <c r="Q679" s="126"/>
      <c r="R679" s="126"/>
      <c r="S679" s="126"/>
      <c r="T679" s="126"/>
      <c r="U679" s="126"/>
      <c r="V679" s="126"/>
    </row>
    <row r="680" customHeight="1" spans="6:22">
      <c r="F680" s="126"/>
      <c r="G680" s="126"/>
      <c r="H680" s="126"/>
      <c r="I680" s="126"/>
      <c r="J680" s="126"/>
      <c r="K680" s="126"/>
      <c r="L680" s="126"/>
      <c r="M680" s="126"/>
      <c r="N680" s="126"/>
      <c r="O680" s="126"/>
      <c r="P680" s="126"/>
      <c r="Q680" s="126"/>
      <c r="R680" s="126"/>
      <c r="S680" s="126"/>
      <c r="T680" s="126"/>
      <c r="U680" s="126"/>
      <c r="V680" s="126"/>
    </row>
    <row r="681" customHeight="1" spans="6:22">
      <c r="F681" s="126"/>
      <c r="G681" s="126"/>
      <c r="H681" s="126"/>
      <c r="I681" s="126"/>
      <c r="J681" s="126"/>
      <c r="K681" s="126"/>
      <c r="L681" s="126"/>
      <c r="M681" s="126"/>
      <c r="N681" s="126"/>
      <c r="O681" s="126"/>
      <c r="P681" s="126"/>
      <c r="Q681" s="126"/>
      <c r="R681" s="126"/>
      <c r="S681" s="126"/>
      <c r="T681" s="126"/>
      <c r="U681" s="126"/>
      <c r="V681" s="126"/>
    </row>
    <row r="682" customHeight="1" spans="6:22">
      <c r="F682" s="126"/>
      <c r="G682" s="126"/>
      <c r="H682" s="126"/>
      <c r="I682" s="126"/>
      <c r="J682" s="126"/>
      <c r="K682" s="126"/>
      <c r="L682" s="126"/>
      <c r="M682" s="126"/>
      <c r="N682" s="126"/>
      <c r="O682" s="126"/>
      <c r="P682" s="126"/>
      <c r="Q682" s="126"/>
      <c r="R682" s="126"/>
      <c r="S682" s="126"/>
      <c r="T682" s="126"/>
      <c r="U682" s="126"/>
      <c r="V682" s="126"/>
    </row>
    <row r="683" customHeight="1" spans="6:22">
      <c r="F683" s="126"/>
      <c r="G683" s="126"/>
      <c r="H683" s="126"/>
      <c r="I683" s="126"/>
      <c r="J683" s="126"/>
      <c r="K683" s="126"/>
      <c r="L683" s="126"/>
      <c r="M683" s="126"/>
      <c r="N683" s="126"/>
      <c r="O683" s="126"/>
      <c r="P683" s="126"/>
      <c r="Q683" s="126"/>
      <c r="R683" s="126"/>
      <c r="S683" s="126"/>
      <c r="T683" s="126"/>
      <c r="U683" s="126"/>
      <c r="V683" s="126"/>
    </row>
    <row r="684" customHeight="1" spans="6:22">
      <c r="F684" s="126"/>
      <c r="G684" s="126"/>
      <c r="H684" s="126"/>
      <c r="I684" s="126"/>
      <c r="J684" s="126"/>
      <c r="K684" s="126"/>
      <c r="L684" s="126"/>
      <c r="M684" s="126"/>
      <c r="N684" s="126"/>
      <c r="O684" s="126"/>
      <c r="P684" s="126"/>
      <c r="Q684" s="126"/>
      <c r="R684" s="126"/>
      <c r="S684" s="126"/>
      <c r="T684" s="126"/>
      <c r="U684" s="126"/>
      <c r="V684" s="126"/>
    </row>
    <row r="685" customHeight="1" spans="6:22">
      <c r="F685" s="126"/>
      <c r="G685" s="126"/>
      <c r="H685" s="126"/>
      <c r="I685" s="126"/>
      <c r="J685" s="126"/>
      <c r="K685" s="126"/>
      <c r="L685" s="126"/>
      <c r="M685" s="126"/>
      <c r="N685" s="126"/>
      <c r="O685" s="126"/>
      <c r="P685" s="126"/>
      <c r="Q685" s="126"/>
      <c r="R685" s="126"/>
      <c r="S685" s="126"/>
      <c r="T685" s="126"/>
      <c r="U685" s="126"/>
      <c r="V685" s="126"/>
    </row>
    <row r="686" customHeight="1" spans="6:22">
      <c r="F686" s="126"/>
      <c r="G686" s="126"/>
      <c r="H686" s="126"/>
      <c r="I686" s="126"/>
      <c r="J686" s="126"/>
      <c r="K686" s="126"/>
      <c r="L686" s="126"/>
      <c r="M686" s="126"/>
      <c r="N686" s="126"/>
      <c r="O686" s="126"/>
      <c r="P686" s="126"/>
      <c r="Q686" s="126"/>
      <c r="R686" s="126"/>
      <c r="S686" s="126"/>
      <c r="T686" s="126"/>
      <c r="U686" s="126"/>
      <c r="V686" s="126"/>
    </row>
    <row r="687" customHeight="1" spans="6:22">
      <c r="F687" s="126"/>
      <c r="G687" s="126"/>
      <c r="H687" s="126"/>
      <c r="I687" s="126"/>
      <c r="J687" s="126"/>
      <c r="K687" s="126"/>
      <c r="L687" s="126"/>
      <c r="M687" s="126"/>
      <c r="N687" s="126"/>
      <c r="O687" s="126"/>
      <c r="P687" s="126"/>
      <c r="Q687" s="126"/>
      <c r="R687" s="126"/>
      <c r="S687" s="126"/>
      <c r="T687" s="126"/>
      <c r="U687" s="126"/>
      <c r="V687" s="126"/>
    </row>
    <row r="688" customHeight="1" spans="6:22">
      <c r="F688" s="126"/>
      <c r="G688" s="126"/>
      <c r="H688" s="126"/>
      <c r="I688" s="126"/>
      <c r="J688" s="126"/>
      <c r="K688" s="126"/>
      <c r="L688" s="126"/>
      <c r="M688" s="126"/>
      <c r="N688" s="126"/>
      <c r="O688" s="126"/>
      <c r="P688" s="126"/>
      <c r="Q688" s="126"/>
      <c r="R688" s="126"/>
      <c r="S688" s="126"/>
      <c r="T688" s="126"/>
      <c r="U688" s="126"/>
      <c r="V688" s="126"/>
    </row>
    <row r="689" customHeight="1" spans="6:22">
      <c r="F689" s="126"/>
      <c r="G689" s="126"/>
      <c r="H689" s="126"/>
      <c r="I689" s="126"/>
      <c r="J689" s="126"/>
      <c r="K689" s="126"/>
      <c r="L689" s="126"/>
      <c r="M689" s="126"/>
      <c r="N689" s="126"/>
      <c r="O689" s="126"/>
      <c r="P689" s="126"/>
      <c r="Q689" s="126"/>
      <c r="R689" s="126"/>
      <c r="S689" s="126"/>
      <c r="T689" s="126"/>
      <c r="U689" s="126"/>
      <c r="V689" s="126"/>
    </row>
    <row r="690" customHeight="1" spans="6:22">
      <c r="F690" s="126"/>
      <c r="G690" s="126"/>
      <c r="H690" s="126"/>
      <c r="I690" s="126"/>
      <c r="J690" s="126"/>
      <c r="K690" s="126"/>
      <c r="L690" s="126"/>
      <c r="M690" s="126"/>
      <c r="N690" s="126"/>
      <c r="O690" s="126"/>
      <c r="P690" s="126"/>
      <c r="Q690" s="126"/>
      <c r="R690" s="126"/>
      <c r="S690" s="126"/>
      <c r="T690" s="126"/>
      <c r="U690" s="126"/>
      <c r="V690" s="126"/>
    </row>
    <row r="691" customHeight="1" spans="6:22">
      <c r="F691" s="126"/>
      <c r="G691" s="126"/>
      <c r="H691" s="126"/>
      <c r="I691" s="126"/>
      <c r="J691" s="126"/>
      <c r="K691" s="126"/>
      <c r="L691" s="126"/>
      <c r="M691" s="126"/>
      <c r="N691" s="126"/>
      <c r="O691" s="126"/>
      <c r="P691" s="126"/>
      <c r="Q691" s="126"/>
      <c r="R691" s="126"/>
      <c r="S691" s="126"/>
      <c r="T691" s="126"/>
      <c r="U691" s="126"/>
      <c r="V691" s="126"/>
    </row>
    <row r="692" customHeight="1" spans="6:22">
      <c r="F692" s="126"/>
      <c r="G692" s="126"/>
      <c r="H692" s="126"/>
      <c r="I692" s="126"/>
      <c r="J692" s="126"/>
      <c r="K692" s="126"/>
      <c r="L692" s="126"/>
      <c r="M692" s="126"/>
      <c r="N692" s="126"/>
      <c r="O692" s="126"/>
      <c r="P692" s="126"/>
      <c r="Q692" s="126"/>
      <c r="R692" s="126"/>
      <c r="S692" s="126"/>
      <c r="T692" s="126"/>
      <c r="U692" s="126"/>
      <c r="V692" s="126"/>
    </row>
    <row r="693" customHeight="1" spans="6:22">
      <c r="F693" s="126"/>
      <c r="G693" s="126"/>
      <c r="H693" s="126"/>
      <c r="I693" s="126"/>
      <c r="J693" s="126"/>
      <c r="K693" s="126"/>
      <c r="L693" s="126"/>
      <c r="M693" s="126"/>
      <c r="N693" s="126"/>
      <c r="O693" s="126"/>
      <c r="P693" s="126"/>
      <c r="Q693" s="126"/>
      <c r="R693" s="126"/>
      <c r="S693" s="126"/>
      <c r="T693" s="126"/>
      <c r="U693" s="126"/>
      <c r="V693" s="126"/>
    </row>
    <row r="694" customHeight="1" spans="6:22">
      <c r="F694" s="126"/>
      <c r="G694" s="126"/>
      <c r="H694" s="126"/>
      <c r="I694" s="126"/>
      <c r="J694" s="126"/>
      <c r="K694" s="126"/>
      <c r="L694" s="126"/>
      <c r="M694" s="126"/>
      <c r="N694" s="126"/>
      <c r="O694" s="126"/>
      <c r="P694" s="126"/>
      <c r="Q694" s="126"/>
      <c r="R694" s="126"/>
      <c r="S694" s="126"/>
      <c r="T694" s="126"/>
      <c r="U694" s="126"/>
      <c r="V694" s="126"/>
    </row>
    <row r="695" customHeight="1" spans="6:22">
      <c r="F695" s="126"/>
      <c r="G695" s="126"/>
      <c r="H695" s="126"/>
      <c r="I695" s="126"/>
      <c r="J695" s="126"/>
      <c r="K695" s="126"/>
      <c r="L695" s="126"/>
      <c r="M695" s="126"/>
      <c r="N695" s="126"/>
      <c r="O695" s="126"/>
      <c r="P695" s="126"/>
      <c r="Q695" s="126"/>
      <c r="R695" s="126"/>
      <c r="S695" s="126"/>
      <c r="T695" s="126"/>
      <c r="U695" s="126"/>
      <c r="V695" s="126"/>
    </row>
    <row r="696" customHeight="1" spans="6:22">
      <c r="F696" s="126"/>
      <c r="G696" s="126"/>
      <c r="H696" s="126"/>
      <c r="I696" s="126"/>
      <c r="J696" s="126"/>
      <c r="K696" s="126"/>
      <c r="L696" s="126"/>
      <c r="M696" s="126"/>
      <c r="N696" s="126"/>
      <c r="O696" s="126"/>
      <c r="P696" s="126"/>
      <c r="Q696" s="126"/>
      <c r="R696" s="126"/>
      <c r="S696" s="126"/>
      <c r="T696" s="126"/>
      <c r="U696" s="126"/>
      <c r="V696" s="126"/>
    </row>
    <row r="697" customHeight="1" spans="6:22">
      <c r="F697" s="126"/>
      <c r="G697" s="126"/>
      <c r="H697" s="126"/>
      <c r="I697" s="126"/>
      <c r="J697" s="126"/>
      <c r="K697" s="126"/>
      <c r="L697" s="126"/>
      <c r="M697" s="126"/>
      <c r="N697" s="126"/>
      <c r="O697" s="126"/>
      <c r="P697" s="126"/>
      <c r="Q697" s="126"/>
      <c r="R697" s="126"/>
      <c r="S697" s="126"/>
      <c r="T697" s="126"/>
      <c r="U697" s="126"/>
      <c r="V697" s="126"/>
    </row>
    <row r="698" customHeight="1" spans="6:22">
      <c r="F698" s="126"/>
      <c r="G698" s="126"/>
      <c r="H698" s="126"/>
      <c r="I698" s="126"/>
      <c r="J698" s="126"/>
      <c r="K698" s="126"/>
      <c r="L698" s="126"/>
      <c r="M698" s="126"/>
      <c r="N698" s="126"/>
      <c r="O698" s="126"/>
      <c r="P698" s="126"/>
      <c r="Q698" s="126"/>
      <c r="R698" s="126"/>
      <c r="S698" s="126"/>
      <c r="T698" s="126"/>
      <c r="U698" s="126"/>
      <c r="V698" s="126"/>
    </row>
    <row r="699" customHeight="1" spans="6:22">
      <c r="F699" s="126"/>
      <c r="G699" s="126"/>
      <c r="H699" s="126"/>
      <c r="I699" s="126"/>
      <c r="J699" s="126"/>
      <c r="K699" s="126"/>
      <c r="L699" s="126"/>
      <c r="M699" s="126"/>
      <c r="N699" s="126"/>
      <c r="O699" s="126"/>
      <c r="P699" s="126"/>
      <c r="Q699" s="126"/>
      <c r="R699" s="126"/>
      <c r="S699" s="126"/>
      <c r="T699" s="126"/>
      <c r="U699" s="126"/>
      <c r="V699" s="126"/>
    </row>
    <row r="700" customHeight="1" spans="6:22">
      <c r="F700" s="126"/>
      <c r="G700" s="126"/>
      <c r="H700" s="126"/>
      <c r="I700" s="126"/>
      <c r="J700" s="126"/>
      <c r="K700" s="126"/>
      <c r="L700" s="126"/>
      <c r="M700" s="126"/>
      <c r="N700" s="126"/>
      <c r="O700" s="126"/>
      <c r="P700" s="126"/>
      <c r="Q700" s="126"/>
      <c r="R700" s="126"/>
      <c r="S700" s="126"/>
      <c r="T700" s="126"/>
      <c r="U700" s="126"/>
      <c r="V700" s="126"/>
    </row>
    <row r="701" customHeight="1" spans="6:22">
      <c r="F701" s="126"/>
      <c r="G701" s="126"/>
      <c r="H701" s="126"/>
      <c r="I701" s="126"/>
      <c r="J701" s="126"/>
      <c r="K701" s="126"/>
      <c r="L701" s="126"/>
      <c r="M701" s="126"/>
      <c r="N701" s="126"/>
      <c r="O701" s="126"/>
      <c r="P701" s="126"/>
      <c r="Q701" s="126"/>
      <c r="R701" s="126"/>
      <c r="S701" s="126"/>
      <c r="T701" s="126"/>
      <c r="U701" s="126"/>
      <c r="V701" s="126"/>
    </row>
    <row r="702" customHeight="1" spans="6:22">
      <c r="F702" s="126"/>
      <c r="G702" s="126"/>
      <c r="H702" s="126"/>
      <c r="I702" s="126"/>
      <c r="J702" s="126"/>
      <c r="K702" s="126"/>
      <c r="L702" s="126"/>
      <c r="M702" s="126"/>
      <c r="N702" s="126"/>
      <c r="O702" s="126"/>
      <c r="P702" s="126"/>
      <c r="Q702" s="126"/>
      <c r="R702" s="126"/>
      <c r="S702" s="126"/>
      <c r="T702" s="126"/>
      <c r="U702" s="126"/>
      <c r="V702" s="126"/>
    </row>
    <row r="703" customHeight="1" spans="6:22">
      <c r="F703" s="126"/>
      <c r="G703" s="126"/>
      <c r="H703" s="126"/>
      <c r="I703" s="126"/>
      <c r="J703" s="126"/>
      <c r="K703" s="126"/>
      <c r="L703" s="126"/>
      <c r="M703" s="126"/>
      <c r="N703" s="126"/>
      <c r="O703" s="126"/>
      <c r="P703" s="126"/>
      <c r="Q703" s="126"/>
      <c r="R703" s="126"/>
      <c r="S703" s="126"/>
      <c r="T703" s="126"/>
      <c r="U703" s="126"/>
      <c r="V703" s="126"/>
    </row>
    <row r="704" customHeight="1" spans="6:22">
      <c r="F704" s="126"/>
      <c r="G704" s="126"/>
      <c r="H704" s="126"/>
      <c r="I704" s="126"/>
      <c r="J704" s="126"/>
      <c r="K704" s="126"/>
      <c r="L704" s="126"/>
      <c r="M704" s="126"/>
      <c r="N704" s="126"/>
      <c r="O704" s="126"/>
      <c r="P704" s="126"/>
      <c r="Q704" s="126"/>
      <c r="R704" s="126"/>
      <c r="S704" s="126"/>
      <c r="T704" s="126"/>
      <c r="U704" s="126"/>
      <c r="V704" s="126"/>
    </row>
    <row r="705" customHeight="1" spans="6:22">
      <c r="F705" s="126"/>
      <c r="G705" s="126"/>
      <c r="H705" s="126"/>
      <c r="I705" s="126"/>
      <c r="J705" s="126"/>
      <c r="K705" s="126"/>
      <c r="L705" s="126"/>
      <c r="M705" s="126"/>
      <c r="N705" s="126"/>
      <c r="O705" s="126"/>
      <c r="P705" s="126"/>
      <c r="Q705" s="126"/>
      <c r="R705" s="126"/>
      <c r="S705" s="126"/>
      <c r="T705" s="126"/>
      <c r="U705" s="126"/>
      <c r="V705" s="126"/>
    </row>
    <row r="706" customHeight="1" spans="6:22">
      <c r="F706" s="126"/>
      <c r="G706" s="126"/>
      <c r="H706" s="126"/>
      <c r="I706" s="126"/>
      <c r="J706" s="126"/>
      <c r="K706" s="126"/>
      <c r="L706" s="126"/>
      <c r="M706" s="126"/>
      <c r="N706" s="126"/>
      <c r="O706" s="126"/>
      <c r="P706" s="126"/>
      <c r="Q706" s="126"/>
      <c r="R706" s="126"/>
      <c r="S706" s="126"/>
      <c r="T706" s="126"/>
      <c r="U706" s="126"/>
      <c r="V706" s="126"/>
    </row>
    <row r="707" customHeight="1" spans="6:22">
      <c r="F707" s="126"/>
      <c r="G707" s="126"/>
      <c r="H707" s="126"/>
      <c r="I707" s="126"/>
      <c r="J707" s="126"/>
      <c r="K707" s="126"/>
      <c r="L707" s="126"/>
      <c r="M707" s="126"/>
      <c r="N707" s="126"/>
      <c r="O707" s="126"/>
      <c r="P707" s="126"/>
      <c r="Q707" s="126"/>
      <c r="R707" s="126"/>
      <c r="S707" s="126"/>
      <c r="T707" s="126"/>
      <c r="U707" s="126"/>
      <c r="V707" s="126"/>
    </row>
    <row r="708" customHeight="1" spans="6:22">
      <c r="F708" s="126"/>
      <c r="G708" s="126"/>
      <c r="H708" s="126"/>
      <c r="I708" s="126"/>
      <c r="J708" s="126"/>
      <c r="K708" s="126"/>
      <c r="L708" s="126"/>
      <c r="M708" s="126"/>
      <c r="N708" s="126"/>
      <c r="O708" s="126"/>
      <c r="P708" s="126"/>
      <c r="Q708" s="126"/>
      <c r="R708" s="126"/>
      <c r="S708" s="126"/>
      <c r="T708" s="126"/>
      <c r="U708" s="126"/>
      <c r="V708" s="126"/>
    </row>
    <row r="709" customHeight="1" spans="6:22">
      <c r="F709" s="126"/>
      <c r="G709" s="126"/>
      <c r="H709" s="126"/>
      <c r="I709" s="126"/>
      <c r="J709" s="126"/>
      <c r="K709" s="126"/>
      <c r="L709" s="126"/>
      <c r="M709" s="126"/>
      <c r="N709" s="126"/>
      <c r="O709" s="126"/>
      <c r="P709" s="126"/>
      <c r="Q709" s="126"/>
      <c r="R709" s="126"/>
      <c r="S709" s="126"/>
      <c r="T709" s="126"/>
      <c r="U709" s="126"/>
      <c r="V709" s="126"/>
    </row>
    <row r="710" customHeight="1" spans="6:22">
      <c r="F710" s="126"/>
      <c r="G710" s="126"/>
      <c r="H710" s="126"/>
      <c r="I710" s="126"/>
      <c r="J710" s="126"/>
      <c r="K710" s="126"/>
      <c r="L710" s="126"/>
      <c r="M710" s="126"/>
      <c r="N710" s="126"/>
      <c r="O710" s="126"/>
      <c r="P710" s="126"/>
      <c r="Q710" s="126"/>
      <c r="R710" s="126"/>
      <c r="S710" s="126"/>
      <c r="T710" s="126"/>
      <c r="U710" s="126"/>
      <c r="V710" s="126"/>
    </row>
    <row r="711" customHeight="1" spans="6:22">
      <c r="F711" s="126"/>
      <c r="G711" s="126"/>
      <c r="H711" s="126"/>
      <c r="I711" s="126"/>
      <c r="J711" s="126"/>
      <c r="K711" s="126"/>
      <c r="L711" s="126"/>
      <c r="M711" s="126"/>
      <c r="N711" s="126"/>
      <c r="O711" s="126"/>
      <c r="P711" s="126"/>
      <c r="Q711" s="126"/>
      <c r="R711" s="126"/>
      <c r="S711" s="126"/>
      <c r="T711" s="126"/>
      <c r="U711" s="126"/>
      <c r="V711" s="126"/>
    </row>
    <row r="712" customHeight="1" spans="6:22">
      <c r="F712" s="126"/>
      <c r="G712" s="126"/>
      <c r="H712" s="126"/>
      <c r="I712" s="126"/>
      <c r="J712" s="126"/>
      <c r="K712" s="126"/>
      <c r="L712" s="126"/>
      <c r="M712" s="126"/>
      <c r="N712" s="126"/>
      <c r="O712" s="126"/>
      <c r="P712" s="126"/>
      <c r="Q712" s="126"/>
      <c r="R712" s="126"/>
      <c r="S712" s="126"/>
      <c r="T712" s="126"/>
      <c r="U712" s="126"/>
      <c r="V712" s="126"/>
    </row>
    <row r="713" customHeight="1" spans="6:22">
      <c r="F713" s="126"/>
      <c r="G713" s="126"/>
      <c r="H713" s="126"/>
      <c r="I713" s="126"/>
      <c r="J713" s="126"/>
      <c r="K713" s="126"/>
      <c r="L713" s="126"/>
      <c r="M713" s="126"/>
      <c r="N713" s="126"/>
      <c r="O713" s="126"/>
      <c r="P713" s="126"/>
      <c r="Q713" s="126"/>
      <c r="R713" s="126"/>
      <c r="S713" s="126"/>
      <c r="T713" s="126"/>
      <c r="U713" s="126"/>
      <c r="V713" s="126"/>
    </row>
    <row r="714" customHeight="1" spans="6:22">
      <c r="F714" s="126"/>
      <c r="G714" s="126"/>
      <c r="H714" s="126"/>
      <c r="I714" s="126"/>
      <c r="J714" s="126"/>
      <c r="K714" s="126"/>
      <c r="L714" s="126"/>
      <c r="M714" s="126"/>
      <c r="N714" s="126"/>
      <c r="O714" s="126"/>
      <c r="P714" s="126"/>
      <c r="Q714" s="126"/>
      <c r="R714" s="126"/>
      <c r="S714" s="126"/>
      <c r="T714" s="126"/>
      <c r="U714" s="126"/>
      <c r="V714" s="126"/>
    </row>
    <row r="715" customHeight="1" spans="6:22">
      <c r="F715" s="126"/>
      <c r="G715" s="126"/>
      <c r="H715" s="126"/>
      <c r="I715" s="126"/>
      <c r="J715" s="126"/>
      <c r="K715" s="126"/>
      <c r="L715" s="126"/>
      <c r="M715" s="126"/>
      <c r="N715" s="126"/>
      <c r="O715" s="126"/>
      <c r="P715" s="126"/>
      <c r="Q715" s="126"/>
      <c r="R715" s="126"/>
      <c r="S715" s="126"/>
      <c r="T715" s="126"/>
      <c r="U715" s="126"/>
      <c r="V715" s="126"/>
    </row>
    <row r="716" customHeight="1" spans="6:22">
      <c r="F716" s="126"/>
      <c r="G716" s="126"/>
      <c r="H716" s="126"/>
      <c r="I716" s="126"/>
      <c r="J716" s="126"/>
      <c r="K716" s="126"/>
      <c r="L716" s="126"/>
      <c r="M716" s="126"/>
      <c r="N716" s="126"/>
      <c r="O716" s="126"/>
      <c r="P716" s="126"/>
      <c r="Q716" s="126"/>
      <c r="R716" s="126"/>
      <c r="S716" s="126"/>
      <c r="T716" s="126"/>
      <c r="U716" s="126"/>
      <c r="V716" s="126"/>
    </row>
    <row r="717" customHeight="1" spans="6:22">
      <c r="F717" s="126"/>
      <c r="G717" s="126"/>
      <c r="H717" s="126"/>
      <c r="I717" s="126"/>
      <c r="J717" s="126"/>
      <c r="K717" s="126"/>
      <c r="L717" s="126"/>
      <c r="M717" s="126"/>
      <c r="N717" s="126"/>
      <c r="O717" s="126"/>
      <c r="P717" s="126"/>
      <c r="Q717" s="126"/>
      <c r="R717" s="126"/>
      <c r="S717" s="126"/>
      <c r="T717" s="126"/>
      <c r="U717" s="126"/>
      <c r="V717" s="126"/>
    </row>
    <row r="718" customHeight="1" spans="6:22">
      <c r="F718" s="126"/>
      <c r="G718" s="126"/>
      <c r="H718" s="126"/>
      <c r="I718" s="126"/>
      <c r="J718" s="126"/>
      <c r="K718" s="126"/>
      <c r="L718" s="126"/>
      <c r="M718" s="126"/>
      <c r="N718" s="126"/>
      <c r="O718" s="126"/>
      <c r="P718" s="126"/>
      <c r="Q718" s="126"/>
      <c r="R718" s="126"/>
      <c r="S718" s="126"/>
      <c r="T718" s="126"/>
      <c r="U718" s="126"/>
      <c r="V718" s="126"/>
    </row>
    <row r="719" customHeight="1" spans="6:22">
      <c r="F719" s="126"/>
      <c r="G719" s="126"/>
      <c r="H719" s="126"/>
      <c r="I719" s="126"/>
      <c r="J719" s="126"/>
      <c r="K719" s="126"/>
      <c r="L719" s="126"/>
      <c r="M719" s="126"/>
      <c r="N719" s="126"/>
      <c r="O719" s="126"/>
      <c r="P719" s="126"/>
      <c r="Q719" s="126"/>
      <c r="R719" s="126"/>
      <c r="S719" s="126"/>
      <c r="T719" s="126"/>
      <c r="U719" s="126"/>
      <c r="V719" s="126"/>
    </row>
    <row r="720" customHeight="1" spans="6:22">
      <c r="F720" s="126"/>
      <c r="G720" s="126"/>
      <c r="H720" s="126"/>
      <c r="I720" s="126"/>
      <c r="J720" s="126"/>
      <c r="K720" s="126"/>
      <c r="L720" s="126"/>
      <c r="M720" s="126"/>
      <c r="N720" s="126"/>
      <c r="O720" s="126"/>
      <c r="P720" s="126"/>
      <c r="Q720" s="126"/>
      <c r="R720" s="126"/>
      <c r="S720" s="126"/>
      <c r="T720" s="126"/>
      <c r="U720" s="126"/>
      <c r="V720" s="126"/>
    </row>
    <row r="721" customHeight="1" spans="6:22">
      <c r="F721" s="126"/>
      <c r="G721" s="126"/>
      <c r="H721" s="126"/>
      <c r="I721" s="126"/>
      <c r="J721" s="126"/>
      <c r="K721" s="126"/>
      <c r="L721" s="126"/>
      <c r="M721" s="126"/>
      <c r="N721" s="126"/>
      <c r="O721" s="126"/>
      <c r="P721" s="126"/>
      <c r="Q721" s="126"/>
      <c r="R721" s="126"/>
      <c r="S721" s="126"/>
      <c r="T721" s="126"/>
      <c r="U721" s="126"/>
      <c r="V721" s="126"/>
    </row>
    <row r="722" customHeight="1" spans="6:22">
      <c r="F722" s="126"/>
      <c r="G722" s="126"/>
      <c r="H722" s="126"/>
      <c r="I722" s="126"/>
      <c r="J722" s="126"/>
      <c r="K722" s="126"/>
      <c r="L722" s="126"/>
      <c r="M722" s="126"/>
      <c r="N722" s="126"/>
      <c r="O722" s="126"/>
      <c r="P722" s="126"/>
      <c r="Q722" s="126"/>
      <c r="R722" s="126"/>
      <c r="S722" s="126"/>
      <c r="T722" s="126"/>
      <c r="U722" s="126"/>
      <c r="V722" s="126"/>
    </row>
    <row r="723" customHeight="1" spans="6:22">
      <c r="F723" s="126"/>
      <c r="G723" s="126"/>
      <c r="H723" s="126"/>
      <c r="I723" s="126"/>
      <c r="J723" s="126"/>
      <c r="K723" s="126"/>
      <c r="L723" s="126"/>
      <c r="M723" s="126"/>
      <c r="N723" s="126"/>
      <c r="O723" s="126"/>
      <c r="P723" s="126"/>
      <c r="Q723" s="126"/>
      <c r="R723" s="126"/>
      <c r="S723" s="126"/>
      <c r="T723" s="126"/>
      <c r="U723" s="126"/>
      <c r="V723" s="126"/>
    </row>
    <row r="724" customHeight="1" spans="6:22">
      <c r="F724" s="126"/>
      <c r="G724" s="126"/>
      <c r="H724" s="126"/>
      <c r="I724" s="126"/>
      <c r="J724" s="126"/>
      <c r="K724" s="126"/>
      <c r="L724" s="126"/>
      <c r="M724" s="126"/>
      <c r="N724" s="126"/>
      <c r="O724" s="126"/>
      <c r="P724" s="126"/>
      <c r="Q724" s="126"/>
      <c r="R724" s="126"/>
      <c r="S724" s="126"/>
      <c r="T724" s="126"/>
      <c r="U724" s="126"/>
      <c r="V724" s="126"/>
    </row>
    <row r="725" customHeight="1" spans="6:22">
      <c r="F725" s="126"/>
      <c r="G725" s="126"/>
      <c r="H725" s="126"/>
      <c r="I725" s="126"/>
      <c r="J725" s="126"/>
      <c r="K725" s="126"/>
      <c r="L725" s="126"/>
      <c r="M725" s="126"/>
      <c r="N725" s="126"/>
      <c r="O725" s="126"/>
      <c r="P725" s="126"/>
      <c r="Q725" s="126"/>
      <c r="R725" s="126"/>
      <c r="S725" s="126"/>
      <c r="T725" s="126"/>
      <c r="U725" s="126"/>
      <c r="V725" s="126"/>
    </row>
    <row r="726" customHeight="1" spans="6:22">
      <c r="F726" s="126"/>
      <c r="G726" s="126"/>
      <c r="H726" s="126"/>
      <c r="I726" s="126"/>
      <c r="J726" s="126"/>
      <c r="K726" s="126"/>
      <c r="L726" s="126"/>
      <c r="M726" s="126"/>
      <c r="N726" s="126"/>
      <c r="O726" s="126"/>
      <c r="P726" s="126"/>
      <c r="Q726" s="126"/>
      <c r="R726" s="126"/>
      <c r="S726" s="126"/>
      <c r="T726" s="126"/>
      <c r="U726" s="126"/>
      <c r="V726" s="126"/>
    </row>
    <row r="727" customHeight="1" spans="6:22">
      <c r="F727" s="126"/>
      <c r="G727" s="126"/>
      <c r="H727" s="126"/>
      <c r="I727" s="126"/>
      <c r="J727" s="126"/>
      <c r="K727" s="126"/>
      <c r="L727" s="126"/>
      <c r="M727" s="126"/>
      <c r="N727" s="126"/>
      <c r="O727" s="126"/>
      <c r="P727" s="126"/>
      <c r="Q727" s="126"/>
      <c r="R727" s="126"/>
      <c r="S727" s="126"/>
      <c r="T727" s="126"/>
      <c r="U727" s="126"/>
      <c r="V727" s="126"/>
    </row>
    <row r="728" customHeight="1" spans="6:22">
      <c r="F728" s="126"/>
      <c r="G728" s="126"/>
      <c r="H728" s="126"/>
      <c r="I728" s="126"/>
      <c r="J728" s="126"/>
      <c r="K728" s="126"/>
      <c r="L728" s="126"/>
      <c r="M728" s="126"/>
      <c r="N728" s="126"/>
      <c r="O728" s="126"/>
      <c r="P728" s="126"/>
      <c r="Q728" s="126"/>
      <c r="R728" s="126"/>
      <c r="S728" s="126"/>
      <c r="T728" s="126"/>
      <c r="U728" s="126"/>
      <c r="V728" s="126"/>
    </row>
    <row r="729" customHeight="1" spans="6:22">
      <c r="F729" s="126"/>
      <c r="G729" s="126"/>
      <c r="H729" s="126"/>
      <c r="I729" s="126"/>
      <c r="J729" s="126"/>
      <c r="K729" s="126"/>
      <c r="L729" s="126"/>
      <c r="M729" s="126"/>
      <c r="N729" s="126"/>
      <c r="O729" s="126"/>
      <c r="P729" s="126"/>
      <c r="Q729" s="126"/>
      <c r="R729" s="126"/>
      <c r="S729" s="126"/>
      <c r="T729" s="126"/>
      <c r="U729" s="126"/>
      <c r="V729" s="126"/>
    </row>
    <row r="730" customHeight="1" spans="6:22">
      <c r="F730" s="126"/>
      <c r="G730" s="126"/>
      <c r="H730" s="126"/>
      <c r="I730" s="126"/>
      <c r="J730" s="126"/>
      <c r="K730" s="126"/>
      <c r="L730" s="126"/>
      <c r="M730" s="126"/>
      <c r="N730" s="126"/>
      <c r="O730" s="126"/>
      <c r="P730" s="126"/>
      <c r="Q730" s="126"/>
      <c r="R730" s="126"/>
      <c r="S730" s="126"/>
      <c r="T730" s="126"/>
      <c r="U730" s="126"/>
      <c r="V730" s="126"/>
    </row>
    <row r="731" customHeight="1" spans="6:22">
      <c r="F731" s="126"/>
      <c r="G731" s="126"/>
      <c r="H731" s="126"/>
      <c r="I731" s="126"/>
      <c r="J731" s="126"/>
      <c r="K731" s="126"/>
      <c r="L731" s="126"/>
      <c r="M731" s="126"/>
      <c r="N731" s="126"/>
      <c r="O731" s="126"/>
      <c r="P731" s="126"/>
      <c r="Q731" s="126"/>
      <c r="R731" s="126"/>
      <c r="S731" s="126"/>
      <c r="T731" s="126"/>
      <c r="U731" s="126"/>
      <c r="V731" s="126"/>
    </row>
    <row r="732" customHeight="1" spans="6:22">
      <c r="F732" s="126"/>
      <c r="G732" s="126"/>
      <c r="H732" s="126"/>
      <c r="I732" s="126"/>
      <c r="J732" s="126"/>
      <c r="K732" s="126"/>
      <c r="L732" s="126"/>
      <c r="M732" s="126"/>
      <c r="N732" s="126"/>
      <c r="O732" s="126"/>
      <c r="P732" s="126"/>
      <c r="Q732" s="126"/>
      <c r="R732" s="126"/>
      <c r="S732" s="126"/>
      <c r="T732" s="126"/>
      <c r="U732" s="126"/>
      <c r="V732" s="126"/>
    </row>
    <row r="733" customHeight="1" spans="6:22">
      <c r="F733" s="126"/>
      <c r="G733" s="126"/>
      <c r="H733" s="126"/>
      <c r="I733" s="126"/>
      <c r="J733" s="126"/>
      <c r="K733" s="126"/>
      <c r="L733" s="126"/>
      <c r="M733" s="126"/>
      <c r="N733" s="126"/>
      <c r="O733" s="126"/>
      <c r="P733" s="126"/>
      <c r="Q733" s="126"/>
      <c r="R733" s="126"/>
      <c r="S733" s="126"/>
      <c r="T733" s="126"/>
      <c r="U733" s="126"/>
      <c r="V733" s="126"/>
    </row>
    <row r="734" customHeight="1" spans="6:22">
      <c r="F734" s="126"/>
      <c r="G734" s="126"/>
      <c r="H734" s="126"/>
      <c r="I734" s="126"/>
      <c r="J734" s="126"/>
      <c r="K734" s="126"/>
      <c r="L734" s="126"/>
      <c r="M734" s="126"/>
      <c r="N734" s="126"/>
      <c r="O734" s="126"/>
      <c r="P734" s="126"/>
      <c r="Q734" s="126"/>
      <c r="R734" s="126"/>
      <c r="S734" s="126"/>
      <c r="T734" s="126"/>
      <c r="U734" s="126"/>
      <c r="V734" s="126"/>
    </row>
    <row r="735" customHeight="1" spans="6:22">
      <c r="F735" s="126"/>
      <c r="G735" s="126"/>
      <c r="H735" s="126"/>
      <c r="I735" s="126"/>
      <c r="J735" s="126"/>
      <c r="K735" s="126"/>
      <c r="L735" s="126"/>
      <c r="M735" s="126"/>
      <c r="N735" s="126"/>
      <c r="O735" s="126"/>
      <c r="P735" s="126"/>
      <c r="Q735" s="126"/>
      <c r="R735" s="126"/>
      <c r="S735" s="126"/>
      <c r="T735" s="126"/>
      <c r="U735" s="126"/>
      <c r="V735" s="126"/>
    </row>
    <row r="736" customHeight="1" spans="6:22">
      <c r="F736" s="126"/>
      <c r="G736" s="126"/>
      <c r="H736" s="126"/>
      <c r="I736" s="126"/>
      <c r="J736" s="126"/>
      <c r="K736" s="126"/>
      <c r="L736" s="126"/>
      <c r="M736" s="126"/>
      <c r="N736" s="126"/>
      <c r="O736" s="126"/>
      <c r="P736" s="126"/>
      <c r="Q736" s="126"/>
      <c r="R736" s="126"/>
      <c r="S736" s="126"/>
      <c r="T736" s="126"/>
      <c r="U736" s="126"/>
      <c r="V736" s="126"/>
    </row>
    <row r="737" customHeight="1" spans="6:22">
      <c r="F737" s="126"/>
      <c r="G737" s="126"/>
      <c r="H737" s="126"/>
      <c r="I737" s="126"/>
      <c r="J737" s="126"/>
      <c r="K737" s="126"/>
      <c r="L737" s="126"/>
      <c r="M737" s="126"/>
      <c r="N737" s="126"/>
      <c r="O737" s="126"/>
      <c r="P737" s="126"/>
      <c r="Q737" s="126"/>
      <c r="R737" s="126"/>
      <c r="S737" s="126"/>
      <c r="T737" s="126"/>
      <c r="U737" s="126"/>
      <c r="V737" s="126"/>
    </row>
    <row r="738" customHeight="1" spans="6:22">
      <c r="F738" s="126"/>
      <c r="G738" s="126"/>
      <c r="H738" s="126"/>
      <c r="I738" s="126"/>
      <c r="J738" s="126"/>
      <c r="K738" s="126"/>
      <c r="L738" s="126"/>
      <c r="M738" s="126"/>
      <c r="N738" s="126"/>
      <c r="O738" s="126"/>
      <c r="P738" s="126"/>
      <c r="Q738" s="126"/>
      <c r="R738" s="126"/>
      <c r="S738" s="126"/>
      <c r="T738" s="126"/>
      <c r="U738" s="126"/>
      <c r="V738" s="126"/>
    </row>
    <row r="739" customHeight="1" spans="6:22">
      <c r="F739" s="126"/>
      <c r="G739" s="126"/>
      <c r="H739" s="126"/>
      <c r="I739" s="126"/>
      <c r="J739" s="126"/>
      <c r="K739" s="126"/>
      <c r="L739" s="126"/>
      <c r="M739" s="126"/>
      <c r="N739" s="126"/>
      <c r="O739" s="126"/>
      <c r="P739" s="126"/>
      <c r="Q739" s="126"/>
      <c r="R739" s="126"/>
      <c r="S739" s="126"/>
      <c r="T739" s="126"/>
      <c r="U739" s="126"/>
      <c r="V739" s="126"/>
    </row>
    <row r="740" customHeight="1" spans="6:22">
      <c r="F740" s="126"/>
      <c r="G740" s="126"/>
      <c r="H740" s="126"/>
      <c r="I740" s="126"/>
      <c r="J740" s="126"/>
      <c r="K740" s="126"/>
      <c r="L740" s="126"/>
      <c r="M740" s="126"/>
      <c r="N740" s="126"/>
      <c r="O740" s="126"/>
      <c r="P740" s="126"/>
      <c r="Q740" s="126"/>
      <c r="R740" s="126"/>
      <c r="S740" s="126"/>
      <c r="T740" s="126"/>
      <c r="U740" s="126"/>
      <c r="V740" s="126"/>
    </row>
    <row r="741" customHeight="1" spans="6:22">
      <c r="F741" s="126"/>
      <c r="G741" s="126"/>
      <c r="H741" s="126"/>
      <c r="I741" s="126"/>
      <c r="J741" s="126"/>
      <c r="K741" s="126"/>
      <c r="L741" s="126"/>
      <c r="M741" s="126"/>
      <c r="N741" s="126"/>
      <c r="O741" s="126"/>
      <c r="P741" s="126"/>
      <c r="Q741" s="126"/>
      <c r="R741" s="126"/>
      <c r="S741" s="126"/>
      <c r="T741" s="126"/>
      <c r="U741" s="126"/>
      <c r="V741" s="126"/>
    </row>
    <row r="742" customHeight="1" spans="6:22">
      <c r="F742" s="126"/>
      <c r="G742" s="126"/>
      <c r="H742" s="126"/>
      <c r="I742" s="126"/>
      <c r="J742" s="126"/>
      <c r="K742" s="126"/>
      <c r="L742" s="126"/>
      <c r="M742" s="126"/>
      <c r="N742" s="126"/>
      <c r="O742" s="126"/>
      <c r="P742" s="126"/>
      <c r="Q742" s="126"/>
      <c r="R742" s="126"/>
      <c r="S742" s="126"/>
      <c r="T742" s="126"/>
      <c r="U742" s="126"/>
      <c r="V742" s="126"/>
    </row>
    <row r="743" customHeight="1" spans="6:22">
      <c r="F743" s="126"/>
      <c r="G743" s="126"/>
      <c r="H743" s="126"/>
      <c r="I743" s="126"/>
      <c r="J743" s="126"/>
      <c r="K743" s="126"/>
      <c r="L743" s="126"/>
      <c r="M743" s="126"/>
      <c r="N743" s="126"/>
      <c r="O743" s="126"/>
      <c r="P743" s="126"/>
      <c r="Q743" s="126"/>
      <c r="R743" s="126"/>
      <c r="S743" s="126"/>
      <c r="T743" s="126"/>
      <c r="U743" s="126"/>
      <c r="V743" s="126"/>
    </row>
    <row r="744" customHeight="1" spans="6:22">
      <c r="F744" s="126"/>
      <c r="G744" s="126"/>
      <c r="H744" s="126"/>
      <c r="I744" s="126"/>
      <c r="J744" s="126"/>
      <c r="K744" s="126"/>
      <c r="L744" s="126"/>
      <c r="M744" s="126"/>
      <c r="N744" s="126"/>
      <c r="O744" s="126"/>
      <c r="P744" s="126"/>
      <c r="Q744" s="126"/>
      <c r="R744" s="126"/>
      <c r="S744" s="126"/>
      <c r="T744" s="126"/>
      <c r="U744" s="126"/>
      <c r="V744" s="126"/>
    </row>
    <row r="745" customHeight="1" spans="6:22">
      <c r="F745" s="126"/>
      <c r="G745" s="126"/>
      <c r="H745" s="126"/>
      <c r="I745" s="126"/>
      <c r="J745" s="126"/>
      <c r="K745" s="126"/>
      <c r="L745" s="126"/>
      <c r="M745" s="126"/>
      <c r="N745" s="126"/>
      <c r="O745" s="126"/>
      <c r="P745" s="126"/>
      <c r="Q745" s="126"/>
      <c r="R745" s="126"/>
      <c r="S745" s="126"/>
      <c r="T745" s="126"/>
      <c r="U745" s="126"/>
      <c r="V745" s="126"/>
    </row>
    <row r="746" customHeight="1" spans="6:22">
      <c r="F746" s="126"/>
      <c r="G746" s="126"/>
      <c r="H746" s="126"/>
      <c r="I746" s="126"/>
      <c r="J746" s="126"/>
      <c r="K746" s="126"/>
      <c r="L746" s="126"/>
      <c r="M746" s="126"/>
      <c r="N746" s="126"/>
      <c r="O746" s="126"/>
      <c r="P746" s="126"/>
      <c r="Q746" s="126"/>
      <c r="R746" s="126"/>
      <c r="S746" s="126"/>
      <c r="T746" s="126"/>
      <c r="U746" s="126"/>
      <c r="V746" s="126"/>
    </row>
    <row r="747" customHeight="1" spans="6:22">
      <c r="F747" s="126"/>
      <c r="G747" s="126"/>
      <c r="H747" s="126"/>
      <c r="I747" s="126"/>
      <c r="J747" s="126"/>
      <c r="K747" s="126"/>
      <c r="L747" s="126"/>
      <c r="M747" s="126"/>
      <c r="N747" s="126"/>
      <c r="O747" s="126"/>
      <c r="P747" s="126"/>
      <c r="Q747" s="126"/>
      <c r="R747" s="126"/>
      <c r="S747" s="126"/>
      <c r="T747" s="126"/>
      <c r="U747" s="126"/>
      <c r="V747" s="126"/>
    </row>
    <row r="748" customHeight="1" spans="6:22">
      <c r="F748" s="126"/>
      <c r="G748" s="126"/>
      <c r="H748" s="126"/>
      <c r="I748" s="126"/>
      <c r="J748" s="126"/>
      <c r="K748" s="126"/>
      <c r="L748" s="126"/>
      <c r="M748" s="126"/>
      <c r="N748" s="126"/>
      <c r="O748" s="126"/>
      <c r="P748" s="126"/>
      <c r="Q748" s="126"/>
      <c r="R748" s="126"/>
      <c r="S748" s="126"/>
      <c r="T748" s="126"/>
      <c r="U748" s="126"/>
      <c r="V748" s="126"/>
    </row>
    <row r="749" customHeight="1" spans="6:22">
      <c r="F749" s="126"/>
      <c r="G749" s="126"/>
      <c r="H749" s="126"/>
      <c r="I749" s="126"/>
      <c r="J749" s="126"/>
      <c r="K749" s="126"/>
      <c r="L749" s="126"/>
      <c r="M749" s="126"/>
      <c r="N749" s="126"/>
      <c r="O749" s="126"/>
      <c r="P749" s="126"/>
      <c r="Q749" s="126"/>
      <c r="R749" s="126"/>
      <c r="S749" s="126"/>
      <c r="T749" s="126"/>
      <c r="U749" s="126"/>
      <c r="V749" s="126"/>
    </row>
    <row r="750" customHeight="1" spans="6:22">
      <c r="F750" s="126"/>
      <c r="G750" s="126"/>
      <c r="H750" s="126"/>
      <c r="I750" s="126"/>
      <c r="J750" s="126"/>
      <c r="K750" s="126"/>
      <c r="L750" s="126"/>
      <c r="M750" s="126"/>
      <c r="N750" s="126"/>
      <c r="O750" s="126"/>
      <c r="P750" s="126"/>
      <c r="Q750" s="126"/>
      <c r="R750" s="126"/>
      <c r="S750" s="126"/>
      <c r="T750" s="126"/>
      <c r="U750" s="126"/>
      <c r="V750" s="126"/>
    </row>
    <row r="751" customHeight="1" spans="6:22">
      <c r="F751" s="126"/>
      <c r="G751" s="126"/>
      <c r="H751" s="126"/>
      <c r="I751" s="126"/>
      <c r="J751" s="126"/>
      <c r="K751" s="126"/>
      <c r="L751" s="126"/>
      <c r="M751" s="126"/>
      <c r="N751" s="126"/>
      <c r="O751" s="126"/>
      <c r="P751" s="126"/>
      <c r="Q751" s="126"/>
      <c r="R751" s="126"/>
      <c r="S751" s="126"/>
      <c r="T751" s="126"/>
      <c r="U751" s="126"/>
      <c r="V751" s="126"/>
    </row>
    <row r="752" customHeight="1" spans="6:22">
      <c r="F752" s="126"/>
      <c r="G752" s="126"/>
      <c r="H752" s="126"/>
      <c r="I752" s="126"/>
      <c r="J752" s="126"/>
      <c r="K752" s="126"/>
      <c r="L752" s="126"/>
      <c r="M752" s="126"/>
      <c r="N752" s="126"/>
      <c r="O752" s="126"/>
      <c r="P752" s="126"/>
      <c r="Q752" s="126"/>
      <c r="R752" s="126"/>
      <c r="S752" s="126"/>
      <c r="T752" s="126"/>
      <c r="U752" s="126"/>
      <c r="V752" s="126"/>
    </row>
    <row r="753" customHeight="1" spans="6:22">
      <c r="F753" s="126"/>
      <c r="G753" s="126"/>
      <c r="H753" s="126"/>
      <c r="I753" s="126"/>
      <c r="J753" s="126"/>
      <c r="K753" s="126"/>
      <c r="L753" s="126"/>
      <c r="M753" s="126"/>
      <c r="N753" s="126"/>
      <c r="O753" s="126"/>
      <c r="P753" s="126"/>
      <c r="Q753" s="126"/>
      <c r="R753" s="126"/>
      <c r="S753" s="126"/>
      <c r="T753" s="126"/>
      <c r="U753" s="126"/>
      <c r="V753" s="126"/>
    </row>
    <row r="754" customHeight="1" spans="6:22">
      <c r="F754" s="126"/>
      <c r="G754" s="126"/>
      <c r="H754" s="126"/>
      <c r="I754" s="126"/>
      <c r="J754" s="126"/>
      <c r="K754" s="126"/>
      <c r="L754" s="126"/>
      <c r="M754" s="126"/>
      <c r="N754" s="126"/>
      <c r="O754" s="126"/>
      <c r="P754" s="126"/>
      <c r="Q754" s="126"/>
      <c r="R754" s="126"/>
      <c r="S754" s="126"/>
      <c r="T754" s="126"/>
      <c r="U754" s="126"/>
      <c r="V754" s="126"/>
    </row>
    <row r="755" customHeight="1" spans="6:22">
      <c r="F755" s="126"/>
      <c r="G755" s="126"/>
      <c r="H755" s="126"/>
      <c r="I755" s="126"/>
      <c r="J755" s="126"/>
      <c r="K755" s="126"/>
      <c r="L755" s="126"/>
      <c r="M755" s="126"/>
      <c r="N755" s="126"/>
      <c r="O755" s="126"/>
      <c r="P755" s="126"/>
      <c r="Q755" s="126"/>
      <c r="R755" s="126"/>
      <c r="S755" s="126"/>
      <c r="T755" s="126"/>
      <c r="U755" s="126"/>
      <c r="V755" s="126"/>
    </row>
    <row r="756" customHeight="1" spans="6:22">
      <c r="F756" s="126"/>
      <c r="G756" s="126"/>
      <c r="H756" s="126"/>
      <c r="I756" s="126"/>
      <c r="J756" s="126"/>
      <c r="K756" s="126"/>
      <c r="L756" s="126"/>
      <c r="M756" s="126"/>
      <c r="N756" s="126"/>
      <c r="O756" s="126"/>
      <c r="P756" s="126"/>
      <c r="Q756" s="126"/>
      <c r="R756" s="126"/>
      <c r="S756" s="126"/>
      <c r="T756" s="126"/>
      <c r="U756" s="126"/>
      <c r="V756" s="126"/>
    </row>
    <row r="757" customHeight="1" spans="6:22">
      <c r="F757" s="126"/>
      <c r="G757" s="126"/>
      <c r="H757" s="126"/>
      <c r="I757" s="126"/>
      <c r="J757" s="126"/>
      <c r="K757" s="126"/>
      <c r="L757" s="126"/>
      <c r="M757" s="126"/>
      <c r="N757" s="126"/>
      <c r="O757" s="126"/>
      <c r="P757" s="126"/>
      <c r="Q757" s="126"/>
      <c r="R757" s="126"/>
      <c r="S757" s="126"/>
      <c r="T757" s="126"/>
      <c r="U757" s="126"/>
      <c r="V757" s="126"/>
    </row>
    <row r="758" customHeight="1" spans="6:22">
      <c r="F758" s="126"/>
      <c r="G758" s="126"/>
      <c r="H758" s="126"/>
      <c r="I758" s="126"/>
      <c r="J758" s="126"/>
      <c r="K758" s="126"/>
      <c r="L758" s="126"/>
      <c r="M758" s="126"/>
      <c r="N758" s="126"/>
      <c r="O758" s="126"/>
      <c r="P758" s="126"/>
      <c r="Q758" s="126"/>
      <c r="R758" s="126"/>
      <c r="S758" s="126"/>
      <c r="T758" s="126"/>
      <c r="U758" s="126"/>
      <c r="V758" s="126"/>
    </row>
    <row r="759" customHeight="1" spans="6:22">
      <c r="F759" s="126"/>
      <c r="G759" s="126"/>
      <c r="H759" s="126"/>
      <c r="I759" s="126"/>
      <c r="J759" s="126"/>
      <c r="K759" s="126"/>
      <c r="L759" s="126"/>
      <c r="M759" s="126"/>
      <c r="N759" s="126"/>
      <c r="O759" s="126"/>
      <c r="P759" s="126"/>
      <c r="Q759" s="126"/>
      <c r="R759" s="126"/>
      <c r="S759" s="126"/>
      <c r="T759" s="126"/>
      <c r="U759" s="126"/>
      <c r="V759" s="126"/>
    </row>
    <row r="760" customHeight="1" spans="6:22">
      <c r="F760" s="126"/>
      <c r="G760" s="126"/>
      <c r="H760" s="126"/>
      <c r="I760" s="126"/>
      <c r="J760" s="126"/>
      <c r="K760" s="126"/>
      <c r="L760" s="126"/>
      <c r="M760" s="126"/>
      <c r="N760" s="126"/>
      <c r="O760" s="126"/>
      <c r="P760" s="126"/>
      <c r="Q760" s="126"/>
      <c r="R760" s="126"/>
      <c r="S760" s="126"/>
      <c r="T760" s="126"/>
      <c r="U760" s="126"/>
      <c r="V760" s="126"/>
    </row>
    <row r="761" customHeight="1" spans="6:22">
      <c r="F761" s="126"/>
      <c r="G761" s="126"/>
      <c r="H761" s="126"/>
      <c r="I761" s="126"/>
      <c r="J761" s="126"/>
      <c r="K761" s="126"/>
      <c r="L761" s="126"/>
      <c r="M761" s="126"/>
      <c r="N761" s="126"/>
      <c r="O761" s="126"/>
      <c r="P761" s="126"/>
      <c r="Q761" s="126"/>
      <c r="R761" s="126"/>
      <c r="S761" s="126"/>
      <c r="T761" s="126"/>
      <c r="U761" s="126"/>
      <c r="V761" s="126"/>
    </row>
    <row r="762" customHeight="1" spans="6:22">
      <c r="F762" s="126"/>
      <c r="G762" s="126"/>
      <c r="H762" s="126"/>
      <c r="I762" s="126"/>
      <c r="J762" s="126"/>
      <c r="K762" s="126"/>
      <c r="L762" s="126"/>
      <c r="M762" s="126"/>
      <c r="N762" s="126"/>
      <c r="O762" s="126"/>
      <c r="P762" s="126"/>
      <c r="Q762" s="126"/>
      <c r="R762" s="126"/>
      <c r="S762" s="126"/>
      <c r="T762" s="126"/>
      <c r="U762" s="126"/>
      <c r="V762" s="126"/>
    </row>
    <row r="763" customHeight="1" spans="6:22">
      <c r="F763" s="126"/>
      <c r="G763" s="126"/>
      <c r="H763" s="126"/>
      <c r="I763" s="126"/>
      <c r="J763" s="126"/>
      <c r="K763" s="126"/>
      <c r="L763" s="126"/>
      <c r="M763" s="126"/>
      <c r="N763" s="126"/>
      <c r="O763" s="126"/>
      <c r="P763" s="126"/>
      <c r="Q763" s="126"/>
      <c r="R763" s="126"/>
      <c r="S763" s="126"/>
      <c r="T763" s="126"/>
      <c r="U763" s="126"/>
      <c r="V763" s="126"/>
    </row>
    <row r="764" customHeight="1" spans="6:22">
      <c r="F764" s="126"/>
      <c r="G764" s="126"/>
      <c r="H764" s="126"/>
      <c r="I764" s="126"/>
      <c r="J764" s="126"/>
      <c r="K764" s="126"/>
      <c r="L764" s="126"/>
      <c r="M764" s="126"/>
      <c r="N764" s="126"/>
      <c r="O764" s="126"/>
      <c r="P764" s="126"/>
      <c r="Q764" s="126"/>
      <c r="R764" s="126"/>
      <c r="S764" s="126"/>
      <c r="T764" s="126"/>
      <c r="U764" s="126"/>
      <c r="V764" s="126"/>
    </row>
    <row r="765" customHeight="1" spans="6:22">
      <c r="F765" s="126"/>
      <c r="G765" s="126"/>
      <c r="H765" s="126"/>
      <c r="I765" s="126"/>
      <c r="J765" s="126"/>
      <c r="K765" s="126"/>
      <c r="L765" s="126"/>
      <c r="M765" s="126"/>
      <c r="N765" s="126"/>
      <c r="O765" s="126"/>
      <c r="P765" s="126"/>
      <c r="Q765" s="126"/>
      <c r="R765" s="126"/>
      <c r="S765" s="126"/>
      <c r="T765" s="126"/>
      <c r="U765" s="126"/>
      <c r="V765" s="126"/>
    </row>
    <row r="766" customHeight="1" spans="6:22">
      <c r="F766" s="126"/>
      <c r="G766" s="126"/>
      <c r="H766" s="126"/>
      <c r="I766" s="126"/>
      <c r="J766" s="126"/>
      <c r="K766" s="126"/>
      <c r="L766" s="126"/>
      <c r="M766" s="126"/>
      <c r="N766" s="126"/>
      <c r="O766" s="126"/>
      <c r="P766" s="126"/>
      <c r="Q766" s="126"/>
      <c r="R766" s="126"/>
      <c r="S766" s="126"/>
      <c r="T766" s="126"/>
      <c r="U766" s="126"/>
      <c r="V766" s="126"/>
    </row>
    <row r="767" customHeight="1" spans="6:22">
      <c r="F767" s="126"/>
      <c r="G767" s="126"/>
      <c r="H767" s="126"/>
      <c r="I767" s="126"/>
      <c r="J767" s="126"/>
      <c r="K767" s="126"/>
      <c r="L767" s="126"/>
      <c r="M767" s="126"/>
      <c r="N767" s="126"/>
      <c r="O767" s="126"/>
      <c r="P767" s="126"/>
      <c r="Q767" s="126"/>
      <c r="R767" s="126"/>
      <c r="S767" s="126"/>
      <c r="T767" s="126"/>
      <c r="U767" s="126"/>
      <c r="V767" s="126"/>
    </row>
    <row r="768" customHeight="1" spans="6:22">
      <c r="F768" s="126"/>
      <c r="G768" s="126"/>
      <c r="H768" s="126"/>
      <c r="I768" s="126"/>
      <c r="J768" s="126"/>
      <c r="K768" s="126"/>
      <c r="L768" s="126"/>
      <c r="M768" s="126"/>
      <c r="N768" s="126"/>
      <c r="O768" s="126"/>
      <c r="P768" s="126"/>
      <c r="Q768" s="126"/>
      <c r="R768" s="126"/>
      <c r="S768" s="126"/>
      <c r="T768" s="126"/>
      <c r="U768" s="126"/>
      <c r="V768" s="126"/>
    </row>
    <row r="769" customHeight="1" spans="6:22">
      <c r="F769" s="126"/>
      <c r="G769" s="126"/>
      <c r="H769" s="126"/>
      <c r="I769" s="126"/>
      <c r="J769" s="126"/>
      <c r="K769" s="126"/>
      <c r="L769" s="126"/>
      <c r="M769" s="126"/>
      <c r="N769" s="126"/>
      <c r="O769" s="126"/>
      <c r="P769" s="126"/>
      <c r="Q769" s="126"/>
      <c r="R769" s="126"/>
      <c r="S769" s="126"/>
      <c r="T769" s="126"/>
      <c r="U769" s="126"/>
      <c r="V769" s="126"/>
    </row>
    <row r="770" customHeight="1" spans="6:22">
      <c r="F770" s="126"/>
      <c r="G770" s="126"/>
      <c r="H770" s="126"/>
      <c r="I770" s="126"/>
      <c r="J770" s="126"/>
      <c r="K770" s="126"/>
      <c r="L770" s="126"/>
      <c r="M770" s="126"/>
      <c r="N770" s="126"/>
      <c r="O770" s="126"/>
      <c r="P770" s="126"/>
      <c r="Q770" s="126"/>
      <c r="R770" s="126"/>
      <c r="S770" s="126"/>
      <c r="T770" s="126"/>
      <c r="U770" s="126"/>
      <c r="V770" s="126"/>
    </row>
    <row r="771" customHeight="1" spans="6:22">
      <c r="F771" s="126"/>
      <c r="G771" s="126"/>
      <c r="H771" s="126"/>
      <c r="I771" s="126"/>
      <c r="J771" s="126"/>
      <c r="K771" s="126"/>
      <c r="L771" s="126"/>
      <c r="M771" s="126"/>
      <c r="N771" s="126"/>
      <c r="O771" s="126"/>
      <c r="P771" s="126"/>
      <c r="Q771" s="126"/>
      <c r="R771" s="126"/>
      <c r="S771" s="126"/>
      <c r="T771" s="126"/>
      <c r="U771" s="126"/>
      <c r="V771" s="126"/>
    </row>
    <row r="772" customHeight="1" spans="6:22">
      <c r="F772" s="126"/>
      <c r="G772" s="126"/>
      <c r="H772" s="126"/>
      <c r="I772" s="126"/>
      <c r="J772" s="126"/>
      <c r="K772" s="126"/>
      <c r="L772" s="126"/>
      <c r="M772" s="126"/>
      <c r="N772" s="126"/>
      <c r="O772" s="126"/>
      <c r="P772" s="126"/>
      <c r="Q772" s="126"/>
      <c r="R772" s="126"/>
      <c r="S772" s="126"/>
      <c r="T772" s="126"/>
      <c r="U772" s="126"/>
      <c r="V772" s="126"/>
    </row>
    <row r="773" customHeight="1" spans="6:22">
      <c r="F773" s="126"/>
      <c r="G773" s="126"/>
      <c r="H773" s="126"/>
      <c r="I773" s="126"/>
      <c r="J773" s="126"/>
      <c r="K773" s="126"/>
      <c r="L773" s="126"/>
      <c r="M773" s="126"/>
      <c r="N773" s="126"/>
      <c r="O773" s="126"/>
      <c r="P773" s="126"/>
      <c r="Q773" s="126"/>
      <c r="R773" s="126"/>
      <c r="S773" s="126"/>
      <c r="T773" s="126"/>
      <c r="U773" s="126"/>
      <c r="V773" s="126"/>
    </row>
    <row r="774" customHeight="1" spans="6:22">
      <c r="F774" s="126"/>
      <c r="G774" s="126"/>
      <c r="H774" s="126"/>
      <c r="I774" s="126"/>
      <c r="J774" s="126"/>
      <c r="K774" s="126"/>
      <c r="L774" s="126"/>
      <c r="M774" s="126"/>
      <c r="N774" s="126"/>
      <c r="O774" s="126"/>
      <c r="P774" s="126"/>
      <c r="Q774" s="126"/>
      <c r="R774" s="126"/>
      <c r="S774" s="126"/>
      <c r="T774" s="126"/>
      <c r="U774" s="126"/>
      <c r="V774" s="126"/>
    </row>
    <row r="775" customHeight="1" spans="6:22">
      <c r="F775" s="126"/>
      <c r="G775" s="126"/>
      <c r="H775" s="126"/>
      <c r="I775" s="126"/>
      <c r="J775" s="126"/>
      <c r="K775" s="126"/>
      <c r="L775" s="126"/>
      <c r="M775" s="126"/>
      <c r="N775" s="126"/>
      <c r="O775" s="126"/>
      <c r="P775" s="126"/>
      <c r="Q775" s="126"/>
      <c r="R775" s="126"/>
      <c r="S775" s="126"/>
      <c r="T775" s="126"/>
      <c r="U775" s="126"/>
      <c r="V775" s="126"/>
    </row>
    <row r="776" customHeight="1" spans="6:22">
      <c r="F776" s="126"/>
      <c r="G776" s="126"/>
      <c r="H776" s="126"/>
      <c r="I776" s="126"/>
      <c r="J776" s="126"/>
      <c r="K776" s="126"/>
      <c r="L776" s="126"/>
      <c r="M776" s="126"/>
      <c r="N776" s="126"/>
      <c r="O776" s="126"/>
      <c r="P776" s="126"/>
      <c r="Q776" s="126"/>
      <c r="R776" s="126"/>
      <c r="S776" s="126"/>
      <c r="T776" s="126"/>
      <c r="U776" s="126"/>
      <c r="V776" s="126"/>
    </row>
    <row r="777" customHeight="1" spans="6:22">
      <c r="F777" s="126"/>
      <c r="G777" s="126"/>
      <c r="H777" s="126"/>
      <c r="I777" s="126"/>
      <c r="J777" s="126"/>
      <c r="K777" s="126"/>
      <c r="L777" s="126"/>
      <c r="M777" s="126"/>
      <c r="N777" s="126"/>
      <c r="O777" s="126"/>
      <c r="P777" s="126"/>
      <c r="Q777" s="126"/>
      <c r="R777" s="126"/>
      <c r="S777" s="126"/>
      <c r="T777" s="126"/>
      <c r="U777" s="126"/>
      <c r="V777" s="126"/>
    </row>
    <row r="778" customHeight="1" spans="6:22">
      <c r="F778" s="126"/>
      <c r="G778" s="126"/>
      <c r="H778" s="126"/>
      <c r="I778" s="126"/>
      <c r="J778" s="126"/>
      <c r="K778" s="126"/>
      <c r="L778" s="126"/>
      <c r="M778" s="126"/>
      <c r="N778" s="126"/>
      <c r="O778" s="126"/>
      <c r="P778" s="126"/>
      <c r="Q778" s="126"/>
      <c r="R778" s="126"/>
      <c r="S778" s="126"/>
      <c r="T778" s="126"/>
      <c r="U778" s="126"/>
      <c r="V778" s="126"/>
    </row>
    <row r="779" customHeight="1" spans="6:22">
      <c r="F779" s="126"/>
      <c r="G779" s="126"/>
      <c r="H779" s="126"/>
      <c r="I779" s="126"/>
      <c r="J779" s="126"/>
      <c r="K779" s="126"/>
      <c r="L779" s="126"/>
      <c r="M779" s="126"/>
      <c r="N779" s="126"/>
      <c r="O779" s="126"/>
      <c r="P779" s="126"/>
      <c r="Q779" s="126"/>
      <c r="R779" s="126"/>
      <c r="S779" s="126"/>
      <c r="T779" s="126"/>
      <c r="U779" s="126"/>
      <c r="V779" s="126"/>
    </row>
    <row r="780" customHeight="1" spans="6:22">
      <c r="F780" s="126"/>
      <c r="G780" s="126"/>
      <c r="H780" s="126"/>
      <c r="I780" s="126"/>
      <c r="J780" s="126"/>
      <c r="K780" s="126"/>
      <c r="L780" s="126"/>
      <c r="M780" s="126"/>
      <c r="N780" s="126"/>
      <c r="O780" s="126"/>
      <c r="P780" s="126"/>
      <c r="Q780" s="126"/>
      <c r="R780" s="126"/>
      <c r="S780" s="126"/>
      <c r="T780" s="126"/>
      <c r="U780" s="126"/>
      <c r="V780" s="126"/>
    </row>
    <row r="781" customHeight="1" spans="6:22">
      <c r="F781" s="126"/>
      <c r="G781" s="126"/>
      <c r="H781" s="126"/>
      <c r="I781" s="126"/>
      <c r="J781" s="126"/>
      <c r="K781" s="126"/>
      <c r="L781" s="126"/>
      <c r="M781" s="126"/>
      <c r="N781" s="126"/>
      <c r="O781" s="126"/>
      <c r="P781" s="126"/>
      <c r="Q781" s="126"/>
      <c r="R781" s="126"/>
      <c r="S781" s="126"/>
      <c r="T781" s="126"/>
      <c r="U781" s="126"/>
      <c r="V781" s="126"/>
    </row>
    <row r="782" customHeight="1" spans="6:22">
      <c r="F782" s="126"/>
      <c r="G782" s="126"/>
      <c r="H782" s="126"/>
      <c r="I782" s="126"/>
      <c r="J782" s="126"/>
      <c r="K782" s="126"/>
      <c r="L782" s="126"/>
      <c r="M782" s="126"/>
      <c r="N782" s="126"/>
      <c r="O782" s="126"/>
      <c r="P782" s="126"/>
      <c r="Q782" s="126"/>
      <c r="R782" s="126"/>
      <c r="S782" s="126"/>
      <c r="T782" s="126"/>
      <c r="U782" s="126"/>
      <c r="V782" s="126"/>
    </row>
    <row r="783" customHeight="1" spans="6:22">
      <c r="F783" s="126"/>
      <c r="G783" s="126"/>
      <c r="H783" s="126"/>
      <c r="I783" s="126"/>
      <c r="J783" s="126"/>
      <c r="K783" s="126"/>
      <c r="L783" s="126"/>
      <c r="M783" s="126"/>
      <c r="N783" s="126"/>
      <c r="O783" s="126"/>
      <c r="P783" s="126"/>
      <c r="Q783" s="126"/>
      <c r="R783" s="126"/>
      <c r="S783" s="126"/>
      <c r="T783" s="126"/>
      <c r="U783" s="126"/>
      <c r="V783" s="126"/>
    </row>
    <row r="784" customHeight="1" spans="6:22">
      <c r="F784" s="126"/>
      <c r="G784" s="126"/>
      <c r="H784" s="126"/>
      <c r="I784" s="126"/>
      <c r="J784" s="126"/>
      <c r="K784" s="126"/>
      <c r="L784" s="126"/>
      <c r="M784" s="126"/>
      <c r="N784" s="126"/>
      <c r="O784" s="126"/>
      <c r="P784" s="126"/>
      <c r="Q784" s="126"/>
      <c r="R784" s="126"/>
      <c r="S784" s="126"/>
      <c r="T784" s="126"/>
      <c r="U784" s="126"/>
      <c r="V784" s="126"/>
    </row>
    <row r="785" customHeight="1" spans="6:22">
      <c r="F785" s="126"/>
      <c r="G785" s="126"/>
      <c r="H785" s="126"/>
      <c r="I785" s="126"/>
      <c r="J785" s="126"/>
      <c r="K785" s="126"/>
      <c r="L785" s="126"/>
      <c r="M785" s="126"/>
      <c r="N785" s="126"/>
      <c r="O785" s="126"/>
      <c r="P785" s="126"/>
      <c r="Q785" s="126"/>
      <c r="R785" s="126"/>
      <c r="S785" s="126"/>
      <c r="T785" s="126"/>
      <c r="U785" s="126"/>
      <c r="V785" s="126"/>
    </row>
    <row r="786" customHeight="1" spans="6:22">
      <c r="F786" s="126"/>
      <c r="G786" s="126"/>
      <c r="H786" s="126"/>
      <c r="I786" s="126"/>
      <c r="J786" s="126"/>
      <c r="K786" s="126"/>
      <c r="L786" s="126"/>
      <c r="M786" s="126"/>
      <c r="N786" s="126"/>
      <c r="O786" s="126"/>
      <c r="P786" s="126"/>
      <c r="Q786" s="126"/>
      <c r="R786" s="126"/>
      <c r="S786" s="126"/>
      <c r="T786" s="126"/>
      <c r="U786" s="126"/>
      <c r="V786" s="126"/>
    </row>
    <row r="787" customHeight="1" spans="6:22">
      <c r="F787" s="126"/>
      <c r="G787" s="126"/>
      <c r="H787" s="126"/>
      <c r="I787" s="126"/>
      <c r="J787" s="126"/>
      <c r="K787" s="126"/>
      <c r="L787" s="126"/>
      <c r="M787" s="126"/>
      <c r="N787" s="126"/>
      <c r="O787" s="126"/>
      <c r="P787" s="126"/>
      <c r="Q787" s="126"/>
      <c r="R787" s="126"/>
      <c r="S787" s="126"/>
      <c r="T787" s="126"/>
      <c r="U787" s="126"/>
      <c r="V787" s="126"/>
    </row>
    <row r="788" customHeight="1" spans="6:22">
      <c r="F788" s="126"/>
      <c r="G788" s="126"/>
      <c r="H788" s="126"/>
      <c r="I788" s="126"/>
      <c r="J788" s="126"/>
      <c r="K788" s="126"/>
      <c r="L788" s="126"/>
      <c r="M788" s="126"/>
      <c r="N788" s="126"/>
      <c r="O788" s="126"/>
      <c r="P788" s="126"/>
      <c r="Q788" s="126"/>
      <c r="R788" s="126"/>
      <c r="S788" s="126"/>
      <c r="T788" s="126"/>
      <c r="U788" s="126"/>
      <c r="V788" s="126"/>
    </row>
    <row r="789" customHeight="1" spans="6:22">
      <c r="F789" s="126"/>
      <c r="G789" s="126"/>
      <c r="H789" s="126"/>
      <c r="I789" s="126"/>
      <c r="J789" s="126"/>
      <c r="K789" s="126"/>
      <c r="L789" s="126"/>
      <c r="M789" s="126"/>
      <c r="N789" s="126"/>
      <c r="O789" s="126"/>
      <c r="P789" s="126"/>
      <c r="Q789" s="126"/>
      <c r="R789" s="126"/>
      <c r="S789" s="126"/>
      <c r="T789" s="126"/>
      <c r="U789" s="126"/>
      <c r="V789" s="126"/>
    </row>
    <row r="790" customHeight="1" spans="6:22">
      <c r="F790" s="126"/>
      <c r="G790" s="126"/>
      <c r="H790" s="126"/>
      <c r="I790" s="126"/>
      <c r="J790" s="126"/>
      <c r="K790" s="126"/>
      <c r="L790" s="126"/>
      <c r="M790" s="126"/>
      <c r="N790" s="126"/>
      <c r="O790" s="126"/>
      <c r="P790" s="126"/>
      <c r="Q790" s="126"/>
      <c r="R790" s="126"/>
      <c r="S790" s="126"/>
      <c r="T790" s="126"/>
      <c r="U790" s="126"/>
      <c r="V790" s="126"/>
    </row>
    <row r="791" customHeight="1" spans="6:22">
      <c r="F791" s="126"/>
      <c r="G791" s="126"/>
      <c r="H791" s="126"/>
      <c r="I791" s="126"/>
      <c r="J791" s="126"/>
      <c r="K791" s="126"/>
      <c r="L791" s="126"/>
      <c r="M791" s="126"/>
      <c r="N791" s="126"/>
      <c r="O791" s="126"/>
      <c r="P791" s="126"/>
      <c r="Q791" s="126"/>
      <c r="R791" s="126"/>
      <c r="S791" s="126"/>
      <c r="T791" s="126"/>
      <c r="U791" s="126"/>
      <c r="V791" s="126"/>
    </row>
    <row r="792" customHeight="1" spans="6:22">
      <c r="F792" s="126"/>
      <c r="G792" s="126"/>
      <c r="H792" s="126"/>
      <c r="I792" s="126"/>
      <c r="J792" s="126"/>
      <c r="K792" s="126"/>
      <c r="L792" s="126"/>
      <c r="M792" s="126"/>
      <c r="N792" s="126"/>
      <c r="O792" s="126"/>
      <c r="P792" s="126"/>
      <c r="Q792" s="126"/>
      <c r="R792" s="126"/>
      <c r="S792" s="126"/>
      <c r="T792" s="126"/>
      <c r="U792" s="126"/>
      <c r="V792" s="126"/>
    </row>
    <row r="793" customHeight="1" spans="6:22">
      <c r="F793" s="126"/>
      <c r="G793" s="126"/>
      <c r="H793" s="126"/>
      <c r="I793" s="126"/>
      <c r="J793" s="126"/>
      <c r="K793" s="126"/>
      <c r="L793" s="126"/>
      <c r="M793" s="126"/>
      <c r="N793" s="126"/>
      <c r="O793" s="126"/>
      <c r="P793" s="126"/>
      <c r="Q793" s="126"/>
      <c r="R793" s="126"/>
      <c r="S793" s="126"/>
      <c r="T793" s="126"/>
      <c r="U793" s="126"/>
      <c r="V793" s="126"/>
    </row>
    <row r="794" customHeight="1" spans="6:22">
      <c r="F794" s="126"/>
      <c r="G794" s="126"/>
      <c r="H794" s="126"/>
      <c r="I794" s="126"/>
      <c r="J794" s="126"/>
      <c r="K794" s="126"/>
      <c r="L794" s="126"/>
      <c r="M794" s="126"/>
      <c r="N794" s="126"/>
      <c r="O794" s="126"/>
      <c r="P794" s="126"/>
      <c r="Q794" s="126"/>
      <c r="R794" s="126"/>
      <c r="S794" s="126"/>
      <c r="T794" s="126"/>
      <c r="U794" s="126"/>
      <c r="V794" s="126"/>
    </row>
    <row r="795" customHeight="1" spans="6:22">
      <c r="F795" s="126"/>
      <c r="G795" s="126"/>
      <c r="H795" s="126"/>
      <c r="I795" s="126"/>
      <c r="J795" s="126"/>
      <c r="K795" s="126"/>
      <c r="L795" s="126"/>
      <c r="M795" s="126"/>
      <c r="N795" s="126"/>
      <c r="O795" s="126"/>
      <c r="P795" s="126"/>
      <c r="Q795" s="126"/>
      <c r="R795" s="126"/>
      <c r="S795" s="126"/>
      <c r="T795" s="126"/>
      <c r="U795" s="126"/>
      <c r="V795" s="126"/>
    </row>
    <row r="796" customHeight="1" spans="6:22">
      <c r="F796" s="126"/>
      <c r="G796" s="126"/>
      <c r="H796" s="126"/>
      <c r="I796" s="126"/>
      <c r="J796" s="126"/>
      <c r="K796" s="126"/>
      <c r="L796" s="126"/>
      <c r="M796" s="126"/>
      <c r="N796" s="126"/>
      <c r="O796" s="126"/>
      <c r="P796" s="126"/>
      <c r="Q796" s="126"/>
      <c r="R796" s="126"/>
      <c r="S796" s="126"/>
      <c r="T796" s="126"/>
      <c r="U796" s="126"/>
      <c r="V796" s="126"/>
    </row>
    <row r="797" customHeight="1" spans="6:22">
      <c r="F797" s="126"/>
      <c r="G797" s="126"/>
      <c r="H797" s="126"/>
      <c r="I797" s="126"/>
      <c r="J797" s="126"/>
      <c r="K797" s="126"/>
      <c r="L797" s="126"/>
      <c r="M797" s="126"/>
      <c r="N797" s="126"/>
      <c r="O797" s="126"/>
      <c r="P797" s="126"/>
      <c r="Q797" s="126"/>
      <c r="R797" s="126"/>
      <c r="S797" s="126"/>
      <c r="T797" s="126"/>
      <c r="U797" s="126"/>
      <c r="V797" s="126"/>
    </row>
    <row r="798" customHeight="1" spans="6:22">
      <c r="F798" s="126"/>
      <c r="G798" s="126"/>
      <c r="H798" s="126"/>
      <c r="I798" s="126"/>
      <c r="J798" s="126"/>
      <c r="K798" s="126"/>
      <c r="L798" s="126"/>
      <c r="M798" s="126"/>
      <c r="N798" s="126"/>
      <c r="O798" s="126"/>
      <c r="P798" s="126"/>
      <c r="Q798" s="126"/>
      <c r="R798" s="126"/>
      <c r="S798" s="126"/>
      <c r="T798" s="126"/>
      <c r="U798" s="126"/>
      <c r="V798" s="126"/>
    </row>
    <row r="799" customHeight="1" spans="6:22">
      <c r="F799" s="126"/>
      <c r="G799" s="126"/>
      <c r="H799" s="126"/>
      <c r="I799" s="126"/>
      <c r="J799" s="126"/>
      <c r="K799" s="126"/>
      <c r="L799" s="126"/>
      <c r="M799" s="126"/>
      <c r="N799" s="126"/>
      <c r="O799" s="126"/>
      <c r="P799" s="126"/>
      <c r="Q799" s="126"/>
      <c r="R799" s="126"/>
      <c r="S799" s="126"/>
      <c r="T799" s="126"/>
      <c r="U799" s="126"/>
      <c r="V799" s="126"/>
    </row>
    <row r="800" customHeight="1" spans="6:22">
      <c r="F800" s="126"/>
      <c r="G800" s="126"/>
      <c r="H800" s="126"/>
      <c r="I800" s="126"/>
      <c r="J800" s="126"/>
      <c r="K800" s="126"/>
      <c r="L800" s="126"/>
      <c r="M800" s="126"/>
      <c r="N800" s="126"/>
      <c r="O800" s="126"/>
      <c r="P800" s="126"/>
      <c r="Q800" s="126"/>
      <c r="R800" s="126"/>
      <c r="S800" s="126"/>
      <c r="T800" s="126"/>
      <c r="U800" s="126"/>
      <c r="V800" s="126"/>
    </row>
    <row r="801" customHeight="1" spans="6:22">
      <c r="F801" s="126"/>
      <c r="G801" s="126"/>
      <c r="H801" s="126"/>
      <c r="I801" s="126"/>
      <c r="J801" s="126"/>
      <c r="K801" s="126"/>
      <c r="L801" s="126"/>
      <c r="M801" s="126"/>
      <c r="N801" s="126"/>
      <c r="O801" s="126"/>
      <c r="P801" s="126"/>
      <c r="Q801" s="126"/>
      <c r="R801" s="126"/>
      <c r="S801" s="126"/>
      <c r="T801" s="126"/>
      <c r="U801" s="126"/>
      <c r="V801" s="126"/>
    </row>
    <row r="802" customHeight="1" spans="6:22">
      <c r="F802" s="126"/>
      <c r="G802" s="126"/>
      <c r="H802" s="126"/>
      <c r="I802" s="126"/>
      <c r="J802" s="126"/>
      <c r="K802" s="126"/>
      <c r="L802" s="126"/>
      <c r="M802" s="126"/>
      <c r="N802" s="126"/>
      <c r="O802" s="126"/>
      <c r="P802" s="126"/>
      <c r="Q802" s="126"/>
      <c r="R802" s="126"/>
      <c r="S802" s="126"/>
      <c r="T802" s="126"/>
      <c r="U802" s="126"/>
      <c r="V802" s="126"/>
    </row>
    <row r="803" customHeight="1" spans="6:22">
      <c r="F803" s="126"/>
      <c r="G803" s="126"/>
      <c r="H803" s="126"/>
      <c r="I803" s="126"/>
      <c r="J803" s="126"/>
      <c r="K803" s="126"/>
      <c r="L803" s="126"/>
      <c r="M803" s="126"/>
      <c r="N803" s="126"/>
      <c r="O803" s="126"/>
      <c r="P803" s="126"/>
      <c r="Q803" s="126"/>
      <c r="R803" s="126"/>
      <c r="S803" s="126"/>
      <c r="T803" s="126"/>
      <c r="U803" s="126"/>
      <c r="V803" s="126"/>
    </row>
    <row r="804" customHeight="1" spans="6:22">
      <c r="F804" s="126"/>
      <c r="G804" s="126"/>
      <c r="H804" s="126"/>
      <c r="I804" s="126"/>
      <c r="J804" s="126"/>
      <c r="K804" s="126"/>
      <c r="L804" s="126"/>
      <c r="M804" s="126"/>
      <c r="N804" s="126"/>
      <c r="O804" s="126"/>
      <c r="P804" s="126"/>
      <c r="Q804" s="126"/>
      <c r="R804" s="126"/>
      <c r="S804" s="126"/>
      <c r="T804" s="126"/>
      <c r="U804" s="126"/>
      <c r="V804" s="126"/>
    </row>
    <row r="805" customHeight="1" spans="6:22">
      <c r="F805" s="126"/>
      <c r="G805" s="126"/>
      <c r="H805" s="126"/>
      <c r="I805" s="126"/>
      <c r="J805" s="126"/>
      <c r="K805" s="126"/>
      <c r="L805" s="126"/>
      <c r="M805" s="126"/>
      <c r="N805" s="126"/>
      <c r="O805" s="126"/>
      <c r="P805" s="126"/>
      <c r="Q805" s="126"/>
      <c r="R805" s="126"/>
      <c r="S805" s="126"/>
      <c r="T805" s="126"/>
      <c r="U805" s="126"/>
      <c r="V805" s="126"/>
    </row>
    <row r="806" customHeight="1" spans="6:22">
      <c r="F806" s="126"/>
      <c r="G806" s="126"/>
      <c r="H806" s="126"/>
      <c r="I806" s="126"/>
      <c r="J806" s="126"/>
      <c r="K806" s="126"/>
      <c r="L806" s="126"/>
      <c r="M806" s="126"/>
      <c r="N806" s="126"/>
      <c r="O806" s="126"/>
      <c r="P806" s="126"/>
      <c r="Q806" s="126"/>
      <c r="R806" s="126"/>
      <c r="S806" s="126"/>
      <c r="T806" s="126"/>
      <c r="U806" s="126"/>
      <c r="V806" s="126"/>
    </row>
    <row r="807" customHeight="1" spans="6:22">
      <c r="F807" s="126"/>
      <c r="G807" s="126"/>
      <c r="H807" s="126"/>
      <c r="I807" s="126"/>
      <c r="J807" s="126"/>
      <c r="K807" s="126"/>
      <c r="L807" s="126"/>
      <c r="M807" s="126"/>
      <c r="N807" s="126"/>
      <c r="O807" s="126"/>
      <c r="P807" s="126"/>
      <c r="Q807" s="126"/>
      <c r="R807" s="126"/>
      <c r="S807" s="126"/>
      <c r="T807" s="126"/>
      <c r="U807" s="126"/>
      <c r="V807" s="126"/>
    </row>
    <row r="808" customHeight="1" spans="6:22">
      <c r="F808" s="126"/>
      <c r="G808" s="126"/>
      <c r="H808" s="126"/>
      <c r="I808" s="126"/>
      <c r="J808" s="126"/>
      <c r="K808" s="126"/>
      <c r="L808" s="126"/>
      <c r="M808" s="126"/>
      <c r="N808" s="126"/>
      <c r="O808" s="126"/>
      <c r="P808" s="126"/>
      <c r="Q808" s="126"/>
      <c r="R808" s="126"/>
      <c r="S808" s="126"/>
      <c r="T808" s="126"/>
      <c r="U808" s="126"/>
      <c r="V808" s="126"/>
    </row>
    <row r="809" customHeight="1" spans="6:22">
      <c r="F809" s="126"/>
      <c r="G809" s="126"/>
      <c r="H809" s="126"/>
      <c r="I809" s="126"/>
      <c r="J809" s="126"/>
      <c r="K809" s="126"/>
      <c r="L809" s="126"/>
      <c r="M809" s="126"/>
      <c r="N809" s="126"/>
      <c r="O809" s="126"/>
      <c r="P809" s="126"/>
      <c r="Q809" s="126"/>
      <c r="R809" s="126"/>
      <c r="S809" s="126"/>
      <c r="T809" s="126"/>
      <c r="U809" s="126"/>
      <c r="V809" s="126"/>
    </row>
    <row r="810" customHeight="1" spans="6:22">
      <c r="F810" s="126"/>
      <c r="G810" s="126"/>
      <c r="H810" s="126"/>
      <c r="I810" s="126"/>
      <c r="J810" s="126"/>
      <c r="K810" s="126"/>
      <c r="L810" s="126"/>
      <c r="M810" s="126"/>
      <c r="N810" s="126"/>
      <c r="O810" s="126"/>
      <c r="P810" s="126"/>
      <c r="Q810" s="126"/>
      <c r="R810" s="126"/>
      <c r="S810" s="126"/>
      <c r="T810" s="126"/>
      <c r="U810" s="126"/>
      <c r="V810" s="126"/>
    </row>
    <row r="811" customHeight="1" spans="6:22">
      <c r="F811" s="126"/>
      <c r="G811" s="126"/>
      <c r="H811" s="126"/>
      <c r="I811" s="126"/>
      <c r="J811" s="126"/>
      <c r="K811" s="126"/>
      <c r="L811" s="126"/>
      <c r="M811" s="126"/>
      <c r="N811" s="126"/>
      <c r="O811" s="126"/>
      <c r="P811" s="126"/>
      <c r="Q811" s="126"/>
      <c r="R811" s="126"/>
      <c r="S811" s="126"/>
      <c r="T811" s="126"/>
      <c r="U811" s="126"/>
      <c r="V811" s="126"/>
    </row>
    <row r="812" customHeight="1" spans="6:22">
      <c r="F812" s="126"/>
      <c r="G812" s="126"/>
      <c r="H812" s="126"/>
      <c r="I812" s="126"/>
      <c r="J812" s="126"/>
      <c r="K812" s="126"/>
      <c r="L812" s="126"/>
      <c r="M812" s="126"/>
      <c r="N812" s="126"/>
      <c r="O812" s="126"/>
      <c r="P812" s="126"/>
      <c r="Q812" s="126"/>
      <c r="R812" s="126"/>
      <c r="S812" s="126"/>
      <c r="T812" s="126"/>
      <c r="U812" s="126"/>
      <c r="V812" s="126"/>
    </row>
    <row r="813" customHeight="1" spans="6:22">
      <c r="F813" s="126"/>
      <c r="G813" s="126"/>
      <c r="H813" s="126"/>
      <c r="I813" s="126"/>
      <c r="J813" s="126"/>
      <c r="K813" s="126"/>
      <c r="L813" s="126"/>
      <c r="M813" s="126"/>
      <c r="N813" s="126"/>
      <c r="O813" s="126"/>
      <c r="P813" s="126"/>
      <c r="Q813" s="126"/>
      <c r="R813" s="126"/>
      <c r="S813" s="126"/>
      <c r="T813" s="126"/>
      <c r="U813" s="126"/>
      <c r="V813" s="126"/>
    </row>
    <row r="814" customHeight="1" spans="6:22">
      <c r="F814" s="126"/>
      <c r="G814" s="126"/>
      <c r="H814" s="126"/>
      <c r="I814" s="126"/>
      <c r="J814" s="126"/>
      <c r="K814" s="126"/>
      <c r="L814" s="126"/>
      <c r="M814" s="126"/>
      <c r="N814" s="126"/>
      <c r="O814" s="126"/>
      <c r="P814" s="126"/>
      <c r="Q814" s="126"/>
      <c r="R814" s="126"/>
      <c r="S814" s="126"/>
      <c r="T814" s="126"/>
      <c r="U814" s="126"/>
      <c r="V814" s="126"/>
    </row>
    <row r="815" customHeight="1" spans="6:22">
      <c r="F815" s="126"/>
      <c r="G815" s="126"/>
      <c r="H815" s="126"/>
      <c r="I815" s="126"/>
      <c r="J815" s="126"/>
      <c r="K815" s="126"/>
      <c r="L815" s="126"/>
      <c r="M815" s="126"/>
      <c r="N815" s="126"/>
      <c r="O815" s="126"/>
      <c r="P815" s="126"/>
      <c r="Q815" s="126"/>
      <c r="R815" s="126"/>
      <c r="S815" s="126"/>
      <c r="T815" s="126"/>
      <c r="U815" s="126"/>
      <c r="V815" s="126"/>
    </row>
    <row r="816" customHeight="1" spans="6:22">
      <c r="F816" s="126"/>
      <c r="G816" s="126"/>
      <c r="H816" s="126"/>
      <c r="I816" s="126"/>
      <c r="J816" s="126"/>
      <c r="K816" s="126"/>
      <c r="L816" s="126"/>
      <c r="M816" s="126"/>
      <c r="N816" s="126"/>
      <c r="O816" s="126"/>
      <c r="P816" s="126"/>
      <c r="Q816" s="126"/>
      <c r="R816" s="126"/>
      <c r="S816" s="126"/>
      <c r="T816" s="126"/>
      <c r="U816" s="126"/>
      <c r="V816" s="126"/>
    </row>
    <row r="817" customHeight="1" spans="6:22">
      <c r="F817" s="126"/>
      <c r="G817" s="126"/>
      <c r="H817" s="126"/>
      <c r="I817" s="126"/>
      <c r="J817" s="126"/>
      <c r="K817" s="126"/>
      <c r="L817" s="126"/>
      <c r="M817" s="126"/>
      <c r="N817" s="126"/>
      <c r="O817" s="126"/>
      <c r="P817" s="126"/>
      <c r="Q817" s="126"/>
      <c r="R817" s="126"/>
      <c r="S817" s="126"/>
      <c r="T817" s="126"/>
      <c r="U817" s="126"/>
      <c r="V817" s="126"/>
    </row>
    <row r="818" customHeight="1" spans="6:22">
      <c r="F818" s="126"/>
      <c r="G818" s="126"/>
      <c r="H818" s="126"/>
      <c r="I818" s="126"/>
      <c r="J818" s="126"/>
      <c r="K818" s="126"/>
      <c r="L818" s="126"/>
      <c r="M818" s="126"/>
      <c r="N818" s="126"/>
      <c r="O818" s="126"/>
      <c r="P818" s="126"/>
      <c r="Q818" s="126"/>
      <c r="R818" s="126"/>
      <c r="S818" s="126"/>
      <c r="T818" s="126"/>
      <c r="U818" s="126"/>
      <c r="V818" s="126"/>
    </row>
    <row r="819" customHeight="1" spans="6:22">
      <c r="F819" s="126"/>
      <c r="G819" s="126"/>
      <c r="H819" s="126"/>
      <c r="I819" s="126"/>
      <c r="J819" s="126"/>
      <c r="K819" s="126"/>
      <c r="L819" s="126"/>
      <c r="M819" s="126"/>
      <c r="N819" s="126"/>
      <c r="O819" s="126"/>
      <c r="P819" s="126"/>
      <c r="Q819" s="126"/>
      <c r="R819" s="126"/>
      <c r="S819" s="126"/>
      <c r="T819" s="126"/>
      <c r="U819" s="126"/>
      <c r="V819" s="126"/>
    </row>
    <row r="820" customHeight="1" spans="6:22">
      <c r="F820" s="126"/>
      <c r="G820" s="126"/>
      <c r="H820" s="126"/>
      <c r="I820" s="126"/>
      <c r="J820" s="126"/>
      <c r="K820" s="126"/>
      <c r="L820" s="126"/>
      <c r="M820" s="126"/>
      <c r="N820" s="126"/>
      <c r="O820" s="126"/>
      <c r="P820" s="126"/>
      <c r="Q820" s="126"/>
      <c r="R820" s="126"/>
      <c r="S820" s="126"/>
      <c r="T820" s="126"/>
      <c r="U820" s="126"/>
      <c r="V820" s="126"/>
    </row>
    <row r="821" customHeight="1" spans="6:22">
      <c r="F821" s="126"/>
      <c r="G821" s="126"/>
      <c r="H821" s="126"/>
      <c r="I821" s="126"/>
      <c r="J821" s="126"/>
      <c r="K821" s="126"/>
      <c r="L821" s="126"/>
      <c r="M821" s="126"/>
      <c r="N821" s="126"/>
      <c r="O821" s="126"/>
      <c r="P821" s="126"/>
      <c r="Q821" s="126"/>
      <c r="R821" s="126"/>
      <c r="S821" s="126"/>
      <c r="T821" s="126"/>
      <c r="U821" s="126"/>
      <c r="V821" s="126"/>
    </row>
    <row r="822" customHeight="1" spans="6:22">
      <c r="F822" s="126"/>
      <c r="G822" s="126"/>
      <c r="H822" s="126"/>
      <c r="I822" s="126"/>
      <c r="J822" s="126"/>
      <c r="K822" s="126"/>
      <c r="L822" s="126"/>
      <c r="M822" s="126"/>
      <c r="N822" s="126"/>
      <c r="O822" s="126"/>
      <c r="P822" s="126"/>
      <c r="Q822" s="126"/>
      <c r="R822" s="126"/>
      <c r="S822" s="126"/>
      <c r="T822" s="126"/>
      <c r="U822" s="126"/>
      <c r="V822" s="126"/>
    </row>
    <row r="823" customHeight="1" spans="6:22">
      <c r="F823" s="126"/>
      <c r="G823" s="126"/>
      <c r="H823" s="126"/>
      <c r="I823" s="126"/>
      <c r="J823" s="126"/>
      <c r="K823" s="126"/>
      <c r="L823" s="126"/>
      <c r="M823" s="126"/>
      <c r="N823" s="126"/>
      <c r="O823" s="126"/>
      <c r="P823" s="126"/>
      <c r="Q823" s="126"/>
      <c r="R823" s="126"/>
      <c r="S823" s="126"/>
      <c r="T823" s="126"/>
      <c r="U823" s="126"/>
      <c r="V823" s="126"/>
    </row>
    <row r="824" customHeight="1" spans="6:22">
      <c r="F824" s="126"/>
      <c r="G824" s="126"/>
      <c r="H824" s="126"/>
      <c r="I824" s="126"/>
      <c r="J824" s="126"/>
      <c r="K824" s="126"/>
      <c r="L824" s="126"/>
      <c r="M824" s="126"/>
      <c r="N824" s="126"/>
      <c r="O824" s="126"/>
      <c r="P824" s="126"/>
      <c r="Q824" s="126"/>
      <c r="R824" s="126"/>
      <c r="S824" s="126"/>
      <c r="T824" s="126"/>
      <c r="U824" s="126"/>
      <c r="V824" s="126"/>
    </row>
    <row r="825" customHeight="1" spans="6:22">
      <c r="F825" s="126"/>
      <c r="G825" s="126"/>
      <c r="H825" s="126"/>
      <c r="I825" s="126"/>
      <c r="J825" s="126"/>
      <c r="K825" s="126"/>
      <c r="L825" s="126"/>
      <c r="M825" s="126"/>
      <c r="N825" s="126"/>
      <c r="O825" s="126"/>
      <c r="P825" s="126"/>
      <c r="Q825" s="126"/>
      <c r="R825" s="126"/>
      <c r="S825" s="126"/>
      <c r="T825" s="126"/>
      <c r="U825" s="126"/>
      <c r="V825" s="126"/>
    </row>
    <row r="826" customHeight="1" spans="6:22">
      <c r="F826" s="126"/>
      <c r="G826" s="126"/>
      <c r="H826" s="126"/>
      <c r="I826" s="126"/>
      <c r="J826" s="126"/>
      <c r="K826" s="126"/>
      <c r="L826" s="126"/>
      <c r="M826" s="126"/>
      <c r="N826" s="126"/>
      <c r="O826" s="126"/>
      <c r="P826" s="126"/>
      <c r="Q826" s="126"/>
      <c r="R826" s="126"/>
      <c r="S826" s="126"/>
      <c r="T826" s="126"/>
      <c r="U826" s="126"/>
      <c r="V826" s="126"/>
    </row>
    <row r="827" customHeight="1" spans="6:22">
      <c r="F827" s="126"/>
      <c r="G827" s="126"/>
      <c r="H827" s="126"/>
      <c r="I827" s="126"/>
      <c r="J827" s="126"/>
      <c r="K827" s="126"/>
      <c r="L827" s="126"/>
      <c r="M827" s="126"/>
      <c r="N827" s="126"/>
      <c r="O827" s="126"/>
      <c r="P827" s="126"/>
      <c r="Q827" s="126"/>
      <c r="R827" s="126"/>
      <c r="S827" s="126"/>
      <c r="T827" s="126"/>
      <c r="U827" s="126"/>
      <c r="V827" s="126"/>
    </row>
    <row r="828" customHeight="1" spans="6:22">
      <c r="F828" s="126"/>
      <c r="G828" s="126"/>
      <c r="H828" s="126"/>
      <c r="I828" s="126"/>
      <c r="J828" s="126"/>
      <c r="K828" s="126"/>
      <c r="L828" s="126"/>
      <c r="M828" s="126"/>
      <c r="N828" s="126"/>
      <c r="O828" s="126"/>
      <c r="P828" s="126"/>
      <c r="Q828" s="126"/>
      <c r="R828" s="126"/>
      <c r="S828" s="126"/>
      <c r="T828" s="126"/>
      <c r="U828" s="126"/>
      <c r="V828" s="126"/>
    </row>
    <row r="829" customHeight="1" spans="6:22">
      <c r="F829" s="126"/>
      <c r="G829" s="126"/>
      <c r="H829" s="126"/>
      <c r="I829" s="126"/>
      <c r="J829" s="126"/>
      <c r="K829" s="126"/>
      <c r="L829" s="126"/>
      <c r="M829" s="126"/>
      <c r="N829" s="126"/>
      <c r="O829" s="126"/>
      <c r="P829" s="126"/>
      <c r="Q829" s="126"/>
      <c r="R829" s="126"/>
      <c r="S829" s="126"/>
      <c r="T829" s="126"/>
      <c r="U829" s="126"/>
      <c r="V829" s="126"/>
    </row>
    <row r="830" customHeight="1" spans="6:22">
      <c r="F830" s="126"/>
      <c r="G830" s="126"/>
      <c r="H830" s="126"/>
      <c r="I830" s="126"/>
      <c r="J830" s="126"/>
      <c r="K830" s="126"/>
      <c r="L830" s="126"/>
      <c r="M830" s="126"/>
      <c r="N830" s="126"/>
      <c r="O830" s="126"/>
      <c r="P830" s="126"/>
      <c r="Q830" s="126"/>
      <c r="R830" s="126"/>
      <c r="S830" s="126"/>
      <c r="T830" s="126"/>
      <c r="U830" s="126"/>
      <c r="V830" s="126"/>
    </row>
    <row r="831" customHeight="1" spans="6:22">
      <c r="F831" s="126"/>
      <c r="G831" s="126"/>
      <c r="H831" s="126"/>
      <c r="I831" s="126"/>
      <c r="J831" s="126"/>
      <c r="K831" s="126"/>
      <c r="L831" s="126"/>
      <c r="M831" s="126"/>
      <c r="N831" s="126"/>
      <c r="O831" s="126"/>
      <c r="P831" s="126"/>
      <c r="Q831" s="126"/>
      <c r="R831" s="126"/>
      <c r="S831" s="126"/>
      <c r="T831" s="126"/>
      <c r="U831" s="126"/>
      <c r="V831" s="126"/>
    </row>
    <row r="832" customHeight="1" spans="6:22">
      <c r="F832" s="126"/>
      <c r="G832" s="126"/>
      <c r="H832" s="126"/>
      <c r="I832" s="126"/>
      <c r="J832" s="126"/>
      <c r="K832" s="126"/>
      <c r="L832" s="126"/>
      <c r="M832" s="126"/>
      <c r="N832" s="126"/>
      <c r="O832" s="126"/>
      <c r="P832" s="126"/>
      <c r="Q832" s="126"/>
      <c r="R832" s="126"/>
      <c r="S832" s="126"/>
      <c r="T832" s="126"/>
      <c r="U832" s="126"/>
      <c r="V832" s="126"/>
    </row>
    <row r="833" customHeight="1" spans="6:22">
      <c r="F833" s="126"/>
      <c r="G833" s="126"/>
      <c r="H833" s="126"/>
      <c r="I833" s="126"/>
      <c r="J833" s="126"/>
      <c r="K833" s="126"/>
      <c r="L833" s="126"/>
      <c r="M833" s="126"/>
      <c r="N833" s="126"/>
      <c r="O833" s="126"/>
      <c r="P833" s="126"/>
      <c r="Q833" s="126"/>
      <c r="R833" s="126"/>
      <c r="S833" s="126"/>
      <c r="T833" s="126"/>
      <c r="U833" s="126"/>
      <c r="V833" s="126"/>
    </row>
    <row r="834" customHeight="1" spans="6:22">
      <c r="F834" s="126"/>
      <c r="G834" s="126"/>
      <c r="H834" s="126"/>
      <c r="I834" s="126"/>
      <c r="J834" s="126"/>
      <c r="K834" s="126"/>
      <c r="L834" s="126"/>
      <c r="M834" s="126"/>
      <c r="N834" s="126"/>
      <c r="O834" s="126"/>
      <c r="P834" s="126"/>
      <c r="Q834" s="126"/>
      <c r="R834" s="126"/>
      <c r="S834" s="126"/>
      <c r="T834" s="126"/>
      <c r="U834" s="126"/>
      <c r="V834" s="126"/>
    </row>
    <row r="835" customHeight="1" spans="6:22">
      <c r="F835" s="126"/>
      <c r="G835" s="126"/>
      <c r="H835" s="126"/>
      <c r="I835" s="126"/>
      <c r="J835" s="126"/>
      <c r="K835" s="126"/>
      <c r="L835" s="126"/>
      <c r="M835" s="126"/>
      <c r="N835" s="126"/>
      <c r="O835" s="126"/>
      <c r="P835" s="126"/>
      <c r="Q835" s="126"/>
      <c r="R835" s="126"/>
      <c r="S835" s="126"/>
      <c r="T835" s="126"/>
      <c r="U835" s="126"/>
      <c r="V835" s="126"/>
    </row>
    <row r="836" customHeight="1" spans="6:22">
      <c r="F836" s="126"/>
      <c r="G836" s="126"/>
      <c r="H836" s="126"/>
      <c r="I836" s="126"/>
      <c r="J836" s="126"/>
      <c r="K836" s="126"/>
      <c r="L836" s="126"/>
      <c r="M836" s="126"/>
      <c r="N836" s="126"/>
      <c r="O836" s="126"/>
      <c r="P836" s="126"/>
      <c r="Q836" s="126"/>
      <c r="R836" s="126"/>
      <c r="S836" s="126"/>
      <c r="T836" s="126"/>
      <c r="U836" s="126"/>
      <c r="V836" s="126"/>
    </row>
    <row r="837" customHeight="1" spans="6:22">
      <c r="F837" s="126"/>
      <c r="G837" s="126"/>
      <c r="H837" s="126"/>
      <c r="I837" s="126"/>
      <c r="J837" s="126"/>
      <c r="K837" s="126"/>
      <c r="L837" s="126"/>
      <c r="M837" s="126"/>
      <c r="N837" s="126"/>
      <c r="O837" s="126"/>
      <c r="P837" s="126"/>
      <c r="Q837" s="126"/>
      <c r="R837" s="126"/>
      <c r="S837" s="126"/>
      <c r="T837" s="126"/>
      <c r="U837" s="126"/>
      <c r="V837" s="126"/>
    </row>
    <row r="838" customHeight="1" spans="6:22">
      <c r="F838" s="126"/>
      <c r="G838" s="126"/>
      <c r="H838" s="126"/>
      <c r="I838" s="126"/>
      <c r="J838" s="126"/>
      <c r="K838" s="126"/>
      <c r="L838" s="126"/>
      <c r="M838" s="126"/>
      <c r="N838" s="126"/>
      <c r="O838" s="126"/>
      <c r="P838" s="126"/>
      <c r="Q838" s="126"/>
      <c r="R838" s="126"/>
      <c r="S838" s="126"/>
      <c r="T838" s="126"/>
      <c r="U838" s="126"/>
      <c r="V838" s="126"/>
    </row>
    <row r="839" customHeight="1" spans="6:22">
      <c r="F839" s="126"/>
      <c r="G839" s="126"/>
      <c r="H839" s="126"/>
      <c r="I839" s="126"/>
      <c r="J839" s="126"/>
      <c r="K839" s="126"/>
      <c r="L839" s="126"/>
      <c r="M839" s="126"/>
      <c r="N839" s="126"/>
      <c r="O839" s="126"/>
      <c r="P839" s="126"/>
      <c r="Q839" s="126"/>
      <c r="R839" s="126"/>
      <c r="S839" s="126"/>
      <c r="T839" s="126"/>
      <c r="U839" s="126"/>
      <c r="V839" s="126"/>
    </row>
    <row r="840" customHeight="1" spans="6:22">
      <c r="F840" s="126"/>
      <c r="G840" s="126"/>
      <c r="H840" s="126"/>
      <c r="I840" s="126"/>
      <c r="J840" s="126"/>
      <c r="K840" s="126"/>
      <c r="L840" s="126"/>
      <c r="M840" s="126"/>
      <c r="N840" s="126"/>
      <c r="O840" s="126"/>
      <c r="P840" s="126"/>
      <c r="Q840" s="126"/>
      <c r="R840" s="126"/>
      <c r="S840" s="126"/>
      <c r="T840" s="126"/>
      <c r="U840" s="126"/>
      <c r="V840" s="126"/>
    </row>
    <row r="841" customHeight="1" spans="6:22">
      <c r="F841" s="126"/>
      <c r="G841" s="126"/>
      <c r="H841" s="126"/>
      <c r="I841" s="126"/>
      <c r="J841" s="126"/>
      <c r="K841" s="126"/>
      <c r="L841" s="126"/>
      <c r="M841" s="126"/>
      <c r="N841" s="126"/>
      <c r="O841" s="126"/>
      <c r="P841" s="126"/>
      <c r="Q841" s="126"/>
      <c r="R841" s="126"/>
      <c r="S841" s="126"/>
      <c r="T841" s="126"/>
      <c r="U841" s="126"/>
      <c r="V841" s="126"/>
    </row>
    <row r="842" customHeight="1" spans="6:22">
      <c r="F842" s="126"/>
      <c r="G842" s="126"/>
      <c r="H842" s="126"/>
      <c r="I842" s="126"/>
      <c r="J842" s="126"/>
      <c r="K842" s="126"/>
      <c r="L842" s="126"/>
      <c r="M842" s="126"/>
      <c r="N842" s="126"/>
      <c r="O842" s="126"/>
      <c r="P842" s="126"/>
      <c r="Q842" s="126"/>
      <c r="R842" s="126"/>
      <c r="S842" s="126"/>
      <c r="T842" s="126"/>
      <c r="U842" s="126"/>
      <c r="V842" s="126"/>
    </row>
    <row r="843" customHeight="1" spans="6:22">
      <c r="F843" s="126"/>
      <c r="G843" s="126"/>
      <c r="H843" s="126"/>
      <c r="I843" s="126"/>
      <c r="J843" s="126"/>
      <c r="K843" s="126"/>
      <c r="L843" s="126"/>
      <c r="M843" s="126"/>
      <c r="N843" s="126"/>
      <c r="O843" s="126"/>
      <c r="P843" s="126"/>
      <c r="Q843" s="126"/>
      <c r="R843" s="126"/>
      <c r="S843" s="126"/>
      <c r="T843" s="126"/>
      <c r="U843" s="126"/>
      <c r="V843" s="126"/>
    </row>
  </sheetData>
  <mergeCells count="36">
    <mergeCell ref="A2:AI2"/>
    <mergeCell ref="A3:AI3"/>
    <mergeCell ref="AA5:AB5"/>
    <mergeCell ref="AC5:AD5"/>
    <mergeCell ref="AE5:AG5"/>
    <mergeCell ref="A25:D25"/>
    <mergeCell ref="A26:D26"/>
    <mergeCell ref="A27:D2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H5:AH6"/>
    <mergeCell ref="AI5:AI6"/>
  </mergeCells>
  <hyperlinks>
    <hyperlink ref="A1" location="索引目录!D55" display="返回索引页"/>
    <hyperlink ref="B1" location="非流动资产汇总!B16" display="返回"/>
  </hyperlinks>
  <printOptions horizontalCentered="1"/>
  <pageMargins left="0.354166666666667" right="0.354166666666667" top="0.786805555555556" bottom="0.786805555555556" header="1.02361111111111" footer="0.511805555555556"/>
  <pageSetup paperSize="9" scale="42"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30"/>
  <sheetViews>
    <sheetView workbookViewId="0">
      <selection activeCell="H14" sqref="H14"/>
    </sheetView>
  </sheetViews>
  <sheetFormatPr defaultColWidth="9" defaultRowHeight="15.75" customHeight="1" outlineLevelCol="6"/>
  <cols>
    <col min="1" max="1" width="6.1" customWidth="1"/>
    <col min="2" max="2" width="28" customWidth="1"/>
    <col min="3" max="3" width="19.1" customWidth="1" outlineLevel="1"/>
    <col min="4" max="7" width="22.1" customWidth="1"/>
  </cols>
  <sheetData>
    <row r="1" spans="1:7">
      <c r="A1" s="101" t="s">
        <v>558</v>
      </c>
      <c r="B1" s="40" t="s">
        <v>559</v>
      </c>
      <c r="C1" s="3"/>
      <c r="D1" s="3"/>
      <c r="E1" s="3"/>
      <c r="F1" s="3"/>
      <c r="G1" s="3"/>
    </row>
    <row r="2" ht="35.4" customHeight="1" spans="1:7">
      <c r="A2" s="4" t="s">
        <v>1813</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7">
      <c r="A5" s="42" t="s">
        <v>561</v>
      </c>
      <c r="B5" s="42" t="s">
        <v>562</v>
      </c>
      <c r="C5" s="43" t="s">
        <v>467</v>
      </c>
      <c r="D5" s="42" t="s">
        <v>426</v>
      </c>
      <c r="E5" s="42" t="s">
        <v>427</v>
      </c>
      <c r="F5" s="44" t="s">
        <v>563</v>
      </c>
      <c r="G5" s="42" t="s">
        <v>469</v>
      </c>
    </row>
    <row r="6" customHeight="1" spans="1:7">
      <c r="A6" s="46" t="s">
        <v>1814</v>
      </c>
      <c r="B6" s="70" t="s">
        <v>1815</v>
      </c>
      <c r="C6" s="13">
        <f>'无形-土地'!Y27</f>
        <v>0</v>
      </c>
      <c r="D6" s="15">
        <f>'无形-土地'!AA27</f>
        <v>0</v>
      </c>
      <c r="E6" s="14">
        <f>'无形-土地'!AC27</f>
        <v>0</v>
      </c>
      <c r="F6" s="14">
        <f>E6-D6</f>
        <v>0</v>
      </c>
      <c r="G6" s="47" t="str">
        <f>IF(D6=0,"",F6/D6*100)</f>
        <v/>
      </c>
    </row>
    <row r="7" customHeight="1" spans="1:7">
      <c r="A7" s="46" t="s">
        <v>1816</v>
      </c>
      <c r="B7" s="70" t="s">
        <v>1817</v>
      </c>
      <c r="C7" s="13">
        <f>'无形-矿业权'!J28</f>
        <v>0</v>
      </c>
      <c r="D7" s="15">
        <f>'无形-矿业权'!K28</f>
        <v>0</v>
      </c>
      <c r="E7" s="15">
        <f>'无形-矿业权'!L28</f>
        <v>0</v>
      </c>
      <c r="F7" s="14">
        <f>E7-D7</f>
        <v>0</v>
      </c>
      <c r="G7" s="47" t="str">
        <f>IF(D7=0,"",F7/D7*100)</f>
        <v/>
      </c>
    </row>
    <row r="8" customHeight="1" spans="1:7">
      <c r="A8" s="46" t="s">
        <v>1818</v>
      </c>
      <c r="B8" s="70" t="s">
        <v>1819</v>
      </c>
      <c r="C8" s="13">
        <f>'无形-其他'!J27</f>
        <v>0</v>
      </c>
      <c r="D8" s="15">
        <f>'无形-其他'!L27</f>
        <v>0</v>
      </c>
      <c r="E8" s="14">
        <f>'无形-其他'!O27</f>
        <v>0</v>
      </c>
      <c r="F8" s="14">
        <f>E8-D8</f>
        <v>0</v>
      </c>
      <c r="G8" s="47" t="str">
        <f>IF(D8=0,"",F8/D8*100)</f>
        <v/>
      </c>
    </row>
    <row r="9" customHeight="1" spans="1:7">
      <c r="A9" s="46"/>
      <c r="B9" s="46"/>
      <c r="C9" s="13"/>
      <c r="D9" s="15"/>
      <c r="E9" s="14"/>
      <c r="F9" s="14"/>
      <c r="G9" s="47"/>
    </row>
    <row r="10" customHeight="1" spans="1:7">
      <c r="A10" s="46"/>
      <c r="B10" s="46"/>
      <c r="C10" s="13"/>
      <c r="D10" s="15"/>
      <c r="E10" s="14"/>
      <c r="F10" s="14"/>
      <c r="G10" s="47"/>
    </row>
    <row r="11" customHeight="1" spans="1:7">
      <c r="A11" s="46"/>
      <c r="B11" s="46"/>
      <c r="C11" s="13"/>
      <c r="D11" s="15"/>
      <c r="E11" s="14"/>
      <c r="F11" s="14"/>
      <c r="G11" s="47"/>
    </row>
    <row r="12" customHeight="1" spans="1:7">
      <c r="A12" s="46"/>
      <c r="B12" s="20"/>
      <c r="C12" s="13"/>
      <c r="D12" s="15"/>
      <c r="E12" s="14"/>
      <c r="F12" s="14"/>
      <c r="G12" s="47"/>
    </row>
    <row r="13" customHeight="1" spans="1:7">
      <c r="A13" s="46"/>
      <c r="B13" s="70"/>
      <c r="C13" s="13"/>
      <c r="D13" s="15"/>
      <c r="E13" s="14"/>
      <c r="F13" s="14"/>
      <c r="G13" s="47"/>
    </row>
    <row r="14" customHeight="1" spans="1:7">
      <c r="A14" s="46"/>
      <c r="B14" s="20"/>
      <c r="C14" s="13"/>
      <c r="D14" s="15"/>
      <c r="E14" s="14"/>
      <c r="F14" s="14"/>
      <c r="G14" s="47"/>
    </row>
    <row r="15" customHeight="1" spans="1:7">
      <c r="A15" s="46"/>
      <c r="B15" s="70"/>
      <c r="C15" s="13"/>
      <c r="D15" s="15"/>
      <c r="E15" s="14"/>
      <c r="F15" s="14"/>
      <c r="G15" s="47"/>
    </row>
    <row r="16" customHeight="1" spans="1:7">
      <c r="A16" s="46"/>
      <c r="B16" s="20"/>
      <c r="C16" s="13"/>
      <c r="D16" s="15"/>
      <c r="E16" s="14"/>
      <c r="F16" s="14"/>
      <c r="G16" s="47"/>
    </row>
    <row r="17" customHeight="1" spans="1:7">
      <c r="A17" s="46"/>
      <c r="B17" s="20"/>
      <c r="C17" s="13"/>
      <c r="D17" s="15"/>
      <c r="E17" s="14"/>
      <c r="F17" s="14"/>
      <c r="G17" s="47"/>
    </row>
    <row r="18" customHeight="1" spans="1:7">
      <c r="A18" s="10"/>
      <c r="B18" s="20"/>
      <c r="C18" s="13"/>
      <c r="D18" s="15"/>
      <c r="E18" s="14"/>
      <c r="F18" s="14"/>
      <c r="G18" s="47"/>
    </row>
    <row r="19" customHeight="1" spans="1:7">
      <c r="A19" s="10"/>
      <c r="B19" s="20"/>
      <c r="C19" s="13"/>
      <c r="D19" s="15"/>
      <c r="E19" s="14"/>
      <c r="F19" s="14"/>
      <c r="G19" s="47"/>
    </row>
    <row r="20" customHeight="1" spans="1:7">
      <c r="A20" s="10"/>
      <c r="B20" s="20"/>
      <c r="C20" s="13"/>
      <c r="D20" s="15"/>
      <c r="E20" s="14"/>
      <c r="F20" s="14"/>
      <c r="G20" s="47"/>
    </row>
    <row r="21" customHeight="1" spans="1:7">
      <c r="A21" s="10"/>
      <c r="B21" s="20"/>
      <c r="C21" s="13"/>
      <c r="D21" s="15"/>
      <c r="E21" s="14"/>
      <c r="F21" s="14"/>
      <c r="G21" s="47"/>
    </row>
    <row r="22" customHeight="1" spans="1:7">
      <c r="A22" s="10"/>
      <c r="B22" s="20"/>
      <c r="C22" s="13"/>
      <c r="D22" s="15"/>
      <c r="E22" s="14"/>
      <c r="F22" s="14"/>
      <c r="G22" s="47"/>
    </row>
    <row r="23" customHeight="1" spans="1:7">
      <c r="A23" s="10"/>
      <c r="B23" s="20"/>
      <c r="C23" s="13"/>
      <c r="D23" s="15"/>
      <c r="E23" s="14"/>
      <c r="F23" s="14"/>
      <c r="G23" s="47"/>
    </row>
    <row r="24" customHeight="1" spans="1:7">
      <c r="A24" s="10"/>
      <c r="B24" s="20"/>
      <c r="C24" s="13"/>
      <c r="D24" s="15"/>
      <c r="E24" s="14"/>
      <c r="F24" s="14"/>
      <c r="G24" s="47"/>
    </row>
    <row r="25" customHeight="1" spans="1:7">
      <c r="A25" s="10"/>
      <c r="B25" s="20"/>
      <c r="C25" s="13"/>
      <c r="D25" s="15"/>
      <c r="E25" s="14"/>
      <c r="F25" s="14"/>
      <c r="G25" s="47"/>
    </row>
    <row r="26" customHeight="1" spans="1:7">
      <c r="A26" s="46" t="s">
        <v>1003</v>
      </c>
      <c r="B26" s="46" t="s">
        <v>1820</v>
      </c>
      <c r="C26" s="13">
        <f>SUM(C6:C25)</f>
        <v>0</v>
      </c>
      <c r="D26" s="15">
        <f>SUM(D6:D25)</f>
        <v>0</v>
      </c>
      <c r="E26" s="15">
        <f>SUM(E6:E25)</f>
        <v>0</v>
      </c>
      <c r="F26" s="14">
        <f>E26-D26</f>
        <v>0</v>
      </c>
      <c r="G26" s="47" t="str">
        <f>IF(D26=0,"",F26/D26*100)</f>
        <v/>
      </c>
    </row>
    <row r="27" customHeight="1" spans="1:7">
      <c r="A27" s="46" t="s">
        <v>1003</v>
      </c>
      <c r="B27" s="46" t="s">
        <v>1821</v>
      </c>
      <c r="C27" s="13"/>
      <c r="D27" s="15"/>
      <c r="E27" s="14"/>
      <c r="F27" s="14">
        <f>E27-D27</f>
        <v>0</v>
      </c>
      <c r="G27" s="47" t="str">
        <f>IF(D27=0,"",F27/D27*100)</f>
        <v/>
      </c>
    </row>
    <row r="28" customHeight="1" spans="1:7">
      <c r="A28" s="46" t="s">
        <v>1003</v>
      </c>
      <c r="B28" s="46" t="s">
        <v>1822</v>
      </c>
      <c r="C28" s="13">
        <f>C26-C27</f>
        <v>0</v>
      </c>
      <c r="D28" s="15">
        <f>D26-D27</f>
        <v>0</v>
      </c>
      <c r="E28" s="15">
        <f>E26-E27</f>
        <v>0</v>
      </c>
      <c r="F28" s="14">
        <f>E28-D28</f>
        <v>0</v>
      </c>
      <c r="G28" s="47" t="str">
        <f>IF(D28=0,"",F28/D28*100)</f>
        <v/>
      </c>
    </row>
    <row r="29" customHeight="1" spans="1:5">
      <c r="A29" s="17" t="e">
        <f>#REF!&amp;#REF!</f>
        <v>#REF!</v>
      </c>
      <c r="E29" s="27" t="e">
        <f>"评估人员："&amp;#REF!</f>
        <v>#REF!</v>
      </c>
    </row>
    <row r="30" customHeight="1" spans="1:1">
      <c r="A30" s="17" t="e">
        <f>CONCATENATE(#REF!,#REF!,#REF!,#REF!,#REF!,#REF!,#REF!)</f>
        <v>#REF!</v>
      </c>
    </row>
  </sheetData>
  <mergeCells count="2">
    <mergeCell ref="A2:G2"/>
    <mergeCell ref="A3:G3"/>
  </mergeCells>
  <hyperlinks>
    <hyperlink ref="A1" location="索引目录!D56" display="返回索引页"/>
    <hyperlink ref="B6" location="'无形-土地'!B1" display="无形资产-土地使用权"/>
    <hyperlink ref="B8" location="'无形-其他'!B1" display="无形资产-其他无形资产"/>
    <hyperlink ref="B1" location="非流动资产汇总!B17" display="返回"/>
    <hyperlink ref="B7" location="'无形-矿业权'!Print_Titles" display="无形资产-矿业权"/>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842"/>
  <sheetViews>
    <sheetView workbookViewId="0">
      <selection activeCell="H14" sqref="H14"/>
    </sheetView>
  </sheetViews>
  <sheetFormatPr defaultColWidth="9" defaultRowHeight="15.75" customHeight="1"/>
  <cols>
    <col min="1" max="1" width="6.4" customWidth="1"/>
    <col min="2" max="2" width="6.9" customWidth="1"/>
    <col min="3" max="5" width="6.9" customWidth="1" outlineLevel="1"/>
    <col min="6" max="6" width="5" customWidth="1" outlineLevel="1"/>
    <col min="7" max="7" width="6.9" customWidth="1"/>
    <col min="8" max="8" width="4.9" customWidth="1"/>
    <col min="9" max="9" width="6.9" customWidth="1"/>
    <col min="10" max="11" width="4.9" customWidth="1"/>
    <col min="12" max="12" width="5" customWidth="1"/>
    <col min="13" max="13" width="6.9" customWidth="1"/>
    <col min="14" max="14" width="5" customWidth="1"/>
    <col min="15" max="15" width="7" customWidth="1"/>
    <col min="16" max="16" width="6.6" customWidth="1"/>
    <col min="17" max="17" width="5.1" customWidth="1"/>
    <col min="18" max="18" width="6.9" customWidth="1"/>
    <col min="19" max="22" width="6.9" customWidth="1" outlineLevel="1"/>
    <col min="23" max="23" width="5.1" customWidth="1" outlineLevel="1"/>
    <col min="24" max="24" width="8" customWidth="1" outlineLevel="1"/>
    <col min="25" max="26" width="9.5" customWidth="1" outlineLevel="1"/>
    <col min="27" max="28" width="8.9" customWidth="1"/>
    <col min="31" max="31" width="8.1" customWidth="1"/>
  </cols>
  <sheetData>
    <row r="1" spans="1:32">
      <c r="A1" s="101" t="s">
        <v>558</v>
      </c>
      <c r="B1" s="40" t="s">
        <v>559</v>
      </c>
      <c r="C1" s="2"/>
      <c r="D1" s="2"/>
      <c r="E1" s="2"/>
      <c r="F1" s="2"/>
      <c r="G1" s="2"/>
      <c r="H1" s="2"/>
      <c r="I1" s="2"/>
      <c r="J1" s="2"/>
      <c r="K1" s="2"/>
      <c r="L1" s="2"/>
      <c r="M1" s="2"/>
      <c r="N1" s="2"/>
      <c r="O1" s="2"/>
      <c r="P1" s="2"/>
      <c r="Q1" s="2"/>
      <c r="R1" s="2"/>
      <c r="S1" s="2"/>
      <c r="T1" s="2"/>
      <c r="U1" s="2"/>
      <c r="V1" s="2"/>
      <c r="W1" s="3"/>
      <c r="X1" s="3"/>
      <c r="Y1" s="125"/>
      <c r="Z1" s="125"/>
      <c r="AA1" s="3"/>
      <c r="AB1" s="3"/>
      <c r="AC1" s="3"/>
      <c r="AD1" s="3"/>
      <c r="AE1" s="3"/>
      <c r="AF1" s="3"/>
    </row>
    <row r="2" ht="30" customHeight="1" spans="1:32">
      <c r="A2" s="4" t="s">
        <v>1823</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ht="15" customHeight="1" spans="1:32">
      <c r="A3" s="5" t="e">
        <f>CONCATENATE(#REF!,#REF!,#REF!,#REF!,#REF!,#REF!,#REF!)</f>
        <v>#REF!</v>
      </c>
      <c r="B3" s="5"/>
      <c r="C3" s="5"/>
      <c r="D3" s="5"/>
      <c r="E3" s="5"/>
      <c r="F3" s="5"/>
      <c r="G3" s="5"/>
      <c r="H3" s="5"/>
      <c r="I3" s="5"/>
      <c r="J3" s="5"/>
      <c r="K3" s="5"/>
      <c r="L3" s="5"/>
      <c r="M3" s="5"/>
      <c r="N3" s="5"/>
      <c r="O3" s="5"/>
      <c r="P3" s="5"/>
      <c r="Q3" s="5"/>
      <c r="R3" s="5"/>
      <c r="S3" s="5"/>
      <c r="T3" s="5"/>
      <c r="U3" s="5"/>
      <c r="V3" s="5"/>
      <c r="W3" s="5"/>
      <c r="X3" s="18"/>
      <c r="Y3" s="18"/>
      <c r="Z3" s="18"/>
      <c r="AA3" s="18"/>
      <c r="AB3" s="18"/>
      <c r="AC3" s="18"/>
      <c r="AD3" s="18"/>
      <c r="AE3" s="18"/>
      <c r="AF3" s="18"/>
    </row>
    <row r="4" customHeight="1" spans="1:32">
      <c r="A4" s="6" t="e">
        <f>#REF!&amp;#REF!</f>
        <v>#REF!</v>
      </c>
      <c r="Y4" s="126"/>
      <c r="Z4" s="126"/>
      <c r="AF4" s="19" t="s">
        <v>464</v>
      </c>
    </row>
    <row r="5" ht="24" customHeight="1" spans="1:32">
      <c r="A5" s="115" t="s">
        <v>1824</v>
      </c>
      <c r="B5" s="116"/>
      <c r="C5" s="55" t="s">
        <v>572</v>
      </c>
      <c r="D5" s="55" t="s">
        <v>1090</v>
      </c>
      <c r="E5" s="55" t="s">
        <v>1091</v>
      </c>
      <c r="F5" s="55" t="s">
        <v>858</v>
      </c>
      <c r="G5" s="55" t="s">
        <v>860</v>
      </c>
      <c r="H5" s="55" t="s">
        <v>859</v>
      </c>
      <c r="I5" s="55" t="s">
        <v>861</v>
      </c>
      <c r="J5" s="55" t="s">
        <v>1094</v>
      </c>
      <c r="K5" s="55" t="s">
        <v>1825</v>
      </c>
      <c r="L5" s="55" t="s">
        <v>1826</v>
      </c>
      <c r="M5" s="55" t="s">
        <v>1083</v>
      </c>
      <c r="N5" s="55" t="s">
        <v>1081</v>
      </c>
      <c r="O5" s="118" t="s">
        <v>1082</v>
      </c>
      <c r="P5" s="119"/>
      <c r="Q5" s="121" t="s">
        <v>1827</v>
      </c>
      <c r="R5" s="55" t="s">
        <v>1828</v>
      </c>
      <c r="S5" s="122" t="s">
        <v>1829</v>
      </c>
      <c r="T5" s="55" t="s">
        <v>1100</v>
      </c>
      <c r="U5" s="55" t="s">
        <v>1101</v>
      </c>
      <c r="V5" s="55" t="s">
        <v>1102</v>
      </c>
      <c r="W5" s="55" t="s">
        <v>1830</v>
      </c>
      <c r="X5" s="123" t="s">
        <v>1098</v>
      </c>
      <c r="Y5" s="127" t="s">
        <v>425</v>
      </c>
      <c r="Z5" s="128"/>
      <c r="AA5" s="129" t="s">
        <v>426</v>
      </c>
      <c r="AB5" s="129"/>
      <c r="AC5" s="123" t="s">
        <v>427</v>
      </c>
      <c r="AD5" s="123" t="s">
        <v>428</v>
      </c>
      <c r="AE5" s="123" t="s">
        <v>469</v>
      </c>
      <c r="AF5" s="123" t="s">
        <v>577</v>
      </c>
    </row>
    <row r="6" ht="24" customHeight="1" spans="1:32">
      <c r="A6" s="55" t="s">
        <v>1831</v>
      </c>
      <c r="B6" s="55" t="s">
        <v>1832</v>
      </c>
      <c r="C6" s="55"/>
      <c r="D6" s="117"/>
      <c r="E6" s="117"/>
      <c r="F6" s="117"/>
      <c r="G6" s="117"/>
      <c r="H6" s="117"/>
      <c r="I6" s="117"/>
      <c r="J6" s="117"/>
      <c r="K6" s="117"/>
      <c r="L6" s="117"/>
      <c r="M6" s="117"/>
      <c r="N6" s="117"/>
      <c r="O6" s="120" t="s">
        <v>1833</v>
      </c>
      <c r="P6" s="120" t="s">
        <v>1834</v>
      </c>
      <c r="Q6" s="124"/>
      <c r="R6" s="117"/>
      <c r="S6" s="117"/>
      <c r="T6" s="117"/>
      <c r="U6" s="117"/>
      <c r="V6" s="117"/>
      <c r="W6" s="55"/>
      <c r="X6" s="123"/>
      <c r="Y6" s="55" t="s">
        <v>1104</v>
      </c>
      <c r="Z6" s="130" t="s">
        <v>600</v>
      </c>
      <c r="AA6" s="55" t="s">
        <v>1104</v>
      </c>
      <c r="AB6" s="55" t="s">
        <v>600</v>
      </c>
      <c r="AC6" s="123"/>
      <c r="AD6" s="123"/>
      <c r="AE6" s="123" t="e">
        <f>IF(#REF!=0,"",(AC6-#REF!)/#REF!*100)</f>
        <v>#REF!</v>
      </c>
      <c r="AF6" s="123"/>
    </row>
    <row r="7" customHeight="1" spans="1:32">
      <c r="A7" s="10"/>
      <c r="B7" s="10"/>
      <c r="C7" s="10"/>
      <c r="D7" s="10"/>
      <c r="E7" s="10"/>
      <c r="F7" s="10"/>
      <c r="G7" s="10"/>
      <c r="H7" s="10"/>
      <c r="I7" s="10"/>
      <c r="J7" s="10"/>
      <c r="K7" s="10"/>
      <c r="L7" s="10"/>
      <c r="M7" s="10"/>
      <c r="N7" s="10"/>
      <c r="O7" s="10"/>
      <c r="P7" s="10"/>
      <c r="Q7" s="10"/>
      <c r="R7" s="10"/>
      <c r="S7" s="10"/>
      <c r="T7" s="10"/>
      <c r="U7" s="10"/>
      <c r="V7" s="10"/>
      <c r="W7" s="10"/>
      <c r="X7" s="14"/>
      <c r="Y7" s="131"/>
      <c r="Z7" s="132"/>
      <c r="AA7" s="14"/>
      <c r="AB7" s="14"/>
      <c r="AC7" s="14"/>
      <c r="AD7" s="14">
        <f>AC7-AA7</f>
        <v>0</v>
      </c>
      <c r="AE7" s="14" t="str">
        <f>IF(AA7=0,"",AD7/AA7*100)</f>
        <v/>
      </c>
      <c r="AF7" s="20"/>
    </row>
    <row r="8" customHeight="1" spans="1:32">
      <c r="A8" s="10"/>
      <c r="B8" s="10"/>
      <c r="C8" s="10"/>
      <c r="D8" s="10"/>
      <c r="E8" s="10"/>
      <c r="F8" s="10"/>
      <c r="G8" s="10"/>
      <c r="H8" s="10"/>
      <c r="I8" s="10"/>
      <c r="J8" s="10"/>
      <c r="K8" s="10"/>
      <c r="L8" s="10"/>
      <c r="M8" s="10"/>
      <c r="N8" s="10"/>
      <c r="O8" s="10"/>
      <c r="P8" s="10"/>
      <c r="Q8" s="10"/>
      <c r="R8" s="10"/>
      <c r="S8" s="10"/>
      <c r="T8" s="10"/>
      <c r="U8" s="10"/>
      <c r="V8" s="10"/>
      <c r="W8" s="10"/>
      <c r="X8" s="14"/>
      <c r="Y8" s="131"/>
      <c r="Z8" s="132"/>
      <c r="AA8" s="14"/>
      <c r="AB8" s="14"/>
      <c r="AC8" s="14"/>
      <c r="AD8" s="14">
        <f t="shared" ref="AD8:AD27" si="0">AC8-AA8</f>
        <v>0</v>
      </c>
      <c r="AE8" s="14" t="str">
        <f t="shared" ref="AE8:AE27" si="1">IF(AA8=0,"",AD8/AA8*100)</f>
        <v/>
      </c>
      <c r="AF8" s="20"/>
    </row>
    <row r="9" customHeight="1" spans="1:32">
      <c r="A9" s="10"/>
      <c r="B9" s="10"/>
      <c r="C9" s="10"/>
      <c r="D9" s="10"/>
      <c r="E9" s="10"/>
      <c r="F9" s="10"/>
      <c r="G9" s="10"/>
      <c r="H9" s="10"/>
      <c r="I9" s="10"/>
      <c r="J9" s="10"/>
      <c r="K9" s="10"/>
      <c r="L9" s="10"/>
      <c r="M9" s="10"/>
      <c r="N9" s="10"/>
      <c r="O9" s="10"/>
      <c r="P9" s="10"/>
      <c r="Q9" s="10"/>
      <c r="R9" s="10"/>
      <c r="S9" s="10"/>
      <c r="T9" s="10"/>
      <c r="U9" s="10"/>
      <c r="V9" s="10"/>
      <c r="W9" s="10"/>
      <c r="X9" s="14"/>
      <c r="Y9" s="131"/>
      <c r="Z9" s="132"/>
      <c r="AA9" s="14"/>
      <c r="AB9" s="14"/>
      <c r="AC9" s="14"/>
      <c r="AD9" s="14">
        <f t="shared" si="0"/>
        <v>0</v>
      </c>
      <c r="AE9" s="14" t="str">
        <f t="shared" si="1"/>
        <v/>
      </c>
      <c r="AF9" s="20"/>
    </row>
    <row r="10" customHeight="1" spans="1:32">
      <c r="A10" s="10"/>
      <c r="B10" s="10"/>
      <c r="C10" s="10"/>
      <c r="D10" s="10"/>
      <c r="E10" s="10"/>
      <c r="F10" s="10"/>
      <c r="G10" s="10"/>
      <c r="H10" s="10"/>
      <c r="I10" s="10"/>
      <c r="J10" s="10"/>
      <c r="K10" s="10"/>
      <c r="L10" s="10"/>
      <c r="M10" s="10"/>
      <c r="N10" s="10"/>
      <c r="O10" s="10"/>
      <c r="P10" s="10"/>
      <c r="Q10" s="10"/>
      <c r="R10" s="10"/>
      <c r="S10" s="10"/>
      <c r="T10" s="10"/>
      <c r="U10" s="10"/>
      <c r="V10" s="10"/>
      <c r="W10" s="10"/>
      <c r="X10" s="14"/>
      <c r="Y10" s="131"/>
      <c r="Z10" s="132"/>
      <c r="AA10" s="131"/>
      <c r="AB10" s="14"/>
      <c r="AC10" s="14"/>
      <c r="AD10" s="14">
        <f t="shared" si="0"/>
        <v>0</v>
      </c>
      <c r="AE10" s="14" t="str">
        <f t="shared" si="1"/>
        <v/>
      </c>
      <c r="AF10" s="20"/>
    </row>
    <row r="11" customHeight="1" spans="1:32">
      <c r="A11" s="10"/>
      <c r="B11" s="10"/>
      <c r="C11" s="10"/>
      <c r="D11" s="10"/>
      <c r="E11" s="10"/>
      <c r="F11" s="10"/>
      <c r="G11" s="10"/>
      <c r="H11" s="10"/>
      <c r="I11" s="10"/>
      <c r="J11" s="10"/>
      <c r="K11" s="10"/>
      <c r="L11" s="10"/>
      <c r="M11" s="10"/>
      <c r="N11" s="10"/>
      <c r="O11" s="10"/>
      <c r="P11" s="10"/>
      <c r="Q11" s="10"/>
      <c r="R11" s="10"/>
      <c r="S11" s="10"/>
      <c r="T11" s="10"/>
      <c r="U11" s="10"/>
      <c r="V11" s="10"/>
      <c r="W11" s="10"/>
      <c r="X11" s="14"/>
      <c r="Y11" s="131"/>
      <c r="Z11" s="132"/>
      <c r="AA11" s="14"/>
      <c r="AB11" s="14"/>
      <c r="AC11" s="14"/>
      <c r="AD11" s="14">
        <f t="shared" si="0"/>
        <v>0</v>
      </c>
      <c r="AE11" s="14" t="str">
        <f t="shared" si="1"/>
        <v/>
      </c>
      <c r="AF11" s="20"/>
    </row>
    <row r="12" customHeight="1" spans="1:32">
      <c r="A12" s="10"/>
      <c r="B12" s="10"/>
      <c r="C12" s="10"/>
      <c r="D12" s="10"/>
      <c r="E12" s="10"/>
      <c r="F12" s="10"/>
      <c r="G12" s="10"/>
      <c r="H12" s="10"/>
      <c r="I12" s="10"/>
      <c r="J12" s="10"/>
      <c r="K12" s="10"/>
      <c r="L12" s="10"/>
      <c r="M12" s="10"/>
      <c r="N12" s="10"/>
      <c r="O12" s="10"/>
      <c r="P12" s="10"/>
      <c r="Q12" s="10"/>
      <c r="R12" s="10"/>
      <c r="S12" s="10"/>
      <c r="T12" s="10"/>
      <c r="U12" s="10"/>
      <c r="V12" s="10"/>
      <c r="W12" s="10"/>
      <c r="X12" s="14"/>
      <c r="Y12" s="131"/>
      <c r="Z12" s="132"/>
      <c r="AA12" s="14"/>
      <c r="AB12" s="14"/>
      <c r="AC12" s="14"/>
      <c r="AD12" s="14">
        <f t="shared" si="0"/>
        <v>0</v>
      </c>
      <c r="AE12" s="14" t="str">
        <f t="shared" si="1"/>
        <v/>
      </c>
      <c r="AF12" s="20"/>
    </row>
    <row r="13" customHeight="1" spans="1:32">
      <c r="A13" s="10"/>
      <c r="B13" s="10"/>
      <c r="C13" s="10"/>
      <c r="D13" s="10"/>
      <c r="E13" s="10"/>
      <c r="F13" s="10"/>
      <c r="G13" s="10"/>
      <c r="H13" s="10"/>
      <c r="I13" s="10"/>
      <c r="J13" s="10"/>
      <c r="K13" s="10"/>
      <c r="L13" s="10"/>
      <c r="M13" s="10"/>
      <c r="N13" s="10"/>
      <c r="O13" s="10"/>
      <c r="P13" s="10"/>
      <c r="Q13" s="10"/>
      <c r="R13" s="10"/>
      <c r="S13" s="10"/>
      <c r="T13" s="10"/>
      <c r="U13" s="10"/>
      <c r="V13" s="10"/>
      <c r="W13" s="10"/>
      <c r="X13" s="14"/>
      <c r="Y13" s="131"/>
      <c r="Z13" s="132"/>
      <c r="AA13" s="14"/>
      <c r="AB13" s="14"/>
      <c r="AC13" s="14"/>
      <c r="AD13" s="14">
        <f t="shared" si="0"/>
        <v>0</v>
      </c>
      <c r="AE13" s="14" t="str">
        <f t="shared" si="1"/>
        <v/>
      </c>
      <c r="AF13" s="20"/>
    </row>
    <row r="14" customHeight="1" spans="1:32">
      <c r="A14" s="10"/>
      <c r="B14" s="10"/>
      <c r="C14" s="10"/>
      <c r="D14" s="10"/>
      <c r="E14" s="10"/>
      <c r="F14" s="10"/>
      <c r="G14" s="10"/>
      <c r="H14" s="10"/>
      <c r="I14" s="10"/>
      <c r="J14" s="10"/>
      <c r="K14" s="10"/>
      <c r="L14" s="10"/>
      <c r="M14" s="10"/>
      <c r="N14" s="10"/>
      <c r="O14" s="10"/>
      <c r="P14" s="10"/>
      <c r="Q14" s="10"/>
      <c r="R14" s="10"/>
      <c r="S14" s="10"/>
      <c r="T14" s="10"/>
      <c r="U14" s="10"/>
      <c r="V14" s="10"/>
      <c r="W14" s="10"/>
      <c r="X14" s="14"/>
      <c r="Y14" s="131"/>
      <c r="Z14" s="132"/>
      <c r="AA14" s="14"/>
      <c r="AB14" s="14"/>
      <c r="AC14" s="14"/>
      <c r="AD14" s="14">
        <f t="shared" si="0"/>
        <v>0</v>
      </c>
      <c r="AE14" s="14" t="str">
        <f t="shared" si="1"/>
        <v/>
      </c>
      <c r="AF14" s="20"/>
    </row>
    <row r="15" customHeight="1" spans="1:32">
      <c r="A15" s="10"/>
      <c r="B15" s="10"/>
      <c r="C15" s="10"/>
      <c r="D15" s="10"/>
      <c r="E15" s="10"/>
      <c r="F15" s="10"/>
      <c r="G15" s="10"/>
      <c r="H15" s="10"/>
      <c r="I15" s="10"/>
      <c r="J15" s="10"/>
      <c r="K15" s="10"/>
      <c r="L15" s="10"/>
      <c r="M15" s="10"/>
      <c r="N15" s="10"/>
      <c r="O15" s="10"/>
      <c r="P15" s="10"/>
      <c r="Q15" s="10"/>
      <c r="R15" s="10"/>
      <c r="S15" s="10"/>
      <c r="T15" s="10"/>
      <c r="U15" s="10"/>
      <c r="V15" s="10"/>
      <c r="W15" s="10"/>
      <c r="X15" s="14"/>
      <c r="Y15" s="131"/>
      <c r="Z15" s="132"/>
      <c r="AA15" s="14"/>
      <c r="AB15" s="14"/>
      <c r="AC15" s="14"/>
      <c r="AD15" s="14">
        <f t="shared" si="0"/>
        <v>0</v>
      </c>
      <c r="AE15" s="14" t="str">
        <f t="shared" si="1"/>
        <v/>
      </c>
      <c r="AF15" s="20"/>
    </row>
    <row r="16" customHeight="1" spans="1:32">
      <c r="A16" s="10"/>
      <c r="B16" s="10"/>
      <c r="C16" s="10"/>
      <c r="D16" s="10"/>
      <c r="E16" s="10"/>
      <c r="F16" s="10"/>
      <c r="G16" s="10"/>
      <c r="H16" s="10"/>
      <c r="I16" s="10"/>
      <c r="J16" s="10"/>
      <c r="K16" s="10"/>
      <c r="L16" s="10"/>
      <c r="M16" s="10"/>
      <c r="N16" s="10"/>
      <c r="O16" s="10"/>
      <c r="P16" s="10"/>
      <c r="Q16" s="10"/>
      <c r="R16" s="10"/>
      <c r="S16" s="10"/>
      <c r="T16" s="10"/>
      <c r="U16" s="10"/>
      <c r="V16" s="10"/>
      <c r="W16" s="10"/>
      <c r="X16" s="14"/>
      <c r="Y16" s="131"/>
      <c r="Z16" s="132"/>
      <c r="AA16" s="14"/>
      <c r="AB16" s="14"/>
      <c r="AC16" s="14"/>
      <c r="AD16" s="14">
        <f t="shared" si="0"/>
        <v>0</v>
      </c>
      <c r="AE16" s="14" t="str">
        <f t="shared" si="1"/>
        <v/>
      </c>
      <c r="AF16" s="20"/>
    </row>
    <row r="17" customHeight="1" spans="1:32">
      <c r="A17" s="10"/>
      <c r="B17" s="10"/>
      <c r="C17" s="10"/>
      <c r="D17" s="10"/>
      <c r="E17" s="10"/>
      <c r="F17" s="10"/>
      <c r="G17" s="10"/>
      <c r="H17" s="10"/>
      <c r="I17" s="10"/>
      <c r="J17" s="10"/>
      <c r="K17" s="10"/>
      <c r="L17" s="10"/>
      <c r="M17" s="10"/>
      <c r="N17" s="10"/>
      <c r="O17" s="10"/>
      <c r="P17" s="10"/>
      <c r="Q17" s="10"/>
      <c r="R17" s="10"/>
      <c r="S17" s="10"/>
      <c r="T17" s="10"/>
      <c r="U17" s="10"/>
      <c r="V17" s="10"/>
      <c r="W17" s="10"/>
      <c r="X17" s="14"/>
      <c r="Y17" s="131"/>
      <c r="Z17" s="132"/>
      <c r="AA17" s="14"/>
      <c r="AB17" s="14"/>
      <c r="AC17" s="14"/>
      <c r="AD17" s="14">
        <f t="shared" si="0"/>
        <v>0</v>
      </c>
      <c r="AE17" s="14" t="str">
        <f t="shared" si="1"/>
        <v/>
      </c>
      <c r="AF17" s="20"/>
    </row>
    <row r="18" customHeight="1" spans="1:32">
      <c r="A18" s="10"/>
      <c r="B18" s="10"/>
      <c r="C18" s="10"/>
      <c r="D18" s="10"/>
      <c r="E18" s="10"/>
      <c r="F18" s="10"/>
      <c r="G18" s="10"/>
      <c r="H18" s="10"/>
      <c r="I18" s="10"/>
      <c r="J18" s="10"/>
      <c r="K18" s="10"/>
      <c r="L18" s="10"/>
      <c r="M18" s="10"/>
      <c r="N18" s="10"/>
      <c r="O18" s="10"/>
      <c r="P18" s="10"/>
      <c r="Q18" s="10"/>
      <c r="R18" s="10"/>
      <c r="S18" s="10"/>
      <c r="T18" s="10"/>
      <c r="U18" s="10"/>
      <c r="V18" s="10"/>
      <c r="W18" s="10"/>
      <c r="X18" s="14"/>
      <c r="Y18" s="131"/>
      <c r="Z18" s="132"/>
      <c r="AA18" s="14"/>
      <c r="AB18" s="14"/>
      <c r="AC18" s="14"/>
      <c r="AD18" s="14">
        <f t="shared" si="0"/>
        <v>0</v>
      </c>
      <c r="AE18" s="14" t="str">
        <f t="shared" si="1"/>
        <v/>
      </c>
      <c r="AF18" s="20"/>
    </row>
    <row r="19" customHeight="1" spans="1:32">
      <c r="A19" s="10"/>
      <c r="B19" s="10"/>
      <c r="C19" s="10"/>
      <c r="D19" s="10"/>
      <c r="E19" s="10"/>
      <c r="F19" s="10"/>
      <c r="G19" s="10"/>
      <c r="H19" s="10"/>
      <c r="I19" s="10"/>
      <c r="J19" s="10"/>
      <c r="K19" s="10"/>
      <c r="L19" s="10"/>
      <c r="M19" s="10"/>
      <c r="N19" s="10"/>
      <c r="O19" s="10"/>
      <c r="P19" s="10"/>
      <c r="Q19" s="10"/>
      <c r="R19" s="10"/>
      <c r="S19" s="10"/>
      <c r="T19" s="10"/>
      <c r="U19" s="10"/>
      <c r="V19" s="10"/>
      <c r="W19" s="10"/>
      <c r="X19" s="14"/>
      <c r="Y19" s="131"/>
      <c r="Z19" s="132"/>
      <c r="AA19" s="14"/>
      <c r="AB19" s="14"/>
      <c r="AC19" s="14"/>
      <c r="AD19" s="14">
        <f t="shared" si="0"/>
        <v>0</v>
      </c>
      <c r="AE19" s="14" t="str">
        <f t="shared" si="1"/>
        <v/>
      </c>
      <c r="AF19" s="20"/>
    </row>
    <row r="20" customHeight="1" spans="1:32">
      <c r="A20" s="10"/>
      <c r="B20" s="10"/>
      <c r="C20" s="10"/>
      <c r="D20" s="10"/>
      <c r="E20" s="10"/>
      <c r="F20" s="10"/>
      <c r="G20" s="10"/>
      <c r="H20" s="10"/>
      <c r="I20" s="10"/>
      <c r="J20" s="10"/>
      <c r="K20" s="10"/>
      <c r="L20" s="10"/>
      <c r="M20" s="10"/>
      <c r="N20" s="10"/>
      <c r="O20" s="10"/>
      <c r="P20" s="10"/>
      <c r="Q20" s="10"/>
      <c r="R20" s="10"/>
      <c r="S20" s="10"/>
      <c r="T20" s="10"/>
      <c r="U20" s="10"/>
      <c r="V20" s="10"/>
      <c r="W20" s="10"/>
      <c r="X20" s="14"/>
      <c r="Y20" s="131"/>
      <c r="Z20" s="132"/>
      <c r="AA20" s="14"/>
      <c r="AB20" s="14"/>
      <c r="AC20" s="14"/>
      <c r="AD20" s="14">
        <f t="shared" si="0"/>
        <v>0</v>
      </c>
      <c r="AE20" s="14" t="str">
        <f t="shared" si="1"/>
        <v/>
      </c>
      <c r="AF20" s="20"/>
    </row>
    <row r="21" customHeight="1" spans="1:32">
      <c r="A21" s="10"/>
      <c r="B21" s="10"/>
      <c r="C21" s="10"/>
      <c r="D21" s="10"/>
      <c r="E21" s="10"/>
      <c r="F21" s="10"/>
      <c r="G21" s="10"/>
      <c r="H21" s="10"/>
      <c r="I21" s="10"/>
      <c r="J21" s="10"/>
      <c r="K21" s="10"/>
      <c r="L21" s="10"/>
      <c r="M21" s="10"/>
      <c r="N21" s="10"/>
      <c r="O21" s="10"/>
      <c r="P21" s="10"/>
      <c r="Q21" s="10"/>
      <c r="R21" s="10"/>
      <c r="S21" s="10"/>
      <c r="T21" s="10"/>
      <c r="U21" s="10"/>
      <c r="V21" s="10"/>
      <c r="W21" s="10"/>
      <c r="X21" s="14"/>
      <c r="Y21" s="131"/>
      <c r="Z21" s="132"/>
      <c r="AA21" s="14"/>
      <c r="AB21" s="14"/>
      <c r="AC21" s="14"/>
      <c r="AD21" s="14">
        <f t="shared" si="0"/>
        <v>0</v>
      </c>
      <c r="AE21" s="14" t="str">
        <f t="shared" si="1"/>
        <v/>
      </c>
      <c r="AF21" s="20"/>
    </row>
    <row r="22" customHeight="1" spans="1:32">
      <c r="A22" s="10"/>
      <c r="B22" s="10"/>
      <c r="C22" s="10"/>
      <c r="D22" s="10"/>
      <c r="E22" s="10"/>
      <c r="F22" s="10"/>
      <c r="G22" s="10"/>
      <c r="H22" s="10"/>
      <c r="I22" s="10"/>
      <c r="J22" s="10"/>
      <c r="K22" s="10"/>
      <c r="L22" s="10"/>
      <c r="M22" s="10"/>
      <c r="N22" s="10"/>
      <c r="O22" s="10"/>
      <c r="P22" s="10"/>
      <c r="Q22" s="10"/>
      <c r="R22" s="10"/>
      <c r="S22" s="10"/>
      <c r="T22" s="10"/>
      <c r="U22" s="10"/>
      <c r="V22" s="10"/>
      <c r="W22" s="10"/>
      <c r="X22" s="14"/>
      <c r="Y22" s="131"/>
      <c r="Z22" s="132"/>
      <c r="AA22" s="14"/>
      <c r="AB22" s="14"/>
      <c r="AC22" s="14"/>
      <c r="AD22" s="14">
        <f t="shared" si="0"/>
        <v>0</v>
      </c>
      <c r="AE22" s="14" t="str">
        <f t="shared" si="1"/>
        <v/>
      </c>
      <c r="AF22" s="20"/>
    </row>
    <row r="23" customHeight="1" spans="1:32">
      <c r="A23" s="10"/>
      <c r="B23" s="10"/>
      <c r="C23" s="10"/>
      <c r="D23" s="10"/>
      <c r="E23" s="10"/>
      <c r="F23" s="10"/>
      <c r="G23" s="10"/>
      <c r="H23" s="10"/>
      <c r="I23" s="10"/>
      <c r="J23" s="10"/>
      <c r="K23" s="10"/>
      <c r="L23" s="10"/>
      <c r="M23" s="10"/>
      <c r="N23" s="10"/>
      <c r="O23" s="10"/>
      <c r="P23" s="10"/>
      <c r="Q23" s="10"/>
      <c r="R23" s="10"/>
      <c r="S23" s="10"/>
      <c r="T23" s="10"/>
      <c r="U23" s="10"/>
      <c r="V23" s="10"/>
      <c r="W23" s="10"/>
      <c r="X23" s="14"/>
      <c r="Y23" s="131"/>
      <c r="Z23" s="132"/>
      <c r="AA23" s="14"/>
      <c r="AB23" s="14"/>
      <c r="AC23" s="14"/>
      <c r="AD23" s="14">
        <f t="shared" si="0"/>
        <v>0</v>
      </c>
      <c r="AE23" s="14" t="str">
        <f t="shared" si="1"/>
        <v/>
      </c>
      <c r="AF23" s="20"/>
    </row>
    <row r="24" customHeight="1" spans="1:32">
      <c r="A24" s="10"/>
      <c r="B24" s="10"/>
      <c r="C24" s="10"/>
      <c r="D24" s="10"/>
      <c r="E24" s="10"/>
      <c r="F24" s="10"/>
      <c r="G24" s="10"/>
      <c r="H24" s="10"/>
      <c r="I24" s="10"/>
      <c r="J24" s="10"/>
      <c r="K24" s="10"/>
      <c r="L24" s="10"/>
      <c r="M24" s="10"/>
      <c r="N24" s="10"/>
      <c r="O24" s="10"/>
      <c r="P24" s="10"/>
      <c r="Q24" s="10"/>
      <c r="R24" s="10"/>
      <c r="S24" s="10"/>
      <c r="T24" s="10"/>
      <c r="U24" s="10"/>
      <c r="V24" s="10"/>
      <c r="W24" s="10"/>
      <c r="X24" s="14"/>
      <c r="Y24" s="131"/>
      <c r="Z24" s="132"/>
      <c r="AA24" s="14"/>
      <c r="AB24" s="14"/>
      <c r="AC24" s="14"/>
      <c r="AD24" s="14">
        <f t="shared" si="0"/>
        <v>0</v>
      </c>
      <c r="AE24" s="14" t="str">
        <f t="shared" si="1"/>
        <v/>
      </c>
      <c r="AF24" s="20"/>
    </row>
    <row r="25" customHeight="1" spans="1:32">
      <c r="A25" s="10"/>
      <c r="B25" s="10"/>
      <c r="C25" s="10"/>
      <c r="D25" s="10"/>
      <c r="E25" s="10"/>
      <c r="F25" s="10"/>
      <c r="G25" s="10"/>
      <c r="H25" s="10"/>
      <c r="I25" s="10"/>
      <c r="J25" s="10"/>
      <c r="K25" s="10"/>
      <c r="L25" s="10"/>
      <c r="M25" s="10"/>
      <c r="N25" s="10"/>
      <c r="O25" s="10"/>
      <c r="P25" s="10"/>
      <c r="Q25" s="10"/>
      <c r="R25" s="10"/>
      <c r="S25" s="10"/>
      <c r="T25" s="10"/>
      <c r="U25" s="10"/>
      <c r="V25" s="10"/>
      <c r="W25" s="10"/>
      <c r="X25" s="14"/>
      <c r="Y25" s="131"/>
      <c r="Z25" s="132"/>
      <c r="AA25" s="14"/>
      <c r="AB25" s="14"/>
      <c r="AC25" s="14"/>
      <c r="AD25" s="14">
        <f t="shared" si="0"/>
        <v>0</v>
      </c>
      <c r="AE25" s="14" t="str">
        <f t="shared" si="1"/>
        <v/>
      </c>
      <c r="AF25" s="20"/>
    </row>
    <row r="26" customHeight="1" spans="1:32">
      <c r="A26" s="10"/>
      <c r="B26" s="10"/>
      <c r="C26" s="10"/>
      <c r="D26" s="10"/>
      <c r="E26" s="10"/>
      <c r="F26" s="10"/>
      <c r="G26" s="10"/>
      <c r="H26" s="10"/>
      <c r="I26" s="10"/>
      <c r="J26" s="10"/>
      <c r="K26" s="10"/>
      <c r="L26" s="10"/>
      <c r="M26" s="10"/>
      <c r="N26" s="10"/>
      <c r="O26" s="10"/>
      <c r="P26" s="10"/>
      <c r="Q26" s="10"/>
      <c r="R26" s="10"/>
      <c r="S26" s="10"/>
      <c r="T26" s="10"/>
      <c r="U26" s="10"/>
      <c r="V26" s="10"/>
      <c r="W26" s="10"/>
      <c r="X26" s="14"/>
      <c r="Y26" s="131"/>
      <c r="Z26" s="132"/>
      <c r="AA26" s="14"/>
      <c r="AB26" s="14"/>
      <c r="AC26" s="14"/>
      <c r="AD26" s="14">
        <f t="shared" si="0"/>
        <v>0</v>
      </c>
      <c r="AE26" s="14" t="str">
        <f t="shared" si="1"/>
        <v/>
      </c>
      <c r="AF26" s="20"/>
    </row>
    <row r="27" customHeight="1" spans="1:32">
      <c r="A27" s="51" t="s">
        <v>578</v>
      </c>
      <c r="B27" s="84"/>
      <c r="C27" s="84"/>
      <c r="D27" s="84"/>
      <c r="E27" s="84"/>
      <c r="F27" s="84"/>
      <c r="G27" s="84"/>
      <c r="H27" s="84"/>
      <c r="I27" s="84"/>
      <c r="J27" s="84"/>
      <c r="K27" s="84"/>
      <c r="L27" s="84"/>
      <c r="M27" s="84"/>
      <c r="N27" s="84"/>
      <c r="O27" s="84"/>
      <c r="P27" s="84"/>
      <c r="Q27" s="84"/>
      <c r="R27" s="84"/>
      <c r="S27" s="84"/>
      <c r="T27" s="84"/>
      <c r="U27" s="84"/>
      <c r="V27" s="84"/>
      <c r="W27" s="10"/>
      <c r="X27" s="14"/>
      <c r="Y27" s="131">
        <f>SUM(Y6:Y26)</f>
        <v>0</v>
      </c>
      <c r="Z27" s="132"/>
      <c r="AA27" s="14">
        <f>SUM(AA6:AA26)</f>
        <v>0</v>
      </c>
      <c r="AB27" s="14"/>
      <c r="AC27" s="14">
        <f>SUM(AC6:AC26)</f>
        <v>0</v>
      </c>
      <c r="AD27" s="14">
        <f t="shared" si="0"/>
        <v>0</v>
      </c>
      <c r="AE27" s="14" t="str">
        <f t="shared" si="1"/>
        <v/>
      </c>
      <c r="AF27" s="20"/>
    </row>
    <row r="28" customHeight="1" spans="1:29">
      <c r="A28" s="17" t="e">
        <f>#REF!&amp;#REF!</f>
        <v>#REF!</v>
      </c>
      <c r="Y28" s="126"/>
      <c r="Z28" s="126"/>
      <c r="AC28" s="27" t="e">
        <f>"评估人员："&amp;#REF!</f>
        <v>#REF!</v>
      </c>
    </row>
    <row r="29" customHeight="1" spans="1:26">
      <c r="A29" s="17" t="e">
        <f>CONCATENATE(#REF!,#REF!,#REF!,#REF!,#REF!,#REF!,#REF!)</f>
        <v>#REF!</v>
      </c>
      <c r="Y29" s="126"/>
      <c r="Z29" s="126"/>
    </row>
    <row r="30" customHeight="1" spans="25:26">
      <c r="Y30" s="126"/>
      <c r="Z30" s="126"/>
    </row>
    <row r="31" customHeight="1" spans="25:26">
      <c r="Y31" s="126"/>
      <c r="Z31" s="126"/>
    </row>
    <row r="32" customHeight="1" spans="25:26">
      <c r="Y32" s="126"/>
      <c r="Z32" s="126"/>
    </row>
    <row r="33" customHeight="1" spans="25:26">
      <c r="Y33" s="126"/>
      <c r="Z33" s="126"/>
    </row>
    <row r="34" customHeight="1" spans="25:26">
      <c r="Y34" s="126"/>
      <c r="Z34" s="126"/>
    </row>
    <row r="35" customHeight="1" spans="25:26">
      <c r="Y35" s="126"/>
      <c r="Z35" s="126"/>
    </row>
    <row r="36" customHeight="1" spans="25:26">
      <c r="Y36" s="126"/>
      <c r="Z36" s="126"/>
    </row>
    <row r="37" customHeight="1" spans="25:26">
      <c r="Y37" s="126"/>
      <c r="Z37" s="126"/>
    </row>
    <row r="38" customHeight="1" spans="25:26">
      <c r="Y38" s="126"/>
      <c r="Z38" s="126"/>
    </row>
    <row r="39" customHeight="1" spans="25:26">
      <c r="Y39" s="126"/>
      <c r="Z39" s="126"/>
    </row>
    <row r="40" customHeight="1" spans="25:26">
      <c r="Y40" s="126"/>
      <c r="Z40" s="126"/>
    </row>
    <row r="41" customHeight="1" spans="25:26">
      <c r="Y41" s="126"/>
      <c r="Z41" s="126"/>
    </row>
    <row r="42" customHeight="1" spans="25:26">
      <c r="Y42" s="126"/>
      <c r="Z42" s="126"/>
    </row>
    <row r="43" customHeight="1" spans="25:26">
      <c r="Y43" s="126"/>
      <c r="Z43" s="126"/>
    </row>
    <row r="44" customHeight="1" spans="25:26">
      <c r="Y44" s="126"/>
      <c r="Z44" s="126"/>
    </row>
    <row r="45" customHeight="1" spans="25:26">
      <c r="Y45" s="126"/>
      <c r="Z45" s="126"/>
    </row>
    <row r="46" customHeight="1" spans="25:26">
      <c r="Y46" s="126"/>
      <c r="Z46" s="126"/>
    </row>
    <row r="47" customHeight="1" spans="25:26">
      <c r="Y47" s="126"/>
      <c r="Z47" s="126"/>
    </row>
    <row r="48" customHeight="1" spans="25:26">
      <c r="Y48" s="126"/>
      <c r="Z48" s="126"/>
    </row>
    <row r="49" customHeight="1" spans="25:26">
      <c r="Y49" s="126"/>
      <c r="Z49" s="126"/>
    </row>
    <row r="50" customHeight="1" spans="25:26">
      <c r="Y50" s="126"/>
      <c r="Z50" s="126"/>
    </row>
    <row r="51" customHeight="1" spans="25:26">
      <c r="Y51" s="126"/>
      <c r="Z51" s="126"/>
    </row>
    <row r="52" customHeight="1" spans="25:26">
      <c r="Y52" s="126"/>
      <c r="Z52" s="126"/>
    </row>
    <row r="53" customHeight="1" spans="25:26">
      <c r="Y53" s="126"/>
      <c r="Z53" s="126"/>
    </row>
    <row r="54" customHeight="1" spans="25:26">
      <c r="Y54" s="126"/>
      <c r="Z54" s="126"/>
    </row>
    <row r="55" customHeight="1" spans="25:26">
      <c r="Y55" s="126"/>
      <c r="Z55" s="126"/>
    </row>
    <row r="56" customHeight="1" spans="25:26">
      <c r="Y56" s="126"/>
      <c r="Z56" s="126"/>
    </row>
    <row r="57" customHeight="1" spans="25:26">
      <c r="Y57" s="126"/>
      <c r="Z57" s="126"/>
    </row>
    <row r="58" customHeight="1" spans="25:26">
      <c r="Y58" s="126"/>
      <c r="Z58" s="126"/>
    </row>
    <row r="59" customHeight="1" spans="25:26">
      <c r="Y59" s="126"/>
      <c r="Z59" s="126"/>
    </row>
    <row r="60" customHeight="1" spans="25:26">
      <c r="Y60" s="126"/>
      <c r="Z60" s="126"/>
    </row>
    <row r="61" customHeight="1" spans="25:26">
      <c r="Y61" s="126"/>
      <c r="Z61" s="126"/>
    </row>
    <row r="62" customHeight="1" spans="25:26">
      <c r="Y62" s="126"/>
      <c r="Z62" s="126"/>
    </row>
    <row r="63" customHeight="1" spans="25:26">
      <c r="Y63" s="126"/>
      <c r="Z63" s="126"/>
    </row>
    <row r="64" customHeight="1" spans="25:26">
      <c r="Y64" s="126"/>
      <c r="Z64" s="126"/>
    </row>
    <row r="65" customHeight="1" spans="25:26">
      <c r="Y65" s="126"/>
      <c r="Z65" s="126"/>
    </row>
    <row r="66" customHeight="1" spans="25:26">
      <c r="Y66" s="126"/>
      <c r="Z66" s="126"/>
    </row>
    <row r="67" customHeight="1" spans="25:26">
      <c r="Y67" s="126"/>
      <c r="Z67" s="126"/>
    </row>
    <row r="68" customHeight="1" spans="25:26">
      <c r="Y68" s="126"/>
      <c r="Z68" s="126"/>
    </row>
    <row r="69" customHeight="1" spans="25:26">
      <c r="Y69" s="126"/>
      <c r="Z69" s="126"/>
    </row>
    <row r="70" customHeight="1" spans="25:26">
      <c r="Y70" s="126"/>
      <c r="Z70" s="126"/>
    </row>
    <row r="71" customHeight="1" spans="25:26">
      <c r="Y71" s="126"/>
      <c r="Z71" s="126"/>
    </row>
    <row r="72" customHeight="1" spans="25:26">
      <c r="Y72" s="126"/>
      <c r="Z72" s="126"/>
    </row>
    <row r="73" customHeight="1" spans="25:26">
      <c r="Y73" s="126"/>
      <c r="Z73" s="126"/>
    </row>
    <row r="74" customHeight="1" spans="25:26">
      <c r="Y74" s="126"/>
      <c r="Z74" s="126"/>
    </row>
    <row r="75" customHeight="1" spans="25:26">
      <c r="Y75" s="126"/>
      <c r="Z75" s="126"/>
    </row>
    <row r="76" customHeight="1" spans="25:26">
      <c r="Y76" s="126"/>
      <c r="Z76" s="126"/>
    </row>
    <row r="77" customHeight="1" spans="25:26">
      <c r="Y77" s="126"/>
      <c r="Z77" s="126"/>
    </row>
    <row r="78" customHeight="1" spans="25:26">
      <c r="Y78" s="126"/>
      <c r="Z78" s="126"/>
    </row>
    <row r="79" customHeight="1" spans="25:26">
      <c r="Y79" s="126"/>
      <c r="Z79" s="126"/>
    </row>
    <row r="80" customHeight="1" spans="25:26">
      <c r="Y80" s="126"/>
      <c r="Z80" s="126"/>
    </row>
    <row r="81" customHeight="1" spans="25:26">
      <c r="Y81" s="126"/>
      <c r="Z81" s="126"/>
    </row>
    <row r="82" customHeight="1" spans="25:26">
      <c r="Y82" s="126"/>
      <c r="Z82" s="126"/>
    </row>
    <row r="83" customHeight="1" spans="25:26">
      <c r="Y83" s="126"/>
      <c r="Z83" s="126"/>
    </row>
    <row r="84" customHeight="1" spans="25:26">
      <c r="Y84" s="126"/>
      <c r="Z84" s="126"/>
    </row>
    <row r="85" customHeight="1" spans="25:26">
      <c r="Y85" s="126"/>
      <c r="Z85" s="126"/>
    </row>
    <row r="86" customHeight="1" spans="25:26">
      <c r="Y86" s="126"/>
      <c r="Z86" s="126"/>
    </row>
    <row r="87" customHeight="1" spans="25:26">
      <c r="Y87" s="126"/>
      <c r="Z87" s="126"/>
    </row>
    <row r="88" customHeight="1" spans="25:26">
      <c r="Y88" s="126"/>
      <c r="Z88" s="126"/>
    </row>
    <row r="89" customHeight="1" spans="25:26">
      <c r="Y89" s="126"/>
      <c r="Z89" s="126"/>
    </row>
    <row r="90" customHeight="1" spans="25:26">
      <c r="Y90" s="126"/>
      <c r="Z90" s="126"/>
    </row>
    <row r="91" customHeight="1" spans="25:26">
      <c r="Y91" s="126"/>
      <c r="Z91" s="126"/>
    </row>
    <row r="92" customHeight="1" spans="25:26">
      <c r="Y92" s="126"/>
      <c r="Z92" s="126"/>
    </row>
    <row r="93" customHeight="1" spans="25:26">
      <c r="Y93" s="126"/>
      <c r="Z93" s="126"/>
    </row>
    <row r="94" customHeight="1" spans="25:26">
      <c r="Y94" s="126"/>
      <c r="Z94" s="126"/>
    </row>
    <row r="95" customHeight="1" spans="25:26">
      <c r="Y95" s="126"/>
      <c r="Z95" s="126"/>
    </row>
    <row r="96" customHeight="1" spans="25:26">
      <c r="Y96" s="126"/>
      <c r="Z96" s="126"/>
    </row>
    <row r="97" customHeight="1" spans="25:26">
      <c r="Y97" s="126"/>
      <c r="Z97" s="126"/>
    </row>
    <row r="98" customHeight="1" spans="25:26">
      <c r="Y98" s="126"/>
      <c r="Z98" s="126"/>
    </row>
    <row r="99" customHeight="1" spans="25:26">
      <c r="Y99" s="126"/>
      <c r="Z99" s="126"/>
    </row>
    <row r="100" customHeight="1" spans="25:26">
      <c r="Y100" s="126"/>
      <c r="Z100" s="126"/>
    </row>
    <row r="101" customHeight="1" spans="25:26">
      <c r="Y101" s="126"/>
      <c r="Z101" s="126"/>
    </row>
    <row r="102" customHeight="1" spans="25:26">
      <c r="Y102" s="126"/>
      <c r="Z102" s="126"/>
    </row>
    <row r="103" customHeight="1" spans="25:26">
      <c r="Y103" s="126"/>
      <c r="Z103" s="126"/>
    </row>
    <row r="104" customHeight="1" spans="25:26">
      <c r="Y104" s="126"/>
      <c r="Z104" s="126"/>
    </row>
    <row r="105" customHeight="1" spans="25:26">
      <c r="Y105" s="126"/>
      <c r="Z105" s="126"/>
    </row>
    <row r="106" customHeight="1" spans="25:26">
      <c r="Y106" s="126"/>
      <c r="Z106" s="126"/>
    </row>
    <row r="107" customHeight="1" spans="25:26">
      <c r="Y107" s="126"/>
      <c r="Z107" s="126"/>
    </row>
    <row r="108" customHeight="1" spans="25:26">
      <c r="Y108" s="126"/>
      <c r="Z108" s="126"/>
    </row>
    <row r="109" customHeight="1" spans="25:26">
      <c r="Y109" s="126"/>
      <c r="Z109" s="126"/>
    </row>
    <row r="110" customHeight="1" spans="25:26">
      <c r="Y110" s="126"/>
      <c r="Z110" s="126"/>
    </row>
    <row r="111" customHeight="1" spans="25:26">
      <c r="Y111" s="126"/>
      <c r="Z111" s="126"/>
    </row>
    <row r="112" customHeight="1" spans="25:26">
      <c r="Y112" s="126"/>
      <c r="Z112" s="126"/>
    </row>
    <row r="113" customHeight="1" spans="25:26">
      <c r="Y113" s="126"/>
      <c r="Z113" s="126"/>
    </row>
    <row r="114" customHeight="1" spans="25:26">
      <c r="Y114" s="126"/>
      <c r="Z114" s="126"/>
    </row>
    <row r="115" customHeight="1" spans="25:26">
      <c r="Y115" s="126"/>
      <c r="Z115" s="126"/>
    </row>
    <row r="116" customHeight="1" spans="25:26">
      <c r="Y116" s="126"/>
      <c r="Z116" s="126"/>
    </row>
    <row r="117" customHeight="1" spans="25:26">
      <c r="Y117" s="126"/>
      <c r="Z117" s="126"/>
    </row>
    <row r="118" customHeight="1" spans="25:26">
      <c r="Y118" s="126"/>
      <c r="Z118" s="126"/>
    </row>
    <row r="119" customHeight="1" spans="25:26">
      <c r="Y119" s="126"/>
      <c r="Z119" s="126"/>
    </row>
    <row r="120" customHeight="1" spans="25:26">
      <c r="Y120" s="126"/>
      <c r="Z120" s="126"/>
    </row>
    <row r="121" customHeight="1" spans="25:26">
      <c r="Y121" s="126"/>
      <c r="Z121" s="126"/>
    </row>
    <row r="122" customHeight="1" spans="25:26">
      <c r="Y122" s="126"/>
      <c r="Z122" s="126"/>
    </row>
    <row r="123" customHeight="1" spans="25:26">
      <c r="Y123" s="126"/>
      <c r="Z123" s="126"/>
    </row>
    <row r="124" customHeight="1" spans="25:26">
      <c r="Y124" s="126"/>
      <c r="Z124" s="126"/>
    </row>
    <row r="125" customHeight="1" spans="25:26">
      <c r="Y125" s="126"/>
      <c r="Z125" s="126"/>
    </row>
    <row r="126" customHeight="1" spans="25:26">
      <c r="Y126" s="126"/>
      <c r="Z126" s="126"/>
    </row>
    <row r="127" customHeight="1" spans="25:26">
      <c r="Y127" s="126"/>
      <c r="Z127" s="126"/>
    </row>
    <row r="128" customHeight="1" spans="25:26">
      <c r="Y128" s="126"/>
      <c r="Z128" s="126"/>
    </row>
    <row r="129" customHeight="1" spans="25:26">
      <c r="Y129" s="126"/>
      <c r="Z129" s="126"/>
    </row>
    <row r="130" customHeight="1" spans="25:26">
      <c r="Y130" s="126"/>
      <c r="Z130" s="126"/>
    </row>
    <row r="131" customHeight="1" spans="25:26">
      <c r="Y131" s="126"/>
      <c r="Z131" s="126"/>
    </row>
    <row r="132" customHeight="1" spans="25:26">
      <c r="Y132" s="126"/>
      <c r="Z132" s="126"/>
    </row>
    <row r="133" customHeight="1" spans="25:26">
      <c r="Y133" s="126"/>
      <c r="Z133" s="126"/>
    </row>
    <row r="134" customHeight="1" spans="25:26">
      <c r="Y134" s="126"/>
      <c r="Z134" s="126"/>
    </row>
    <row r="135" customHeight="1" spans="25:26">
      <c r="Y135" s="126"/>
      <c r="Z135" s="126"/>
    </row>
    <row r="136" customHeight="1" spans="25:26">
      <c r="Y136" s="126"/>
      <c r="Z136" s="126"/>
    </row>
    <row r="137" customHeight="1" spans="25:26">
      <c r="Y137" s="126"/>
      <c r="Z137" s="126"/>
    </row>
    <row r="138" customHeight="1" spans="25:26">
      <c r="Y138" s="126"/>
      <c r="Z138" s="126"/>
    </row>
    <row r="139" customHeight="1" spans="25:26">
      <c r="Y139" s="126"/>
      <c r="Z139" s="126"/>
    </row>
    <row r="140" customHeight="1" spans="25:26">
      <c r="Y140" s="126"/>
      <c r="Z140" s="126"/>
    </row>
    <row r="141" customHeight="1" spans="25:26">
      <c r="Y141" s="126"/>
      <c r="Z141" s="126"/>
    </row>
    <row r="142" customHeight="1" spans="25:26">
      <c r="Y142" s="126"/>
      <c r="Z142" s="126"/>
    </row>
    <row r="143" customHeight="1" spans="25:26">
      <c r="Y143" s="126"/>
      <c r="Z143" s="126"/>
    </row>
    <row r="144" customHeight="1" spans="25:26">
      <c r="Y144" s="126"/>
      <c r="Z144" s="126"/>
    </row>
    <row r="145" customHeight="1" spans="25:26">
      <c r="Y145" s="126"/>
      <c r="Z145" s="126"/>
    </row>
    <row r="146" customHeight="1" spans="25:26">
      <c r="Y146" s="126"/>
      <c r="Z146" s="126"/>
    </row>
    <row r="147" customHeight="1" spans="25:26">
      <c r="Y147" s="126"/>
      <c r="Z147" s="126"/>
    </row>
    <row r="148" customHeight="1" spans="25:26">
      <c r="Y148" s="126"/>
      <c r="Z148" s="126"/>
    </row>
    <row r="149" customHeight="1" spans="25:26">
      <c r="Y149" s="126"/>
      <c r="Z149" s="126"/>
    </row>
    <row r="150" customHeight="1" spans="25:26">
      <c r="Y150" s="126"/>
      <c r="Z150" s="126"/>
    </row>
    <row r="151" customHeight="1" spans="25:26">
      <c r="Y151" s="126"/>
      <c r="Z151" s="126"/>
    </row>
    <row r="152" customHeight="1" spans="25:26">
      <c r="Y152" s="126"/>
      <c r="Z152" s="126"/>
    </row>
    <row r="153" customHeight="1" spans="25:26">
      <c r="Y153" s="126"/>
      <c r="Z153" s="126"/>
    </row>
    <row r="154" customHeight="1" spans="25:26">
      <c r="Y154" s="126"/>
      <c r="Z154" s="126"/>
    </row>
    <row r="155" customHeight="1" spans="25:26">
      <c r="Y155" s="126"/>
      <c r="Z155" s="126"/>
    </row>
    <row r="156" customHeight="1" spans="25:26">
      <c r="Y156" s="126"/>
      <c r="Z156" s="126"/>
    </row>
    <row r="157" customHeight="1" spans="25:26">
      <c r="Y157" s="126"/>
      <c r="Z157" s="126"/>
    </row>
    <row r="158" customHeight="1" spans="25:26">
      <c r="Y158" s="126"/>
      <c r="Z158" s="126"/>
    </row>
    <row r="159" customHeight="1" spans="25:26">
      <c r="Y159" s="126"/>
      <c r="Z159" s="126"/>
    </row>
    <row r="160" customHeight="1" spans="25:26">
      <c r="Y160" s="126"/>
      <c r="Z160" s="126"/>
    </row>
    <row r="161" customHeight="1" spans="25:26">
      <c r="Y161" s="126"/>
      <c r="Z161" s="126"/>
    </row>
    <row r="162" customHeight="1" spans="25:26">
      <c r="Y162" s="126"/>
      <c r="Z162" s="126"/>
    </row>
    <row r="163" customHeight="1" spans="25:26">
      <c r="Y163" s="126"/>
      <c r="Z163" s="126"/>
    </row>
    <row r="164" customHeight="1" spans="25:26">
      <c r="Y164" s="126"/>
      <c r="Z164" s="126"/>
    </row>
    <row r="165" customHeight="1" spans="25:26">
      <c r="Y165" s="126"/>
      <c r="Z165" s="126"/>
    </row>
    <row r="166" customHeight="1" spans="25:26">
      <c r="Y166" s="126"/>
      <c r="Z166" s="126"/>
    </row>
    <row r="167" customHeight="1" spans="25:26">
      <c r="Y167" s="126"/>
      <c r="Z167" s="126"/>
    </row>
    <row r="168" customHeight="1" spans="25:26">
      <c r="Y168" s="126"/>
      <c r="Z168" s="126"/>
    </row>
    <row r="169" customHeight="1" spans="25:26">
      <c r="Y169" s="126"/>
      <c r="Z169" s="126"/>
    </row>
    <row r="170" customHeight="1" spans="25:26">
      <c r="Y170" s="126"/>
      <c r="Z170" s="126"/>
    </row>
    <row r="171" customHeight="1" spans="25:26">
      <c r="Y171" s="126"/>
      <c r="Z171" s="126"/>
    </row>
    <row r="172" customHeight="1" spans="25:26">
      <c r="Y172" s="126"/>
      <c r="Z172" s="126"/>
    </row>
    <row r="173" customHeight="1" spans="25:26">
      <c r="Y173" s="126"/>
      <c r="Z173" s="126"/>
    </row>
    <row r="174" customHeight="1" spans="25:26">
      <c r="Y174" s="126"/>
      <c r="Z174" s="126"/>
    </row>
    <row r="175" customHeight="1" spans="25:26">
      <c r="Y175" s="126"/>
      <c r="Z175" s="126"/>
    </row>
    <row r="176" customHeight="1" spans="25:26">
      <c r="Y176" s="126"/>
      <c r="Z176" s="126"/>
    </row>
    <row r="177" customHeight="1" spans="25:26">
      <c r="Y177" s="126"/>
      <c r="Z177" s="126"/>
    </row>
    <row r="178" customHeight="1" spans="25:26">
      <c r="Y178" s="126"/>
      <c r="Z178" s="126"/>
    </row>
    <row r="179" customHeight="1" spans="25:26">
      <c r="Y179" s="126"/>
      <c r="Z179" s="126"/>
    </row>
    <row r="180" customHeight="1" spans="25:26">
      <c r="Y180" s="126"/>
      <c r="Z180" s="126"/>
    </row>
    <row r="181" customHeight="1" spans="25:26">
      <c r="Y181" s="126"/>
      <c r="Z181" s="126"/>
    </row>
    <row r="182" customHeight="1" spans="25:26">
      <c r="Y182" s="126"/>
      <c r="Z182" s="126"/>
    </row>
    <row r="183" customHeight="1" spans="25:26">
      <c r="Y183" s="126"/>
      <c r="Z183" s="126"/>
    </row>
    <row r="184" customHeight="1" spans="25:26">
      <c r="Y184" s="126"/>
      <c r="Z184" s="126"/>
    </row>
    <row r="185" customHeight="1" spans="25:26">
      <c r="Y185" s="126"/>
      <c r="Z185" s="126"/>
    </row>
    <row r="186" customHeight="1" spans="25:26">
      <c r="Y186" s="126"/>
      <c r="Z186" s="126"/>
    </row>
    <row r="187" customHeight="1" spans="25:26">
      <c r="Y187" s="126"/>
      <c r="Z187" s="126"/>
    </row>
    <row r="188" customHeight="1" spans="25:26">
      <c r="Y188" s="126"/>
      <c r="Z188" s="126"/>
    </row>
    <row r="189" customHeight="1" spans="25:26">
      <c r="Y189" s="126"/>
      <c r="Z189" s="126"/>
    </row>
    <row r="190" customHeight="1" spans="25:26">
      <c r="Y190" s="126"/>
      <c r="Z190" s="126"/>
    </row>
    <row r="191" customHeight="1" spans="25:26">
      <c r="Y191" s="126"/>
      <c r="Z191" s="126"/>
    </row>
    <row r="192" customHeight="1" spans="25:26">
      <c r="Y192" s="126"/>
      <c r="Z192" s="126"/>
    </row>
    <row r="193" customHeight="1" spans="25:26">
      <c r="Y193" s="126"/>
      <c r="Z193" s="126"/>
    </row>
    <row r="194" customHeight="1" spans="25:26">
      <c r="Y194" s="126"/>
      <c r="Z194" s="126"/>
    </row>
    <row r="195" customHeight="1" spans="25:26">
      <c r="Y195" s="126"/>
      <c r="Z195" s="126"/>
    </row>
    <row r="196" customHeight="1" spans="25:26">
      <c r="Y196" s="126"/>
      <c r="Z196" s="126"/>
    </row>
    <row r="197" customHeight="1" spans="25:26">
      <c r="Y197" s="126"/>
      <c r="Z197" s="126"/>
    </row>
    <row r="198" customHeight="1" spans="25:26">
      <c r="Y198" s="126"/>
      <c r="Z198" s="126"/>
    </row>
    <row r="199" customHeight="1" spans="25:26">
      <c r="Y199" s="126"/>
      <c r="Z199" s="126"/>
    </row>
    <row r="200" customHeight="1" spans="25:26">
      <c r="Y200" s="126"/>
      <c r="Z200" s="126"/>
    </row>
    <row r="201" customHeight="1" spans="25:26">
      <c r="Y201" s="126"/>
      <c r="Z201" s="126"/>
    </row>
    <row r="202" customHeight="1" spans="25:26">
      <c r="Y202" s="126"/>
      <c r="Z202" s="126"/>
    </row>
    <row r="203" customHeight="1" spans="25:26">
      <c r="Y203" s="126"/>
      <c r="Z203" s="126"/>
    </row>
    <row r="204" customHeight="1" spans="25:26">
      <c r="Y204" s="126"/>
      <c r="Z204" s="126"/>
    </row>
    <row r="205" customHeight="1" spans="25:26">
      <c r="Y205" s="126"/>
      <c r="Z205" s="126"/>
    </row>
    <row r="206" customHeight="1" spans="25:26">
      <c r="Y206" s="126"/>
      <c r="Z206" s="126"/>
    </row>
    <row r="207" customHeight="1" spans="25:26">
      <c r="Y207" s="126"/>
      <c r="Z207" s="126"/>
    </row>
    <row r="208" customHeight="1" spans="25:26">
      <c r="Y208" s="126"/>
      <c r="Z208" s="126"/>
    </row>
    <row r="209" customHeight="1" spans="25:26">
      <c r="Y209" s="126"/>
      <c r="Z209" s="126"/>
    </row>
    <row r="210" customHeight="1" spans="25:26">
      <c r="Y210" s="126"/>
      <c r="Z210" s="126"/>
    </row>
    <row r="211" customHeight="1" spans="25:26">
      <c r="Y211" s="126"/>
      <c r="Z211" s="126"/>
    </row>
    <row r="212" customHeight="1" spans="25:26">
      <c r="Y212" s="126"/>
      <c r="Z212" s="126"/>
    </row>
    <row r="213" customHeight="1" spans="25:26">
      <c r="Y213" s="126"/>
      <c r="Z213" s="126"/>
    </row>
    <row r="214" customHeight="1" spans="25:26">
      <c r="Y214" s="126"/>
      <c r="Z214" s="126"/>
    </row>
    <row r="215" customHeight="1" spans="25:26">
      <c r="Y215" s="126"/>
      <c r="Z215" s="126"/>
    </row>
    <row r="216" customHeight="1" spans="25:26">
      <c r="Y216" s="126"/>
      <c r="Z216" s="126"/>
    </row>
    <row r="217" customHeight="1" spans="25:26">
      <c r="Y217" s="126"/>
      <c r="Z217" s="126"/>
    </row>
    <row r="218" customHeight="1" spans="25:26">
      <c r="Y218" s="126"/>
      <c r="Z218" s="126"/>
    </row>
    <row r="219" customHeight="1" spans="25:26">
      <c r="Y219" s="126"/>
      <c r="Z219" s="126"/>
    </row>
    <row r="220" customHeight="1" spans="25:26">
      <c r="Y220" s="126"/>
      <c r="Z220" s="126"/>
    </row>
    <row r="221" customHeight="1" spans="25:26">
      <c r="Y221" s="126"/>
      <c r="Z221" s="126"/>
    </row>
    <row r="222" customHeight="1" spans="25:26">
      <c r="Y222" s="126"/>
      <c r="Z222" s="126"/>
    </row>
    <row r="223" customHeight="1" spans="25:26">
      <c r="Y223" s="126"/>
      <c r="Z223" s="126"/>
    </row>
    <row r="224" customHeight="1" spans="25:26">
      <c r="Y224" s="126"/>
      <c r="Z224" s="126"/>
    </row>
    <row r="225" customHeight="1" spans="25:26">
      <c r="Y225" s="126"/>
      <c r="Z225" s="126"/>
    </row>
    <row r="226" customHeight="1" spans="25:26">
      <c r="Y226" s="126"/>
      <c r="Z226" s="126"/>
    </row>
    <row r="227" customHeight="1" spans="25:26">
      <c r="Y227" s="126"/>
      <c r="Z227" s="126"/>
    </row>
    <row r="228" customHeight="1" spans="25:26">
      <c r="Y228" s="126"/>
      <c r="Z228" s="126"/>
    </row>
    <row r="229" customHeight="1" spans="25:26">
      <c r="Y229" s="126"/>
      <c r="Z229" s="126"/>
    </row>
    <row r="230" customHeight="1" spans="25:26">
      <c r="Y230" s="126"/>
      <c r="Z230" s="126"/>
    </row>
    <row r="231" customHeight="1" spans="25:26">
      <c r="Y231" s="126"/>
      <c r="Z231" s="126"/>
    </row>
    <row r="232" customHeight="1" spans="25:26">
      <c r="Y232" s="126"/>
      <c r="Z232" s="126"/>
    </row>
    <row r="233" customHeight="1" spans="25:26">
      <c r="Y233" s="126"/>
      <c r="Z233" s="126"/>
    </row>
    <row r="234" customHeight="1" spans="25:26">
      <c r="Y234" s="126"/>
      <c r="Z234" s="126"/>
    </row>
    <row r="235" customHeight="1" spans="25:26">
      <c r="Y235" s="126"/>
      <c r="Z235" s="126"/>
    </row>
    <row r="236" customHeight="1" spans="25:26">
      <c r="Y236" s="126"/>
      <c r="Z236" s="126"/>
    </row>
    <row r="237" customHeight="1" spans="25:26">
      <c r="Y237" s="126"/>
      <c r="Z237" s="126"/>
    </row>
    <row r="238" customHeight="1" spans="25:26">
      <c r="Y238" s="126"/>
      <c r="Z238" s="126"/>
    </row>
    <row r="239" customHeight="1" spans="25:26">
      <c r="Y239" s="126"/>
      <c r="Z239" s="126"/>
    </row>
    <row r="240" customHeight="1" spans="25:26">
      <c r="Y240" s="126"/>
      <c r="Z240" s="126"/>
    </row>
    <row r="241" customHeight="1" spans="25:26">
      <c r="Y241" s="126"/>
      <c r="Z241" s="126"/>
    </row>
    <row r="242" customHeight="1" spans="25:26">
      <c r="Y242" s="126"/>
      <c r="Z242" s="126"/>
    </row>
    <row r="243" customHeight="1" spans="25:26">
      <c r="Y243" s="126"/>
      <c r="Z243" s="126"/>
    </row>
    <row r="244" customHeight="1" spans="25:26">
      <c r="Y244" s="126"/>
      <c r="Z244" s="126"/>
    </row>
    <row r="245" customHeight="1" spans="25:26">
      <c r="Y245" s="126"/>
      <c r="Z245" s="126"/>
    </row>
    <row r="246" customHeight="1" spans="25:26">
      <c r="Y246" s="126"/>
      <c r="Z246" s="126"/>
    </row>
    <row r="247" customHeight="1" spans="25:26">
      <c r="Y247" s="126"/>
      <c r="Z247" s="126"/>
    </row>
    <row r="248" customHeight="1" spans="25:26">
      <c r="Y248" s="126"/>
      <c r="Z248" s="126"/>
    </row>
    <row r="249" customHeight="1" spans="25:26">
      <c r="Y249" s="126"/>
      <c r="Z249" s="126"/>
    </row>
    <row r="250" customHeight="1" spans="25:26">
      <c r="Y250" s="126"/>
      <c r="Z250" s="126"/>
    </row>
    <row r="251" customHeight="1" spans="25:26">
      <c r="Y251" s="126"/>
      <c r="Z251" s="126"/>
    </row>
    <row r="252" customHeight="1" spans="25:26">
      <c r="Y252" s="126"/>
      <c r="Z252" s="126"/>
    </row>
    <row r="253" customHeight="1" spans="25:26">
      <c r="Y253" s="126"/>
      <c r="Z253" s="126"/>
    </row>
    <row r="254" customHeight="1" spans="25:26">
      <c r="Y254" s="126"/>
      <c r="Z254" s="126"/>
    </row>
    <row r="255" customHeight="1" spans="25:26">
      <c r="Y255" s="126"/>
      <c r="Z255" s="126"/>
    </row>
    <row r="256" customHeight="1" spans="25:26">
      <c r="Y256" s="126"/>
      <c r="Z256" s="126"/>
    </row>
    <row r="257" customHeight="1" spans="25:26">
      <c r="Y257" s="126"/>
      <c r="Z257" s="126"/>
    </row>
    <row r="258" customHeight="1" spans="25:26">
      <c r="Y258" s="126"/>
      <c r="Z258" s="126"/>
    </row>
    <row r="259" customHeight="1" spans="25:26">
      <c r="Y259" s="126"/>
      <c r="Z259" s="126"/>
    </row>
    <row r="260" customHeight="1" spans="25:26">
      <c r="Y260" s="126"/>
      <c r="Z260" s="126"/>
    </row>
    <row r="261" customHeight="1" spans="25:26">
      <c r="Y261" s="126"/>
      <c r="Z261" s="126"/>
    </row>
    <row r="262" customHeight="1" spans="25:26">
      <c r="Y262" s="126"/>
      <c r="Z262" s="126"/>
    </row>
    <row r="263" customHeight="1" spans="25:26">
      <c r="Y263" s="126"/>
      <c r="Z263" s="126"/>
    </row>
    <row r="264" customHeight="1" spans="25:26">
      <c r="Y264" s="126"/>
      <c r="Z264" s="126"/>
    </row>
    <row r="265" customHeight="1" spans="25:26">
      <c r="Y265" s="126"/>
      <c r="Z265" s="126"/>
    </row>
    <row r="266" customHeight="1" spans="25:26">
      <c r="Y266" s="126"/>
      <c r="Z266" s="126"/>
    </row>
    <row r="267" customHeight="1" spans="25:26">
      <c r="Y267" s="126"/>
      <c r="Z267" s="126"/>
    </row>
    <row r="268" customHeight="1" spans="25:26">
      <c r="Y268" s="126"/>
      <c r="Z268" s="126"/>
    </row>
    <row r="269" customHeight="1" spans="25:26">
      <c r="Y269" s="126"/>
      <c r="Z269" s="126"/>
    </row>
    <row r="270" customHeight="1" spans="25:26">
      <c r="Y270" s="126"/>
      <c r="Z270" s="126"/>
    </row>
    <row r="271" customHeight="1" spans="25:26">
      <c r="Y271" s="126"/>
      <c r="Z271" s="126"/>
    </row>
    <row r="272" customHeight="1" spans="25:26">
      <c r="Y272" s="126"/>
      <c r="Z272" s="126"/>
    </row>
    <row r="273" customHeight="1" spans="25:26">
      <c r="Y273" s="126"/>
      <c r="Z273" s="126"/>
    </row>
    <row r="274" customHeight="1" spans="25:26">
      <c r="Y274" s="126"/>
      <c r="Z274" s="126"/>
    </row>
    <row r="275" customHeight="1" spans="25:26">
      <c r="Y275" s="126"/>
      <c r="Z275" s="126"/>
    </row>
    <row r="276" customHeight="1" spans="25:26">
      <c r="Y276" s="126"/>
      <c r="Z276" s="126"/>
    </row>
    <row r="277" customHeight="1" spans="25:26">
      <c r="Y277" s="126"/>
      <c r="Z277" s="126"/>
    </row>
    <row r="278" customHeight="1" spans="25:26">
      <c r="Y278" s="126"/>
      <c r="Z278" s="126"/>
    </row>
    <row r="279" customHeight="1" spans="25:26">
      <c r="Y279" s="126"/>
      <c r="Z279" s="126"/>
    </row>
    <row r="280" customHeight="1" spans="25:26">
      <c r="Y280" s="126"/>
      <c r="Z280" s="126"/>
    </row>
    <row r="281" customHeight="1" spans="25:26">
      <c r="Y281" s="126"/>
      <c r="Z281" s="126"/>
    </row>
    <row r="282" customHeight="1" spans="25:26">
      <c r="Y282" s="126"/>
      <c r="Z282" s="126"/>
    </row>
    <row r="283" customHeight="1" spans="25:26">
      <c r="Y283" s="126"/>
      <c r="Z283" s="126"/>
    </row>
    <row r="284" customHeight="1" spans="25:26">
      <c r="Y284" s="126"/>
      <c r="Z284" s="126"/>
    </row>
    <row r="285" customHeight="1" spans="25:26">
      <c r="Y285" s="126"/>
      <c r="Z285" s="126"/>
    </row>
    <row r="286" customHeight="1" spans="25:26">
      <c r="Y286" s="126"/>
      <c r="Z286" s="126"/>
    </row>
    <row r="287" customHeight="1" spans="25:26">
      <c r="Y287" s="126"/>
      <c r="Z287" s="126"/>
    </row>
    <row r="288" customHeight="1" spans="25:26">
      <c r="Y288" s="126"/>
      <c r="Z288" s="126"/>
    </row>
    <row r="289" customHeight="1" spans="25:26">
      <c r="Y289" s="126"/>
      <c r="Z289" s="126"/>
    </row>
    <row r="290" customHeight="1" spans="25:26">
      <c r="Y290" s="126"/>
      <c r="Z290" s="126"/>
    </row>
    <row r="291" customHeight="1" spans="25:26">
      <c r="Y291" s="126"/>
      <c r="Z291" s="126"/>
    </row>
    <row r="292" customHeight="1" spans="25:26">
      <c r="Y292" s="126"/>
      <c r="Z292" s="126"/>
    </row>
    <row r="293" customHeight="1" spans="25:26">
      <c r="Y293" s="126"/>
      <c r="Z293" s="126"/>
    </row>
    <row r="294" customHeight="1" spans="25:26">
      <c r="Y294" s="126"/>
      <c r="Z294" s="126"/>
    </row>
    <row r="295" customHeight="1" spans="25:26">
      <c r="Y295" s="126"/>
      <c r="Z295" s="126"/>
    </row>
    <row r="296" customHeight="1" spans="25:26">
      <c r="Y296" s="126"/>
      <c r="Z296" s="126"/>
    </row>
    <row r="297" customHeight="1" spans="25:26">
      <c r="Y297" s="126"/>
      <c r="Z297" s="126"/>
    </row>
    <row r="298" customHeight="1" spans="25:26">
      <c r="Y298" s="126"/>
      <c r="Z298" s="126"/>
    </row>
    <row r="299" customHeight="1" spans="25:26">
      <c r="Y299" s="126"/>
      <c r="Z299" s="126"/>
    </row>
    <row r="300" customHeight="1" spans="25:26">
      <c r="Y300" s="126"/>
      <c r="Z300" s="126"/>
    </row>
    <row r="301" customHeight="1" spans="25:26">
      <c r="Y301" s="126"/>
      <c r="Z301" s="126"/>
    </row>
    <row r="302" customHeight="1" spans="25:26">
      <c r="Y302" s="126"/>
      <c r="Z302" s="126"/>
    </row>
    <row r="303" customHeight="1" spans="25:26">
      <c r="Y303" s="126"/>
      <c r="Z303" s="126"/>
    </row>
    <row r="304" customHeight="1" spans="25:26">
      <c r="Y304" s="126"/>
      <c r="Z304" s="126"/>
    </row>
    <row r="305" customHeight="1" spans="25:26">
      <c r="Y305" s="126"/>
      <c r="Z305" s="126"/>
    </row>
    <row r="306" customHeight="1" spans="25:26">
      <c r="Y306" s="126"/>
      <c r="Z306" s="126"/>
    </row>
    <row r="307" customHeight="1" spans="25:26">
      <c r="Y307" s="126"/>
      <c r="Z307" s="126"/>
    </row>
    <row r="308" customHeight="1" spans="25:26">
      <c r="Y308" s="126"/>
      <c r="Z308" s="126"/>
    </row>
    <row r="309" customHeight="1" spans="25:26">
      <c r="Y309" s="126"/>
      <c r="Z309" s="126"/>
    </row>
    <row r="310" customHeight="1" spans="25:26">
      <c r="Y310" s="126"/>
      <c r="Z310" s="126"/>
    </row>
    <row r="311" customHeight="1" spans="25:26">
      <c r="Y311" s="126"/>
      <c r="Z311" s="126"/>
    </row>
    <row r="312" customHeight="1" spans="25:26">
      <c r="Y312" s="126"/>
      <c r="Z312" s="126"/>
    </row>
    <row r="313" customHeight="1" spans="25:26">
      <c r="Y313" s="126"/>
      <c r="Z313" s="126"/>
    </row>
    <row r="314" customHeight="1" spans="25:26">
      <c r="Y314" s="126"/>
      <c r="Z314" s="126"/>
    </row>
    <row r="315" customHeight="1" spans="25:26">
      <c r="Y315" s="126"/>
      <c r="Z315" s="126"/>
    </row>
    <row r="316" customHeight="1" spans="25:26">
      <c r="Y316" s="126"/>
      <c r="Z316" s="126"/>
    </row>
    <row r="317" customHeight="1" spans="25:26">
      <c r="Y317" s="126"/>
      <c r="Z317" s="126"/>
    </row>
    <row r="318" customHeight="1" spans="25:26">
      <c r="Y318" s="126"/>
      <c r="Z318" s="126"/>
    </row>
    <row r="319" customHeight="1" spans="25:26">
      <c r="Y319" s="126"/>
      <c r="Z319" s="126"/>
    </row>
    <row r="320" customHeight="1" spans="25:26">
      <c r="Y320" s="126"/>
      <c r="Z320" s="126"/>
    </row>
    <row r="321" customHeight="1" spans="25:26">
      <c r="Y321" s="126"/>
      <c r="Z321" s="126"/>
    </row>
    <row r="322" customHeight="1" spans="25:26">
      <c r="Y322" s="126"/>
      <c r="Z322" s="126"/>
    </row>
    <row r="323" customHeight="1" spans="25:26">
      <c r="Y323" s="126"/>
      <c r="Z323" s="126"/>
    </row>
    <row r="324" customHeight="1" spans="25:26">
      <c r="Y324" s="126"/>
      <c r="Z324" s="126"/>
    </row>
    <row r="325" customHeight="1" spans="25:26">
      <c r="Y325" s="126"/>
      <c r="Z325" s="126"/>
    </row>
    <row r="326" customHeight="1" spans="25:26">
      <c r="Y326" s="126"/>
      <c r="Z326" s="126"/>
    </row>
    <row r="327" customHeight="1" spans="25:26">
      <c r="Y327" s="126"/>
      <c r="Z327" s="126"/>
    </row>
    <row r="328" customHeight="1" spans="25:26">
      <c r="Y328" s="126"/>
      <c r="Z328" s="126"/>
    </row>
    <row r="329" customHeight="1" spans="25:26">
      <c r="Y329" s="126"/>
      <c r="Z329" s="126"/>
    </row>
    <row r="330" customHeight="1" spans="25:26">
      <c r="Y330" s="126"/>
      <c r="Z330" s="126"/>
    </row>
    <row r="331" customHeight="1" spans="25:26">
      <c r="Y331" s="126"/>
      <c r="Z331" s="126"/>
    </row>
    <row r="332" customHeight="1" spans="25:26">
      <c r="Y332" s="126"/>
      <c r="Z332" s="126"/>
    </row>
    <row r="333" customHeight="1" spans="25:26">
      <c r="Y333" s="126"/>
      <c r="Z333" s="126"/>
    </row>
    <row r="334" customHeight="1" spans="25:26">
      <c r="Y334" s="126"/>
      <c r="Z334" s="126"/>
    </row>
    <row r="335" customHeight="1" spans="25:26">
      <c r="Y335" s="126"/>
      <c r="Z335" s="126"/>
    </row>
    <row r="336" customHeight="1" spans="25:26">
      <c r="Y336" s="126"/>
      <c r="Z336" s="126"/>
    </row>
    <row r="337" customHeight="1" spans="25:26">
      <c r="Y337" s="126"/>
      <c r="Z337" s="126"/>
    </row>
    <row r="338" customHeight="1" spans="25:26">
      <c r="Y338" s="126"/>
      <c r="Z338" s="126"/>
    </row>
    <row r="339" customHeight="1" spans="25:26">
      <c r="Y339" s="126"/>
      <c r="Z339" s="126"/>
    </row>
    <row r="340" customHeight="1" spans="25:26">
      <c r="Y340" s="126"/>
      <c r="Z340" s="126"/>
    </row>
    <row r="341" customHeight="1" spans="25:26">
      <c r="Y341" s="126"/>
      <c r="Z341" s="126"/>
    </row>
    <row r="342" customHeight="1" spans="25:26">
      <c r="Y342" s="126"/>
      <c r="Z342" s="126"/>
    </row>
    <row r="343" customHeight="1" spans="25:26">
      <c r="Y343" s="126"/>
      <c r="Z343" s="126"/>
    </row>
    <row r="344" customHeight="1" spans="25:26">
      <c r="Y344" s="126"/>
      <c r="Z344" s="126"/>
    </row>
    <row r="345" customHeight="1" spans="25:26">
      <c r="Y345" s="126"/>
      <c r="Z345" s="126"/>
    </row>
    <row r="346" customHeight="1" spans="25:26">
      <c r="Y346" s="126"/>
      <c r="Z346" s="126"/>
    </row>
    <row r="347" customHeight="1" spans="25:26">
      <c r="Y347" s="126"/>
      <c r="Z347" s="126"/>
    </row>
    <row r="348" customHeight="1" spans="25:26">
      <c r="Y348" s="126"/>
      <c r="Z348" s="126"/>
    </row>
    <row r="349" customHeight="1" spans="25:26">
      <c r="Y349" s="126"/>
      <c r="Z349" s="126"/>
    </row>
    <row r="350" customHeight="1" spans="25:26">
      <c r="Y350" s="126"/>
      <c r="Z350" s="126"/>
    </row>
    <row r="351" customHeight="1" spans="25:26">
      <c r="Y351" s="126"/>
      <c r="Z351" s="126"/>
    </row>
    <row r="352" customHeight="1" spans="25:26">
      <c r="Y352" s="126"/>
      <c r="Z352" s="126"/>
    </row>
    <row r="353" customHeight="1" spans="25:26">
      <c r="Y353" s="126"/>
      <c r="Z353" s="126"/>
    </row>
    <row r="354" customHeight="1" spans="25:26">
      <c r="Y354" s="126"/>
      <c r="Z354" s="126"/>
    </row>
    <row r="355" customHeight="1" spans="25:26">
      <c r="Y355" s="126"/>
      <c r="Z355" s="126"/>
    </row>
    <row r="356" customHeight="1" spans="25:26">
      <c r="Y356" s="126"/>
      <c r="Z356" s="126"/>
    </row>
    <row r="357" customHeight="1" spans="25:26">
      <c r="Y357" s="126"/>
      <c r="Z357" s="126"/>
    </row>
    <row r="358" customHeight="1" spans="25:26">
      <c r="Y358" s="126"/>
      <c r="Z358" s="126"/>
    </row>
    <row r="359" customHeight="1" spans="25:26">
      <c r="Y359" s="126"/>
      <c r="Z359" s="126"/>
    </row>
    <row r="360" customHeight="1" spans="25:26">
      <c r="Y360" s="126"/>
      <c r="Z360" s="126"/>
    </row>
    <row r="361" customHeight="1" spans="25:26">
      <c r="Y361" s="126"/>
      <c r="Z361" s="126"/>
    </row>
    <row r="362" customHeight="1" spans="25:26">
      <c r="Y362" s="126"/>
      <c r="Z362" s="126"/>
    </row>
    <row r="363" customHeight="1" spans="25:26">
      <c r="Y363" s="126"/>
      <c r="Z363" s="126"/>
    </row>
    <row r="364" customHeight="1" spans="25:26">
      <c r="Y364" s="126"/>
      <c r="Z364" s="126"/>
    </row>
    <row r="365" customHeight="1" spans="25:26">
      <c r="Y365" s="126"/>
      <c r="Z365" s="126"/>
    </row>
    <row r="366" customHeight="1" spans="25:26">
      <c r="Y366" s="126"/>
      <c r="Z366" s="126"/>
    </row>
    <row r="367" customHeight="1" spans="25:26">
      <c r="Y367" s="126"/>
      <c r="Z367" s="126"/>
    </row>
    <row r="368" customHeight="1" spans="25:26">
      <c r="Y368" s="126"/>
      <c r="Z368" s="126"/>
    </row>
    <row r="369" customHeight="1" spans="25:26">
      <c r="Y369" s="126"/>
      <c r="Z369" s="126"/>
    </row>
    <row r="370" customHeight="1" spans="25:26">
      <c r="Y370" s="126"/>
      <c r="Z370" s="126"/>
    </row>
    <row r="371" customHeight="1" spans="25:26">
      <c r="Y371" s="126"/>
      <c r="Z371" s="126"/>
    </row>
    <row r="372" customHeight="1" spans="25:26">
      <c r="Y372" s="126"/>
      <c r="Z372" s="126"/>
    </row>
    <row r="373" customHeight="1" spans="25:26">
      <c r="Y373" s="126"/>
      <c r="Z373" s="126"/>
    </row>
    <row r="374" customHeight="1" spans="25:26">
      <c r="Y374" s="126"/>
      <c r="Z374" s="126"/>
    </row>
    <row r="375" customHeight="1" spans="25:26">
      <c r="Y375" s="126"/>
      <c r="Z375" s="126"/>
    </row>
    <row r="376" customHeight="1" spans="25:26">
      <c r="Y376" s="126"/>
      <c r="Z376" s="126"/>
    </row>
    <row r="377" customHeight="1" spans="25:26">
      <c r="Y377" s="126"/>
      <c r="Z377" s="126"/>
    </row>
    <row r="378" customHeight="1" spans="25:26">
      <c r="Y378" s="126"/>
      <c r="Z378" s="126"/>
    </row>
    <row r="379" customHeight="1" spans="25:26">
      <c r="Y379" s="126"/>
      <c r="Z379" s="126"/>
    </row>
    <row r="380" customHeight="1" spans="25:26">
      <c r="Y380" s="126"/>
      <c r="Z380" s="126"/>
    </row>
    <row r="381" customHeight="1" spans="25:26">
      <c r="Y381" s="126"/>
      <c r="Z381" s="126"/>
    </row>
    <row r="382" customHeight="1" spans="25:26">
      <c r="Y382" s="126"/>
      <c r="Z382" s="126"/>
    </row>
    <row r="383" customHeight="1" spans="25:26">
      <c r="Y383" s="126"/>
      <c r="Z383" s="126"/>
    </row>
    <row r="384" customHeight="1" spans="25:26">
      <c r="Y384" s="126"/>
      <c r="Z384" s="126"/>
    </row>
    <row r="385" customHeight="1" spans="25:26">
      <c r="Y385" s="126"/>
      <c r="Z385" s="126"/>
    </row>
    <row r="386" customHeight="1" spans="25:26">
      <c r="Y386" s="126"/>
      <c r="Z386" s="126"/>
    </row>
    <row r="387" customHeight="1" spans="25:26">
      <c r="Y387" s="126"/>
      <c r="Z387" s="126"/>
    </row>
    <row r="388" customHeight="1" spans="25:26">
      <c r="Y388" s="126"/>
      <c r="Z388" s="126"/>
    </row>
    <row r="389" customHeight="1" spans="25:26">
      <c r="Y389" s="126"/>
      <c r="Z389" s="126"/>
    </row>
    <row r="390" customHeight="1" spans="25:26">
      <c r="Y390" s="126"/>
      <c r="Z390" s="126"/>
    </row>
    <row r="391" customHeight="1" spans="25:26">
      <c r="Y391" s="126"/>
      <c r="Z391" s="126"/>
    </row>
    <row r="392" customHeight="1" spans="25:26">
      <c r="Y392" s="126"/>
      <c r="Z392" s="126"/>
    </row>
    <row r="393" customHeight="1" spans="25:26">
      <c r="Y393" s="126"/>
      <c r="Z393" s="126"/>
    </row>
    <row r="394" customHeight="1" spans="25:26">
      <c r="Y394" s="126"/>
      <c r="Z394" s="126"/>
    </row>
    <row r="395" customHeight="1" spans="25:26">
      <c r="Y395" s="126"/>
      <c r="Z395" s="126"/>
    </row>
    <row r="396" customHeight="1" spans="25:26">
      <c r="Y396" s="126"/>
      <c r="Z396" s="126"/>
    </row>
    <row r="397" customHeight="1" spans="25:26">
      <c r="Y397" s="126"/>
      <c r="Z397" s="126"/>
    </row>
    <row r="398" customHeight="1" spans="25:26">
      <c r="Y398" s="126"/>
      <c r="Z398" s="126"/>
    </row>
    <row r="399" customHeight="1" spans="25:26">
      <c r="Y399" s="126"/>
      <c r="Z399" s="126"/>
    </row>
    <row r="400" customHeight="1" spans="25:26">
      <c r="Y400" s="126"/>
      <c r="Z400" s="126"/>
    </row>
    <row r="401" customHeight="1" spans="25:26">
      <c r="Y401" s="126"/>
      <c r="Z401" s="126"/>
    </row>
    <row r="402" customHeight="1" spans="25:26">
      <c r="Y402" s="126"/>
      <c r="Z402" s="126"/>
    </row>
    <row r="403" customHeight="1" spans="25:26">
      <c r="Y403" s="126"/>
      <c r="Z403" s="126"/>
    </row>
    <row r="404" customHeight="1" spans="25:26">
      <c r="Y404" s="126"/>
      <c r="Z404" s="126"/>
    </row>
    <row r="405" customHeight="1" spans="25:26">
      <c r="Y405" s="126"/>
      <c r="Z405" s="126"/>
    </row>
    <row r="406" customHeight="1" spans="25:26">
      <c r="Y406" s="126"/>
      <c r="Z406" s="126"/>
    </row>
    <row r="407" customHeight="1" spans="25:26">
      <c r="Y407" s="126"/>
      <c r="Z407" s="126"/>
    </row>
    <row r="408" customHeight="1" spans="25:26">
      <c r="Y408" s="126"/>
      <c r="Z408" s="126"/>
    </row>
    <row r="409" customHeight="1" spans="25:26">
      <c r="Y409" s="126"/>
      <c r="Z409" s="126"/>
    </row>
    <row r="410" customHeight="1" spans="25:26">
      <c r="Y410" s="126"/>
      <c r="Z410" s="126"/>
    </row>
    <row r="411" customHeight="1" spans="25:26">
      <c r="Y411" s="126"/>
      <c r="Z411" s="126"/>
    </row>
    <row r="412" customHeight="1" spans="25:26">
      <c r="Y412" s="126"/>
      <c r="Z412" s="126"/>
    </row>
    <row r="413" customHeight="1" spans="25:26">
      <c r="Y413" s="126"/>
      <c r="Z413" s="126"/>
    </row>
    <row r="414" customHeight="1" spans="25:26">
      <c r="Y414" s="126"/>
      <c r="Z414" s="126"/>
    </row>
    <row r="415" customHeight="1" spans="25:26">
      <c r="Y415" s="126"/>
      <c r="Z415" s="126"/>
    </row>
    <row r="416" customHeight="1" spans="25:26">
      <c r="Y416" s="126"/>
      <c r="Z416" s="126"/>
    </row>
    <row r="417" customHeight="1" spans="25:26">
      <c r="Y417" s="126"/>
      <c r="Z417" s="126"/>
    </row>
    <row r="418" customHeight="1" spans="25:26">
      <c r="Y418" s="126"/>
      <c r="Z418" s="126"/>
    </row>
    <row r="419" customHeight="1" spans="25:26">
      <c r="Y419" s="126"/>
      <c r="Z419" s="126"/>
    </row>
    <row r="420" customHeight="1" spans="25:26">
      <c r="Y420" s="126"/>
      <c r="Z420" s="126"/>
    </row>
    <row r="421" customHeight="1" spans="25:26">
      <c r="Y421" s="126"/>
      <c r="Z421" s="126"/>
    </row>
    <row r="422" customHeight="1" spans="25:26">
      <c r="Y422" s="126"/>
      <c r="Z422" s="126"/>
    </row>
    <row r="423" customHeight="1" spans="25:26">
      <c r="Y423" s="126"/>
      <c r="Z423" s="126"/>
    </row>
    <row r="424" customHeight="1" spans="25:26">
      <c r="Y424" s="126"/>
      <c r="Z424" s="126"/>
    </row>
    <row r="425" customHeight="1" spans="25:26">
      <c r="Y425" s="126"/>
      <c r="Z425" s="126"/>
    </row>
    <row r="426" customHeight="1" spans="25:26">
      <c r="Y426" s="126"/>
      <c r="Z426" s="126"/>
    </row>
    <row r="427" customHeight="1" spans="25:26">
      <c r="Y427" s="126"/>
      <c r="Z427" s="126"/>
    </row>
    <row r="428" customHeight="1" spans="25:26">
      <c r="Y428" s="126"/>
      <c r="Z428" s="126"/>
    </row>
    <row r="429" customHeight="1" spans="25:26">
      <c r="Y429" s="126"/>
      <c r="Z429" s="126"/>
    </row>
    <row r="430" customHeight="1" spans="25:26">
      <c r="Y430" s="126"/>
      <c r="Z430" s="126"/>
    </row>
    <row r="431" customHeight="1" spans="25:26">
      <c r="Y431" s="126"/>
      <c r="Z431" s="126"/>
    </row>
    <row r="432" customHeight="1" spans="25:26">
      <c r="Y432" s="126"/>
      <c r="Z432" s="126"/>
    </row>
    <row r="433" customHeight="1" spans="25:26">
      <c r="Y433" s="126"/>
      <c r="Z433" s="126"/>
    </row>
    <row r="434" customHeight="1" spans="25:26">
      <c r="Y434" s="126"/>
      <c r="Z434" s="126"/>
    </row>
    <row r="435" customHeight="1" spans="25:26">
      <c r="Y435" s="126"/>
      <c r="Z435" s="126"/>
    </row>
    <row r="436" customHeight="1" spans="25:26">
      <c r="Y436" s="126"/>
      <c r="Z436" s="126"/>
    </row>
    <row r="437" customHeight="1" spans="25:26">
      <c r="Y437" s="126"/>
      <c r="Z437" s="126"/>
    </row>
    <row r="438" customHeight="1" spans="25:26">
      <c r="Y438" s="126"/>
      <c r="Z438" s="126"/>
    </row>
    <row r="439" customHeight="1" spans="25:26">
      <c r="Y439" s="126"/>
      <c r="Z439" s="126"/>
    </row>
    <row r="440" customHeight="1" spans="25:26">
      <c r="Y440" s="126"/>
      <c r="Z440" s="126"/>
    </row>
    <row r="441" customHeight="1" spans="25:26">
      <c r="Y441" s="126"/>
      <c r="Z441" s="126"/>
    </row>
    <row r="442" customHeight="1" spans="25:26">
      <c r="Y442" s="126"/>
      <c r="Z442" s="126"/>
    </row>
    <row r="443" customHeight="1" spans="25:26">
      <c r="Y443" s="126"/>
      <c r="Z443" s="126"/>
    </row>
    <row r="444" customHeight="1" spans="25:26">
      <c r="Y444" s="126"/>
      <c r="Z444" s="126"/>
    </row>
    <row r="445" customHeight="1" spans="25:26">
      <c r="Y445" s="126"/>
      <c r="Z445" s="126"/>
    </row>
    <row r="446" customHeight="1" spans="25:26">
      <c r="Y446" s="126"/>
      <c r="Z446" s="126"/>
    </row>
    <row r="447" customHeight="1" spans="25:26">
      <c r="Y447" s="126"/>
      <c r="Z447" s="126"/>
    </row>
    <row r="448" customHeight="1" spans="25:26">
      <c r="Y448" s="126"/>
      <c r="Z448" s="126"/>
    </row>
    <row r="449" customHeight="1" spans="25:26">
      <c r="Y449" s="126"/>
      <c r="Z449" s="126"/>
    </row>
    <row r="450" customHeight="1" spans="25:26">
      <c r="Y450" s="126"/>
      <c r="Z450" s="126"/>
    </row>
    <row r="451" customHeight="1" spans="25:26">
      <c r="Y451" s="126"/>
      <c r="Z451" s="126"/>
    </row>
    <row r="452" customHeight="1" spans="25:26">
      <c r="Y452" s="126"/>
      <c r="Z452" s="126"/>
    </row>
    <row r="453" customHeight="1" spans="25:26">
      <c r="Y453" s="126"/>
      <c r="Z453" s="126"/>
    </row>
    <row r="454" customHeight="1" spans="25:26">
      <c r="Y454" s="126"/>
      <c r="Z454" s="126"/>
    </row>
    <row r="455" customHeight="1" spans="25:26">
      <c r="Y455" s="126"/>
      <c r="Z455" s="126"/>
    </row>
    <row r="456" customHeight="1" spans="25:26">
      <c r="Y456" s="126"/>
      <c r="Z456" s="126"/>
    </row>
    <row r="457" customHeight="1" spans="25:26">
      <c r="Y457" s="126"/>
      <c r="Z457" s="126"/>
    </row>
    <row r="458" customHeight="1" spans="25:26">
      <c r="Y458" s="126"/>
      <c r="Z458" s="126"/>
    </row>
    <row r="459" customHeight="1" spans="25:26">
      <c r="Y459" s="126"/>
      <c r="Z459" s="126"/>
    </row>
    <row r="460" customHeight="1" spans="25:26">
      <c r="Y460" s="126"/>
      <c r="Z460" s="126"/>
    </row>
    <row r="461" customHeight="1" spans="25:26">
      <c r="Y461" s="126"/>
      <c r="Z461" s="126"/>
    </row>
    <row r="462" customHeight="1" spans="25:26">
      <c r="Y462" s="126"/>
      <c r="Z462" s="126"/>
    </row>
    <row r="463" customHeight="1" spans="25:26">
      <c r="Y463" s="126"/>
      <c r="Z463" s="126"/>
    </row>
    <row r="464" customHeight="1" spans="25:26">
      <c r="Y464" s="126"/>
      <c r="Z464" s="126"/>
    </row>
    <row r="465" customHeight="1" spans="25:26">
      <c r="Y465" s="126"/>
      <c r="Z465" s="126"/>
    </row>
    <row r="466" customHeight="1" spans="25:26">
      <c r="Y466" s="126"/>
      <c r="Z466" s="126"/>
    </row>
    <row r="467" customHeight="1" spans="25:26">
      <c r="Y467" s="126"/>
      <c r="Z467" s="126"/>
    </row>
    <row r="468" customHeight="1" spans="25:26">
      <c r="Y468" s="126"/>
      <c r="Z468" s="126"/>
    </row>
    <row r="469" customHeight="1" spans="25:26">
      <c r="Y469" s="126"/>
      <c r="Z469" s="126"/>
    </row>
    <row r="470" customHeight="1" spans="25:26">
      <c r="Y470" s="126"/>
      <c r="Z470" s="126"/>
    </row>
    <row r="471" customHeight="1" spans="25:26">
      <c r="Y471" s="126"/>
      <c r="Z471" s="126"/>
    </row>
    <row r="472" customHeight="1" spans="25:26">
      <c r="Y472" s="126"/>
      <c r="Z472" s="126"/>
    </row>
    <row r="473" customHeight="1" spans="25:26">
      <c r="Y473" s="126"/>
      <c r="Z473" s="126"/>
    </row>
    <row r="474" customHeight="1" spans="25:26">
      <c r="Y474" s="126"/>
      <c r="Z474" s="126"/>
    </row>
    <row r="475" customHeight="1" spans="25:26">
      <c r="Y475" s="126"/>
      <c r="Z475" s="126"/>
    </row>
    <row r="476" customHeight="1" spans="25:26">
      <c r="Y476" s="126"/>
      <c r="Z476" s="126"/>
    </row>
    <row r="477" customHeight="1" spans="25:26">
      <c r="Y477" s="126"/>
      <c r="Z477" s="126"/>
    </row>
    <row r="478" customHeight="1" spans="25:26">
      <c r="Y478" s="126"/>
      <c r="Z478" s="126"/>
    </row>
    <row r="479" customHeight="1" spans="25:26">
      <c r="Y479" s="126"/>
      <c r="Z479" s="126"/>
    </row>
    <row r="480" customHeight="1" spans="25:26">
      <c r="Y480" s="126"/>
      <c r="Z480" s="126"/>
    </row>
    <row r="481" customHeight="1" spans="25:26">
      <c r="Y481" s="126"/>
      <c r="Z481" s="126"/>
    </row>
    <row r="482" customHeight="1" spans="25:26">
      <c r="Y482" s="126"/>
      <c r="Z482" s="126"/>
    </row>
    <row r="483" customHeight="1" spans="25:26">
      <c r="Y483" s="126"/>
      <c r="Z483" s="126"/>
    </row>
    <row r="484" customHeight="1" spans="25:26">
      <c r="Y484" s="126"/>
      <c r="Z484" s="126"/>
    </row>
    <row r="485" customHeight="1" spans="25:26">
      <c r="Y485" s="126"/>
      <c r="Z485" s="126"/>
    </row>
    <row r="486" customHeight="1" spans="25:26">
      <c r="Y486" s="126"/>
      <c r="Z486" s="126"/>
    </row>
    <row r="487" customHeight="1" spans="25:26">
      <c r="Y487" s="126"/>
      <c r="Z487" s="126"/>
    </row>
    <row r="488" customHeight="1" spans="25:26">
      <c r="Y488" s="126"/>
      <c r="Z488" s="126"/>
    </row>
    <row r="489" customHeight="1" spans="25:26">
      <c r="Y489" s="126"/>
      <c r="Z489" s="126"/>
    </row>
    <row r="490" customHeight="1" spans="25:26">
      <c r="Y490" s="126"/>
      <c r="Z490" s="126"/>
    </row>
    <row r="491" customHeight="1" spans="25:26">
      <c r="Y491" s="126"/>
      <c r="Z491" s="126"/>
    </row>
    <row r="492" customHeight="1" spans="25:26">
      <c r="Y492" s="126"/>
      <c r="Z492" s="126"/>
    </row>
    <row r="493" customHeight="1" spans="25:26">
      <c r="Y493" s="126"/>
      <c r="Z493" s="126"/>
    </row>
    <row r="494" customHeight="1" spans="25:26">
      <c r="Y494" s="126"/>
      <c r="Z494" s="126"/>
    </row>
    <row r="495" customHeight="1" spans="25:26">
      <c r="Y495" s="126"/>
      <c r="Z495" s="126"/>
    </row>
    <row r="496" customHeight="1" spans="25:26">
      <c r="Y496" s="126"/>
      <c r="Z496" s="126"/>
    </row>
    <row r="497" customHeight="1" spans="25:26">
      <c r="Y497" s="126"/>
      <c r="Z497" s="126"/>
    </row>
    <row r="498" customHeight="1" spans="25:26">
      <c r="Y498" s="126"/>
      <c r="Z498" s="126"/>
    </row>
    <row r="499" customHeight="1" spans="25:26">
      <c r="Y499" s="126"/>
      <c r="Z499" s="126"/>
    </row>
    <row r="500" customHeight="1" spans="25:26">
      <c r="Y500" s="126"/>
      <c r="Z500" s="126"/>
    </row>
    <row r="501" customHeight="1" spans="25:26">
      <c r="Y501" s="126"/>
      <c r="Z501" s="126"/>
    </row>
    <row r="502" customHeight="1" spans="25:26">
      <c r="Y502" s="126"/>
      <c r="Z502" s="126"/>
    </row>
    <row r="503" customHeight="1" spans="25:26">
      <c r="Y503" s="126"/>
      <c r="Z503" s="126"/>
    </row>
    <row r="504" customHeight="1" spans="25:26">
      <c r="Y504" s="126"/>
      <c r="Z504" s="126"/>
    </row>
    <row r="505" customHeight="1" spans="25:26">
      <c r="Y505" s="126"/>
      <c r="Z505" s="126"/>
    </row>
    <row r="506" customHeight="1" spans="25:26">
      <c r="Y506" s="126"/>
      <c r="Z506" s="126"/>
    </row>
    <row r="507" customHeight="1" spans="25:26">
      <c r="Y507" s="126"/>
      <c r="Z507" s="126"/>
    </row>
    <row r="508" customHeight="1" spans="25:26">
      <c r="Y508" s="126"/>
      <c r="Z508" s="126"/>
    </row>
    <row r="509" customHeight="1" spans="25:26">
      <c r="Y509" s="126"/>
      <c r="Z509" s="126"/>
    </row>
    <row r="510" customHeight="1" spans="25:26">
      <c r="Y510" s="126"/>
      <c r="Z510" s="126"/>
    </row>
    <row r="511" customHeight="1" spans="25:26">
      <c r="Y511" s="126"/>
      <c r="Z511" s="126"/>
    </row>
    <row r="512" customHeight="1" spans="25:26">
      <c r="Y512" s="126"/>
      <c r="Z512" s="126"/>
    </row>
    <row r="513" customHeight="1" spans="25:26">
      <c r="Y513" s="126"/>
      <c r="Z513" s="126"/>
    </row>
    <row r="514" customHeight="1" spans="25:26">
      <c r="Y514" s="126"/>
      <c r="Z514" s="126"/>
    </row>
    <row r="515" customHeight="1" spans="25:26">
      <c r="Y515" s="126"/>
      <c r="Z515" s="126"/>
    </row>
    <row r="516" customHeight="1" spans="25:26">
      <c r="Y516" s="126"/>
      <c r="Z516" s="126"/>
    </row>
    <row r="517" customHeight="1" spans="25:26">
      <c r="Y517" s="126"/>
      <c r="Z517" s="126"/>
    </row>
    <row r="518" customHeight="1" spans="25:26">
      <c r="Y518" s="126"/>
      <c r="Z518" s="126"/>
    </row>
    <row r="519" customHeight="1" spans="25:26">
      <c r="Y519" s="126"/>
      <c r="Z519" s="126"/>
    </row>
    <row r="520" customHeight="1" spans="25:26">
      <c r="Y520" s="126"/>
      <c r="Z520" s="126"/>
    </row>
    <row r="521" customHeight="1" spans="25:26">
      <c r="Y521" s="126"/>
      <c r="Z521" s="126"/>
    </row>
    <row r="522" customHeight="1" spans="25:26">
      <c r="Y522" s="126"/>
      <c r="Z522" s="126"/>
    </row>
    <row r="523" customHeight="1" spans="25:26">
      <c r="Y523" s="126"/>
      <c r="Z523" s="126"/>
    </row>
    <row r="524" customHeight="1" spans="25:26">
      <c r="Y524" s="126"/>
      <c r="Z524" s="126"/>
    </row>
    <row r="525" customHeight="1" spans="25:26">
      <c r="Y525" s="126"/>
      <c r="Z525" s="126"/>
    </row>
    <row r="526" customHeight="1" spans="25:26">
      <c r="Y526" s="126"/>
      <c r="Z526" s="126"/>
    </row>
    <row r="527" customHeight="1" spans="25:26">
      <c r="Y527" s="126"/>
      <c r="Z527" s="126"/>
    </row>
    <row r="528" customHeight="1" spans="25:26">
      <c r="Y528" s="126"/>
      <c r="Z528" s="126"/>
    </row>
    <row r="529" customHeight="1" spans="25:26">
      <c r="Y529" s="126"/>
      <c r="Z529" s="126"/>
    </row>
    <row r="530" customHeight="1" spans="25:26">
      <c r="Y530" s="126"/>
      <c r="Z530" s="126"/>
    </row>
    <row r="531" customHeight="1" spans="25:26">
      <c r="Y531" s="126"/>
      <c r="Z531" s="126"/>
    </row>
    <row r="532" customHeight="1" spans="25:26">
      <c r="Y532" s="126"/>
      <c r="Z532" s="126"/>
    </row>
    <row r="533" customHeight="1" spans="25:26">
      <c r="Y533" s="126"/>
      <c r="Z533" s="126"/>
    </row>
    <row r="534" customHeight="1" spans="25:26">
      <c r="Y534" s="126"/>
      <c r="Z534" s="126"/>
    </row>
    <row r="535" customHeight="1" spans="25:26">
      <c r="Y535" s="126"/>
      <c r="Z535" s="126"/>
    </row>
    <row r="536" customHeight="1" spans="25:26">
      <c r="Y536" s="126"/>
      <c r="Z536" s="126"/>
    </row>
    <row r="537" customHeight="1" spans="25:26">
      <c r="Y537" s="126"/>
      <c r="Z537" s="126"/>
    </row>
    <row r="538" customHeight="1" spans="25:26">
      <c r="Y538" s="126"/>
      <c r="Z538" s="126"/>
    </row>
    <row r="539" customHeight="1" spans="25:26">
      <c r="Y539" s="126"/>
      <c r="Z539" s="126"/>
    </row>
    <row r="540" customHeight="1" spans="25:26">
      <c r="Y540" s="126"/>
      <c r="Z540" s="126"/>
    </row>
    <row r="541" customHeight="1" spans="25:26">
      <c r="Y541" s="126"/>
      <c r="Z541" s="126"/>
    </row>
    <row r="542" customHeight="1" spans="25:26">
      <c r="Y542" s="126"/>
      <c r="Z542" s="126"/>
    </row>
    <row r="543" customHeight="1" spans="25:26">
      <c r="Y543" s="126"/>
      <c r="Z543" s="126"/>
    </row>
    <row r="544" customHeight="1" spans="25:26">
      <c r="Y544" s="126"/>
      <c r="Z544" s="126"/>
    </row>
    <row r="545" customHeight="1" spans="25:26">
      <c r="Y545" s="126"/>
      <c r="Z545" s="126"/>
    </row>
    <row r="546" customHeight="1" spans="25:26">
      <c r="Y546" s="126"/>
      <c r="Z546" s="126"/>
    </row>
    <row r="547" customHeight="1" spans="25:26">
      <c r="Y547" s="126"/>
      <c r="Z547" s="126"/>
    </row>
    <row r="548" customHeight="1" spans="25:26">
      <c r="Y548" s="126"/>
      <c r="Z548" s="126"/>
    </row>
    <row r="549" customHeight="1" spans="25:26">
      <c r="Y549" s="126"/>
      <c r="Z549" s="126"/>
    </row>
    <row r="550" customHeight="1" spans="25:26">
      <c r="Y550" s="126"/>
      <c r="Z550" s="126"/>
    </row>
    <row r="551" customHeight="1" spans="25:26">
      <c r="Y551" s="126"/>
      <c r="Z551" s="126"/>
    </row>
    <row r="552" customHeight="1" spans="25:26">
      <c r="Y552" s="126"/>
      <c r="Z552" s="126"/>
    </row>
    <row r="553" customHeight="1" spans="25:26">
      <c r="Y553" s="126"/>
      <c r="Z553" s="126"/>
    </row>
    <row r="554" customHeight="1" spans="25:26">
      <c r="Y554" s="126"/>
      <c r="Z554" s="126"/>
    </row>
    <row r="555" customHeight="1" spans="25:26">
      <c r="Y555" s="126"/>
      <c r="Z555" s="126"/>
    </row>
    <row r="556" customHeight="1" spans="25:26">
      <c r="Y556" s="126"/>
      <c r="Z556" s="126"/>
    </row>
    <row r="557" customHeight="1" spans="25:26">
      <c r="Y557" s="126"/>
      <c r="Z557" s="126"/>
    </row>
    <row r="558" customHeight="1" spans="25:26">
      <c r="Y558" s="126"/>
      <c r="Z558" s="126"/>
    </row>
    <row r="559" customHeight="1" spans="25:26">
      <c r="Y559" s="126"/>
      <c r="Z559" s="126"/>
    </row>
    <row r="560" customHeight="1" spans="25:26">
      <c r="Y560" s="126"/>
      <c r="Z560" s="126"/>
    </row>
    <row r="561" customHeight="1" spans="25:26">
      <c r="Y561" s="126"/>
      <c r="Z561" s="126"/>
    </row>
    <row r="562" customHeight="1" spans="25:26">
      <c r="Y562" s="126"/>
      <c r="Z562" s="126"/>
    </row>
    <row r="563" customHeight="1" spans="25:26">
      <c r="Y563" s="126"/>
      <c r="Z563" s="126"/>
    </row>
    <row r="564" customHeight="1" spans="25:26">
      <c r="Y564" s="126"/>
      <c r="Z564" s="126"/>
    </row>
    <row r="565" customHeight="1" spans="25:26">
      <c r="Y565" s="126"/>
      <c r="Z565" s="126"/>
    </row>
    <row r="566" customHeight="1" spans="25:26">
      <c r="Y566" s="126"/>
      <c r="Z566" s="126"/>
    </row>
    <row r="567" customHeight="1" spans="25:26">
      <c r="Y567" s="126"/>
      <c r="Z567" s="126"/>
    </row>
    <row r="568" customHeight="1" spans="25:26">
      <c r="Y568" s="126"/>
      <c r="Z568" s="126"/>
    </row>
    <row r="569" customHeight="1" spans="25:26">
      <c r="Y569" s="126"/>
      <c r="Z569" s="126"/>
    </row>
    <row r="570" customHeight="1" spans="25:26">
      <c r="Y570" s="126"/>
      <c r="Z570" s="126"/>
    </row>
    <row r="571" customHeight="1" spans="25:26">
      <c r="Y571" s="126"/>
      <c r="Z571" s="126"/>
    </row>
    <row r="572" customHeight="1" spans="25:26">
      <c r="Y572" s="126"/>
      <c r="Z572" s="126"/>
    </row>
    <row r="573" customHeight="1" spans="25:26">
      <c r="Y573" s="126"/>
      <c r="Z573" s="126"/>
    </row>
    <row r="574" customHeight="1" spans="25:26">
      <c r="Y574" s="126"/>
      <c r="Z574" s="126"/>
    </row>
    <row r="575" customHeight="1" spans="25:26">
      <c r="Y575" s="126"/>
      <c r="Z575" s="126"/>
    </row>
    <row r="576" customHeight="1" spans="25:26">
      <c r="Y576" s="126"/>
      <c r="Z576" s="126"/>
    </row>
    <row r="577" customHeight="1" spans="25:26">
      <c r="Y577" s="126"/>
      <c r="Z577" s="126"/>
    </row>
    <row r="578" customHeight="1" spans="25:26">
      <c r="Y578" s="126"/>
      <c r="Z578" s="126"/>
    </row>
    <row r="579" customHeight="1" spans="25:26">
      <c r="Y579" s="126"/>
      <c r="Z579" s="126"/>
    </row>
    <row r="580" customHeight="1" spans="25:26">
      <c r="Y580" s="126"/>
      <c r="Z580" s="126"/>
    </row>
    <row r="581" customHeight="1" spans="25:26">
      <c r="Y581" s="126"/>
      <c r="Z581" s="126"/>
    </row>
    <row r="582" customHeight="1" spans="25:26">
      <c r="Y582" s="126"/>
      <c r="Z582" s="126"/>
    </row>
    <row r="583" customHeight="1" spans="25:26">
      <c r="Y583" s="126"/>
      <c r="Z583" s="126"/>
    </row>
    <row r="584" customHeight="1" spans="25:26">
      <c r="Y584" s="126"/>
      <c r="Z584" s="126"/>
    </row>
    <row r="585" customHeight="1" spans="25:26">
      <c r="Y585" s="126"/>
      <c r="Z585" s="126"/>
    </row>
    <row r="586" customHeight="1" spans="25:26">
      <c r="Y586" s="126"/>
      <c r="Z586" s="126"/>
    </row>
    <row r="587" customHeight="1" spans="25:26">
      <c r="Y587" s="126"/>
      <c r="Z587" s="126"/>
    </row>
    <row r="588" customHeight="1" spans="25:26">
      <c r="Y588" s="126"/>
      <c r="Z588" s="126"/>
    </row>
    <row r="589" customHeight="1" spans="25:26">
      <c r="Y589" s="126"/>
      <c r="Z589" s="126"/>
    </row>
    <row r="590" customHeight="1" spans="25:26">
      <c r="Y590" s="126"/>
      <c r="Z590" s="126"/>
    </row>
    <row r="591" customHeight="1" spans="25:26">
      <c r="Y591" s="126"/>
      <c r="Z591" s="126"/>
    </row>
    <row r="592" customHeight="1" spans="25:26">
      <c r="Y592" s="126"/>
      <c r="Z592" s="126"/>
    </row>
    <row r="593" customHeight="1" spans="25:26">
      <c r="Y593" s="126"/>
      <c r="Z593" s="126"/>
    </row>
    <row r="594" customHeight="1" spans="25:26">
      <c r="Y594" s="126"/>
      <c r="Z594" s="126"/>
    </row>
    <row r="595" customHeight="1" spans="25:26">
      <c r="Y595" s="126"/>
      <c r="Z595" s="126"/>
    </row>
    <row r="596" customHeight="1" spans="25:26">
      <c r="Y596" s="126"/>
      <c r="Z596" s="126"/>
    </row>
    <row r="597" customHeight="1" spans="25:26">
      <c r="Y597" s="126"/>
      <c r="Z597" s="126"/>
    </row>
    <row r="598" customHeight="1" spans="25:26">
      <c r="Y598" s="126"/>
      <c r="Z598" s="126"/>
    </row>
    <row r="599" customHeight="1" spans="25:26">
      <c r="Y599" s="126"/>
      <c r="Z599" s="126"/>
    </row>
    <row r="600" customHeight="1" spans="25:26">
      <c r="Y600" s="126"/>
      <c r="Z600" s="126"/>
    </row>
    <row r="601" customHeight="1" spans="25:26">
      <c r="Y601" s="126"/>
      <c r="Z601" s="126"/>
    </row>
    <row r="602" customHeight="1" spans="25:26">
      <c r="Y602" s="126"/>
      <c r="Z602" s="126"/>
    </row>
    <row r="603" customHeight="1" spans="25:26">
      <c r="Y603" s="126"/>
      <c r="Z603" s="126"/>
    </row>
    <row r="604" customHeight="1" spans="25:26">
      <c r="Y604" s="126"/>
      <c r="Z604" s="126"/>
    </row>
    <row r="605" customHeight="1" spans="25:26">
      <c r="Y605" s="126"/>
      <c r="Z605" s="126"/>
    </row>
    <row r="606" customHeight="1" spans="25:26">
      <c r="Y606" s="126"/>
      <c r="Z606" s="126"/>
    </row>
    <row r="607" customHeight="1" spans="25:26">
      <c r="Y607" s="126"/>
      <c r="Z607" s="126"/>
    </row>
    <row r="608" customHeight="1" spans="25:26">
      <c r="Y608" s="126"/>
      <c r="Z608" s="126"/>
    </row>
    <row r="609" customHeight="1" spans="25:26">
      <c r="Y609" s="126"/>
      <c r="Z609" s="126"/>
    </row>
    <row r="610" customHeight="1" spans="25:26">
      <c r="Y610" s="126"/>
      <c r="Z610" s="126"/>
    </row>
    <row r="611" customHeight="1" spans="25:26">
      <c r="Y611" s="126"/>
      <c r="Z611" s="126"/>
    </row>
    <row r="612" customHeight="1" spans="25:26">
      <c r="Y612" s="126"/>
      <c r="Z612" s="126"/>
    </row>
    <row r="613" customHeight="1" spans="25:26">
      <c r="Y613" s="126"/>
      <c r="Z613" s="126"/>
    </row>
    <row r="614" customHeight="1" spans="25:26">
      <c r="Y614" s="126"/>
      <c r="Z614" s="126"/>
    </row>
    <row r="615" customHeight="1" spans="25:26">
      <c r="Y615" s="126"/>
      <c r="Z615" s="126"/>
    </row>
    <row r="616" customHeight="1" spans="25:26">
      <c r="Y616" s="126"/>
      <c r="Z616" s="126"/>
    </row>
    <row r="617" customHeight="1" spans="25:26">
      <c r="Y617" s="126"/>
      <c r="Z617" s="126"/>
    </row>
    <row r="618" customHeight="1" spans="25:26">
      <c r="Y618" s="126"/>
      <c r="Z618" s="126"/>
    </row>
    <row r="619" customHeight="1" spans="25:26">
      <c r="Y619" s="126"/>
      <c r="Z619" s="126"/>
    </row>
    <row r="620" customHeight="1" spans="25:26">
      <c r="Y620" s="126"/>
      <c r="Z620" s="126"/>
    </row>
    <row r="621" customHeight="1" spans="25:26">
      <c r="Y621" s="126"/>
      <c r="Z621" s="126"/>
    </row>
    <row r="622" customHeight="1" spans="25:26">
      <c r="Y622" s="126"/>
      <c r="Z622" s="126"/>
    </row>
    <row r="623" customHeight="1" spans="25:26">
      <c r="Y623" s="126"/>
      <c r="Z623" s="126"/>
    </row>
    <row r="624" customHeight="1" spans="25:26">
      <c r="Y624" s="126"/>
      <c r="Z624" s="126"/>
    </row>
    <row r="625" customHeight="1" spans="25:26">
      <c r="Y625" s="126"/>
      <c r="Z625" s="126"/>
    </row>
    <row r="626" customHeight="1" spans="25:26">
      <c r="Y626" s="126"/>
      <c r="Z626" s="126"/>
    </row>
    <row r="627" customHeight="1" spans="25:26">
      <c r="Y627" s="126"/>
      <c r="Z627" s="126"/>
    </row>
    <row r="628" customHeight="1" spans="25:26">
      <c r="Y628" s="126"/>
      <c r="Z628" s="126"/>
    </row>
    <row r="629" customHeight="1" spans="25:26">
      <c r="Y629" s="126"/>
      <c r="Z629" s="126"/>
    </row>
    <row r="630" customHeight="1" spans="25:26">
      <c r="Y630" s="126"/>
      <c r="Z630" s="126"/>
    </row>
    <row r="631" customHeight="1" spans="25:26">
      <c r="Y631" s="126"/>
      <c r="Z631" s="126"/>
    </row>
    <row r="632" customHeight="1" spans="25:26">
      <c r="Y632" s="126"/>
      <c r="Z632" s="126"/>
    </row>
    <row r="633" customHeight="1" spans="25:26">
      <c r="Y633" s="126"/>
      <c r="Z633" s="126"/>
    </row>
    <row r="634" customHeight="1" spans="25:26">
      <c r="Y634" s="126"/>
      <c r="Z634" s="126"/>
    </row>
    <row r="635" customHeight="1" spans="25:26">
      <c r="Y635" s="126"/>
      <c r="Z635" s="126"/>
    </row>
    <row r="636" customHeight="1" spans="25:26">
      <c r="Y636" s="126"/>
      <c r="Z636" s="126"/>
    </row>
    <row r="637" customHeight="1" spans="25:26">
      <c r="Y637" s="126"/>
      <c r="Z637" s="126"/>
    </row>
    <row r="638" customHeight="1" spans="25:26">
      <c r="Y638" s="126"/>
      <c r="Z638" s="126"/>
    </row>
    <row r="639" customHeight="1" spans="25:26">
      <c r="Y639" s="126"/>
      <c r="Z639" s="126"/>
    </row>
    <row r="640" customHeight="1" spans="25:26">
      <c r="Y640" s="126"/>
      <c r="Z640" s="126"/>
    </row>
    <row r="641" customHeight="1" spans="25:26">
      <c r="Y641" s="126"/>
      <c r="Z641" s="126"/>
    </row>
    <row r="642" customHeight="1" spans="25:26">
      <c r="Y642" s="126"/>
      <c r="Z642" s="126"/>
    </row>
    <row r="643" customHeight="1" spans="25:26">
      <c r="Y643" s="126"/>
      <c r="Z643" s="126"/>
    </row>
    <row r="644" customHeight="1" spans="25:26">
      <c r="Y644" s="126"/>
      <c r="Z644" s="126"/>
    </row>
    <row r="645" customHeight="1" spans="25:26">
      <c r="Y645" s="126"/>
      <c r="Z645" s="126"/>
    </row>
    <row r="646" customHeight="1" spans="25:26">
      <c r="Y646" s="126"/>
      <c r="Z646" s="126"/>
    </row>
    <row r="647" customHeight="1" spans="25:26">
      <c r="Y647" s="126"/>
      <c r="Z647" s="126"/>
    </row>
    <row r="648" customHeight="1" spans="25:26">
      <c r="Y648" s="126"/>
      <c r="Z648" s="126"/>
    </row>
    <row r="649" customHeight="1" spans="25:26">
      <c r="Y649" s="126"/>
      <c r="Z649" s="126"/>
    </row>
    <row r="650" customHeight="1" spans="25:26">
      <c r="Y650" s="126"/>
      <c r="Z650" s="126"/>
    </row>
    <row r="651" customHeight="1" spans="25:26">
      <c r="Y651" s="126"/>
      <c r="Z651" s="126"/>
    </row>
    <row r="652" customHeight="1" spans="25:26">
      <c r="Y652" s="126"/>
      <c r="Z652" s="126"/>
    </row>
    <row r="653" customHeight="1" spans="25:26">
      <c r="Y653" s="126"/>
      <c r="Z653" s="126"/>
    </row>
    <row r="654" customHeight="1" spans="25:26">
      <c r="Y654" s="126"/>
      <c r="Z654" s="126"/>
    </row>
    <row r="655" customHeight="1" spans="25:26">
      <c r="Y655" s="126"/>
      <c r="Z655" s="126"/>
    </row>
    <row r="656" customHeight="1" spans="25:26">
      <c r="Y656" s="126"/>
      <c r="Z656" s="126"/>
    </row>
    <row r="657" customHeight="1" spans="25:26">
      <c r="Y657" s="126"/>
      <c r="Z657" s="126"/>
    </row>
    <row r="658" customHeight="1" spans="25:26">
      <c r="Y658" s="126"/>
      <c r="Z658" s="126"/>
    </row>
    <row r="659" customHeight="1" spans="25:26">
      <c r="Y659" s="126"/>
      <c r="Z659" s="126"/>
    </row>
    <row r="660" customHeight="1" spans="25:26">
      <c r="Y660" s="126"/>
      <c r="Z660" s="126"/>
    </row>
    <row r="661" customHeight="1" spans="25:26">
      <c r="Y661" s="126"/>
      <c r="Z661" s="126"/>
    </row>
    <row r="662" customHeight="1" spans="25:26">
      <c r="Y662" s="126"/>
      <c r="Z662" s="126"/>
    </row>
    <row r="663" customHeight="1" spans="25:26">
      <c r="Y663" s="126"/>
      <c r="Z663" s="126"/>
    </row>
    <row r="664" customHeight="1" spans="25:26">
      <c r="Y664" s="126"/>
      <c r="Z664" s="126"/>
    </row>
    <row r="665" customHeight="1" spans="25:26">
      <c r="Y665" s="126"/>
      <c r="Z665" s="126"/>
    </row>
    <row r="666" customHeight="1" spans="25:26">
      <c r="Y666" s="126"/>
      <c r="Z666" s="126"/>
    </row>
    <row r="667" customHeight="1" spans="25:26">
      <c r="Y667" s="126"/>
      <c r="Z667" s="126"/>
    </row>
    <row r="668" customHeight="1" spans="25:26">
      <c r="Y668" s="126"/>
      <c r="Z668" s="126"/>
    </row>
    <row r="669" customHeight="1" spans="25:26">
      <c r="Y669" s="126"/>
      <c r="Z669" s="126"/>
    </row>
    <row r="670" customHeight="1" spans="25:26">
      <c r="Y670" s="126"/>
      <c r="Z670" s="126"/>
    </row>
    <row r="671" customHeight="1" spans="25:26">
      <c r="Y671" s="126"/>
      <c r="Z671" s="126"/>
    </row>
    <row r="672" customHeight="1" spans="25:26">
      <c r="Y672" s="126"/>
      <c r="Z672" s="126"/>
    </row>
    <row r="673" customHeight="1" spans="25:26">
      <c r="Y673" s="126"/>
      <c r="Z673" s="126"/>
    </row>
    <row r="674" customHeight="1" spans="25:26">
      <c r="Y674" s="126"/>
      <c r="Z674" s="126"/>
    </row>
    <row r="675" customHeight="1" spans="25:26">
      <c r="Y675" s="126"/>
      <c r="Z675" s="126"/>
    </row>
    <row r="676" customHeight="1" spans="25:26">
      <c r="Y676" s="126"/>
      <c r="Z676" s="126"/>
    </row>
    <row r="677" customHeight="1" spans="25:26">
      <c r="Y677" s="126"/>
      <c r="Z677" s="126"/>
    </row>
    <row r="678" customHeight="1" spans="25:26">
      <c r="Y678" s="126"/>
      <c r="Z678" s="126"/>
    </row>
    <row r="679" customHeight="1" spans="25:26">
      <c r="Y679" s="126"/>
      <c r="Z679" s="126"/>
    </row>
    <row r="680" customHeight="1" spans="25:26">
      <c r="Y680" s="126"/>
      <c r="Z680" s="126"/>
    </row>
    <row r="681" customHeight="1" spans="25:26">
      <c r="Y681" s="126"/>
      <c r="Z681" s="126"/>
    </row>
    <row r="682" customHeight="1" spans="25:26">
      <c r="Y682" s="126"/>
      <c r="Z682" s="126"/>
    </row>
    <row r="683" customHeight="1" spans="25:26">
      <c r="Y683" s="126"/>
      <c r="Z683" s="126"/>
    </row>
    <row r="684" customHeight="1" spans="25:26">
      <c r="Y684" s="126"/>
      <c r="Z684" s="126"/>
    </row>
    <row r="685" customHeight="1" spans="25:26">
      <c r="Y685" s="126"/>
      <c r="Z685" s="126"/>
    </row>
    <row r="686" customHeight="1" spans="25:26">
      <c r="Y686" s="126"/>
      <c r="Z686" s="126"/>
    </row>
    <row r="687" customHeight="1" spans="25:26">
      <c r="Y687" s="126"/>
      <c r="Z687" s="126"/>
    </row>
    <row r="688" customHeight="1" spans="25:26">
      <c r="Y688" s="126"/>
      <c r="Z688" s="126"/>
    </row>
    <row r="689" customHeight="1" spans="25:26">
      <c r="Y689" s="126"/>
      <c r="Z689" s="126"/>
    </row>
    <row r="690" customHeight="1" spans="25:26">
      <c r="Y690" s="126"/>
      <c r="Z690" s="126"/>
    </row>
    <row r="691" customHeight="1" spans="25:26">
      <c r="Y691" s="126"/>
      <c r="Z691" s="126"/>
    </row>
    <row r="692" customHeight="1" spans="25:26">
      <c r="Y692" s="126"/>
      <c r="Z692" s="126"/>
    </row>
    <row r="693" customHeight="1" spans="25:26">
      <c r="Y693" s="126"/>
      <c r="Z693" s="126"/>
    </row>
    <row r="694" customHeight="1" spans="25:26">
      <c r="Y694" s="126"/>
      <c r="Z694" s="126"/>
    </row>
    <row r="695" customHeight="1" spans="25:26">
      <c r="Y695" s="126"/>
      <c r="Z695" s="126"/>
    </row>
    <row r="696" customHeight="1" spans="25:26">
      <c r="Y696" s="126"/>
      <c r="Z696" s="126"/>
    </row>
    <row r="697" customHeight="1" spans="25:26">
      <c r="Y697" s="126"/>
      <c r="Z697" s="126"/>
    </row>
    <row r="698" customHeight="1" spans="25:26">
      <c r="Y698" s="126"/>
      <c r="Z698" s="126"/>
    </row>
    <row r="699" customHeight="1" spans="25:26">
      <c r="Y699" s="126"/>
      <c r="Z699" s="126"/>
    </row>
    <row r="700" customHeight="1" spans="25:26">
      <c r="Y700" s="126"/>
      <c r="Z700" s="126"/>
    </row>
    <row r="701" customHeight="1" spans="25:26">
      <c r="Y701" s="126"/>
      <c r="Z701" s="126"/>
    </row>
    <row r="702" customHeight="1" spans="25:26">
      <c r="Y702" s="126"/>
      <c r="Z702" s="126"/>
    </row>
    <row r="703" customHeight="1" spans="25:26">
      <c r="Y703" s="126"/>
      <c r="Z703" s="126"/>
    </row>
    <row r="704" customHeight="1" spans="25:26">
      <c r="Y704" s="126"/>
      <c r="Z704" s="126"/>
    </row>
    <row r="705" customHeight="1" spans="25:26">
      <c r="Y705" s="126"/>
      <c r="Z705" s="126"/>
    </row>
    <row r="706" customHeight="1" spans="25:26">
      <c r="Y706" s="126"/>
      <c r="Z706" s="126"/>
    </row>
    <row r="707" customHeight="1" spans="25:26">
      <c r="Y707" s="126"/>
      <c r="Z707" s="126"/>
    </row>
    <row r="708" customHeight="1" spans="25:26">
      <c r="Y708" s="126"/>
      <c r="Z708" s="126"/>
    </row>
    <row r="709" customHeight="1" spans="25:26">
      <c r="Y709" s="126"/>
      <c r="Z709" s="126"/>
    </row>
    <row r="710" customHeight="1" spans="25:26">
      <c r="Y710" s="126"/>
      <c r="Z710" s="126"/>
    </row>
    <row r="711" customHeight="1" spans="25:26">
      <c r="Y711" s="126"/>
      <c r="Z711" s="126"/>
    </row>
    <row r="712" customHeight="1" spans="25:26">
      <c r="Y712" s="126"/>
      <c r="Z712" s="126"/>
    </row>
    <row r="713" customHeight="1" spans="25:26">
      <c r="Y713" s="126"/>
      <c r="Z713" s="126"/>
    </row>
    <row r="714" customHeight="1" spans="25:26">
      <c r="Y714" s="126"/>
      <c r="Z714" s="126"/>
    </row>
    <row r="715" customHeight="1" spans="25:26">
      <c r="Y715" s="126"/>
      <c r="Z715" s="126"/>
    </row>
    <row r="716" customHeight="1" spans="25:26">
      <c r="Y716" s="126"/>
      <c r="Z716" s="126"/>
    </row>
    <row r="717" customHeight="1" spans="25:26">
      <c r="Y717" s="126"/>
      <c r="Z717" s="126"/>
    </row>
    <row r="718" customHeight="1" spans="25:26">
      <c r="Y718" s="126"/>
      <c r="Z718" s="126"/>
    </row>
    <row r="719" customHeight="1" spans="25:26">
      <c r="Y719" s="126"/>
      <c r="Z719" s="126"/>
    </row>
    <row r="720" customHeight="1" spans="25:26">
      <c r="Y720" s="126"/>
      <c r="Z720" s="126"/>
    </row>
    <row r="721" customHeight="1" spans="25:26">
      <c r="Y721" s="126"/>
      <c r="Z721" s="126"/>
    </row>
    <row r="722" customHeight="1" spans="25:26">
      <c r="Y722" s="126"/>
      <c r="Z722" s="126"/>
    </row>
    <row r="723" customHeight="1" spans="25:26">
      <c r="Y723" s="126"/>
      <c r="Z723" s="126"/>
    </row>
    <row r="724" customHeight="1" spans="25:26">
      <c r="Y724" s="126"/>
      <c r="Z724" s="126"/>
    </row>
    <row r="725" customHeight="1" spans="25:26">
      <c r="Y725" s="126"/>
      <c r="Z725" s="126"/>
    </row>
    <row r="726" customHeight="1" spans="25:26">
      <c r="Y726" s="126"/>
      <c r="Z726" s="126"/>
    </row>
    <row r="727" customHeight="1" spans="25:26">
      <c r="Y727" s="126"/>
      <c r="Z727" s="126"/>
    </row>
    <row r="728" customHeight="1" spans="25:26">
      <c r="Y728" s="126"/>
      <c r="Z728" s="126"/>
    </row>
    <row r="729" customHeight="1" spans="25:26">
      <c r="Y729" s="126"/>
      <c r="Z729" s="126"/>
    </row>
    <row r="730" customHeight="1" spans="25:26">
      <c r="Y730" s="126"/>
      <c r="Z730" s="126"/>
    </row>
    <row r="731" customHeight="1" spans="25:26">
      <c r="Y731" s="126"/>
      <c r="Z731" s="126"/>
    </row>
    <row r="732" customHeight="1" spans="25:26">
      <c r="Y732" s="126"/>
      <c r="Z732" s="126"/>
    </row>
    <row r="733" customHeight="1" spans="25:26">
      <c r="Y733" s="126"/>
      <c r="Z733" s="126"/>
    </row>
    <row r="734" customHeight="1" spans="25:26">
      <c r="Y734" s="126"/>
      <c r="Z734" s="126"/>
    </row>
    <row r="735" customHeight="1" spans="25:26">
      <c r="Y735" s="126"/>
      <c r="Z735" s="126"/>
    </row>
    <row r="736" customHeight="1" spans="25:26">
      <c r="Y736" s="126"/>
      <c r="Z736" s="126"/>
    </row>
    <row r="737" customHeight="1" spans="25:26">
      <c r="Y737" s="126"/>
      <c r="Z737" s="126"/>
    </row>
    <row r="738" customHeight="1" spans="25:26">
      <c r="Y738" s="126"/>
      <c r="Z738" s="126"/>
    </row>
    <row r="739" customHeight="1" spans="25:26">
      <c r="Y739" s="126"/>
      <c r="Z739" s="126"/>
    </row>
    <row r="740" customHeight="1" spans="25:26">
      <c r="Y740" s="126"/>
      <c r="Z740" s="126"/>
    </row>
    <row r="741" customHeight="1" spans="25:26">
      <c r="Y741" s="126"/>
      <c r="Z741" s="126"/>
    </row>
    <row r="742" customHeight="1" spans="25:26">
      <c r="Y742" s="126"/>
      <c r="Z742" s="126"/>
    </row>
    <row r="743" customHeight="1" spans="25:26">
      <c r="Y743" s="126"/>
      <c r="Z743" s="126"/>
    </row>
    <row r="744" customHeight="1" spans="25:26">
      <c r="Y744" s="126"/>
      <c r="Z744" s="126"/>
    </row>
    <row r="745" customHeight="1" spans="25:26">
      <c r="Y745" s="126"/>
      <c r="Z745" s="126"/>
    </row>
    <row r="746" customHeight="1" spans="25:26">
      <c r="Y746" s="126"/>
      <c r="Z746" s="126"/>
    </row>
    <row r="747" customHeight="1" spans="25:26">
      <c r="Y747" s="126"/>
      <c r="Z747" s="126"/>
    </row>
    <row r="748" customHeight="1" spans="25:26">
      <c r="Y748" s="126"/>
      <c r="Z748" s="126"/>
    </row>
    <row r="749" customHeight="1" spans="25:26">
      <c r="Y749" s="126"/>
      <c r="Z749" s="126"/>
    </row>
    <row r="750" customHeight="1" spans="25:26">
      <c r="Y750" s="126"/>
      <c r="Z750" s="126"/>
    </row>
    <row r="751" customHeight="1" spans="25:26">
      <c r="Y751" s="126"/>
      <c r="Z751" s="126"/>
    </row>
    <row r="752" customHeight="1" spans="25:26">
      <c r="Y752" s="126"/>
      <c r="Z752" s="126"/>
    </row>
    <row r="753" customHeight="1" spans="25:26">
      <c r="Y753" s="126"/>
      <c r="Z753" s="126"/>
    </row>
    <row r="754" customHeight="1" spans="25:26">
      <c r="Y754" s="126"/>
      <c r="Z754" s="126"/>
    </row>
    <row r="755" customHeight="1" spans="25:26">
      <c r="Y755" s="126"/>
      <c r="Z755" s="126"/>
    </row>
    <row r="756" customHeight="1" spans="25:26">
      <c r="Y756" s="126"/>
      <c r="Z756" s="126"/>
    </row>
    <row r="757" customHeight="1" spans="25:26">
      <c r="Y757" s="126"/>
      <c r="Z757" s="126"/>
    </row>
    <row r="758" customHeight="1" spans="25:26">
      <c r="Y758" s="126"/>
      <c r="Z758" s="126"/>
    </row>
    <row r="759" customHeight="1" spans="25:26">
      <c r="Y759" s="126"/>
      <c r="Z759" s="126"/>
    </row>
    <row r="760" customHeight="1" spans="25:26">
      <c r="Y760" s="126"/>
      <c r="Z760" s="126"/>
    </row>
    <row r="761" customHeight="1" spans="25:26">
      <c r="Y761" s="126"/>
      <c r="Z761" s="126"/>
    </row>
    <row r="762" customHeight="1" spans="25:26">
      <c r="Y762" s="126"/>
      <c r="Z762" s="126"/>
    </row>
    <row r="763" customHeight="1" spans="25:26">
      <c r="Y763" s="126"/>
      <c r="Z763" s="126"/>
    </row>
    <row r="764" customHeight="1" spans="25:26">
      <c r="Y764" s="126"/>
      <c r="Z764" s="126"/>
    </row>
    <row r="765" customHeight="1" spans="25:26">
      <c r="Y765" s="126"/>
      <c r="Z765" s="126"/>
    </row>
    <row r="766" customHeight="1" spans="25:26">
      <c r="Y766" s="126"/>
      <c r="Z766" s="126"/>
    </row>
    <row r="767" customHeight="1" spans="25:26">
      <c r="Y767" s="126"/>
      <c r="Z767" s="126"/>
    </row>
    <row r="768" customHeight="1" spans="25:26">
      <c r="Y768" s="126"/>
      <c r="Z768" s="126"/>
    </row>
    <row r="769" customHeight="1" spans="25:26">
      <c r="Y769" s="126"/>
      <c r="Z769" s="126"/>
    </row>
    <row r="770" customHeight="1" spans="25:26">
      <c r="Y770" s="126"/>
      <c r="Z770" s="126"/>
    </row>
    <row r="771" customHeight="1" spans="25:26">
      <c r="Y771" s="126"/>
      <c r="Z771" s="126"/>
    </row>
    <row r="772" customHeight="1" spans="25:26">
      <c r="Y772" s="126"/>
      <c r="Z772" s="126"/>
    </row>
    <row r="773" customHeight="1" spans="25:26">
      <c r="Y773" s="126"/>
      <c r="Z773" s="126"/>
    </row>
    <row r="774" customHeight="1" spans="25:26">
      <c r="Y774" s="126"/>
      <c r="Z774" s="126"/>
    </row>
    <row r="775" customHeight="1" spans="25:26">
      <c r="Y775" s="126"/>
      <c r="Z775" s="126"/>
    </row>
    <row r="776" customHeight="1" spans="25:26">
      <c r="Y776" s="126"/>
      <c r="Z776" s="126"/>
    </row>
    <row r="777" customHeight="1" spans="25:26">
      <c r="Y777" s="126"/>
      <c r="Z777" s="126"/>
    </row>
    <row r="778" customHeight="1" spans="25:26">
      <c r="Y778" s="126"/>
      <c r="Z778" s="126"/>
    </row>
    <row r="779" customHeight="1" spans="25:26">
      <c r="Y779" s="126"/>
      <c r="Z779" s="126"/>
    </row>
    <row r="780" customHeight="1" spans="25:26">
      <c r="Y780" s="126"/>
      <c r="Z780" s="126"/>
    </row>
    <row r="781" customHeight="1" spans="25:26">
      <c r="Y781" s="126"/>
      <c r="Z781" s="126"/>
    </row>
    <row r="782" customHeight="1" spans="25:26">
      <c r="Y782" s="126"/>
      <c r="Z782" s="126"/>
    </row>
    <row r="783" customHeight="1" spans="25:26">
      <c r="Y783" s="126"/>
      <c r="Z783" s="126"/>
    </row>
    <row r="784" customHeight="1" spans="25:26">
      <c r="Y784" s="126"/>
      <c r="Z784" s="126"/>
    </row>
    <row r="785" customHeight="1" spans="25:26">
      <c r="Y785" s="126"/>
      <c r="Z785" s="126"/>
    </row>
    <row r="786" customHeight="1" spans="25:26">
      <c r="Y786" s="126"/>
      <c r="Z786" s="126"/>
    </row>
    <row r="787" customHeight="1" spans="25:26">
      <c r="Y787" s="126"/>
      <c r="Z787" s="126"/>
    </row>
    <row r="788" customHeight="1" spans="25:26">
      <c r="Y788" s="126"/>
      <c r="Z788" s="126"/>
    </row>
    <row r="789" customHeight="1" spans="25:26">
      <c r="Y789" s="126"/>
      <c r="Z789" s="126"/>
    </row>
    <row r="790" customHeight="1" spans="25:26">
      <c r="Y790" s="126"/>
      <c r="Z790" s="126"/>
    </row>
    <row r="791" customHeight="1" spans="25:26">
      <c r="Y791" s="126"/>
      <c r="Z791" s="126"/>
    </row>
    <row r="792" customHeight="1" spans="25:26">
      <c r="Y792" s="126"/>
      <c r="Z792" s="126"/>
    </row>
    <row r="793" customHeight="1" spans="25:26">
      <c r="Y793" s="126"/>
      <c r="Z793" s="126"/>
    </row>
    <row r="794" customHeight="1" spans="25:26">
      <c r="Y794" s="126"/>
      <c r="Z794" s="126"/>
    </row>
    <row r="795" customHeight="1" spans="25:26">
      <c r="Y795" s="126"/>
      <c r="Z795" s="126"/>
    </row>
    <row r="796" customHeight="1" spans="25:26">
      <c r="Y796" s="126"/>
      <c r="Z796" s="126"/>
    </row>
    <row r="797" customHeight="1" spans="25:26">
      <c r="Y797" s="126"/>
      <c r="Z797" s="126"/>
    </row>
    <row r="798" customHeight="1" spans="25:26">
      <c r="Y798" s="126"/>
      <c r="Z798" s="126"/>
    </row>
    <row r="799" customHeight="1" spans="25:26">
      <c r="Y799" s="126"/>
      <c r="Z799" s="126"/>
    </row>
    <row r="800" customHeight="1" spans="25:26">
      <c r="Y800" s="126"/>
      <c r="Z800" s="126"/>
    </row>
    <row r="801" customHeight="1" spans="25:26">
      <c r="Y801" s="126"/>
      <c r="Z801" s="126"/>
    </row>
    <row r="802" customHeight="1" spans="25:26">
      <c r="Y802" s="126"/>
      <c r="Z802" s="126"/>
    </row>
    <row r="803" customHeight="1" spans="25:26">
      <c r="Y803" s="126"/>
      <c r="Z803" s="126"/>
    </row>
    <row r="804" customHeight="1" spans="25:26">
      <c r="Y804" s="126"/>
      <c r="Z804" s="126"/>
    </row>
    <row r="805" customHeight="1" spans="25:26">
      <c r="Y805" s="126"/>
      <c r="Z805" s="126"/>
    </row>
    <row r="806" customHeight="1" spans="25:26">
      <c r="Y806" s="126"/>
      <c r="Z806" s="126"/>
    </row>
    <row r="807" customHeight="1" spans="25:26">
      <c r="Y807" s="126"/>
      <c r="Z807" s="126"/>
    </row>
    <row r="808" customHeight="1" spans="25:26">
      <c r="Y808" s="126"/>
      <c r="Z808" s="126"/>
    </row>
    <row r="809" customHeight="1" spans="25:26">
      <c r="Y809" s="126"/>
      <c r="Z809" s="126"/>
    </row>
    <row r="810" customHeight="1" spans="25:26">
      <c r="Y810" s="126"/>
      <c r="Z810" s="126"/>
    </row>
    <row r="811" customHeight="1" spans="25:26">
      <c r="Y811" s="126"/>
      <c r="Z811" s="126"/>
    </row>
    <row r="812" customHeight="1" spans="25:26">
      <c r="Y812" s="126"/>
      <c r="Z812" s="126"/>
    </row>
    <row r="813" customHeight="1" spans="25:26">
      <c r="Y813" s="126"/>
      <c r="Z813" s="126"/>
    </row>
    <row r="814" customHeight="1" spans="25:26">
      <c r="Y814" s="126"/>
      <c r="Z814" s="126"/>
    </row>
    <row r="815" customHeight="1" spans="25:26">
      <c r="Y815" s="126"/>
      <c r="Z815" s="126"/>
    </row>
    <row r="816" customHeight="1" spans="25:26">
      <c r="Y816" s="126"/>
      <c r="Z816" s="126"/>
    </row>
    <row r="817" customHeight="1" spans="25:26">
      <c r="Y817" s="126"/>
      <c r="Z817" s="126"/>
    </row>
    <row r="818" customHeight="1" spans="25:26">
      <c r="Y818" s="126"/>
      <c r="Z818" s="126"/>
    </row>
    <row r="819" customHeight="1" spans="25:26">
      <c r="Y819" s="126"/>
      <c r="Z819" s="126"/>
    </row>
    <row r="820" customHeight="1" spans="25:26">
      <c r="Y820" s="126"/>
      <c r="Z820" s="126"/>
    </row>
    <row r="821" customHeight="1" spans="25:26">
      <c r="Y821" s="126"/>
      <c r="Z821" s="126"/>
    </row>
    <row r="822" customHeight="1" spans="25:26">
      <c r="Y822" s="126"/>
      <c r="Z822" s="126"/>
    </row>
    <row r="823" customHeight="1" spans="25:26">
      <c r="Y823" s="126"/>
      <c r="Z823" s="126"/>
    </row>
    <row r="824" customHeight="1" spans="25:26">
      <c r="Y824" s="126"/>
      <c r="Z824" s="126"/>
    </row>
    <row r="825" customHeight="1" spans="25:26">
      <c r="Y825" s="126"/>
      <c r="Z825" s="126"/>
    </row>
    <row r="826" customHeight="1" spans="25:26">
      <c r="Y826" s="126"/>
      <c r="Z826" s="126"/>
    </row>
    <row r="827" customHeight="1" spans="25:26">
      <c r="Y827" s="126"/>
      <c r="Z827" s="126"/>
    </row>
    <row r="828" customHeight="1" spans="25:26">
      <c r="Y828" s="126"/>
      <c r="Z828" s="126"/>
    </row>
    <row r="829" customHeight="1" spans="25:26">
      <c r="Y829" s="126"/>
      <c r="Z829" s="126"/>
    </row>
    <row r="830" customHeight="1" spans="25:26">
      <c r="Y830" s="126"/>
      <c r="Z830" s="126"/>
    </row>
    <row r="831" customHeight="1" spans="25:26">
      <c r="Y831" s="126"/>
      <c r="Z831" s="126"/>
    </row>
    <row r="832" customHeight="1" spans="25:26">
      <c r="Y832" s="126"/>
      <c r="Z832" s="126"/>
    </row>
    <row r="833" customHeight="1" spans="25:26">
      <c r="Y833" s="126"/>
      <c r="Z833" s="126"/>
    </row>
    <row r="834" customHeight="1" spans="25:26">
      <c r="Y834" s="126"/>
      <c r="Z834" s="126"/>
    </row>
    <row r="835" customHeight="1" spans="25:26">
      <c r="Y835" s="126"/>
      <c r="Z835" s="126"/>
    </row>
    <row r="836" customHeight="1" spans="25:26">
      <c r="Y836" s="126"/>
      <c r="Z836" s="126"/>
    </row>
    <row r="837" customHeight="1" spans="25:26">
      <c r="Y837" s="126"/>
      <c r="Z837" s="126"/>
    </row>
    <row r="838" customHeight="1" spans="25:26">
      <c r="Y838" s="126"/>
      <c r="Z838" s="126"/>
    </row>
    <row r="839" customHeight="1" spans="25:26">
      <c r="Y839" s="126"/>
      <c r="Z839" s="126"/>
    </row>
    <row r="840" customHeight="1" spans="25:26">
      <c r="Y840" s="126"/>
      <c r="Z840" s="126"/>
    </row>
    <row r="841" customHeight="1" spans="25:26">
      <c r="Y841" s="126"/>
      <c r="Z841" s="126"/>
    </row>
    <row r="842" customHeight="1" spans="25:26">
      <c r="Y842" s="126"/>
      <c r="Z842" s="126"/>
    </row>
  </sheetData>
  <mergeCells count="29">
    <mergeCell ref="A2:AF2"/>
    <mergeCell ref="A3:AF3"/>
    <mergeCell ref="A5:B5"/>
    <mergeCell ref="O5:P5"/>
    <mergeCell ref="A27:V27"/>
    <mergeCell ref="C5:C6"/>
    <mergeCell ref="D5:D6"/>
    <mergeCell ref="E5:E6"/>
    <mergeCell ref="F5:F6"/>
    <mergeCell ref="G5:G6"/>
    <mergeCell ref="H5:H6"/>
    <mergeCell ref="I5:I6"/>
    <mergeCell ref="J5:J6"/>
    <mergeCell ref="K5:K6"/>
    <mergeCell ref="L5:L6"/>
    <mergeCell ref="M5:M6"/>
    <mergeCell ref="N5:N6"/>
    <mergeCell ref="Q5:Q6"/>
    <mergeCell ref="R5:R6"/>
    <mergeCell ref="S5:S6"/>
    <mergeCell ref="T5:T6"/>
    <mergeCell ref="U5:U6"/>
    <mergeCell ref="V5:V6"/>
    <mergeCell ref="W5:W6"/>
    <mergeCell ref="X5:X6"/>
    <mergeCell ref="AC5:AC6"/>
    <mergeCell ref="AD5:AD6"/>
    <mergeCell ref="AE5:AE6"/>
    <mergeCell ref="AF5:AF6"/>
  </mergeCells>
  <hyperlinks>
    <hyperlink ref="A1" location="索引目录!E56" display="返回索引页"/>
    <hyperlink ref="B1" location="无形资产汇总!B6" display="返回"/>
  </hyperlinks>
  <printOptions horizontalCentered="1"/>
  <pageMargins left="0.354166666666667" right="0.354166666666667" top="0.786805555555556" bottom="0.786805555555556" header="1.02361111111111" footer="0.511805555555556"/>
  <pageSetup paperSize="9" scale="60" fitToHeight="0" orientation="landscape"/>
  <headerFooter alignWithMargins="0">
    <oddHeader>&amp;R&amp;"宋体,常规"&amp;10表&amp;"Times New Roman,常规"4-12-1
&amp;"宋体,常规"共&amp;"Times New Roman,常规"&amp;N&amp;"宋体,常规"页第&amp;"Times New Roman,常规"&amp;P&amp;"宋体,常规"页</oddHeader>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workbookViewId="0">
      <selection activeCell="H14" sqref="H14"/>
    </sheetView>
  </sheetViews>
  <sheetFormatPr defaultColWidth="9" defaultRowHeight="15.75"/>
  <cols>
    <col min="1" max="1" width="4.5" customWidth="1"/>
    <col min="2" max="2" width="14.6" customWidth="1"/>
    <col min="3" max="3" width="10.5" customWidth="1"/>
    <col min="4" max="4" width="8.6" customWidth="1"/>
    <col min="5" max="5" width="8.5" customWidth="1"/>
    <col min="6" max="6" width="10.9" customWidth="1"/>
    <col min="7" max="7" width="7.4" customWidth="1"/>
    <col min="8" max="8" width="10.5" customWidth="1"/>
    <col min="9" max="9" width="11" customWidth="1"/>
    <col min="10" max="10" width="11" customWidth="1" outlineLevel="1"/>
    <col min="11" max="11" width="11.6" customWidth="1"/>
    <col min="12" max="12" width="11.5" customWidth="1"/>
    <col min="13" max="14" width="9.4" customWidth="1"/>
    <col min="15" max="15" width="7.5" customWidth="1"/>
  </cols>
  <sheetData>
    <row r="1" spans="1:2">
      <c r="A1" s="101" t="s">
        <v>558</v>
      </c>
      <c r="B1" s="105" t="s">
        <v>462</v>
      </c>
    </row>
    <row r="2" ht="24.75" customHeight="1" spans="1:15">
      <c r="A2" s="4" t="s">
        <v>1835</v>
      </c>
      <c r="B2" s="4"/>
      <c r="C2" s="4"/>
      <c r="D2" s="4"/>
      <c r="E2" s="4"/>
      <c r="F2" s="4"/>
      <c r="G2" s="4"/>
      <c r="H2" s="4"/>
      <c r="I2" s="4"/>
      <c r="J2" s="4"/>
      <c r="K2" s="4"/>
      <c r="L2" s="4"/>
      <c r="M2" s="4"/>
      <c r="N2" s="4"/>
      <c r="O2" s="4"/>
    </row>
    <row r="3" spans="1:15">
      <c r="A3" s="5" t="e">
        <f>CONCATENATE(#REF!,#REF!,#REF!,#REF!,#REF!,#REF!,#REF!)</f>
        <v>#REF!</v>
      </c>
      <c r="B3" s="5"/>
      <c r="C3" s="5"/>
      <c r="D3" s="5"/>
      <c r="E3" s="5"/>
      <c r="F3" s="5"/>
      <c r="G3" s="5"/>
      <c r="H3" s="5"/>
      <c r="I3" s="18"/>
      <c r="J3" s="18"/>
      <c r="K3" s="18"/>
      <c r="L3" s="18"/>
      <c r="M3" s="18"/>
      <c r="N3" s="18"/>
      <c r="O3" s="18"/>
    </row>
    <row r="4" spans="1:15">
      <c r="A4" s="106"/>
      <c r="B4" s="106"/>
      <c r="C4" s="106"/>
      <c r="D4" s="106"/>
      <c r="E4" s="106"/>
      <c r="F4" s="106"/>
      <c r="G4" s="106"/>
      <c r="H4" s="106"/>
      <c r="I4" s="111"/>
      <c r="J4" s="111"/>
      <c r="K4" s="111"/>
      <c r="L4" s="111"/>
      <c r="M4" s="111"/>
      <c r="N4" s="112"/>
      <c r="O4" s="112"/>
    </row>
    <row r="5" spans="1:15">
      <c r="A5" s="107" t="e">
        <f>#REF!&amp;#REF!</f>
        <v>#REF!</v>
      </c>
      <c r="B5" s="107"/>
      <c r="C5" s="107"/>
      <c r="D5" s="107"/>
      <c r="E5" s="108"/>
      <c r="F5" s="108"/>
      <c r="G5" s="108"/>
      <c r="H5" s="108"/>
      <c r="I5" s="108"/>
      <c r="J5" s="108"/>
      <c r="K5" s="108"/>
      <c r="L5" s="108"/>
      <c r="M5" s="108"/>
      <c r="N5" s="108"/>
      <c r="O5" s="113" t="s">
        <v>1614</v>
      </c>
    </row>
    <row r="6" ht="39.75" customHeight="1" spans="1:15">
      <c r="A6" s="53" t="s">
        <v>1112</v>
      </c>
      <c r="B6" s="53" t="s">
        <v>1836</v>
      </c>
      <c r="C6" s="53" t="s">
        <v>1837</v>
      </c>
      <c r="D6" s="53" t="s">
        <v>1838</v>
      </c>
      <c r="E6" s="53" t="s">
        <v>1839</v>
      </c>
      <c r="F6" s="53" t="s">
        <v>1840</v>
      </c>
      <c r="G6" s="53" t="s">
        <v>1841</v>
      </c>
      <c r="H6" s="53" t="s">
        <v>1842</v>
      </c>
      <c r="I6" s="53" t="s">
        <v>1326</v>
      </c>
      <c r="J6" s="9" t="s">
        <v>1323</v>
      </c>
      <c r="K6" s="9" t="s">
        <v>1288</v>
      </c>
      <c r="L6" s="53" t="s">
        <v>1141</v>
      </c>
      <c r="M6" s="53" t="s">
        <v>1843</v>
      </c>
      <c r="N6" s="53" t="s">
        <v>1142</v>
      </c>
      <c r="O6" s="53" t="s">
        <v>1144</v>
      </c>
    </row>
    <row r="7" spans="1:15">
      <c r="A7" s="10"/>
      <c r="B7" s="10"/>
      <c r="C7" s="10"/>
      <c r="D7" s="10"/>
      <c r="E7" s="12"/>
      <c r="F7" s="10"/>
      <c r="G7" s="10"/>
      <c r="H7" s="10"/>
      <c r="I7" s="14"/>
      <c r="J7" s="15"/>
      <c r="K7" s="15"/>
      <c r="L7" s="14"/>
      <c r="M7" s="14">
        <f>L7-K7</f>
        <v>0</v>
      </c>
      <c r="N7" s="14" t="str">
        <f>IF(K7=0,"",M7/K7*100)</f>
        <v/>
      </c>
      <c r="O7" s="20"/>
    </row>
    <row r="8" spans="1:15">
      <c r="A8" s="10"/>
      <c r="B8" s="10"/>
      <c r="C8" s="10"/>
      <c r="D8" s="10"/>
      <c r="E8" s="12"/>
      <c r="F8" s="10"/>
      <c r="G8" s="10"/>
      <c r="H8" s="10"/>
      <c r="I8" s="14"/>
      <c r="J8" s="14"/>
      <c r="K8" s="14"/>
      <c r="L8" s="14"/>
      <c r="M8" s="14">
        <f t="shared" ref="M8:M28" si="0">L8-K8</f>
        <v>0</v>
      </c>
      <c r="N8" s="14" t="str">
        <f t="shared" ref="N8:N28" si="1">IF(K8=0,"",M8/K8*100)</f>
        <v/>
      </c>
      <c r="O8" s="20"/>
    </row>
    <row r="9" spans="1:15">
      <c r="A9" s="10"/>
      <c r="B9" s="10"/>
      <c r="C9" s="10"/>
      <c r="D9" s="10"/>
      <c r="E9" s="12"/>
      <c r="F9" s="10"/>
      <c r="G9" s="10"/>
      <c r="H9" s="10"/>
      <c r="I9" s="14"/>
      <c r="J9" s="14"/>
      <c r="K9" s="14"/>
      <c r="L9" s="14"/>
      <c r="M9" s="14">
        <f t="shared" si="0"/>
        <v>0</v>
      </c>
      <c r="N9" s="14" t="str">
        <f t="shared" si="1"/>
        <v/>
      </c>
      <c r="O9" s="20"/>
    </row>
    <row r="10" spans="1:15">
      <c r="A10" s="10"/>
      <c r="B10" s="10"/>
      <c r="C10" s="10"/>
      <c r="D10" s="10"/>
      <c r="E10" s="12"/>
      <c r="F10" s="10"/>
      <c r="G10" s="10"/>
      <c r="H10" s="10"/>
      <c r="I10" s="14"/>
      <c r="J10" s="14"/>
      <c r="K10" s="14"/>
      <c r="L10" s="14"/>
      <c r="M10" s="14">
        <f t="shared" si="0"/>
        <v>0</v>
      </c>
      <c r="N10" s="14" t="str">
        <f t="shared" si="1"/>
        <v/>
      </c>
      <c r="O10" s="20"/>
    </row>
    <row r="11" spans="1:15">
      <c r="A11" s="10"/>
      <c r="B11" s="10"/>
      <c r="C11" s="10"/>
      <c r="D11" s="10"/>
      <c r="E11" s="12"/>
      <c r="F11" s="10"/>
      <c r="G11" s="10"/>
      <c r="H11" s="10"/>
      <c r="I11" s="14"/>
      <c r="J11" s="14"/>
      <c r="K11" s="14"/>
      <c r="L11" s="14"/>
      <c r="M11" s="14">
        <f t="shared" si="0"/>
        <v>0</v>
      </c>
      <c r="N11" s="14" t="str">
        <f t="shared" si="1"/>
        <v/>
      </c>
      <c r="O11" s="20"/>
    </row>
    <row r="12" spans="1:15">
      <c r="A12" s="10"/>
      <c r="B12" s="10"/>
      <c r="C12" s="10"/>
      <c r="D12" s="10"/>
      <c r="E12" s="12"/>
      <c r="F12" s="10"/>
      <c r="G12" s="10"/>
      <c r="H12" s="10"/>
      <c r="I12" s="14"/>
      <c r="J12" s="14"/>
      <c r="K12" s="14"/>
      <c r="L12" s="14"/>
      <c r="M12" s="14">
        <f t="shared" si="0"/>
        <v>0</v>
      </c>
      <c r="N12" s="14" t="str">
        <f t="shared" si="1"/>
        <v/>
      </c>
      <c r="O12" s="20"/>
    </row>
    <row r="13" spans="1:15">
      <c r="A13" s="10"/>
      <c r="B13" s="10"/>
      <c r="C13" s="10"/>
      <c r="D13" s="10"/>
      <c r="E13" s="12"/>
      <c r="F13" s="10"/>
      <c r="G13" s="10"/>
      <c r="H13" s="10"/>
      <c r="I13" s="14"/>
      <c r="J13" s="14"/>
      <c r="K13" s="14"/>
      <c r="L13" s="14"/>
      <c r="M13" s="14">
        <f t="shared" si="0"/>
        <v>0</v>
      </c>
      <c r="N13" s="14" t="str">
        <f t="shared" si="1"/>
        <v/>
      </c>
      <c r="O13" s="20"/>
    </row>
    <row r="14" spans="1:15">
      <c r="A14" s="10"/>
      <c r="B14" s="10"/>
      <c r="C14" s="10"/>
      <c r="D14" s="10"/>
      <c r="E14" s="12"/>
      <c r="F14" s="10"/>
      <c r="G14" s="10"/>
      <c r="H14" s="10"/>
      <c r="I14" s="14"/>
      <c r="J14" s="14"/>
      <c r="K14" s="14"/>
      <c r="L14" s="14"/>
      <c r="M14" s="14">
        <f t="shared" si="0"/>
        <v>0</v>
      </c>
      <c r="N14" s="14" t="str">
        <f t="shared" si="1"/>
        <v/>
      </c>
      <c r="O14" s="20"/>
    </row>
    <row r="15" spans="1:15">
      <c r="A15" s="10"/>
      <c r="B15" s="10"/>
      <c r="C15" s="10"/>
      <c r="D15" s="10"/>
      <c r="E15" s="12"/>
      <c r="F15" s="10"/>
      <c r="G15" s="10"/>
      <c r="H15" s="10"/>
      <c r="I15" s="14"/>
      <c r="J15" s="14"/>
      <c r="K15" s="14"/>
      <c r="L15" s="14"/>
      <c r="M15" s="14">
        <f t="shared" si="0"/>
        <v>0</v>
      </c>
      <c r="N15" s="14" t="str">
        <f t="shared" si="1"/>
        <v/>
      </c>
      <c r="O15" s="20"/>
    </row>
    <row r="16" spans="1:15">
      <c r="A16" s="10"/>
      <c r="B16" s="10"/>
      <c r="C16" s="10"/>
      <c r="D16" s="10"/>
      <c r="E16" s="12"/>
      <c r="F16" s="10"/>
      <c r="G16" s="10"/>
      <c r="H16" s="10"/>
      <c r="I16" s="14"/>
      <c r="J16" s="14"/>
      <c r="K16" s="14"/>
      <c r="L16" s="14"/>
      <c r="M16" s="14">
        <f t="shared" si="0"/>
        <v>0</v>
      </c>
      <c r="N16" s="14" t="str">
        <f t="shared" si="1"/>
        <v/>
      </c>
      <c r="O16" s="20"/>
    </row>
    <row r="17" spans="1:15">
      <c r="A17" s="10"/>
      <c r="B17" s="10"/>
      <c r="C17" s="10"/>
      <c r="D17" s="10"/>
      <c r="E17" s="12"/>
      <c r="F17" s="10"/>
      <c r="G17" s="10"/>
      <c r="H17" s="10"/>
      <c r="I17" s="14"/>
      <c r="J17" s="14"/>
      <c r="K17" s="14"/>
      <c r="L17" s="14"/>
      <c r="M17" s="14">
        <f t="shared" si="0"/>
        <v>0</v>
      </c>
      <c r="N17" s="14" t="str">
        <f t="shared" si="1"/>
        <v/>
      </c>
      <c r="O17" s="20"/>
    </row>
    <row r="18" spans="1:15">
      <c r="A18" s="10"/>
      <c r="B18" s="10"/>
      <c r="C18" s="10"/>
      <c r="D18" s="10"/>
      <c r="E18" s="12"/>
      <c r="F18" s="10"/>
      <c r="G18" s="10"/>
      <c r="H18" s="10"/>
      <c r="I18" s="14"/>
      <c r="J18" s="14"/>
      <c r="K18" s="14"/>
      <c r="L18" s="14"/>
      <c r="M18" s="14">
        <f t="shared" si="0"/>
        <v>0</v>
      </c>
      <c r="N18" s="14" t="str">
        <f t="shared" si="1"/>
        <v/>
      </c>
      <c r="O18" s="20"/>
    </row>
    <row r="19" spans="1:15">
      <c r="A19" s="10"/>
      <c r="B19" s="10"/>
      <c r="C19" s="10"/>
      <c r="D19" s="10"/>
      <c r="E19" s="12"/>
      <c r="F19" s="10"/>
      <c r="G19" s="10"/>
      <c r="H19" s="10"/>
      <c r="I19" s="14"/>
      <c r="J19" s="14"/>
      <c r="K19" s="14"/>
      <c r="L19" s="14"/>
      <c r="M19" s="14">
        <f t="shared" si="0"/>
        <v>0</v>
      </c>
      <c r="N19" s="14" t="str">
        <f t="shared" si="1"/>
        <v/>
      </c>
      <c r="O19" s="20"/>
    </row>
    <row r="20" spans="1:15">
      <c r="A20" s="10"/>
      <c r="B20" s="10"/>
      <c r="C20" s="10"/>
      <c r="D20" s="10"/>
      <c r="E20" s="12"/>
      <c r="F20" s="10"/>
      <c r="G20" s="10"/>
      <c r="H20" s="10"/>
      <c r="I20" s="14"/>
      <c r="J20" s="14"/>
      <c r="K20" s="14"/>
      <c r="L20" s="14"/>
      <c r="M20" s="14">
        <f t="shared" si="0"/>
        <v>0</v>
      </c>
      <c r="N20" s="14" t="str">
        <f t="shared" si="1"/>
        <v/>
      </c>
      <c r="O20" s="20"/>
    </row>
    <row r="21" spans="1:15">
      <c r="A21" s="10"/>
      <c r="B21" s="10"/>
      <c r="C21" s="10"/>
      <c r="D21" s="10"/>
      <c r="E21" s="12"/>
      <c r="F21" s="10"/>
      <c r="G21" s="10"/>
      <c r="H21" s="10"/>
      <c r="I21" s="14"/>
      <c r="J21" s="14"/>
      <c r="K21" s="14"/>
      <c r="L21" s="14"/>
      <c r="M21" s="14">
        <f t="shared" si="0"/>
        <v>0</v>
      </c>
      <c r="N21" s="14" t="str">
        <f t="shared" si="1"/>
        <v/>
      </c>
      <c r="O21" s="20"/>
    </row>
    <row r="22" spans="1:15">
      <c r="A22" s="10"/>
      <c r="B22" s="10"/>
      <c r="C22" s="10"/>
      <c r="D22" s="10"/>
      <c r="E22" s="12"/>
      <c r="F22" s="10"/>
      <c r="G22" s="10"/>
      <c r="H22" s="10"/>
      <c r="I22" s="14"/>
      <c r="J22" s="14"/>
      <c r="K22" s="14"/>
      <c r="L22" s="14"/>
      <c r="M22" s="14">
        <f t="shared" si="0"/>
        <v>0</v>
      </c>
      <c r="N22" s="14" t="str">
        <f t="shared" si="1"/>
        <v/>
      </c>
      <c r="O22" s="20"/>
    </row>
    <row r="23" spans="1:15">
      <c r="A23" s="10"/>
      <c r="B23" s="10"/>
      <c r="C23" s="10"/>
      <c r="D23" s="10"/>
      <c r="E23" s="12"/>
      <c r="F23" s="10"/>
      <c r="G23" s="10"/>
      <c r="H23" s="10"/>
      <c r="I23" s="14"/>
      <c r="J23" s="14"/>
      <c r="K23" s="14"/>
      <c r="L23" s="14"/>
      <c r="M23" s="14">
        <f t="shared" si="0"/>
        <v>0</v>
      </c>
      <c r="N23" s="14" t="str">
        <f t="shared" si="1"/>
        <v/>
      </c>
      <c r="O23" s="20"/>
    </row>
    <row r="24" spans="1:15">
      <c r="A24" s="10"/>
      <c r="B24" s="10"/>
      <c r="C24" s="10"/>
      <c r="D24" s="10"/>
      <c r="E24" s="12"/>
      <c r="F24" s="10"/>
      <c r="G24" s="10"/>
      <c r="H24" s="10"/>
      <c r="I24" s="14"/>
      <c r="J24" s="14"/>
      <c r="K24" s="14"/>
      <c r="L24" s="14"/>
      <c r="M24" s="14">
        <f t="shared" si="0"/>
        <v>0</v>
      </c>
      <c r="N24" s="14" t="str">
        <f t="shared" si="1"/>
        <v/>
      </c>
      <c r="O24" s="20"/>
    </row>
    <row r="25" spans="1:15">
      <c r="A25" s="10"/>
      <c r="B25" s="10"/>
      <c r="C25" s="10"/>
      <c r="D25" s="10"/>
      <c r="E25" s="12"/>
      <c r="F25" s="10"/>
      <c r="G25" s="10"/>
      <c r="H25" s="10"/>
      <c r="I25" s="14"/>
      <c r="J25" s="14"/>
      <c r="K25" s="14"/>
      <c r="L25" s="14"/>
      <c r="M25" s="14">
        <f t="shared" si="0"/>
        <v>0</v>
      </c>
      <c r="N25" s="14" t="str">
        <f t="shared" si="1"/>
        <v/>
      </c>
      <c r="O25" s="20"/>
    </row>
    <row r="26" spans="1:15">
      <c r="A26" s="10"/>
      <c r="B26" s="10"/>
      <c r="C26" s="10"/>
      <c r="D26" s="10"/>
      <c r="E26" s="12"/>
      <c r="F26" s="10"/>
      <c r="G26" s="10"/>
      <c r="H26" s="10"/>
      <c r="I26" s="14"/>
      <c r="J26" s="14"/>
      <c r="K26" s="14"/>
      <c r="L26" s="14"/>
      <c r="M26" s="14">
        <f t="shared" si="0"/>
        <v>0</v>
      </c>
      <c r="N26" s="14" t="str">
        <f t="shared" si="1"/>
        <v/>
      </c>
      <c r="O26" s="20"/>
    </row>
    <row r="27" spans="1:15">
      <c r="A27" s="10"/>
      <c r="B27" s="10"/>
      <c r="C27" s="10"/>
      <c r="D27" s="10"/>
      <c r="E27" s="12"/>
      <c r="F27" s="10"/>
      <c r="G27" s="10"/>
      <c r="H27" s="10"/>
      <c r="I27" s="14"/>
      <c r="J27" s="14"/>
      <c r="K27" s="14"/>
      <c r="L27" s="14"/>
      <c r="M27" s="14">
        <f t="shared" si="0"/>
        <v>0</v>
      </c>
      <c r="N27" s="14" t="str">
        <f t="shared" si="1"/>
        <v/>
      </c>
      <c r="O27" s="20"/>
    </row>
    <row r="28" spans="1:15">
      <c r="A28" s="51" t="s">
        <v>1844</v>
      </c>
      <c r="B28" s="84"/>
      <c r="C28" s="84"/>
      <c r="D28" s="84"/>
      <c r="E28" s="12"/>
      <c r="F28" s="10"/>
      <c r="G28" s="10"/>
      <c r="H28" s="10"/>
      <c r="I28" s="14">
        <f>SUM(I7:I27)</f>
        <v>0</v>
      </c>
      <c r="J28" s="14">
        <f>SUM(J7:J27)</f>
        <v>0</v>
      </c>
      <c r="K28" s="14">
        <f>SUM(K7:K27)</f>
        <v>0</v>
      </c>
      <c r="L28" s="14">
        <f>SUM(L7:L27)</f>
        <v>0</v>
      </c>
      <c r="M28" s="14">
        <f t="shared" si="0"/>
        <v>0</v>
      </c>
      <c r="N28" s="14" t="str">
        <f t="shared" si="1"/>
        <v/>
      </c>
      <c r="O28" s="14">
        <f>SUM(O7:O27)</f>
        <v>0</v>
      </c>
    </row>
    <row r="29" spans="1:15">
      <c r="A29" s="17" t="e">
        <f>#REF!&amp;#REF!</f>
        <v>#REF!</v>
      </c>
      <c r="B29" s="17"/>
      <c r="C29" s="17"/>
      <c r="D29" s="17"/>
      <c r="E29" s="109"/>
      <c r="F29" s="110"/>
      <c r="G29" s="109"/>
      <c r="I29" s="114"/>
      <c r="J29" s="114"/>
      <c r="K29" s="114"/>
      <c r="L29" s="114" t="e">
        <f>"评估人员："&amp;#REF!</f>
        <v>#REF!</v>
      </c>
      <c r="M29" s="114"/>
      <c r="N29" s="114"/>
      <c r="O29" s="114"/>
    </row>
    <row r="30" spans="1:15">
      <c r="A30" s="109" t="e">
        <f>CONCATENATE(#REF!,#REF!,#REF!,#REF!,#REF!,#REF!,#REF!)</f>
        <v>#REF!</v>
      </c>
      <c r="B30" s="109"/>
      <c r="C30" s="109"/>
      <c r="D30" s="109"/>
      <c r="E30" s="109"/>
      <c r="F30" s="109"/>
      <c r="G30" s="109"/>
      <c r="H30" s="109"/>
      <c r="I30" s="109"/>
      <c r="J30" s="109"/>
      <c r="K30" s="109"/>
      <c r="L30" s="109"/>
      <c r="M30" s="109"/>
      <c r="N30" s="109"/>
      <c r="O30" s="109"/>
    </row>
  </sheetData>
  <mergeCells count="5">
    <mergeCell ref="A2:O2"/>
    <mergeCell ref="A3:O3"/>
    <mergeCell ref="N4:O4"/>
    <mergeCell ref="A5:D5"/>
    <mergeCell ref="A28:C28"/>
  </mergeCells>
  <hyperlinks>
    <hyperlink ref="A1" location="索引目录!E57" display="返回索引页"/>
    <hyperlink ref="B1" location="无形资产汇总!A1" display="返回"/>
  </hyperlinks>
  <printOptions horizontalCentered="1"/>
  <pageMargins left="0.354166666666667" right="0.354166666666667" top="0.786805555555556" bottom="0.786805555555556" header="1.02361111111111" footer="0.511805555555556"/>
  <pageSetup paperSize="9" scale="89" fitToHeight="0" orientation="landscape"/>
  <headerFooter alignWithMargins="0">
    <oddHeader>&amp;R&amp;"宋体,常规"&amp;10表&amp;"Times New Roman,常规"4-12-2
&amp;"宋体,常规"共&amp;"Times New Roman,常规"&amp;N&amp;"宋体,常规"页第&amp;"Times New Roman,常规"&amp;P&amp;"宋体,常规"页</oddHeader>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topLeftCell="D1" workbookViewId="0">
      <selection activeCell="H14" sqref="H14"/>
    </sheetView>
  </sheetViews>
  <sheetFormatPr defaultColWidth="9" defaultRowHeight="15.75" customHeight="1"/>
  <cols>
    <col min="1" max="1" width="5.6" customWidth="1"/>
    <col min="2" max="2" width="19.1" customWidth="1" outlineLevel="1"/>
    <col min="3" max="3" width="20.5" customWidth="1"/>
    <col min="4" max="4" width="7.5" customWidth="1"/>
    <col min="5" max="5" width="8.1" customWidth="1"/>
    <col min="6" max="8" width="8.1" customWidth="1" outlineLevel="1"/>
    <col min="9" max="9" width="13.4" customWidth="1"/>
    <col min="10" max="11" width="13.4" customWidth="1" outlineLevel="1"/>
    <col min="12" max="12" width="13.4" customWidth="1"/>
    <col min="13" max="13" width="13.4" customWidth="1" outlineLevel="1"/>
    <col min="14" max="14" width="7.6" customWidth="1"/>
    <col min="15" max="16" width="13.4" customWidth="1"/>
    <col min="17" max="17" width="11.5" customWidth="1"/>
    <col min="18" max="18" width="11" customWidth="1"/>
  </cols>
  <sheetData>
    <row r="1" spans="1:18">
      <c r="A1" s="101" t="s">
        <v>558</v>
      </c>
      <c r="B1" s="102" t="s">
        <v>1845</v>
      </c>
      <c r="C1" s="2"/>
      <c r="D1" s="3"/>
      <c r="E1" s="3"/>
      <c r="F1" s="3"/>
      <c r="G1" s="3"/>
      <c r="H1" s="3"/>
      <c r="I1" s="3"/>
      <c r="J1" s="3"/>
      <c r="K1" s="3"/>
      <c r="L1" s="3"/>
      <c r="M1" s="3"/>
      <c r="N1" s="3"/>
      <c r="O1" s="3"/>
      <c r="P1" s="3"/>
      <c r="Q1" s="3"/>
      <c r="R1" s="3"/>
    </row>
    <row r="2" ht="30" customHeight="1" spans="1:18">
      <c r="A2" s="4" t="s">
        <v>1846</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5"/>
      <c r="L3" s="5"/>
      <c r="M3" s="5"/>
      <c r="N3" s="18"/>
      <c r="O3" s="18"/>
      <c r="P3" s="18"/>
      <c r="Q3" s="18"/>
      <c r="R3" s="18"/>
    </row>
    <row r="4" customHeight="1" spans="1:18">
      <c r="A4" s="6" t="e">
        <f>#REF!&amp;#REF!</f>
        <v>#REF!</v>
      </c>
      <c r="R4" s="19" t="s">
        <v>464</v>
      </c>
    </row>
    <row r="5" ht="27.9" customHeight="1" spans="1:18">
      <c r="A5" s="53" t="s">
        <v>465</v>
      </c>
      <c r="B5" s="7" t="s">
        <v>572</v>
      </c>
      <c r="C5" s="53" t="s">
        <v>1847</v>
      </c>
      <c r="D5" s="53" t="s">
        <v>1094</v>
      </c>
      <c r="E5" s="53" t="s">
        <v>1848</v>
      </c>
      <c r="F5" s="53" t="s">
        <v>1849</v>
      </c>
      <c r="G5" s="53" t="s">
        <v>1067</v>
      </c>
      <c r="H5" s="53" t="s">
        <v>1850</v>
      </c>
      <c r="I5" s="53" t="s">
        <v>1088</v>
      </c>
      <c r="J5" s="103" t="s">
        <v>467</v>
      </c>
      <c r="K5" s="90" t="s">
        <v>600</v>
      </c>
      <c r="L5" s="9" t="s">
        <v>426</v>
      </c>
      <c r="M5" s="9" t="s">
        <v>600</v>
      </c>
      <c r="N5" s="53" t="s">
        <v>1851</v>
      </c>
      <c r="O5" s="53" t="s">
        <v>427</v>
      </c>
      <c r="P5" s="53" t="s">
        <v>1843</v>
      </c>
      <c r="Q5" s="53" t="s">
        <v>1142</v>
      </c>
      <c r="R5" s="53" t="s">
        <v>577</v>
      </c>
    </row>
    <row r="6" customHeight="1" spans="1:18">
      <c r="A6" s="10"/>
      <c r="B6" s="11"/>
      <c r="C6" s="11"/>
      <c r="D6" s="12"/>
      <c r="E6" s="10"/>
      <c r="F6" s="10"/>
      <c r="G6" s="10"/>
      <c r="H6" s="10"/>
      <c r="I6" s="14"/>
      <c r="J6" s="73"/>
      <c r="K6" s="13"/>
      <c r="L6" s="15"/>
      <c r="M6" s="15"/>
      <c r="N6" s="104"/>
      <c r="O6" s="14"/>
      <c r="P6" s="14">
        <f>O6-L6</f>
        <v>0</v>
      </c>
      <c r="Q6" s="14" t="str">
        <f>IF(L6=0,"",P6/L6*100)</f>
        <v/>
      </c>
      <c r="R6" s="20"/>
    </row>
    <row r="7" customHeight="1" spans="1:18">
      <c r="A7" s="10"/>
      <c r="B7" s="11"/>
      <c r="C7" s="11"/>
      <c r="D7" s="12"/>
      <c r="E7" s="10"/>
      <c r="F7" s="10"/>
      <c r="G7" s="10"/>
      <c r="H7" s="10"/>
      <c r="I7" s="14"/>
      <c r="J7" s="73"/>
      <c r="K7" s="13"/>
      <c r="L7" s="15"/>
      <c r="M7" s="15"/>
      <c r="N7" s="104"/>
      <c r="O7" s="14"/>
      <c r="P7" s="14">
        <f t="shared" ref="P7:P27" si="0">O7-L7</f>
        <v>0</v>
      </c>
      <c r="Q7" s="14" t="str">
        <f t="shared" ref="Q7:Q27" si="1">IF(L7=0,"",P7/L7*100)</f>
        <v/>
      </c>
      <c r="R7" s="20"/>
    </row>
    <row r="8" customHeight="1" spans="1:18">
      <c r="A8" s="10"/>
      <c r="B8" s="11"/>
      <c r="C8" s="11"/>
      <c r="D8" s="12"/>
      <c r="E8" s="10"/>
      <c r="F8" s="10"/>
      <c r="G8" s="10"/>
      <c r="H8" s="10"/>
      <c r="I8" s="14"/>
      <c r="J8" s="73"/>
      <c r="K8" s="13"/>
      <c r="L8" s="15"/>
      <c r="M8" s="15"/>
      <c r="N8" s="104"/>
      <c r="O8" s="14"/>
      <c r="P8" s="14">
        <f t="shared" si="0"/>
        <v>0</v>
      </c>
      <c r="Q8" s="14" t="str">
        <f t="shared" si="1"/>
        <v/>
      </c>
      <c r="R8" s="20"/>
    </row>
    <row r="9" customHeight="1" spans="1:18">
      <c r="A9" s="10"/>
      <c r="B9" s="11"/>
      <c r="C9" s="11"/>
      <c r="D9" s="12"/>
      <c r="E9" s="10"/>
      <c r="F9" s="10"/>
      <c r="G9" s="10"/>
      <c r="H9" s="10"/>
      <c r="I9" s="14"/>
      <c r="J9" s="73"/>
      <c r="K9" s="13"/>
      <c r="L9" s="15"/>
      <c r="M9" s="15"/>
      <c r="N9" s="104"/>
      <c r="O9" s="14"/>
      <c r="P9" s="14">
        <f t="shared" si="0"/>
        <v>0</v>
      </c>
      <c r="Q9" s="14" t="str">
        <f t="shared" si="1"/>
        <v/>
      </c>
      <c r="R9" s="20"/>
    </row>
    <row r="10" customHeight="1" spans="1:18">
      <c r="A10" s="10"/>
      <c r="B10" s="11"/>
      <c r="C10" s="11"/>
      <c r="D10" s="12"/>
      <c r="E10" s="10"/>
      <c r="F10" s="10"/>
      <c r="G10" s="10"/>
      <c r="H10" s="10"/>
      <c r="I10" s="14"/>
      <c r="J10" s="73"/>
      <c r="K10" s="13"/>
      <c r="L10" s="15"/>
      <c r="M10" s="15"/>
      <c r="N10" s="104"/>
      <c r="O10" s="14"/>
      <c r="P10" s="14">
        <f t="shared" si="0"/>
        <v>0</v>
      </c>
      <c r="Q10" s="14" t="str">
        <f t="shared" si="1"/>
        <v/>
      </c>
      <c r="R10" s="20"/>
    </row>
    <row r="11" customHeight="1" spans="1:18">
      <c r="A11" s="10"/>
      <c r="B11" s="11"/>
      <c r="C11" s="11"/>
      <c r="D11" s="12"/>
      <c r="E11" s="10"/>
      <c r="F11" s="10"/>
      <c r="G11" s="10"/>
      <c r="H11" s="10"/>
      <c r="I11" s="14"/>
      <c r="J11" s="73"/>
      <c r="K11" s="13"/>
      <c r="L11" s="15"/>
      <c r="M11" s="15"/>
      <c r="N11" s="104"/>
      <c r="O11" s="14"/>
      <c r="P11" s="14">
        <f t="shared" si="0"/>
        <v>0</v>
      </c>
      <c r="Q11" s="14" t="str">
        <f t="shared" si="1"/>
        <v/>
      </c>
      <c r="R11" s="20"/>
    </row>
    <row r="12" customHeight="1" spans="1:18">
      <c r="A12" s="10"/>
      <c r="B12" s="11"/>
      <c r="C12" s="11"/>
      <c r="D12" s="12"/>
      <c r="E12" s="10"/>
      <c r="F12" s="10"/>
      <c r="G12" s="10"/>
      <c r="H12" s="10"/>
      <c r="I12" s="14"/>
      <c r="J12" s="73"/>
      <c r="K12" s="13"/>
      <c r="L12" s="15"/>
      <c r="M12" s="15"/>
      <c r="N12" s="104"/>
      <c r="O12" s="14"/>
      <c r="P12" s="14">
        <f t="shared" si="0"/>
        <v>0</v>
      </c>
      <c r="Q12" s="14" t="str">
        <f t="shared" si="1"/>
        <v/>
      </c>
      <c r="R12" s="20"/>
    </row>
    <row r="13" customHeight="1" spans="1:18">
      <c r="A13" s="10"/>
      <c r="B13" s="11"/>
      <c r="C13" s="11"/>
      <c r="D13" s="12"/>
      <c r="E13" s="10"/>
      <c r="F13" s="10"/>
      <c r="G13" s="10"/>
      <c r="H13" s="10"/>
      <c r="I13" s="14"/>
      <c r="J13" s="73"/>
      <c r="K13" s="13"/>
      <c r="L13" s="15"/>
      <c r="M13" s="15"/>
      <c r="N13" s="104"/>
      <c r="O13" s="14"/>
      <c r="P13" s="14">
        <f t="shared" si="0"/>
        <v>0</v>
      </c>
      <c r="Q13" s="14" t="str">
        <f t="shared" si="1"/>
        <v/>
      </c>
      <c r="R13" s="20"/>
    </row>
    <row r="14" customHeight="1" spans="1:18">
      <c r="A14" s="10"/>
      <c r="B14" s="11"/>
      <c r="C14" s="11"/>
      <c r="D14" s="12"/>
      <c r="E14" s="10"/>
      <c r="F14" s="10"/>
      <c r="G14" s="10"/>
      <c r="H14" s="10"/>
      <c r="I14" s="14"/>
      <c r="J14" s="73"/>
      <c r="K14" s="13"/>
      <c r="L14" s="15"/>
      <c r="M14" s="15"/>
      <c r="N14" s="104"/>
      <c r="O14" s="14"/>
      <c r="P14" s="14">
        <f t="shared" si="0"/>
        <v>0</v>
      </c>
      <c r="Q14" s="14" t="str">
        <f t="shared" si="1"/>
        <v/>
      </c>
      <c r="R14" s="20"/>
    </row>
    <row r="15" customHeight="1" spans="1:18">
      <c r="A15" s="10"/>
      <c r="B15" s="11"/>
      <c r="C15" s="11"/>
      <c r="D15" s="12"/>
      <c r="E15" s="10"/>
      <c r="F15" s="10"/>
      <c r="G15" s="10"/>
      <c r="H15" s="10"/>
      <c r="I15" s="14"/>
      <c r="J15" s="73"/>
      <c r="K15" s="13"/>
      <c r="L15" s="15"/>
      <c r="M15" s="15"/>
      <c r="N15" s="104"/>
      <c r="O15" s="14"/>
      <c r="P15" s="14">
        <f t="shared" si="0"/>
        <v>0</v>
      </c>
      <c r="Q15" s="14" t="str">
        <f t="shared" si="1"/>
        <v/>
      </c>
      <c r="R15" s="20"/>
    </row>
    <row r="16" customHeight="1" spans="1:18">
      <c r="A16" s="10"/>
      <c r="B16" s="11"/>
      <c r="C16" s="11"/>
      <c r="D16" s="12"/>
      <c r="E16" s="10"/>
      <c r="F16" s="10"/>
      <c r="G16" s="10"/>
      <c r="H16" s="10"/>
      <c r="I16" s="14"/>
      <c r="J16" s="73"/>
      <c r="K16" s="13"/>
      <c r="L16" s="15"/>
      <c r="M16" s="15"/>
      <c r="N16" s="104"/>
      <c r="O16" s="14"/>
      <c r="P16" s="14">
        <f t="shared" si="0"/>
        <v>0</v>
      </c>
      <c r="Q16" s="14" t="str">
        <f t="shared" si="1"/>
        <v/>
      </c>
      <c r="R16" s="20"/>
    </row>
    <row r="17" customHeight="1" spans="1:18">
      <c r="A17" s="10"/>
      <c r="B17" s="11"/>
      <c r="C17" s="11"/>
      <c r="D17" s="12"/>
      <c r="E17" s="10"/>
      <c r="F17" s="10"/>
      <c r="G17" s="10"/>
      <c r="H17" s="10"/>
      <c r="I17" s="14"/>
      <c r="J17" s="73"/>
      <c r="K17" s="13"/>
      <c r="L17" s="15"/>
      <c r="M17" s="15"/>
      <c r="N17" s="104"/>
      <c r="O17" s="14"/>
      <c r="P17" s="14">
        <f t="shared" si="0"/>
        <v>0</v>
      </c>
      <c r="Q17" s="14" t="str">
        <f t="shared" si="1"/>
        <v/>
      </c>
      <c r="R17" s="20"/>
    </row>
    <row r="18" customHeight="1" spans="1:18">
      <c r="A18" s="10"/>
      <c r="B18" s="11"/>
      <c r="C18" s="11"/>
      <c r="D18" s="12"/>
      <c r="E18" s="10"/>
      <c r="F18" s="10"/>
      <c r="G18" s="10"/>
      <c r="H18" s="10"/>
      <c r="I18" s="14"/>
      <c r="J18" s="73"/>
      <c r="K18" s="13"/>
      <c r="L18" s="15"/>
      <c r="M18" s="15"/>
      <c r="N18" s="104"/>
      <c r="O18" s="14"/>
      <c r="P18" s="14">
        <f t="shared" si="0"/>
        <v>0</v>
      </c>
      <c r="Q18" s="14" t="str">
        <f t="shared" si="1"/>
        <v/>
      </c>
      <c r="R18" s="20"/>
    </row>
    <row r="19" customHeight="1" spans="1:18">
      <c r="A19" s="10"/>
      <c r="B19" s="11"/>
      <c r="C19" s="11"/>
      <c r="D19" s="12"/>
      <c r="E19" s="10"/>
      <c r="F19" s="10"/>
      <c r="G19" s="10"/>
      <c r="H19" s="10"/>
      <c r="I19" s="14"/>
      <c r="J19" s="73"/>
      <c r="K19" s="13"/>
      <c r="L19" s="15"/>
      <c r="M19" s="15"/>
      <c r="N19" s="104"/>
      <c r="O19" s="14"/>
      <c r="P19" s="14">
        <f t="shared" si="0"/>
        <v>0</v>
      </c>
      <c r="Q19" s="14" t="str">
        <f t="shared" si="1"/>
        <v/>
      </c>
      <c r="R19" s="20"/>
    </row>
    <row r="20" customHeight="1" spans="1:18">
      <c r="A20" s="10"/>
      <c r="B20" s="11"/>
      <c r="C20" s="11"/>
      <c r="D20" s="12"/>
      <c r="E20" s="10"/>
      <c r="F20" s="10"/>
      <c r="G20" s="10"/>
      <c r="H20" s="10"/>
      <c r="I20" s="14"/>
      <c r="J20" s="73"/>
      <c r="K20" s="13"/>
      <c r="L20" s="15"/>
      <c r="M20" s="15"/>
      <c r="N20" s="104"/>
      <c r="O20" s="14"/>
      <c r="P20" s="14">
        <f t="shared" si="0"/>
        <v>0</v>
      </c>
      <c r="Q20" s="14" t="str">
        <f t="shared" si="1"/>
        <v/>
      </c>
      <c r="R20" s="20"/>
    </row>
    <row r="21" customHeight="1" spans="1:18">
      <c r="A21" s="10"/>
      <c r="B21" s="11"/>
      <c r="C21" s="11"/>
      <c r="D21" s="12"/>
      <c r="E21" s="10"/>
      <c r="F21" s="10"/>
      <c r="G21" s="10"/>
      <c r="H21" s="10"/>
      <c r="I21" s="14"/>
      <c r="J21" s="73"/>
      <c r="K21" s="13"/>
      <c r="L21" s="15"/>
      <c r="M21" s="15"/>
      <c r="N21" s="104"/>
      <c r="O21" s="14"/>
      <c r="P21" s="14">
        <f t="shared" si="0"/>
        <v>0</v>
      </c>
      <c r="Q21" s="14" t="str">
        <f t="shared" si="1"/>
        <v/>
      </c>
      <c r="R21" s="20"/>
    </row>
    <row r="22" customHeight="1" spans="1:18">
      <c r="A22" s="10"/>
      <c r="B22" s="11"/>
      <c r="C22" s="11"/>
      <c r="D22" s="12"/>
      <c r="E22" s="10"/>
      <c r="F22" s="10"/>
      <c r="G22" s="10"/>
      <c r="H22" s="10"/>
      <c r="I22" s="14"/>
      <c r="J22" s="73"/>
      <c r="K22" s="13"/>
      <c r="L22" s="15"/>
      <c r="M22" s="15"/>
      <c r="N22" s="104"/>
      <c r="O22" s="14"/>
      <c r="P22" s="14">
        <f t="shared" si="0"/>
        <v>0</v>
      </c>
      <c r="Q22" s="14" t="str">
        <f t="shared" si="1"/>
        <v/>
      </c>
      <c r="R22" s="20"/>
    </row>
    <row r="23" customHeight="1" spans="1:18">
      <c r="A23" s="10"/>
      <c r="B23" s="11"/>
      <c r="C23" s="11"/>
      <c r="D23" s="12"/>
      <c r="E23" s="10"/>
      <c r="F23" s="10"/>
      <c r="G23" s="10"/>
      <c r="H23" s="10"/>
      <c r="I23" s="14"/>
      <c r="J23" s="73"/>
      <c r="K23" s="13"/>
      <c r="L23" s="15"/>
      <c r="M23" s="15"/>
      <c r="N23" s="104"/>
      <c r="O23" s="14"/>
      <c r="P23" s="14">
        <f t="shared" si="0"/>
        <v>0</v>
      </c>
      <c r="Q23" s="14" t="str">
        <f t="shared" si="1"/>
        <v/>
      </c>
      <c r="R23" s="20"/>
    </row>
    <row r="24" customHeight="1" spans="1:18">
      <c r="A24" s="10"/>
      <c r="B24" s="11"/>
      <c r="C24" s="11"/>
      <c r="D24" s="12"/>
      <c r="E24" s="10"/>
      <c r="F24" s="10"/>
      <c r="G24" s="10"/>
      <c r="H24" s="10"/>
      <c r="I24" s="14"/>
      <c r="J24" s="73"/>
      <c r="K24" s="13"/>
      <c r="L24" s="15"/>
      <c r="M24" s="15"/>
      <c r="N24" s="104"/>
      <c r="O24" s="14"/>
      <c r="P24" s="14">
        <f t="shared" si="0"/>
        <v>0</v>
      </c>
      <c r="Q24" s="14" t="str">
        <f t="shared" si="1"/>
        <v/>
      </c>
      <c r="R24" s="20"/>
    </row>
    <row r="25" customHeight="1" spans="1:18">
      <c r="A25" s="10"/>
      <c r="B25" s="11"/>
      <c r="C25" s="11"/>
      <c r="D25" s="12"/>
      <c r="E25" s="10"/>
      <c r="F25" s="10"/>
      <c r="G25" s="10"/>
      <c r="H25" s="10"/>
      <c r="I25" s="14"/>
      <c r="J25" s="73"/>
      <c r="K25" s="13"/>
      <c r="L25" s="15"/>
      <c r="M25" s="15"/>
      <c r="N25" s="104"/>
      <c r="O25" s="14"/>
      <c r="P25" s="14">
        <f t="shared" si="0"/>
        <v>0</v>
      </c>
      <c r="Q25" s="14" t="str">
        <f t="shared" si="1"/>
        <v/>
      </c>
      <c r="R25" s="20"/>
    </row>
    <row r="26" customHeight="1" spans="1:18">
      <c r="A26" s="10"/>
      <c r="B26" s="11"/>
      <c r="C26" s="11"/>
      <c r="D26" s="12"/>
      <c r="E26" s="10"/>
      <c r="F26" s="10"/>
      <c r="G26" s="10"/>
      <c r="H26" s="10"/>
      <c r="I26" s="14"/>
      <c r="J26" s="73"/>
      <c r="K26" s="13"/>
      <c r="L26" s="15"/>
      <c r="M26" s="15"/>
      <c r="N26" s="104"/>
      <c r="O26" s="14"/>
      <c r="P26" s="14">
        <f t="shared" si="0"/>
        <v>0</v>
      </c>
      <c r="Q26" s="14" t="str">
        <f t="shared" si="1"/>
        <v/>
      </c>
      <c r="R26" s="20"/>
    </row>
    <row r="27" customHeight="1" spans="1:18">
      <c r="A27" s="16" t="s">
        <v>1105</v>
      </c>
      <c r="B27" s="16"/>
      <c r="C27" s="91"/>
      <c r="D27" s="12"/>
      <c r="E27" s="10"/>
      <c r="F27" s="10"/>
      <c r="G27" s="10"/>
      <c r="H27" s="10"/>
      <c r="I27" s="14"/>
      <c r="J27" s="73">
        <f>SUM(J6:J26)</f>
        <v>0</v>
      </c>
      <c r="K27" s="13"/>
      <c r="L27" s="15">
        <f>SUM(L6:L26)</f>
        <v>0</v>
      </c>
      <c r="M27" s="15"/>
      <c r="N27" s="104"/>
      <c r="O27" s="14">
        <f>SUM(O6:O26)</f>
        <v>0</v>
      </c>
      <c r="P27" s="14">
        <f t="shared" si="0"/>
        <v>0</v>
      </c>
      <c r="Q27" s="14" t="str">
        <f t="shared" si="1"/>
        <v/>
      </c>
      <c r="R27" s="20"/>
    </row>
    <row r="28" customHeight="1" spans="1:15">
      <c r="A28" s="17" t="e">
        <f>#REF!&amp;#REF!</f>
        <v>#REF!</v>
      </c>
      <c r="O28" s="27" t="e">
        <f>"评估人员："&amp;#REF!</f>
        <v>#REF!</v>
      </c>
    </row>
    <row r="29" customHeight="1" spans="1:1">
      <c r="A29" s="17" t="e">
        <f>CONCATENATE(#REF!,#REF!,#REF!,#REF!,#REF!,#REF!,#REF!)</f>
        <v>#REF!</v>
      </c>
    </row>
  </sheetData>
  <mergeCells count="2">
    <mergeCell ref="A2:R2"/>
    <mergeCell ref="A3:R3"/>
  </mergeCells>
  <hyperlinks>
    <hyperlink ref="A1" location="索引目录!E58" display="返回索引页"/>
    <hyperlink ref="B1" location="无形资产汇总!B8" display="返回"/>
  </hyperlinks>
  <printOptions horizontalCentered="1"/>
  <pageMargins left="0.354166666666667" right="0.354166666666667" top="0.786805555555556" bottom="0.786805555555556" header="1.02361111111111" footer="0.511805555555556"/>
  <pageSetup paperSize="9" scale="62" fitToHeight="0" orientation="landscape"/>
  <headerFooter alignWithMargins="0">
    <oddHeader>&amp;R&amp;"宋体,常规"&amp;10表&amp;"Times New Roman,常规"4-12-3
&amp;"宋体,常规"共&amp;"Times New Roman,常规"&amp;N&amp;"宋体,常规"页第&amp;"Times New Roman,常规"&amp;P&amp;"宋体,常规"页</oddHeader>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H14" sqref="H14"/>
    </sheetView>
  </sheetViews>
  <sheetFormatPr defaultColWidth="9" defaultRowHeight="15.75" customHeight="1"/>
  <cols>
    <col min="1" max="1" width="5.6" customWidth="1"/>
    <col min="2" max="2" width="23.5" customWidth="1" outlineLevel="1"/>
    <col min="3" max="3" width="23.5" customWidth="1"/>
    <col min="4" max="4" width="15.1" customWidth="1"/>
    <col min="5" max="5" width="11.1" customWidth="1" outlineLevel="1"/>
    <col min="6" max="7" width="13.4" customWidth="1" outlineLevel="1"/>
    <col min="8" max="12" width="15.6" customWidth="1"/>
  </cols>
  <sheetData>
    <row r="1" spans="1:12">
      <c r="A1" s="1" t="s">
        <v>421</v>
      </c>
      <c r="B1" s="89" t="s">
        <v>1017</v>
      </c>
      <c r="C1" s="2"/>
      <c r="D1" s="3"/>
      <c r="E1" s="3"/>
      <c r="F1" s="3"/>
      <c r="G1" s="3"/>
      <c r="H1" s="3"/>
      <c r="I1" s="3"/>
      <c r="J1" s="3"/>
      <c r="K1" s="3"/>
      <c r="L1" s="3"/>
    </row>
    <row r="2" ht="30" customHeight="1" spans="1:12">
      <c r="A2" s="4" t="s">
        <v>1852</v>
      </c>
      <c r="B2" s="4"/>
      <c r="C2" s="4"/>
      <c r="D2" s="4"/>
      <c r="E2" s="4"/>
      <c r="F2" s="4"/>
      <c r="G2" s="4"/>
      <c r="H2" s="4"/>
      <c r="I2" s="4"/>
      <c r="J2" s="4"/>
      <c r="K2" s="4"/>
      <c r="L2" s="4"/>
    </row>
    <row r="3" ht="14.1" customHeight="1" spans="1:12">
      <c r="A3" s="5" t="e">
        <f>CONCATENATE(#REF!,#REF!,#REF!,#REF!,#REF!,#REF!,#REF!)</f>
        <v>#REF!</v>
      </c>
      <c r="B3" s="5"/>
      <c r="C3" s="5"/>
      <c r="D3" s="5"/>
      <c r="E3" s="5"/>
      <c r="F3" s="5"/>
      <c r="G3" s="5"/>
      <c r="H3" s="5"/>
      <c r="I3" s="18"/>
      <c r="J3" s="18"/>
      <c r="K3" s="18"/>
      <c r="L3" s="18"/>
    </row>
    <row r="4" customHeight="1" spans="1:12">
      <c r="A4" s="6" t="e">
        <f>#REF!&amp;#REF!</f>
        <v>#REF!</v>
      </c>
      <c r="L4" s="19" t="s">
        <v>464</v>
      </c>
    </row>
    <row r="5" ht="27.9" customHeight="1" spans="1:12">
      <c r="A5" s="53" t="s">
        <v>465</v>
      </c>
      <c r="B5" s="7" t="s">
        <v>572</v>
      </c>
      <c r="C5" s="53" t="s">
        <v>1853</v>
      </c>
      <c r="D5" s="53" t="s">
        <v>629</v>
      </c>
      <c r="E5" s="53" t="s">
        <v>960</v>
      </c>
      <c r="F5" s="53" t="s">
        <v>1854</v>
      </c>
      <c r="G5" s="90" t="s">
        <v>467</v>
      </c>
      <c r="H5" s="9" t="s">
        <v>426</v>
      </c>
      <c r="I5" s="53" t="s">
        <v>427</v>
      </c>
      <c r="J5" s="53" t="s">
        <v>1843</v>
      </c>
      <c r="K5" s="53" t="s">
        <v>1142</v>
      </c>
      <c r="L5" s="53" t="s">
        <v>577</v>
      </c>
    </row>
    <row r="6" customHeight="1" spans="1:12">
      <c r="A6" s="10"/>
      <c r="B6" s="11"/>
      <c r="C6" s="11"/>
      <c r="D6" s="12"/>
      <c r="E6" s="10"/>
      <c r="F6" s="14"/>
      <c r="G6" s="13"/>
      <c r="H6" s="15"/>
      <c r="I6" s="14"/>
      <c r="J6" s="14">
        <f>I6-H6</f>
        <v>0</v>
      </c>
      <c r="K6" s="14" t="str">
        <f>IF(H6=0,"",J6/H6*100)</f>
        <v/>
      </c>
      <c r="L6" s="20"/>
    </row>
    <row r="7" customHeight="1" spans="1:12">
      <c r="A7" s="10"/>
      <c r="B7" s="11"/>
      <c r="C7" s="11"/>
      <c r="D7" s="12"/>
      <c r="E7" s="10"/>
      <c r="F7" s="14"/>
      <c r="G7" s="13"/>
      <c r="H7" s="15"/>
      <c r="I7" s="14"/>
      <c r="J7" s="14">
        <f t="shared" ref="J7:J27" si="0">I7-H7</f>
        <v>0</v>
      </c>
      <c r="K7" s="14" t="str">
        <f t="shared" ref="K7:K27" si="1">IF(H7=0,"",J7/H7*100)</f>
        <v/>
      </c>
      <c r="L7" s="20"/>
    </row>
    <row r="8" customHeight="1" spans="1:12">
      <c r="A8" s="10"/>
      <c r="B8" s="11"/>
      <c r="C8" s="11"/>
      <c r="D8" s="12"/>
      <c r="E8" s="10"/>
      <c r="F8" s="14"/>
      <c r="G8" s="13"/>
      <c r="H8" s="15"/>
      <c r="I8" s="14"/>
      <c r="J8" s="14">
        <f t="shared" si="0"/>
        <v>0</v>
      </c>
      <c r="K8" s="14" t="str">
        <f t="shared" si="1"/>
        <v/>
      </c>
      <c r="L8" s="20"/>
    </row>
    <row r="9" customHeight="1" spans="1:12">
      <c r="A9" s="10"/>
      <c r="B9" s="11"/>
      <c r="C9" s="11"/>
      <c r="D9" s="12"/>
      <c r="E9" s="10"/>
      <c r="F9" s="14"/>
      <c r="G9" s="13"/>
      <c r="H9" s="15"/>
      <c r="I9" s="14"/>
      <c r="J9" s="14">
        <f t="shared" si="0"/>
        <v>0</v>
      </c>
      <c r="K9" s="14" t="str">
        <f t="shared" si="1"/>
        <v/>
      </c>
      <c r="L9" s="20"/>
    </row>
    <row r="10" customHeight="1" spans="1:12">
      <c r="A10" s="10"/>
      <c r="B10" s="11"/>
      <c r="C10" s="11"/>
      <c r="D10" s="12"/>
      <c r="E10" s="10"/>
      <c r="F10" s="14"/>
      <c r="G10" s="13"/>
      <c r="H10" s="15"/>
      <c r="I10" s="14"/>
      <c r="J10" s="14">
        <f t="shared" si="0"/>
        <v>0</v>
      </c>
      <c r="K10" s="14" t="str">
        <f t="shared" si="1"/>
        <v/>
      </c>
      <c r="L10" s="20"/>
    </row>
    <row r="11" customHeight="1" spans="1:12">
      <c r="A11" s="10"/>
      <c r="B11" s="11"/>
      <c r="C11" s="11"/>
      <c r="D11" s="12"/>
      <c r="E11" s="10"/>
      <c r="F11" s="14"/>
      <c r="G11" s="13"/>
      <c r="H11" s="15"/>
      <c r="I11" s="14"/>
      <c r="J11" s="14">
        <f t="shared" si="0"/>
        <v>0</v>
      </c>
      <c r="K11" s="14" t="str">
        <f t="shared" si="1"/>
        <v/>
      </c>
      <c r="L11" s="20"/>
    </row>
    <row r="12" customHeight="1" spans="1:12">
      <c r="A12" s="10"/>
      <c r="B12" s="11"/>
      <c r="C12" s="11"/>
      <c r="D12" s="12"/>
      <c r="E12" s="10"/>
      <c r="F12" s="14"/>
      <c r="G12" s="13"/>
      <c r="H12" s="15"/>
      <c r="I12" s="14"/>
      <c r="J12" s="14">
        <f t="shared" si="0"/>
        <v>0</v>
      </c>
      <c r="K12" s="14" t="str">
        <f t="shared" si="1"/>
        <v/>
      </c>
      <c r="L12" s="20"/>
    </row>
    <row r="13" customHeight="1" spans="1:12">
      <c r="A13" s="10"/>
      <c r="B13" s="11"/>
      <c r="C13" s="11"/>
      <c r="D13" s="12"/>
      <c r="E13" s="10"/>
      <c r="F13" s="14"/>
      <c r="G13" s="13"/>
      <c r="H13" s="15"/>
      <c r="I13" s="14"/>
      <c r="J13" s="14">
        <f t="shared" si="0"/>
        <v>0</v>
      </c>
      <c r="K13" s="14" t="str">
        <f t="shared" si="1"/>
        <v/>
      </c>
      <c r="L13" s="20"/>
    </row>
    <row r="14" customHeight="1" spans="1:12">
      <c r="A14" s="10"/>
      <c r="B14" s="11"/>
      <c r="C14" s="11"/>
      <c r="D14" s="12"/>
      <c r="E14" s="10"/>
      <c r="F14" s="14"/>
      <c r="G14" s="13"/>
      <c r="H14" s="15"/>
      <c r="I14" s="14"/>
      <c r="J14" s="14">
        <f t="shared" si="0"/>
        <v>0</v>
      </c>
      <c r="K14" s="14" t="str">
        <f t="shared" si="1"/>
        <v/>
      </c>
      <c r="L14" s="20"/>
    </row>
    <row r="15" customHeight="1" spans="1:12">
      <c r="A15" s="10"/>
      <c r="B15" s="11"/>
      <c r="C15" s="11"/>
      <c r="D15" s="12"/>
      <c r="E15" s="10"/>
      <c r="F15" s="14"/>
      <c r="G15" s="13"/>
      <c r="H15" s="15"/>
      <c r="I15" s="14"/>
      <c r="J15" s="14">
        <f t="shared" si="0"/>
        <v>0</v>
      </c>
      <c r="K15" s="14" t="str">
        <f t="shared" si="1"/>
        <v/>
      </c>
      <c r="L15" s="20"/>
    </row>
    <row r="16" customHeight="1" spans="1:12">
      <c r="A16" s="10"/>
      <c r="B16" s="11"/>
      <c r="C16" s="11"/>
      <c r="D16" s="12"/>
      <c r="E16" s="10"/>
      <c r="F16" s="14"/>
      <c r="G16" s="13"/>
      <c r="H16" s="15"/>
      <c r="I16" s="14"/>
      <c r="J16" s="14">
        <f t="shared" si="0"/>
        <v>0</v>
      </c>
      <c r="K16" s="14" t="str">
        <f t="shared" si="1"/>
        <v/>
      </c>
      <c r="L16" s="20"/>
    </row>
    <row r="17" customHeight="1" spans="1:12">
      <c r="A17" s="10"/>
      <c r="B17" s="11"/>
      <c r="C17" s="11"/>
      <c r="D17" s="12"/>
      <c r="E17" s="10"/>
      <c r="F17" s="14"/>
      <c r="G17" s="13"/>
      <c r="H17" s="15"/>
      <c r="I17" s="14"/>
      <c r="J17" s="14">
        <f t="shared" si="0"/>
        <v>0</v>
      </c>
      <c r="K17" s="14" t="str">
        <f t="shared" si="1"/>
        <v/>
      </c>
      <c r="L17" s="20"/>
    </row>
    <row r="18" customHeight="1" spans="1:12">
      <c r="A18" s="10"/>
      <c r="B18" s="11"/>
      <c r="C18" s="11"/>
      <c r="D18" s="12"/>
      <c r="E18" s="10"/>
      <c r="F18" s="14"/>
      <c r="G18" s="13"/>
      <c r="H18" s="15"/>
      <c r="I18" s="14"/>
      <c r="J18" s="14">
        <f t="shared" si="0"/>
        <v>0</v>
      </c>
      <c r="K18" s="14" t="str">
        <f t="shared" si="1"/>
        <v/>
      </c>
      <c r="L18" s="20"/>
    </row>
    <row r="19" customHeight="1" spans="1:12">
      <c r="A19" s="10"/>
      <c r="B19" s="11"/>
      <c r="C19" s="11"/>
      <c r="D19" s="12"/>
      <c r="E19" s="10"/>
      <c r="F19" s="14"/>
      <c r="G19" s="13"/>
      <c r="H19" s="15"/>
      <c r="I19" s="14"/>
      <c r="J19" s="14">
        <f t="shared" si="0"/>
        <v>0</v>
      </c>
      <c r="K19" s="14" t="str">
        <f t="shared" si="1"/>
        <v/>
      </c>
      <c r="L19" s="20"/>
    </row>
    <row r="20" customHeight="1" spans="1:12">
      <c r="A20" s="10"/>
      <c r="B20" s="11"/>
      <c r="C20" s="11"/>
      <c r="D20" s="12"/>
      <c r="E20" s="10"/>
      <c r="F20" s="14"/>
      <c r="G20" s="13"/>
      <c r="H20" s="15"/>
      <c r="I20" s="14"/>
      <c r="J20" s="14">
        <f t="shared" si="0"/>
        <v>0</v>
      </c>
      <c r="K20" s="14" t="str">
        <f t="shared" si="1"/>
        <v/>
      </c>
      <c r="L20" s="20"/>
    </row>
    <row r="21" customHeight="1" spans="1:12">
      <c r="A21" s="10"/>
      <c r="B21" s="11"/>
      <c r="C21" s="11"/>
      <c r="D21" s="12"/>
      <c r="E21" s="10"/>
      <c r="F21" s="14"/>
      <c r="G21" s="13"/>
      <c r="H21" s="15"/>
      <c r="I21" s="14"/>
      <c r="J21" s="14">
        <f t="shared" si="0"/>
        <v>0</v>
      </c>
      <c r="K21" s="14" t="str">
        <f t="shared" si="1"/>
        <v/>
      </c>
      <c r="L21" s="20"/>
    </row>
    <row r="22" customHeight="1" spans="1:12">
      <c r="A22" s="10"/>
      <c r="B22" s="11"/>
      <c r="C22" s="11"/>
      <c r="D22" s="12"/>
      <c r="E22" s="10"/>
      <c r="F22" s="14"/>
      <c r="G22" s="13"/>
      <c r="H22" s="15"/>
      <c r="I22" s="14"/>
      <c r="J22" s="14">
        <f t="shared" si="0"/>
        <v>0</v>
      </c>
      <c r="K22" s="14" t="str">
        <f t="shared" si="1"/>
        <v/>
      </c>
      <c r="L22" s="20"/>
    </row>
    <row r="23" customHeight="1" spans="1:12">
      <c r="A23" s="10"/>
      <c r="B23" s="11"/>
      <c r="C23" s="11"/>
      <c r="D23" s="12"/>
      <c r="E23" s="10"/>
      <c r="F23" s="14"/>
      <c r="G23" s="13"/>
      <c r="H23" s="15"/>
      <c r="I23" s="14"/>
      <c r="J23" s="14">
        <f t="shared" si="0"/>
        <v>0</v>
      </c>
      <c r="K23" s="14" t="str">
        <f t="shared" si="1"/>
        <v/>
      </c>
      <c r="L23" s="20"/>
    </row>
    <row r="24" customHeight="1" spans="1:12">
      <c r="A24" s="10"/>
      <c r="B24" s="11"/>
      <c r="C24" s="11"/>
      <c r="D24" s="12"/>
      <c r="E24" s="10"/>
      <c r="F24" s="14"/>
      <c r="G24" s="13"/>
      <c r="H24" s="15"/>
      <c r="I24" s="14"/>
      <c r="J24" s="14">
        <f t="shared" si="0"/>
        <v>0</v>
      </c>
      <c r="K24" s="14" t="str">
        <f t="shared" si="1"/>
        <v/>
      </c>
      <c r="L24" s="20"/>
    </row>
    <row r="25" customHeight="1" spans="1:12">
      <c r="A25" s="10"/>
      <c r="B25" s="11"/>
      <c r="C25" s="11"/>
      <c r="D25" s="12"/>
      <c r="E25" s="10"/>
      <c r="F25" s="14"/>
      <c r="G25" s="13"/>
      <c r="H25" s="15"/>
      <c r="I25" s="14"/>
      <c r="J25" s="14">
        <f t="shared" si="0"/>
        <v>0</v>
      </c>
      <c r="K25" s="14" t="str">
        <f t="shared" si="1"/>
        <v/>
      </c>
      <c r="L25" s="20"/>
    </row>
    <row r="26" customHeight="1" spans="1:12">
      <c r="A26" s="10"/>
      <c r="B26" s="11"/>
      <c r="C26" s="11"/>
      <c r="D26" s="12"/>
      <c r="E26" s="10"/>
      <c r="F26" s="14"/>
      <c r="G26" s="13"/>
      <c r="H26" s="15"/>
      <c r="I26" s="14"/>
      <c r="J26" s="14">
        <f t="shared" si="0"/>
        <v>0</v>
      </c>
      <c r="K26" s="14" t="str">
        <f t="shared" si="1"/>
        <v/>
      </c>
      <c r="L26" s="20"/>
    </row>
    <row r="27" customHeight="1" spans="1:12">
      <c r="A27" s="16" t="s">
        <v>1105</v>
      </c>
      <c r="B27" s="16"/>
      <c r="C27" s="91"/>
      <c r="D27" s="12"/>
      <c r="E27" s="10"/>
      <c r="F27" s="14"/>
      <c r="G27" s="13">
        <f>SUM(G6:G26)</f>
        <v>0</v>
      </c>
      <c r="H27" s="15">
        <f>SUM(H6:H26)</f>
        <v>0</v>
      </c>
      <c r="I27" s="14">
        <f>SUM(I6:I26)</f>
        <v>0</v>
      </c>
      <c r="J27" s="14">
        <f t="shared" si="0"/>
        <v>0</v>
      </c>
      <c r="K27" s="14" t="str">
        <f t="shared" si="1"/>
        <v/>
      </c>
      <c r="L27" s="20"/>
    </row>
    <row r="28" customHeight="1" spans="1:9">
      <c r="A28" s="17" t="e">
        <f>#REF!&amp;#REF!</f>
        <v>#REF!</v>
      </c>
      <c r="I28" s="27" t="e">
        <f>"评估人员："&amp;#REF!</f>
        <v>#REF!</v>
      </c>
    </row>
    <row r="29" customHeight="1" spans="1:1">
      <c r="A29" s="17" t="e">
        <f>CONCATENATE(#REF!,#REF!,#REF!,#REF!,#REF!,#REF!,#REF!)</f>
        <v>#REF!</v>
      </c>
    </row>
  </sheetData>
  <mergeCells count="2">
    <mergeCell ref="A2:L2"/>
    <mergeCell ref="A3:L3"/>
  </mergeCells>
  <hyperlinks>
    <hyperlink ref="A1" location="索引目录!D58" display="返回索引页"/>
    <hyperlink ref="B1" location="非流动资产汇总!B18" display="返回"/>
  </hyperlinks>
  <printOptions horizontalCentered="1"/>
  <pageMargins left="0.354166666666667" right="0.354166666666667" top="0.786805555555556" bottom="0.786805555555556" header="1.02361111111111" footer="0.511805555555556"/>
  <pageSetup paperSize="9" scale="71"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6" customWidth="1"/>
    <col min="2" max="2" width="22.1" customWidth="1" outlineLevel="1"/>
    <col min="3" max="3" width="22.1" customWidth="1"/>
    <col min="4" max="4" width="12" customWidth="1"/>
    <col min="5" max="5" width="17.5" customWidth="1" outlineLevel="1"/>
    <col min="6" max="8" width="17.5" customWidth="1"/>
    <col min="9" max="9" width="11.5" customWidth="1"/>
    <col min="10" max="10" width="16" customWidth="1"/>
  </cols>
  <sheetData>
    <row r="1" spans="1:10">
      <c r="A1" s="1" t="s">
        <v>421</v>
      </c>
      <c r="B1" s="89" t="s">
        <v>1017</v>
      </c>
      <c r="C1" s="2"/>
      <c r="D1" s="3"/>
      <c r="E1" s="3"/>
      <c r="F1" s="3"/>
      <c r="G1" s="3"/>
      <c r="H1" s="3"/>
      <c r="I1" s="3"/>
      <c r="J1" s="3"/>
    </row>
    <row r="2" ht="30" customHeight="1" spans="1:10">
      <c r="A2" s="4" t="s">
        <v>1855</v>
      </c>
      <c r="B2" s="4"/>
      <c r="C2" s="4"/>
      <c r="D2" s="4"/>
      <c r="E2" s="4"/>
      <c r="F2" s="4"/>
      <c r="G2" s="4"/>
      <c r="H2" s="4"/>
      <c r="I2" s="4"/>
      <c r="J2" s="4"/>
    </row>
    <row r="3" ht="14.1" customHeight="1" spans="1:10">
      <c r="A3" s="5" t="e">
        <f>CONCATENATE(#REF!,#REF!,#REF!,#REF!,#REF!,#REF!,#REF!)</f>
        <v>#REF!</v>
      </c>
      <c r="B3" s="5"/>
      <c r="C3" s="5"/>
      <c r="D3" s="5"/>
      <c r="E3" s="5"/>
      <c r="F3" s="5"/>
      <c r="G3" s="18"/>
      <c r="H3" s="18"/>
      <c r="I3" s="18"/>
      <c r="J3" s="18"/>
    </row>
    <row r="4" customHeight="1" spans="1:10">
      <c r="A4" s="6" t="e">
        <f>#REF!&amp;#REF!</f>
        <v>#REF!</v>
      </c>
      <c r="J4" s="19" t="s">
        <v>464</v>
      </c>
    </row>
    <row r="5" ht="27.9" customHeight="1" spans="1:10">
      <c r="A5" s="53" t="s">
        <v>465</v>
      </c>
      <c r="B5" s="7" t="s">
        <v>572</v>
      </c>
      <c r="C5" s="53" t="s">
        <v>1853</v>
      </c>
      <c r="D5" s="7" t="s">
        <v>1094</v>
      </c>
      <c r="E5" s="90" t="s">
        <v>467</v>
      </c>
      <c r="F5" s="9" t="s">
        <v>426</v>
      </c>
      <c r="G5" s="53" t="s">
        <v>427</v>
      </c>
      <c r="H5" s="53" t="s">
        <v>1843</v>
      </c>
      <c r="I5" s="53" t="s">
        <v>1142</v>
      </c>
      <c r="J5" s="53" t="s">
        <v>577</v>
      </c>
    </row>
    <row r="6" customHeight="1" spans="1:10">
      <c r="A6" s="10"/>
      <c r="B6" s="82"/>
      <c r="C6" s="11"/>
      <c r="D6" s="12"/>
      <c r="E6" s="13"/>
      <c r="F6" s="15"/>
      <c r="G6" s="14"/>
      <c r="H6" s="14">
        <f>G6-F6</f>
        <v>0</v>
      </c>
      <c r="I6" s="14" t="str">
        <f>IF(F6=0,"",H6/F6*100)</f>
        <v/>
      </c>
      <c r="J6" s="20"/>
    </row>
    <row r="7" customHeight="1" spans="1:10">
      <c r="A7" s="10"/>
      <c r="B7" s="11"/>
      <c r="C7" s="11"/>
      <c r="D7" s="12"/>
      <c r="E7" s="13"/>
      <c r="F7" s="15"/>
      <c r="G7" s="14"/>
      <c r="H7" s="14">
        <f t="shared" ref="H7:H27" si="0">G7-F7</f>
        <v>0</v>
      </c>
      <c r="I7" s="14" t="str">
        <f t="shared" ref="I7:I27" si="1">IF(F7=0,"",H7/F7*100)</f>
        <v/>
      </c>
      <c r="J7" s="20"/>
    </row>
    <row r="8" customHeight="1" spans="1:10">
      <c r="A8" s="10"/>
      <c r="B8" s="11"/>
      <c r="C8" s="11"/>
      <c r="D8" s="12"/>
      <c r="E8" s="13"/>
      <c r="F8" s="15"/>
      <c r="G8" s="14"/>
      <c r="H8" s="14">
        <f t="shared" si="0"/>
        <v>0</v>
      </c>
      <c r="I8" s="14" t="str">
        <f t="shared" si="1"/>
        <v/>
      </c>
      <c r="J8" s="20"/>
    </row>
    <row r="9" customHeight="1" spans="1:10">
      <c r="A9" s="10"/>
      <c r="B9" s="11"/>
      <c r="C9" s="11"/>
      <c r="D9" s="12"/>
      <c r="E9" s="13"/>
      <c r="F9" s="15"/>
      <c r="G9" s="14"/>
      <c r="H9" s="14">
        <f t="shared" si="0"/>
        <v>0</v>
      </c>
      <c r="I9" s="14" t="str">
        <f t="shared" si="1"/>
        <v/>
      </c>
      <c r="J9" s="20"/>
    </row>
    <row r="10" customHeight="1" spans="1:10">
      <c r="A10" s="10"/>
      <c r="B10" s="11"/>
      <c r="C10" s="11"/>
      <c r="D10" s="12"/>
      <c r="E10" s="13"/>
      <c r="F10" s="15"/>
      <c r="G10" s="14"/>
      <c r="H10" s="14">
        <f t="shared" si="0"/>
        <v>0</v>
      </c>
      <c r="I10" s="14" t="str">
        <f t="shared" si="1"/>
        <v/>
      </c>
      <c r="J10" s="20"/>
    </row>
    <row r="11" customHeight="1" spans="1:10">
      <c r="A11" s="10"/>
      <c r="B11" s="11"/>
      <c r="C11" s="11"/>
      <c r="D11" s="12"/>
      <c r="E11" s="13"/>
      <c r="F11" s="15"/>
      <c r="G11" s="14"/>
      <c r="H11" s="14">
        <f t="shared" si="0"/>
        <v>0</v>
      </c>
      <c r="I11" s="14" t="str">
        <f t="shared" si="1"/>
        <v/>
      </c>
      <c r="J11" s="20"/>
    </row>
    <row r="12" customHeight="1" spans="1:10">
      <c r="A12" s="10"/>
      <c r="B12" s="11"/>
      <c r="C12" s="11"/>
      <c r="D12" s="12"/>
      <c r="E12" s="13"/>
      <c r="F12" s="15"/>
      <c r="G12" s="14"/>
      <c r="H12" s="14">
        <f t="shared" si="0"/>
        <v>0</v>
      </c>
      <c r="I12" s="14" t="str">
        <f t="shared" si="1"/>
        <v/>
      </c>
      <c r="J12" s="20"/>
    </row>
    <row r="13" customHeight="1" spans="1:10">
      <c r="A13" s="10"/>
      <c r="B13" s="11"/>
      <c r="C13" s="11"/>
      <c r="D13" s="12"/>
      <c r="E13" s="13"/>
      <c r="F13" s="15"/>
      <c r="G13" s="14"/>
      <c r="H13" s="14">
        <f t="shared" si="0"/>
        <v>0</v>
      </c>
      <c r="I13" s="14" t="str">
        <f t="shared" si="1"/>
        <v/>
      </c>
      <c r="J13" s="20"/>
    </row>
    <row r="14" customHeight="1" spans="1:10">
      <c r="A14" s="10"/>
      <c r="B14" s="11"/>
      <c r="C14" s="11"/>
      <c r="D14" s="12"/>
      <c r="E14" s="13"/>
      <c r="F14" s="15"/>
      <c r="G14" s="14"/>
      <c r="H14" s="14">
        <f t="shared" si="0"/>
        <v>0</v>
      </c>
      <c r="I14" s="14" t="str">
        <f t="shared" si="1"/>
        <v/>
      </c>
      <c r="J14" s="20"/>
    </row>
    <row r="15" customHeight="1" spans="1:10">
      <c r="A15" s="10"/>
      <c r="B15" s="11"/>
      <c r="C15" s="11"/>
      <c r="D15" s="12"/>
      <c r="E15" s="13"/>
      <c r="F15" s="15"/>
      <c r="G15" s="14"/>
      <c r="H15" s="14">
        <f t="shared" si="0"/>
        <v>0</v>
      </c>
      <c r="I15" s="14" t="str">
        <f t="shared" si="1"/>
        <v/>
      </c>
      <c r="J15" s="20"/>
    </row>
    <row r="16" customHeight="1" spans="1:10">
      <c r="A16" s="10"/>
      <c r="B16" s="11"/>
      <c r="C16" s="11"/>
      <c r="D16" s="12"/>
      <c r="E16" s="13"/>
      <c r="F16" s="15"/>
      <c r="G16" s="14"/>
      <c r="H16" s="14">
        <f t="shared" si="0"/>
        <v>0</v>
      </c>
      <c r="I16" s="14" t="str">
        <f t="shared" si="1"/>
        <v/>
      </c>
      <c r="J16" s="20"/>
    </row>
    <row r="17" customHeight="1" spans="1:10">
      <c r="A17" s="10"/>
      <c r="B17" s="11"/>
      <c r="C17" s="11"/>
      <c r="D17" s="12"/>
      <c r="E17" s="13"/>
      <c r="F17" s="15"/>
      <c r="G17" s="14"/>
      <c r="H17" s="14">
        <f t="shared" si="0"/>
        <v>0</v>
      </c>
      <c r="I17" s="14" t="str">
        <f t="shared" si="1"/>
        <v/>
      </c>
      <c r="J17" s="20"/>
    </row>
    <row r="18" customHeight="1" spans="1:10">
      <c r="A18" s="10"/>
      <c r="B18" s="11"/>
      <c r="C18" s="11"/>
      <c r="D18" s="12"/>
      <c r="E18" s="13"/>
      <c r="F18" s="15"/>
      <c r="G18" s="14"/>
      <c r="H18" s="14">
        <f t="shared" si="0"/>
        <v>0</v>
      </c>
      <c r="I18" s="14" t="str">
        <f t="shared" si="1"/>
        <v/>
      </c>
      <c r="J18" s="20"/>
    </row>
    <row r="19" customHeight="1" spans="1:10">
      <c r="A19" s="10"/>
      <c r="B19" s="11"/>
      <c r="C19" s="11"/>
      <c r="D19" s="12"/>
      <c r="E19" s="13"/>
      <c r="F19" s="15"/>
      <c r="G19" s="14"/>
      <c r="H19" s="14">
        <f t="shared" si="0"/>
        <v>0</v>
      </c>
      <c r="I19" s="14" t="str">
        <f t="shared" si="1"/>
        <v/>
      </c>
      <c r="J19" s="20"/>
    </row>
    <row r="20" customHeight="1" spans="1:10">
      <c r="A20" s="10"/>
      <c r="B20" s="11"/>
      <c r="C20" s="11"/>
      <c r="D20" s="12"/>
      <c r="E20" s="13"/>
      <c r="F20" s="15"/>
      <c r="G20" s="14"/>
      <c r="H20" s="14">
        <f t="shared" si="0"/>
        <v>0</v>
      </c>
      <c r="I20" s="14" t="str">
        <f t="shared" si="1"/>
        <v/>
      </c>
      <c r="J20" s="20"/>
    </row>
    <row r="21" customHeight="1" spans="1:10">
      <c r="A21" s="10"/>
      <c r="B21" s="11"/>
      <c r="C21" s="11"/>
      <c r="D21" s="12"/>
      <c r="E21" s="13"/>
      <c r="F21" s="15"/>
      <c r="G21" s="14"/>
      <c r="H21" s="14">
        <f t="shared" si="0"/>
        <v>0</v>
      </c>
      <c r="I21" s="14" t="str">
        <f t="shared" si="1"/>
        <v/>
      </c>
      <c r="J21" s="20"/>
    </row>
    <row r="22" customHeight="1" spans="1:10">
      <c r="A22" s="10"/>
      <c r="B22" s="11"/>
      <c r="C22" s="11"/>
      <c r="D22" s="12"/>
      <c r="E22" s="13"/>
      <c r="F22" s="15"/>
      <c r="G22" s="14"/>
      <c r="H22" s="14">
        <f t="shared" si="0"/>
        <v>0</v>
      </c>
      <c r="I22" s="14" t="str">
        <f t="shared" si="1"/>
        <v/>
      </c>
      <c r="J22" s="20"/>
    </row>
    <row r="23" customHeight="1" spans="1:10">
      <c r="A23" s="10"/>
      <c r="B23" s="11"/>
      <c r="C23" s="11"/>
      <c r="D23" s="12"/>
      <c r="E23" s="13"/>
      <c r="F23" s="15"/>
      <c r="G23" s="14"/>
      <c r="H23" s="14">
        <f t="shared" si="0"/>
        <v>0</v>
      </c>
      <c r="I23" s="14" t="str">
        <f t="shared" si="1"/>
        <v/>
      </c>
      <c r="J23" s="20"/>
    </row>
    <row r="24" customHeight="1" spans="1:10">
      <c r="A24" s="10"/>
      <c r="B24" s="11"/>
      <c r="C24" s="11"/>
      <c r="D24" s="12"/>
      <c r="E24" s="13"/>
      <c r="F24" s="15"/>
      <c r="G24" s="14"/>
      <c r="H24" s="14">
        <f t="shared" si="0"/>
        <v>0</v>
      </c>
      <c r="I24" s="14" t="str">
        <f t="shared" si="1"/>
        <v/>
      </c>
      <c r="J24" s="20"/>
    </row>
    <row r="25" customHeight="1" spans="1:10">
      <c r="A25" s="16" t="s">
        <v>1163</v>
      </c>
      <c r="B25" s="16"/>
      <c r="C25" s="91"/>
      <c r="D25" s="12"/>
      <c r="E25" s="13">
        <f>SUM(E6:E24)</f>
        <v>0</v>
      </c>
      <c r="F25" s="15">
        <f>SUM(F6:F24)</f>
        <v>0</v>
      </c>
      <c r="G25" s="14">
        <f>SUM(G6:G24)</f>
        <v>0</v>
      </c>
      <c r="H25" s="14">
        <f t="shared" si="0"/>
        <v>0</v>
      </c>
      <c r="I25" s="14" t="str">
        <f t="shared" si="1"/>
        <v/>
      </c>
      <c r="J25" s="20"/>
    </row>
    <row r="26" customHeight="1" spans="1:10">
      <c r="A26" s="16" t="s">
        <v>1856</v>
      </c>
      <c r="B26" s="16"/>
      <c r="C26" s="91"/>
      <c r="D26" s="12"/>
      <c r="E26" s="13"/>
      <c r="F26" s="15"/>
      <c r="G26" s="14">
        <v>0</v>
      </c>
      <c r="H26" s="14">
        <f t="shared" si="0"/>
        <v>0</v>
      </c>
      <c r="I26" s="14" t="str">
        <f t="shared" si="1"/>
        <v/>
      </c>
      <c r="J26" s="20"/>
    </row>
    <row r="27" customHeight="1" spans="1:10">
      <c r="A27" s="16" t="s">
        <v>1759</v>
      </c>
      <c r="B27" s="16"/>
      <c r="C27" s="91"/>
      <c r="D27" s="12"/>
      <c r="E27" s="13">
        <f>E25-E26</f>
        <v>0</v>
      </c>
      <c r="F27" s="15">
        <f>F25-F26</f>
        <v>0</v>
      </c>
      <c r="G27" s="14">
        <f>G25-G26</f>
        <v>0</v>
      </c>
      <c r="H27" s="14">
        <f t="shared" si="0"/>
        <v>0</v>
      </c>
      <c r="I27" s="14" t="str">
        <f t="shared" si="1"/>
        <v/>
      </c>
      <c r="J27" s="20"/>
    </row>
    <row r="28" customHeight="1" spans="1:8">
      <c r="A28" s="17" t="e">
        <f>#REF!&amp;#REF!</f>
        <v>#REF!</v>
      </c>
      <c r="G28" s="6" t="e">
        <f>"评估人员："&amp;#REF!</f>
        <v>#REF!</v>
      </c>
      <c r="H28" s="6"/>
    </row>
    <row r="29" customHeight="1" spans="1:1">
      <c r="A29" s="17" t="e">
        <f>CONCATENATE(#REF!,#REF!,#REF!,#REF!,#REF!,#REF!,#REF!)</f>
        <v>#REF!</v>
      </c>
    </row>
  </sheetData>
  <mergeCells count="2">
    <mergeCell ref="A2:J2"/>
    <mergeCell ref="A3:J3"/>
  </mergeCells>
  <hyperlinks>
    <hyperlink ref="A1" location="索引目录!D59" display="返回索引页"/>
    <hyperlink ref="B1" location="非流动资产汇总!B19"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Roman,常规"4-14
&amp;"宋体,常规"共&amp;"Times New Roman,常规"&amp;N&amp;"宋体,常规"页第&amp;"Times New Roman,常规"&amp;P&amp;"宋体,常规"页</oddHeader>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31"/>
  <sheetViews>
    <sheetView workbookViewId="0">
      <selection activeCell="H14" sqref="H14"/>
    </sheetView>
  </sheetViews>
  <sheetFormatPr defaultColWidth="9" defaultRowHeight="15.75"/>
  <cols>
    <col min="1" max="1" width="5" customWidth="1"/>
    <col min="2" max="2" width="13.5" customWidth="1"/>
    <col min="3" max="3" width="11.9" customWidth="1"/>
    <col min="4" max="4" width="11.5" customWidth="1"/>
    <col min="5" max="6" width="11" customWidth="1"/>
    <col min="7" max="7" width="11.9" customWidth="1"/>
    <col min="8" max="8" width="14.5" customWidth="1"/>
    <col min="9" max="9" width="13.6" customWidth="1"/>
    <col min="10" max="10" width="14.9" customWidth="1"/>
  </cols>
  <sheetData>
    <row r="1" ht="35.25" customHeight="1" spans="1:10">
      <c r="A1" s="98" t="s">
        <v>1857</v>
      </c>
      <c r="B1" s="98"/>
      <c r="C1" s="98"/>
      <c r="D1" s="98"/>
      <c r="E1" s="98"/>
      <c r="F1" s="98"/>
      <c r="G1" s="98"/>
      <c r="H1" s="98"/>
      <c r="I1" s="98"/>
      <c r="J1" s="98"/>
    </row>
    <row r="2" ht="35.25" customHeight="1" spans="1:10">
      <c r="A2" s="98"/>
      <c r="B2" s="98"/>
      <c r="C2" s="98"/>
      <c r="D2" s="98"/>
      <c r="E2" s="98"/>
      <c r="F2" s="98"/>
      <c r="G2" s="98"/>
      <c r="H2" s="98"/>
      <c r="I2" s="98"/>
      <c r="J2" s="98"/>
    </row>
    <row r="3" ht="27.9" customHeight="1" spans="1:10">
      <c r="A3" s="93" t="s">
        <v>465</v>
      </c>
      <c r="B3" s="93" t="s">
        <v>720</v>
      </c>
      <c r="C3" s="93" t="s">
        <v>1858</v>
      </c>
      <c r="D3" s="93" t="s">
        <v>1859</v>
      </c>
      <c r="E3" s="93" t="s">
        <v>1860</v>
      </c>
      <c r="F3" s="93" t="s">
        <v>1767</v>
      </c>
      <c r="G3" s="93" t="s">
        <v>1861</v>
      </c>
      <c r="H3" s="93" t="s">
        <v>1862</v>
      </c>
      <c r="I3" s="100" t="s">
        <v>1863</v>
      </c>
      <c r="J3" s="100" t="s">
        <v>1864</v>
      </c>
    </row>
    <row r="4" ht="18" customHeight="1" spans="1:10">
      <c r="A4" s="99"/>
      <c r="B4" s="99"/>
      <c r="C4" s="99"/>
      <c r="D4" s="99"/>
      <c r="E4" s="99"/>
      <c r="F4" s="99"/>
      <c r="G4" s="99"/>
      <c r="H4" s="99"/>
      <c r="I4" s="95"/>
      <c r="J4" s="95"/>
    </row>
    <row r="5" ht="18" customHeight="1" spans="1:10">
      <c r="A5" s="93"/>
      <c r="B5" s="93"/>
      <c r="C5" s="93"/>
      <c r="D5" s="93"/>
      <c r="E5" s="93"/>
      <c r="F5" s="93"/>
      <c r="G5" s="93"/>
      <c r="H5" s="93"/>
      <c r="I5" s="94"/>
      <c r="J5" s="94"/>
    </row>
    <row r="6" ht="18" customHeight="1" spans="1:10">
      <c r="A6" s="94"/>
      <c r="B6" s="94"/>
      <c r="C6" s="94"/>
      <c r="D6" s="94"/>
      <c r="E6" s="94"/>
      <c r="F6" s="94"/>
      <c r="G6" s="94"/>
      <c r="H6" s="94"/>
      <c r="I6" s="94"/>
      <c r="J6" s="94"/>
    </row>
    <row r="7" ht="18" customHeight="1" spans="1:10">
      <c r="A7" s="95"/>
      <c r="B7" s="95"/>
      <c r="C7" s="95"/>
      <c r="D7" s="95"/>
      <c r="E7" s="95"/>
      <c r="F7" s="95"/>
      <c r="G7" s="95"/>
      <c r="H7" s="95"/>
      <c r="I7" s="95"/>
      <c r="J7" s="95"/>
    </row>
    <row r="8" ht="18" customHeight="1" spans="1:10">
      <c r="A8" s="95"/>
      <c r="B8" s="95"/>
      <c r="C8" s="95"/>
      <c r="D8" s="95"/>
      <c r="E8" s="95"/>
      <c r="F8" s="95"/>
      <c r="G8" s="95"/>
      <c r="H8" s="95"/>
      <c r="I8" s="95"/>
      <c r="J8" s="95"/>
    </row>
    <row r="9" ht="18" customHeight="1" spans="1:10">
      <c r="A9" s="95"/>
      <c r="B9" s="95"/>
      <c r="C9" s="95"/>
      <c r="D9" s="95"/>
      <c r="E9" s="95"/>
      <c r="F9" s="95"/>
      <c r="G9" s="95"/>
      <c r="H9" s="95"/>
      <c r="I9" s="95"/>
      <c r="J9" s="95"/>
    </row>
    <row r="10" ht="18" customHeight="1" spans="1:10">
      <c r="A10" s="95"/>
      <c r="B10" s="95"/>
      <c r="C10" s="95"/>
      <c r="D10" s="95"/>
      <c r="E10" s="95"/>
      <c r="F10" s="95"/>
      <c r="G10" s="95"/>
      <c r="H10" s="95"/>
      <c r="I10" s="95"/>
      <c r="J10" s="95"/>
    </row>
    <row r="11" ht="18" customHeight="1" spans="1:10">
      <c r="A11" s="95"/>
      <c r="B11" s="95"/>
      <c r="C11" s="95"/>
      <c r="D11" s="95"/>
      <c r="E11" s="95"/>
      <c r="F11" s="95"/>
      <c r="G11" s="95"/>
      <c r="H11" s="95"/>
      <c r="I11" s="95"/>
      <c r="J11" s="95"/>
    </row>
    <row r="12" ht="18" customHeight="1" spans="1:10">
      <c r="A12" s="95"/>
      <c r="B12" s="95"/>
      <c r="C12" s="95"/>
      <c r="D12" s="95"/>
      <c r="E12" s="95"/>
      <c r="F12" s="95"/>
      <c r="G12" s="95"/>
      <c r="H12" s="95"/>
      <c r="I12" s="95"/>
      <c r="J12" s="95"/>
    </row>
    <row r="13" ht="18" customHeight="1" spans="1:10">
      <c r="A13" s="95"/>
      <c r="B13" s="95"/>
      <c r="C13" s="95"/>
      <c r="D13" s="95"/>
      <c r="E13" s="95"/>
      <c r="F13" s="95"/>
      <c r="G13" s="95"/>
      <c r="H13" s="95"/>
      <c r="I13" s="95"/>
      <c r="J13" s="95"/>
    </row>
    <row r="14" ht="18" customHeight="1" spans="1:10">
      <c r="A14" s="95"/>
      <c r="B14" s="95"/>
      <c r="C14" s="95"/>
      <c r="D14" s="95"/>
      <c r="E14" s="95"/>
      <c r="F14" s="95"/>
      <c r="G14" s="95"/>
      <c r="H14" s="95"/>
      <c r="I14" s="95"/>
      <c r="J14" s="95"/>
    </row>
    <row r="15" ht="18" customHeight="1" spans="1:10">
      <c r="A15" s="95"/>
      <c r="B15" s="95"/>
      <c r="C15" s="95"/>
      <c r="D15" s="95"/>
      <c r="E15" s="95"/>
      <c r="F15" s="95"/>
      <c r="G15" s="95"/>
      <c r="H15" s="95"/>
      <c r="I15" s="95"/>
      <c r="J15" s="95"/>
    </row>
    <row r="16" ht="18" customHeight="1" spans="1:10">
      <c r="A16" s="95"/>
      <c r="B16" s="95"/>
      <c r="C16" s="95"/>
      <c r="D16" s="95"/>
      <c r="E16" s="95"/>
      <c r="F16" s="95"/>
      <c r="G16" s="95"/>
      <c r="H16" s="95"/>
      <c r="I16" s="95"/>
      <c r="J16" s="95"/>
    </row>
    <row r="17" ht="18" customHeight="1" spans="1:10">
      <c r="A17" s="95"/>
      <c r="B17" s="95"/>
      <c r="C17" s="95"/>
      <c r="D17" s="95"/>
      <c r="E17" s="95"/>
      <c r="F17" s="95"/>
      <c r="G17" s="95"/>
      <c r="H17" s="95"/>
      <c r="I17" s="95"/>
      <c r="J17" s="95"/>
    </row>
    <row r="18" ht="18" customHeight="1" spans="1:10">
      <c r="A18" s="95"/>
      <c r="B18" s="95"/>
      <c r="C18" s="95"/>
      <c r="D18" s="95"/>
      <c r="E18" s="95"/>
      <c r="F18" s="95"/>
      <c r="G18" s="95"/>
      <c r="H18" s="95"/>
      <c r="I18" s="95"/>
      <c r="J18" s="95"/>
    </row>
    <row r="19" ht="18" customHeight="1" spans="1:10">
      <c r="A19" s="95"/>
      <c r="B19" s="95"/>
      <c r="C19" s="95"/>
      <c r="D19" s="95"/>
      <c r="E19" s="95"/>
      <c r="F19" s="95"/>
      <c r="G19" s="95"/>
      <c r="H19" s="95"/>
      <c r="I19" s="95"/>
      <c r="J19" s="95"/>
    </row>
    <row r="20" ht="18" customHeight="1" spans="1:10">
      <c r="A20" s="95"/>
      <c r="B20" s="95"/>
      <c r="C20" s="95"/>
      <c r="D20" s="95"/>
      <c r="E20" s="95"/>
      <c r="F20" s="95"/>
      <c r="G20" s="95"/>
      <c r="H20" s="95"/>
      <c r="I20" s="95"/>
      <c r="J20" s="95"/>
    </row>
    <row r="21" ht="18" customHeight="1" spans="1:10">
      <c r="A21" s="95"/>
      <c r="B21" s="95"/>
      <c r="C21" s="95"/>
      <c r="D21" s="95"/>
      <c r="E21" s="95"/>
      <c r="F21" s="95"/>
      <c r="G21" s="95"/>
      <c r="H21" s="95"/>
      <c r="I21" s="95"/>
      <c r="J21" s="95"/>
    </row>
    <row r="22" ht="18" customHeight="1" spans="1:10">
      <c r="A22" s="95"/>
      <c r="B22" s="95"/>
      <c r="C22" s="95"/>
      <c r="D22" s="95"/>
      <c r="E22" s="95"/>
      <c r="F22" s="95"/>
      <c r="G22" s="95"/>
      <c r="H22" s="95"/>
      <c r="I22" s="95"/>
      <c r="J22" s="95"/>
    </row>
    <row r="23" ht="18" customHeight="1" spans="1:10">
      <c r="A23" s="95"/>
      <c r="B23" s="95"/>
      <c r="C23" s="95"/>
      <c r="D23" s="95"/>
      <c r="E23" s="95"/>
      <c r="F23" s="95"/>
      <c r="G23" s="95"/>
      <c r="H23" s="95"/>
      <c r="I23" s="95"/>
      <c r="J23" s="95"/>
    </row>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Roman,常规"4-14-1
&amp;"宋体,常规"共&amp;"Times New Roman,常规"&amp;N&amp;"宋体,常规"页第&amp;"Times New Roman,常规"&amp;P&amp;"宋体,常规"页</oddHeader>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31"/>
  <sheetViews>
    <sheetView workbookViewId="0">
      <selection activeCell="H14" sqref="H14"/>
    </sheetView>
  </sheetViews>
  <sheetFormatPr defaultColWidth="9" defaultRowHeight="15.75"/>
  <cols>
    <col min="1" max="1" width="6.1" customWidth="1"/>
    <col min="2" max="3" width="11.1" customWidth="1"/>
    <col min="4" max="4" width="11.5" customWidth="1"/>
    <col min="5" max="5" width="11.9" customWidth="1"/>
    <col min="6" max="6" width="11.6" customWidth="1"/>
    <col min="7" max="7" width="11.4" customWidth="1"/>
    <col min="8" max="8" width="12.4" customWidth="1"/>
    <col min="9" max="9" width="9.9" customWidth="1"/>
    <col min="10" max="10" width="11.1" customWidth="1"/>
    <col min="11" max="11" width="13.1" customWidth="1"/>
  </cols>
  <sheetData>
    <row r="1" ht="35.25" customHeight="1" spans="1:11">
      <c r="A1" s="98" t="s">
        <v>1865</v>
      </c>
      <c r="B1" s="98"/>
      <c r="C1" s="98"/>
      <c r="D1" s="98"/>
      <c r="E1" s="98"/>
      <c r="F1" s="98"/>
      <c r="G1" s="98"/>
      <c r="H1" s="98"/>
      <c r="I1" s="98"/>
      <c r="J1" s="98"/>
      <c r="K1" s="98"/>
    </row>
    <row r="2" ht="35.25" customHeight="1" spans="1:11">
      <c r="A2" s="98"/>
      <c r="B2" s="98"/>
      <c r="C2" s="98"/>
      <c r="D2" s="98"/>
      <c r="E2" s="98"/>
      <c r="F2" s="98"/>
      <c r="G2" s="98"/>
      <c r="H2" s="98"/>
      <c r="I2" s="98"/>
      <c r="J2" s="98"/>
      <c r="K2" s="98"/>
    </row>
    <row r="3" ht="27.9" customHeight="1" spans="1:11">
      <c r="A3" s="93" t="s">
        <v>465</v>
      </c>
      <c r="B3" s="93" t="s">
        <v>720</v>
      </c>
      <c r="C3" s="93" t="s">
        <v>1859</v>
      </c>
      <c r="D3" s="93" t="s">
        <v>1860</v>
      </c>
      <c r="E3" s="93" t="s">
        <v>1866</v>
      </c>
      <c r="F3" s="93" t="s">
        <v>1767</v>
      </c>
      <c r="G3" s="93" t="s">
        <v>1861</v>
      </c>
      <c r="H3" s="93" t="s">
        <v>1867</v>
      </c>
      <c r="I3" s="93" t="s">
        <v>1868</v>
      </c>
      <c r="J3" s="93" t="s">
        <v>1869</v>
      </c>
      <c r="K3" s="93" t="s">
        <v>1862</v>
      </c>
    </row>
    <row r="4" ht="18" customHeight="1" spans="1:11">
      <c r="A4" s="99"/>
      <c r="B4" s="99"/>
      <c r="C4" s="99"/>
      <c r="D4" s="99"/>
      <c r="E4" s="99"/>
      <c r="F4" s="99"/>
      <c r="G4" s="99"/>
      <c r="H4" s="99"/>
      <c r="I4" s="99"/>
      <c r="J4" s="99"/>
      <c r="K4" s="99"/>
    </row>
    <row r="5" ht="18" customHeight="1" spans="1:11">
      <c r="A5" s="93"/>
      <c r="B5" s="93"/>
      <c r="C5" s="93"/>
      <c r="D5" s="93"/>
      <c r="E5" s="93"/>
      <c r="F5" s="93"/>
      <c r="G5" s="93"/>
      <c r="H5" s="93"/>
      <c r="I5" s="93"/>
      <c r="J5" s="93"/>
      <c r="K5" s="93"/>
    </row>
    <row r="6" ht="18" customHeight="1" spans="1:11">
      <c r="A6" s="94"/>
      <c r="B6" s="94"/>
      <c r="C6" s="94"/>
      <c r="D6" s="94"/>
      <c r="E6" s="94"/>
      <c r="F6" s="94"/>
      <c r="G6" s="94"/>
      <c r="H6" s="94"/>
      <c r="I6" s="94"/>
      <c r="J6" s="94"/>
      <c r="K6" s="94"/>
    </row>
    <row r="7" ht="18" customHeight="1" spans="1:11">
      <c r="A7" s="95"/>
      <c r="B7" s="95"/>
      <c r="C7" s="95"/>
      <c r="D7" s="95"/>
      <c r="E7" s="95"/>
      <c r="F7" s="95"/>
      <c r="G7" s="95"/>
      <c r="H7" s="95"/>
      <c r="I7" s="95"/>
      <c r="J7" s="95"/>
      <c r="K7" s="95"/>
    </row>
    <row r="8" ht="18" customHeight="1" spans="1:11">
      <c r="A8" s="95"/>
      <c r="B8" s="95"/>
      <c r="C8" s="95"/>
      <c r="D8" s="95"/>
      <c r="E8" s="95"/>
      <c r="F8" s="95"/>
      <c r="G8" s="95"/>
      <c r="H8" s="95"/>
      <c r="I8" s="95"/>
      <c r="J8" s="95"/>
      <c r="K8" s="95"/>
    </row>
    <row r="9" ht="18" customHeight="1" spans="1:11">
      <c r="A9" s="95"/>
      <c r="B9" s="95"/>
      <c r="C9" s="95"/>
      <c r="D9" s="95"/>
      <c r="E9" s="95"/>
      <c r="F9" s="95"/>
      <c r="G9" s="95"/>
      <c r="H9" s="95"/>
      <c r="I9" s="95"/>
      <c r="J9" s="95"/>
      <c r="K9" s="95"/>
    </row>
    <row r="10" ht="18" customHeight="1" spans="1:11">
      <c r="A10" s="95"/>
      <c r="B10" s="95"/>
      <c r="C10" s="95"/>
      <c r="D10" s="95"/>
      <c r="E10" s="95"/>
      <c r="F10" s="95"/>
      <c r="G10" s="95"/>
      <c r="H10" s="95"/>
      <c r="I10" s="95"/>
      <c r="J10" s="95"/>
      <c r="K10" s="95"/>
    </row>
    <row r="11" ht="18" customHeight="1" spans="1:11">
      <c r="A11" s="95"/>
      <c r="B11" s="95"/>
      <c r="C11" s="95"/>
      <c r="D11" s="95"/>
      <c r="E11" s="95"/>
      <c r="F11" s="95"/>
      <c r="G11" s="95"/>
      <c r="H11" s="95"/>
      <c r="I11" s="95"/>
      <c r="J11" s="95"/>
      <c r="K11" s="95"/>
    </row>
    <row r="12" ht="18" customHeight="1" spans="1:11">
      <c r="A12" s="95"/>
      <c r="B12" s="95"/>
      <c r="C12" s="95"/>
      <c r="D12" s="95"/>
      <c r="E12" s="95"/>
      <c r="F12" s="95"/>
      <c r="G12" s="95"/>
      <c r="H12" s="95"/>
      <c r="I12" s="95"/>
      <c r="J12" s="95"/>
      <c r="K12" s="95"/>
    </row>
    <row r="13" ht="18" customHeight="1" spans="1:11">
      <c r="A13" s="95"/>
      <c r="B13" s="95"/>
      <c r="C13" s="95"/>
      <c r="D13" s="95"/>
      <c r="E13" s="95"/>
      <c r="F13" s="95"/>
      <c r="G13" s="95"/>
      <c r="H13" s="95"/>
      <c r="I13" s="95"/>
      <c r="J13" s="95"/>
      <c r="K13" s="95"/>
    </row>
    <row r="14" ht="18" customHeight="1" spans="1:11">
      <c r="A14" s="95"/>
      <c r="B14" s="95"/>
      <c r="C14" s="95"/>
      <c r="D14" s="95"/>
      <c r="E14" s="95"/>
      <c r="F14" s="95"/>
      <c r="G14" s="95"/>
      <c r="H14" s="95"/>
      <c r="I14" s="95"/>
      <c r="J14" s="95"/>
      <c r="K14" s="95"/>
    </row>
    <row r="15" ht="18" customHeight="1" spans="1:11">
      <c r="A15" s="95"/>
      <c r="B15" s="95"/>
      <c r="C15" s="95"/>
      <c r="D15" s="95"/>
      <c r="E15" s="95"/>
      <c r="F15" s="95"/>
      <c r="G15" s="95"/>
      <c r="H15" s="95"/>
      <c r="I15" s="95"/>
      <c r="J15" s="95"/>
      <c r="K15" s="95"/>
    </row>
    <row r="16" ht="18" customHeight="1" spans="1:11">
      <c r="A16" s="95"/>
      <c r="B16" s="95"/>
      <c r="C16" s="95"/>
      <c r="D16" s="95"/>
      <c r="E16" s="95"/>
      <c r="F16" s="95"/>
      <c r="G16" s="95"/>
      <c r="H16" s="95"/>
      <c r="I16" s="95"/>
      <c r="J16" s="95"/>
      <c r="K16" s="95"/>
    </row>
    <row r="17" ht="18" customHeight="1" spans="1:11">
      <c r="A17" s="95"/>
      <c r="B17" s="95"/>
      <c r="C17" s="95"/>
      <c r="D17" s="95"/>
      <c r="E17" s="95"/>
      <c r="F17" s="95"/>
      <c r="G17" s="95"/>
      <c r="H17" s="95"/>
      <c r="I17" s="95"/>
      <c r="J17" s="95"/>
      <c r="K17" s="95"/>
    </row>
    <row r="18" ht="18" customHeight="1" spans="1:11">
      <c r="A18" s="95"/>
      <c r="B18" s="95"/>
      <c r="C18" s="95"/>
      <c r="D18" s="95"/>
      <c r="E18" s="95"/>
      <c r="F18" s="95"/>
      <c r="G18" s="95"/>
      <c r="H18" s="95"/>
      <c r="I18" s="95"/>
      <c r="J18" s="95"/>
      <c r="K18" s="95"/>
    </row>
    <row r="19" ht="18" customHeight="1" spans="1:11">
      <c r="A19" s="95"/>
      <c r="B19" s="95"/>
      <c r="C19" s="95"/>
      <c r="D19" s="95"/>
      <c r="E19" s="95"/>
      <c r="F19" s="95"/>
      <c r="G19" s="95"/>
      <c r="H19" s="95"/>
      <c r="I19" s="95"/>
      <c r="J19" s="95"/>
      <c r="K19" s="95"/>
    </row>
    <row r="20" ht="18" customHeight="1" spans="1:11">
      <c r="A20" s="95"/>
      <c r="B20" s="95"/>
      <c r="C20" s="95"/>
      <c r="D20" s="95"/>
      <c r="E20" s="95"/>
      <c r="F20" s="95"/>
      <c r="G20" s="95"/>
      <c r="H20" s="95"/>
      <c r="I20" s="95"/>
      <c r="J20" s="95"/>
      <c r="K20" s="95"/>
    </row>
    <row r="21" ht="18" customHeight="1" spans="1:11">
      <c r="A21" s="95"/>
      <c r="B21" s="95"/>
      <c r="C21" s="95"/>
      <c r="D21" s="95"/>
      <c r="E21" s="95"/>
      <c r="F21" s="95"/>
      <c r="G21" s="95"/>
      <c r="H21" s="95"/>
      <c r="I21" s="95"/>
      <c r="J21" s="95"/>
      <c r="K21" s="95"/>
    </row>
    <row r="22" ht="18" customHeight="1" spans="1:11">
      <c r="A22" s="95"/>
      <c r="B22" s="95"/>
      <c r="C22" s="95"/>
      <c r="D22" s="95"/>
      <c r="E22" s="95"/>
      <c r="F22" s="95"/>
      <c r="G22" s="95"/>
      <c r="H22" s="95"/>
      <c r="I22" s="95"/>
      <c r="J22" s="95"/>
      <c r="K22" s="95"/>
    </row>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Roman,常规"4-14-2
&amp;"宋体,常规"共&amp;"Times New Roman,常规"&amp;N&amp;"宋体,常规"页第&amp;"Times New Roman,常规"&amp;P&amp;"宋体,常规"页</oddHeader>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5" customWidth="1"/>
    <col min="2" max="2" width="9.4" customWidth="1"/>
    <col min="3" max="3" width="14.5" customWidth="1"/>
    <col min="4" max="4" width="9.1" customWidth="1"/>
    <col min="5" max="5" width="8" customWidth="1"/>
    <col min="6" max="6" width="8.1" customWidth="1"/>
    <col min="7" max="7" width="8.6" customWidth="1"/>
    <col min="8" max="8" width="8.5" customWidth="1"/>
    <col min="9" max="9" width="12.5" customWidth="1"/>
    <col min="10" max="10" width="8.5" customWidth="1"/>
    <col min="11" max="11" width="9.6" customWidth="1"/>
    <col min="12" max="12" width="11.6" customWidth="1"/>
    <col min="13" max="13" width="8" customWidth="1"/>
    <col min="14" max="14" width="9.1" customWidth="1"/>
  </cols>
  <sheetData>
    <row r="1" ht="35.25" customHeight="1" spans="1:14">
      <c r="A1" s="98" t="s">
        <v>1870</v>
      </c>
      <c r="B1" s="98"/>
      <c r="C1" s="98"/>
      <c r="D1" s="98"/>
      <c r="E1" s="98"/>
      <c r="F1" s="98"/>
      <c r="G1" s="98"/>
      <c r="H1" s="98"/>
      <c r="I1" s="98"/>
      <c r="J1" s="98"/>
      <c r="K1" s="98"/>
      <c r="L1" s="98"/>
      <c r="M1" s="98"/>
      <c r="N1" s="98"/>
    </row>
    <row r="2" ht="35.25" customHeight="1" spans="1:14">
      <c r="A2" s="98"/>
      <c r="B2" s="98"/>
      <c r="C2" s="98"/>
      <c r="D2" s="98"/>
      <c r="E2" s="98"/>
      <c r="F2" s="98"/>
      <c r="G2" s="98"/>
      <c r="H2" s="98"/>
      <c r="I2" s="98"/>
      <c r="J2" s="98"/>
      <c r="K2" s="98"/>
      <c r="L2" s="98"/>
      <c r="M2" s="98"/>
      <c r="N2" s="98"/>
    </row>
    <row r="3" ht="27.9" customHeight="1" spans="1:14">
      <c r="A3" s="93" t="s">
        <v>465</v>
      </c>
      <c r="B3" s="93" t="s">
        <v>720</v>
      </c>
      <c r="C3" s="93" t="s">
        <v>1871</v>
      </c>
      <c r="D3" s="93" t="s">
        <v>1860</v>
      </c>
      <c r="E3" s="93" t="s">
        <v>1872</v>
      </c>
      <c r="F3" s="93" t="s">
        <v>1873</v>
      </c>
      <c r="G3" s="93" t="s">
        <v>1767</v>
      </c>
      <c r="H3" s="93" t="s">
        <v>1861</v>
      </c>
      <c r="I3" s="93" t="s">
        <v>1874</v>
      </c>
      <c r="J3" s="93" t="s">
        <v>1875</v>
      </c>
      <c r="K3" s="93" t="s">
        <v>1876</v>
      </c>
      <c r="L3" s="93" t="s">
        <v>1877</v>
      </c>
      <c r="M3" s="93" t="s">
        <v>910</v>
      </c>
      <c r="N3" s="93" t="s">
        <v>577</v>
      </c>
    </row>
    <row r="4" ht="18" customHeight="1" spans="1:14">
      <c r="A4" s="99"/>
      <c r="B4" s="99"/>
      <c r="C4" s="99"/>
      <c r="D4" s="99"/>
      <c r="E4" s="99"/>
      <c r="F4" s="99"/>
      <c r="G4" s="99"/>
      <c r="H4" s="99"/>
      <c r="I4" s="99"/>
      <c r="J4" s="99"/>
      <c r="K4" s="99"/>
      <c r="L4" s="99"/>
      <c r="M4" s="99"/>
      <c r="N4" s="99"/>
    </row>
    <row r="5" ht="18" customHeight="1" spans="1:14">
      <c r="A5" s="93"/>
      <c r="B5" s="93"/>
      <c r="C5" s="93"/>
      <c r="D5" s="93"/>
      <c r="E5" s="93"/>
      <c r="F5" s="93"/>
      <c r="G5" s="93"/>
      <c r="H5" s="93"/>
      <c r="I5" s="93"/>
      <c r="J5" s="93"/>
      <c r="K5" s="93"/>
      <c r="L5" s="93"/>
      <c r="M5" s="93"/>
      <c r="N5" s="93"/>
    </row>
    <row r="6" ht="18" customHeight="1" spans="1:14">
      <c r="A6" s="94"/>
      <c r="B6" s="94"/>
      <c r="C6" s="94"/>
      <c r="D6" s="94"/>
      <c r="E6" s="94"/>
      <c r="F6" s="94"/>
      <c r="G6" s="94"/>
      <c r="H6" s="94"/>
      <c r="I6" s="94"/>
      <c r="J6" s="94"/>
      <c r="K6" s="94"/>
      <c r="L6" s="94"/>
      <c r="M6" s="94"/>
      <c r="N6" s="94"/>
    </row>
    <row r="7" ht="18" customHeight="1" spans="1:14">
      <c r="A7" s="95"/>
      <c r="B7" s="95"/>
      <c r="C7" s="95"/>
      <c r="D7" s="95"/>
      <c r="E7" s="95"/>
      <c r="F7" s="95"/>
      <c r="G7" s="95"/>
      <c r="H7" s="95"/>
      <c r="I7" s="95"/>
      <c r="J7" s="95"/>
      <c r="K7" s="95"/>
      <c r="L7" s="95"/>
      <c r="M7" s="95"/>
      <c r="N7" s="95"/>
    </row>
    <row r="8" ht="18" customHeight="1" spans="1:14">
      <c r="A8" s="95"/>
      <c r="B8" s="95"/>
      <c r="C8" s="95"/>
      <c r="D8" s="95"/>
      <c r="E8" s="95"/>
      <c r="F8" s="95"/>
      <c r="G8" s="95"/>
      <c r="H8" s="95"/>
      <c r="I8" s="95"/>
      <c r="J8" s="95"/>
      <c r="K8" s="95"/>
      <c r="L8" s="95"/>
      <c r="M8" s="95"/>
      <c r="N8" s="95"/>
    </row>
    <row r="9" ht="18" customHeight="1" spans="1:14">
      <c r="A9" s="95"/>
      <c r="B9" s="95"/>
      <c r="C9" s="95"/>
      <c r="D9" s="95"/>
      <c r="E9" s="95"/>
      <c r="F9" s="95"/>
      <c r="G9" s="95"/>
      <c r="H9" s="95"/>
      <c r="I9" s="95"/>
      <c r="J9" s="95"/>
      <c r="K9" s="95"/>
      <c r="L9" s="95"/>
      <c r="M9" s="95"/>
      <c r="N9" s="95"/>
    </row>
    <row r="10" ht="18" customHeight="1" spans="1:14">
      <c r="A10" s="95"/>
      <c r="B10" s="95"/>
      <c r="C10" s="95"/>
      <c r="D10" s="95"/>
      <c r="E10" s="95"/>
      <c r="F10" s="95"/>
      <c r="G10" s="95"/>
      <c r="H10" s="95"/>
      <c r="I10" s="95"/>
      <c r="J10" s="95"/>
      <c r="K10" s="95"/>
      <c r="L10" s="95"/>
      <c r="M10" s="95"/>
      <c r="N10" s="95"/>
    </row>
    <row r="11" ht="18" customHeight="1" spans="1:14">
      <c r="A11" s="95"/>
      <c r="B11" s="95"/>
      <c r="C11" s="95"/>
      <c r="D11" s="95"/>
      <c r="E11" s="95"/>
      <c r="F11" s="95"/>
      <c r="G11" s="95"/>
      <c r="H11" s="95"/>
      <c r="I11" s="95"/>
      <c r="J11" s="95"/>
      <c r="K11" s="95"/>
      <c r="L11" s="95"/>
      <c r="M11" s="95"/>
      <c r="N11" s="95"/>
    </row>
    <row r="12" ht="18" customHeight="1" spans="1:14">
      <c r="A12" s="95"/>
      <c r="B12" s="95"/>
      <c r="C12" s="95"/>
      <c r="D12" s="95"/>
      <c r="E12" s="95"/>
      <c r="F12" s="95"/>
      <c r="G12" s="95"/>
      <c r="H12" s="95"/>
      <c r="I12" s="95"/>
      <c r="J12" s="95"/>
      <c r="K12" s="95"/>
      <c r="L12" s="95"/>
      <c r="M12" s="95"/>
      <c r="N12" s="95"/>
    </row>
    <row r="13" ht="18" customHeight="1" spans="1:14">
      <c r="A13" s="95"/>
      <c r="B13" s="95"/>
      <c r="C13" s="95"/>
      <c r="D13" s="95"/>
      <c r="E13" s="95"/>
      <c r="F13" s="95"/>
      <c r="G13" s="95"/>
      <c r="H13" s="95"/>
      <c r="I13" s="95"/>
      <c r="J13" s="95"/>
      <c r="K13" s="95"/>
      <c r="L13" s="95"/>
      <c r="M13" s="95"/>
      <c r="N13" s="95"/>
    </row>
    <row r="14" ht="18" customHeight="1" spans="1:14">
      <c r="A14" s="95"/>
      <c r="B14" s="95"/>
      <c r="C14" s="95"/>
      <c r="D14" s="95"/>
      <c r="E14" s="95"/>
      <c r="F14" s="95"/>
      <c r="G14" s="95"/>
      <c r="H14" s="95"/>
      <c r="I14" s="95"/>
      <c r="J14" s="95"/>
      <c r="K14" s="95"/>
      <c r="L14" s="95"/>
      <c r="M14" s="95"/>
      <c r="N14" s="95"/>
    </row>
    <row r="15" ht="18" customHeight="1" spans="1:14">
      <c r="A15" s="95"/>
      <c r="B15" s="95"/>
      <c r="C15" s="95"/>
      <c r="D15" s="95"/>
      <c r="E15" s="95"/>
      <c r="F15" s="95"/>
      <c r="G15" s="95"/>
      <c r="H15" s="95"/>
      <c r="I15" s="95"/>
      <c r="J15" s="95"/>
      <c r="K15" s="95"/>
      <c r="L15" s="95"/>
      <c r="M15" s="95"/>
      <c r="N15" s="95"/>
    </row>
    <row r="16" ht="18" customHeight="1" spans="1:14">
      <c r="A16" s="95"/>
      <c r="B16" s="95"/>
      <c r="C16" s="95"/>
      <c r="D16" s="95"/>
      <c r="E16" s="95"/>
      <c r="F16" s="95"/>
      <c r="G16" s="95"/>
      <c r="H16" s="95"/>
      <c r="I16" s="95"/>
      <c r="J16" s="95"/>
      <c r="K16" s="95"/>
      <c r="L16" s="95"/>
      <c r="M16" s="95"/>
      <c r="N16" s="95"/>
    </row>
    <row r="17" ht="18" customHeight="1" spans="1:14">
      <c r="A17" s="95"/>
      <c r="B17" s="95"/>
      <c r="C17" s="95"/>
      <c r="D17" s="95"/>
      <c r="E17" s="95"/>
      <c r="F17" s="95"/>
      <c r="G17" s="95"/>
      <c r="H17" s="95"/>
      <c r="I17" s="95"/>
      <c r="J17" s="95"/>
      <c r="K17" s="95"/>
      <c r="L17" s="95"/>
      <c r="M17" s="95"/>
      <c r="N17" s="95"/>
    </row>
    <row r="18" ht="18" customHeight="1" spans="1:14">
      <c r="A18" s="95"/>
      <c r="B18" s="95"/>
      <c r="C18" s="95"/>
      <c r="D18" s="95"/>
      <c r="E18" s="95"/>
      <c r="F18" s="95"/>
      <c r="G18" s="95"/>
      <c r="H18" s="95"/>
      <c r="I18" s="95"/>
      <c r="J18" s="95"/>
      <c r="K18" s="95"/>
      <c r="L18" s="95"/>
      <c r="M18" s="95"/>
      <c r="N18" s="95"/>
    </row>
    <row r="19" ht="18" customHeight="1" spans="1:14">
      <c r="A19" s="95"/>
      <c r="B19" s="95"/>
      <c r="C19" s="95"/>
      <c r="D19" s="95"/>
      <c r="E19" s="95"/>
      <c r="F19" s="95"/>
      <c r="G19" s="95"/>
      <c r="H19" s="95"/>
      <c r="I19" s="95"/>
      <c r="J19" s="95"/>
      <c r="K19" s="95"/>
      <c r="L19" s="95"/>
      <c r="M19" s="95"/>
      <c r="N19" s="95"/>
    </row>
    <row r="20" ht="18" customHeight="1" spans="1:14">
      <c r="A20" s="95"/>
      <c r="B20" s="95"/>
      <c r="C20" s="95"/>
      <c r="D20" s="95"/>
      <c r="E20" s="95"/>
      <c r="F20" s="95"/>
      <c r="G20" s="95"/>
      <c r="H20" s="95"/>
      <c r="I20" s="95"/>
      <c r="J20" s="95"/>
      <c r="K20" s="95"/>
      <c r="L20" s="95"/>
      <c r="M20" s="95"/>
      <c r="N20" s="95"/>
    </row>
    <row r="21" ht="18" customHeight="1" spans="1:14">
      <c r="A21" s="95"/>
      <c r="B21" s="95"/>
      <c r="C21" s="95"/>
      <c r="D21" s="95"/>
      <c r="E21" s="95"/>
      <c r="F21" s="95"/>
      <c r="G21" s="95"/>
      <c r="H21" s="95"/>
      <c r="I21" s="95"/>
      <c r="J21" s="95"/>
      <c r="K21" s="95"/>
      <c r="L21" s="95"/>
      <c r="M21" s="95"/>
      <c r="N21" s="95"/>
    </row>
    <row r="22" ht="18" customHeight="1" spans="1:14">
      <c r="A22" s="95"/>
      <c r="B22" s="95"/>
      <c r="C22" s="95"/>
      <c r="D22" s="95"/>
      <c r="E22" s="95"/>
      <c r="F22" s="95"/>
      <c r="G22" s="95"/>
      <c r="H22" s="95"/>
      <c r="I22" s="95"/>
      <c r="J22" s="95"/>
      <c r="K22" s="95"/>
      <c r="L22" s="95"/>
      <c r="M22" s="95"/>
      <c r="N22" s="95"/>
    </row>
    <row r="23" ht="18" customHeight="1" spans="1:14">
      <c r="A23" s="95"/>
      <c r="B23" s="95"/>
      <c r="C23" s="95"/>
      <c r="D23" s="95"/>
      <c r="E23" s="95"/>
      <c r="F23" s="95"/>
      <c r="G23" s="95"/>
      <c r="H23" s="95"/>
      <c r="I23" s="95"/>
      <c r="J23" s="95"/>
      <c r="K23" s="95"/>
      <c r="L23" s="95"/>
      <c r="M23" s="95"/>
      <c r="N23" s="95"/>
    </row>
    <row r="24" ht="18" customHeight="1" spans="1:14">
      <c r="A24" s="95"/>
      <c r="B24" s="95"/>
      <c r="C24" s="95"/>
      <c r="D24" s="95"/>
      <c r="E24" s="95"/>
      <c r="F24" s="95"/>
      <c r="G24" s="95"/>
      <c r="H24" s="95"/>
      <c r="I24" s="95"/>
      <c r="J24" s="95"/>
      <c r="K24" s="95"/>
      <c r="L24" s="95"/>
      <c r="M24" s="95"/>
      <c r="N24" s="95"/>
    </row>
    <row r="25" ht="18" customHeight="1"/>
    <row r="26" ht="18" customHeight="1" spans="1:1">
      <c r="A26" s="96" t="s">
        <v>1878</v>
      </c>
    </row>
    <row r="27" ht="18" customHeight="1" spans="1:1">
      <c r="A27" s="96" t="s">
        <v>1879</v>
      </c>
    </row>
    <row r="28" ht="18" customHeight="1" spans="1:1">
      <c r="A28" s="96" t="s">
        <v>1880</v>
      </c>
    </row>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printOptions horizontalCentered="1"/>
  <pageMargins left="0.354166666666667" right="0.354166666666667" top="0.786805555555556" bottom="0.786805555555556" header="1.02361111111111" footer="0.511805555555556"/>
  <pageSetup paperSize="9" scale="88" fitToHeight="0" orientation="landscape"/>
  <headerFooter alignWithMargins="0">
    <oddHeader>&amp;R&amp;"宋体,常规"&amp;10表&amp;"Times New Roman,常规"4-14-3
&amp;"宋体,常规"共&amp;"Times New Roman,常规"&amp;N&amp;"宋体,常规"页第&amp;"Times New Roman,常规"&amp;P&amp;"宋体,常规"页</oddHeader>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4.1" customWidth="1"/>
    <col min="2" max="2" width="6.1" customWidth="1"/>
    <col min="3" max="3" width="17" customWidth="1"/>
    <col min="4" max="4" width="8.5" customWidth="1"/>
    <col min="5" max="5" width="10.1" customWidth="1"/>
    <col min="6" max="6" width="9.1" customWidth="1"/>
    <col min="7" max="7" width="8.6" customWidth="1"/>
    <col min="8" max="8" width="8.4" customWidth="1"/>
    <col min="9" max="9" width="8.5" customWidth="1"/>
    <col min="10" max="10" width="8.6" customWidth="1"/>
    <col min="11" max="11" width="8.5" customWidth="1"/>
    <col min="12" max="12" width="16.6" customWidth="1"/>
    <col min="13" max="13" width="12.9" customWidth="1"/>
  </cols>
  <sheetData>
    <row r="1" ht="35.25" customHeight="1" spans="1:14">
      <c r="A1" s="92" t="s">
        <v>1881</v>
      </c>
      <c r="B1" s="92"/>
      <c r="C1" s="92"/>
      <c r="D1" s="92"/>
      <c r="E1" s="92"/>
      <c r="F1" s="92"/>
      <c r="G1" s="92"/>
      <c r="H1" s="92"/>
      <c r="I1" s="92"/>
      <c r="J1" s="92"/>
      <c r="K1" s="92"/>
      <c r="L1" s="92"/>
      <c r="M1" s="92"/>
      <c r="N1" s="92"/>
    </row>
    <row r="2" ht="35.25" customHeight="1" spans="1:14">
      <c r="A2" s="92"/>
      <c r="B2" s="92"/>
      <c r="C2" s="92"/>
      <c r="D2" s="92"/>
      <c r="E2" s="92"/>
      <c r="F2" s="92"/>
      <c r="G2" s="92"/>
      <c r="H2" s="92"/>
      <c r="I2" s="92"/>
      <c r="J2" s="92"/>
      <c r="K2" s="92"/>
      <c r="L2" s="92"/>
      <c r="M2" s="92"/>
      <c r="N2" s="92"/>
    </row>
    <row r="3" ht="27.9" customHeight="1" spans="1:13">
      <c r="A3" s="93" t="s">
        <v>1</v>
      </c>
      <c r="B3" s="93" t="s">
        <v>730</v>
      </c>
      <c r="C3" s="93" t="s">
        <v>1882</v>
      </c>
      <c r="D3" s="93" t="s">
        <v>1883</v>
      </c>
      <c r="E3" s="93" t="s">
        <v>1884</v>
      </c>
      <c r="F3" s="93" t="s">
        <v>1885</v>
      </c>
      <c r="G3" s="93" t="s">
        <v>1886</v>
      </c>
      <c r="H3" s="93" t="s">
        <v>1887</v>
      </c>
      <c r="I3" s="93" t="s">
        <v>1888</v>
      </c>
      <c r="J3" s="93" t="s">
        <v>1889</v>
      </c>
      <c r="K3" s="97" t="s">
        <v>1890</v>
      </c>
      <c r="L3" s="93" t="s">
        <v>1891</v>
      </c>
      <c r="M3" s="93" t="s">
        <v>1892</v>
      </c>
    </row>
    <row r="4" ht="18" customHeight="1" spans="1:13">
      <c r="A4" s="94"/>
      <c r="B4" s="94"/>
      <c r="C4" s="94"/>
      <c r="D4" s="94"/>
      <c r="E4" s="94"/>
      <c r="F4" s="94"/>
      <c r="G4" s="94"/>
      <c r="H4" s="94"/>
      <c r="I4" s="94"/>
      <c r="J4" s="94"/>
      <c r="K4" s="94"/>
      <c r="L4" s="94"/>
      <c r="M4" s="94"/>
    </row>
    <row r="5" ht="18" customHeight="1" spans="1:13">
      <c r="A5" s="95"/>
      <c r="B5" s="95"/>
      <c r="C5" s="95"/>
      <c r="D5" s="95"/>
      <c r="E5" s="95"/>
      <c r="F5" s="95"/>
      <c r="G5" s="95"/>
      <c r="H5" s="95"/>
      <c r="I5" s="95"/>
      <c r="J5" s="95"/>
      <c r="K5" s="95"/>
      <c r="L5" s="95"/>
      <c r="M5" s="95"/>
    </row>
    <row r="6" ht="18" customHeight="1" spans="1:13">
      <c r="A6" s="95"/>
      <c r="B6" s="95"/>
      <c r="C6" s="95"/>
      <c r="D6" s="95"/>
      <c r="E6" s="95"/>
      <c r="F6" s="95"/>
      <c r="G6" s="95"/>
      <c r="H6" s="95"/>
      <c r="I6" s="95"/>
      <c r="J6" s="95"/>
      <c r="K6" s="95"/>
      <c r="L6" s="95"/>
      <c r="M6" s="95"/>
    </row>
    <row r="7" ht="18" customHeight="1" spans="1:13">
      <c r="A7" s="95"/>
      <c r="B7" s="95"/>
      <c r="C7" s="95"/>
      <c r="D7" s="95"/>
      <c r="E7" s="95"/>
      <c r="F7" s="95"/>
      <c r="G7" s="95"/>
      <c r="H7" s="95"/>
      <c r="I7" s="95"/>
      <c r="J7" s="95"/>
      <c r="K7" s="95"/>
      <c r="L7" s="95"/>
      <c r="M7" s="95"/>
    </row>
    <row r="8" ht="18" customHeight="1" spans="1:13">
      <c r="A8" s="95"/>
      <c r="B8" s="95"/>
      <c r="C8" s="95"/>
      <c r="D8" s="95"/>
      <c r="E8" s="95"/>
      <c r="F8" s="95"/>
      <c r="G8" s="95"/>
      <c r="H8" s="95"/>
      <c r="I8" s="95"/>
      <c r="J8" s="95"/>
      <c r="K8" s="95"/>
      <c r="L8" s="95"/>
      <c r="M8" s="95"/>
    </row>
    <row r="9" ht="18" customHeight="1" spans="1:13">
      <c r="A9" s="95"/>
      <c r="B9" s="95"/>
      <c r="C9" s="95"/>
      <c r="D9" s="95"/>
      <c r="E9" s="95"/>
      <c r="F9" s="95"/>
      <c r="G9" s="95"/>
      <c r="H9" s="95"/>
      <c r="I9" s="95"/>
      <c r="J9" s="95"/>
      <c r="K9" s="95"/>
      <c r="L9" s="95"/>
      <c r="M9" s="95"/>
    </row>
    <row r="10" ht="18" customHeight="1" spans="1:13">
      <c r="A10" s="95"/>
      <c r="B10" s="95"/>
      <c r="C10" s="95"/>
      <c r="D10" s="95"/>
      <c r="E10" s="95"/>
      <c r="F10" s="95"/>
      <c r="G10" s="95"/>
      <c r="H10" s="95"/>
      <c r="I10" s="95"/>
      <c r="J10" s="95"/>
      <c r="K10" s="95"/>
      <c r="L10" s="95"/>
      <c r="M10" s="95"/>
    </row>
    <row r="11" ht="18" customHeight="1" spans="1:13">
      <c r="A11" s="95"/>
      <c r="B11" s="95"/>
      <c r="C11" s="95"/>
      <c r="D11" s="95"/>
      <c r="E11" s="95"/>
      <c r="F11" s="95"/>
      <c r="G11" s="95"/>
      <c r="H11" s="95"/>
      <c r="I11" s="95"/>
      <c r="J11" s="95"/>
      <c r="K11" s="95"/>
      <c r="L11" s="95"/>
      <c r="M11" s="95"/>
    </row>
    <row r="12" ht="18" customHeight="1" spans="1:13">
      <c r="A12" s="95"/>
      <c r="B12" s="95"/>
      <c r="C12" s="95"/>
      <c r="D12" s="95"/>
      <c r="E12" s="95"/>
      <c r="F12" s="95"/>
      <c r="G12" s="95"/>
      <c r="H12" s="95"/>
      <c r="I12" s="95"/>
      <c r="J12" s="95"/>
      <c r="K12" s="95"/>
      <c r="L12" s="95"/>
      <c r="M12" s="95"/>
    </row>
    <row r="13" ht="18" customHeight="1" spans="1:13">
      <c r="A13" s="95"/>
      <c r="B13" s="95"/>
      <c r="C13" s="95"/>
      <c r="D13" s="95"/>
      <c r="E13" s="95"/>
      <c r="F13" s="95"/>
      <c r="G13" s="95"/>
      <c r="H13" s="95"/>
      <c r="I13" s="95"/>
      <c r="J13" s="95"/>
      <c r="K13" s="95"/>
      <c r="L13" s="95"/>
      <c r="M13" s="95"/>
    </row>
    <row r="14" ht="18" customHeight="1" spans="1:13">
      <c r="A14" s="95"/>
      <c r="B14" s="95"/>
      <c r="C14" s="95"/>
      <c r="D14" s="95"/>
      <c r="E14" s="95"/>
      <c r="F14" s="95"/>
      <c r="G14" s="95"/>
      <c r="H14" s="95"/>
      <c r="I14" s="95"/>
      <c r="J14" s="95"/>
      <c r="K14" s="95"/>
      <c r="L14" s="95"/>
      <c r="M14" s="95"/>
    </row>
    <row r="15" ht="18" customHeight="1" spans="1:13">
      <c r="A15" s="95"/>
      <c r="B15" s="95"/>
      <c r="C15" s="95"/>
      <c r="D15" s="95"/>
      <c r="E15" s="95"/>
      <c r="F15" s="95"/>
      <c r="G15" s="95"/>
      <c r="H15" s="95"/>
      <c r="I15" s="95"/>
      <c r="J15" s="95"/>
      <c r="K15" s="95"/>
      <c r="L15" s="95"/>
      <c r="M15" s="95"/>
    </row>
    <row r="16" ht="18" customHeight="1" spans="1:13">
      <c r="A16" s="95"/>
      <c r="B16" s="95"/>
      <c r="C16" s="95"/>
      <c r="D16" s="95"/>
      <c r="E16" s="95"/>
      <c r="F16" s="95"/>
      <c r="G16" s="95"/>
      <c r="H16" s="95"/>
      <c r="I16" s="95"/>
      <c r="J16" s="95"/>
      <c r="K16" s="95"/>
      <c r="L16" s="95"/>
      <c r="M16" s="95"/>
    </row>
    <row r="17" ht="18" customHeight="1" spans="1:13">
      <c r="A17" s="95"/>
      <c r="B17" s="95"/>
      <c r="C17" s="95"/>
      <c r="D17" s="95"/>
      <c r="E17" s="95"/>
      <c r="F17" s="95"/>
      <c r="G17" s="95"/>
      <c r="H17" s="95"/>
      <c r="I17" s="95"/>
      <c r="J17" s="95"/>
      <c r="K17" s="95"/>
      <c r="L17" s="95"/>
      <c r="M17" s="95"/>
    </row>
    <row r="18" ht="18" customHeight="1" spans="1:13">
      <c r="A18" s="95"/>
      <c r="B18" s="95"/>
      <c r="C18" s="95"/>
      <c r="D18" s="95"/>
      <c r="E18" s="95"/>
      <c r="F18" s="95"/>
      <c r="G18" s="95"/>
      <c r="H18" s="95"/>
      <c r="I18" s="95"/>
      <c r="J18" s="95"/>
      <c r="K18" s="95"/>
      <c r="L18" s="95"/>
      <c r="M18" s="95"/>
    </row>
    <row r="19" ht="18" customHeight="1" spans="1:13">
      <c r="A19" s="95"/>
      <c r="B19" s="95"/>
      <c r="C19" s="95"/>
      <c r="D19" s="95"/>
      <c r="E19" s="95"/>
      <c r="F19" s="95"/>
      <c r="G19" s="95"/>
      <c r="H19" s="95"/>
      <c r="I19" s="95"/>
      <c r="J19" s="95"/>
      <c r="K19" s="95"/>
      <c r="L19" s="95"/>
      <c r="M19" s="95"/>
    </row>
    <row r="20" ht="18" customHeight="1" spans="1:13">
      <c r="A20" s="95"/>
      <c r="B20" s="95"/>
      <c r="C20" s="95"/>
      <c r="D20" s="95"/>
      <c r="E20" s="95"/>
      <c r="F20" s="95"/>
      <c r="G20" s="95"/>
      <c r="H20" s="95"/>
      <c r="I20" s="95"/>
      <c r="J20" s="95"/>
      <c r="K20" s="95"/>
      <c r="L20" s="95"/>
      <c r="M20" s="95"/>
    </row>
    <row r="21" ht="18" customHeight="1" spans="1:13">
      <c r="A21" s="95"/>
      <c r="B21" s="95"/>
      <c r="C21" s="95"/>
      <c r="D21" s="95"/>
      <c r="E21" s="95"/>
      <c r="F21" s="95"/>
      <c r="G21" s="95"/>
      <c r="H21" s="95"/>
      <c r="I21" s="95"/>
      <c r="J21" s="95"/>
      <c r="K21" s="95"/>
      <c r="L21" s="95"/>
      <c r="M21" s="95"/>
    </row>
    <row r="22" ht="18" customHeight="1" spans="1:13">
      <c r="A22" s="95"/>
      <c r="B22" s="95"/>
      <c r="C22" s="95"/>
      <c r="D22" s="95"/>
      <c r="E22" s="95"/>
      <c r="F22" s="95"/>
      <c r="G22" s="95"/>
      <c r="H22" s="95"/>
      <c r="I22" s="95"/>
      <c r="J22" s="95"/>
      <c r="K22" s="95"/>
      <c r="L22" s="95"/>
      <c r="M22" s="95"/>
    </row>
    <row r="23" ht="18" customHeight="1" spans="1:13">
      <c r="A23" s="95"/>
      <c r="B23" s="95"/>
      <c r="C23" s="95"/>
      <c r="D23" s="95"/>
      <c r="E23" s="95"/>
      <c r="F23" s="95"/>
      <c r="G23" s="95"/>
      <c r="H23" s="95"/>
      <c r="I23" s="95"/>
      <c r="J23" s="95"/>
      <c r="K23" s="95"/>
      <c r="L23" s="95"/>
      <c r="M23" s="95"/>
    </row>
    <row r="24" ht="18" customHeight="1" spans="1:13">
      <c r="A24" s="95"/>
      <c r="B24" s="95"/>
      <c r="C24" s="95"/>
      <c r="D24" s="95"/>
      <c r="E24" s="95"/>
      <c r="F24" s="95"/>
      <c r="G24" s="95"/>
      <c r="H24" s="95"/>
      <c r="I24" s="95"/>
      <c r="J24" s="95"/>
      <c r="K24" s="95"/>
      <c r="L24" s="95"/>
      <c r="M24" s="95"/>
    </row>
    <row r="25" ht="18" customHeight="1"/>
    <row r="26" ht="18" customHeight="1"/>
    <row r="27" ht="18" customHeight="1" spans="1:1">
      <c r="A27" s="96" t="s">
        <v>1893</v>
      </c>
    </row>
    <row r="28" ht="18" customHeight="1" spans="1:1">
      <c r="A28" s="96" t="s">
        <v>1894</v>
      </c>
    </row>
    <row r="29" ht="18" customHeight="1" spans="1:1">
      <c r="A29" s="96" t="s">
        <v>1895</v>
      </c>
    </row>
    <row r="30" ht="18" customHeight="1" spans="1:1">
      <c r="A30" s="96" t="s">
        <v>1896</v>
      </c>
    </row>
    <row r="31" ht="18" customHeight="1" spans="1:1">
      <c r="A31" s="96" t="s">
        <v>1897</v>
      </c>
    </row>
    <row r="32" ht="18" customHeight="1" spans="1:1">
      <c r="A32" s="96" t="s">
        <v>1898</v>
      </c>
    </row>
    <row r="33" ht="18" customHeight="1" spans="1:1">
      <c r="A33" s="96" t="s">
        <v>1899</v>
      </c>
    </row>
    <row r="34" ht="18" customHeight="1" spans="1:1">
      <c r="A34" s="96" t="s">
        <v>1900</v>
      </c>
    </row>
    <row r="35" ht="18" customHeight="1" spans="1:1">
      <c r="A35" s="96" t="s">
        <v>1901</v>
      </c>
    </row>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mergeCells count="1">
    <mergeCell ref="A1:N1"/>
  </mergeCells>
  <printOptions horizontalCentered="1"/>
  <pageMargins left="0.354166666666667" right="0.354166666666667" top="0.786805555555556" bottom="0.786805555555556" header="1.02361111111111" footer="0.511805555555556"/>
  <pageSetup paperSize="9" scale="96" fitToHeight="0" orientation="landscape"/>
  <headerFooter alignWithMargins="0">
    <oddHeader>&amp;R&amp;"宋体,常规"&amp;10表&amp;"Times New Roman,常规"4-14-4
&amp;"宋体,常规"共&amp;"Times New Roman,常规"&amp;N&amp;"宋体,常规"页第&amp;"Times New Roman,常规"&amp;P&amp;"宋体,常规"页</oddHeader>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1" customWidth="1"/>
    <col min="2" max="2" width="21" customWidth="1" outlineLevel="1"/>
    <col min="3" max="3" width="21" customWidth="1"/>
    <col min="4" max="4" width="9.4" customWidth="1"/>
    <col min="5" max="5" width="13" customWidth="1"/>
    <col min="6" max="6" width="8.1" customWidth="1"/>
    <col min="7" max="7" width="14.4" customWidth="1" outlineLevel="1"/>
    <col min="8" max="8" width="14.4" customWidth="1"/>
    <col min="9" max="9" width="7" customWidth="1"/>
    <col min="10" max="10" width="14.4" customWidth="1"/>
    <col min="11" max="11" width="13" customWidth="1"/>
    <col min="12" max="12" width="8.1" customWidth="1"/>
    <col min="13" max="13" width="10" customWidth="1"/>
  </cols>
  <sheetData>
    <row r="1" spans="1:13">
      <c r="A1" s="1" t="s">
        <v>421</v>
      </c>
      <c r="B1" s="89" t="s">
        <v>1017</v>
      </c>
      <c r="C1" s="2"/>
      <c r="D1" s="3"/>
      <c r="E1" s="3"/>
      <c r="F1" s="3"/>
      <c r="G1" s="3"/>
      <c r="H1" s="3"/>
      <c r="I1" s="3"/>
      <c r="J1" s="3"/>
      <c r="K1" s="3"/>
      <c r="L1" s="3"/>
      <c r="M1" s="3"/>
    </row>
    <row r="2" ht="30" customHeight="1" spans="1:13">
      <c r="A2" s="4" t="s">
        <v>1902</v>
      </c>
      <c r="B2" s="4"/>
      <c r="C2" s="4"/>
      <c r="D2" s="4"/>
      <c r="E2" s="4"/>
      <c r="F2" s="4"/>
      <c r="G2" s="4"/>
      <c r="H2" s="4"/>
      <c r="I2" s="4"/>
      <c r="J2" s="4"/>
      <c r="K2" s="4"/>
      <c r="L2" s="4"/>
      <c r="M2" s="4"/>
    </row>
    <row r="3" ht="14.1" customHeight="1" spans="1:13">
      <c r="A3" s="5" t="e">
        <f>CONCATENATE(#REF!,#REF!,#REF!,#REF!,#REF!,#REF!,#REF!)</f>
        <v>#REF!</v>
      </c>
      <c r="B3" s="5"/>
      <c r="C3" s="5"/>
      <c r="D3" s="5"/>
      <c r="E3" s="5"/>
      <c r="F3" s="5"/>
      <c r="G3" s="5"/>
      <c r="H3" s="5"/>
      <c r="I3" s="18"/>
      <c r="J3" s="18"/>
      <c r="K3" s="18"/>
      <c r="L3" s="18"/>
      <c r="M3" s="18"/>
    </row>
    <row r="4" customHeight="1" spans="1:13">
      <c r="A4" s="6" t="e">
        <f>#REF!&amp;#REF!</f>
        <v>#REF!</v>
      </c>
      <c r="M4" s="19" t="s">
        <v>464</v>
      </c>
    </row>
    <row r="5" ht="27.9" customHeight="1" spans="1:13">
      <c r="A5" s="53" t="s">
        <v>465</v>
      </c>
      <c r="B5" s="7" t="s">
        <v>572</v>
      </c>
      <c r="C5" s="53" t="s">
        <v>1903</v>
      </c>
      <c r="D5" s="53" t="s">
        <v>1810</v>
      </c>
      <c r="E5" s="53" t="s">
        <v>1904</v>
      </c>
      <c r="F5" s="53" t="s">
        <v>1905</v>
      </c>
      <c r="G5" s="90" t="s">
        <v>467</v>
      </c>
      <c r="H5" s="9" t="s">
        <v>426</v>
      </c>
      <c r="I5" s="53" t="s">
        <v>1906</v>
      </c>
      <c r="J5" s="53" t="s">
        <v>427</v>
      </c>
      <c r="K5" s="53" t="s">
        <v>1843</v>
      </c>
      <c r="L5" s="53" t="s">
        <v>1142</v>
      </c>
      <c r="M5" s="53" t="s">
        <v>577</v>
      </c>
    </row>
    <row r="6" customHeight="1" spans="1:13">
      <c r="A6" s="10"/>
      <c r="B6" s="82"/>
      <c r="C6" s="11"/>
      <c r="D6" s="12"/>
      <c r="E6" s="14"/>
      <c r="F6" s="10"/>
      <c r="G6" s="13"/>
      <c r="H6" s="15"/>
      <c r="I6" s="10"/>
      <c r="J6" s="14"/>
      <c r="K6" s="14">
        <f>J6-H6</f>
        <v>0</v>
      </c>
      <c r="L6" s="14" t="str">
        <f>IF(H66=0,"",K6/H6*100)</f>
        <v/>
      </c>
      <c r="M6" s="20"/>
    </row>
    <row r="7" customHeight="1" spans="1:13">
      <c r="A7" s="10"/>
      <c r="B7" s="11"/>
      <c r="C7" s="11"/>
      <c r="D7" s="12"/>
      <c r="E7" s="14"/>
      <c r="F7" s="10"/>
      <c r="G7" s="13"/>
      <c r="H7" s="15"/>
      <c r="I7" s="10"/>
      <c r="J7" s="14"/>
      <c r="K7" s="14">
        <f t="shared" ref="K7:K27" si="0">J7-H7</f>
        <v>0</v>
      </c>
      <c r="L7" s="14" t="str">
        <f t="shared" ref="L7:L27" si="1">IF(H67=0,"",K7/H7*100)</f>
        <v/>
      </c>
      <c r="M7" s="20"/>
    </row>
    <row r="8" customHeight="1" spans="1:13">
      <c r="A8" s="10"/>
      <c r="B8" s="11"/>
      <c r="C8" s="11"/>
      <c r="D8" s="12"/>
      <c r="E8" s="14"/>
      <c r="F8" s="10"/>
      <c r="G8" s="13"/>
      <c r="H8" s="15"/>
      <c r="I8" s="10"/>
      <c r="J8" s="14"/>
      <c r="K8" s="14">
        <f t="shared" si="0"/>
        <v>0</v>
      </c>
      <c r="L8" s="14" t="str">
        <f t="shared" si="1"/>
        <v/>
      </c>
      <c r="M8" s="20"/>
    </row>
    <row r="9" customHeight="1" spans="1:13">
      <c r="A9" s="10"/>
      <c r="B9" s="11"/>
      <c r="C9" s="11"/>
      <c r="D9" s="12"/>
      <c r="E9" s="14"/>
      <c r="F9" s="10"/>
      <c r="G9" s="13"/>
      <c r="H9" s="15"/>
      <c r="I9" s="10"/>
      <c r="J9" s="14"/>
      <c r="K9" s="14">
        <f t="shared" si="0"/>
        <v>0</v>
      </c>
      <c r="L9" s="14" t="str">
        <f t="shared" si="1"/>
        <v/>
      </c>
      <c r="M9" s="20"/>
    </row>
    <row r="10" customHeight="1" spans="1:13">
      <c r="A10" s="10"/>
      <c r="B10" s="11"/>
      <c r="C10" s="11"/>
      <c r="D10" s="12"/>
      <c r="E10" s="14"/>
      <c r="F10" s="10"/>
      <c r="G10" s="13"/>
      <c r="H10" s="15"/>
      <c r="I10" s="10"/>
      <c r="J10" s="14"/>
      <c r="K10" s="14">
        <f t="shared" si="0"/>
        <v>0</v>
      </c>
      <c r="L10" s="14" t="str">
        <f t="shared" si="1"/>
        <v/>
      </c>
      <c r="M10" s="20"/>
    </row>
    <row r="11" customHeight="1" spans="1:13">
      <c r="A11" s="10"/>
      <c r="B11" s="11"/>
      <c r="C11" s="11"/>
      <c r="D11" s="12"/>
      <c r="E11" s="14"/>
      <c r="F11" s="10"/>
      <c r="G11" s="13"/>
      <c r="H11" s="15"/>
      <c r="I11" s="10"/>
      <c r="J11" s="14"/>
      <c r="K11" s="14">
        <f t="shared" si="0"/>
        <v>0</v>
      </c>
      <c r="L11" s="14" t="str">
        <f t="shared" si="1"/>
        <v/>
      </c>
      <c r="M11" s="20"/>
    </row>
    <row r="12" customHeight="1" spans="1:13">
      <c r="A12" s="10"/>
      <c r="B12" s="11"/>
      <c r="C12" s="11"/>
      <c r="D12" s="12"/>
      <c r="E12" s="14"/>
      <c r="F12" s="10"/>
      <c r="G12" s="13"/>
      <c r="H12" s="15"/>
      <c r="I12" s="10"/>
      <c r="J12" s="14"/>
      <c r="K12" s="14">
        <f t="shared" si="0"/>
        <v>0</v>
      </c>
      <c r="L12" s="14" t="str">
        <f t="shared" si="1"/>
        <v/>
      </c>
      <c r="M12" s="20"/>
    </row>
    <row r="13" customHeight="1" spans="1:13">
      <c r="A13" s="10"/>
      <c r="B13" s="11"/>
      <c r="C13" s="11"/>
      <c r="D13" s="12"/>
      <c r="E13" s="14"/>
      <c r="F13" s="10"/>
      <c r="G13" s="13"/>
      <c r="H13" s="15"/>
      <c r="I13" s="10"/>
      <c r="J13" s="14"/>
      <c r="K13" s="14">
        <f t="shared" si="0"/>
        <v>0</v>
      </c>
      <c r="L13" s="14" t="str">
        <f t="shared" si="1"/>
        <v/>
      </c>
      <c r="M13" s="20"/>
    </row>
    <row r="14" customHeight="1" spans="1:13">
      <c r="A14" s="10"/>
      <c r="B14" s="11"/>
      <c r="C14" s="11"/>
      <c r="D14" s="12"/>
      <c r="E14" s="14"/>
      <c r="F14" s="10"/>
      <c r="G14" s="13"/>
      <c r="H14" s="15"/>
      <c r="I14" s="10"/>
      <c r="J14" s="14"/>
      <c r="K14" s="14">
        <f t="shared" si="0"/>
        <v>0</v>
      </c>
      <c r="L14" s="14" t="str">
        <f t="shared" si="1"/>
        <v/>
      </c>
      <c r="M14" s="20"/>
    </row>
    <row r="15" customHeight="1" spans="1:13">
      <c r="A15" s="10"/>
      <c r="B15" s="11"/>
      <c r="C15" s="11"/>
      <c r="D15" s="12"/>
      <c r="E15" s="14"/>
      <c r="F15" s="10"/>
      <c r="G15" s="13"/>
      <c r="H15" s="15"/>
      <c r="I15" s="10"/>
      <c r="J15" s="14"/>
      <c r="K15" s="14">
        <f t="shared" si="0"/>
        <v>0</v>
      </c>
      <c r="L15" s="14" t="str">
        <f t="shared" si="1"/>
        <v/>
      </c>
      <c r="M15" s="20"/>
    </row>
    <row r="16" customHeight="1" spans="1:13">
      <c r="A16" s="10"/>
      <c r="B16" s="11"/>
      <c r="C16" s="11"/>
      <c r="D16" s="12"/>
      <c r="E16" s="14"/>
      <c r="F16" s="10"/>
      <c r="G16" s="13"/>
      <c r="H16" s="15"/>
      <c r="I16" s="10"/>
      <c r="J16" s="14"/>
      <c r="K16" s="14">
        <f t="shared" si="0"/>
        <v>0</v>
      </c>
      <c r="L16" s="14" t="str">
        <f t="shared" si="1"/>
        <v/>
      </c>
      <c r="M16" s="20"/>
    </row>
    <row r="17" customHeight="1" spans="1:13">
      <c r="A17" s="10"/>
      <c r="B17" s="11"/>
      <c r="C17" s="11"/>
      <c r="D17" s="12"/>
      <c r="E17" s="14"/>
      <c r="F17" s="10"/>
      <c r="G17" s="13"/>
      <c r="H17" s="15"/>
      <c r="I17" s="10"/>
      <c r="J17" s="14"/>
      <c r="K17" s="14">
        <f t="shared" si="0"/>
        <v>0</v>
      </c>
      <c r="L17" s="14" t="str">
        <f t="shared" si="1"/>
        <v/>
      </c>
      <c r="M17" s="20"/>
    </row>
    <row r="18" customHeight="1" spans="1:13">
      <c r="A18" s="10"/>
      <c r="B18" s="11"/>
      <c r="C18" s="11"/>
      <c r="D18" s="12"/>
      <c r="E18" s="14"/>
      <c r="F18" s="10"/>
      <c r="G18" s="13"/>
      <c r="H18" s="15"/>
      <c r="I18" s="10"/>
      <c r="J18" s="14"/>
      <c r="K18" s="14">
        <f t="shared" si="0"/>
        <v>0</v>
      </c>
      <c r="L18" s="14" t="str">
        <f t="shared" si="1"/>
        <v/>
      </c>
      <c r="M18" s="20"/>
    </row>
    <row r="19" customHeight="1" spans="1:13">
      <c r="A19" s="10"/>
      <c r="B19" s="11"/>
      <c r="C19" s="11"/>
      <c r="D19" s="12"/>
      <c r="E19" s="14"/>
      <c r="F19" s="10"/>
      <c r="G19" s="13"/>
      <c r="H19" s="15"/>
      <c r="I19" s="10"/>
      <c r="J19" s="14"/>
      <c r="K19" s="14">
        <f t="shared" si="0"/>
        <v>0</v>
      </c>
      <c r="L19" s="14" t="str">
        <f t="shared" si="1"/>
        <v/>
      </c>
      <c r="M19" s="20"/>
    </row>
    <row r="20" customHeight="1" spans="1:13">
      <c r="A20" s="10"/>
      <c r="B20" s="11"/>
      <c r="C20" s="11"/>
      <c r="D20" s="12"/>
      <c r="E20" s="14"/>
      <c r="F20" s="10"/>
      <c r="G20" s="13"/>
      <c r="H20" s="15"/>
      <c r="I20" s="10"/>
      <c r="J20" s="14"/>
      <c r="K20" s="14">
        <f t="shared" si="0"/>
        <v>0</v>
      </c>
      <c r="L20" s="14" t="str">
        <f t="shared" si="1"/>
        <v/>
      </c>
      <c r="M20" s="20"/>
    </row>
    <row r="21" customHeight="1" spans="1:13">
      <c r="A21" s="10"/>
      <c r="B21" s="11"/>
      <c r="C21" s="11"/>
      <c r="D21" s="12"/>
      <c r="E21" s="14"/>
      <c r="F21" s="10"/>
      <c r="G21" s="13"/>
      <c r="H21" s="15"/>
      <c r="I21" s="10"/>
      <c r="J21" s="14"/>
      <c r="K21" s="14">
        <f t="shared" si="0"/>
        <v>0</v>
      </c>
      <c r="L21" s="14" t="str">
        <f t="shared" si="1"/>
        <v/>
      </c>
      <c r="M21" s="20"/>
    </row>
    <row r="22" customHeight="1" spans="1:13">
      <c r="A22" s="10"/>
      <c r="B22" s="11"/>
      <c r="C22" s="11"/>
      <c r="D22" s="12"/>
      <c r="E22" s="14"/>
      <c r="F22" s="10"/>
      <c r="G22" s="13"/>
      <c r="H22" s="15"/>
      <c r="I22" s="10"/>
      <c r="J22" s="14"/>
      <c r="K22" s="14">
        <f t="shared" si="0"/>
        <v>0</v>
      </c>
      <c r="L22" s="14" t="str">
        <f t="shared" si="1"/>
        <v/>
      </c>
      <c r="M22" s="20"/>
    </row>
    <row r="23" customHeight="1" spans="1:13">
      <c r="A23" s="10"/>
      <c r="B23" s="11"/>
      <c r="C23" s="11"/>
      <c r="D23" s="12"/>
      <c r="E23" s="14"/>
      <c r="F23" s="10"/>
      <c r="G23" s="13"/>
      <c r="H23" s="15"/>
      <c r="I23" s="10"/>
      <c r="J23" s="14"/>
      <c r="K23" s="14">
        <f t="shared" si="0"/>
        <v>0</v>
      </c>
      <c r="L23" s="14" t="str">
        <f t="shared" si="1"/>
        <v/>
      </c>
      <c r="M23" s="20"/>
    </row>
    <row r="24" customHeight="1" spans="1:13">
      <c r="A24" s="10"/>
      <c r="B24" s="11"/>
      <c r="C24" s="11"/>
      <c r="D24" s="12"/>
      <c r="E24" s="14"/>
      <c r="F24" s="10"/>
      <c r="G24" s="13"/>
      <c r="H24" s="15"/>
      <c r="I24" s="10"/>
      <c r="J24" s="14"/>
      <c r="K24" s="14">
        <f t="shared" si="0"/>
        <v>0</v>
      </c>
      <c r="L24" s="14" t="str">
        <f t="shared" si="1"/>
        <v/>
      </c>
      <c r="M24" s="20"/>
    </row>
    <row r="25" customHeight="1" spans="1:13">
      <c r="A25" s="10"/>
      <c r="B25" s="11"/>
      <c r="C25" s="11"/>
      <c r="D25" s="12"/>
      <c r="E25" s="14"/>
      <c r="F25" s="10"/>
      <c r="G25" s="13"/>
      <c r="H25" s="15"/>
      <c r="I25" s="10"/>
      <c r="J25" s="14"/>
      <c r="K25" s="14">
        <f t="shared" si="0"/>
        <v>0</v>
      </c>
      <c r="L25" s="14" t="str">
        <f t="shared" si="1"/>
        <v/>
      </c>
      <c r="M25" s="20"/>
    </row>
    <row r="26" customHeight="1" spans="1:13">
      <c r="A26" s="10"/>
      <c r="B26" s="11"/>
      <c r="C26" s="11"/>
      <c r="D26" s="12"/>
      <c r="E26" s="14"/>
      <c r="F26" s="10"/>
      <c r="G26" s="13"/>
      <c r="H26" s="15"/>
      <c r="I26" s="10"/>
      <c r="J26" s="14"/>
      <c r="K26" s="14">
        <f t="shared" si="0"/>
        <v>0</v>
      </c>
      <c r="L26" s="14" t="str">
        <f t="shared" si="1"/>
        <v/>
      </c>
      <c r="M26" s="20"/>
    </row>
    <row r="27" customHeight="1" spans="1:13">
      <c r="A27" s="16" t="s">
        <v>1105</v>
      </c>
      <c r="B27" s="16"/>
      <c r="C27" s="91"/>
      <c r="D27" s="12"/>
      <c r="E27" s="14"/>
      <c r="F27" s="10"/>
      <c r="G27" s="13">
        <f>SUM(G6:G26)</f>
        <v>0</v>
      </c>
      <c r="H27" s="15">
        <f>SUM(H6:H26)</f>
        <v>0</v>
      </c>
      <c r="I27" s="10"/>
      <c r="J27" s="14">
        <f>SUM(J6:J26)</f>
        <v>0</v>
      </c>
      <c r="K27" s="14">
        <f t="shared" si="0"/>
        <v>0</v>
      </c>
      <c r="L27" s="14" t="str">
        <f t="shared" si="1"/>
        <v/>
      </c>
      <c r="M27" s="20"/>
    </row>
    <row r="28" customHeight="1" spans="1:10">
      <c r="A28" s="17" t="e">
        <f>#REF!&amp;#REF!</f>
        <v>#REF!</v>
      </c>
      <c r="J28" s="27" t="e">
        <f>"评估人员："&amp;#REF!</f>
        <v>#REF!</v>
      </c>
    </row>
    <row r="29" customHeight="1" spans="1:1">
      <c r="A29" s="17" t="e">
        <f>CONCATENATE(#REF!,#REF!,#REF!,#REF!,#REF!,#REF!,#REF!)</f>
        <v>#REF!</v>
      </c>
    </row>
  </sheetData>
  <mergeCells count="2">
    <mergeCell ref="A2:M2"/>
    <mergeCell ref="A3:M3"/>
  </mergeCells>
  <hyperlinks>
    <hyperlink ref="A1" location="索引目录!D60" display="返回索引页"/>
    <hyperlink ref="B1" location="非流动资产汇总!B20"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Roman,常规"4-15
&amp;"宋体,常规"共&amp;"Times New Roman,常规"&amp;N&amp;"宋体,常规"页第&amp;"Times New Roman,常规"&amp;P&amp;"宋体,常规"页</oddHeader>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1" workbookViewId="0">
      <selection activeCell="H14" sqref="H14"/>
    </sheetView>
  </sheetViews>
  <sheetFormatPr defaultColWidth="9" defaultRowHeight="15.75" customHeight="1"/>
  <cols>
    <col min="1" max="1" width="10" customWidth="1"/>
    <col min="2" max="2" width="27.9" customWidth="1" outlineLevel="1"/>
    <col min="3" max="3" width="27.9" customWidth="1"/>
    <col min="4" max="4" width="17.9" customWidth="1"/>
    <col min="5" max="9" width="19.4" customWidth="1" outlineLevel="1"/>
    <col min="10" max="12" width="22.5" customWidth="1"/>
  </cols>
  <sheetData>
    <row r="1" spans="1:12">
      <c r="A1" s="1" t="s">
        <v>421</v>
      </c>
      <c r="B1" s="85" t="s">
        <v>559</v>
      </c>
      <c r="C1" s="21"/>
      <c r="D1" s="21"/>
      <c r="E1" s="22"/>
      <c r="F1" s="22"/>
      <c r="G1" s="22"/>
      <c r="H1" s="22"/>
      <c r="I1" s="22"/>
      <c r="J1" s="22"/>
      <c r="K1" s="22"/>
      <c r="L1" s="22"/>
    </row>
    <row r="2" ht="30" customHeight="1" spans="1:12">
      <c r="A2" s="4" t="s">
        <v>1907</v>
      </c>
      <c r="B2" s="23"/>
      <c r="C2" s="23"/>
      <c r="D2" s="23"/>
      <c r="E2" s="23"/>
      <c r="F2" s="23"/>
      <c r="G2" s="23"/>
      <c r="H2" s="23"/>
      <c r="I2" s="23"/>
      <c r="J2" s="23"/>
      <c r="K2" s="23"/>
      <c r="L2" s="23"/>
    </row>
    <row r="3" ht="14.1" customHeight="1" spans="1:12">
      <c r="A3" s="5" t="e">
        <f>CONCATENATE(#REF!,#REF!,#REF!,#REF!,#REF!,#REF!,#REF!)</f>
        <v>#REF!</v>
      </c>
      <c r="B3" s="5"/>
      <c r="C3" s="5"/>
      <c r="D3" s="5"/>
      <c r="E3" s="5"/>
      <c r="F3" s="5"/>
      <c r="G3" s="5"/>
      <c r="H3" s="5"/>
      <c r="I3" s="5"/>
      <c r="J3" s="5"/>
      <c r="K3" s="5"/>
      <c r="L3" s="5"/>
    </row>
    <row r="4" customHeight="1" spans="1:12">
      <c r="A4" s="6" t="e">
        <f>#REF!&amp;#REF!</f>
        <v>#REF!</v>
      </c>
      <c r="L4" s="19" t="s">
        <v>464</v>
      </c>
    </row>
    <row r="5" ht="27.9" customHeight="1" spans="1:12">
      <c r="A5" s="7" t="s">
        <v>465</v>
      </c>
      <c r="B5" s="7" t="s">
        <v>572</v>
      </c>
      <c r="C5" s="7" t="s">
        <v>1853</v>
      </c>
      <c r="D5" s="7" t="s">
        <v>629</v>
      </c>
      <c r="E5" s="50" t="s">
        <v>467</v>
      </c>
      <c r="F5" s="45" t="s">
        <v>1908</v>
      </c>
      <c r="G5" s="45" t="s">
        <v>1909</v>
      </c>
      <c r="H5" s="45" t="s">
        <v>1910</v>
      </c>
      <c r="I5" s="45" t="s">
        <v>1911</v>
      </c>
      <c r="J5" s="9" t="s">
        <v>426</v>
      </c>
      <c r="K5" s="7" t="s">
        <v>427</v>
      </c>
      <c r="L5" s="7" t="s">
        <v>577</v>
      </c>
    </row>
    <row r="6" customHeight="1" spans="1:12">
      <c r="A6" s="10"/>
      <c r="B6" s="82"/>
      <c r="C6" s="11"/>
      <c r="D6" s="11"/>
      <c r="E6" s="86"/>
      <c r="F6" s="26"/>
      <c r="G6" s="26"/>
      <c r="H6" s="87" t="s">
        <v>1912</v>
      </c>
      <c r="I6" s="88"/>
      <c r="J6" s="25"/>
      <c r="K6" s="26"/>
      <c r="L6" s="20"/>
    </row>
    <row r="7" customHeight="1" spans="1:12">
      <c r="A7" s="10"/>
      <c r="B7" s="11"/>
      <c r="C7" s="11"/>
      <c r="D7" s="11"/>
      <c r="E7" s="86"/>
      <c r="F7" s="26"/>
      <c r="G7" s="26"/>
      <c r="H7" s="26"/>
      <c r="I7" s="25"/>
      <c r="J7" s="25"/>
      <c r="K7" s="26"/>
      <c r="L7" s="20"/>
    </row>
    <row r="8" customHeight="1" spans="1:12">
      <c r="A8" s="10"/>
      <c r="B8" s="11"/>
      <c r="C8" s="11"/>
      <c r="D8" s="11"/>
      <c r="E8" s="86"/>
      <c r="F8" s="26"/>
      <c r="G8" s="26"/>
      <c r="H8" s="26"/>
      <c r="I8" s="25"/>
      <c r="J8" s="25"/>
      <c r="K8" s="26"/>
      <c r="L8" s="20"/>
    </row>
    <row r="9" customHeight="1" spans="1:12">
      <c r="A9" s="10"/>
      <c r="B9" s="11"/>
      <c r="C9" s="11"/>
      <c r="D9" s="11"/>
      <c r="E9" s="86"/>
      <c r="F9" s="26"/>
      <c r="G9" s="26"/>
      <c r="H9" s="26"/>
      <c r="I9" s="25"/>
      <c r="J9" s="25"/>
      <c r="K9" s="26"/>
      <c r="L9" s="20"/>
    </row>
    <row r="10" customHeight="1" spans="1:12">
      <c r="A10" s="10"/>
      <c r="B10" s="11"/>
      <c r="C10" s="11"/>
      <c r="D10" s="11"/>
      <c r="E10" s="86"/>
      <c r="F10" s="26"/>
      <c r="G10" s="26"/>
      <c r="H10" s="26"/>
      <c r="I10" s="25"/>
      <c r="J10" s="25"/>
      <c r="K10" s="26"/>
      <c r="L10" s="20"/>
    </row>
    <row r="11" customHeight="1" spans="1:12">
      <c r="A11" s="10"/>
      <c r="B11" s="11"/>
      <c r="C11" s="11"/>
      <c r="D11" s="11"/>
      <c r="E11" s="86"/>
      <c r="F11" s="26"/>
      <c r="G11" s="26"/>
      <c r="H11" s="26"/>
      <c r="I11" s="25"/>
      <c r="J11" s="25"/>
      <c r="K11" s="26"/>
      <c r="L11" s="20"/>
    </row>
    <row r="12" customHeight="1" spans="1:12">
      <c r="A12" s="10"/>
      <c r="B12" s="11"/>
      <c r="C12" s="11"/>
      <c r="D12" s="11"/>
      <c r="E12" s="86"/>
      <c r="F12" s="26"/>
      <c r="G12" s="26"/>
      <c r="H12" s="26"/>
      <c r="I12" s="25"/>
      <c r="J12" s="25"/>
      <c r="K12" s="26"/>
      <c r="L12" s="20"/>
    </row>
    <row r="13" customHeight="1" spans="1:12">
      <c r="A13" s="10"/>
      <c r="B13" s="11"/>
      <c r="C13" s="11"/>
      <c r="D13" s="11"/>
      <c r="E13" s="86"/>
      <c r="F13" s="26"/>
      <c r="G13" s="26"/>
      <c r="H13" s="26"/>
      <c r="I13" s="25"/>
      <c r="J13" s="25"/>
      <c r="K13" s="26"/>
      <c r="L13" s="20"/>
    </row>
    <row r="14" customHeight="1" spans="1:12">
      <c r="A14" s="10"/>
      <c r="B14" s="11"/>
      <c r="C14" s="11"/>
      <c r="D14" s="11"/>
      <c r="E14" s="86"/>
      <c r="F14" s="26"/>
      <c r="G14" s="26"/>
      <c r="H14" s="26"/>
      <c r="I14" s="25"/>
      <c r="J14" s="25"/>
      <c r="K14" s="26"/>
      <c r="L14" s="20"/>
    </row>
    <row r="15" customHeight="1" spans="1:12">
      <c r="A15" s="10"/>
      <c r="B15" s="11"/>
      <c r="C15" s="11"/>
      <c r="D15" s="11"/>
      <c r="E15" s="86"/>
      <c r="F15" s="26"/>
      <c r="G15" s="26"/>
      <c r="H15" s="26"/>
      <c r="I15" s="25"/>
      <c r="J15" s="25"/>
      <c r="K15" s="26"/>
      <c r="L15" s="20"/>
    </row>
    <row r="16" customHeight="1" spans="1:12">
      <c r="A16" s="10"/>
      <c r="B16" s="11"/>
      <c r="C16" s="11"/>
      <c r="D16" s="11"/>
      <c r="E16" s="86"/>
      <c r="F16" s="26"/>
      <c r="G16" s="26"/>
      <c r="H16" s="26"/>
      <c r="I16" s="25"/>
      <c r="J16" s="25"/>
      <c r="K16" s="26"/>
      <c r="L16" s="20"/>
    </row>
    <row r="17" customHeight="1" spans="1:12">
      <c r="A17" s="10"/>
      <c r="B17" s="11"/>
      <c r="C17" s="11"/>
      <c r="D17" s="11"/>
      <c r="E17" s="86"/>
      <c r="F17" s="26"/>
      <c r="G17" s="26"/>
      <c r="H17" s="26"/>
      <c r="I17" s="25"/>
      <c r="J17" s="25"/>
      <c r="K17" s="26"/>
      <c r="L17" s="20"/>
    </row>
    <row r="18" customHeight="1" spans="1:12">
      <c r="A18" s="10"/>
      <c r="B18" s="11"/>
      <c r="C18" s="11"/>
      <c r="D18" s="11"/>
      <c r="E18" s="86"/>
      <c r="F18" s="26"/>
      <c r="G18" s="26"/>
      <c r="H18" s="26"/>
      <c r="I18" s="25"/>
      <c r="J18" s="25"/>
      <c r="K18" s="26"/>
      <c r="L18" s="20"/>
    </row>
    <row r="19" customHeight="1" spans="1:12">
      <c r="A19" s="10"/>
      <c r="B19" s="11"/>
      <c r="C19" s="11"/>
      <c r="D19" s="11"/>
      <c r="E19" s="86"/>
      <c r="F19" s="26"/>
      <c r="G19" s="26"/>
      <c r="H19" s="26"/>
      <c r="I19" s="25"/>
      <c r="J19" s="25"/>
      <c r="K19" s="26"/>
      <c r="L19" s="20"/>
    </row>
    <row r="20" customHeight="1" spans="1:12">
      <c r="A20" s="10"/>
      <c r="B20" s="11"/>
      <c r="C20" s="11"/>
      <c r="D20" s="11"/>
      <c r="E20" s="86"/>
      <c r="F20" s="26"/>
      <c r="G20" s="26"/>
      <c r="H20" s="26"/>
      <c r="I20" s="25"/>
      <c r="J20" s="25"/>
      <c r="K20" s="26"/>
      <c r="L20" s="20"/>
    </row>
    <row r="21" customHeight="1" spans="1:12">
      <c r="A21" s="10"/>
      <c r="B21" s="11"/>
      <c r="C21" s="11"/>
      <c r="D21" s="11"/>
      <c r="E21" s="86"/>
      <c r="F21" s="26"/>
      <c r="G21" s="26"/>
      <c r="H21" s="26"/>
      <c r="I21" s="25"/>
      <c r="J21" s="25"/>
      <c r="K21" s="26"/>
      <c r="L21" s="20"/>
    </row>
    <row r="22" customHeight="1" spans="1:12">
      <c r="A22" s="10"/>
      <c r="B22" s="11"/>
      <c r="C22" s="11"/>
      <c r="D22" s="11"/>
      <c r="E22" s="86"/>
      <c r="F22" s="26"/>
      <c r="G22" s="26"/>
      <c r="H22" s="26"/>
      <c r="I22" s="25"/>
      <c r="J22" s="25"/>
      <c r="K22" s="26"/>
      <c r="L22" s="20"/>
    </row>
    <row r="23" customHeight="1" spans="1:12">
      <c r="A23" s="10"/>
      <c r="B23" s="11"/>
      <c r="C23" s="11"/>
      <c r="D23" s="11"/>
      <c r="E23" s="86"/>
      <c r="F23" s="26"/>
      <c r="G23" s="26"/>
      <c r="H23" s="26"/>
      <c r="I23" s="25"/>
      <c r="J23" s="25"/>
      <c r="K23" s="26"/>
      <c r="L23" s="20"/>
    </row>
    <row r="24" customHeight="1" spans="1:12">
      <c r="A24" s="10"/>
      <c r="B24" s="11"/>
      <c r="C24" s="11"/>
      <c r="D24" s="11"/>
      <c r="E24" s="86"/>
      <c r="F24" s="26"/>
      <c r="G24" s="26"/>
      <c r="H24" s="26"/>
      <c r="I24" s="25"/>
      <c r="J24" s="25"/>
      <c r="K24" s="26"/>
      <c r="L24" s="20"/>
    </row>
    <row r="25" customHeight="1" spans="1:12">
      <c r="A25" s="10"/>
      <c r="B25" s="11"/>
      <c r="C25" s="11"/>
      <c r="D25" s="11"/>
      <c r="E25" s="86"/>
      <c r="F25" s="26"/>
      <c r="G25" s="26"/>
      <c r="H25" s="26"/>
      <c r="I25" s="25"/>
      <c r="J25" s="25"/>
      <c r="K25" s="26"/>
      <c r="L25" s="20"/>
    </row>
    <row r="26" customHeight="1" spans="1:12">
      <c r="A26" s="10"/>
      <c r="B26" s="11"/>
      <c r="C26" s="11"/>
      <c r="D26" s="11"/>
      <c r="E26" s="86"/>
      <c r="F26" s="26"/>
      <c r="G26" s="26"/>
      <c r="H26" s="26"/>
      <c r="I26" s="25"/>
      <c r="J26" s="25"/>
      <c r="K26" s="26"/>
      <c r="L26" s="20"/>
    </row>
    <row r="27" customHeight="1" spans="1:12">
      <c r="A27" s="16" t="s">
        <v>1105</v>
      </c>
      <c r="B27" s="16"/>
      <c r="C27" s="16"/>
      <c r="D27" s="10"/>
      <c r="E27" s="86">
        <f>SUM(E6:E26)</f>
        <v>0</v>
      </c>
      <c r="F27" s="26"/>
      <c r="G27" s="26"/>
      <c r="H27" s="26"/>
      <c r="I27" s="25"/>
      <c r="J27" s="25">
        <f>SUM(J6:J26)</f>
        <v>0</v>
      </c>
      <c r="K27" s="26">
        <f>SUM(K6:K26)</f>
        <v>0</v>
      </c>
      <c r="L27" s="20"/>
    </row>
    <row r="28" customHeight="1" spans="1:11">
      <c r="A28" s="17" t="e">
        <f>#REF!&amp;#REF!</f>
        <v>#REF!</v>
      </c>
      <c r="K28" s="6" t="e">
        <f>"评估人员："&amp;#REF!</f>
        <v>#REF!</v>
      </c>
    </row>
    <row r="29" customHeight="1" spans="1:1">
      <c r="A29" s="17" t="e">
        <f>CONCATENATE(#REF!,#REF!,#REF!,#REF!,#REF!,#REF!,#REF!)</f>
        <v>#REF!</v>
      </c>
    </row>
  </sheetData>
  <mergeCells count="2">
    <mergeCell ref="A2:L2"/>
    <mergeCell ref="A3:L3"/>
  </mergeCells>
  <hyperlinks>
    <hyperlink ref="A1" location="索引目录!D61" display="返回索引页"/>
    <hyperlink ref="B1" location="非流动资产汇总!B21" display="返回"/>
  </hyperlinks>
  <printOptions horizontalCentered="1"/>
  <pageMargins left="0.354166666666667" right="0.354166666666667" top="0.786805555555556" bottom="0.786805555555556" header="0.939583333333333" footer="0.511805555555556"/>
  <pageSetup paperSize="9" scale="73" fitToHeight="0" orientation="landscape"/>
  <headerFooter alignWithMargins="0">
    <oddHeader>&amp;R&amp;"宋体,常规"&amp;10表4-16&amp;"Times New Roman,常规"
&amp;"宋体,常规"共&amp;"Times New Roman,常规"&amp;N&amp;"宋体,常规"页第&amp;"Times New Roman,常规"&amp;P&amp;"宋体,常规"页</oddHeader>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29"/>
  <sheetViews>
    <sheetView workbookViewId="0">
      <selection activeCell="H14" sqref="H14"/>
    </sheetView>
  </sheetViews>
  <sheetFormatPr defaultColWidth="9" defaultRowHeight="15.75" customHeight="1" outlineLevelCol="6"/>
  <cols>
    <col min="1" max="1" width="6.1" customWidth="1"/>
    <col min="2" max="2" width="28.5" customWidth="1"/>
    <col min="3" max="3" width="15.5" customWidth="1" outlineLevel="1"/>
    <col min="4" max="7" width="22.4" customWidth="1"/>
  </cols>
  <sheetData>
    <row r="1" spans="1:7">
      <c r="A1" s="1" t="s">
        <v>421</v>
      </c>
      <c r="B1" s="40" t="s">
        <v>559</v>
      </c>
      <c r="C1" s="3"/>
      <c r="D1" s="3"/>
      <c r="E1" s="3"/>
      <c r="F1" s="3"/>
      <c r="G1" s="3"/>
    </row>
    <row r="2" ht="30" customHeight="1" spans="1:7">
      <c r="A2" s="4" t="s">
        <v>1913</v>
      </c>
      <c r="B2" s="4"/>
      <c r="C2" s="4"/>
      <c r="D2" s="4"/>
      <c r="E2" s="4"/>
      <c r="F2" s="4"/>
      <c r="G2" s="4"/>
    </row>
    <row r="3" ht="14.1" customHeight="1" spans="1:7">
      <c r="A3" s="5" t="e">
        <f>CONCATENATE(#REF!,#REF!,#REF!,#REF!,#REF!,#REF!,#REF!)</f>
        <v>#REF!</v>
      </c>
      <c r="B3" s="5"/>
      <c r="C3" s="5"/>
      <c r="D3" s="5"/>
      <c r="E3" s="5"/>
      <c r="F3" s="5"/>
      <c r="G3" s="5"/>
    </row>
    <row r="4" customHeight="1" spans="1:7">
      <c r="A4" s="6" t="e">
        <f>#REF!&amp;#REF!</f>
        <v>#REF!</v>
      </c>
      <c r="G4" s="19" t="s">
        <v>464</v>
      </c>
    </row>
    <row r="5" ht="27.9" customHeight="1" spans="1:7">
      <c r="A5" s="42" t="s">
        <v>561</v>
      </c>
      <c r="B5" s="42" t="s">
        <v>562</v>
      </c>
      <c r="C5" s="8" t="s">
        <v>467</v>
      </c>
      <c r="D5" s="9" t="s">
        <v>426</v>
      </c>
      <c r="E5" s="7" t="s">
        <v>427</v>
      </c>
      <c r="F5" s="44" t="s">
        <v>563</v>
      </c>
      <c r="G5" s="42" t="s">
        <v>469</v>
      </c>
    </row>
    <row r="6" customHeight="1" spans="1:7">
      <c r="A6" s="46" t="s">
        <v>1914</v>
      </c>
      <c r="B6" s="11" t="s">
        <v>1915</v>
      </c>
      <c r="C6" s="13">
        <f>其他长期资产!E27</f>
        <v>0</v>
      </c>
      <c r="D6" s="15">
        <f>其他长期资产!F27</f>
        <v>0</v>
      </c>
      <c r="E6" s="14">
        <f>其他长期资产!G27</f>
        <v>0</v>
      </c>
      <c r="F6" s="14">
        <f>E6-D6</f>
        <v>0</v>
      </c>
      <c r="G6" s="47" t="str">
        <f>IF(D6=0,"",F6/D6*100)</f>
        <v/>
      </c>
    </row>
    <row r="7" customHeight="1" spans="1:7">
      <c r="A7" s="46" t="s">
        <v>1916</v>
      </c>
      <c r="B7" s="70" t="s">
        <v>1917</v>
      </c>
      <c r="C7" s="13">
        <f>临时设施!F27</f>
        <v>0</v>
      </c>
      <c r="D7" s="15">
        <f>临时设施!G27</f>
        <v>0</v>
      </c>
      <c r="E7" s="14">
        <f>临时设施!H27</f>
        <v>0</v>
      </c>
      <c r="F7" s="14">
        <f>E7-D7</f>
        <v>0</v>
      </c>
      <c r="G7" s="47" t="str">
        <f>IF(D7=0,"",F7/D7*100)</f>
        <v/>
      </c>
    </row>
    <row r="8" customHeight="1" spans="1:7">
      <c r="A8" s="46" t="s">
        <v>1918</v>
      </c>
      <c r="B8" s="70" t="s">
        <v>1919</v>
      </c>
      <c r="C8" s="13">
        <f>特准储备物资!G27</f>
        <v>0</v>
      </c>
      <c r="D8" s="15">
        <f>特准储备物资!J27</f>
        <v>0</v>
      </c>
      <c r="E8" s="14">
        <f>特准储备物资!M27</f>
        <v>0</v>
      </c>
      <c r="F8" s="14">
        <f>E8-D8</f>
        <v>0</v>
      </c>
      <c r="G8" s="47" t="str">
        <f>IF(D8=0,"",F8/D8*100)</f>
        <v/>
      </c>
    </row>
    <row r="9" customHeight="1" spans="1:7">
      <c r="A9" s="10"/>
      <c r="B9" s="11"/>
      <c r="C9" s="13"/>
      <c r="D9" s="15"/>
      <c r="E9" s="14"/>
      <c r="F9" s="14"/>
      <c r="G9" s="14"/>
    </row>
    <row r="10" customHeight="1" spans="1:7">
      <c r="A10" s="10"/>
      <c r="B10" s="11"/>
      <c r="C10" s="13"/>
      <c r="D10" s="15"/>
      <c r="E10" s="14"/>
      <c r="F10" s="14"/>
      <c r="G10" s="14"/>
    </row>
    <row r="11" customHeight="1" spans="1:7">
      <c r="A11" s="10"/>
      <c r="B11" s="11"/>
      <c r="C11" s="13"/>
      <c r="D11" s="15"/>
      <c r="E11" s="14"/>
      <c r="F11" s="14"/>
      <c r="G11" s="14"/>
    </row>
    <row r="12" customHeight="1" spans="1:7">
      <c r="A12" s="10"/>
      <c r="B12" s="11"/>
      <c r="C12" s="13"/>
      <c r="D12" s="15"/>
      <c r="E12" s="14"/>
      <c r="F12" s="14"/>
      <c r="G12" s="14"/>
    </row>
    <row r="13" customHeight="1" spans="1:7">
      <c r="A13" s="10"/>
      <c r="B13" s="11"/>
      <c r="C13" s="13"/>
      <c r="D13" s="15"/>
      <c r="E13" s="14"/>
      <c r="F13" s="14"/>
      <c r="G13" s="14"/>
    </row>
    <row r="14" customHeight="1" spans="1:7">
      <c r="A14" s="10"/>
      <c r="B14" s="11"/>
      <c r="C14" s="13"/>
      <c r="D14" s="15"/>
      <c r="E14" s="14"/>
      <c r="F14" s="14"/>
      <c r="G14" s="14"/>
    </row>
    <row r="15" customHeight="1" spans="1:7">
      <c r="A15" s="10"/>
      <c r="B15" s="11"/>
      <c r="C15" s="13"/>
      <c r="D15" s="15"/>
      <c r="E15" s="14"/>
      <c r="F15" s="14"/>
      <c r="G15" s="14"/>
    </row>
    <row r="16" customHeight="1" spans="1:7">
      <c r="A16" s="10"/>
      <c r="B16" s="11"/>
      <c r="C16" s="13"/>
      <c r="D16" s="15"/>
      <c r="E16" s="14"/>
      <c r="F16" s="14"/>
      <c r="G16" s="14"/>
    </row>
    <row r="17" customHeight="1" spans="1:7">
      <c r="A17" s="10"/>
      <c r="B17" s="11"/>
      <c r="C17" s="13"/>
      <c r="D17" s="15"/>
      <c r="E17" s="14"/>
      <c r="F17" s="14"/>
      <c r="G17" s="14"/>
    </row>
    <row r="18" customHeight="1" spans="1:7">
      <c r="A18" s="10"/>
      <c r="B18" s="11"/>
      <c r="C18" s="13"/>
      <c r="D18" s="15"/>
      <c r="E18" s="14"/>
      <c r="F18" s="14"/>
      <c r="G18" s="14"/>
    </row>
    <row r="19" customHeight="1" spans="1:7">
      <c r="A19" s="10"/>
      <c r="B19" s="11"/>
      <c r="C19" s="13"/>
      <c r="D19" s="15"/>
      <c r="E19" s="14"/>
      <c r="F19" s="14"/>
      <c r="G19" s="14"/>
    </row>
    <row r="20" customHeight="1" spans="1:7">
      <c r="A20" s="10"/>
      <c r="B20" s="11"/>
      <c r="C20" s="13"/>
      <c r="D20" s="15"/>
      <c r="E20" s="14"/>
      <c r="F20" s="14"/>
      <c r="G20" s="14"/>
    </row>
    <row r="21" customHeight="1" spans="1:7">
      <c r="A21" s="10"/>
      <c r="B21" s="11"/>
      <c r="C21" s="13"/>
      <c r="D21" s="15"/>
      <c r="E21" s="14"/>
      <c r="F21" s="14"/>
      <c r="G21" s="14"/>
    </row>
    <row r="22" customHeight="1" spans="1:7">
      <c r="A22" s="10"/>
      <c r="B22" s="11"/>
      <c r="C22" s="13"/>
      <c r="D22" s="15"/>
      <c r="E22" s="14"/>
      <c r="F22" s="14"/>
      <c r="G22" s="14"/>
    </row>
    <row r="23" customHeight="1" spans="1:7">
      <c r="A23" s="10"/>
      <c r="B23" s="11"/>
      <c r="C23" s="13"/>
      <c r="D23" s="15"/>
      <c r="E23" s="14"/>
      <c r="F23" s="14"/>
      <c r="G23" s="14"/>
    </row>
    <row r="24" customHeight="1" spans="1:7">
      <c r="A24" s="10"/>
      <c r="B24" s="11"/>
      <c r="C24" s="13"/>
      <c r="D24" s="15"/>
      <c r="E24" s="14"/>
      <c r="F24" s="14"/>
      <c r="G24" s="14"/>
    </row>
    <row r="25" customHeight="1" spans="1:7">
      <c r="A25" s="10"/>
      <c r="B25" s="11"/>
      <c r="C25" s="13"/>
      <c r="D25" s="15"/>
      <c r="E25" s="14"/>
      <c r="F25" s="14"/>
      <c r="G25" s="14"/>
    </row>
    <row r="26" customHeight="1" spans="1:7">
      <c r="A26" s="10"/>
      <c r="B26" s="11"/>
      <c r="C26" s="13"/>
      <c r="D26" s="15"/>
      <c r="E26" s="14"/>
      <c r="F26" s="14"/>
      <c r="G26" s="14"/>
    </row>
    <row r="27" customHeight="1" spans="1:7">
      <c r="A27" s="46" t="s">
        <v>1013</v>
      </c>
      <c r="B27" s="46" t="s">
        <v>1920</v>
      </c>
      <c r="C27" s="13">
        <f>SUM(C6:C26)</f>
        <v>0</v>
      </c>
      <c r="D27" s="15">
        <f>SUM(D6:D26)</f>
        <v>0</v>
      </c>
      <c r="E27" s="14">
        <f>SUM(E6:E26)</f>
        <v>0</v>
      </c>
      <c r="F27" s="14">
        <f>E27-D27</f>
        <v>0</v>
      </c>
      <c r="G27" s="47" t="str">
        <f>IF(D27=0,"",F27/D27*100)</f>
        <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D62" display="返回索引页"/>
    <hyperlink ref="B1" location="非流动资产汇总!B22" display="返回"/>
    <hyperlink ref="B6" location="其他长期资产!B1" display="其他非流动资产—其他长期资产"/>
    <hyperlink ref="B7" location="临时设施!B1" display="其他非流动资产—临时设施"/>
    <hyperlink ref="B8" location="特准储备物资!B1" display="其他非流动资产—特准储备物资"/>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Roman,常规"4-17
&amp;"宋体,常规"共&amp;"Times New Roman,常规"&amp;N&amp;"宋体,常规"页第&amp;"Times New Roman,常规"&amp;P&amp;"宋体,常规"页</oddHeader>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ols>
    <col min="1" max="1" width="6.1" customWidth="1"/>
    <col min="2" max="2" width="13" customWidth="1" outlineLevel="1"/>
    <col min="3" max="3" width="24" customWidth="1"/>
    <col min="4" max="4" width="14.4" customWidth="1"/>
    <col min="5" max="5" width="15.5" customWidth="1" outlineLevel="1"/>
    <col min="6" max="10" width="15.9" customWidth="1"/>
  </cols>
  <sheetData>
    <row r="1" spans="1:10">
      <c r="A1" s="1" t="s">
        <v>421</v>
      </c>
      <c r="B1" s="2" t="s">
        <v>462</v>
      </c>
      <c r="C1" s="2"/>
      <c r="D1" s="2"/>
      <c r="E1" s="3"/>
      <c r="F1" s="3"/>
      <c r="G1" s="3"/>
      <c r="H1" s="3"/>
      <c r="I1" s="3"/>
      <c r="J1" s="3"/>
    </row>
    <row r="2" ht="36" customHeight="1" spans="1:10">
      <c r="A2" s="4" t="s">
        <v>1921</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42" t="s">
        <v>465</v>
      </c>
      <c r="B5" s="7" t="s">
        <v>572</v>
      </c>
      <c r="C5" s="44" t="s">
        <v>1853</v>
      </c>
      <c r="D5" s="42" t="s">
        <v>1094</v>
      </c>
      <c r="E5" s="8" t="s">
        <v>467</v>
      </c>
      <c r="F5" s="9" t="s">
        <v>426</v>
      </c>
      <c r="G5" s="7" t="s">
        <v>427</v>
      </c>
      <c r="H5" s="53" t="s">
        <v>1843</v>
      </c>
      <c r="I5" s="53" t="s">
        <v>1142</v>
      </c>
      <c r="J5" s="7" t="s">
        <v>577</v>
      </c>
    </row>
    <row r="6" customHeight="1" spans="1:10">
      <c r="A6" s="46"/>
      <c r="B6" s="82"/>
      <c r="C6" s="83"/>
      <c r="D6" s="11"/>
      <c r="E6" s="13"/>
      <c r="F6" s="15"/>
      <c r="G6" s="14"/>
      <c r="H6" s="14">
        <f>G6-F6</f>
        <v>0</v>
      </c>
      <c r="I6" s="14" t="str">
        <f>IF(F6=0,"",H6/F6*100)</f>
        <v/>
      </c>
      <c r="J6" s="20"/>
    </row>
    <row r="7" customHeight="1" spans="1:10">
      <c r="A7" s="46"/>
      <c r="B7" s="11"/>
      <c r="C7" s="83"/>
      <c r="D7" s="11"/>
      <c r="E7" s="13"/>
      <c r="F7" s="15"/>
      <c r="G7" s="14"/>
      <c r="H7" s="14">
        <f t="shared" ref="H7:H27" si="0">G7-F7</f>
        <v>0</v>
      </c>
      <c r="I7" s="14" t="str">
        <f t="shared" ref="I7:I27" si="1">IF(F7=0,"",H7/F7*100)</f>
        <v/>
      </c>
      <c r="J7" s="20"/>
    </row>
    <row r="8" customHeight="1" spans="1:10">
      <c r="A8" s="46"/>
      <c r="B8" s="11"/>
      <c r="C8" s="83"/>
      <c r="D8" s="11"/>
      <c r="E8" s="13"/>
      <c r="F8" s="15"/>
      <c r="G8" s="14"/>
      <c r="H8" s="14">
        <f t="shared" si="0"/>
        <v>0</v>
      </c>
      <c r="I8" s="14" t="str">
        <f t="shared" si="1"/>
        <v/>
      </c>
      <c r="J8" s="20"/>
    </row>
    <row r="9" customHeight="1" spans="1:10">
      <c r="A9" s="10"/>
      <c r="B9" s="11"/>
      <c r="C9" s="83"/>
      <c r="D9" s="11"/>
      <c r="E9" s="13"/>
      <c r="F9" s="15"/>
      <c r="G9" s="14"/>
      <c r="H9" s="14">
        <f t="shared" si="0"/>
        <v>0</v>
      </c>
      <c r="I9" s="14" t="str">
        <f t="shared" si="1"/>
        <v/>
      </c>
      <c r="J9" s="20"/>
    </row>
    <row r="10" customHeight="1" spans="1:10">
      <c r="A10" s="10"/>
      <c r="B10" s="11"/>
      <c r="C10" s="83"/>
      <c r="D10" s="11"/>
      <c r="E10" s="13"/>
      <c r="F10" s="15"/>
      <c r="G10" s="14"/>
      <c r="H10" s="14">
        <f t="shared" si="0"/>
        <v>0</v>
      </c>
      <c r="I10" s="14" t="str">
        <f t="shared" si="1"/>
        <v/>
      </c>
      <c r="J10" s="20"/>
    </row>
    <row r="11" customHeight="1" spans="1:10">
      <c r="A11" s="10"/>
      <c r="B11" s="11"/>
      <c r="C11" s="83"/>
      <c r="D11" s="11"/>
      <c r="E11" s="13"/>
      <c r="F11" s="15"/>
      <c r="G11" s="14"/>
      <c r="H11" s="14">
        <f t="shared" si="0"/>
        <v>0</v>
      </c>
      <c r="I11" s="14" t="str">
        <f t="shared" si="1"/>
        <v/>
      </c>
      <c r="J11" s="20"/>
    </row>
    <row r="12" customHeight="1" spans="1:10">
      <c r="A12" s="10"/>
      <c r="B12" s="11"/>
      <c r="C12" s="83"/>
      <c r="D12" s="11"/>
      <c r="E12" s="13"/>
      <c r="F12" s="15"/>
      <c r="G12" s="14"/>
      <c r="H12" s="14">
        <f t="shared" si="0"/>
        <v>0</v>
      </c>
      <c r="I12" s="14" t="str">
        <f t="shared" si="1"/>
        <v/>
      </c>
      <c r="J12" s="20"/>
    </row>
    <row r="13" customHeight="1" spans="1:10">
      <c r="A13" s="10"/>
      <c r="B13" s="11"/>
      <c r="C13" s="83"/>
      <c r="D13" s="11"/>
      <c r="E13" s="13"/>
      <c r="F13" s="15"/>
      <c r="G13" s="14"/>
      <c r="H13" s="14">
        <f t="shared" si="0"/>
        <v>0</v>
      </c>
      <c r="I13" s="14" t="str">
        <f t="shared" si="1"/>
        <v/>
      </c>
      <c r="J13" s="20"/>
    </row>
    <row r="14" customHeight="1" spans="1:10">
      <c r="A14" s="10"/>
      <c r="B14" s="11"/>
      <c r="C14" s="83"/>
      <c r="D14" s="11"/>
      <c r="E14" s="13"/>
      <c r="F14" s="15"/>
      <c r="G14" s="14"/>
      <c r="H14" s="14">
        <f t="shared" si="0"/>
        <v>0</v>
      </c>
      <c r="I14" s="14" t="str">
        <f t="shared" si="1"/>
        <v/>
      </c>
      <c r="J14" s="20"/>
    </row>
    <row r="15" customHeight="1" spans="1:10">
      <c r="A15" s="10"/>
      <c r="B15" s="11"/>
      <c r="C15" s="83"/>
      <c r="D15" s="11"/>
      <c r="E15" s="13"/>
      <c r="F15" s="15"/>
      <c r="G15" s="14"/>
      <c r="H15" s="14">
        <f t="shared" si="0"/>
        <v>0</v>
      </c>
      <c r="I15" s="14" t="str">
        <f t="shared" si="1"/>
        <v/>
      </c>
      <c r="J15" s="20"/>
    </row>
    <row r="16" customHeight="1" spans="1:10">
      <c r="A16" s="10"/>
      <c r="B16" s="11"/>
      <c r="C16" s="83"/>
      <c r="D16" s="11"/>
      <c r="E16" s="13"/>
      <c r="F16" s="15"/>
      <c r="G16" s="14"/>
      <c r="H16" s="14">
        <f t="shared" si="0"/>
        <v>0</v>
      </c>
      <c r="I16" s="14" t="str">
        <f t="shared" si="1"/>
        <v/>
      </c>
      <c r="J16" s="20"/>
    </row>
    <row r="17" customHeight="1" spans="1:10">
      <c r="A17" s="10"/>
      <c r="B17" s="11"/>
      <c r="C17" s="83"/>
      <c r="D17" s="11"/>
      <c r="E17" s="13"/>
      <c r="F17" s="15"/>
      <c r="G17" s="14"/>
      <c r="H17" s="14">
        <f t="shared" si="0"/>
        <v>0</v>
      </c>
      <c r="I17" s="14" t="str">
        <f t="shared" si="1"/>
        <v/>
      </c>
      <c r="J17" s="20"/>
    </row>
    <row r="18" customHeight="1" spans="1:10">
      <c r="A18" s="10"/>
      <c r="B18" s="11"/>
      <c r="C18" s="83"/>
      <c r="D18" s="11"/>
      <c r="E18" s="13"/>
      <c r="F18" s="15"/>
      <c r="G18" s="14"/>
      <c r="H18" s="14">
        <f t="shared" si="0"/>
        <v>0</v>
      </c>
      <c r="I18" s="14" t="str">
        <f t="shared" si="1"/>
        <v/>
      </c>
      <c r="J18" s="20"/>
    </row>
    <row r="19" customHeight="1" spans="1:10">
      <c r="A19" s="10"/>
      <c r="B19" s="11"/>
      <c r="C19" s="83"/>
      <c r="D19" s="11"/>
      <c r="E19" s="13"/>
      <c r="F19" s="15"/>
      <c r="G19" s="14"/>
      <c r="H19" s="14">
        <f t="shared" si="0"/>
        <v>0</v>
      </c>
      <c r="I19" s="14" t="str">
        <f t="shared" si="1"/>
        <v/>
      </c>
      <c r="J19" s="20"/>
    </row>
    <row r="20" customHeight="1" spans="1:10">
      <c r="A20" s="10"/>
      <c r="B20" s="11"/>
      <c r="C20" s="83"/>
      <c r="D20" s="11"/>
      <c r="E20" s="13"/>
      <c r="F20" s="15"/>
      <c r="G20" s="14"/>
      <c r="H20" s="14">
        <f t="shared" si="0"/>
        <v>0</v>
      </c>
      <c r="I20" s="14" t="str">
        <f t="shared" si="1"/>
        <v/>
      </c>
      <c r="J20" s="20"/>
    </row>
    <row r="21" customHeight="1" spans="1:10">
      <c r="A21" s="10"/>
      <c r="B21" s="11"/>
      <c r="C21" s="83"/>
      <c r="D21" s="11"/>
      <c r="E21" s="13"/>
      <c r="F21" s="15"/>
      <c r="G21" s="14"/>
      <c r="H21" s="14">
        <f t="shared" si="0"/>
        <v>0</v>
      </c>
      <c r="I21" s="14" t="str">
        <f t="shared" si="1"/>
        <v/>
      </c>
      <c r="J21" s="20"/>
    </row>
    <row r="22" customHeight="1" spans="1:10">
      <c r="A22" s="10"/>
      <c r="B22" s="11"/>
      <c r="C22" s="83"/>
      <c r="D22" s="11"/>
      <c r="E22" s="13"/>
      <c r="F22" s="15"/>
      <c r="G22" s="14"/>
      <c r="H22" s="14">
        <f t="shared" si="0"/>
        <v>0</v>
      </c>
      <c r="I22" s="14" t="str">
        <f t="shared" si="1"/>
        <v/>
      </c>
      <c r="J22" s="20"/>
    </row>
    <row r="23" customHeight="1" spans="1:10">
      <c r="A23" s="10"/>
      <c r="B23" s="11"/>
      <c r="C23" s="83"/>
      <c r="D23" s="11"/>
      <c r="E23" s="13"/>
      <c r="F23" s="15"/>
      <c r="G23" s="14"/>
      <c r="H23" s="14">
        <f t="shared" si="0"/>
        <v>0</v>
      </c>
      <c r="I23" s="14" t="str">
        <f t="shared" si="1"/>
        <v/>
      </c>
      <c r="J23" s="20"/>
    </row>
    <row r="24" customHeight="1" spans="1:10">
      <c r="A24" s="10"/>
      <c r="B24" s="11"/>
      <c r="C24" s="83"/>
      <c r="D24" s="11"/>
      <c r="E24" s="13"/>
      <c r="F24" s="15"/>
      <c r="G24" s="14"/>
      <c r="H24" s="14">
        <f t="shared" si="0"/>
        <v>0</v>
      </c>
      <c r="I24" s="14" t="str">
        <f t="shared" si="1"/>
        <v/>
      </c>
      <c r="J24" s="20"/>
    </row>
    <row r="25" customHeight="1" spans="1:10">
      <c r="A25" s="10"/>
      <c r="B25" s="11"/>
      <c r="C25" s="83"/>
      <c r="D25" s="11"/>
      <c r="E25" s="13"/>
      <c r="F25" s="15"/>
      <c r="G25" s="14"/>
      <c r="H25" s="14">
        <f t="shared" si="0"/>
        <v>0</v>
      </c>
      <c r="I25" s="14" t="str">
        <f t="shared" si="1"/>
        <v/>
      </c>
      <c r="J25" s="20"/>
    </row>
    <row r="26" customHeight="1" spans="1:10">
      <c r="A26" s="10"/>
      <c r="B26" s="11"/>
      <c r="C26" s="83"/>
      <c r="D26" s="11"/>
      <c r="E26" s="13"/>
      <c r="F26" s="15"/>
      <c r="G26" s="14"/>
      <c r="H26" s="14">
        <f t="shared" si="0"/>
        <v>0</v>
      </c>
      <c r="I26" s="14" t="str">
        <f t="shared" si="1"/>
        <v/>
      </c>
      <c r="J26" s="20"/>
    </row>
    <row r="27" customHeight="1" spans="1:10">
      <c r="A27" s="16" t="s">
        <v>1105</v>
      </c>
      <c r="B27" s="16"/>
      <c r="C27" s="16"/>
      <c r="D27" s="10"/>
      <c r="E27" s="13">
        <f>SUM(E6:E26)</f>
        <v>0</v>
      </c>
      <c r="F27" s="15">
        <f>SUM(F6:F26)</f>
        <v>0</v>
      </c>
      <c r="G27" s="14">
        <f>SUM(G6:G26)</f>
        <v>0</v>
      </c>
      <c r="H27" s="14">
        <f t="shared" si="0"/>
        <v>0</v>
      </c>
      <c r="I27" s="14" t="str">
        <f t="shared" si="1"/>
        <v/>
      </c>
      <c r="J27" s="20"/>
    </row>
    <row r="28" customHeight="1" spans="1:8">
      <c r="A28" s="17" t="e">
        <f>#REF!&amp;#REF!</f>
        <v>#REF!</v>
      </c>
      <c r="G28" s="6" t="e">
        <f>"评估人员："&amp;#REF!</f>
        <v>#REF!</v>
      </c>
      <c r="H28" s="6"/>
    </row>
    <row r="29" customHeight="1" spans="1:1">
      <c r="A29" s="17" t="e">
        <f>CONCATENATE(#REF!,#REF!,#REF!,#REF!,#REF!,#REF!,#REF!)</f>
        <v>#REF!</v>
      </c>
    </row>
  </sheetData>
  <mergeCells count="2">
    <mergeCell ref="A2:J2"/>
    <mergeCell ref="A3:J3"/>
  </mergeCells>
  <hyperlinks>
    <hyperlink ref="A1" location="索引目录!E62" display="返回索引页"/>
    <hyperlink ref="B1" location="其他非流动资产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Roman,常规"4-17-1
&amp;"宋体,常规"共&amp;"Times New Roman,常规"&amp;N&amp;"宋体,常规"页第&amp;"Times New Roman,常规"&amp;P&amp;"宋体,常规"页</oddHeader>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ols>
    <col min="1" max="1" width="6.1" customWidth="1"/>
    <col min="2" max="2" width="11.4" customWidth="1" outlineLevel="1"/>
    <col min="3" max="3" width="21.1" customWidth="1"/>
    <col min="4" max="4" width="12.5" customWidth="1"/>
    <col min="5" max="5" width="14.9" customWidth="1"/>
    <col min="6" max="6" width="15.5" customWidth="1" outlineLevel="1"/>
    <col min="7" max="8" width="15.5" customWidth="1"/>
    <col min="9" max="11" width="12.5" customWidth="1"/>
  </cols>
  <sheetData>
    <row r="1" spans="1:11">
      <c r="A1" s="1" t="s">
        <v>421</v>
      </c>
      <c r="B1" s="2" t="s">
        <v>462</v>
      </c>
      <c r="C1" s="2"/>
      <c r="D1" s="2"/>
      <c r="E1" s="2"/>
      <c r="F1" s="3"/>
      <c r="G1" s="3"/>
      <c r="H1" s="3"/>
      <c r="I1" s="3"/>
      <c r="J1" s="3"/>
      <c r="K1" s="3"/>
    </row>
    <row r="2" ht="35.4" customHeight="1" spans="1:11">
      <c r="A2" s="4" t="s">
        <v>1922</v>
      </c>
      <c r="B2" s="4"/>
      <c r="C2" s="4"/>
      <c r="D2" s="4"/>
      <c r="E2" s="4"/>
      <c r="F2" s="4"/>
      <c r="G2" s="4"/>
      <c r="H2" s="4"/>
      <c r="I2" s="4"/>
      <c r="J2" s="4"/>
      <c r="K2" s="4"/>
    </row>
    <row r="3" ht="14.1" customHeight="1" spans="1:11">
      <c r="A3" s="5" t="e">
        <f>CONCATENATE(#REF!,#REF!,#REF!,#REF!,#REF!,#REF!,#REF!)</f>
        <v>#REF!</v>
      </c>
      <c r="B3" s="5"/>
      <c r="C3" s="5"/>
      <c r="D3" s="5"/>
      <c r="E3" s="5"/>
      <c r="F3" s="5"/>
      <c r="G3" s="5"/>
      <c r="H3" s="5"/>
      <c r="I3" s="5"/>
      <c r="J3" s="5"/>
      <c r="K3" s="18"/>
    </row>
    <row r="4" customHeight="1" spans="1:11">
      <c r="A4" s="6" t="e">
        <f>#REF!&amp;#REF!</f>
        <v>#REF!</v>
      </c>
      <c r="K4" s="19" t="s">
        <v>464</v>
      </c>
    </row>
    <row r="5" ht="27.9" customHeight="1" spans="1:11">
      <c r="A5" s="42" t="s">
        <v>465</v>
      </c>
      <c r="B5" s="7" t="s">
        <v>572</v>
      </c>
      <c r="C5" s="42" t="s">
        <v>1853</v>
      </c>
      <c r="D5" s="44" t="s">
        <v>1923</v>
      </c>
      <c r="E5" s="42" t="s">
        <v>1904</v>
      </c>
      <c r="F5" s="8" t="s">
        <v>467</v>
      </c>
      <c r="G5" s="9" t="s">
        <v>426</v>
      </c>
      <c r="H5" s="7" t="s">
        <v>427</v>
      </c>
      <c r="I5" s="53" t="s">
        <v>1843</v>
      </c>
      <c r="J5" s="53" t="s">
        <v>1142</v>
      </c>
      <c r="K5" s="7" t="s">
        <v>577</v>
      </c>
    </row>
    <row r="6" customHeight="1" spans="1:11">
      <c r="A6" s="46"/>
      <c r="B6" s="82"/>
      <c r="C6" s="11"/>
      <c r="D6" s="83"/>
      <c r="E6" s="11"/>
      <c r="F6" s="13"/>
      <c r="G6" s="15"/>
      <c r="H6" s="14"/>
      <c r="I6" s="14">
        <f>H6-G6</f>
        <v>0</v>
      </c>
      <c r="J6" s="14" t="str">
        <f>IF(G6=0,"",I6/G6*100)</f>
        <v/>
      </c>
      <c r="K6" s="20"/>
    </row>
    <row r="7" customHeight="1" spans="1:11">
      <c r="A7" s="46"/>
      <c r="B7" s="11"/>
      <c r="C7" s="83"/>
      <c r="D7" s="83"/>
      <c r="E7" s="11"/>
      <c r="F7" s="13"/>
      <c r="G7" s="15"/>
      <c r="H7" s="14"/>
      <c r="I7" s="14">
        <f t="shared" ref="I7:I27" si="0">H7-G7</f>
        <v>0</v>
      </c>
      <c r="J7" s="14" t="str">
        <f t="shared" ref="J7:J27" si="1">IF(G7=0,"",I7/G7*100)</f>
        <v/>
      </c>
      <c r="K7" s="20"/>
    </row>
    <row r="8" customHeight="1" spans="1:11">
      <c r="A8" s="46"/>
      <c r="B8" s="11"/>
      <c r="C8" s="83"/>
      <c r="D8" s="83"/>
      <c r="E8" s="11"/>
      <c r="F8" s="13"/>
      <c r="G8" s="15"/>
      <c r="H8" s="14"/>
      <c r="I8" s="14">
        <f t="shared" si="0"/>
        <v>0</v>
      </c>
      <c r="J8" s="14" t="str">
        <f t="shared" si="1"/>
        <v/>
      </c>
      <c r="K8" s="20"/>
    </row>
    <row r="9" customHeight="1" spans="1:11">
      <c r="A9" s="10"/>
      <c r="B9" s="11"/>
      <c r="C9" s="83"/>
      <c r="D9" s="83"/>
      <c r="E9" s="11"/>
      <c r="F9" s="13"/>
      <c r="G9" s="15"/>
      <c r="H9" s="14"/>
      <c r="I9" s="14">
        <f t="shared" si="0"/>
        <v>0</v>
      </c>
      <c r="J9" s="14" t="str">
        <f t="shared" si="1"/>
        <v/>
      </c>
      <c r="K9" s="20"/>
    </row>
    <row r="10" customHeight="1" spans="1:11">
      <c r="A10" s="10"/>
      <c r="B10" s="11"/>
      <c r="C10" s="83"/>
      <c r="D10" s="83"/>
      <c r="E10" s="11"/>
      <c r="F10" s="13"/>
      <c r="G10" s="15"/>
      <c r="H10" s="14"/>
      <c r="I10" s="14">
        <f t="shared" si="0"/>
        <v>0</v>
      </c>
      <c r="J10" s="14" t="str">
        <f t="shared" si="1"/>
        <v/>
      </c>
      <c r="K10" s="20"/>
    </row>
    <row r="11" customHeight="1" spans="1:11">
      <c r="A11" s="10"/>
      <c r="B11" s="11"/>
      <c r="C11" s="83"/>
      <c r="D11" s="83"/>
      <c r="E11" s="11"/>
      <c r="F11" s="13"/>
      <c r="G11" s="15"/>
      <c r="H11" s="14"/>
      <c r="I11" s="14">
        <f t="shared" si="0"/>
        <v>0</v>
      </c>
      <c r="J11" s="14" t="str">
        <f t="shared" si="1"/>
        <v/>
      </c>
      <c r="K11" s="20"/>
    </row>
    <row r="12" customHeight="1" spans="1:11">
      <c r="A12" s="10"/>
      <c r="B12" s="11"/>
      <c r="C12" s="83"/>
      <c r="D12" s="83"/>
      <c r="E12" s="11"/>
      <c r="F12" s="13"/>
      <c r="G12" s="15"/>
      <c r="H12" s="14"/>
      <c r="I12" s="14">
        <f t="shared" si="0"/>
        <v>0</v>
      </c>
      <c r="J12" s="14" t="str">
        <f t="shared" si="1"/>
        <v/>
      </c>
      <c r="K12" s="20"/>
    </row>
    <row r="13" customHeight="1" spans="1:11">
      <c r="A13" s="10"/>
      <c r="B13" s="11"/>
      <c r="C13" s="83"/>
      <c r="D13" s="83"/>
      <c r="E13" s="11"/>
      <c r="F13" s="13"/>
      <c r="G13" s="15"/>
      <c r="H13" s="14"/>
      <c r="I13" s="14">
        <f t="shared" si="0"/>
        <v>0</v>
      </c>
      <c r="J13" s="14" t="str">
        <f t="shared" si="1"/>
        <v/>
      </c>
      <c r="K13" s="20"/>
    </row>
    <row r="14" customHeight="1" spans="1:11">
      <c r="A14" s="10"/>
      <c r="B14" s="11"/>
      <c r="C14" s="83"/>
      <c r="D14" s="83"/>
      <c r="E14" s="11"/>
      <c r="F14" s="13"/>
      <c r="G14" s="15"/>
      <c r="H14" s="14"/>
      <c r="I14" s="14">
        <f t="shared" si="0"/>
        <v>0</v>
      </c>
      <c r="J14" s="14" t="str">
        <f t="shared" si="1"/>
        <v/>
      </c>
      <c r="K14" s="20"/>
    </row>
    <row r="15" customHeight="1" spans="1:11">
      <c r="A15" s="10"/>
      <c r="B15" s="11"/>
      <c r="C15" s="83"/>
      <c r="D15" s="83"/>
      <c r="E15" s="11"/>
      <c r="F15" s="13"/>
      <c r="G15" s="15"/>
      <c r="H15" s="14"/>
      <c r="I15" s="14">
        <f t="shared" si="0"/>
        <v>0</v>
      </c>
      <c r="J15" s="14" t="str">
        <f t="shared" si="1"/>
        <v/>
      </c>
      <c r="K15" s="20"/>
    </row>
    <row r="16" customHeight="1" spans="1:11">
      <c r="A16" s="10"/>
      <c r="B16" s="11"/>
      <c r="C16" s="83"/>
      <c r="D16" s="83"/>
      <c r="E16" s="11"/>
      <c r="F16" s="13"/>
      <c r="G16" s="15"/>
      <c r="H16" s="14"/>
      <c r="I16" s="14">
        <f t="shared" si="0"/>
        <v>0</v>
      </c>
      <c r="J16" s="14" t="str">
        <f t="shared" si="1"/>
        <v/>
      </c>
      <c r="K16" s="20"/>
    </row>
    <row r="17" customHeight="1" spans="1:11">
      <c r="A17" s="10"/>
      <c r="B17" s="11"/>
      <c r="C17" s="83"/>
      <c r="D17" s="83"/>
      <c r="E17" s="11"/>
      <c r="F17" s="13"/>
      <c r="G17" s="15"/>
      <c r="H17" s="14"/>
      <c r="I17" s="14">
        <f t="shared" si="0"/>
        <v>0</v>
      </c>
      <c r="J17" s="14" t="str">
        <f t="shared" si="1"/>
        <v/>
      </c>
      <c r="K17" s="20"/>
    </row>
    <row r="18" customHeight="1" spans="1:11">
      <c r="A18" s="10"/>
      <c r="B18" s="11"/>
      <c r="C18" s="83"/>
      <c r="D18" s="83"/>
      <c r="E18" s="11"/>
      <c r="F18" s="13"/>
      <c r="G18" s="15"/>
      <c r="H18" s="14"/>
      <c r="I18" s="14">
        <f t="shared" si="0"/>
        <v>0</v>
      </c>
      <c r="J18" s="14" t="str">
        <f t="shared" si="1"/>
        <v/>
      </c>
      <c r="K18" s="20"/>
    </row>
    <row r="19" customHeight="1" spans="1:11">
      <c r="A19" s="10"/>
      <c r="B19" s="11"/>
      <c r="C19" s="83"/>
      <c r="D19" s="83"/>
      <c r="E19" s="11"/>
      <c r="F19" s="13"/>
      <c r="G19" s="15"/>
      <c r="H19" s="14"/>
      <c r="I19" s="14">
        <f t="shared" si="0"/>
        <v>0</v>
      </c>
      <c r="J19" s="14" t="str">
        <f t="shared" si="1"/>
        <v/>
      </c>
      <c r="K19" s="20"/>
    </row>
    <row r="20" customHeight="1" spans="1:11">
      <c r="A20" s="10"/>
      <c r="B20" s="11"/>
      <c r="C20" s="83"/>
      <c r="D20" s="83"/>
      <c r="E20" s="11"/>
      <c r="F20" s="13"/>
      <c r="G20" s="15"/>
      <c r="H20" s="14"/>
      <c r="I20" s="14">
        <f t="shared" si="0"/>
        <v>0</v>
      </c>
      <c r="J20" s="14" t="str">
        <f t="shared" si="1"/>
        <v/>
      </c>
      <c r="K20" s="20"/>
    </row>
    <row r="21" customHeight="1" spans="1:11">
      <c r="A21" s="10"/>
      <c r="B21" s="11"/>
      <c r="C21" s="83"/>
      <c r="D21" s="83"/>
      <c r="E21" s="11"/>
      <c r="F21" s="13"/>
      <c r="G21" s="15"/>
      <c r="H21" s="14"/>
      <c r="I21" s="14">
        <f t="shared" si="0"/>
        <v>0</v>
      </c>
      <c r="J21" s="14" t="str">
        <f t="shared" si="1"/>
        <v/>
      </c>
      <c r="K21" s="20"/>
    </row>
    <row r="22" customHeight="1" spans="1:11">
      <c r="A22" s="10"/>
      <c r="B22" s="11"/>
      <c r="C22" s="83"/>
      <c r="D22" s="83"/>
      <c r="E22" s="11"/>
      <c r="F22" s="13"/>
      <c r="G22" s="15"/>
      <c r="H22" s="14"/>
      <c r="I22" s="14">
        <f t="shared" si="0"/>
        <v>0</v>
      </c>
      <c r="J22" s="14" t="str">
        <f t="shared" si="1"/>
        <v/>
      </c>
      <c r="K22" s="20"/>
    </row>
    <row r="23" customHeight="1" spans="1:11">
      <c r="A23" s="10"/>
      <c r="B23" s="11"/>
      <c r="C23" s="83"/>
      <c r="D23" s="83"/>
      <c r="E23" s="11"/>
      <c r="F23" s="13"/>
      <c r="G23" s="15"/>
      <c r="H23" s="14"/>
      <c r="I23" s="14">
        <f t="shared" si="0"/>
        <v>0</v>
      </c>
      <c r="J23" s="14" t="str">
        <f t="shared" si="1"/>
        <v/>
      </c>
      <c r="K23" s="20"/>
    </row>
    <row r="24" customHeight="1" spans="1:11">
      <c r="A24" s="10"/>
      <c r="B24" s="11"/>
      <c r="C24" s="83"/>
      <c r="D24" s="83"/>
      <c r="E24" s="11"/>
      <c r="F24" s="13"/>
      <c r="G24" s="15"/>
      <c r="H24" s="14"/>
      <c r="I24" s="14">
        <f t="shared" si="0"/>
        <v>0</v>
      </c>
      <c r="J24" s="14" t="str">
        <f t="shared" si="1"/>
        <v/>
      </c>
      <c r="K24" s="20"/>
    </row>
    <row r="25" customHeight="1" spans="1:11">
      <c r="A25" s="10"/>
      <c r="B25" s="11"/>
      <c r="C25" s="83"/>
      <c r="D25" s="83"/>
      <c r="E25" s="11"/>
      <c r="F25" s="13"/>
      <c r="G25" s="15"/>
      <c r="H25" s="14"/>
      <c r="I25" s="14">
        <f t="shared" si="0"/>
        <v>0</v>
      </c>
      <c r="J25" s="14" t="str">
        <f t="shared" si="1"/>
        <v/>
      </c>
      <c r="K25" s="20"/>
    </row>
    <row r="26" customHeight="1" spans="1:11">
      <c r="A26" s="10"/>
      <c r="B26" s="11"/>
      <c r="C26" s="83"/>
      <c r="D26" s="83"/>
      <c r="E26" s="11"/>
      <c r="F26" s="13"/>
      <c r="G26" s="15"/>
      <c r="H26" s="14"/>
      <c r="I26" s="14">
        <f t="shared" si="0"/>
        <v>0</v>
      </c>
      <c r="J26" s="14" t="str">
        <f t="shared" si="1"/>
        <v/>
      </c>
      <c r="K26" s="20"/>
    </row>
    <row r="27" customHeight="1" spans="1:11">
      <c r="A27" s="16" t="s">
        <v>1105</v>
      </c>
      <c r="B27" s="16"/>
      <c r="C27" s="16"/>
      <c r="D27" s="84"/>
      <c r="E27" s="10"/>
      <c r="F27" s="13">
        <f>SUM(F6:F26)</f>
        <v>0</v>
      </c>
      <c r="G27" s="15">
        <f>SUM(G6:G26)</f>
        <v>0</v>
      </c>
      <c r="H27" s="14">
        <f>SUM(H6:H26)</f>
        <v>0</v>
      </c>
      <c r="I27" s="14">
        <f t="shared" si="0"/>
        <v>0</v>
      </c>
      <c r="J27" s="14" t="str">
        <f t="shared" si="1"/>
        <v/>
      </c>
      <c r="K27" s="20"/>
    </row>
    <row r="28" customHeight="1" spans="1:9">
      <c r="A28" s="17" t="e">
        <f>#REF!&amp;#REF!</f>
        <v>#REF!</v>
      </c>
      <c r="H28" s="6" t="e">
        <f>"评估人员："&amp;#REF!</f>
        <v>#REF!</v>
      </c>
      <c r="I28" s="6"/>
    </row>
    <row r="29" customHeight="1" spans="1:1">
      <c r="A29" s="17" t="e">
        <f>CONCATENATE(#REF!,#REF!,#REF!,#REF!,#REF!,#REF!,#REF!)</f>
        <v>#REF!</v>
      </c>
    </row>
  </sheetData>
  <mergeCells count="2">
    <mergeCell ref="A2:K2"/>
    <mergeCell ref="A3:K3"/>
  </mergeCells>
  <hyperlinks>
    <hyperlink ref="A1" location="索引目录!E63" display="返回索引页"/>
    <hyperlink ref="B1" location="其他非流动资产汇总!B7"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Roman,常规"4-17-2
&amp;"宋体,常规"共&amp;"Times New Roman,常规"&amp;N&amp;"宋体,常规"页第&amp;"Times New Roman,常规"&amp;P&amp;"宋体,常规"页</oddHeader>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workbookViewId="0">
      <selection activeCell="H14" sqref="H14"/>
    </sheetView>
  </sheetViews>
  <sheetFormatPr defaultColWidth="9" defaultRowHeight="15.75" customHeight="1"/>
  <cols>
    <col min="1" max="1" width="5.5" customWidth="1"/>
    <col min="2" max="2" width="14.5" customWidth="1" outlineLevel="1"/>
    <col min="3" max="3" width="19" customWidth="1"/>
    <col min="4" max="4" width="5.4" customWidth="1"/>
    <col min="5" max="5" width="7.6" customWidth="1" outlineLevel="1"/>
    <col min="6" max="6" width="9" outlineLevel="1"/>
    <col min="7" max="7" width="14" customWidth="1" outlineLevel="1"/>
    <col min="8" max="8" width="9.5" customWidth="1"/>
    <col min="9" max="9" width="7.5" customWidth="1"/>
    <col min="10" max="10" width="13.1" customWidth="1"/>
    <col min="11" max="11" width="8.1" customWidth="1"/>
    <col min="12" max="12" width="10.5" customWidth="1"/>
    <col min="13" max="13" width="12.5" customWidth="1"/>
    <col min="14" max="14" width="11" customWidth="1"/>
    <col min="15" max="15" width="7" customWidth="1"/>
    <col min="16" max="16" width="13.1" customWidth="1"/>
  </cols>
  <sheetData>
    <row r="1" spans="1:16">
      <c r="A1" s="1" t="s">
        <v>421</v>
      </c>
      <c r="B1" s="2" t="s">
        <v>462</v>
      </c>
      <c r="C1" s="2"/>
      <c r="D1" s="3"/>
      <c r="E1" s="3"/>
      <c r="F1" s="3"/>
      <c r="G1" s="3"/>
      <c r="H1" s="3"/>
      <c r="I1" s="3"/>
      <c r="J1" s="3"/>
      <c r="K1" s="3"/>
      <c r="L1" s="3"/>
      <c r="M1" s="3"/>
      <c r="N1" s="3"/>
      <c r="O1" s="3"/>
      <c r="P1" s="3"/>
    </row>
    <row r="2" ht="30" customHeight="1" spans="1:16">
      <c r="A2" s="4" t="s">
        <v>1924</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18"/>
      <c r="L3" s="18"/>
      <c r="M3" s="18"/>
      <c r="N3" s="18"/>
      <c r="O3" s="18"/>
      <c r="P3" s="18"/>
    </row>
    <row r="4" customHeight="1" spans="1:16">
      <c r="A4" s="6" t="e">
        <f>#REF!&amp;#REF!</f>
        <v>#REF!</v>
      </c>
      <c r="P4" s="19" t="s">
        <v>464</v>
      </c>
    </row>
    <row r="5" ht="27.9" customHeight="1" spans="1:16">
      <c r="A5" s="7" t="s">
        <v>465</v>
      </c>
      <c r="B5" s="65" t="s">
        <v>572</v>
      </c>
      <c r="C5" s="7" t="s">
        <v>701</v>
      </c>
      <c r="D5" s="65" t="s">
        <v>714</v>
      </c>
      <c r="E5" s="7" t="s">
        <v>467</v>
      </c>
      <c r="F5" s="7"/>
      <c r="G5" s="50"/>
      <c r="H5" s="68" t="s">
        <v>426</v>
      </c>
      <c r="I5" s="33"/>
      <c r="J5" s="77"/>
      <c r="K5" s="33" t="s">
        <v>427</v>
      </c>
      <c r="L5" s="33"/>
      <c r="M5" s="34"/>
      <c r="N5" s="7" t="s">
        <v>428</v>
      </c>
      <c r="O5" s="7" t="s">
        <v>469</v>
      </c>
      <c r="P5" s="7" t="s">
        <v>577</v>
      </c>
    </row>
    <row r="6" customHeight="1" spans="1:16">
      <c r="A6" s="7"/>
      <c r="B6" s="66"/>
      <c r="C6" s="7"/>
      <c r="D6" s="66"/>
      <c r="E6" s="7" t="s">
        <v>707</v>
      </c>
      <c r="F6" s="7" t="s">
        <v>708</v>
      </c>
      <c r="G6" s="69" t="s">
        <v>709</v>
      </c>
      <c r="H6" s="7" t="s">
        <v>707</v>
      </c>
      <c r="I6" s="7" t="s">
        <v>708</v>
      </c>
      <c r="J6" s="8" t="s">
        <v>709</v>
      </c>
      <c r="K6" s="35" t="s">
        <v>710</v>
      </c>
      <c r="L6" s="7" t="s">
        <v>708</v>
      </c>
      <c r="M6" s="7" t="s">
        <v>709</v>
      </c>
      <c r="N6" s="7"/>
      <c r="O6" s="7"/>
      <c r="P6" s="7"/>
    </row>
    <row r="7" customHeight="1" spans="1:16">
      <c r="A7" s="46"/>
      <c r="B7" s="70"/>
      <c r="C7" s="71"/>
      <c r="D7" s="72"/>
      <c r="E7" s="39"/>
      <c r="F7" s="14" t="str">
        <f t="shared" ref="F7:F25" si="0">IF(E7=0,"",G7/E7)</f>
        <v/>
      </c>
      <c r="G7" s="73"/>
      <c r="H7" s="74"/>
      <c r="I7" s="14" t="str">
        <f t="shared" ref="I7:I25" si="1">IF(H7=0,"",J7/H7)</f>
        <v/>
      </c>
      <c r="J7" s="78"/>
      <c r="K7" s="79"/>
      <c r="L7" s="14"/>
      <c r="M7" s="14"/>
      <c r="N7" s="14">
        <f>M7-J7</f>
        <v>0</v>
      </c>
      <c r="O7" s="14" t="str">
        <f>IF(J7=0,"",N7/J7*100)</f>
        <v/>
      </c>
      <c r="P7" s="20"/>
    </row>
    <row r="8" customHeight="1" spans="1:16">
      <c r="A8" s="46"/>
      <c r="B8" s="70"/>
      <c r="C8" s="71"/>
      <c r="D8" s="72"/>
      <c r="E8" s="39"/>
      <c r="F8" s="14" t="str">
        <f t="shared" si="0"/>
        <v/>
      </c>
      <c r="G8" s="73"/>
      <c r="H8" s="74"/>
      <c r="I8" s="14" t="str">
        <f t="shared" si="1"/>
        <v/>
      </c>
      <c r="J8" s="78"/>
      <c r="K8" s="79"/>
      <c r="L8" s="14"/>
      <c r="M8" s="14"/>
      <c r="N8" s="14">
        <f t="shared" ref="N8:N27" si="2">M8-J8</f>
        <v>0</v>
      </c>
      <c r="O8" s="14" t="str">
        <f t="shared" ref="O8:O27" si="3">IF(J8=0,"",N8/J8*100)</f>
        <v/>
      </c>
      <c r="P8" s="20"/>
    </row>
    <row r="9" customHeight="1" spans="1:16">
      <c r="A9" s="46"/>
      <c r="B9" s="70"/>
      <c r="C9" s="71"/>
      <c r="D9" s="72"/>
      <c r="E9" s="39"/>
      <c r="F9" s="14" t="str">
        <f t="shared" si="0"/>
        <v/>
      </c>
      <c r="G9" s="73"/>
      <c r="H9" s="74"/>
      <c r="I9" s="14" t="str">
        <f t="shared" si="1"/>
        <v/>
      </c>
      <c r="J9" s="78"/>
      <c r="K9" s="79"/>
      <c r="L9" s="14"/>
      <c r="M9" s="14"/>
      <c r="N9" s="14">
        <f t="shared" si="2"/>
        <v>0</v>
      </c>
      <c r="O9" s="14" t="str">
        <f t="shared" si="3"/>
        <v/>
      </c>
      <c r="P9" s="20"/>
    </row>
    <row r="10" customHeight="1" spans="1:16">
      <c r="A10" s="46"/>
      <c r="B10" s="70"/>
      <c r="C10" s="71"/>
      <c r="D10" s="72"/>
      <c r="E10" s="39"/>
      <c r="F10" s="14" t="str">
        <f t="shared" si="0"/>
        <v/>
      </c>
      <c r="G10" s="73"/>
      <c r="H10" s="74"/>
      <c r="I10" s="14" t="str">
        <f t="shared" si="1"/>
        <v/>
      </c>
      <c r="J10" s="78"/>
      <c r="K10" s="79"/>
      <c r="L10" s="14"/>
      <c r="M10" s="14"/>
      <c r="N10" s="14">
        <f t="shared" si="2"/>
        <v>0</v>
      </c>
      <c r="O10" s="14" t="str">
        <f t="shared" si="3"/>
        <v/>
      </c>
      <c r="P10" s="20"/>
    </row>
    <row r="11" customHeight="1" spans="1:16">
      <c r="A11" s="46"/>
      <c r="B11" s="70"/>
      <c r="C11" s="71"/>
      <c r="D11" s="72"/>
      <c r="E11" s="39"/>
      <c r="F11" s="14" t="str">
        <f t="shared" si="0"/>
        <v/>
      </c>
      <c r="G11" s="73"/>
      <c r="H11" s="74"/>
      <c r="I11" s="14" t="str">
        <f t="shared" si="1"/>
        <v/>
      </c>
      <c r="J11" s="78"/>
      <c r="K11" s="79"/>
      <c r="L11" s="14"/>
      <c r="M11" s="14"/>
      <c r="N11" s="14">
        <f t="shared" si="2"/>
        <v>0</v>
      </c>
      <c r="O11" s="14" t="str">
        <f t="shared" si="3"/>
        <v/>
      </c>
      <c r="P11" s="20"/>
    </row>
    <row r="12" customHeight="1" spans="1:16">
      <c r="A12" s="46"/>
      <c r="B12" s="70"/>
      <c r="C12" s="71"/>
      <c r="D12" s="72"/>
      <c r="E12" s="39"/>
      <c r="F12" s="14" t="str">
        <f t="shared" si="0"/>
        <v/>
      </c>
      <c r="G12" s="73"/>
      <c r="H12" s="74"/>
      <c r="I12" s="14" t="str">
        <f t="shared" si="1"/>
        <v/>
      </c>
      <c r="J12" s="78"/>
      <c r="K12" s="79"/>
      <c r="L12" s="14"/>
      <c r="M12" s="14"/>
      <c r="N12" s="14">
        <f t="shared" si="2"/>
        <v>0</v>
      </c>
      <c r="O12" s="14" t="str">
        <f t="shared" si="3"/>
        <v/>
      </c>
      <c r="P12" s="20"/>
    </row>
    <row r="13" customHeight="1" spans="1:16">
      <c r="A13" s="46"/>
      <c r="B13" s="70"/>
      <c r="C13" s="71"/>
      <c r="D13" s="72"/>
      <c r="E13" s="39"/>
      <c r="F13" s="14" t="str">
        <f t="shared" si="0"/>
        <v/>
      </c>
      <c r="G13" s="73"/>
      <c r="H13" s="74"/>
      <c r="I13" s="14" t="str">
        <f t="shared" si="1"/>
        <v/>
      </c>
      <c r="J13" s="78"/>
      <c r="K13" s="79"/>
      <c r="L13" s="14"/>
      <c r="M13" s="14"/>
      <c r="N13" s="14">
        <f t="shared" si="2"/>
        <v>0</v>
      </c>
      <c r="O13" s="14" t="str">
        <f t="shared" si="3"/>
        <v/>
      </c>
      <c r="P13" s="20"/>
    </row>
    <row r="14" customHeight="1" spans="1:16">
      <c r="A14" s="46"/>
      <c r="B14" s="70"/>
      <c r="C14" s="71"/>
      <c r="D14" s="72"/>
      <c r="E14" s="39"/>
      <c r="F14" s="14" t="str">
        <f t="shared" si="0"/>
        <v/>
      </c>
      <c r="G14" s="73"/>
      <c r="H14" s="74"/>
      <c r="I14" s="14" t="str">
        <f t="shared" si="1"/>
        <v/>
      </c>
      <c r="J14" s="78"/>
      <c r="K14" s="79"/>
      <c r="L14" s="14"/>
      <c r="M14" s="14"/>
      <c r="N14" s="14">
        <f t="shared" si="2"/>
        <v>0</v>
      </c>
      <c r="O14" s="14" t="str">
        <f t="shared" si="3"/>
        <v/>
      </c>
      <c r="P14" s="20"/>
    </row>
    <row r="15" customHeight="1" spans="1:16">
      <c r="A15" s="46"/>
      <c r="B15" s="70"/>
      <c r="C15" s="71"/>
      <c r="D15" s="72"/>
      <c r="E15" s="39"/>
      <c r="F15" s="14" t="str">
        <f t="shared" si="0"/>
        <v/>
      </c>
      <c r="G15" s="73"/>
      <c r="H15" s="74"/>
      <c r="I15" s="14" t="str">
        <f t="shared" si="1"/>
        <v/>
      </c>
      <c r="J15" s="78"/>
      <c r="K15" s="79"/>
      <c r="L15" s="14"/>
      <c r="M15" s="14"/>
      <c r="N15" s="14">
        <f t="shared" si="2"/>
        <v>0</v>
      </c>
      <c r="O15" s="14" t="str">
        <f t="shared" si="3"/>
        <v/>
      </c>
      <c r="P15" s="20"/>
    </row>
    <row r="16" customHeight="1" spans="1:16">
      <c r="A16" s="46"/>
      <c r="B16" s="70"/>
      <c r="C16" s="71"/>
      <c r="D16" s="72"/>
      <c r="E16" s="39"/>
      <c r="F16" s="14" t="str">
        <f t="shared" si="0"/>
        <v/>
      </c>
      <c r="G16" s="73"/>
      <c r="H16" s="74"/>
      <c r="I16" s="14" t="str">
        <f t="shared" si="1"/>
        <v/>
      </c>
      <c r="J16" s="78"/>
      <c r="K16" s="79"/>
      <c r="L16" s="14"/>
      <c r="M16" s="14"/>
      <c r="N16" s="14">
        <f t="shared" si="2"/>
        <v>0</v>
      </c>
      <c r="O16" s="14" t="str">
        <f t="shared" si="3"/>
        <v/>
      </c>
      <c r="P16" s="20"/>
    </row>
    <row r="17" customHeight="1" spans="1:16">
      <c r="A17" s="46"/>
      <c r="B17" s="70"/>
      <c r="C17" s="71"/>
      <c r="D17" s="72"/>
      <c r="E17" s="39"/>
      <c r="F17" s="14" t="str">
        <f t="shared" si="0"/>
        <v/>
      </c>
      <c r="G17" s="73"/>
      <c r="H17" s="74"/>
      <c r="I17" s="14" t="str">
        <f t="shared" si="1"/>
        <v/>
      </c>
      <c r="J17" s="78"/>
      <c r="K17" s="79"/>
      <c r="L17" s="14"/>
      <c r="M17" s="14"/>
      <c r="N17" s="14">
        <f t="shared" si="2"/>
        <v>0</v>
      </c>
      <c r="O17" s="14" t="str">
        <f t="shared" si="3"/>
        <v/>
      </c>
      <c r="P17" s="20"/>
    </row>
    <row r="18" customHeight="1" spans="1:16">
      <c r="A18" s="46"/>
      <c r="B18" s="70"/>
      <c r="C18" s="71"/>
      <c r="D18" s="72"/>
      <c r="E18" s="39"/>
      <c r="F18" s="14" t="str">
        <f t="shared" si="0"/>
        <v/>
      </c>
      <c r="G18" s="73"/>
      <c r="H18" s="74"/>
      <c r="I18" s="14" t="str">
        <f t="shared" si="1"/>
        <v/>
      </c>
      <c r="J18" s="78"/>
      <c r="K18" s="79"/>
      <c r="L18" s="14"/>
      <c r="M18" s="14"/>
      <c r="N18" s="14">
        <f t="shared" si="2"/>
        <v>0</v>
      </c>
      <c r="O18" s="14" t="str">
        <f t="shared" si="3"/>
        <v/>
      </c>
      <c r="P18" s="20"/>
    </row>
    <row r="19" customHeight="1" spans="1:16">
      <c r="A19" s="46"/>
      <c r="B19" s="70"/>
      <c r="C19" s="71"/>
      <c r="D19" s="72"/>
      <c r="E19" s="39"/>
      <c r="F19" s="14" t="str">
        <f t="shared" si="0"/>
        <v/>
      </c>
      <c r="G19" s="73"/>
      <c r="H19" s="74"/>
      <c r="I19" s="14" t="str">
        <f t="shared" si="1"/>
        <v/>
      </c>
      <c r="J19" s="78"/>
      <c r="K19" s="79"/>
      <c r="L19" s="14"/>
      <c r="M19" s="14"/>
      <c r="N19" s="14">
        <f t="shared" si="2"/>
        <v>0</v>
      </c>
      <c r="O19" s="14" t="str">
        <f t="shared" si="3"/>
        <v/>
      </c>
      <c r="P19" s="20"/>
    </row>
    <row r="20" customHeight="1" spans="1:16">
      <c r="A20" s="46"/>
      <c r="B20" s="70"/>
      <c r="C20" s="71"/>
      <c r="D20" s="72"/>
      <c r="E20" s="39"/>
      <c r="F20" s="14" t="str">
        <f t="shared" si="0"/>
        <v/>
      </c>
      <c r="G20" s="73"/>
      <c r="H20" s="74"/>
      <c r="I20" s="14" t="str">
        <f t="shared" si="1"/>
        <v/>
      </c>
      <c r="J20" s="78"/>
      <c r="K20" s="79"/>
      <c r="L20" s="14"/>
      <c r="M20" s="14"/>
      <c r="N20" s="14">
        <f t="shared" si="2"/>
        <v>0</v>
      </c>
      <c r="O20" s="14" t="str">
        <f t="shared" si="3"/>
        <v/>
      </c>
      <c r="P20" s="20"/>
    </row>
    <row r="21" customHeight="1" spans="1:16">
      <c r="A21" s="46"/>
      <c r="B21" s="70"/>
      <c r="C21" s="71"/>
      <c r="D21" s="72"/>
      <c r="E21" s="39"/>
      <c r="F21" s="14" t="str">
        <f t="shared" si="0"/>
        <v/>
      </c>
      <c r="G21" s="73"/>
      <c r="H21" s="74"/>
      <c r="I21" s="14" t="str">
        <f t="shared" si="1"/>
        <v/>
      </c>
      <c r="J21" s="78"/>
      <c r="K21" s="79"/>
      <c r="L21" s="14"/>
      <c r="M21" s="14"/>
      <c r="N21" s="14">
        <f t="shared" si="2"/>
        <v>0</v>
      </c>
      <c r="O21" s="14" t="str">
        <f t="shared" si="3"/>
        <v/>
      </c>
      <c r="P21" s="20"/>
    </row>
    <row r="22" customHeight="1" spans="1:16">
      <c r="A22" s="46"/>
      <c r="B22" s="70"/>
      <c r="C22" s="71"/>
      <c r="D22" s="72"/>
      <c r="E22" s="39"/>
      <c r="F22" s="14" t="str">
        <f t="shared" si="0"/>
        <v/>
      </c>
      <c r="G22" s="73"/>
      <c r="H22" s="74"/>
      <c r="I22" s="14" t="str">
        <f t="shared" si="1"/>
        <v/>
      </c>
      <c r="J22" s="78"/>
      <c r="K22" s="79"/>
      <c r="L22" s="14"/>
      <c r="M22" s="14"/>
      <c r="N22" s="14">
        <f t="shared" si="2"/>
        <v>0</v>
      </c>
      <c r="O22" s="14" t="str">
        <f t="shared" si="3"/>
        <v/>
      </c>
      <c r="P22" s="20"/>
    </row>
    <row r="23" customHeight="1" spans="1:16">
      <c r="A23" s="46"/>
      <c r="B23" s="70"/>
      <c r="C23" s="71"/>
      <c r="D23" s="72"/>
      <c r="E23" s="39"/>
      <c r="F23" s="14" t="str">
        <f t="shared" si="0"/>
        <v/>
      </c>
      <c r="G23" s="73"/>
      <c r="H23" s="74"/>
      <c r="I23" s="14" t="str">
        <f t="shared" si="1"/>
        <v/>
      </c>
      <c r="J23" s="78"/>
      <c r="K23" s="79"/>
      <c r="L23" s="14"/>
      <c r="M23" s="14"/>
      <c r="N23" s="14">
        <f t="shared" si="2"/>
        <v>0</v>
      </c>
      <c r="O23" s="14" t="str">
        <f t="shared" si="3"/>
        <v/>
      </c>
      <c r="P23" s="20"/>
    </row>
    <row r="24" customHeight="1" spans="1:16">
      <c r="A24" s="46"/>
      <c r="B24" s="70"/>
      <c r="C24" s="71"/>
      <c r="D24" s="72"/>
      <c r="E24" s="39"/>
      <c r="F24" s="14" t="str">
        <f t="shared" si="0"/>
        <v/>
      </c>
      <c r="G24" s="73"/>
      <c r="H24" s="74"/>
      <c r="I24" s="14" t="str">
        <f t="shared" si="1"/>
        <v/>
      </c>
      <c r="J24" s="78"/>
      <c r="K24" s="79"/>
      <c r="L24" s="14"/>
      <c r="M24" s="14"/>
      <c r="N24" s="14">
        <f t="shared" si="2"/>
        <v>0</v>
      </c>
      <c r="O24" s="14" t="str">
        <f t="shared" si="3"/>
        <v/>
      </c>
      <c r="P24" s="20"/>
    </row>
    <row r="25" customHeight="1" spans="1:16">
      <c r="A25" s="46"/>
      <c r="B25" s="70"/>
      <c r="C25" s="71"/>
      <c r="D25" s="72"/>
      <c r="E25" s="39"/>
      <c r="F25" s="14" t="str">
        <f t="shared" si="0"/>
        <v/>
      </c>
      <c r="G25" s="73"/>
      <c r="H25" s="74"/>
      <c r="I25" s="14" t="str">
        <f t="shared" si="1"/>
        <v/>
      </c>
      <c r="J25" s="78"/>
      <c r="K25" s="79"/>
      <c r="L25" s="14"/>
      <c r="M25" s="14"/>
      <c r="N25" s="14">
        <f t="shared" si="2"/>
        <v>0</v>
      </c>
      <c r="O25" s="14" t="str">
        <f t="shared" si="3"/>
        <v/>
      </c>
      <c r="P25" s="20"/>
    </row>
    <row r="26" customHeight="1" spans="1:16">
      <c r="A26" s="20"/>
      <c r="B26" s="20"/>
      <c r="C26" s="20"/>
      <c r="D26" s="20"/>
      <c r="E26" s="20"/>
      <c r="F26" s="75"/>
      <c r="G26" s="73"/>
      <c r="H26" s="76"/>
      <c r="I26" s="75"/>
      <c r="J26" s="80"/>
      <c r="K26" s="81"/>
      <c r="L26" s="20"/>
      <c r="M26" s="76"/>
      <c r="N26" s="14">
        <f t="shared" si="2"/>
        <v>0</v>
      </c>
      <c r="O26" s="14" t="str">
        <f t="shared" si="3"/>
        <v/>
      </c>
      <c r="P26" s="20"/>
    </row>
    <row r="27" customHeight="1" spans="1:16">
      <c r="A27" s="16" t="s">
        <v>1105</v>
      </c>
      <c r="B27" s="16"/>
      <c r="C27" s="16"/>
      <c r="D27" s="20"/>
      <c r="E27" s="39"/>
      <c r="F27" s="14"/>
      <c r="G27" s="73">
        <f>SUM(G7:G26)</f>
        <v>0</v>
      </c>
      <c r="H27" s="39"/>
      <c r="I27" s="14"/>
      <c r="J27" s="13">
        <f>SUM(J7:J26)</f>
        <v>0</v>
      </c>
      <c r="K27" s="79"/>
      <c r="L27" s="14"/>
      <c r="M27" s="14">
        <f>SUM(M7:M26)</f>
        <v>0</v>
      </c>
      <c r="N27" s="14">
        <f t="shared" si="2"/>
        <v>0</v>
      </c>
      <c r="O27" s="14" t="str">
        <f t="shared" si="3"/>
        <v/>
      </c>
      <c r="P27" s="20"/>
    </row>
    <row r="28" customHeight="1" spans="1:11">
      <c r="A28" s="17" t="e">
        <f>#REF!&amp;#REF!</f>
        <v>#REF!</v>
      </c>
      <c r="H28" s="6"/>
      <c r="I28" s="6"/>
      <c r="K28" s="6" t="e">
        <f>"评估人员："&amp;#REF!</f>
        <v>#REF!</v>
      </c>
    </row>
    <row r="29" customHeight="1" spans="1:1">
      <c r="A29" s="17" t="e">
        <f>CONCATENATE(#REF!,#REF!,#REF!,#REF!,#REF!,#REF!,#REF!)</f>
        <v>#REF!</v>
      </c>
    </row>
  </sheetData>
  <mergeCells count="12">
    <mergeCell ref="A2:P2"/>
    <mergeCell ref="A3:P3"/>
    <mergeCell ref="E5:G5"/>
    <mergeCell ref="H5:J5"/>
    <mergeCell ref="K5:M5"/>
    <mergeCell ref="A5:A6"/>
    <mergeCell ref="B5:B6"/>
    <mergeCell ref="C5:C6"/>
    <mergeCell ref="D5:D6"/>
    <mergeCell ref="N5:N6"/>
    <mergeCell ref="O5:O6"/>
    <mergeCell ref="P5:P6"/>
  </mergeCells>
  <hyperlinks>
    <hyperlink ref="A1" location="索引目录!E64" display="返回索引页"/>
    <hyperlink ref="B1" location="其他非流动资产汇总!B8" display="返回"/>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Roman,常规"4-17-3
&amp;"宋体,常规"共&amp;"Times New Roman,常规"&amp;N&amp;"宋体,常规"页第&amp;"Times New Roman,常规"&amp;P&amp;"宋体,常规"页</oddHeader>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29"/>
  <sheetViews>
    <sheetView workbookViewId="0">
      <selection activeCell="H14" sqref="H14"/>
    </sheetView>
  </sheetViews>
  <sheetFormatPr defaultColWidth="9" defaultRowHeight="15.75" customHeight="1" outlineLevelCol="7"/>
  <cols>
    <col min="1" max="1" width="6.1" customWidth="1"/>
    <col min="2" max="2" width="28.4" customWidth="1"/>
    <col min="3" max="3" width="19.1" customWidth="1" outlineLevel="1"/>
    <col min="4" max="7" width="22.5" customWidth="1"/>
  </cols>
  <sheetData>
    <row r="1" spans="1:7">
      <c r="A1" s="1" t="s">
        <v>421</v>
      </c>
      <c r="B1" s="40" t="s">
        <v>559</v>
      </c>
      <c r="C1" s="3"/>
      <c r="D1" s="3"/>
      <c r="E1" s="3"/>
      <c r="F1" s="3"/>
      <c r="G1" s="3"/>
    </row>
    <row r="2" ht="36.75" customHeight="1" spans="1:7">
      <c r="A2" s="4" t="s">
        <v>1925</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45" t="s">
        <v>1926</v>
      </c>
    </row>
    <row r="6" customHeight="1" spans="1:8">
      <c r="A6" s="46" t="s">
        <v>1927</v>
      </c>
      <c r="B6" s="20" t="s">
        <v>1928</v>
      </c>
      <c r="C6" s="13">
        <f>短期借款!I27</f>
        <v>0</v>
      </c>
      <c r="D6" s="15">
        <f>短期借款!J27</f>
        <v>0</v>
      </c>
      <c r="E6" s="14">
        <f>短期借款!L27</f>
        <v>0</v>
      </c>
      <c r="F6" s="14">
        <f>E6-D6</f>
        <v>0</v>
      </c>
      <c r="G6" s="47" t="str">
        <f>IF(D6=0,"",F6/D6*100)</f>
        <v/>
      </c>
      <c r="H6" s="48" t="str">
        <f>IF(E6="","",IF(F6=0,"正常","非正常核查原因"))</f>
        <v>正常</v>
      </c>
    </row>
    <row r="7" customHeight="1" spans="1:8">
      <c r="A7" s="46" t="s">
        <v>1929</v>
      </c>
      <c r="B7" s="20" t="s">
        <v>1930</v>
      </c>
      <c r="C7" s="13">
        <f>交易性金融负债!G27</f>
        <v>0</v>
      </c>
      <c r="D7" s="15">
        <f>交易性金融负债!H27</f>
        <v>0</v>
      </c>
      <c r="E7" s="14">
        <f>交易性金融负债!I27</f>
        <v>0</v>
      </c>
      <c r="F7" s="14">
        <f t="shared" ref="F7:F27" si="0">E7-D7</f>
        <v>0</v>
      </c>
      <c r="G7" s="47" t="str">
        <f t="shared" ref="G7:G27" si="1">IF(D7=0,"",F7/D7*100)</f>
        <v/>
      </c>
      <c r="H7" s="48" t="str">
        <f t="shared" ref="H7:H27" si="2">IF(E7="","",IF(F7=0,"正常","非正常核查原因"))</f>
        <v>正常</v>
      </c>
    </row>
    <row r="8" customHeight="1" spans="1:8">
      <c r="A8" s="46" t="s">
        <v>1931</v>
      </c>
      <c r="B8" s="20" t="s">
        <v>1932</v>
      </c>
      <c r="C8" s="13">
        <f>应付票据!G27</f>
        <v>0</v>
      </c>
      <c r="D8" s="15">
        <f>应付票据!H27</f>
        <v>0</v>
      </c>
      <c r="E8" s="14">
        <f>应付票据!I27</f>
        <v>0</v>
      </c>
      <c r="F8" s="14">
        <f t="shared" si="0"/>
        <v>0</v>
      </c>
      <c r="G8" s="47" t="str">
        <f t="shared" si="1"/>
        <v/>
      </c>
      <c r="H8" s="48" t="str">
        <f t="shared" si="2"/>
        <v>正常</v>
      </c>
    </row>
    <row r="9" customHeight="1" spans="1:8">
      <c r="A9" s="46" t="s">
        <v>1933</v>
      </c>
      <c r="B9" s="20" t="s">
        <v>1934</v>
      </c>
      <c r="C9" s="13">
        <f>应付账款!F27</f>
        <v>0</v>
      </c>
      <c r="D9" s="15">
        <f>应付账款!G27</f>
        <v>0</v>
      </c>
      <c r="E9" s="14">
        <f>应付账款!H27</f>
        <v>0</v>
      </c>
      <c r="F9" s="14">
        <f t="shared" si="0"/>
        <v>0</v>
      </c>
      <c r="G9" s="47" t="str">
        <f t="shared" si="1"/>
        <v/>
      </c>
      <c r="H9" s="48" t="str">
        <f t="shared" si="2"/>
        <v>正常</v>
      </c>
    </row>
    <row r="10" customHeight="1" spans="1:8">
      <c r="A10" s="46" t="s">
        <v>1935</v>
      </c>
      <c r="B10" s="20" t="s">
        <v>1936</v>
      </c>
      <c r="C10" s="13">
        <f>预收账款!F27</f>
        <v>0</v>
      </c>
      <c r="D10" s="15">
        <f>预收账款!G27</f>
        <v>0</v>
      </c>
      <c r="E10" s="14">
        <f>预收账款!H27</f>
        <v>0</v>
      </c>
      <c r="F10" s="14">
        <f t="shared" si="0"/>
        <v>0</v>
      </c>
      <c r="G10" s="47" t="str">
        <f t="shared" si="1"/>
        <v/>
      </c>
      <c r="H10" s="48" t="str">
        <f t="shared" si="2"/>
        <v>正常</v>
      </c>
    </row>
    <row r="11" customHeight="1" spans="1:8">
      <c r="A11" s="46" t="s">
        <v>1937</v>
      </c>
      <c r="B11" s="20" t="s">
        <v>1938</v>
      </c>
      <c r="C11" s="13">
        <f>职工薪酬!E27</f>
        <v>0</v>
      </c>
      <c r="D11" s="15">
        <f>职工薪酬!F27</f>
        <v>0</v>
      </c>
      <c r="E11" s="14">
        <f>职工薪酬!G27</f>
        <v>0</v>
      </c>
      <c r="F11" s="14">
        <f t="shared" si="0"/>
        <v>0</v>
      </c>
      <c r="G11" s="47" t="str">
        <f t="shared" si="1"/>
        <v/>
      </c>
      <c r="H11" s="48" t="str">
        <f t="shared" si="2"/>
        <v>正常</v>
      </c>
    </row>
    <row r="12" customHeight="1" spans="1:8">
      <c r="A12" s="46" t="s">
        <v>1939</v>
      </c>
      <c r="B12" s="20" t="s">
        <v>1940</v>
      </c>
      <c r="C12" s="13">
        <f>应交税费!G27</f>
        <v>0</v>
      </c>
      <c r="D12" s="15">
        <f>应交税费!H27</f>
        <v>0</v>
      </c>
      <c r="E12" s="14">
        <f>应交税费!I27</f>
        <v>0</v>
      </c>
      <c r="F12" s="14">
        <f t="shared" si="0"/>
        <v>0</v>
      </c>
      <c r="G12" s="47" t="str">
        <f t="shared" si="1"/>
        <v/>
      </c>
      <c r="H12" s="48" t="str">
        <f t="shared" si="2"/>
        <v>正常</v>
      </c>
    </row>
    <row r="13" customHeight="1" spans="1:8">
      <c r="A13" s="46" t="s">
        <v>1941</v>
      </c>
      <c r="B13" s="20" t="s">
        <v>1942</v>
      </c>
      <c r="C13" s="13">
        <f>应付利息!H27</f>
        <v>0</v>
      </c>
      <c r="D13" s="15">
        <f>应付利息!I27</f>
        <v>0</v>
      </c>
      <c r="E13" s="14">
        <f>应付利息!J27</f>
        <v>0</v>
      </c>
      <c r="F13" s="14">
        <f t="shared" si="0"/>
        <v>0</v>
      </c>
      <c r="G13" s="47" t="str">
        <f t="shared" si="1"/>
        <v/>
      </c>
      <c r="H13" s="48" t="str">
        <f t="shared" si="2"/>
        <v>正常</v>
      </c>
    </row>
    <row r="14" customHeight="1" spans="1:8">
      <c r="A14" s="46" t="s">
        <v>1943</v>
      </c>
      <c r="B14" s="20" t="s">
        <v>1944</v>
      </c>
      <c r="C14" s="13">
        <f>'应付股利（利润）'!F27</f>
        <v>0</v>
      </c>
      <c r="D14" s="15">
        <f>'应付股利（利润）'!G27</f>
        <v>0</v>
      </c>
      <c r="E14" s="14">
        <f>'应付股利（利润）'!H27</f>
        <v>0</v>
      </c>
      <c r="F14" s="14">
        <f t="shared" si="0"/>
        <v>0</v>
      </c>
      <c r="G14" s="47" t="str">
        <f t="shared" si="1"/>
        <v/>
      </c>
      <c r="H14" s="48" t="str">
        <f t="shared" si="2"/>
        <v>正常</v>
      </c>
    </row>
    <row r="15" customHeight="1" spans="1:8">
      <c r="A15" s="46" t="s">
        <v>1945</v>
      </c>
      <c r="B15" s="20" t="s">
        <v>1946</v>
      </c>
      <c r="C15" s="13">
        <f>其他应付款!F27</f>
        <v>0</v>
      </c>
      <c r="D15" s="15">
        <f>其他应付款!G27</f>
        <v>0</v>
      </c>
      <c r="E15" s="14">
        <f>其他应付款!H27</f>
        <v>0</v>
      </c>
      <c r="F15" s="14">
        <f t="shared" si="0"/>
        <v>0</v>
      </c>
      <c r="G15" s="47" t="str">
        <f t="shared" si="1"/>
        <v/>
      </c>
      <c r="H15" s="48" t="str">
        <f t="shared" si="2"/>
        <v>正常</v>
      </c>
    </row>
    <row r="16" customHeight="1" spans="1:8">
      <c r="A16" s="46" t="s">
        <v>1947</v>
      </c>
      <c r="B16" s="20" t="s">
        <v>1948</v>
      </c>
      <c r="C16" s="13">
        <f>一年到期非流动负债!I27</f>
        <v>0</v>
      </c>
      <c r="D16" s="15">
        <f>一年到期非流动负债!J27</f>
        <v>0</v>
      </c>
      <c r="E16" s="14">
        <f>一年到期非流动负债!L27</f>
        <v>0</v>
      </c>
      <c r="F16" s="14">
        <f t="shared" si="0"/>
        <v>0</v>
      </c>
      <c r="G16" s="47" t="str">
        <f t="shared" si="1"/>
        <v/>
      </c>
      <c r="H16" s="48" t="str">
        <f t="shared" si="2"/>
        <v>正常</v>
      </c>
    </row>
    <row r="17" customHeight="1" spans="1:8">
      <c r="A17" s="46" t="s">
        <v>1949</v>
      </c>
      <c r="B17" s="20" t="s">
        <v>1950</v>
      </c>
      <c r="C17" s="13">
        <f>其他流动负债!F27</f>
        <v>0</v>
      </c>
      <c r="D17" s="15">
        <f>其他流动负债!G27</f>
        <v>0</v>
      </c>
      <c r="E17" s="14">
        <f>其他流动负债!H27</f>
        <v>0</v>
      </c>
      <c r="F17" s="14">
        <f t="shared" si="0"/>
        <v>0</v>
      </c>
      <c r="G17" s="47" t="str">
        <f t="shared" si="1"/>
        <v/>
      </c>
      <c r="H17" s="48" t="str">
        <f t="shared" si="2"/>
        <v>正常</v>
      </c>
    </row>
    <row r="18" customHeight="1" spans="1:8">
      <c r="A18" s="10"/>
      <c r="B18" s="20"/>
      <c r="C18" s="13"/>
      <c r="D18" s="15"/>
      <c r="E18" s="14"/>
      <c r="F18" s="14"/>
      <c r="G18" s="47"/>
      <c r="H18" s="48" t="str">
        <f t="shared" si="2"/>
        <v/>
      </c>
    </row>
    <row r="19" customHeight="1" spans="1:8">
      <c r="A19" s="10"/>
      <c r="B19" s="20"/>
      <c r="C19" s="13"/>
      <c r="D19" s="15"/>
      <c r="E19" s="14"/>
      <c r="F19" s="14"/>
      <c r="G19" s="47"/>
      <c r="H19" s="48" t="str">
        <f t="shared" si="2"/>
        <v/>
      </c>
    </row>
    <row r="20" customHeight="1" spans="1:8">
      <c r="A20" s="10"/>
      <c r="B20" s="20"/>
      <c r="C20" s="13"/>
      <c r="D20" s="15"/>
      <c r="E20" s="14"/>
      <c r="F20" s="14"/>
      <c r="G20" s="47"/>
      <c r="H20" s="48" t="str">
        <f t="shared" si="2"/>
        <v/>
      </c>
    </row>
    <row r="21" customHeight="1" spans="1:8">
      <c r="A21" s="10"/>
      <c r="B21" s="20"/>
      <c r="C21" s="13"/>
      <c r="D21" s="15"/>
      <c r="E21" s="14"/>
      <c r="F21" s="14"/>
      <c r="G21" s="47"/>
      <c r="H21" s="48" t="str">
        <f t="shared" si="2"/>
        <v/>
      </c>
    </row>
    <row r="22" customHeight="1" spans="1:8">
      <c r="A22" s="10"/>
      <c r="B22" s="20"/>
      <c r="C22" s="13"/>
      <c r="D22" s="15"/>
      <c r="E22" s="14"/>
      <c r="F22" s="14"/>
      <c r="G22" s="47"/>
      <c r="H22" s="48" t="str">
        <f t="shared" si="2"/>
        <v/>
      </c>
    </row>
    <row r="23" customHeight="1" spans="1:8">
      <c r="A23" s="10"/>
      <c r="B23" s="20"/>
      <c r="C23" s="13"/>
      <c r="D23" s="15"/>
      <c r="E23" s="14"/>
      <c r="F23" s="14"/>
      <c r="G23" s="47"/>
      <c r="H23" s="48" t="str">
        <f t="shared" si="2"/>
        <v/>
      </c>
    </row>
    <row r="24" customHeight="1" spans="1:8">
      <c r="A24" s="10"/>
      <c r="B24" s="20"/>
      <c r="C24" s="13"/>
      <c r="D24" s="15"/>
      <c r="E24" s="14"/>
      <c r="F24" s="14"/>
      <c r="G24" s="47"/>
      <c r="H24" s="48" t="str">
        <f t="shared" si="2"/>
        <v/>
      </c>
    </row>
    <row r="25" customHeight="1" spans="1:8">
      <c r="A25" s="46"/>
      <c r="B25" s="49"/>
      <c r="C25" s="13"/>
      <c r="D25" s="15"/>
      <c r="E25" s="14"/>
      <c r="F25" s="14"/>
      <c r="G25" s="47"/>
      <c r="H25" s="48" t="str">
        <f t="shared" si="2"/>
        <v/>
      </c>
    </row>
    <row r="26" customHeight="1" spans="1:8">
      <c r="A26" s="46"/>
      <c r="B26" s="49"/>
      <c r="C26" s="13"/>
      <c r="D26" s="15"/>
      <c r="E26" s="14"/>
      <c r="F26" s="14"/>
      <c r="G26" s="47"/>
      <c r="H26" s="48" t="str">
        <f t="shared" si="2"/>
        <v/>
      </c>
    </row>
    <row r="27" customHeight="1" spans="1:8">
      <c r="A27" s="46" t="s">
        <v>1442</v>
      </c>
      <c r="B27" s="46" t="s">
        <v>1951</v>
      </c>
      <c r="C27" s="13">
        <f>SUM(C6:C26)</f>
        <v>0</v>
      </c>
      <c r="D27" s="15">
        <f>SUM(D6:D26)</f>
        <v>0</v>
      </c>
      <c r="E27" s="14">
        <f>SUM(E6:E26)</f>
        <v>0</v>
      </c>
      <c r="F27" s="14">
        <f t="shared" si="0"/>
        <v>0</v>
      </c>
      <c r="G27" s="47" t="str">
        <f t="shared" si="1"/>
        <v/>
      </c>
      <c r="H27" s="48" t="str">
        <f t="shared" si="2"/>
        <v>正常</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G6" display="返回索引页"/>
    <hyperlink ref="B1" location="分类汇总!B37" display="返回"/>
    <hyperlink ref="B14" location="'应付股利（利润）'!B1" display="应付股利（应付利润）"/>
    <hyperlink ref="B6" location="短期借款!B1" display="短期借款"/>
    <hyperlink ref="B7" location="交易性金融负债!B1" display="交易性金融负债"/>
    <hyperlink ref="B8" location="应付票据!B1" display="应付票据"/>
    <hyperlink ref="B9" location="应付账款!B1" display="应付账款"/>
    <hyperlink ref="B10" location="预收账款!B1" display="预收款项"/>
    <hyperlink ref="B11" location="职工薪酬!B1" display="应付职工薪酬"/>
    <hyperlink ref="B12" location="应交税费!B1" display="应交税费"/>
    <hyperlink ref="B13" location="应付利息!B1" display="应付利息"/>
    <hyperlink ref="B15" location="其他应付款!B1" display="其他应付款"/>
    <hyperlink ref="B16" location="一年到期非流动负债!B1" display="一年内到期的非流动负债"/>
    <hyperlink ref="B17" location="其他流动负债!B1" display="其他流动负债"/>
  </hyperlinks>
  <printOptions horizontalCentered="1"/>
  <pageMargins left="0.354166666666667" right="0.354166666666667" top="0.786805555555556" bottom="0.786805555555556" header="1.02361111111111" footer="0.511805555555556"/>
  <pageSetup paperSize="9" scale="91" fitToHeight="0" orientation="landscape"/>
  <headerFooter alignWithMargins="0">
    <oddHeader>&amp;R&amp;"宋体,常规"&amp;10表&amp;"Times New Roman,常规"5
&amp;"宋体,常规"共&amp;"Times New Roman,常规"&amp;N&amp;"宋体,常规"页第&amp;"Times New Roman,常规"&amp;P&amp;"宋体,常规"页</oddHeader>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8.1" customWidth="1"/>
    <col min="4" max="7" width="8.5" customWidth="1"/>
    <col min="8" max="8" width="14.4" customWidth="1"/>
    <col min="9" max="9" width="12.4" customWidth="1" outlineLevel="1"/>
    <col min="10" max="10" width="14.6" customWidth="1"/>
    <col min="11" max="11" width="8.6" customWidth="1"/>
    <col min="12" max="12" width="13.6" customWidth="1"/>
    <col min="13" max="13" width="12.4" customWidth="1"/>
  </cols>
  <sheetData>
    <row r="1" spans="1:13">
      <c r="A1" s="1" t="s">
        <v>421</v>
      </c>
      <c r="B1" s="2" t="s">
        <v>462</v>
      </c>
      <c r="C1" s="2"/>
      <c r="D1" s="3"/>
      <c r="E1" s="3"/>
      <c r="F1" s="3"/>
      <c r="G1" s="3"/>
      <c r="H1" s="3"/>
      <c r="I1" s="3"/>
      <c r="J1" s="3"/>
      <c r="K1" s="3"/>
      <c r="L1" s="3"/>
      <c r="M1" s="3"/>
    </row>
    <row r="2" ht="30" customHeight="1" spans="1:13">
      <c r="A2" s="4" t="s">
        <v>1952</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18"/>
      <c r="K3" s="18"/>
      <c r="L3" s="18"/>
      <c r="M3" s="18"/>
    </row>
    <row r="4" customHeight="1" spans="1:13">
      <c r="A4" s="6" t="e">
        <f>#REF!&amp;#REF!</f>
        <v>#REF!</v>
      </c>
      <c r="M4" s="19" t="s">
        <v>464</v>
      </c>
    </row>
    <row r="5" ht="27.9" customHeight="1" spans="1:13">
      <c r="A5" s="7" t="s">
        <v>465</v>
      </c>
      <c r="B5" s="7" t="s">
        <v>572</v>
      </c>
      <c r="C5" s="7" t="s">
        <v>1953</v>
      </c>
      <c r="D5" s="7" t="s">
        <v>629</v>
      </c>
      <c r="E5" s="7" t="s">
        <v>974</v>
      </c>
      <c r="F5" s="7" t="s">
        <v>1954</v>
      </c>
      <c r="G5" s="7" t="s">
        <v>574</v>
      </c>
      <c r="H5" s="7" t="s">
        <v>1955</v>
      </c>
      <c r="I5" s="8" t="s">
        <v>467</v>
      </c>
      <c r="J5" s="9" t="s">
        <v>426</v>
      </c>
      <c r="K5" s="53" t="s">
        <v>1956</v>
      </c>
      <c r="L5" s="7" t="s">
        <v>427</v>
      </c>
      <c r="M5" s="7" t="s">
        <v>577</v>
      </c>
    </row>
    <row r="6" customHeight="1" spans="1:13">
      <c r="A6" s="10"/>
      <c r="B6" s="36"/>
      <c r="C6" s="11"/>
      <c r="D6" s="12"/>
      <c r="E6" s="12"/>
      <c r="F6" s="12"/>
      <c r="G6" s="10"/>
      <c r="H6" s="14"/>
      <c r="I6" s="13"/>
      <c r="J6" s="15"/>
      <c r="K6" s="39"/>
      <c r="L6" s="14"/>
      <c r="M6" s="20"/>
    </row>
    <row r="7" customHeight="1" spans="1:13">
      <c r="A7" s="10"/>
      <c r="B7" s="11"/>
      <c r="C7" s="11"/>
      <c r="D7" s="12"/>
      <c r="E7" s="12"/>
      <c r="F7" s="10"/>
      <c r="G7" s="10"/>
      <c r="H7" s="14"/>
      <c r="I7" s="13"/>
      <c r="J7" s="15"/>
      <c r="K7" s="39"/>
      <c r="L7" s="14"/>
      <c r="M7" s="20"/>
    </row>
    <row r="8" customHeight="1" spans="1:13">
      <c r="A8" s="10"/>
      <c r="B8" s="11"/>
      <c r="C8" s="11"/>
      <c r="D8" s="12"/>
      <c r="E8" s="12"/>
      <c r="F8" s="10"/>
      <c r="G8" s="10"/>
      <c r="H8" s="14"/>
      <c r="I8" s="13"/>
      <c r="J8" s="15"/>
      <c r="K8" s="39"/>
      <c r="L8" s="14"/>
      <c r="M8" s="20"/>
    </row>
    <row r="9" customHeight="1" spans="1:13">
      <c r="A9" s="10"/>
      <c r="B9" s="11"/>
      <c r="C9" s="11"/>
      <c r="D9" s="12"/>
      <c r="E9" s="12"/>
      <c r="F9" s="10"/>
      <c r="G9" s="10"/>
      <c r="H9" s="14"/>
      <c r="I9" s="13"/>
      <c r="J9" s="15"/>
      <c r="K9" s="39"/>
      <c r="L9" s="14"/>
      <c r="M9" s="20"/>
    </row>
    <row r="10" customHeight="1" spans="1:13">
      <c r="A10" s="10"/>
      <c r="B10" s="11"/>
      <c r="C10" s="11"/>
      <c r="D10" s="12"/>
      <c r="E10" s="12"/>
      <c r="F10" s="10"/>
      <c r="G10" s="10"/>
      <c r="H10" s="14"/>
      <c r="I10" s="13"/>
      <c r="J10" s="15"/>
      <c r="K10" s="39"/>
      <c r="L10" s="14"/>
      <c r="M10" s="20"/>
    </row>
    <row r="11" customHeight="1" spans="1:13">
      <c r="A11" s="10"/>
      <c r="B11" s="11"/>
      <c r="C11" s="11"/>
      <c r="D11" s="12"/>
      <c r="E11" s="12"/>
      <c r="F11" s="10"/>
      <c r="G11" s="10"/>
      <c r="H11" s="14"/>
      <c r="I11" s="13"/>
      <c r="J11" s="15"/>
      <c r="K11" s="39"/>
      <c r="L11" s="14"/>
      <c r="M11" s="20"/>
    </row>
    <row r="12" customHeight="1" spans="1:13">
      <c r="A12" s="10"/>
      <c r="B12" s="11"/>
      <c r="C12" s="11"/>
      <c r="D12" s="12"/>
      <c r="E12" s="12"/>
      <c r="F12" s="10"/>
      <c r="G12" s="10"/>
      <c r="H12" s="14"/>
      <c r="I12" s="13"/>
      <c r="J12" s="15"/>
      <c r="K12" s="39"/>
      <c r="L12" s="14"/>
      <c r="M12" s="20"/>
    </row>
    <row r="13" customHeight="1" spans="1:13">
      <c r="A13" s="10"/>
      <c r="B13" s="11"/>
      <c r="C13" s="11"/>
      <c r="D13" s="12"/>
      <c r="E13" s="12"/>
      <c r="F13" s="10"/>
      <c r="G13" s="10"/>
      <c r="H13" s="14"/>
      <c r="I13" s="13"/>
      <c r="J13" s="15"/>
      <c r="K13" s="39"/>
      <c r="L13" s="14"/>
      <c r="M13" s="20"/>
    </row>
    <row r="14" customHeight="1" spans="1:13">
      <c r="A14" s="10"/>
      <c r="B14" s="11"/>
      <c r="C14" s="11"/>
      <c r="D14" s="12"/>
      <c r="E14" s="12"/>
      <c r="F14" s="10"/>
      <c r="G14" s="10"/>
      <c r="H14" s="14"/>
      <c r="I14" s="13"/>
      <c r="J14" s="15"/>
      <c r="K14" s="39"/>
      <c r="L14" s="14"/>
      <c r="M14" s="20"/>
    </row>
    <row r="15" customHeight="1" spans="1:13">
      <c r="A15" s="10"/>
      <c r="B15" s="11"/>
      <c r="C15" s="11"/>
      <c r="D15" s="12"/>
      <c r="E15" s="12"/>
      <c r="F15" s="10"/>
      <c r="G15" s="10"/>
      <c r="H15" s="14"/>
      <c r="I15" s="13"/>
      <c r="J15" s="15"/>
      <c r="K15" s="39"/>
      <c r="L15" s="14"/>
      <c r="M15" s="20"/>
    </row>
    <row r="16" customHeight="1" spans="1:13">
      <c r="A16" s="10"/>
      <c r="B16" s="11"/>
      <c r="C16" s="11"/>
      <c r="D16" s="12"/>
      <c r="E16" s="12"/>
      <c r="F16" s="10"/>
      <c r="G16" s="10"/>
      <c r="H16" s="14"/>
      <c r="I16" s="13"/>
      <c r="J16" s="15"/>
      <c r="K16" s="39"/>
      <c r="L16" s="14"/>
      <c r="M16" s="20"/>
    </row>
    <row r="17" customHeight="1" spans="1:13">
      <c r="A17" s="10"/>
      <c r="B17" s="11"/>
      <c r="C17" s="11"/>
      <c r="D17" s="12"/>
      <c r="E17" s="12"/>
      <c r="F17" s="10"/>
      <c r="G17" s="10"/>
      <c r="H17" s="14"/>
      <c r="I17" s="13"/>
      <c r="J17" s="15"/>
      <c r="K17" s="39"/>
      <c r="L17" s="14"/>
      <c r="M17" s="20"/>
    </row>
    <row r="18" customHeight="1" spans="1:13">
      <c r="A18" s="10"/>
      <c r="B18" s="11"/>
      <c r="C18" s="11"/>
      <c r="D18" s="12"/>
      <c r="E18" s="12"/>
      <c r="F18" s="10"/>
      <c r="G18" s="10"/>
      <c r="H18" s="14"/>
      <c r="I18" s="13"/>
      <c r="J18" s="15"/>
      <c r="K18" s="39"/>
      <c r="L18" s="14"/>
      <c r="M18" s="20"/>
    </row>
    <row r="19" customHeight="1" spans="1:13">
      <c r="A19" s="10"/>
      <c r="B19" s="11"/>
      <c r="C19" s="11"/>
      <c r="D19" s="12"/>
      <c r="E19" s="12"/>
      <c r="F19" s="10"/>
      <c r="G19" s="10"/>
      <c r="H19" s="14"/>
      <c r="I19" s="13"/>
      <c r="J19" s="15"/>
      <c r="K19" s="39"/>
      <c r="L19" s="14"/>
      <c r="M19" s="20"/>
    </row>
    <row r="20" customHeight="1" spans="1:13">
      <c r="A20" s="10"/>
      <c r="B20" s="11"/>
      <c r="C20" s="11"/>
      <c r="D20" s="12"/>
      <c r="E20" s="12"/>
      <c r="F20" s="10"/>
      <c r="G20" s="10"/>
      <c r="H20" s="14"/>
      <c r="I20" s="13"/>
      <c r="J20" s="15"/>
      <c r="K20" s="39"/>
      <c r="L20" s="14"/>
      <c r="M20" s="20"/>
    </row>
    <row r="21" customHeight="1" spans="1:13">
      <c r="A21" s="10"/>
      <c r="B21" s="11"/>
      <c r="C21" s="11"/>
      <c r="D21" s="12"/>
      <c r="E21" s="12"/>
      <c r="F21" s="10"/>
      <c r="G21" s="10"/>
      <c r="H21" s="14"/>
      <c r="I21" s="13"/>
      <c r="J21" s="15"/>
      <c r="K21" s="39"/>
      <c r="L21" s="14"/>
      <c r="M21" s="20"/>
    </row>
    <row r="22" customHeight="1" spans="1:13">
      <c r="A22" s="10"/>
      <c r="B22" s="11"/>
      <c r="C22" s="11"/>
      <c r="D22" s="12"/>
      <c r="E22" s="12"/>
      <c r="F22" s="10"/>
      <c r="G22" s="10"/>
      <c r="H22" s="14"/>
      <c r="I22" s="13"/>
      <c r="J22" s="15"/>
      <c r="K22" s="39"/>
      <c r="L22" s="14"/>
      <c r="M22" s="20"/>
    </row>
    <row r="23" customHeight="1" spans="1:13">
      <c r="A23" s="10"/>
      <c r="B23" s="11"/>
      <c r="C23" s="11"/>
      <c r="D23" s="12"/>
      <c r="E23" s="12"/>
      <c r="F23" s="10"/>
      <c r="G23" s="10"/>
      <c r="H23" s="14"/>
      <c r="I23" s="13"/>
      <c r="J23" s="15"/>
      <c r="K23" s="39"/>
      <c r="L23" s="14"/>
      <c r="M23" s="20"/>
    </row>
    <row r="24" customHeight="1" spans="1:13">
      <c r="A24" s="10"/>
      <c r="B24" s="11"/>
      <c r="C24" s="11"/>
      <c r="D24" s="12"/>
      <c r="E24" s="12"/>
      <c r="F24" s="10"/>
      <c r="G24" s="10"/>
      <c r="H24" s="14"/>
      <c r="I24" s="13"/>
      <c r="J24" s="15"/>
      <c r="K24" s="39"/>
      <c r="L24" s="14"/>
      <c r="M24" s="20"/>
    </row>
    <row r="25" customHeight="1" spans="1:13">
      <c r="A25" s="10"/>
      <c r="B25" s="11"/>
      <c r="C25" s="11"/>
      <c r="D25" s="12"/>
      <c r="E25" s="12"/>
      <c r="F25" s="10"/>
      <c r="G25" s="10"/>
      <c r="H25" s="14"/>
      <c r="I25" s="13"/>
      <c r="J25" s="15"/>
      <c r="K25" s="39"/>
      <c r="L25" s="14"/>
      <c r="M25" s="20"/>
    </row>
    <row r="26" customHeight="1" spans="1:13">
      <c r="A26" s="10"/>
      <c r="B26" s="11"/>
      <c r="C26" s="11"/>
      <c r="D26" s="12"/>
      <c r="E26" s="12"/>
      <c r="F26" s="10"/>
      <c r="G26" s="10"/>
      <c r="H26" s="14"/>
      <c r="I26" s="13"/>
      <c r="J26" s="15"/>
      <c r="K26" s="39"/>
      <c r="L26" s="14"/>
      <c r="M26" s="20"/>
    </row>
    <row r="27" customHeight="1" spans="1:13">
      <c r="A27" s="16" t="s">
        <v>1105</v>
      </c>
      <c r="B27" s="16"/>
      <c r="C27" s="16"/>
      <c r="D27" s="12"/>
      <c r="E27" s="12"/>
      <c r="F27" s="10"/>
      <c r="G27" s="10"/>
      <c r="H27" s="14"/>
      <c r="I27" s="13">
        <f>SUM(I6:I26)</f>
        <v>0</v>
      </c>
      <c r="J27" s="15">
        <f>SUM(J6:J26)</f>
        <v>0</v>
      </c>
      <c r="K27" s="39"/>
      <c r="L27" s="14">
        <f>SUM(L6:L26)</f>
        <v>0</v>
      </c>
      <c r="M27" s="20"/>
    </row>
    <row r="28" customHeight="1" spans="1:11">
      <c r="A28" s="17" t="e">
        <f>#REF!&amp;#REF!</f>
        <v>#REF!</v>
      </c>
      <c r="K28" s="6" t="e">
        <f>"评估人员："&amp;#REF!</f>
        <v>#REF!</v>
      </c>
    </row>
    <row r="29" customHeight="1" spans="1:1">
      <c r="A29" s="17" t="e">
        <f>CONCATENATE(#REF!,#REF!,#REF!,#REF!,#REF!,#REF!,#REF!)</f>
        <v>#REF!</v>
      </c>
    </row>
  </sheetData>
  <mergeCells count="2">
    <mergeCell ref="A2:M2"/>
    <mergeCell ref="A3:M3"/>
  </mergeCells>
  <hyperlinks>
    <hyperlink ref="A1" location="索引目录!I6" display="返回索引页"/>
    <hyperlink ref="B1" location="流动负债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Roman,常规"5-1
&amp;"宋体,常规"共&amp;"Times New Roman,常规"&amp;N&amp;"宋体,常规"页第&amp;"Times New Roman,常规"&amp;P&amp;"宋体,常规"页</oddHeader>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4.1" customWidth="1"/>
    <col min="2" max="2" width="25.4" customWidth="1" outlineLevel="1"/>
    <col min="3" max="3" width="25.4" customWidth="1"/>
    <col min="4" max="5" width="10.5" customWidth="1"/>
    <col min="6" max="6" width="18.5" customWidth="1"/>
    <col min="7" max="7" width="16.5" customWidth="1" outlineLevel="1"/>
    <col min="8" max="10" width="18" customWidth="1"/>
  </cols>
  <sheetData>
    <row r="1" spans="1:10">
      <c r="A1" s="1" t="s">
        <v>421</v>
      </c>
      <c r="B1" s="2" t="s">
        <v>462</v>
      </c>
      <c r="C1" s="2"/>
      <c r="D1" s="3"/>
      <c r="E1" s="3"/>
      <c r="F1" s="3"/>
      <c r="G1" s="3"/>
      <c r="H1" s="3"/>
      <c r="I1" s="3"/>
      <c r="J1" s="3"/>
    </row>
    <row r="2" ht="30" customHeight="1" spans="1:10">
      <c r="A2" s="4" t="s">
        <v>1957</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659</v>
      </c>
      <c r="D5" s="7" t="s">
        <v>629</v>
      </c>
      <c r="E5" s="7" t="s">
        <v>974</v>
      </c>
      <c r="F5" s="7" t="s">
        <v>628</v>
      </c>
      <c r="G5" s="8" t="s">
        <v>467</v>
      </c>
      <c r="H5" s="9" t="s">
        <v>426</v>
      </c>
      <c r="I5" s="7" t="s">
        <v>427</v>
      </c>
      <c r="J5" s="7" t="s">
        <v>577</v>
      </c>
    </row>
    <row r="6" customHeight="1" spans="1:10">
      <c r="A6" s="10"/>
      <c r="B6" s="36"/>
      <c r="C6" s="11"/>
      <c r="D6" s="12"/>
      <c r="E6" s="12"/>
      <c r="F6" s="10"/>
      <c r="G6" s="13"/>
      <c r="H6" s="14"/>
      <c r="I6" s="14"/>
      <c r="J6" s="20"/>
    </row>
    <row r="7" customHeight="1" spans="1:10">
      <c r="A7" s="10"/>
      <c r="B7" s="11"/>
      <c r="C7" s="11"/>
      <c r="D7" s="12"/>
      <c r="E7" s="12"/>
      <c r="F7" s="10"/>
      <c r="G7" s="13"/>
      <c r="H7" s="14"/>
      <c r="I7" s="14"/>
      <c r="J7" s="20"/>
    </row>
    <row r="8" customHeight="1" spans="1:10">
      <c r="A8" s="10"/>
      <c r="B8" s="11"/>
      <c r="C8" s="11"/>
      <c r="D8" s="12"/>
      <c r="E8" s="12"/>
      <c r="F8" s="10"/>
      <c r="G8" s="13"/>
      <c r="H8" s="14"/>
      <c r="I8" s="14"/>
      <c r="J8" s="20"/>
    </row>
    <row r="9" customHeight="1" spans="1:10">
      <c r="A9" s="10"/>
      <c r="B9" s="11"/>
      <c r="C9" s="11"/>
      <c r="D9" s="12"/>
      <c r="E9" s="12"/>
      <c r="F9" s="10"/>
      <c r="G9" s="13"/>
      <c r="H9" s="15"/>
      <c r="I9" s="14"/>
      <c r="J9" s="20"/>
    </row>
    <row r="10" customHeight="1" spans="1:10">
      <c r="A10" s="10"/>
      <c r="B10" s="11"/>
      <c r="C10" s="11"/>
      <c r="D10" s="12"/>
      <c r="E10" s="12"/>
      <c r="F10" s="10"/>
      <c r="G10" s="13"/>
      <c r="H10" s="15"/>
      <c r="I10" s="14"/>
      <c r="J10" s="20"/>
    </row>
    <row r="11" customHeight="1" spans="1:10">
      <c r="A11" s="10"/>
      <c r="B11" s="11"/>
      <c r="C11" s="11"/>
      <c r="D11" s="12"/>
      <c r="E11" s="12"/>
      <c r="F11" s="10"/>
      <c r="G11" s="13"/>
      <c r="H11" s="15"/>
      <c r="I11" s="14"/>
      <c r="J11" s="20"/>
    </row>
    <row r="12" customHeight="1" spans="1:10">
      <c r="A12" s="10"/>
      <c r="B12" s="11"/>
      <c r="C12" s="11"/>
      <c r="D12" s="12"/>
      <c r="E12" s="12"/>
      <c r="F12" s="10"/>
      <c r="G12" s="13"/>
      <c r="H12" s="15"/>
      <c r="I12" s="14"/>
      <c r="J12" s="20"/>
    </row>
    <row r="13" customHeight="1" spans="1:10">
      <c r="A13" s="10"/>
      <c r="B13" s="11"/>
      <c r="C13" s="11"/>
      <c r="D13" s="12"/>
      <c r="E13" s="12"/>
      <c r="F13" s="10"/>
      <c r="G13" s="13"/>
      <c r="H13" s="15"/>
      <c r="I13" s="14"/>
      <c r="J13" s="20"/>
    </row>
    <row r="14" customHeight="1" spans="1:10">
      <c r="A14" s="10"/>
      <c r="B14" s="11"/>
      <c r="C14" s="11"/>
      <c r="D14" s="12"/>
      <c r="E14" s="12"/>
      <c r="F14" s="10"/>
      <c r="G14" s="13"/>
      <c r="H14" s="15"/>
      <c r="I14" s="14"/>
      <c r="J14" s="20"/>
    </row>
    <row r="15" customHeight="1" spans="1:10">
      <c r="A15" s="10"/>
      <c r="B15" s="11"/>
      <c r="C15" s="11"/>
      <c r="D15" s="12"/>
      <c r="E15" s="12"/>
      <c r="F15" s="10"/>
      <c r="G15" s="13"/>
      <c r="H15" s="15"/>
      <c r="I15" s="14"/>
      <c r="J15" s="20"/>
    </row>
    <row r="16" customHeight="1" spans="1:10">
      <c r="A16" s="10"/>
      <c r="B16" s="11"/>
      <c r="C16" s="11"/>
      <c r="D16" s="12"/>
      <c r="E16" s="12"/>
      <c r="F16" s="10"/>
      <c r="G16" s="13"/>
      <c r="H16" s="15"/>
      <c r="I16" s="14"/>
      <c r="J16" s="20"/>
    </row>
    <row r="17" customHeight="1" spans="1:10">
      <c r="A17" s="10"/>
      <c r="B17" s="11"/>
      <c r="C17" s="11"/>
      <c r="D17" s="12"/>
      <c r="E17" s="12"/>
      <c r="F17" s="10"/>
      <c r="G17" s="13"/>
      <c r="H17" s="15"/>
      <c r="I17" s="14"/>
      <c r="J17" s="20"/>
    </row>
    <row r="18" customHeight="1" spans="1:10">
      <c r="A18" s="10"/>
      <c r="B18" s="11"/>
      <c r="C18" s="11"/>
      <c r="D18" s="12"/>
      <c r="E18" s="12"/>
      <c r="F18" s="10"/>
      <c r="G18" s="13"/>
      <c r="H18" s="15"/>
      <c r="I18" s="14"/>
      <c r="J18" s="20"/>
    </row>
    <row r="19" customHeight="1" spans="1:10">
      <c r="A19" s="10"/>
      <c r="B19" s="11"/>
      <c r="C19" s="11"/>
      <c r="D19" s="12"/>
      <c r="E19" s="12"/>
      <c r="F19" s="10"/>
      <c r="G19" s="13"/>
      <c r="H19" s="15"/>
      <c r="I19" s="14"/>
      <c r="J19" s="20"/>
    </row>
    <row r="20" customHeight="1" spans="1:10">
      <c r="A20" s="10"/>
      <c r="B20" s="11"/>
      <c r="C20" s="11"/>
      <c r="D20" s="12"/>
      <c r="E20" s="12"/>
      <c r="F20" s="10"/>
      <c r="G20" s="13"/>
      <c r="H20" s="15"/>
      <c r="I20" s="14"/>
      <c r="J20" s="20"/>
    </row>
    <row r="21" customHeight="1" spans="1:10">
      <c r="A21" s="10"/>
      <c r="B21" s="11"/>
      <c r="C21" s="11"/>
      <c r="D21" s="12"/>
      <c r="E21" s="12"/>
      <c r="F21" s="10"/>
      <c r="G21" s="13"/>
      <c r="H21" s="15"/>
      <c r="I21" s="14"/>
      <c r="J21" s="20"/>
    </row>
    <row r="22" customHeight="1" spans="1:10">
      <c r="A22" s="10"/>
      <c r="B22" s="11"/>
      <c r="C22" s="11"/>
      <c r="D22" s="12"/>
      <c r="E22" s="12"/>
      <c r="F22" s="10"/>
      <c r="G22" s="13"/>
      <c r="H22" s="15"/>
      <c r="I22" s="14"/>
      <c r="J22" s="20"/>
    </row>
    <row r="23" customHeight="1" spans="1:10">
      <c r="A23" s="10"/>
      <c r="B23" s="11"/>
      <c r="C23" s="11"/>
      <c r="D23" s="12"/>
      <c r="E23" s="12"/>
      <c r="F23" s="10"/>
      <c r="G23" s="13"/>
      <c r="H23" s="15"/>
      <c r="I23" s="14"/>
      <c r="J23" s="20"/>
    </row>
    <row r="24" customHeight="1" spans="1:10">
      <c r="A24" s="10"/>
      <c r="B24" s="11"/>
      <c r="C24" s="11"/>
      <c r="D24" s="12"/>
      <c r="E24" s="12"/>
      <c r="F24" s="10"/>
      <c r="G24" s="13"/>
      <c r="H24" s="15"/>
      <c r="I24" s="14"/>
      <c r="J24" s="20"/>
    </row>
    <row r="25" customHeight="1" spans="1:10">
      <c r="A25" s="10"/>
      <c r="B25" s="11"/>
      <c r="C25" s="11"/>
      <c r="D25" s="12"/>
      <c r="E25" s="12"/>
      <c r="F25" s="10"/>
      <c r="G25" s="13"/>
      <c r="H25" s="15"/>
      <c r="I25" s="14"/>
      <c r="J25" s="20"/>
    </row>
    <row r="26" customHeight="1" spans="1:10">
      <c r="A26" s="10"/>
      <c r="B26" s="11"/>
      <c r="C26" s="11"/>
      <c r="D26" s="12"/>
      <c r="E26" s="12"/>
      <c r="F26" s="10"/>
      <c r="G26" s="13"/>
      <c r="H26" s="15"/>
      <c r="I26" s="14"/>
      <c r="J26" s="20"/>
    </row>
    <row r="27" customHeight="1" spans="1:10">
      <c r="A27" s="16" t="s">
        <v>1105</v>
      </c>
      <c r="B27" s="16"/>
      <c r="C27" s="16"/>
      <c r="D27" s="12"/>
      <c r="E27" s="12"/>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7" display="返回索引页"/>
    <hyperlink ref="B1" location="流动负债汇总!B7"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Roman,常规"5-2
&amp;"宋体,常规"共&amp;"Times New Roman,常规"&amp;N&amp;"宋体,常规"页第&amp;"Times New Roman,常规"&amp;P&amp;"宋体,常规"页</oddHeader>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5" customWidth="1"/>
    <col min="2" max="2" width="23.1" customWidth="1" outlineLevel="1"/>
    <col min="3" max="3" width="26.1" customWidth="1"/>
    <col min="4" max="6" width="12.5" customWidth="1"/>
    <col min="7" max="7" width="16" customWidth="1" outlineLevel="1"/>
    <col min="8" max="10" width="17.5" customWidth="1"/>
  </cols>
  <sheetData>
    <row r="1" spans="1:10">
      <c r="A1" s="1" t="s">
        <v>421</v>
      </c>
      <c r="B1" s="2" t="s">
        <v>462</v>
      </c>
      <c r="C1" s="2"/>
      <c r="D1" s="3"/>
      <c r="E1" s="3"/>
      <c r="F1" s="3"/>
      <c r="G1" s="3"/>
      <c r="H1" s="3"/>
      <c r="I1" s="3"/>
      <c r="J1" s="3"/>
    </row>
    <row r="2" ht="30" customHeight="1" spans="1:10">
      <c r="A2" s="4" t="s">
        <v>1958</v>
      </c>
      <c r="B2" s="4"/>
      <c r="C2" s="4"/>
      <c r="D2" s="4"/>
      <c r="E2" s="4"/>
      <c r="F2" s="4"/>
      <c r="G2" s="4"/>
      <c r="H2" s="4"/>
      <c r="I2" s="4"/>
      <c r="J2" s="4"/>
    </row>
    <row r="3" ht="14.1" customHeight="1" spans="1:10">
      <c r="A3" s="5" t="e">
        <f>CONCATENATE(#REF!,#REF!,#REF!,#REF!,#REF!,#REF!,#REF!)</f>
        <v>#REF!</v>
      </c>
      <c r="B3" s="5"/>
      <c r="C3" s="5"/>
      <c r="D3" s="5"/>
      <c r="E3" s="5"/>
      <c r="F3" s="5"/>
      <c r="G3" s="5"/>
      <c r="H3" s="5"/>
      <c r="I3" s="18"/>
      <c r="J3" s="18"/>
    </row>
    <row r="4" customHeight="1" spans="1:10">
      <c r="A4" s="6" t="e">
        <f>#REF!&amp;#REF!</f>
        <v>#REF!</v>
      </c>
      <c r="J4" s="19" t="s">
        <v>464</v>
      </c>
    </row>
    <row r="5" ht="27.9" customHeight="1" spans="1:10">
      <c r="A5" s="7" t="s">
        <v>465</v>
      </c>
      <c r="B5" s="67" t="s">
        <v>616</v>
      </c>
      <c r="C5" s="7" t="s">
        <v>659</v>
      </c>
      <c r="D5" s="7" t="s">
        <v>629</v>
      </c>
      <c r="E5" s="7" t="s">
        <v>974</v>
      </c>
      <c r="F5" s="7" t="s">
        <v>607</v>
      </c>
      <c r="G5" s="8" t="s">
        <v>467</v>
      </c>
      <c r="H5" s="9" t="s">
        <v>426</v>
      </c>
      <c r="I5" s="7" t="s">
        <v>427</v>
      </c>
      <c r="J5" s="7" t="s">
        <v>577</v>
      </c>
    </row>
    <row r="6" customHeight="1" spans="1:10">
      <c r="A6" s="10"/>
      <c r="B6" s="36"/>
      <c r="C6" s="11"/>
      <c r="D6" s="12"/>
      <c r="E6" s="10"/>
      <c r="F6" s="10"/>
      <c r="G6" s="13"/>
      <c r="H6" s="15"/>
      <c r="I6" s="14"/>
      <c r="J6" s="20"/>
    </row>
    <row r="7" customHeight="1" spans="1:10">
      <c r="A7" s="10"/>
      <c r="B7" s="11"/>
      <c r="C7" s="11"/>
      <c r="D7" s="12"/>
      <c r="E7" s="12"/>
      <c r="F7" s="10"/>
      <c r="G7" s="13"/>
      <c r="H7" s="15"/>
      <c r="I7" s="14"/>
      <c r="J7" s="20"/>
    </row>
    <row r="8" customHeight="1" spans="1:10">
      <c r="A8" s="10"/>
      <c r="B8" s="11"/>
      <c r="C8" s="11"/>
      <c r="D8" s="12"/>
      <c r="E8" s="12"/>
      <c r="F8" s="10"/>
      <c r="G8" s="13"/>
      <c r="H8" s="15"/>
      <c r="I8" s="14"/>
      <c r="J8" s="20"/>
    </row>
    <row r="9" customHeight="1" spans="1:10">
      <c r="A9" s="10"/>
      <c r="B9" s="11"/>
      <c r="C9" s="11"/>
      <c r="D9" s="12"/>
      <c r="E9" s="12"/>
      <c r="F9" s="10"/>
      <c r="G9" s="13"/>
      <c r="H9" s="15"/>
      <c r="I9" s="14"/>
      <c r="J9" s="20"/>
    </row>
    <row r="10" customHeight="1" spans="1:10">
      <c r="A10" s="10"/>
      <c r="B10" s="11"/>
      <c r="C10" s="11"/>
      <c r="D10" s="12"/>
      <c r="E10" s="12"/>
      <c r="F10" s="10"/>
      <c r="G10" s="13"/>
      <c r="H10" s="15"/>
      <c r="I10" s="14"/>
      <c r="J10" s="20"/>
    </row>
    <row r="11" customHeight="1" spans="1:10">
      <c r="A11" s="10"/>
      <c r="B11" s="11"/>
      <c r="C11" s="11"/>
      <c r="D11" s="12"/>
      <c r="E11" s="12"/>
      <c r="F11" s="10"/>
      <c r="G11" s="13"/>
      <c r="H11" s="15"/>
      <c r="I11" s="14"/>
      <c r="J11" s="20"/>
    </row>
    <row r="12" customHeight="1" spans="1:10">
      <c r="A12" s="10"/>
      <c r="B12" s="11"/>
      <c r="C12" s="11"/>
      <c r="D12" s="12"/>
      <c r="E12" s="12"/>
      <c r="F12" s="10"/>
      <c r="G12" s="13"/>
      <c r="H12" s="15"/>
      <c r="I12" s="14"/>
      <c r="J12" s="20"/>
    </row>
    <row r="13" customHeight="1" spans="1:10">
      <c r="A13" s="10"/>
      <c r="B13" s="11"/>
      <c r="C13" s="11"/>
      <c r="D13" s="12"/>
      <c r="E13" s="12"/>
      <c r="F13" s="10"/>
      <c r="G13" s="13"/>
      <c r="H13" s="15"/>
      <c r="I13" s="14"/>
      <c r="J13" s="20"/>
    </row>
    <row r="14" customHeight="1" spans="1:10">
      <c r="A14" s="10"/>
      <c r="B14" s="11"/>
      <c r="C14" s="11"/>
      <c r="D14" s="12"/>
      <c r="E14" s="12"/>
      <c r="F14" s="10"/>
      <c r="G14" s="13"/>
      <c r="H14" s="15"/>
      <c r="I14" s="14"/>
      <c r="J14" s="20"/>
    </row>
    <row r="15" customHeight="1" spans="1:10">
      <c r="A15" s="10"/>
      <c r="B15" s="11"/>
      <c r="C15" s="11"/>
      <c r="D15" s="12"/>
      <c r="E15" s="12"/>
      <c r="F15" s="10"/>
      <c r="G15" s="13"/>
      <c r="H15" s="15"/>
      <c r="I15" s="14"/>
      <c r="J15" s="20"/>
    </row>
    <row r="16" customHeight="1" spans="1:10">
      <c r="A16" s="10"/>
      <c r="B16" s="11"/>
      <c r="C16" s="11"/>
      <c r="D16" s="12"/>
      <c r="E16" s="12"/>
      <c r="F16" s="10"/>
      <c r="G16" s="13"/>
      <c r="H16" s="15"/>
      <c r="I16" s="14"/>
      <c r="J16" s="20"/>
    </row>
    <row r="17" customHeight="1" spans="1:10">
      <c r="A17" s="10"/>
      <c r="B17" s="11"/>
      <c r="C17" s="11"/>
      <c r="D17" s="12"/>
      <c r="E17" s="12"/>
      <c r="F17" s="10"/>
      <c r="G17" s="13"/>
      <c r="H17" s="15"/>
      <c r="I17" s="14"/>
      <c r="J17" s="20"/>
    </row>
    <row r="18" customHeight="1" spans="1:10">
      <c r="A18" s="10"/>
      <c r="B18" s="11"/>
      <c r="C18" s="11"/>
      <c r="D18" s="12"/>
      <c r="E18" s="12"/>
      <c r="F18" s="10"/>
      <c r="G18" s="13"/>
      <c r="H18" s="15"/>
      <c r="I18" s="14"/>
      <c r="J18" s="20"/>
    </row>
    <row r="19" customHeight="1" spans="1:10">
      <c r="A19" s="10"/>
      <c r="B19" s="11"/>
      <c r="C19" s="11"/>
      <c r="D19" s="12"/>
      <c r="E19" s="12"/>
      <c r="F19" s="10"/>
      <c r="G19" s="13"/>
      <c r="H19" s="15"/>
      <c r="I19" s="14"/>
      <c r="J19" s="20"/>
    </row>
    <row r="20" customHeight="1" spans="1:10">
      <c r="A20" s="10"/>
      <c r="B20" s="11"/>
      <c r="C20" s="11"/>
      <c r="D20" s="12"/>
      <c r="E20" s="12"/>
      <c r="F20" s="10"/>
      <c r="G20" s="13"/>
      <c r="H20" s="15"/>
      <c r="I20" s="14"/>
      <c r="J20" s="20"/>
    </row>
    <row r="21" customHeight="1" spans="1:10">
      <c r="A21" s="10"/>
      <c r="B21" s="11"/>
      <c r="C21" s="11"/>
      <c r="D21" s="12"/>
      <c r="E21" s="12"/>
      <c r="F21" s="10"/>
      <c r="G21" s="13"/>
      <c r="H21" s="15"/>
      <c r="I21" s="14"/>
      <c r="J21" s="20"/>
    </row>
    <row r="22" customHeight="1" spans="1:10">
      <c r="A22" s="10"/>
      <c r="B22" s="11"/>
      <c r="C22" s="11"/>
      <c r="D22" s="12"/>
      <c r="E22" s="12"/>
      <c r="F22" s="10"/>
      <c r="G22" s="13"/>
      <c r="H22" s="15"/>
      <c r="I22" s="14"/>
      <c r="J22" s="20"/>
    </row>
    <row r="23" customHeight="1" spans="1:10">
      <c r="A23" s="10"/>
      <c r="B23" s="11"/>
      <c r="C23" s="11"/>
      <c r="D23" s="12"/>
      <c r="E23" s="12"/>
      <c r="F23" s="10"/>
      <c r="G23" s="13"/>
      <c r="H23" s="15"/>
      <c r="I23" s="14"/>
      <c r="J23" s="20"/>
    </row>
    <row r="24" customHeight="1" spans="1:10">
      <c r="A24" s="10"/>
      <c r="B24" s="11"/>
      <c r="C24" s="11"/>
      <c r="D24" s="12"/>
      <c r="E24" s="12"/>
      <c r="F24" s="10"/>
      <c r="G24" s="13"/>
      <c r="H24" s="15"/>
      <c r="I24" s="14"/>
      <c r="J24" s="20"/>
    </row>
    <row r="25" customHeight="1" spans="1:10">
      <c r="A25" s="10"/>
      <c r="B25" s="11"/>
      <c r="C25" s="11"/>
      <c r="D25" s="12"/>
      <c r="E25" s="12"/>
      <c r="F25" s="10"/>
      <c r="G25" s="13"/>
      <c r="H25" s="15"/>
      <c r="I25" s="14"/>
      <c r="J25" s="20"/>
    </row>
    <row r="26" customHeight="1" spans="1:10">
      <c r="A26" s="10"/>
      <c r="B26" s="11"/>
      <c r="C26" s="11"/>
      <c r="D26" s="12"/>
      <c r="E26" s="12"/>
      <c r="F26" s="10"/>
      <c r="G26" s="13"/>
      <c r="H26" s="15"/>
      <c r="I26" s="14"/>
      <c r="J26" s="20"/>
    </row>
    <row r="27" customHeight="1" spans="1:10">
      <c r="A27" s="16" t="s">
        <v>1105</v>
      </c>
      <c r="B27" s="16"/>
      <c r="C27" s="16"/>
      <c r="D27" s="12"/>
      <c r="E27" s="12"/>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8" display="返回索引页"/>
    <hyperlink ref="B1" location="流动负债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Roman,常规"5-3
&amp;"宋体,常规"共&amp;"Times New Roman,常规"&amp;N&amp;"宋体,常规"页第&amp;"Times New Roman,常规"&amp;P&amp;"宋体,常规"页</oddHeader>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6.5" customWidth="1"/>
    <col min="2" max="2" width="11.4" customWidth="1" outlineLevel="1"/>
    <col min="3" max="3" width="23.6" customWidth="1"/>
    <col min="4" max="4" width="21.1" customWidth="1"/>
    <col min="5" max="5" width="13" customWidth="1"/>
    <col min="6" max="6" width="16.5" customWidth="1" outlineLevel="1"/>
    <col min="7" max="9" width="19.1" customWidth="1"/>
  </cols>
  <sheetData>
    <row r="1" spans="1:9">
      <c r="A1" s="1" t="s">
        <v>421</v>
      </c>
      <c r="B1" s="2" t="s">
        <v>462</v>
      </c>
      <c r="C1" s="2"/>
      <c r="D1" s="3"/>
      <c r="E1" s="3"/>
      <c r="F1" s="3"/>
      <c r="G1" s="3"/>
      <c r="H1" s="3"/>
      <c r="I1" s="3"/>
    </row>
    <row r="2" ht="30" customHeight="1" spans="1:9">
      <c r="A2" s="4" t="s">
        <v>1959</v>
      </c>
      <c r="B2" s="4"/>
      <c r="C2" s="4"/>
      <c r="D2" s="4"/>
      <c r="E2" s="4"/>
      <c r="F2" s="4"/>
      <c r="G2" s="4"/>
      <c r="H2" s="4"/>
      <c r="I2" s="4"/>
    </row>
    <row r="3" ht="14.1" customHeight="1" spans="1:9">
      <c r="A3" s="5" t="e">
        <f>CONCATENATE(#REF!,#REF!,#REF!,#REF!,#REF!,#REF!,#REF!)</f>
        <v>#REF!</v>
      </c>
      <c r="B3" s="5"/>
      <c r="C3" s="5"/>
      <c r="D3" s="5"/>
      <c r="E3" s="5"/>
      <c r="F3" s="5"/>
      <c r="G3" s="5"/>
      <c r="H3" s="5"/>
      <c r="I3" s="5"/>
    </row>
    <row r="4" customHeight="1" spans="1:9">
      <c r="A4" s="6" t="e">
        <f>#REF!&amp;#REF!</f>
        <v>#REF!</v>
      </c>
      <c r="I4" s="19" t="s">
        <v>464</v>
      </c>
    </row>
    <row r="5" ht="18" customHeight="1" spans="1:9">
      <c r="A5" s="54" t="s">
        <v>465</v>
      </c>
      <c r="B5" s="65" t="s">
        <v>572</v>
      </c>
      <c r="C5" s="54" t="s">
        <v>659</v>
      </c>
      <c r="D5" s="7" t="s">
        <v>628</v>
      </c>
      <c r="E5" s="7" t="s">
        <v>629</v>
      </c>
      <c r="F5" s="56" t="s">
        <v>467</v>
      </c>
      <c r="G5" s="57" t="s">
        <v>426</v>
      </c>
      <c r="H5" s="54" t="s">
        <v>427</v>
      </c>
      <c r="I5" s="54" t="s">
        <v>577</v>
      </c>
    </row>
    <row r="6" ht="18" customHeight="1" spans="1:9">
      <c r="A6" s="58"/>
      <c r="B6" s="66"/>
      <c r="C6" s="58"/>
      <c r="D6" s="7"/>
      <c r="E6" s="7"/>
      <c r="F6" s="59"/>
      <c r="G6" s="60"/>
      <c r="H6" s="58"/>
      <c r="I6" s="58"/>
    </row>
    <row r="7" customHeight="1" spans="1:9">
      <c r="A7" s="10"/>
      <c r="B7" s="11"/>
      <c r="C7" s="11"/>
      <c r="D7" s="28"/>
      <c r="E7" s="28"/>
      <c r="F7" s="13"/>
      <c r="G7" s="14"/>
      <c r="H7" s="14"/>
      <c r="I7" s="20"/>
    </row>
    <row r="8" customHeight="1" spans="1:9">
      <c r="A8" s="10"/>
      <c r="B8" s="11"/>
      <c r="C8" s="11"/>
      <c r="D8" s="28"/>
      <c r="E8" s="28"/>
      <c r="F8" s="13"/>
      <c r="G8" s="14"/>
      <c r="H8" s="14"/>
      <c r="I8" s="20"/>
    </row>
    <row r="9" customHeight="1" spans="1:9">
      <c r="A9" s="10"/>
      <c r="B9" s="11"/>
      <c r="C9" s="11"/>
      <c r="D9" s="28"/>
      <c r="E9" s="28"/>
      <c r="F9" s="13"/>
      <c r="G9" s="15"/>
      <c r="H9" s="14"/>
      <c r="I9" s="20"/>
    </row>
    <row r="10" customHeight="1" spans="1:9">
      <c r="A10" s="10"/>
      <c r="B10" s="11"/>
      <c r="C10" s="11"/>
      <c r="D10" s="28"/>
      <c r="E10" s="28"/>
      <c r="F10" s="13"/>
      <c r="G10" s="15"/>
      <c r="H10" s="14"/>
      <c r="I10" s="20"/>
    </row>
    <row r="11" customHeight="1" spans="1:9">
      <c r="A11" s="10"/>
      <c r="B11" s="11"/>
      <c r="C11" s="11"/>
      <c r="D11" s="28"/>
      <c r="E11" s="28"/>
      <c r="F11" s="13"/>
      <c r="G11" s="15"/>
      <c r="H11" s="14"/>
      <c r="I11" s="20"/>
    </row>
    <row r="12" customHeight="1" spans="1:9">
      <c r="A12" s="10"/>
      <c r="B12" s="11"/>
      <c r="C12" s="11"/>
      <c r="D12" s="28"/>
      <c r="E12" s="28"/>
      <c r="F12" s="13"/>
      <c r="G12" s="15"/>
      <c r="H12" s="14"/>
      <c r="I12" s="20"/>
    </row>
    <row r="13" customHeight="1" spans="1:9">
      <c r="A13" s="10"/>
      <c r="B13" s="11"/>
      <c r="C13" s="11"/>
      <c r="D13" s="28"/>
      <c r="E13" s="28"/>
      <c r="F13" s="13"/>
      <c r="G13" s="15"/>
      <c r="H13" s="14"/>
      <c r="I13" s="20"/>
    </row>
    <row r="14" customHeight="1" spans="1:9">
      <c r="A14" s="10"/>
      <c r="B14" s="11"/>
      <c r="C14" s="11"/>
      <c r="D14" s="28"/>
      <c r="E14" s="28"/>
      <c r="F14" s="13"/>
      <c r="G14" s="15"/>
      <c r="H14" s="14"/>
      <c r="I14" s="20"/>
    </row>
    <row r="15" customHeight="1" spans="1:9">
      <c r="A15" s="10"/>
      <c r="B15" s="11"/>
      <c r="C15" s="11"/>
      <c r="D15" s="28"/>
      <c r="E15" s="28"/>
      <c r="F15" s="13"/>
      <c r="G15" s="15"/>
      <c r="H15" s="14"/>
      <c r="I15" s="20"/>
    </row>
    <row r="16" customHeight="1" spans="1:9">
      <c r="A16" s="10"/>
      <c r="B16" s="11"/>
      <c r="C16" s="11"/>
      <c r="D16" s="28"/>
      <c r="E16" s="28"/>
      <c r="F16" s="13"/>
      <c r="G16" s="15"/>
      <c r="H16" s="14"/>
      <c r="I16" s="20"/>
    </row>
    <row r="17" customHeight="1" spans="1:9">
      <c r="A17" s="10"/>
      <c r="B17" s="11"/>
      <c r="C17" s="11"/>
      <c r="D17" s="28"/>
      <c r="E17" s="28"/>
      <c r="F17" s="13"/>
      <c r="G17" s="15"/>
      <c r="H17" s="14"/>
      <c r="I17" s="20"/>
    </row>
    <row r="18" customHeight="1" spans="1:9">
      <c r="A18" s="10"/>
      <c r="B18" s="11"/>
      <c r="C18" s="11"/>
      <c r="D18" s="28"/>
      <c r="E18" s="28"/>
      <c r="F18" s="13"/>
      <c r="G18" s="15"/>
      <c r="H18" s="14"/>
      <c r="I18" s="20"/>
    </row>
    <row r="19" customHeight="1" spans="1:9">
      <c r="A19" s="10"/>
      <c r="B19" s="11"/>
      <c r="C19" s="11"/>
      <c r="D19" s="28"/>
      <c r="E19" s="28"/>
      <c r="F19" s="13"/>
      <c r="G19" s="15"/>
      <c r="H19" s="14"/>
      <c r="I19" s="20"/>
    </row>
    <row r="20" customHeight="1" spans="1:9">
      <c r="A20" s="10"/>
      <c r="B20" s="11"/>
      <c r="C20" s="11"/>
      <c r="D20" s="28"/>
      <c r="E20" s="28"/>
      <c r="F20" s="13"/>
      <c r="G20" s="15"/>
      <c r="H20" s="14"/>
      <c r="I20" s="20"/>
    </row>
    <row r="21" customHeight="1" spans="1:9">
      <c r="A21" s="10"/>
      <c r="B21" s="11"/>
      <c r="C21" s="11"/>
      <c r="D21" s="28"/>
      <c r="E21" s="28"/>
      <c r="F21" s="13"/>
      <c r="G21" s="15"/>
      <c r="H21" s="14"/>
      <c r="I21" s="20"/>
    </row>
    <row r="22" customHeight="1" spans="1:9">
      <c r="A22" s="10"/>
      <c r="B22" s="11"/>
      <c r="C22" s="11"/>
      <c r="D22" s="28"/>
      <c r="E22" s="28"/>
      <c r="F22" s="13"/>
      <c r="G22" s="15"/>
      <c r="H22" s="14"/>
      <c r="I22" s="20"/>
    </row>
    <row r="23" customHeight="1" spans="1:9">
      <c r="A23" s="10"/>
      <c r="B23" s="11"/>
      <c r="C23" s="11"/>
      <c r="D23" s="28"/>
      <c r="E23" s="28"/>
      <c r="F23" s="13"/>
      <c r="G23" s="15"/>
      <c r="H23" s="14"/>
      <c r="I23" s="20"/>
    </row>
    <row r="24" customHeight="1" spans="1:9">
      <c r="A24" s="10"/>
      <c r="B24" s="11"/>
      <c r="C24" s="11"/>
      <c r="D24" s="28"/>
      <c r="E24" s="28"/>
      <c r="F24" s="13"/>
      <c r="G24" s="15"/>
      <c r="H24" s="14"/>
      <c r="I24" s="20"/>
    </row>
    <row r="25" customHeight="1" spans="1:9">
      <c r="A25" s="10"/>
      <c r="B25" s="11"/>
      <c r="C25" s="11"/>
      <c r="D25" s="28"/>
      <c r="E25" s="28"/>
      <c r="F25" s="13"/>
      <c r="G25" s="15"/>
      <c r="H25" s="14"/>
      <c r="I25" s="20"/>
    </row>
    <row r="26" customHeight="1" spans="1:9">
      <c r="A26" s="10"/>
      <c r="B26" s="11"/>
      <c r="C26" s="11"/>
      <c r="D26" s="28"/>
      <c r="E26" s="28"/>
      <c r="F26" s="13"/>
      <c r="G26" s="15"/>
      <c r="H26" s="14"/>
      <c r="I26" s="20"/>
    </row>
    <row r="27" customHeight="1" spans="1:9">
      <c r="A27" s="16" t="s">
        <v>1105</v>
      </c>
      <c r="B27" s="16"/>
      <c r="C27" s="16"/>
      <c r="D27" s="10"/>
      <c r="E27" s="10"/>
      <c r="F27" s="13">
        <f>SUM(F7:F26)</f>
        <v>0</v>
      </c>
      <c r="G27" s="15">
        <f>SUM(G7:G26)</f>
        <v>0</v>
      </c>
      <c r="H27" s="14">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9" display="返回索引页"/>
    <hyperlink ref="B1" location="流动负债汇总!B9"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Roman,常规"5-4
&amp;"宋体,常规"共&amp;"Times New Roman,常规"&amp;N&amp;"宋体,常规"页第&amp;"Times New Roman,常规"&amp;P&amp;"宋体,常规"页</oddHeader>
  </headerFooter>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5.6" customWidth="1"/>
    <col min="2" max="2" width="11.4" customWidth="1" outlineLevel="1"/>
    <col min="3" max="3" width="23.6" customWidth="1"/>
    <col min="4" max="4" width="17.5" customWidth="1"/>
    <col min="5" max="5" width="14.5" customWidth="1"/>
    <col min="6" max="6" width="16.5" customWidth="1" outlineLevel="1"/>
    <col min="7" max="8" width="21.1" customWidth="1"/>
    <col min="9" max="9" width="19.5" customWidth="1"/>
  </cols>
  <sheetData>
    <row r="1" spans="1:9">
      <c r="A1" s="1" t="s">
        <v>421</v>
      </c>
      <c r="B1" s="2" t="s">
        <v>462</v>
      </c>
      <c r="C1" s="2"/>
      <c r="D1" s="64"/>
      <c r="E1" s="64"/>
      <c r="F1" s="64"/>
      <c r="G1" s="64"/>
      <c r="H1" s="64"/>
      <c r="I1" s="64"/>
    </row>
    <row r="2" ht="30" customHeight="1" spans="1:9">
      <c r="A2" s="4" t="s">
        <v>1960</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18" customHeight="1" spans="1:9">
      <c r="A5" s="65" t="s">
        <v>465</v>
      </c>
      <c r="B5" s="65" t="s">
        <v>572</v>
      </c>
      <c r="C5" s="65" t="s">
        <v>659</v>
      </c>
      <c r="D5" s="65" t="s">
        <v>628</v>
      </c>
      <c r="E5" s="7" t="s">
        <v>629</v>
      </c>
      <c r="F5" s="56" t="s">
        <v>467</v>
      </c>
      <c r="G5" s="57" t="s">
        <v>426</v>
      </c>
      <c r="H5" s="65" t="s">
        <v>427</v>
      </c>
      <c r="I5" s="65" t="s">
        <v>577</v>
      </c>
    </row>
    <row r="6" ht="18" customHeight="1" spans="1:9">
      <c r="A6" s="66"/>
      <c r="B6" s="66"/>
      <c r="C6" s="66"/>
      <c r="D6" s="66"/>
      <c r="E6" s="7"/>
      <c r="F6" s="59"/>
      <c r="G6" s="60"/>
      <c r="H6" s="66"/>
      <c r="I6" s="66"/>
    </row>
    <row r="7" customHeight="1" spans="1:9">
      <c r="A7" s="10"/>
      <c r="B7" s="11"/>
      <c r="C7" s="11"/>
      <c r="D7" s="10"/>
      <c r="E7" s="10"/>
      <c r="F7" s="61"/>
      <c r="G7" s="62"/>
      <c r="H7" s="62"/>
      <c r="I7" s="20"/>
    </row>
    <row r="8" customHeight="1" spans="1:9">
      <c r="A8" s="10"/>
      <c r="B8" s="11"/>
      <c r="C8" s="11"/>
      <c r="D8" s="10"/>
      <c r="E8" s="10"/>
      <c r="F8" s="61"/>
      <c r="G8" s="62"/>
      <c r="H8" s="62"/>
      <c r="I8" s="20"/>
    </row>
    <row r="9" customHeight="1" spans="1:9">
      <c r="A9" s="10"/>
      <c r="B9" s="11"/>
      <c r="C9" s="11"/>
      <c r="D9" s="10"/>
      <c r="E9" s="10"/>
      <c r="F9" s="61"/>
      <c r="G9" s="63"/>
      <c r="H9" s="62"/>
      <c r="I9" s="20"/>
    </row>
    <row r="10" customHeight="1" spans="1:9">
      <c r="A10" s="10"/>
      <c r="B10" s="11"/>
      <c r="C10" s="11"/>
      <c r="D10" s="10"/>
      <c r="E10" s="10"/>
      <c r="F10" s="61"/>
      <c r="G10" s="63"/>
      <c r="H10" s="62"/>
      <c r="I10" s="20"/>
    </row>
    <row r="11" customHeight="1" spans="1:9">
      <c r="A11" s="10"/>
      <c r="B11" s="11"/>
      <c r="C11" s="11"/>
      <c r="D11" s="10"/>
      <c r="E11" s="10"/>
      <c r="F11" s="61"/>
      <c r="G11" s="63"/>
      <c r="H11" s="62"/>
      <c r="I11" s="20"/>
    </row>
    <row r="12" customHeight="1" spans="1:9">
      <c r="A12" s="10"/>
      <c r="B12" s="11"/>
      <c r="C12" s="11"/>
      <c r="D12" s="10"/>
      <c r="E12" s="10"/>
      <c r="F12" s="61"/>
      <c r="G12" s="63"/>
      <c r="H12" s="62"/>
      <c r="I12" s="20"/>
    </row>
    <row r="13" customHeight="1" spans="1:9">
      <c r="A13" s="10"/>
      <c r="B13" s="11"/>
      <c r="C13" s="11"/>
      <c r="D13" s="10"/>
      <c r="E13" s="10"/>
      <c r="F13" s="61"/>
      <c r="G13" s="63"/>
      <c r="H13" s="62"/>
      <c r="I13" s="20"/>
    </row>
    <row r="14" customHeight="1" spans="1:9">
      <c r="A14" s="10"/>
      <c r="B14" s="11"/>
      <c r="C14" s="11"/>
      <c r="D14" s="10"/>
      <c r="E14" s="10"/>
      <c r="F14" s="61"/>
      <c r="G14" s="63"/>
      <c r="H14" s="62"/>
      <c r="I14" s="20"/>
    </row>
    <row r="15" customHeight="1" spans="1:9">
      <c r="A15" s="10"/>
      <c r="B15" s="11"/>
      <c r="C15" s="11"/>
      <c r="D15" s="10"/>
      <c r="E15" s="10"/>
      <c r="F15" s="61"/>
      <c r="G15" s="63"/>
      <c r="H15" s="62"/>
      <c r="I15" s="20"/>
    </row>
    <row r="16" customHeight="1" spans="1:9">
      <c r="A16" s="10"/>
      <c r="B16" s="11"/>
      <c r="C16" s="11"/>
      <c r="D16" s="10"/>
      <c r="E16" s="10"/>
      <c r="F16" s="61"/>
      <c r="G16" s="63"/>
      <c r="H16" s="62"/>
      <c r="I16" s="20"/>
    </row>
    <row r="17" customHeight="1" spans="1:9">
      <c r="A17" s="10"/>
      <c r="B17" s="11"/>
      <c r="C17" s="11"/>
      <c r="D17" s="10"/>
      <c r="E17" s="10"/>
      <c r="F17" s="61"/>
      <c r="G17" s="63"/>
      <c r="H17" s="62"/>
      <c r="I17" s="20"/>
    </row>
    <row r="18" customHeight="1" spans="1:9">
      <c r="A18" s="10"/>
      <c r="B18" s="11"/>
      <c r="C18" s="11"/>
      <c r="D18" s="10"/>
      <c r="E18" s="10"/>
      <c r="F18" s="61"/>
      <c r="G18" s="63"/>
      <c r="H18" s="62"/>
      <c r="I18" s="20"/>
    </row>
    <row r="19" customHeight="1" spans="1:9">
      <c r="A19" s="10"/>
      <c r="B19" s="11"/>
      <c r="C19" s="11"/>
      <c r="D19" s="10"/>
      <c r="E19" s="10"/>
      <c r="F19" s="61"/>
      <c r="G19" s="63"/>
      <c r="H19" s="62"/>
      <c r="I19" s="20"/>
    </row>
    <row r="20" customHeight="1" spans="1:9">
      <c r="A20" s="10"/>
      <c r="B20" s="11"/>
      <c r="C20" s="11"/>
      <c r="D20" s="10"/>
      <c r="E20" s="10"/>
      <c r="F20" s="61"/>
      <c r="G20" s="63"/>
      <c r="H20" s="62"/>
      <c r="I20" s="20"/>
    </row>
    <row r="21" customHeight="1" spans="1:9">
      <c r="A21" s="10"/>
      <c r="B21" s="11"/>
      <c r="C21" s="11"/>
      <c r="D21" s="10"/>
      <c r="E21" s="10"/>
      <c r="F21" s="61"/>
      <c r="G21" s="63"/>
      <c r="H21" s="62"/>
      <c r="I21" s="20"/>
    </row>
    <row r="22" customHeight="1" spans="1:9">
      <c r="A22" s="10"/>
      <c r="B22" s="11"/>
      <c r="C22" s="11"/>
      <c r="D22" s="10"/>
      <c r="E22" s="10"/>
      <c r="F22" s="61"/>
      <c r="G22" s="63"/>
      <c r="H22" s="62"/>
      <c r="I22" s="20"/>
    </row>
    <row r="23" customHeight="1" spans="1:9">
      <c r="A23" s="10"/>
      <c r="B23" s="11"/>
      <c r="C23" s="11"/>
      <c r="D23" s="10"/>
      <c r="E23" s="10"/>
      <c r="F23" s="61"/>
      <c r="G23" s="63"/>
      <c r="H23" s="62"/>
      <c r="I23" s="20"/>
    </row>
    <row r="24" customHeight="1" spans="1:9">
      <c r="A24" s="10"/>
      <c r="B24" s="11"/>
      <c r="C24" s="11"/>
      <c r="D24" s="10"/>
      <c r="E24" s="10"/>
      <c r="F24" s="61"/>
      <c r="G24" s="63"/>
      <c r="H24" s="62"/>
      <c r="I24" s="20"/>
    </row>
    <row r="25" customHeight="1" spans="1:9">
      <c r="A25" s="10"/>
      <c r="B25" s="11"/>
      <c r="C25" s="11"/>
      <c r="D25" s="10"/>
      <c r="E25" s="10"/>
      <c r="F25" s="61"/>
      <c r="G25" s="63"/>
      <c r="H25" s="62"/>
      <c r="I25" s="20"/>
    </row>
    <row r="26" customHeight="1" spans="1:9">
      <c r="A26" s="10"/>
      <c r="B26" s="11"/>
      <c r="C26" s="11"/>
      <c r="D26" s="10"/>
      <c r="E26" s="10"/>
      <c r="F26" s="61"/>
      <c r="G26" s="63"/>
      <c r="H26" s="62"/>
      <c r="I26" s="20"/>
    </row>
    <row r="27" customHeight="1" spans="1:9">
      <c r="A27" s="16" t="s">
        <v>1105</v>
      </c>
      <c r="B27" s="16"/>
      <c r="C27" s="16"/>
      <c r="D27" s="10"/>
      <c r="E27" s="10"/>
      <c r="F27" s="61">
        <f>SUM(F7:F26)</f>
        <v>0</v>
      </c>
      <c r="G27" s="63">
        <f>SUM(G7:G26)</f>
        <v>0</v>
      </c>
      <c r="H27" s="62">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0" display="返回索引页"/>
    <hyperlink ref="B1" location="流动负债汇总!B10"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Roman,常规"5-5
&amp;"宋体,常规"共&amp;"Times New Roman,常规"&amp;N&amp;"宋体,常规"页第&amp;"Times New Roman,常规"&amp;P&amp;"宋体,常规"页</oddHeader>
  </headerFooter>
  <legacyDrawing r:id="rId2"/>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6.4" customWidth="1"/>
    <col min="2" max="2" width="12.6" customWidth="1" outlineLevel="1"/>
    <col min="3" max="3" width="27.1" customWidth="1"/>
    <col min="4" max="4" width="19" customWidth="1"/>
    <col min="5" max="5" width="19.4" customWidth="1" outlineLevel="1"/>
    <col min="6" max="8" width="23.1" customWidth="1"/>
  </cols>
  <sheetData>
    <row r="1" spans="1:8">
      <c r="A1" s="1" t="s">
        <v>421</v>
      </c>
      <c r="B1" s="2" t="s">
        <v>462</v>
      </c>
      <c r="C1" s="2"/>
      <c r="D1" s="3"/>
      <c r="E1" s="3"/>
      <c r="F1" s="3"/>
      <c r="G1" s="3"/>
      <c r="H1" s="3"/>
    </row>
    <row r="2" ht="30" customHeight="1" spans="1:8">
      <c r="A2" s="4" t="s">
        <v>1961</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19" t="s">
        <v>464</v>
      </c>
    </row>
    <row r="5" ht="27.9" customHeight="1" spans="1:8">
      <c r="A5" s="7" t="s">
        <v>465</v>
      </c>
      <c r="B5" s="7" t="s">
        <v>572</v>
      </c>
      <c r="C5" s="7" t="s">
        <v>975</v>
      </c>
      <c r="D5" s="7" t="s">
        <v>629</v>
      </c>
      <c r="E5" s="8" t="s">
        <v>467</v>
      </c>
      <c r="F5" s="9" t="s">
        <v>426</v>
      </c>
      <c r="G5" s="7" t="s">
        <v>427</v>
      </c>
      <c r="H5" s="7" t="s">
        <v>577</v>
      </c>
    </row>
    <row r="6" customHeight="1" spans="1:8">
      <c r="A6" s="10">
        <v>1</v>
      </c>
      <c r="B6" s="36"/>
      <c r="C6" s="11" t="s">
        <v>1962</v>
      </c>
      <c r="D6" s="12"/>
      <c r="E6" s="13"/>
      <c r="F6" s="15"/>
      <c r="G6" s="14"/>
      <c r="H6" s="20"/>
    </row>
    <row r="7" customHeight="1" spans="1:8">
      <c r="A7" s="10">
        <v>2</v>
      </c>
      <c r="B7" s="36"/>
      <c r="C7" s="11" t="s">
        <v>1963</v>
      </c>
      <c r="D7" s="12"/>
      <c r="E7" s="13"/>
      <c r="F7" s="15"/>
      <c r="G7" s="14"/>
      <c r="H7" s="20"/>
    </row>
    <row r="8" customHeight="1" spans="1:8">
      <c r="A8" s="10">
        <v>3</v>
      </c>
      <c r="B8" s="36"/>
      <c r="C8" s="11" t="s">
        <v>1964</v>
      </c>
      <c r="D8" s="12"/>
      <c r="E8" s="13"/>
      <c r="F8" s="15"/>
      <c r="G8" s="14"/>
      <c r="H8" s="20"/>
    </row>
    <row r="9" customHeight="1" spans="1:8">
      <c r="A9" s="10">
        <v>4</v>
      </c>
      <c r="B9" s="36"/>
      <c r="C9" s="11" t="s">
        <v>1965</v>
      </c>
      <c r="D9" s="12"/>
      <c r="E9" s="13"/>
      <c r="F9" s="15"/>
      <c r="G9" s="14"/>
      <c r="H9" s="20"/>
    </row>
    <row r="10" customHeight="1" spans="1:8">
      <c r="A10" s="10">
        <v>5</v>
      </c>
      <c r="B10" s="36"/>
      <c r="C10" s="11" t="s">
        <v>1966</v>
      </c>
      <c r="D10" s="12"/>
      <c r="E10" s="13"/>
      <c r="F10" s="15"/>
      <c r="G10" s="14"/>
      <c r="H10" s="20"/>
    </row>
    <row r="11" customHeight="1" spans="1:8">
      <c r="A11" s="10">
        <v>6</v>
      </c>
      <c r="B11" s="36"/>
      <c r="C11" s="11" t="s">
        <v>1967</v>
      </c>
      <c r="D11" s="12"/>
      <c r="E11" s="13"/>
      <c r="F11" s="15"/>
      <c r="G11" s="14"/>
      <c r="H11" s="20"/>
    </row>
    <row r="12" customHeight="1" spans="1:8">
      <c r="A12" s="10">
        <v>7</v>
      </c>
      <c r="B12" s="36"/>
      <c r="C12" s="11" t="s">
        <v>1968</v>
      </c>
      <c r="D12" s="12"/>
      <c r="E12" s="13"/>
      <c r="F12" s="15"/>
      <c r="G12" s="14"/>
      <c r="H12" s="20"/>
    </row>
    <row r="13" customHeight="1" spans="1:8">
      <c r="A13" s="10">
        <v>8</v>
      </c>
      <c r="B13" s="36"/>
      <c r="C13" s="11" t="s">
        <v>1969</v>
      </c>
      <c r="D13" s="12"/>
      <c r="E13" s="13"/>
      <c r="F13" s="15"/>
      <c r="G13" s="14"/>
      <c r="H13" s="20"/>
    </row>
    <row r="14" customHeight="1" spans="1:8">
      <c r="A14" s="10">
        <v>9</v>
      </c>
      <c r="B14" s="36"/>
      <c r="C14" s="11" t="s">
        <v>1970</v>
      </c>
      <c r="D14" s="12"/>
      <c r="E14" s="13"/>
      <c r="F14" s="15"/>
      <c r="G14" s="14"/>
      <c r="H14" s="20"/>
    </row>
    <row r="15" customHeight="1" spans="1:8">
      <c r="A15" s="10">
        <v>10</v>
      </c>
      <c r="B15" s="36"/>
      <c r="C15" s="11" t="s">
        <v>1971</v>
      </c>
      <c r="D15" s="12"/>
      <c r="E15" s="13"/>
      <c r="F15" s="15"/>
      <c r="G15" s="14"/>
      <c r="H15" s="20"/>
    </row>
    <row r="16" customHeight="1" spans="1:8">
      <c r="A16" s="10">
        <v>11</v>
      </c>
      <c r="B16" s="36"/>
      <c r="C16" s="11" t="s">
        <v>1972</v>
      </c>
      <c r="D16" s="12"/>
      <c r="E16" s="13"/>
      <c r="F16" s="15"/>
      <c r="G16" s="14"/>
      <c r="H16" s="20"/>
    </row>
    <row r="17" customHeight="1" spans="1:8">
      <c r="A17" s="10">
        <v>12</v>
      </c>
      <c r="B17" s="36"/>
      <c r="C17" s="11" t="s">
        <v>1973</v>
      </c>
      <c r="D17" s="12"/>
      <c r="E17" s="13"/>
      <c r="F17" s="15"/>
      <c r="G17" s="14"/>
      <c r="H17" s="20"/>
    </row>
    <row r="18" customHeight="1" spans="1:8">
      <c r="A18" s="10">
        <v>13</v>
      </c>
      <c r="B18" s="36"/>
      <c r="C18" s="11" t="s">
        <v>1974</v>
      </c>
      <c r="D18" s="12"/>
      <c r="E18" s="13"/>
      <c r="F18" s="15"/>
      <c r="G18" s="14"/>
      <c r="H18" s="20"/>
    </row>
    <row r="19" customHeight="1" spans="1:8">
      <c r="A19" s="10">
        <v>14</v>
      </c>
      <c r="B19" s="36"/>
      <c r="C19" s="11" t="s">
        <v>1975</v>
      </c>
      <c r="D19" s="12"/>
      <c r="E19" s="13"/>
      <c r="F19" s="15"/>
      <c r="G19" s="14"/>
      <c r="H19" s="20"/>
    </row>
    <row r="20" customHeight="1" spans="1:8">
      <c r="A20" s="10">
        <v>15</v>
      </c>
      <c r="B20" s="11"/>
      <c r="C20" s="11" t="s">
        <v>1976</v>
      </c>
      <c r="D20" s="12"/>
      <c r="E20" s="13"/>
      <c r="F20" s="15"/>
      <c r="G20" s="14"/>
      <c r="H20" s="20"/>
    </row>
    <row r="21" customHeight="1" spans="1:8">
      <c r="A21" s="10"/>
      <c r="B21" s="11"/>
      <c r="C21" s="11"/>
      <c r="D21" s="12"/>
      <c r="E21" s="13"/>
      <c r="F21" s="15"/>
      <c r="G21" s="14"/>
      <c r="H21" s="20"/>
    </row>
    <row r="22" customHeight="1" spans="1:8">
      <c r="A22" s="10"/>
      <c r="B22" s="11"/>
      <c r="C22" s="11"/>
      <c r="D22" s="12"/>
      <c r="E22" s="13"/>
      <c r="F22" s="15"/>
      <c r="G22" s="14"/>
      <c r="H22" s="20"/>
    </row>
    <row r="23" customHeight="1" spans="1:8">
      <c r="A23" s="10"/>
      <c r="B23" s="11"/>
      <c r="C23" s="11"/>
      <c r="D23" s="12"/>
      <c r="E23" s="13"/>
      <c r="F23" s="15"/>
      <c r="G23" s="14"/>
      <c r="H23" s="20"/>
    </row>
    <row r="24" customHeight="1" spans="1:8">
      <c r="A24" s="10"/>
      <c r="B24" s="11"/>
      <c r="C24" s="11"/>
      <c r="D24" s="12"/>
      <c r="E24" s="13"/>
      <c r="F24" s="15"/>
      <c r="G24" s="14"/>
      <c r="H24" s="20"/>
    </row>
    <row r="25" customHeight="1" spans="1:8">
      <c r="A25" s="10"/>
      <c r="B25" s="11"/>
      <c r="C25" s="11"/>
      <c r="D25" s="12"/>
      <c r="E25" s="13"/>
      <c r="F25" s="15"/>
      <c r="G25" s="14"/>
      <c r="H25" s="20"/>
    </row>
    <row r="26" customHeight="1" spans="1:8">
      <c r="A26" s="10"/>
      <c r="B26" s="11"/>
      <c r="C26" s="11"/>
      <c r="D26" s="12"/>
      <c r="E26" s="13"/>
      <c r="F26" s="15"/>
      <c r="G26" s="14"/>
      <c r="H26" s="20"/>
    </row>
    <row r="27" customHeight="1" spans="1:8">
      <c r="A27" s="16" t="s">
        <v>1105</v>
      </c>
      <c r="B27" s="16"/>
      <c r="C27" s="16"/>
      <c r="D27" s="12"/>
      <c r="E27" s="13">
        <f>SUM(E6:E26)</f>
        <v>0</v>
      </c>
      <c r="F27" s="15">
        <f>SUM(F6:F26)</f>
        <v>0</v>
      </c>
      <c r="G27" s="14">
        <f>SUM(G6:G26)</f>
        <v>0</v>
      </c>
      <c r="H27" s="20"/>
    </row>
    <row r="28" customHeight="1" spans="1:7">
      <c r="A28" s="17" t="e">
        <f>#REF!&amp;#REF!</f>
        <v>#REF!</v>
      </c>
      <c r="G28" s="6" t="e">
        <f>"评估人员："&amp;#REF!</f>
        <v>#REF!</v>
      </c>
    </row>
    <row r="29" customHeight="1" spans="1:1">
      <c r="A29" s="17" t="e">
        <f>CONCATENATE(#REF!,#REF!,#REF!,#REF!,#REF!,#REF!,#REF!)</f>
        <v>#REF!</v>
      </c>
    </row>
  </sheetData>
  <mergeCells count="2">
    <mergeCell ref="A2:H2"/>
    <mergeCell ref="A3:H3"/>
  </mergeCells>
  <hyperlinks>
    <hyperlink ref="A1" location="索引目录!I11" display="返回索引页"/>
    <hyperlink ref="B1" location="流动负债汇总!B11"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Roman,常规"5-6
&amp;"宋体,常规"共&amp;"Times New Roman,常规"&amp;N&amp;"宋体,常规"页第&amp;"Times New Roman,常规"&amp;P&amp;"宋体,常规"页</oddHeader>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7" customWidth="1"/>
    <col min="2" max="2" width="11.4" customWidth="1" outlineLevel="1"/>
    <col min="3" max="3" width="21.1" customWidth="1"/>
    <col min="4" max="4" width="14.5" customWidth="1"/>
    <col min="5" max="6" width="15.9" customWidth="1"/>
    <col min="7" max="7" width="16.9" customWidth="1" outlineLevel="1"/>
    <col min="8" max="9" width="16.9" customWidth="1"/>
    <col min="10" max="10" width="14.9" customWidth="1"/>
  </cols>
  <sheetData>
    <row r="1" spans="1:10">
      <c r="A1" s="1" t="s">
        <v>421</v>
      </c>
      <c r="B1" s="2" t="s">
        <v>462</v>
      </c>
      <c r="C1" s="2"/>
      <c r="D1" s="3"/>
      <c r="E1" s="3"/>
      <c r="F1" s="3"/>
      <c r="G1" s="3"/>
      <c r="H1" s="3"/>
      <c r="I1" s="3"/>
      <c r="J1" s="3"/>
    </row>
    <row r="2" ht="30" customHeight="1" spans="1:10">
      <c r="A2" s="4" t="s">
        <v>1977</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1978</v>
      </c>
      <c r="D5" s="7" t="s">
        <v>629</v>
      </c>
      <c r="E5" s="7" t="s">
        <v>1979</v>
      </c>
      <c r="F5" s="7" t="s">
        <v>1980</v>
      </c>
      <c r="G5" s="8" t="s">
        <v>467</v>
      </c>
      <c r="H5" s="9" t="s">
        <v>426</v>
      </c>
      <c r="I5" s="7" t="s">
        <v>427</v>
      </c>
      <c r="J5" s="7" t="s">
        <v>577</v>
      </c>
    </row>
    <row r="6" customHeight="1" spans="1:10">
      <c r="A6" s="10"/>
      <c r="B6" s="36"/>
      <c r="C6" s="11"/>
      <c r="D6" s="12"/>
      <c r="E6" s="10"/>
      <c r="F6" s="10"/>
      <c r="G6" s="13"/>
      <c r="H6" s="15"/>
      <c r="I6" s="14"/>
      <c r="J6" s="20"/>
    </row>
    <row r="7" customHeight="1" spans="1:10">
      <c r="A7" s="10"/>
      <c r="B7" s="11"/>
      <c r="C7" s="11"/>
      <c r="D7" s="12"/>
      <c r="E7" s="10"/>
      <c r="F7" s="10"/>
      <c r="G7" s="13"/>
      <c r="H7" s="15"/>
      <c r="I7" s="14"/>
      <c r="J7" s="20"/>
    </row>
    <row r="8" customHeight="1" spans="1:10">
      <c r="A8" s="10"/>
      <c r="B8" s="11"/>
      <c r="C8" s="11"/>
      <c r="D8" s="12"/>
      <c r="E8" s="10"/>
      <c r="F8" s="10"/>
      <c r="G8" s="13"/>
      <c r="H8" s="15"/>
      <c r="I8" s="14"/>
      <c r="J8" s="20"/>
    </row>
    <row r="9" customHeight="1" spans="1:10">
      <c r="A9" s="10"/>
      <c r="B9" s="11"/>
      <c r="C9" s="11"/>
      <c r="D9" s="12"/>
      <c r="E9" s="10"/>
      <c r="F9" s="10"/>
      <c r="G9" s="13"/>
      <c r="H9" s="15"/>
      <c r="I9" s="14"/>
      <c r="J9" s="20"/>
    </row>
    <row r="10" customHeight="1" spans="1:10">
      <c r="A10" s="10"/>
      <c r="B10" s="11"/>
      <c r="C10" s="11"/>
      <c r="D10" s="12"/>
      <c r="E10" s="10"/>
      <c r="F10" s="10"/>
      <c r="G10" s="13"/>
      <c r="H10" s="15"/>
      <c r="I10" s="14"/>
      <c r="J10" s="20"/>
    </row>
    <row r="11" customHeight="1" spans="1:10">
      <c r="A11" s="10"/>
      <c r="B11" s="11"/>
      <c r="C11" s="11"/>
      <c r="D11" s="12"/>
      <c r="E11" s="10"/>
      <c r="F11" s="10"/>
      <c r="G11" s="13"/>
      <c r="H11" s="15"/>
      <c r="I11" s="14"/>
      <c r="J11" s="20"/>
    </row>
    <row r="12" customHeight="1" spans="1:10">
      <c r="A12" s="10"/>
      <c r="B12" s="11"/>
      <c r="C12" s="11"/>
      <c r="D12" s="12"/>
      <c r="E12" s="10"/>
      <c r="F12" s="10"/>
      <c r="G12" s="13"/>
      <c r="H12" s="15"/>
      <c r="I12" s="14"/>
      <c r="J12" s="20"/>
    </row>
    <row r="13" customHeight="1" spans="1:10">
      <c r="A13" s="10"/>
      <c r="B13" s="11"/>
      <c r="C13" s="11"/>
      <c r="D13" s="12"/>
      <c r="E13" s="10"/>
      <c r="F13" s="10"/>
      <c r="G13" s="13"/>
      <c r="H13" s="15"/>
      <c r="I13" s="14"/>
      <c r="J13" s="20"/>
    </row>
    <row r="14" customHeight="1" spans="1:10">
      <c r="A14" s="10"/>
      <c r="B14" s="11"/>
      <c r="C14" s="11"/>
      <c r="D14" s="12"/>
      <c r="E14" s="10"/>
      <c r="F14" s="10"/>
      <c r="G14" s="13"/>
      <c r="H14" s="15"/>
      <c r="I14" s="14"/>
      <c r="J14" s="20"/>
    </row>
    <row r="15" customHeight="1" spans="1:10">
      <c r="A15" s="10"/>
      <c r="B15" s="11"/>
      <c r="C15" s="11"/>
      <c r="D15" s="12"/>
      <c r="E15" s="10"/>
      <c r="F15" s="10"/>
      <c r="G15" s="13"/>
      <c r="H15" s="15"/>
      <c r="I15" s="14"/>
      <c r="J15" s="20"/>
    </row>
    <row r="16" customHeight="1" spans="1:10">
      <c r="A16" s="10"/>
      <c r="B16" s="11"/>
      <c r="C16" s="11"/>
      <c r="D16" s="12"/>
      <c r="E16" s="10"/>
      <c r="F16" s="10"/>
      <c r="G16" s="13"/>
      <c r="H16" s="15"/>
      <c r="I16" s="14"/>
      <c r="J16" s="20"/>
    </row>
    <row r="17" customHeight="1" spans="1:10">
      <c r="A17" s="10"/>
      <c r="B17" s="11"/>
      <c r="C17" s="11"/>
      <c r="D17" s="12"/>
      <c r="E17" s="10"/>
      <c r="F17" s="10"/>
      <c r="G17" s="13"/>
      <c r="H17" s="15"/>
      <c r="I17" s="14"/>
      <c r="J17" s="20"/>
    </row>
    <row r="18" customHeight="1" spans="1:10">
      <c r="A18" s="10"/>
      <c r="B18" s="11"/>
      <c r="C18" s="11"/>
      <c r="D18" s="12"/>
      <c r="E18" s="10"/>
      <c r="F18" s="10"/>
      <c r="G18" s="13"/>
      <c r="H18" s="15"/>
      <c r="I18" s="14"/>
      <c r="J18" s="20"/>
    </row>
    <row r="19" customHeight="1" spans="1:10">
      <c r="A19" s="10"/>
      <c r="B19" s="11"/>
      <c r="C19" s="11"/>
      <c r="D19" s="12"/>
      <c r="E19" s="10"/>
      <c r="F19" s="10"/>
      <c r="G19" s="13"/>
      <c r="H19" s="15"/>
      <c r="I19" s="14"/>
      <c r="J19" s="20"/>
    </row>
    <row r="20" customHeight="1" spans="1:10">
      <c r="A20" s="10"/>
      <c r="B20" s="11"/>
      <c r="C20" s="11"/>
      <c r="D20" s="12"/>
      <c r="E20" s="10"/>
      <c r="F20" s="10"/>
      <c r="G20" s="13"/>
      <c r="H20" s="15"/>
      <c r="I20" s="14"/>
      <c r="J20" s="20"/>
    </row>
    <row r="21" customHeight="1" spans="1:10">
      <c r="A21" s="10"/>
      <c r="B21" s="11"/>
      <c r="C21" s="11"/>
      <c r="D21" s="12"/>
      <c r="E21" s="10"/>
      <c r="F21" s="10"/>
      <c r="G21" s="13"/>
      <c r="H21" s="15"/>
      <c r="I21" s="14"/>
      <c r="J21" s="20"/>
    </row>
    <row r="22" customHeight="1" spans="1:10">
      <c r="A22" s="10"/>
      <c r="B22" s="11"/>
      <c r="C22" s="11"/>
      <c r="D22" s="12"/>
      <c r="E22" s="10"/>
      <c r="F22" s="10"/>
      <c r="G22" s="13"/>
      <c r="H22" s="15"/>
      <c r="I22" s="14"/>
      <c r="J22" s="20"/>
    </row>
    <row r="23" customHeight="1" spans="1:10">
      <c r="A23" s="10"/>
      <c r="B23" s="11"/>
      <c r="C23" s="11"/>
      <c r="D23" s="12"/>
      <c r="E23" s="10"/>
      <c r="F23" s="10"/>
      <c r="G23" s="13"/>
      <c r="H23" s="15"/>
      <c r="I23" s="14"/>
      <c r="J23" s="20"/>
    </row>
    <row r="24" customHeight="1" spans="1:10">
      <c r="A24" s="10"/>
      <c r="B24" s="11"/>
      <c r="C24" s="11"/>
      <c r="D24" s="12"/>
      <c r="E24" s="10"/>
      <c r="F24" s="10"/>
      <c r="G24" s="13"/>
      <c r="H24" s="15"/>
      <c r="I24" s="14"/>
      <c r="J24" s="20"/>
    </row>
    <row r="25" customHeight="1" spans="1:10">
      <c r="A25" s="10"/>
      <c r="B25" s="11"/>
      <c r="C25" s="11"/>
      <c r="D25" s="12"/>
      <c r="E25" s="10"/>
      <c r="F25" s="10"/>
      <c r="G25" s="13"/>
      <c r="H25" s="15"/>
      <c r="I25" s="14"/>
      <c r="J25" s="20"/>
    </row>
    <row r="26" customHeight="1" spans="1:10">
      <c r="A26" s="10"/>
      <c r="B26" s="11"/>
      <c r="C26" s="11"/>
      <c r="D26" s="12"/>
      <c r="E26" s="10"/>
      <c r="F26" s="10"/>
      <c r="G26" s="13"/>
      <c r="H26" s="15"/>
      <c r="I26" s="14"/>
      <c r="J26" s="20"/>
    </row>
    <row r="27" customHeight="1" spans="1:10">
      <c r="A27" s="16" t="s">
        <v>1105</v>
      </c>
      <c r="B27" s="16"/>
      <c r="C27" s="16"/>
      <c r="D27" s="12"/>
      <c r="E27" s="10"/>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12" display="返回索引页"/>
    <hyperlink ref="B1" location="流动负债汇总!B12"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Roman,常规"5-7
&amp;"宋体,常规"共&amp;"Times New Roman,常规"&amp;N&amp;"宋体,常规"页第&amp;"Times New Roman,常规"&amp;P&amp;"宋体,常规"页</oddHeader>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ustomHeight="1"/>
  <cols>
    <col min="1" max="1" width="6.5" customWidth="1"/>
    <col min="2" max="2" width="20.4" customWidth="1" outlineLevel="1"/>
    <col min="3" max="3" width="22.5" customWidth="1"/>
    <col min="4" max="4" width="11.1" customWidth="1"/>
    <col min="5" max="5" width="13.5" customWidth="1"/>
    <col min="6" max="6" width="12.9" customWidth="1"/>
    <col min="7" max="7" width="12.1" customWidth="1"/>
    <col min="8" max="8" width="12.5" customWidth="1" outlineLevel="1"/>
    <col min="9" max="11" width="14.6" customWidth="1"/>
  </cols>
  <sheetData>
    <row r="1" spans="1:11">
      <c r="A1" s="1" t="s">
        <v>421</v>
      </c>
      <c r="B1" s="2" t="s">
        <v>462</v>
      </c>
      <c r="C1" s="2"/>
      <c r="D1" s="3"/>
      <c r="E1" s="3"/>
      <c r="F1" s="3"/>
      <c r="G1" s="3"/>
      <c r="H1" s="3"/>
      <c r="I1" s="3"/>
      <c r="J1" s="3"/>
      <c r="K1" s="3"/>
    </row>
    <row r="2" ht="30" customHeight="1" spans="1:11">
      <c r="A2" s="4" t="s">
        <v>1981</v>
      </c>
      <c r="B2" s="4"/>
      <c r="C2" s="4"/>
      <c r="D2" s="4"/>
      <c r="E2" s="4"/>
      <c r="F2" s="4"/>
      <c r="G2" s="4"/>
      <c r="H2" s="4"/>
      <c r="I2" s="4"/>
      <c r="J2" s="4"/>
      <c r="K2" s="4"/>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1">
      <c r="A5" s="7" t="s">
        <v>465</v>
      </c>
      <c r="B5" s="7" t="s">
        <v>572</v>
      </c>
      <c r="C5" s="7" t="s">
        <v>659</v>
      </c>
      <c r="D5" s="7" t="s">
        <v>629</v>
      </c>
      <c r="E5" s="7" t="s">
        <v>655</v>
      </c>
      <c r="F5" s="7" t="s">
        <v>656</v>
      </c>
      <c r="G5" s="7" t="s">
        <v>657</v>
      </c>
      <c r="H5" s="8" t="s">
        <v>467</v>
      </c>
      <c r="I5" s="35" t="s">
        <v>426</v>
      </c>
      <c r="J5" s="7" t="s">
        <v>427</v>
      </c>
      <c r="K5" s="7" t="s">
        <v>577</v>
      </c>
    </row>
    <row r="6" customHeight="1" spans="1:11">
      <c r="A6" s="10"/>
      <c r="B6" s="36"/>
      <c r="C6" s="11"/>
      <c r="D6" s="12"/>
      <c r="E6" s="14"/>
      <c r="F6" s="10"/>
      <c r="G6" s="10"/>
      <c r="H6" s="13"/>
      <c r="I6" s="15"/>
      <c r="J6" s="14"/>
      <c r="K6" s="20"/>
    </row>
    <row r="7" customHeight="1" spans="1:11">
      <c r="A7" s="10"/>
      <c r="B7" s="11"/>
      <c r="C7" s="11"/>
      <c r="D7" s="12"/>
      <c r="E7" s="14"/>
      <c r="F7" s="10"/>
      <c r="G7" s="10"/>
      <c r="H7" s="13"/>
      <c r="I7" s="15"/>
      <c r="J7" s="14"/>
      <c r="K7" s="20"/>
    </row>
    <row r="8" customHeight="1" spans="1:11">
      <c r="A8" s="10"/>
      <c r="B8" s="11"/>
      <c r="C8" s="11"/>
      <c r="D8" s="12"/>
      <c r="E8" s="14"/>
      <c r="F8" s="10"/>
      <c r="G8" s="10"/>
      <c r="H8" s="13"/>
      <c r="I8" s="15"/>
      <c r="J8" s="14"/>
      <c r="K8" s="20"/>
    </row>
    <row r="9" customHeight="1" spans="1:11">
      <c r="A9" s="10"/>
      <c r="B9" s="11"/>
      <c r="C9" s="11"/>
      <c r="D9" s="12"/>
      <c r="E9" s="14"/>
      <c r="F9" s="10"/>
      <c r="G9" s="10"/>
      <c r="H9" s="13"/>
      <c r="I9" s="15"/>
      <c r="J9" s="14"/>
      <c r="K9" s="20"/>
    </row>
    <row r="10" customHeight="1" spans="1:11">
      <c r="A10" s="10"/>
      <c r="B10" s="11"/>
      <c r="C10" s="11"/>
      <c r="D10" s="12"/>
      <c r="E10" s="14"/>
      <c r="F10" s="10"/>
      <c r="G10" s="10"/>
      <c r="H10" s="13"/>
      <c r="I10" s="15"/>
      <c r="J10" s="14"/>
      <c r="K10" s="20"/>
    </row>
    <row r="11" customHeight="1" spans="1:11">
      <c r="A11" s="10"/>
      <c r="B11" s="11"/>
      <c r="C11" s="11"/>
      <c r="D11" s="12"/>
      <c r="E11" s="14"/>
      <c r="F11" s="10"/>
      <c r="G11" s="10"/>
      <c r="H11" s="13"/>
      <c r="I11" s="15"/>
      <c r="J11" s="14"/>
      <c r="K11" s="20"/>
    </row>
    <row r="12" customHeight="1" spans="1:11">
      <c r="A12" s="10"/>
      <c r="B12" s="11"/>
      <c r="C12" s="11"/>
      <c r="D12" s="12"/>
      <c r="E12" s="14"/>
      <c r="F12" s="10"/>
      <c r="G12" s="10"/>
      <c r="H12" s="13"/>
      <c r="I12" s="15"/>
      <c r="J12" s="14"/>
      <c r="K12" s="20"/>
    </row>
    <row r="13" customHeight="1" spans="1:11">
      <c r="A13" s="10"/>
      <c r="B13" s="11"/>
      <c r="C13" s="11"/>
      <c r="D13" s="12"/>
      <c r="E13" s="14"/>
      <c r="F13" s="10"/>
      <c r="G13" s="10"/>
      <c r="H13" s="13"/>
      <c r="I13" s="15"/>
      <c r="J13" s="14"/>
      <c r="K13" s="20"/>
    </row>
    <row r="14" customHeight="1" spans="1:11">
      <c r="A14" s="10"/>
      <c r="B14" s="11"/>
      <c r="C14" s="11"/>
      <c r="D14" s="12"/>
      <c r="E14" s="14"/>
      <c r="F14" s="10"/>
      <c r="G14" s="10"/>
      <c r="H14" s="13"/>
      <c r="I14" s="15"/>
      <c r="J14" s="14"/>
      <c r="K14" s="20"/>
    </row>
    <row r="15" customHeight="1" spans="1:11">
      <c r="A15" s="10"/>
      <c r="B15" s="11"/>
      <c r="C15" s="11"/>
      <c r="D15" s="12"/>
      <c r="E15" s="14"/>
      <c r="F15" s="10" t="s">
        <v>602</v>
      </c>
      <c r="G15" s="10"/>
      <c r="H15" s="13"/>
      <c r="I15" s="15"/>
      <c r="J15" s="14"/>
      <c r="K15" s="20"/>
    </row>
    <row r="16" customHeight="1" spans="1:11">
      <c r="A16" s="10"/>
      <c r="B16" s="11"/>
      <c r="C16" s="11"/>
      <c r="D16" s="12"/>
      <c r="E16" s="14"/>
      <c r="F16" s="10"/>
      <c r="G16" s="10"/>
      <c r="H16" s="13"/>
      <c r="I16" s="15"/>
      <c r="J16" s="14"/>
      <c r="K16" s="20"/>
    </row>
    <row r="17" customHeight="1" spans="1:11">
      <c r="A17" s="10"/>
      <c r="B17" s="11"/>
      <c r="C17" s="11"/>
      <c r="D17" s="12"/>
      <c r="E17" s="14"/>
      <c r="F17" s="10"/>
      <c r="G17" s="10"/>
      <c r="H17" s="13"/>
      <c r="I17" s="15"/>
      <c r="J17" s="14"/>
      <c r="K17" s="20"/>
    </row>
    <row r="18" customHeight="1" spans="1:11">
      <c r="A18" s="10"/>
      <c r="B18" s="11"/>
      <c r="C18" s="11"/>
      <c r="D18" s="12"/>
      <c r="E18" s="14"/>
      <c r="F18" s="10"/>
      <c r="G18" s="10"/>
      <c r="H18" s="13"/>
      <c r="I18" s="15"/>
      <c r="J18" s="14"/>
      <c r="K18" s="20"/>
    </row>
    <row r="19" customHeight="1" spans="1:11">
      <c r="A19" s="10"/>
      <c r="B19" s="11"/>
      <c r="C19" s="11"/>
      <c r="D19" s="12"/>
      <c r="E19" s="14"/>
      <c r="F19" s="10"/>
      <c r="G19" s="10"/>
      <c r="H19" s="13"/>
      <c r="I19" s="15"/>
      <c r="J19" s="14"/>
      <c r="K19" s="20"/>
    </row>
    <row r="20" customHeight="1" spans="1:11">
      <c r="A20" s="10"/>
      <c r="B20" s="11"/>
      <c r="C20" s="11"/>
      <c r="D20" s="12"/>
      <c r="E20" s="14"/>
      <c r="F20" s="10"/>
      <c r="G20" s="10"/>
      <c r="H20" s="13"/>
      <c r="I20" s="15"/>
      <c r="J20" s="14"/>
      <c r="K20" s="20"/>
    </row>
    <row r="21" customHeight="1" spans="1:11">
      <c r="A21" s="10"/>
      <c r="B21" s="11"/>
      <c r="C21" s="11"/>
      <c r="D21" s="12"/>
      <c r="E21" s="14"/>
      <c r="F21" s="10"/>
      <c r="G21" s="10"/>
      <c r="H21" s="13"/>
      <c r="I21" s="15"/>
      <c r="J21" s="14"/>
      <c r="K21" s="20"/>
    </row>
    <row r="22" customHeight="1" spans="1:11">
      <c r="A22" s="10"/>
      <c r="B22" s="11"/>
      <c r="C22" s="11"/>
      <c r="D22" s="12"/>
      <c r="E22" s="14"/>
      <c r="F22" s="10"/>
      <c r="G22" s="10"/>
      <c r="H22" s="13"/>
      <c r="I22" s="15"/>
      <c r="J22" s="14"/>
      <c r="K22" s="20"/>
    </row>
    <row r="23" customHeight="1" spans="1:11">
      <c r="A23" s="10"/>
      <c r="B23" s="11"/>
      <c r="C23" s="11"/>
      <c r="D23" s="12"/>
      <c r="E23" s="14"/>
      <c r="F23" s="10"/>
      <c r="G23" s="10"/>
      <c r="H23" s="13"/>
      <c r="I23" s="15"/>
      <c r="J23" s="14"/>
      <c r="K23" s="20"/>
    </row>
    <row r="24" customHeight="1" spans="1:11">
      <c r="A24" s="10"/>
      <c r="B24" s="11"/>
      <c r="C24" s="11"/>
      <c r="D24" s="12"/>
      <c r="E24" s="14"/>
      <c r="F24" s="10"/>
      <c r="G24" s="10"/>
      <c r="H24" s="13"/>
      <c r="I24" s="15"/>
      <c r="J24" s="14"/>
      <c r="K24" s="20"/>
    </row>
    <row r="25" customHeight="1" spans="1:11">
      <c r="A25" s="10"/>
      <c r="B25" s="11"/>
      <c r="C25" s="11"/>
      <c r="D25" s="12"/>
      <c r="E25" s="14"/>
      <c r="F25" s="10"/>
      <c r="G25" s="10"/>
      <c r="H25" s="13"/>
      <c r="I25" s="15"/>
      <c r="J25" s="14"/>
      <c r="K25" s="20"/>
    </row>
    <row r="26" customHeight="1" spans="1:11">
      <c r="A26" s="10"/>
      <c r="B26" s="11"/>
      <c r="C26" s="11"/>
      <c r="D26" s="12"/>
      <c r="E26" s="14"/>
      <c r="F26" s="10"/>
      <c r="G26" s="10"/>
      <c r="H26" s="13"/>
      <c r="I26" s="15"/>
      <c r="J26" s="14"/>
      <c r="K26" s="20"/>
    </row>
    <row r="27" customHeight="1" spans="1:11">
      <c r="A27" s="16" t="s">
        <v>1105</v>
      </c>
      <c r="B27" s="16"/>
      <c r="C27" s="16"/>
      <c r="D27" s="20"/>
      <c r="E27" s="14">
        <f>SUM(E6:E26)</f>
        <v>0</v>
      </c>
      <c r="F27" s="20"/>
      <c r="G27" s="20"/>
      <c r="H27" s="13">
        <f>SUM(H6:H26)</f>
        <v>0</v>
      </c>
      <c r="I27" s="15">
        <f>SUM(I6:I26)</f>
        <v>0</v>
      </c>
      <c r="J27" s="14">
        <f>SUM(J6:J26)</f>
        <v>0</v>
      </c>
      <c r="K27" s="20"/>
    </row>
    <row r="28" customHeight="1" spans="1:10">
      <c r="A28" s="17" t="e">
        <f>#REF!&amp;#REF!</f>
        <v>#REF!</v>
      </c>
      <c r="J28" s="6" t="e">
        <f>"评估人员："&amp;#REF!</f>
        <v>#REF!</v>
      </c>
    </row>
    <row r="29" customHeight="1" spans="1:1">
      <c r="A29" s="17" t="e">
        <f>CONCATENATE(#REF!,#REF!,#REF!,#REF!,#REF!,#REF!,#REF!)</f>
        <v>#REF!</v>
      </c>
    </row>
  </sheetData>
  <mergeCells count="2">
    <mergeCell ref="A2:K2"/>
    <mergeCell ref="A3:K3"/>
  </mergeCells>
  <hyperlinks>
    <hyperlink ref="A1" location="索引目录!I13" display="返回索引页"/>
    <hyperlink ref="B1" location="流动负债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Roman,常规"5-8
&amp;"宋体,常规"共&amp;"Times New Roman,常规"&amp;N&amp;"宋体,常规"页第&amp;"Times New Roman,常规"&amp;P&amp;"宋体,常规"页</oddHeader>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8.1" customWidth="1"/>
    <col min="2" max="2" width="21.9" customWidth="1" outlineLevel="1"/>
    <col min="3" max="3" width="26" customWidth="1"/>
    <col min="4" max="5" width="16.5" customWidth="1"/>
    <col min="6" max="6" width="16.9" customWidth="1" outlineLevel="1"/>
    <col min="7" max="9" width="18.1" customWidth="1"/>
  </cols>
  <sheetData>
    <row r="1" spans="1:9">
      <c r="A1" s="1" t="s">
        <v>421</v>
      </c>
      <c r="B1" s="2" t="s">
        <v>462</v>
      </c>
      <c r="C1" s="2"/>
      <c r="D1" s="3"/>
      <c r="E1" s="3"/>
      <c r="F1" s="3"/>
      <c r="G1" s="3"/>
      <c r="H1" s="3"/>
      <c r="I1" s="3"/>
    </row>
    <row r="2" ht="30" customHeight="1" spans="1:9">
      <c r="A2" s="4" t="s">
        <v>1982</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1983</v>
      </c>
      <c r="D5" s="7" t="s">
        <v>629</v>
      </c>
      <c r="E5" s="7" t="s">
        <v>1984</v>
      </c>
      <c r="F5" s="8" t="s">
        <v>467</v>
      </c>
      <c r="G5" s="9" t="s">
        <v>426</v>
      </c>
      <c r="H5" s="7" t="s">
        <v>427</v>
      </c>
      <c r="I5" s="7" t="s">
        <v>577</v>
      </c>
    </row>
    <row r="6" customHeight="1" spans="1:9">
      <c r="A6" s="10"/>
      <c r="B6" s="36"/>
      <c r="C6" s="11"/>
      <c r="D6" s="12"/>
      <c r="E6" s="10"/>
      <c r="F6" s="13"/>
      <c r="G6" s="15"/>
      <c r="H6" s="14"/>
      <c r="I6" s="20"/>
    </row>
    <row r="7" customHeight="1" spans="1:9">
      <c r="A7" s="10"/>
      <c r="B7" s="11"/>
      <c r="C7" s="11"/>
      <c r="D7" s="12"/>
      <c r="E7" s="10"/>
      <c r="F7" s="13"/>
      <c r="G7" s="15"/>
      <c r="H7" s="14"/>
      <c r="I7" s="20"/>
    </row>
    <row r="8" customHeight="1" spans="1:9">
      <c r="A8" s="10"/>
      <c r="B8" s="11"/>
      <c r="C8" s="11"/>
      <c r="D8" s="12"/>
      <c r="E8" s="10"/>
      <c r="F8" s="13"/>
      <c r="G8" s="15"/>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14" display="返回索引页"/>
    <hyperlink ref="B1" location="流动负债汇总!B14"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Roman,常规"5-9
&amp;"宋体,常规"共&amp;"Times New Roman,常规"&amp;N&amp;"宋体,常规"页第&amp;"Times New Roman,常规"&amp;P&amp;"宋体,常规"页</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4.1" customWidth="1"/>
    <col min="2" max="2" width="23" customWidth="1" outlineLevel="1"/>
    <col min="3" max="3" width="27" customWidth="1"/>
    <col min="4" max="4" width="19.5" customWidth="1"/>
    <col min="5" max="5" width="17.1" customWidth="1"/>
    <col min="6" max="6" width="16.5" customWidth="1" outlineLevel="1"/>
    <col min="7" max="9" width="18.6" customWidth="1"/>
  </cols>
  <sheetData>
    <row r="1" spans="1:9">
      <c r="A1" s="1" t="s">
        <v>421</v>
      </c>
      <c r="B1" s="2" t="s">
        <v>462</v>
      </c>
      <c r="C1" s="2"/>
      <c r="D1" s="3"/>
      <c r="E1" s="3"/>
      <c r="F1" s="3"/>
      <c r="G1" s="3"/>
      <c r="H1" s="3"/>
      <c r="I1" s="3"/>
    </row>
    <row r="2" ht="30" customHeight="1" spans="1:9">
      <c r="A2" s="4" t="s">
        <v>1985</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18" customHeight="1" spans="1:9">
      <c r="A5" s="54" t="s">
        <v>465</v>
      </c>
      <c r="B5" s="55" t="s">
        <v>572</v>
      </c>
      <c r="C5" s="54" t="s">
        <v>659</v>
      </c>
      <c r="D5" s="54" t="s">
        <v>628</v>
      </c>
      <c r="E5" s="7" t="s">
        <v>629</v>
      </c>
      <c r="F5" s="56" t="s">
        <v>467</v>
      </c>
      <c r="G5" s="57" t="s">
        <v>426</v>
      </c>
      <c r="H5" s="54" t="s">
        <v>427</v>
      </c>
      <c r="I5" s="54" t="s">
        <v>577</v>
      </c>
    </row>
    <row r="6" ht="18" customHeight="1" spans="1:9">
      <c r="A6" s="58"/>
      <c r="B6" s="55"/>
      <c r="C6" s="58"/>
      <c r="D6" s="58"/>
      <c r="E6" s="7"/>
      <c r="F6" s="59"/>
      <c r="G6" s="60"/>
      <c r="H6" s="58"/>
      <c r="I6" s="58"/>
    </row>
    <row r="7" customHeight="1" spans="1:9">
      <c r="A7" s="10"/>
      <c r="B7" s="11"/>
      <c r="C7" s="11"/>
      <c r="D7" s="10"/>
      <c r="E7" s="10"/>
      <c r="F7" s="61"/>
      <c r="G7" s="62"/>
      <c r="H7" s="62"/>
      <c r="I7" s="20"/>
    </row>
    <row r="8" customHeight="1" spans="1:9">
      <c r="A8" s="10"/>
      <c r="B8" s="11"/>
      <c r="C8" s="11"/>
      <c r="D8" s="10"/>
      <c r="E8" s="10"/>
      <c r="F8" s="61"/>
      <c r="G8" s="62"/>
      <c r="H8" s="62"/>
      <c r="I8" s="20"/>
    </row>
    <row r="9" customHeight="1" spans="1:9">
      <c r="A9" s="10"/>
      <c r="B9" s="11"/>
      <c r="C9" s="11"/>
      <c r="D9" s="10"/>
      <c r="E9" s="10"/>
      <c r="F9" s="61"/>
      <c r="G9" s="63"/>
      <c r="H9" s="62"/>
      <c r="I9" s="20"/>
    </row>
    <row r="10" customHeight="1" spans="1:9">
      <c r="A10" s="10"/>
      <c r="B10" s="11"/>
      <c r="C10" s="11"/>
      <c r="D10" s="10"/>
      <c r="E10" s="10"/>
      <c r="F10" s="61"/>
      <c r="G10" s="63"/>
      <c r="H10" s="62"/>
      <c r="I10" s="20"/>
    </row>
    <row r="11" customHeight="1" spans="1:9">
      <c r="A11" s="10"/>
      <c r="B11" s="11"/>
      <c r="C11" s="11"/>
      <c r="D11" s="10"/>
      <c r="E11" s="10"/>
      <c r="F11" s="61"/>
      <c r="G11" s="63"/>
      <c r="H11" s="62"/>
      <c r="I11" s="20"/>
    </row>
    <row r="12" customHeight="1" spans="1:9">
      <c r="A12" s="10"/>
      <c r="B12" s="11"/>
      <c r="C12" s="11"/>
      <c r="D12" s="10"/>
      <c r="E12" s="10"/>
      <c r="F12" s="61"/>
      <c r="G12" s="63"/>
      <c r="H12" s="62"/>
      <c r="I12" s="20"/>
    </row>
    <row r="13" customHeight="1" spans="1:9">
      <c r="A13" s="10"/>
      <c r="B13" s="11"/>
      <c r="C13" s="11"/>
      <c r="D13" s="10"/>
      <c r="E13" s="10"/>
      <c r="F13" s="61"/>
      <c r="G13" s="63"/>
      <c r="H13" s="62"/>
      <c r="I13" s="20"/>
    </row>
    <row r="14" customHeight="1" spans="1:9">
      <c r="A14" s="10"/>
      <c r="B14" s="11"/>
      <c r="C14" s="11"/>
      <c r="D14" s="10"/>
      <c r="E14" s="10"/>
      <c r="F14" s="61"/>
      <c r="G14" s="63"/>
      <c r="H14" s="62"/>
      <c r="I14" s="20"/>
    </row>
    <row r="15" customHeight="1" spans="1:9">
      <c r="A15" s="10"/>
      <c r="B15" s="11"/>
      <c r="C15" s="11"/>
      <c r="D15" s="10"/>
      <c r="E15" s="10"/>
      <c r="F15" s="61"/>
      <c r="G15" s="63"/>
      <c r="H15" s="62"/>
      <c r="I15" s="20"/>
    </row>
    <row r="16" customHeight="1" spans="1:9">
      <c r="A16" s="10"/>
      <c r="B16" s="11"/>
      <c r="C16" s="11"/>
      <c r="D16" s="10"/>
      <c r="E16" s="10"/>
      <c r="F16" s="61"/>
      <c r="G16" s="63"/>
      <c r="H16" s="62"/>
      <c r="I16" s="20"/>
    </row>
    <row r="17" customHeight="1" spans="1:9">
      <c r="A17" s="10"/>
      <c r="B17" s="11"/>
      <c r="C17" s="11"/>
      <c r="D17" s="10"/>
      <c r="E17" s="10"/>
      <c r="F17" s="61"/>
      <c r="G17" s="63"/>
      <c r="H17" s="62"/>
      <c r="I17" s="20"/>
    </row>
    <row r="18" customHeight="1" spans="1:9">
      <c r="A18" s="10"/>
      <c r="B18" s="11"/>
      <c r="C18" s="11"/>
      <c r="D18" s="10"/>
      <c r="E18" s="10"/>
      <c r="F18" s="61"/>
      <c r="G18" s="63"/>
      <c r="H18" s="62"/>
      <c r="I18" s="20"/>
    </row>
    <row r="19" customHeight="1" spans="1:9">
      <c r="A19" s="10"/>
      <c r="B19" s="11"/>
      <c r="C19" s="11"/>
      <c r="D19" s="10"/>
      <c r="E19" s="10"/>
      <c r="F19" s="61"/>
      <c r="G19" s="63"/>
      <c r="H19" s="62"/>
      <c r="I19" s="20"/>
    </row>
    <row r="20" customHeight="1" spans="1:9">
      <c r="A20" s="10"/>
      <c r="B20" s="11"/>
      <c r="C20" s="11"/>
      <c r="D20" s="10"/>
      <c r="E20" s="10"/>
      <c r="F20" s="61"/>
      <c r="G20" s="63"/>
      <c r="H20" s="62"/>
      <c r="I20" s="20"/>
    </row>
    <row r="21" customHeight="1" spans="1:9">
      <c r="A21" s="10"/>
      <c r="B21" s="11"/>
      <c r="C21" s="11"/>
      <c r="D21" s="10"/>
      <c r="E21" s="10"/>
      <c r="F21" s="61"/>
      <c r="G21" s="63"/>
      <c r="H21" s="62"/>
      <c r="I21" s="20"/>
    </row>
    <row r="22" customHeight="1" spans="1:9">
      <c r="A22" s="10"/>
      <c r="B22" s="11"/>
      <c r="C22" s="11"/>
      <c r="D22" s="10"/>
      <c r="E22" s="10"/>
      <c r="F22" s="61"/>
      <c r="G22" s="63"/>
      <c r="H22" s="62"/>
      <c r="I22" s="20"/>
    </row>
    <row r="23" customHeight="1" spans="1:9">
      <c r="A23" s="10"/>
      <c r="B23" s="11"/>
      <c r="C23" s="11"/>
      <c r="D23" s="10"/>
      <c r="E23" s="10"/>
      <c r="F23" s="61"/>
      <c r="G23" s="63"/>
      <c r="H23" s="62"/>
      <c r="I23" s="20"/>
    </row>
    <row r="24" customHeight="1" spans="1:9">
      <c r="A24" s="10"/>
      <c r="B24" s="11"/>
      <c r="C24" s="11"/>
      <c r="D24" s="10"/>
      <c r="E24" s="10"/>
      <c r="F24" s="61"/>
      <c r="G24" s="63"/>
      <c r="H24" s="62"/>
      <c r="I24" s="20"/>
    </row>
    <row r="25" customHeight="1" spans="1:9">
      <c r="A25" s="10"/>
      <c r="B25" s="11"/>
      <c r="C25" s="11"/>
      <c r="D25" s="10"/>
      <c r="E25" s="10"/>
      <c r="F25" s="61"/>
      <c r="G25" s="63"/>
      <c r="H25" s="62"/>
      <c r="I25" s="20"/>
    </row>
    <row r="26" customHeight="1" spans="1:9">
      <c r="A26" s="10"/>
      <c r="B26" s="11"/>
      <c r="C26" s="11"/>
      <c r="D26" s="10"/>
      <c r="E26" s="10"/>
      <c r="F26" s="61"/>
      <c r="G26" s="63"/>
      <c r="H26" s="62"/>
      <c r="I26" s="20"/>
    </row>
    <row r="27" customHeight="1" spans="1:9">
      <c r="A27" s="16" t="s">
        <v>1105</v>
      </c>
      <c r="B27" s="16"/>
      <c r="C27" s="16"/>
      <c r="D27" s="10"/>
      <c r="E27" s="10"/>
      <c r="F27" s="61">
        <f>SUM(F7:F26)</f>
        <v>0</v>
      </c>
      <c r="G27" s="63">
        <f>SUM(G7:G26)</f>
        <v>0</v>
      </c>
      <c r="H27" s="62">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5" display="返回索引页"/>
    <hyperlink ref="B1" location="流动负债汇总!B15"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Roman,常规"5-10
&amp;"宋体,常规"共&amp;"Times New Roman,常规"&amp;N&amp;"宋体,常规"页第&amp;"Times New Roman,常规"&amp;P&amp;"宋体,常规"页</oddHeader>
  </headerFooter>
  <legacyDrawing r:id="rId2"/>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4.5" customWidth="1"/>
    <col min="2" max="2" width="19.5" customWidth="1" outlineLevel="1"/>
    <col min="3" max="3" width="18.4" customWidth="1"/>
    <col min="4" max="4" width="10" customWidth="1"/>
    <col min="5" max="5" width="9.4" customWidth="1"/>
    <col min="6" max="6" width="11.1" customWidth="1"/>
    <col min="7" max="8" width="9.5" customWidth="1"/>
    <col min="9" max="9" width="15.1" customWidth="1" outlineLevel="1"/>
    <col min="10" max="10" width="15.1" customWidth="1"/>
    <col min="11" max="11" width="10" customWidth="1"/>
    <col min="12" max="12" width="15.1" customWidth="1"/>
    <col min="13" max="13" width="9.6" customWidth="1"/>
  </cols>
  <sheetData>
    <row r="1" spans="1:13">
      <c r="A1" s="1" t="s">
        <v>421</v>
      </c>
      <c r="B1" s="2" t="s">
        <v>462</v>
      </c>
      <c r="C1" s="2"/>
      <c r="D1" s="3"/>
      <c r="E1" s="3"/>
      <c r="F1" s="3"/>
      <c r="G1" s="3"/>
      <c r="H1" s="3"/>
      <c r="I1" s="3"/>
      <c r="J1" s="3"/>
      <c r="K1" s="3"/>
      <c r="L1" s="3"/>
      <c r="M1" s="3"/>
    </row>
    <row r="2" ht="30" customHeight="1" spans="1:13">
      <c r="A2" s="4" t="s">
        <v>1986</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18"/>
      <c r="M3" s="18"/>
    </row>
    <row r="4" customHeight="1" spans="1:13">
      <c r="A4" s="6" t="e">
        <f>#REF!&amp;#REF!</f>
        <v>#REF!</v>
      </c>
      <c r="M4" s="19" t="s">
        <v>464</v>
      </c>
    </row>
    <row r="5" ht="27.9" customHeight="1" spans="1:13">
      <c r="A5" s="7" t="s">
        <v>465</v>
      </c>
      <c r="B5" s="7" t="s">
        <v>572</v>
      </c>
      <c r="C5" s="7" t="s">
        <v>1987</v>
      </c>
      <c r="D5" s="7" t="s">
        <v>629</v>
      </c>
      <c r="E5" s="7" t="s">
        <v>974</v>
      </c>
      <c r="F5" s="7" t="s">
        <v>1988</v>
      </c>
      <c r="G5" s="50" t="s">
        <v>574</v>
      </c>
      <c r="H5" s="7" t="s">
        <v>1955</v>
      </c>
      <c r="I5" s="8" t="s">
        <v>467</v>
      </c>
      <c r="J5" s="9" t="s">
        <v>426</v>
      </c>
      <c r="K5" s="53" t="s">
        <v>1956</v>
      </c>
      <c r="L5" s="7" t="s">
        <v>427</v>
      </c>
      <c r="M5" s="7" t="s">
        <v>577</v>
      </c>
    </row>
    <row r="6" customHeight="1" spans="1:13">
      <c r="A6" s="10"/>
      <c r="B6" s="36"/>
      <c r="C6" s="11"/>
      <c r="D6" s="12"/>
      <c r="E6" s="12"/>
      <c r="F6" s="10"/>
      <c r="G6" s="51"/>
      <c r="H6" s="10"/>
      <c r="I6" s="13"/>
      <c r="J6" s="15"/>
      <c r="K6" s="14"/>
      <c r="L6" s="14"/>
      <c r="M6" s="20"/>
    </row>
    <row r="7" customHeight="1" spans="1:13">
      <c r="A7" s="10"/>
      <c r="B7" s="11"/>
      <c r="C7" s="11"/>
      <c r="D7" s="12"/>
      <c r="E7" s="12"/>
      <c r="F7" s="10"/>
      <c r="G7" s="51"/>
      <c r="H7" s="10"/>
      <c r="I7" s="13"/>
      <c r="J7" s="15"/>
      <c r="K7" s="14"/>
      <c r="L7" s="14"/>
      <c r="M7" s="20"/>
    </row>
    <row r="8" customHeight="1" spans="1:13">
      <c r="A8" s="10"/>
      <c r="B8" s="11"/>
      <c r="C8" s="11"/>
      <c r="D8" s="12"/>
      <c r="E8" s="12"/>
      <c r="F8" s="10"/>
      <c r="G8" s="51"/>
      <c r="H8" s="10"/>
      <c r="I8" s="13"/>
      <c r="J8" s="15"/>
      <c r="K8" s="14"/>
      <c r="L8" s="14"/>
      <c r="M8" s="20"/>
    </row>
    <row r="9" customHeight="1" spans="1:13">
      <c r="A9" s="10"/>
      <c r="B9" s="11"/>
      <c r="C9" s="11"/>
      <c r="D9" s="12"/>
      <c r="E9" s="12"/>
      <c r="F9" s="10"/>
      <c r="G9" s="51"/>
      <c r="H9" s="10"/>
      <c r="I9" s="13"/>
      <c r="J9" s="15"/>
      <c r="K9" s="14"/>
      <c r="L9" s="14"/>
      <c r="M9" s="20"/>
    </row>
    <row r="10" customHeight="1" spans="1:13">
      <c r="A10" s="10"/>
      <c r="B10" s="11"/>
      <c r="C10" s="11"/>
      <c r="D10" s="12"/>
      <c r="E10" s="12"/>
      <c r="F10" s="10"/>
      <c r="G10" s="51"/>
      <c r="H10" s="10"/>
      <c r="I10" s="13"/>
      <c r="J10" s="15"/>
      <c r="K10" s="14"/>
      <c r="L10" s="14"/>
      <c r="M10" s="20"/>
    </row>
    <row r="11" customHeight="1" spans="1:13">
      <c r="A11" s="10"/>
      <c r="B11" s="11"/>
      <c r="C11" s="11"/>
      <c r="D11" s="12"/>
      <c r="E11" s="12"/>
      <c r="F11" s="10"/>
      <c r="G11" s="51"/>
      <c r="H11" s="10"/>
      <c r="I11" s="13"/>
      <c r="J11" s="15"/>
      <c r="K11" s="14"/>
      <c r="L11" s="14"/>
      <c r="M11" s="20"/>
    </row>
    <row r="12" customHeight="1" spans="1:13">
      <c r="A12" s="10"/>
      <c r="B12" s="11"/>
      <c r="C12" s="11"/>
      <c r="D12" s="12"/>
      <c r="E12" s="12"/>
      <c r="F12" s="10"/>
      <c r="G12" s="51"/>
      <c r="H12" s="10"/>
      <c r="I12" s="13"/>
      <c r="J12" s="15"/>
      <c r="K12" s="14"/>
      <c r="L12" s="14"/>
      <c r="M12" s="20"/>
    </row>
    <row r="13" customHeight="1" spans="1:13">
      <c r="A13" s="10"/>
      <c r="B13" s="11"/>
      <c r="C13" s="11"/>
      <c r="D13" s="12"/>
      <c r="E13" s="12"/>
      <c r="F13" s="10"/>
      <c r="G13" s="51"/>
      <c r="H13" s="10"/>
      <c r="I13" s="13"/>
      <c r="J13" s="15"/>
      <c r="K13" s="14"/>
      <c r="L13" s="14"/>
      <c r="M13" s="20"/>
    </row>
    <row r="14" customHeight="1" spans="1:13">
      <c r="A14" s="10"/>
      <c r="B14" s="11"/>
      <c r="C14" s="11"/>
      <c r="D14" s="12"/>
      <c r="E14" s="12"/>
      <c r="F14" s="10"/>
      <c r="G14" s="51"/>
      <c r="H14" s="10"/>
      <c r="I14" s="13"/>
      <c r="J14" s="15"/>
      <c r="K14" s="14"/>
      <c r="L14" s="14"/>
      <c r="M14" s="20"/>
    </row>
    <row r="15" customHeight="1" spans="1:13">
      <c r="A15" s="10"/>
      <c r="B15" s="11"/>
      <c r="C15" s="11"/>
      <c r="D15" s="12"/>
      <c r="E15" s="12"/>
      <c r="F15" s="10"/>
      <c r="G15" s="51"/>
      <c r="H15" s="10"/>
      <c r="I15" s="13"/>
      <c r="J15" s="15"/>
      <c r="K15" s="14"/>
      <c r="L15" s="14"/>
      <c r="M15" s="20"/>
    </row>
    <row r="16" customHeight="1" spans="1:13">
      <c r="A16" s="10"/>
      <c r="B16" s="11"/>
      <c r="C16" s="11"/>
      <c r="D16" s="12"/>
      <c r="E16" s="12"/>
      <c r="F16" s="10"/>
      <c r="G16" s="51"/>
      <c r="H16" s="10"/>
      <c r="I16" s="13"/>
      <c r="J16" s="15"/>
      <c r="K16" s="14"/>
      <c r="L16" s="14"/>
      <c r="M16" s="20"/>
    </row>
    <row r="17" customHeight="1" spans="1:13">
      <c r="A17" s="10"/>
      <c r="B17" s="11"/>
      <c r="C17" s="11"/>
      <c r="D17" s="12"/>
      <c r="E17" s="12"/>
      <c r="F17" s="10"/>
      <c r="G17" s="51"/>
      <c r="H17" s="10"/>
      <c r="I17" s="13"/>
      <c r="J17" s="15"/>
      <c r="K17" s="14"/>
      <c r="L17" s="14"/>
      <c r="M17" s="20"/>
    </row>
    <row r="18" customHeight="1" spans="1:13">
      <c r="A18" s="10"/>
      <c r="B18" s="11"/>
      <c r="C18" s="11"/>
      <c r="D18" s="12"/>
      <c r="E18" s="12"/>
      <c r="F18" s="10"/>
      <c r="G18" s="51"/>
      <c r="H18" s="10"/>
      <c r="I18" s="13"/>
      <c r="J18" s="15"/>
      <c r="K18" s="14"/>
      <c r="L18" s="14"/>
      <c r="M18" s="20"/>
    </row>
    <row r="19" customHeight="1" spans="1:13">
      <c r="A19" s="10"/>
      <c r="B19" s="11"/>
      <c r="C19" s="11"/>
      <c r="D19" s="12"/>
      <c r="E19" s="12"/>
      <c r="F19" s="10"/>
      <c r="G19" s="51"/>
      <c r="H19" s="10"/>
      <c r="I19" s="13"/>
      <c r="J19" s="15"/>
      <c r="K19" s="14"/>
      <c r="L19" s="14"/>
      <c r="M19" s="20"/>
    </row>
    <row r="20" customHeight="1" spans="1:13">
      <c r="A20" s="10"/>
      <c r="B20" s="11"/>
      <c r="C20" s="11"/>
      <c r="D20" s="12"/>
      <c r="E20" s="12"/>
      <c r="F20" s="10"/>
      <c r="G20" s="51"/>
      <c r="H20" s="10"/>
      <c r="I20" s="13"/>
      <c r="J20" s="15"/>
      <c r="K20" s="14"/>
      <c r="L20" s="14"/>
      <c r="M20" s="20"/>
    </row>
    <row r="21" customHeight="1" spans="1:13">
      <c r="A21" s="10"/>
      <c r="B21" s="11"/>
      <c r="C21" s="11"/>
      <c r="D21" s="12"/>
      <c r="E21" s="12"/>
      <c r="F21" s="10"/>
      <c r="G21" s="51"/>
      <c r="H21" s="10"/>
      <c r="I21" s="13"/>
      <c r="J21" s="15"/>
      <c r="K21" s="14"/>
      <c r="L21" s="14"/>
      <c r="M21" s="20"/>
    </row>
    <row r="22" customHeight="1" spans="1:13">
      <c r="A22" s="10"/>
      <c r="B22" s="11"/>
      <c r="C22" s="11"/>
      <c r="D22" s="12"/>
      <c r="E22" s="12"/>
      <c r="F22" s="10"/>
      <c r="G22" s="51"/>
      <c r="H22" s="10"/>
      <c r="I22" s="13"/>
      <c r="J22" s="15"/>
      <c r="K22" s="14"/>
      <c r="L22" s="14"/>
      <c r="M22" s="20"/>
    </row>
    <row r="23" customHeight="1" spans="1:13">
      <c r="A23" s="10"/>
      <c r="B23" s="11"/>
      <c r="C23" s="11"/>
      <c r="D23" s="12"/>
      <c r="E23" s="12"/>
      <c r="F23" s="10"/>
      <c r="G23" s="51"/>
      <c r="H23" s="10"/>
      <c r="I23" s="13"/>
      <c r="J23" s="15"/>
      <c r="K23" s="14"/>
      <c r="L23" s="14"/>
      <c r="M23" s="20"/>
    </row>
    <row r="24" customHeight="1" spans="1:13">
      <c r="A24" s="10"/>
      <c r="B24" s="11"/>
      <c r="C24" s="11"/>
      <c r="D24" s="12"/>
      <c r="E24" s="12"/>
      <c r="F24" s="10"/>
      <c r="G24" s="51"/>
      <c r="H24" s="10"/>
      <c r="I24" s="13"/>
      <c r="J24" s="15"/>
      <c r="K24" s="14"/>
      <c r="L24" s="14"/>
      <c r="M24" s="20"/>
    </row>
    <row r="25" customHeight="1" spans="1:13">
      <c r="A25" s="10"/>
      <c r="B25" s="11"/>
      <c r="C25" s="11"/>
      <c r="D25" s="12"/>
      <c r="E25" s="12"/>
      <c r="F25" s="10"/>
      <c r="G25" s="51"/>
      <c r="H25" s="10"/>
      <c r="I25" s="13"/>
      <c r="J25" s="15"/>
      <c r="K25" s="14"/>
      <c r="L25" s="14"/>
      <c r="M25" s="20"/>
    </row>
    <row r="26" customHeight="1" spans="1:13">
      <c r="A26" s="10"/>
      <c r="B26" s="11"/>
      <c r="C26" s="11"/>
      <c r="D26" s="12"/>
      <c r="E26" s="12"/>
      <c r="F26" s="10"/>
      <c r="G26" s="51"/>
      <c r="H26" s="10"/>
      <c r="I26" s="13"/>
      <c r="J26" s="15"/>
      <c r="K26" s="14"/>
      <c r="L26" s="14"/>
      <c r="M26" s="20"/>
    </row>
    <row r="27" customHeight="1" spans="1:13">
      <c r="A27" s="16" t="s">
        <v>1105</v>
      </c>
      <c r="B27" s="16"/>
      <c r="C27" s="16"/>
      <c r="D27" s="12"/>
      <c r="E27" s="12"/>
      <c r="F27" s="20"/>
      <c r="G27" s="52"/>
      <c r="H27" s="20"/>
      <c r="I27" s="13">
        <f>SUM(I6:I26)</f>
        <v>0</v>
      </c>
      <c r="J27" s="15">
        <f>SUM(J6:J26)</f>
        <v>0</v>
      </c>
      <c r="K27" s="14"/>
      <c r="L27" s="14">
        <f>SUM(L6:L26)</f>
        <v>0</v>
      </c>
      <c r="M27" s="20"/>
    </row>
    <row r="28" customHeight="1" spans="1:11">
      <c r="A28" s="17" t="e">
        <f>#REF!&amp;#REF!</f>
        <v>#REF!</v>
      </c>
      <c r="K28" s="6" t="e">
        <f>"评估人员："&amp;#REF!</f>
        <v>#REF!</v>
      </c>
    </row>
    <row r="29" customHeight="1" spans="1:1">
      <c r="A29" s="17" t="e">
        <f>CONCATENATE(#REF!,#REF!,#REF!,#REF!,#REF!,#REF!,#REF!)</f>
        <v>#REF!</v>
      </c>
    </row>
  </sheetData>
  <mergeCells count="2">
    <mergeCell ref="A2:M2"/>
    <mergeCell ref="A3:M3"/>
  </mergeCells>
  <hyperlinks>
    <hyperlink ref="A1" location="索引目录!I16" display="返回索引页"/>
    <hyperlink ref="B1" location="流动负债汇总!B16"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Roman,常规"5-11
&amp;"宋体,常规"共&amp;"Times New Roman,常规"&amp;N&amp;"宋体,常规"页第&amp;"Times New Roman,常规"&amp;P&amp;"宋体,常规"页</oddHeader>
  </headerFooter>
  <legacyDrawing r:id="rId2"/>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A13" workbookViewId="0">
      <selection activeCell="H14" sqref="H14"/>
    </sheetView>
  </sheetViews>
  <sheetFormatPr defaultColWidth="9" defaultRowHeight="15.75" customHeight="1"/>
  <cols>
    <col min="1" max="1" width="7" customWidth="1"/>
    <col min="2" max="2" width="23" customWidth="1" outlineLevel="1"/>
    <col min="3" max="3" width="27.6" customWidth="1"/>
    <col min="4" max="4" width="14.9" customWidth="1"/>
    <col min="5" max="5" width="19.5" customWidth="1"/>
    <col min="6" max="6" width="16.5" customWidth="1" outlineLevel="1"/>
    <col min="7" max="9" width="18" customWidth="1"/>
  </cols>
  <sheetData>
    <row r="1" spans="1:9">
      <c r="A1" s="1" t="s">
        <v>421</v>
      </c>
      <c r="B1" s="2" t="s">
        <v>462</v>
      </c>
      <c r="C1" s="2"/>
      <c r="D1" s="3"/>
      <c r="E1" s="3"/>
      <c r="F1" s="3"/>
      <c r="G1" s="3"/>
      <c r="H1" s="3"/>
      <c r="I1" s="3"/>
    </row>
    <row r="2" ht="30" customHeight="1" spans="1:9">
      <c r="A2" s="4" t="s">
        <v>1989</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659</v>
      </c>
      <c r="D5" s="7" t="s">
        <v>629</v>
      </c>
      <c r="E5" s="7" t="s">
        <v>975</v>
      </c>
      <c r="F5" s="8" t="s">
        <v>467</v>
      </c>
      <c r="G5" s="9" t="s">
        <v>426</v>
      </c>
      <c r="H5" s="7" t="s">
        <v>427</v>
      </c>
      <c r="I5" s="7" t="s">
        <v>577</v>
      </c>
    </row>
    <row r="6" customHeight="1" spans="1:9">
      <c r="A6" s="10"/>
      <c r="B6" s="36"/>
      <c r="C6" s="11"/>
      <c r="D6" s="12"/>
      <c r="E6" s="10"/>
      <c r="F6" s="13"/>
      <c r="G6" s="14"/>
      <c r="H6" s="14"/>
      <c r="I6" s="20"/>
    </row>
    <row r="7" customHeight="1" spans="1:9">
      <c r="A7" s="10"/>
      <c r="B7" s="11"/>
      <c r="C7" s="11"/>
      <c r="D7" s="12"/>
      <c r="E7" s="10"/>
      <c r="F7" s="13"/>
      <c r="G7" s="14"/>
      <c r="H7" s="14"/>
      <c r="I7" s="20"/>
    </row>
    <row r="8" customHeight="1" spans="1:9">
      <c r="A8" s="10"/>
      <c r="B8" s="11"/>
      <c r="C8" s="11"/>
      <c r="D8" s="12"/>
      <c r="E8" s="10"/>
      <c r="F8" s="13"/>
      <c r="G8" s="14"/>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17" display="返回索引页"/>
    <hyperlink ref="B1" location="流动负债汇总!B17"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Roman,常规"5-12
&amp;"宋体,常规"共&amp;"Times New Roman,常规"&amp;N&amp;"宋体,常规"页第&amp;"Times New Roman,常规"&amp;P&amp;"宋体,常规"页</oddHeader>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30"/>
  <sheetViews>
    <sheetView workbookViewId="0">
      <selection activeCell="H14" sqref="H14"/>
    </sheetView>
  </sheetViews>
  <sheetFormatPr defaultColWidth="9" defaultRowHeight="15.75" customHeight="1" outlineLevelCol="7"/>
  <cols>
    <col min="1" max="1" width="9.1" customWidth="1"/>
    <col min="2" max="2" width="25.5" customWidth="1"/>
    <col min="3" max="3" width="19.1" customWidth="1" outlineLevel="1"/>
    <col min="4" max="7" width="21.4" customWidth="1"/>
  </cols>
  <sheetData>
    <row r="1" spans="1:7">
      <c r="A1" s="1" t="s">
        <v>421</v>
      </c>
      <c r="B1" s="40" t="s">
        <v>559</v>
      </c>
      <c r="C1" s="3"/>
      <c r="D1" s="3"/>
      <c r="E1" s="3"/>
      <c r="F1" s="3"/>
      <c r="G1" s="3"/>
    </row>
    <row r="2" ht="30" customHeight="1" spans="1:7">
      <c r="A2" s="4" t="s">
        <v>1990</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45" t="s">
        <v>1926</v>
      </c>
    </row>
    <row r="6" customHeight="1" spans="1:8">
      <c r="A6" s="46" t="s">
        <v>1991</v>
      </c>
      <c r="B6" s="20" t="s">
        <v>1992</v>
      </c>
      <c r="C6" s="13">
        <f>长期借款!I27</f>
        <v>0</v>
      </c>
      <c r="D6" s="15">
        <f>长期借款!J27</f>
        <v>0</v>
      </c>
      <c r="E6" s="14">
        <f>长期借款!L27</f>
        <v>0</v>
      </c>
      <c r="F6" s="14">
        <f>E6-D6</f>
        <v>0</v>
      </c>
      <c r="G6" s="47" t="str">
        <f>IF(D6=0,"",F6/D6*100)</f>
        <v/>
      </c>
      <c r="H6" s="48" t="str">
        <f>IF(E6="","",IF(F6=0,"正常","非正常核查原因"))</f>
        <v>正常</v>
      </c>
    </row>
    <row r="7" customHeight="1" spans="1:8">
      <c r="A7" s="46" t="s">
        <v>1993</v>
      </c>
      <c r="B7" s="20" t="s">
        <v>1994</v>
      </c>
      <c r="C7" s="13">
        <f>应付债券!H27</f>
        <v>0</v>
      </c>
      <c r="D7" s="15">
        <f>应付债券!I27</f>
        <v>0</v>
      </c>
      <c r="E7" s="14">
        <f>应付债券!J27</f>
        <v>0</v>
      </c>
      <c r="F7" s="14">
        <f t="shared" ref="F7:F12" si="0">E7-D7</f>
        <v>0</v>
      </c>
      <c r="G7" s="47" t="str">
        <f t="shared" ref="G7:G12" si="1">IF(D7=0,"",F7/D7*100)</f>
        <v/>
      </c>
      <c r="H7" s="48" t="str">
        <f t="shared" ref="H7:H28" si="2">IF(E7="","",IF(F7=0,"正常","非正常核查原因"))</f>
        <v>正常</v>
      </c>
    </row>
    <row r="8" customHeight="1" spans="1:8">
      <c r="A8" s="46" t="s">
        <v>1995</v>
      </c>
      <c r="B8" s="20" t="s">
        <v>1996</v>
      </c>
      <c r="C8" s="13">
        <f>长期应付款!H27</f>
        <v>0</v>
      </c>
      <c r="D8" s="15">
        <f>长期应付款!K27</f>
        <v>0</v>
      </c>
      <c r="E8" s="14">
        <f>长期应付款!L27</f>
        <v>0</v>
      </c>
      <c r="F8" s="14">
        <f t="shared" si="0"/>
        <v>0</v>
      </c>
      <c r="G8" s="47" t="str">
        <f t="shared" si="1"/>
        <v/>
      </c>
      <c r="H8" s="48" t="str">
        <f t="shared" si="2"/>
        <v>正常</v>
      </c>
    </row>
    <row r="9" customHeight="1" spans="1:8">
      <c r="A9" s="46" t="s">
        <v>1997</v>
      </c>
      <c r="B9" s="20" t="s">
        <v>1998</v>
      </c>
      <c r="C9" s="13">
        <f>专项应付款!G27</f>
        <v>0</v>
      </c>
      <c r="D9" s="15">
        <f>专项应付款!H27</f>
        <v>0</v>
      </c>
      <c r="E9" s="14">
        <f>专项应付款!I27</f>
        <v>0</v>
      </c>
      <c r="F9" s="14">
        <f t="shared" si="0"/>
        <v>0</v>
      </c>
      <c r="G9" s="47" t="str">
        <f t="shared" si="1"/>
        <v/>
      </c>
      <c r="H9" s="48" t="str">
        <f t="shared" si="2"/>
        <v>正常</v>
      </c>
    </row>
    <row r="10" customHeight="1" spans="1:8">
      <c r="A10" s="46" t="s">
        <v>1999</v>
      </c>
      <c r="B10" s="20" t="s">
        <v>2000</v>
      </c>
      <c r="C10" s="13">
        <f>预计负债!E27</f>
        <v>0</v>
      </c>
      <c r="D10" s="15">
        <f>预计负债!F27</f>
        <v>0</v>
      </c>
      <c r="E10" s="14">
        <f>预计负债!G27</f>
        <v>0</v>
      </c>
      <c r="F10" s="14">
        <f t="shared" si="0"/>
        <v>0</v>
      </c>
      <c r="G10" s="47" t="str">
        <f t="shared" si="1"/>
        <v/>
      </c>
      <c r="H10" s="48" t="str">
        <f t="shared" si="2"/>
        <v>正常</v>
      </c>
    </row>
    <row r="11" customHeight="1" spans="1:8">
      <c r="A11" s="46" t="s">
        <v>2001</v>
      </c>
      <c r="B11" s="20" t="s">
        <v>2002</v>
      </c>
      <c r="C11" s="13">
        <f>递延所得税负债!E27</f>
        <v>0</v>
      </c>
      <c r="D11" s="15">
        <f>递延所得税负债!F27</f>
        <v>0</v>
      </c>
      <c r="E11" s="14">
        <f>递延所得税负债!G27</f>
        <v>0</v>
      </c>
      <c r="F11" s="14">
        <f t="shared" si="0"/>
        <v>0</v>
      </c>
      <c r="G11" s="47" t="str">
        <f t="shared" si="1"/>
        <v/>
      </c>
      <c r="H11" s="48" t="str">
        <f t="shared" si="2"/>
        <v>正常</v>
      </c>
    </row>
    <row r="12" customHeight="1" spans="1:8">
      <c r="A12" s="46" t="s">
        <v>2003</v>
      </c>
      <c r="B12" s="20" t="s">
        <v>2004</v>
      </c>
      <c r="C12" s="13">
        <f>其他非流动负债!F27</f>
        <v>0</v>
      </c>
      <c r="D12" s="15">
        <f>其他非流动负债!G27</f>
        <v>0</v>
      </c>
      <c r="E12" s="14">
        <f>其他非流动负债!H27</f>
        <v>0</v>
      </c>
      <c r="F12" s="14">
        <f t="shared" si="0"/>
        <v>0</v>
      </c>
      <c r="G12" s="47" t="str">
        <f t="shared" si="1"/>
        <v/>
      </c>
      <c r="H12" s="48" t="str">
        <f t="shared" si="2"/>
        <v>正常</v>
      </c>
    </row>
    <row r="13" customHeight="1" spans="1:8">
      <c r="A13" s="10"/>
      <c r="B13" s="20"/>
      <c r="C13" s="13"/>
      <c r="D13" s="15"/>
      <c r="E13" s="14"/>
      <c r="F13" s="14"/>
      <c r="G13" s="47"/>
      <c r="H13" s="48" t="str">
        <f t="shared" si="2"/>
        <v/>
      </c>
    </row>
    <row r="14" customHeight="1" spans="1:8">
      <c r="A14" s="10"/>
      <c r="B14" s="20"/>
      <c r="C14" s="13"/>
      <c r="D14" s="15"/>
      <c r="E14" s="14"/>
      <c r="F14" s="14"/>
      <c r="G14" s="47"/>
      <c r="H14" s="48" t="str">
        <f t="shared" si="2"/>
        <v/>
      </c>
    </row>
    <row r="15" customHeight="1" spans="1:8">
      <c r="A15" s="10"/>
      <c r="B15" s="20"/>
      <c r="C15" s="13"/>
      <c r="D15" s="15"/>
      <c r="E15" s="14"/>
      <c r="F15" s="14"/>
      <c r="G15" s="47"/>
      <c r="H15" s="48" t="str">
        <f t="shared" si="2"/>
        <v/>
      </c>
    </row>
    <row r="16" customHeight="1" spans="1:8">
      <c r="A16" s="10"/>
      <c r="B16" s="20"/>
      <c r="C16" s="13"/>
      <c r="D16" s="15"/>
      <c r="E16" s="14"/>
      <c r="F16" s="14"/>
      <c r="G16" s="47"/>
      <c r="H16" s="48" t="str">
        <f t="shared" si="2"/>
        <v/>
      </c>
    </row>
    <row r="17" customHeight="1" spans="1:8">
      <c r="A17" s="10"/>
      <c r="B17" s="20"/>
      <c r="C17" s="13"/>
      <c r="D17" s="15"/>
      <c r="E17" s="14"/>
      <c r="F17" s="14"/>
      <c r="G17" s="47"/>
      <c r="H17" s="48" t="str">
        <f t="shared" si="2"/>
        <v/>
      </c>
    </row>
    <row r="18" customHeight="1" spans="1:8">
      <c r="A18" s="10"/>
      <c r="B18" s="20"/>
      <c r="C18" s="13"/>
      <c r="D18" s="15"/>
      <c r="E18" s="14"/>
      <c r="F18" s="14"/>
      <c r="G18" s="47"/>
      <c r="H18" s="48" t="str">
        <f t="shared" si="2"/>
        <v/>
      </c>
    </row>
    <row r="19" customHeight="1" spans="1:8">
      <c r="A19" s="10"/>
      <c r="B19" s="20"/>
      <c r="C19" s="13"/>
      <c r="D19" s="15"/>
      <c r="E19" s="14"/>
      <c r="F19" s="14"/>
      <c r="G19" s="47"/>
      <c r="H19" s="48" t="str">
        <f t="shared" si="2"/>
        <v/>
      </c>
    </row>
    <row r="20" customHeight="1" spans="1:8">
      <c r="A20" s="10"/>
      <c r="B20" s="20"/>
      <c r="C20" s="13"/>
      <c r="D20" s="15"/>
      <c r="E20" s="14"/>
      <c r="F20" s="14"/>
      <c r="G20" s="47"/>
      <c r="H20" s="48" t="str">
        <f t="shared" si="2"/>
        <v/>
      </c>
    </row>
    <row r="21" customHeight="1" spans="1:8">
      <c r="A21" s="10"/>
      <c r="B21" s="20"/>
      <c r="C21" s="13"/>
      <c r="D21" s="15"/>
      <c r="E21" s="14"/>
      <c r="F21" s="14"/>
      <c r="G21" s="47"/>
      <c r="H21" s="48" t="str">
        <f t="shared" si="2"/>
        <v/>
      </c>
    </row>
    <row r="22" customHeight="1" spans="1:8">
      <c r="A22" s="10"/>
      <c r="B22" s="20"/>
      <c r="C22" s="13"/>
      <c r="D22" s="15"/>
      <c r="E22" s="14"/>
      <c r="F22" s="14"/>
      <c r="G22" s="47"/>
      <c r="H22" s="48" t="str">
        <f t="shared" si="2"/>
        <v/>
      </c>
    </row>
    <row r="23" customHeight="1" spans="1:8">
      <c r="A23" s="10"/>
      <c r="B23" s="20"/>
      <c r="C23" s="13"/>
      <c r="D23" s="15"/>
      <c r="E23" s="14"/>
      <c r="F23" s="14"/>
      <c r="G23" s="47"/>
      <c r="H23" s="48" t="str">
        <f t="shared" si="2"/>
        <v/>
      </c>
    </row>
    <row r="24" customHeight="1" spans="1:8">
      <c r="A24" s="10"/>
      <c r="B24" s="20"/>
      <c r="C24" s="13"/>
      <c r="D24" s="15"/>
      <c r="E24" s="14"/>
      <c r="F24" s="14"/>
      <c r="G24" s="47"/>
      <c r="H24" s="48" t="str">
        <f t="shared" si="2"/>
        <v/>
      </c>
    </row>
    <row r="25" customHeight="1" spans="1:8">
      <c r="A25" s="10"/>
      <c r="B25" s="20"/>
      <c r="C25" s="13"/>
      <c r="D25" s="15"/>
      <c r="E25" s="14"/>
      <c r="F25" s="14"/>
      <c r="G25" s="47"/>
      <c r="H25" s="48" t="str">
        <f t="shared" si="2"/>
        <v/>
      </c>
    </row>
    <row r="26" customHeight="1" spans="1:8">
      <c r="A26" s="46"/>
      <c r="B26" s="49"/>
      <c r="C26" s="13"/>
      <c r="D26" s="15"/>
      <c r="E26" s="14"/>
      <c r="F26" s="14"/>
      <c r="G26" s="47"/>
      <c r="H26" s="48" t="str">
        <f t="shared" si="2"/>
        <v/>
      </c>
    </row>
    <row r="27" customHeight="1" spans="1:8">
      <c r="A27" s="46"/>
      <c r="B27" s="49"/>
      <c r="C27" s="13"/>
      <c r="D27" s="15"/>
      <c r="E27" s="14"/>
      <c r="F27" s="14"/>
      <c r="G27" s="47"/>
      <c r="H27" s="48" t="str">
        <f t="shared" si="2"/>
        <v/>
      </c>
    </row>
    <row r="28" customHeight="1" spans="1:8">
      <c r="A28" s="46" t="s">
        <v>1493</v>
      </c>
      <c r="B28" s="10" t="s">
        <v>2005</v>
      </c>
      <c r="C28" s="13">
        <f>SUM(C6:C27)</f>
        <v>0</v>
      </c>
      <c r="D28" s="15">
        <f>SUM(D6:D27)</f>
        <v>0</v>
      </c>
      <c r="E28" s="14">
        <f>SUM(E6:E27)</f>
        <v>0</v>
      </c>
      <c r="F28" s="14">
        <f>E28-D28</f>
        <v>0</v>
      </c>
      <c r="G28" s="47" t="str">
        <f>IF(D28=0,"",F28/D28*100)</f>
        <v/>
      </c>
      <c r="H28" s="48" t="str">
        <f t="shared" si="2"/>
        <v>正常</v>
      </c>
    </row>
    <row r="29" customHeight="1" spans="1:5">
      <c r="A29" s="17" t="e">
        <f>#REF!&amp;#REF!</f>
        <v>#REF!</v>
      </c>
      <c r="E29" s="27" t="e">
        <f>"评估人员："&amp;#REF!</f>
        <v>#REF!</v>
      </c>
    </row>
    <row r="30" customHeight="1" spans="1:1">
      <c r="A30" s="17" t="e">
        <f>CONCATENATE(#REF!,#REF!,#REF!,#REF!,#REF!,#REF!,#REF!)</f>
        <v>#REF!</v>
      </c>
    </row>
  </sheetData>
  <mergeCells count="2">
    <mergeCell ref="A2:G2"/>
    <mergeCell ref="A3:G3"/>
  </mergeCells>
  <hyperlinks>
    <hyperlink ref="A1" location="索引目录!G20" display="返回索引页"/>
    <hyperlink ref="B1" location="分类汇总!B50" display="返回"/>
    <hyperlink ref="B6" location="长期借款!B1" display="长期借款"/>
    <hyperlink ref="B7" location="应付债券!B1" display="应付债券"/>
    <hyperlink ref="B8" location="长期应付款!B1" display="长期应付款"/>
    <hyperlink ref="B9" location="专项应付款!B1" display="专项应付款"/>
    <hyperlink ref="B10" location="预计负债!B1" display="预计负债"/>
    <hyperlink ref="B11" location="递延所得税负债!B1" display="递延所得税负债"/>
    <hyperlink ref="B12" location="其他非流动负债!B1" display="其他非流动负债"/>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Roman,常规"6
&amp;"宋体,常规"共&amp;"Times New Roman,常规"&amp;N&amp;"宋体,常规"页第&amp;"Times New Roman,常规"&amp;P&amp;"宋体,常规"页</oddHeader>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9.6" customWidth="1"/>
    <col min="4" max="6" width="8.6" customWidth="1"/>
    <col min="7" max="7" width="7.1" customWidth="1"/>
    <col min="8" max="8" width="12.5" customWidth="1"/>
    <col min="9" max="9" width="12.4" customWidth="1" outlineLevel="1"/>
    <col min="10" max="10" width="14.5" customWidth="1"/>
    <col min="11" max="11" width="12.9" customWidth="1"/>
    <col min="12" max="12" width="14.4" customWidth="1"/>
    <col min="13" max="13" width="10.5" customWidth="1"/>
  </cols>
  <sheetData>
    <row r="1" spans="1:13">
      <c r="A1" s="1" t="s">
        <v>421</v>
      </c>
      <c r="B1" s="2" t="s">
        <v>462</v>
      </c>
      <c r="C1" s="2"/>
      <c r="D1" s="3"/>
      <c r="E1" s="3"/>
      <c r="F1" s="3"/>
      <c r="G1" s="3"/>
      <c r="H1" s="3"/>
      <c r="I1" s="3"/>
      <c r="J1" s="3"/>
      <c r="K1" s="3"/>
      <c r="L1" s="3"/>
      <c r="M1" s="3"/>
    </row>
    <row r="2" ht="30" customHeight="1" spans="1:13">
      <c r="A2" s="4" t="s">
        <v>2006</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18"/>
      <c r="K3" s="18"/>
      <c r="L3" s="18"/>
      <c r="M3" s="18"/>
    </row>
    <row r="4" customHeight="1" spans="1:13">
      <c r="A4" s="6" t="e">
        <f>#REF!&amp;#REF!</f>
        <v>#REF!</v>
      </c>
      <c r="M4" s="19" t="s">
        <v>464</v>
      </c>
    </row>
    <row r="5" ht="27.9" customHeight="1" spans="1:13">
      <c r="A5" s="7" t="s">
        <v>465</v>
      </c>
      <c r="B5" s="7" t="s">
        <v>572</v>
      </c>
      <c r="C5" s="7" t="s">
        <v>1953</v>
      </c>
      <c r="D5" s="7" t="s">
        <v>629</v>
      </c>
      <c r="E5" s="7" t="s">
        <v>974</v>
      </c>
      <c r="F5" s="7" t="s">
        <v>2007</v>
      </c>
      <c r="G5" s="7" t="s">
        <v>574</v>
      </c>
      <c r="H5" s="7" t="s">
        <v>1955</v>
      </c>
      <c r="I5" s="8" t="s">
        <v>467</v>
      </c>
      <c r="J5" s="9" t="s">
        <v>426</v>
      </c>
      <c r="K5" s="7" t="s">
        <v>1956</v>
      </c>
      <c r="L5" s="7" t="s">
        <v>427</v>
      </c>
      <c r="M5" s="7" t="s">
        <v>577</v>
      </c>
    </row>
    <row r="6" customHeight="1" spans="1:13">
      <c r="A6" s="10"/>
      <c r="B6" s="36"/>
      <c r="C6" s="11"/>
      <c r="D6" s="12"/>
      <c r="E6" s="12"/>
      <c r="F6" s="12"/>
      <c r="G6" s="10"/>
      <c r="H6" s="14"/>
      <c r="I6" s="13"/>
      <c r="J6" s="15"/>
      <c r="K6" s="39"/>
      <c r="L6" s="14"/>
      <c r="M6" s="20"/>
    </row>
    <row r="7" customHeight="1" spans="1:13">
      <c r="A7" s="10"/>
      <c r="B7" s="11"/>
      <c r="C7" s="11"/>
      <c r="D7" s="12"/>
      <c r="E7" s="12"/>
      <c r="F7" s="10"/>
      <c r="G7" s="10"/>
      <c r="H7" s="14"/>
      <c r="I7" s="13"/>
      <c r="J7" s="15"/>
      <c r="K7" s="39"/>
      <c r="L7" s="14"/>
      <c r="M7" s="20"/>
    </row>
    <row r="8" customHeight="1" spans="1:13">
      <c r="A8" s="10"/>
      <c r="B8" s="11"/>
      <c r="C8" s="11"/>
      <c r="D8" s="12"/>
      <c r="E8" s="12"/>
      <c r="F8" s="10"/>
      <c r="G8" s="10"/>
      <c r="H8" s="14"/>
      <c r="I8" s="13"/>
      <c r="J8" s="15"/>
      <c r="K8" s="39"/>
      <c r="L8" s="14"/>
      <c r="M8" s="20"/>
    </row>
    <row r="9" customHeight="1" spans="1:13">
      <c r="A9" s="10"/>
      <c r="B9" s="11"/>
      <c r="C9" s="11"/>
      <c r="D9" s="12"/>
      <c r="E9" s="12"/>
      <c r="F9" s="10"/>
      <c r="G9" s="10"/>
      <c r="H9" s="14"/>
      <c r="I9" s="13"/>
      <c r="J9" s="15"/>
      <c r="K9" s="39"/>
      <c r="L9" s="14"/>
      <c r="M9" s="20"/>
    </row>
    <row r="10" customHeight="1" spans="1:13">
      <c r="A10" s="10"/>
      <c r="B10" s="11"/>
      <c r="C10" s="11"/>
      <c r="D10" s="12"/>
      <c r="E10" s="12"/>
      <c r="F10" s="10"/>
      <c r="G10" s="10"/>
      <c r="H10" s="14"/>
      <c r="I10" s="13"/>
      <c r="J10" s="15"/>
      <c r="K10" s="39"/>
      <c r="L10" s="14"/>
      <c r="M10" s="20"/>
    </row>
    <row r="11" customHeight="1" spans="1:13">
      <c r="A11" s="10"/>
      <c r="B11" s="11"/>
      <c r="C11" s="11"/>
      <c r="D11" s="12"/>
      <c r="E11" s="12"/>
      <c r="F11" s="10"/>
      <c r="G11" s="10"/>
      <c r="H11" s="14"/>
      <c r="I11" s="13"/>
      <c r="J11" s="15"/>
      <c r="K11" s="39"/>
      <c r="L11" s="14"/>
      <c r="M11" s="20"/>
    </row>
    <row r="12" customHeight="1" spans="1:13">
      <c r="A12" s="10"/>
      <c r="B12" s="11"/>
      <c r="C12" s="11"/>
      <c r="D12" s="12"/>
      <c r="E12" s="12"/>
      <c r="F12" s="10"/>
      <c r="G12" s="10"/>
      <c r="H12" s="14"/>
      <c r="I12" s="13"/>
      <c r="J12" s="15"/>
      <c r="K12" s="39"/>
      <c r="L12" s="14"/>
      <c r="M12" s="20"/>
    </row>
    <row r="13" customHeight="1" spans="1:13">
      <c r="A13" s="10"/>
      <c r="B13" s="11"/>
      <c r="C13" s="11"/>
      <c r="D13" s="12"/>
      <c r="E13" s="12"/>
      <c r="F13" s="10"/>
      <c r="G13" s="10"/>
      <c r="H13" s="14"/>
      <c r="I13" s="13"/>
      <c r="J13" s="15"/>
      <c r="K13" s="39"/>
      <c r="L13" s="14"/>
      <c r="M13" s="20"/>
    </row>
    <row r="14" customHeight="1" spans="1:13">
      <c r="A14" s="10"/>
      <c r="B14" s="11"/>
      <c r="C14" s="11"/>
      <c r="D14" s="12"/>
      <c r="E14" s="12"/>
      <c r="F14" s="10"/>
      <c r="G14" s="10"/>
      <c r="H14" s="14"/>
      <c r="I14" s="13"/>
      <c r="J14" s="15"/>
      <c r="K14" s="39"/>
      <c r="L14" s="14"/>
      <c r="M14" s="20"/>
    </row>
    <row r="15" customHeight="1" spans="1:13">
      <c r="A15" s="10"/>
      <c r="B15" s="11"/>
      <c r="C15" s="11"/>
      <c r="D15" s="12"/>
      <c r="E15" s="12"/>
      <c r="F15" s="10"/>
      <c r="G15" s="10"/>
      <c r="H15" s="14"/>
      <c r="I15" s="13"/>
      <c r="J15" s="15"/>
      <c r="K15" s="39"/>
      <c r="L15" s="14"/>
      <c r="M15" s="20"/>
    </row>
    <row r="16" customHeight="1" spans="1:13">
      <c r="A16" s="10"/>
      <c r="B16" s="11"/>
      <c r="C16" s="11"/>
      <c r="D16" s="12"/>
      <c r="E16" s="12"/>
      <c r="F16" s="10"/>
      <c r="G16" s="10"/>
      <c r="H16" s="14"/>
      <c r="I16" s="13"/>
      <c r="J16" s="15"/>
      <c r="K16" s="39"/>
      <c r="L16" s="14"/>
      <c r="M16" s="20"/>
    </row>
    <row r="17" customHeight="1" spans="1:13">
      <c r="A17" s="10"/>
      <c r="B17" s="11"/>
      <c r="C17" s="11"/>
      <c r="D17" s="12"/>
      <c r="E17" s="12"/>
      <c r="F17" s="10"/>
      <c r="G17" s="10"/>
      <c r="H17" s="14"/>
      <c r="I17" s="13"/>
      <c r="J17" s="15"/>
      <c r="K17" s="39"/>
      <c r="L17" s="14"/>
      <c r="M17" s="20"/>
    </row>
    <row r="18" customHeight="1" spans="1:13">
      <c r="A18" s="10"/>
      <c r="B18" s="11"/>
      <c r="C18" s="11"/>
      <c r="D18" s="12"/>
      <c r="E18" s="12"/>
      <c r="F18" s="10"/>
      <c r="G18" s="10"/>
      <c r="H18" s="14"/>
      <c r="I18" s="13"/>
      <c r="J18" s="15"/>
      <c r="K18" s="39"/>
      <c r="L18" s="14"/>
      <c r="M18" s="20"/>
    </row>
    <row r="19" customHeight="1" spans="1:13">
      <c r="A19" s="10"/>
      <c r="B19" s="11"/>
      <c r="C19" s="11"/>
      <c r="D19" s="12"/>
      <c r="E19" s="12"/>
      <c r="F19" s="10"/>
      <c r="G19" s="10"/>
      <c r="H19" s="14"/>
      <c r="I19" s="13"/>
      <c r="J19" s="15"/>
      <c r="K19" s="39"/>
      <c r="L19" s="14"/>
      <c r="M19" s="20"/>
    </row>
    <row r="20" customHeight="1" spans="1:13">
      <c r="A20" s="10"/>
      <c r="B20" s="11"/>
      <c r="C20" s="11"/>
      <c r="D20" s="12"/>
      <c r="E20" s="12"/>
      <c r="F20" s="10"/>
      <c r="G20" s="10"/>
      <c r="H20" s="14"/>
      <c r="I20" s="13"/>
      <c r="J20" s="15"/>
      <c r="K20" s="39"/>
      <c r="L20" s="14"/>
      <c r="M20" s="20"/>
    </row>
    <row r="21" customHeight="1" spans="1:13">
      <c r="A21" s="10"/>
      <c r="B21" s="11"/>
      <c r="C21" s="11"/>
      <c r="D21" s="12"/>
      <c r="E21" s="12"/>
      <c r="F21" s="10"/>
      <c r="G21" s="10"/>
      <c r="H21" s="14"/>
      <c r="I21" s="13"/>
      <c r="J21" s="15"/>
      <c r="K21" s="39"/>
      <c r="L21" s="14"/>
      <c r="M21" s="20"/>
    </row>
    <row r="22" customHeight="1" spans="1:13">
      <c r="A22" s="10"/>
      <c r="B22" s="11"/>
      <c r="C22" s="11"/>
      <c r="D22" s="12"/>
      <c r="E22" s="12"/>
      <c r="F22" s="10"/>
      <c r="G22" s="10"/>
      <c r="H22" s="14"/>
      <c r="I22" s="13"/>
      <c r="J22" s="15"/>
      <c r="K22" s="39"/>
      <c r="L22" s="14"/>
      <c r="M22" s="20"/>
    </row>
    <row r="23" customHeight="1" spans="1:13">
      <c r="A23" s="10"/>
      <c r="B23" s="11"/>
      <c r="C23" s="11"/>
      <c r="D23" s="12"/>
      <c r="E23" s="12"/>
      <c r="F23" s="10"/>
      <c r="G23" s="10"/>
      <c r="H23" s="14"/>
      <c r="I23" s="13"/>
      <c r="J23" s="15"/>
      <c r="K23" s="39"/>
      <c r="L23" s="14"/>
      <c r="M23" s="20"/>
    </row>
    <row r="24" customHeight="1" spans="1:13">
      <c r="A24" s="10"/>
      <c r="B24" s="11"/>
      <c r="C24" s="11"/>
      <c r="D24" s="12"/>
      <c r="E24" s="12"/>
      <c r="F24" s="10"/>
      <c r="G24" s="10"/>
      <c r="H24" s="14"/>
      <c r="I24" s="13"/>
      <c r="J24" s="15"/>
      <c r="K24" s="39"/>
      <c r="L24" s="14"/>
      <c r="M24" s="20"/>
    </row>
    <row r="25" customHeight="1" spans="1:13">
      <c r="A25" s="10"/>
      <c r="B25" s="11"/>
      <c r="C25" s="11"/>
      <c r="D25" s="12"/>
      <c r="E25" s="12"/>
      <c r="F25" s="10"/>
      <c r="G25" s="10"/>
      <c r="H25" s="14"/>
      <c r="I25" s="13"/>
      <c r="J25" s="15"/>
      <c r="K25" s="39"/>
      <c r="L25" s="14"/>
      <c r="M25" s="20"/>
    </row>
    <row r="26" customHeight="1" spans="1:13">
      <c r="A26" s="10"/>
      <c r="B26" s="11"/>
      <c r="C26" s="11"/>
      <c r="D26" s="12"/>
      <c r="E26" s="12"/>
      <c r="F26" s="10"/>
      <c r="G26" s="10"/>
      <c r="H26" s="14"/>
      <c r="I26" s="13"/>
      <c r="J26" s="15"/>
      <c r="K26" s="39"/>
      <c r="L26" s="14"/>
      <c r="M26" s="20"/>
    </row>
    <row r="27" customHeight="1" spans="1:13">
      <c r="A27" s="16" t="s">
        <v>1105</v>
      </c>
      <c r="B27" s="16"/>
      <c r="C27" s="16"/>
      <c r="D27" s="12"/>
      <c r="E27" s="12"/>
      <c r="F27" s="10"/>
      <c r="G27" s="10"/>
      <c r="H27" s="14"/>
      <c r="I27" s="13">
        <f>SUM(I6:I26)</f>
        <v>0</v>
      </c>
      <c r="J27" s="15">
        <f>SUM(J6:J26)</f>
        <v>0</v>
      </c>
      <c r="K27" s="39"/>
      <c r="L27" s="14">
        <f>SUM(L6:L26)</f>
        <v>0</v>
      </c>
      <c r="M27" s="20"/>
    </row>
    <row r="28" customHeight="1" spans="1:11">
      <c r="A28" s="17" t="e">
        <f>#REF!&amp;#REF!</f>
        <v>#REF!</v>
      </c>
      <c r="K28" s="27" t="e">
        <f>"评估人员："&amp;#REF!</f>
        <v>#REF!</v>
      </c>
    </row>
    <row r="29" customHeight="1" spans="1:1">
      <c r="A29" s="17" t="e">
        <f>CONCATENATE(#REF!,#REF!,#REF!,#REF!,#REF!,#REF!,#REF!)</f>
        <v>#REF!</v>
      </c>
    </row>
  </sheetData>
  <mergeCells count="2">
    <mergeCell ref="A2:M2"/>
    <mergeCell ref="A3:M3"/>
  </mergeCells>
  <hyperlinks>
    <hyperlink ref="A1" location="索引目录!I20" display="返回索引页"/>
    <hyperlink ref="B1" location="'非流动负债汇总 '!B6" display="返回"/>
  </hyperlinks>
  <printOptions horizontalCentered="1"/>
  <pageMargins left="0.354166666666667" right="0.354166666666667" top="0.786805555555556" bottom="0.786805555555556" header="1.0625" footer="0.511805555555556"/>
  <pageSetup paperSize="9" scale="85" fitToHeight="0" orientation="landscape"/>
  <headerFooter alignWithMargins="0">
    <oddHeader>&amp;R&amp;"宋体,常规"&amp;10表&amp;"Times New Roman,常规"6-1
&amp;"宋体,常规"共&amp;"Times New Roman,常规"&amp;N&amp;"宋体,常规"页第&amp;"Times New Roman,常规"&amp;P&amp;"宋体,常规"页</oddHeader>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showGridLines="0" workbookViewId="0">
      <selection activeCell="H14" sqref="H14"/>
    </sheetView>
  </sheetViews>
  <sheetFormatPr defaultColWidth="8.6" defaultRowHeight="15.75"/>
  <cols>
    <col min="1" max="1" width="6.1" customWidth="1"/>
    <col min="2" max="2" width="20.9" customWidth="1" outlineLevel="1"/>
    <col min="3" max="3" width="20.9" customWidth="1"/>
    <col min="4" max="4" width="11.6" customWidth="1"/>
    <col min="5" max="6" width="11.5" customWidth="1"/>
    <col min="7" max="7" width="11.1" customWidth="1"/>
    <col min="8" max="8" width="13" customWidth="1" outlineLevel="1"/>
    <col min="9" max="11" width="16.1" customWidth="1"/>
  </cols>
  <sheetData>
    <row r="1" spans="1:11">
      <c r="A1" s="1" t="s">
        <v>421</v>
      </c>
      <c r="B1" s="2" t="s">
        <v>462</v>
      </c>
      <c r="C1" s="2"/>
      <c r="D1" s="3"/>
      <c r="E1" s="3"/>
      <c r="F1" s="3"/>
      <c r="G1" s="3"/>
      <c r="H1" s="3"/>
      <c r="I1" s="3"/>
      <c r="J1" s="3"/>
      <c r="K1" s="3"/>
    </row>
    <row r="2" ht="21" customHeight="1" spans="1:11">
      <c r="A2" s="23" t="s">
        <v>2008</v>
      </c>
      <c r="B2" s="23"/>
      <c r="C2" s="23"/>
      <c r="D2" s="23"/>
      <c r="E2" s="23"/>
      <c r="F2" s="23"/>
      <c r="G2" s="23"/>
      <c r="H2" s="23"/>
      <c r="I2" s="23"/>
      <c r="J2" s="23"/>
      <c r="K2" s="23"/>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1">
      <c r="A5" s="7" t="s">
        <v>465</v>
      </c>
      <c r="B5" s="7" t="s">
        <v>572</v>
      </c>
      <c r="C5" s="7" t="s">
        <v>2009</v>
      </c>
      <c r="D5" s="7" t="s">
        <v>1034</v>
      </c>
      <c r="E5" s="7" t="s">
        <v>629</v>
      </c>
      <c r="F5" s="7" t="s">
        <v>974</v>
      </c>
      <c r="G5" s="7" t="s">
        <v>607</v>
      </c>
      <c r="H5" s="8" t="s">
        <v>467</v>
      </c>
      <c r="I5" s="9" t="s">
        <v>426</v>
      </c>
      <c r="J5" s="7" t="s">
        <v>427</v>
      </c>
      <c r="K5" s="7" t="s">
        <v>2010</v>
      </c>
    </row>
    <row r="6" customHeight="1" spans="1:11">
      <c r="A6" s="10"/>
      <c r="B6" s="36"/>
      <c r="C6" s="11"/>
      <c r="D6" s="10"/>
      <c r="E6" s="10"/>
      <c r="F6" s="10"/>
      <c r="G6" s="10"/>
      <c r="H6" s="13"/>
      <c r="I6" s="15"/>
      <c r="J6" s="14"/>
      <c r="K6" s="20"/>
    </row>
    <row r="7" customHeight="1" spans="1:11">
      <c r="A7" s="10"/>
      <c r="B7" s="11"/>
      <c r="C7" s="11"/>
      <c r="D7" s="10"/>
      <c r="E7" s="10"/>
      <c r="F7" s="10"/>
      <c r="G7" s="10"/>
      <c r="H7" s="13"/>
      <c r="I7" s="15"/>
      <c r="J7" s="14"/>
      <c r="K7" s="20"/>
    </row>
    <row r="8" customHeight="1" spans="1:11">
      <c r="A8" s="10"/>
      <c r="B8" s="11"/>
      <c r="C8" s="11"/>
      <c r="D8" s="10"/>
      <c r="E8" s="10"/>
      <c r="F8" s="10"/>
      <c r="G8" s="10"/>
      <c r="H8" s="13"/>
      <c r="I8" s="15"/>
      <c r="J8" s="14"/>
      <c r="K8" s="20"/>
    </row>
    <row r="9" customHeight="1" spans="1:11">
      <c r="A9" s="10"/>
      <c r="B9" s="11"/>
      <c r="C9" s="11"/>
      <c r="D9" s="10"/>
      <c r="E9" s="10"/>
      <c r="F9" s="10"/>
      <c r="G9" s="10"/>
      <c r="H9" s="13"/>
      <c r="I9" s="15"/>
      <c r="J9" s="14"/>
      <c r="K9" s="20"/>
    </row>
    <row r="10" customHeight="1" spans="1:11">
      <c r="A10" s="10"/>
      <c r="B10" s="11"/>
      <c r="C10" s="11"/>
      <c r="D10" s="10"/>
      <c r="E10" s="10"/>
      <c r="F10" s="10"/>
      <c r="G10" s="10"/>
      <c r="H10" s="13"/>
      <c r="I10" s="15"/>
      <c r="J10" s="14"/>
      <c r="K10" s="20"/>
    </row>
    <row r="11" customHeight="1" spans="1:11">
      <c r="A11" s="10"/>
      <c r="B11" s="11"/>
      <c r="C11" s="11"/>
      <c r="D11" s="10"/>
      <c r="E11" s="10"/>
      <c r="F11" s="10"/>
      <c r="G11" s="10"/>
      <c r="H11" s="13"/>
      <c r="I11" s="15"/>
      <c r="J11" s="14"/>
      <c r="K11" s="20"/>
    </row>
    <row r="12" customHeight="1" spans="1:11">
      <c r="A12" s="10"/>
      <c r="B12" s="11"/>
      <c r="C12" s="11"/>
      <c r="D12" s="10"/>
      <c r="E12" s="10"/>
      <c r="F12" s="10"/>
      <c r="G12" s="10"/>
      <c r="H12" s="13"/>
      <c r="I12" s="15"/>
      <c r="J12" s="14"/>
      <c r="K12" s="20"/>
    </row>
    <row r="13" customHeight="1" spans="1:11">
      <c r="A13" s="10"/>
      <c r="B13" s="11"/>
      <c r="C13" s="11"/>
      <c r="D13" s="10"/>
      <c r="E13" s="10"/>
      <c r="F13" s="10"/>
      <c r="G13" s="10"/>
      <c r="H13" s="13"/>
      <c r="I13" s="15"/>
      <c r="J13" s="14"/>
      <c r="K13" s="20"/>
    </row>
    <row r="14" customHeight="1" spans="1:11">
      <c r="A14" s="10"/>
      <c r="B14" s="11"/>
      <c r="C14" s="11"/>
      <c r="D14" s="10"/>
      <c r="E14" s="10"/>
      <c r="F14" s="10"/>
      <c r="G14" s="10"/>
      <c r="H14" s="13"/>
      <c r="I14" s="15"/>
      <c r="J14" s="14"/>
      <c r="K14" s="20"/>
    </row>
    <row r="15" customHeight="1" spans="1:11">
      <c r="A15" s="10"/>
      <c r="B15" s="11"/>
      <c r="C15" s="11"/>
      <c r="D15" s="10"/>
      <c r="E15" s="10"/>
      <c r="F15" s="10"/>
      <c r="G15" s="10"/>
      <c r="H15" s="13"/>
      <c r="I15" s="15"/>
      <c r="J15" s="14"/>
      <c r="K15" s="20"/>
    </row>
    <row r="16" customHeight="1" spans="1:11">
      <c r="A16" s="10"/>
      <c r="B16" s="11"/>
      <c r="C16" s="11"/>
      <c r="D16" s="10"/>
      <c r="E16" s="10"/>
      <c r="F16" s="10"/>
      <c r="G16" s="10"/>
      <c r="H16" s="13"/>
      <c r="I16" s="15"/>
      <c r="J16" s="14"/>
      <c r="K16" s="20"/>
    </row>
    <row r="17" customHeight="1" spans="1:11">
      <c r="A17" s="10"/>
      <c r="B17" s="11"/>
      <c r="C17" s="11"/>
      <c r="D17" s="10"/>
      <c r="E17" s="10"/>
      <c r="F17" s="10"/>
      <c r="G17" s="10"/>
      <c r="H17" s="13"/>
      <c r="I17" s="15"/>
      <c r="J17" s="14"/>
      <c r="K17" s="20"/>
    </row>
    <row r="18" customHeight="1" spans="1:11">
      <c r="A18" s="10"/>
      <c r="B18" s="11"/>
      <c r="C18" s="11"/>
      <c r="D18" s="10"/>
      <c r="E18" s="10"/>
      <c r="F18" s="10"/>
      <c r="G18" s="10"/>
      <c r="H18" s="13"/>
      <c r="I18" s="15"/>
      <c r="J18" s="14"/>
      <c r="K18" s="20"/>
    </row>
    <row r="19" customHeight="1" spans="1:11">
      <c r="A19" s="10"/>
      <c r="B19" s="11"/>
      <c r="C19" s="11"/>
      <c r="D19" s="10"/>
      <c r="E19" s="10"/>
      <c r="F19" s="10"/>
      <c r="G19" s="10"/>
      <c r="H19" s="13"/>
      <c r="I19" s="15"/>
      <c r="J19" s="14"/>
      <c r="K19" s="20"/>
    </row>
    <row r="20" customHeight="1" spans="1:11">
      <c r="A20" s="10"/>
      <c r="B20" s="11"/>
      <c r="C20" s="11"/>
      <c r="D20" s="10"/>
      <c r="E20" s="10"/>
      <c r="F20" s="10"/>
      <c r="G20" s="10"/>
      <c r="H20" s="13"/>
      <c r="I20" s="15"/>
      <c r="J20" s="14"/>
      <c r="K20" s="20"/>
    </row>
    <row r="21" customHeight="1" spans="1:11">
      <c r="A21" s="10"/>
      <c r="B21" s="11"/>
      <c r="C21" s="11"/>
      <c r="D21" s="10"/>
      <c r="E21" s="10"/>
      <c r="F21" s="10"/>
      <c r="G21" s="10"/>
      <c r="H21" s="13"/>
      <c r="I21" s="15"/>
      <c r="J21" s="14"/>
      <c r="K21" s="20"/>
    </row>
    <row r="22" customHeight="1" spans="1:11">
      <c r="A22" s="10"/>
      <c r="B22" s="11"/>
      <c r="C22" s="11"/>
      <c r="D22" s="10"/>
      <c r="E22" s="10"/>
      <c r="F22" s="10"/>
      <c r="G22" s="10"/>
      <c r="H22" s="13"/>
      <c r="I22" s="15"/>
      <c r="J22" s="14"/>
      <c r="K22" s="20"/>
    </row>
    <row r="23" customHeight="1" spans="1:11">
      <c r="A23" s="10"/>
      <c r="B23" s="11"/>
      <c r="C23" s="11"/>
      <c r="D23" s="10"/>
      <c r="E23" s="10"/>
      <c r="F23" s="10"/>
      <c r="G23" s="10"/>
      <c r="H23" s="13"/>
      <c r="I23" s="15"/>
      <c r="J23" s="14"/>
      <c r="K23" s="20"/>
    </row>
    <row r="24" customHeight="1" spans="1:11">
      <c r="A24" s="10"/>
      <c r="B24" s="11"/>
      <c r="C24" s="11"/>
      <c r="D24" s="10"/>
      <c r="E24" s="10"/>
      <c r="F24" s="10"/>
      <c r="G24" s="10"/>
      <c r="H24" s="13"/>
      <c r="I24" s="15"/>
      <c r="J24" s="14"/>
      <c r="K24" s="20"/>
    </row>
    <row r="25" customHeight="1" spans="1:11">
      <c r="A25" s="10"/>
      <c r="B25" s="11"/>
      <c r="C25" s="11"/>
      <c r="D25" s="10"/>
      <c r="E25" s="10"/>
      <c r="F25" s="10"/>
      <c r="G25" s="10"/>
      <c r="H25" s="13"/>
      <c r="I25" s="15"/>
      <c r="J25" s="14"/>
      <c r="K25" s="20"/>
    </row>
    <row r="26" customHeight="1" spans="1:11">
      <c r="A26" s="10"/>
      <c r="B26" s="11"/>
      <c r="C26" s="11"/>
      <c r="D26" s="10"/>
      <c r="E26" s="10"/>
      <c r="F26" s="10"/>
      <c r="G26" s="10"/>
      <c r="H26" s="13"/>
      <c r="I26" s="15"/>
      <c r="J26" s="14"/>
      <c r="K26" s="20"/>
    </row>
    <row r="27" customHeight="1" spans="1:21">
      <c r="A27" s="16" t="s">
        <v>1105</v>
      </c>
      <c r="B27" s="16"/>
      <c r="C27" s="16"/>
      <c r="D27" s="10"/>
      <c r="E27" s="10"/>
      <c r="F27" s="10"/>
      <c r="G27" s="10"/>
      <c r="H27" s="13">
        <f>SUM(H6:H26)</f>
        <v>0</v>
      </c>
      <c r="I27" s="15">
        <f>SUM(I6:I26)</f>
        <v>0</v>
      </c>
      <c r="J27" s="14">
        <f>SUM(J6:J26)</f>
        <v>0</v>
      </c>
      <c r="K27" s="37"/>
      <c r="L27" s="38"/>
      <c r="M27" s="38"/>
      <c r="N27" s="38"/>
      <c r="O27" s="38"/>
      <c r="P27" s="38"/>
      <c r="Q27" s="38"/>
      <c r="R27" s="38"/>
      <c r="S27" s="38"/>
      <c r="T27" s="38"/>
      <c r="U27" s="38"/>
    </row>
    <row r="28" customHeight="1" spans="1:10">
      <c r="A28" s="17" t="e">
        <f>#REF!&amp;#REF!</f>
        <v>#REF!</v>
      </c>
      <c r="I28" s="6"/>
      <c r="J28" s="6" t="e">
        <f>"评估人员："&amp;#REF!</f>
        <v>#REF!</v>
      </c>
    </row>
    <row r="29" customHeight="1" spans="1:1">
      <c r="A29" s="17" t="e">
        <f>CONCATENATE(#REF!,#REF!,#REF!,#REF!,#REF!,#REF!,#REF!)</f>
        <v>#REF!</v>
      </c>
    </row>
  </sheetData>
  <mergeCells count="2">
    <mergeCell ref="A2:K2"/>
    <mergeCell ref="A3:K3"/>
  </mergeCells>
  <hyperlinks>
    <hyperlink ref="A1" location="索引目录!I21" display="返回索引页"/>
    <hyperlink ref="B1" location="'非流动负债汇总 '!B7" display="返回"/>
  </hyperlinks>
  <printOptions horizontalCentered="1"/>
  <pageMargins left="0.354166666666667" right="0.354166666666667" top="0.786805555555556" bottom="0.786805555555556" header="0.904861111111111" footer="0.511805555555556"/>
  <pageSetup paperSize="9" scale="84" fitToHeight="0" orientation="landscape" horizontalDpi="300" verticalDpi="300"/>
  <headerFooter alignWithMargins="0">
    <oddHeader>&amp;R&amp;"宋体,常规"&amp;10表&amp;"Times New Roman,常规"6-2
&amp;"宋体,常规"共&amp;"Times New Roman,常规"&amp;N&amp;"宋体,常规"页第&amp;"Times New Roman,常规"&amp;P&amp;"宋体,常规"页</oddHeader>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6.4" customWidth="1"/>
    <col min="2" max="2" width="18.9" customWidth="1" outlineLevel="1"/>
    <col min="3" max="3" width="22.5" customWidth="1"/>
    <col min="4" max="4" width="11" customWidth="1"/>
    <col min="5" max="5" width="14.5" customWidth="1"/>
    <col min="6" max="6" width="13.4" customWidth="1" outlineLevel="1"/>
    <col min="7" max="7" width="15" customWidth="1" outlineLevel="1"/>
    <col min="8" max="8" width="13.4" customWidth="1" outlineLevel="1"/>
    <col min="9" max="9" width="13.4" customWidth="1"/>
    <col min="10" max="10" width="14.4" customWidth="1"/>
    <col min="11" max="11" width="13.1" customWidth="1"/>
    <col min="12" max="12" width="13.4" customWidth="1"/>
    <col min="13" max="13" width="14" customWidth="1"/>
  </cols>
  <sheetData>
    <row r="1" spans="1:13">
      <c r="A1" s="1" t="s">
        <v>421</v>
      </c>
      <c r="B1" s="2" t="s">
        <v>462</v>
      </c>
      <c r="C1" s="2"/>
      <c r="D1" s="3"/>
      <c r="E1" s="3"/>
      <c r="F1" s="3"/>
      <c r="G1" s="3"/>
      <c r="H1" s="3"/>
      <c r="I1" s="3"/>
      <c r="J1" s="3"/>
      <c r="K1" s="3"/>
      <c r="L1" s="3"/>
      <c r="M1" s="3"/>
    </row>
    <row r="2" ht="30" customHeight="1" spans="1:13">
      <c r="A2" s="4" t="s">
        <v>2011</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18"/>
      <c r="M3" s="18"/>
    </row>
    <row r="4" customHeight="1" spans="1:13">
      <c r="A4" s="6" t="e">
        <f>#REF!&amp;#REF!</f>
        <v>#REF!</v>
      </c>
      <c r="M4" s="19" t="s">
        <v>464</v>
      </c>
    </row>
    <row r="5" ht="18" customHeight="1" spans="1:13">
      <c r="A5" s="7" t="s">
        <v>465</v>
      </c>
      <c r="B5" s="7" t="s">
        <v>572</v>
      </c>
      <c r="C5" s="7" t="s">
        <v>659</v>
      </c>
      <c r="D5" s="7" t="s">
        <v>629</v>
      </c>
      <c r="E5" s="7" t="s">
        <v>628</v>
      </c>
      <c r="F5" s="7" t="s">
        <v>467</v>
      </c>
      <c r="G5" s="7"/>
      <c r="H5" s="8"/>
      <c r="I5" s="33" t="s">
        <v>426</v>
      </c>
      <c r="J5" s="33"/>
      <c r="K5" s="34"/>
      <c r="L5" s="7" t="s">
        <v>427</v>
      </c>
      <c r="M5" s="7" t="s">
        <v>577</v>
      </c>
    </row>
    <row r="6" ht="18" customHeight="1" spans="1:13">
      <c r="A6" s="7"/>
      <c r="B6" s="7"/>
      <c r="C6" s="7"/>
      <c r="D6" s="7"/>
      <c r="E6" s="7"/>
      <c r="F6" s="7" t="s">
        <v>2012</v>
      </c>
      <c r="G6" s="7" t="s">
        <v>2013</v>
      </c>
      <c r="H6" s="8" t="s">
        <v>1745</v>
      </c>
      <c r="I6" s="35" t="s">
        <v>2012</v>
      </c>
      <c r="J6" s="7" t="s">
        <v>2013</v>
      </c>
      <c r="K6" s="7" t="s">
        <v>1745</v>
      </c>
      <c r="L6" s="7"/>
      <c r="M6" s="7"/>
    </row>
    <row r="7" customHeight="1" spans="1:13">
      <c r="A7" s="10"/>
      <c r="B7" s="11"/>
      <c r="C7" s="11"/>
      <c r="D7" s="30"/>
      <c r="E7" s="31"/>
      <c r="F7" s="14"/>
      <c r="G7" s="14"/>
      <c r="H7" s="13"/>
      <c r="I7" s="15"/>
      <c r="J7" s="14"/>
      <c r="K7" s="14"/>
      <c r="L7" s="14"/>
      <c r="M7" s="20"/>
    </row>
    <row r="8" customHeight="1" spans="1:13">
      <c r="A8" s="10"/>
      <c r="B8" s="11"/>
      <c r="C8" s="11"/>
      <c r="D8" s="30"/>
      <c r="E8" s="31"/>
      <c r="F8" s="14"/>
      <c r="G8" s="14"/>
      <c r="H8" s="13"/>
      <c r="I8" s="15"/>
      <c r="J8" s="14"/>
      <c r="K8" s="14"/>
      <c r="L8" s="14"/>
      <c r="M8" s="20"/>
    </row>
    <row r="9" customHeight="1" spans="1:13">
      <c r="A9" s="10"/>
      <c r="B9" s="11"/>
      <c r="C9" s="11"/>
      <c r="D9" s="30"/>
      <c r="E9" s="31"/>
      <c r="F9" s="14"/>
      <c r="G9" s="14"/>
      <c r="H9" s="13"/>
      <c r="I9" s="15"/>
      <c r="J9" s="14"/>
      <c r="K9" s="14"/>
      <c r="L9" s="14"/>
      <c r="M9" s="20"/>
    </row>
    <row r="10" customHeight="1" spans="1:13">
      <c r="A10" s="10"/>
      <c r="B10" s="11"/>
      <c r="C10" s="11"/>
      <c r="D10" s="30"/>
      <c r="E10" s="31"/>
      <c r="F10" s="14"/>
      <c r="G10" s="14"/>
      <c r="H10" s="13"/>
      <c r="I10" s="15"/>
      <c r="J10" s="14"/>
      <c r="K10" s="14"/>
      <c r="L10" s="14"/>
      <c r="M10" s="20"/>
    </row>
    <row r="11" customHeight="1" spans="1:13">
      <c r="A11" s="10"/>
      <c r="B11" s="11"/>
      <c r="C11" s="11"/>
      <c r="D11" s="30"/>
      <c r="E11" s="31"/>
      <c r="F11" s="14"/>
      <c r="G11" s="14"/>
      <c r="H11" s="13"/>
      <c r="I11" s="15"/>
      <c r="J11" s="14"/>
      <c r="K11" s="14"/>
      <c r="L11" s="14"/>
      <c r="M11" s="20"/>
    </row>
    <row r="12" customHeight="1" spans="1:13">
      <c r="A12" s="10"/>
      <c r="B12" s="11"/>
      <c r="C12" s="11"/>
      <c r="D12" s="30"/>
      <c r="E12" s="31"/>
      <c r="F12" s="14"/>
      <c r="G12" s="14"/>
      <c r="H12" s="13"/>
      <c r="I12" s="15"/>
      <c r="J12" s="14"/>
      <c r="K12" s="14"/>
      <c r="L12" s="14"/>
      <c r="M12" s="20"/>
    </row>
    <row r="13" customHeight="1" spans="1:13">
      <c r="A13" s="10"/>
      <c r="B13" s="11"/>
      <c r="C13" s="11"/>
      <c r="D13" s="30"/>
      <c r="E13" s="31"/>
      <c r="F13" s="14"/>
      <c r="G13" s="14"/>
      <c r="H13" s="13"/>
      <c r="I13" s="15"/>
      <c r="J13" s="14"/>
      <c r="K13" s="14"/>
      <c r="L13" s="14"/>
      <c r="M13" s="20"/>
    </row>
    <row r="14" customHeight="1" spans="1:13">
      <c r="A14" s="10"/>
      <c r="B14" s="11"/>
      <c r="C14" s="11"/>
      <c r="D14" s="30"/>
      <c r="E14" s="31"/>
      <c r="F14" s="14"/>
      <c r="G14" s="14"/>
      <c r="H14" s="13"/>
      <c r="I14" s="15"/>
      <c r="J14" s="14"/>
      <c r="K14" s="14"/>
      <c r="L14" s="14"/>
      <c r="M14" s="20"/>
    </row>
    <row r="15" customHeight="1" spans="1:13">
      <c r="A15" s="10"/>
      <c r="B15" s="11"/>
      <c r="C15" s="11"/>
      <c r="D15" s="30"/>
      <c r="E15" s="31"/>
      <c r="F15" s="14"/>
      <c r="G15" s="14"/>
      <c r="H15" s="13"/>
      <c r="I15" s="15"/>
      <c r="J15" s="14"/>
      <c r="K15" s="14"/>
      <c r="L15" s="14"/>
      <c r="M15" s="20"/>
    </row>
    <row r="16" customHeight="1" spans="1:13">
      <c r="A16" s="10"/>
      <c r="B16" s="11"/>
      <c r="C16" s="11"/>
      <c r="D16" s="30"/>
      <c r="E16" s="31"/>
      <c r="F16" s="14"/>
      <c r="G16" s="14"/>
      <c r="H16" s="13"/>
      <c r="I16" s="15"/>
      <c r="J16" s="14"/>
      <c r="K16" s="14"/>
      <c r="L16" s="14"/>
      <c r="M16" s="20"/>
    </row>
    <row r="17" customHeight="1" spans="1:13">
      <c r="A17" s="10"/>
      <c r="B17" s="11"/>
      <c r="C17" s="11"/>
      <c r="D17" s="30"/>
      <c r="E17" s="31"/>
      <c r="F17" s="14"/>
      <c r="G17" s="14"/>
      <c r="H17" s="13"/>
      <c r="I17" s="15"/>
      <c r="J17" s="14"/>
      <c r="K17" s="14"/>
      <c r="L17" s="14"/>
      <c r="M17" s="20"/>
    </row>
    <row r="18" customHeight="1" spans="1:13">
      <c r="A18" s="10"/>
      <c r="B18" s="11"/>
      <c r="C18" s="11"/>
      <c r="D18" s="30"/>
      <c r="E18" s="31"/>
      <c r="F18" s="14"/>
      <c r="G18" s="14"/>
      <c r="H18" s="13"/>
      <c r="I18" s="15"/>
      <c r="J18" s="14"/>
      <c r="K18" s="14"/>
      <c r="L18" s="14"/>
      <c r="M18" s="20"/>
    </row>
    <row r="19" customHeight="1" spans="1:13">
      <c r="A19" s="10"/>
      <c r="B19" s="11"/>
      <c r="C19" s="11"/>
      <c r="D19" s="30"/>
      <c r="E19" s="31"/>
      <c r="F19" s="14"/>
      <c r="G19" s="14"/>
      <c r="H19" s="13"/>
      <c r="I19" s="15"/>
      <c r="J19" s="14"/>
      <c r="K19" s="14"/>
      <c r="L19" s="14"/>
      <c r="M19" s="20"/>
    </row>
    <row r="20" customHeight="1" spans="1:13">
      <c r="A20" s="10"/>
      <c r="B20" s="11"/>
      <c r="C20" s="11"/>
      <c r="D20" s="30"/>
      <c r="E20" s="31"/>
      <c r="F20" s="14"/>
      <c r="G20" s="14"/>
      <c r="H20" s="13"/>
      <c r="I20" s="15"/>
      <c r="J20" s="14"/>
      <c r="K20" s="14"/>
      <c r="L20" s="14"/>
      <c r="M20" s="20"/>
    </row>
    <row r="21" customHeight="1" spans="1:13">
      <c r="A21" s="10"/>
      <c r="B21" s="11"/>
      <c r="C21" s="11"/>
      <c r="D21" s="30"/>
      <c r="E21" s="31"/>
      <c r="F21" s="14"/>
      <c r="G21" s="14"/>
      <c r="H21" s="13"/>
      <c r="I21" s="15"/>
      <c r="J21" s="14"/>
      <c r="K21" s="14"/>
      <c r="L21" s="14"/>
      <c r="M21" s="20"/>
    </row>
    <row r="22" customHeight="1" spans="1:13">
      <c r="A22" s="10"/>
      <c r="B22" s="11"/>
      <c r="C22" s="11"/>
      <c r="D22" s="30"/>
      <c r="E22" s="31"/>
      <c r="F22" s="14"/>
      <c r="G22" s="14"/>
      <c r="H22" s="13"/>
      <c r="I22" s="15"/>
      <c r="J22" s="14"/>
      <c r="K22" s="14"/>
      <c r="L22" s="14"/>
      <c r="M22" s="20"/>
    </row>
    <row r="23" customHeight="1" spans="1:13">
      <c r="A23" s="10"/>
      <c r="B23" s="11"/>
      <c r="C23" s="11"/>
      <c r="D23" s="30"/>
      <c r="E23" s="31"/>
      <c r="F23" s="14"/>
      <c r="G23" s="14"/>
      <c r="H23" s="13"/>
      <c r="I23" s="15"/>
      <c r="J23" s="14"/>
      <c r="K23" s="14"/>
      <c r="L23" s="14"/>
      <c r="M23" s="20"/>
    </row>
    <row r="24" customHeight="1" spans="1:13">
      <c r="A24" s="10"/>
      <c r="B24" s="11"/>
      <c r="C24" s="11"/>
      <c r="D24" s="30"/>
      <c r="E24" s="31"/>
      <c r="F24" s="14"/>
      <c r="G24" s="14"/>
      <c r="H24" s="13"/>
      <c r="I24" s="15"/>
      <c r="J24" s="14"/>
      <c r="K24" s="14"/>
      <c r="L24" s="14"/>
      <c r="M24" s="20"/>
    </row>
    <row r="25" customHeight="1" spans="1:13">
      <c r="A25" s="10"/>
      <c r="B25" s="11"/>
      <c r="C25" s="11"/>
      <c r="D25" s="30"/>
      <c r="E25" s="31"/>
      <c r="F25" s="14"/>
      <c r="G25" s="14"/>
      <c r="H25" s="13"/>
      <c r="I25" s="15"/>
      <c r="J25" s="14"/>
      <c r="K25" s="14"/>
      <c r="L25" s="14"/>
      <c r="M25" s="20"/>
    </row>
    <row r="26" customHeight="1" spans="1:13">
      <c r="A26" s="10"/>
      <c r="B26" s="11"/>
      <c r="C26" s="11"/>
      <c r="D26" s="30"/>
      <c r="E26" s="31"/>
      <c r="F26" s="14"/>
      <c r="G26" s="14"/>
      <c r="H26" s="13"/>
      <c r="I26" s="15"/>
      <c r="J26" s="14"/>
      <c r="K26" s="14"/>
      <c r="L26" s="14"/>
      <c r="M26" s="20"/>
    </row>
    <row r="27" customHeight="1" spans="1:13">
      <c r="A27" s="16" t="s">
        <v>1105</v>
      </c>
      <c r="B27" s="16"/>
      <c r="C27" s="16"/>
      <c r="D27" s="30"/>
      <c r="E27" s="32"/>
      <c r="F27" s="14"/>
      <c r="G27" s="14"/>
      <c r="H27" s="13">
        <f>SUM(H7:H26)</f>
        <v>0</v>
      </c>
      <c r="I27" s="15"/>
      <c r="J27" s="14"/>
      <c r="K27" s="14">
        <f>SUM(K7:K26)</f>
        <v>0</v>
      </c>
      <c r="L27" s="14">
        <f>SUM(L7:L26)</f>
        <v>0</v>
      </c>
      <c r="M27" s="20"/>
    </row>
    <row r="28" customHeight="1" spans="1:12">
      <c r="A28" s="17" t="e">
        <f>#REF!&amp;#REF!</f>
        <v>#REF!</v>
      </c>
      <c r="I28" s="6"/>
      <c r="J28" s="6"/>
      <c r="L28" s="6" t="e">
        <f>"评估人员："&amp;#REF!</f>
        <v>#REF!</v>
      </c>
    </row>
    <row r="29" customHeight="1" spans="1:1">
      <c r="A29" s="17" t="e">
        <f>CONCATENATE(#REF!,#REF!,#REF!,#REF!,#REF!,#REF!,#REF!)</f>
        <v>#REF!</v>
      </c>
    </row>
  </sheetData>
  <mergeCells count="11">
    <mergeCell ref="A2:M2"/>
    <mergeCell ref="A3:M3"/>
    <mergeCell ref="F5:H5"/>
    <mergeCell ref="I5:K5"/>
    <mergeCell ref="A5:A6"/>
    <mergeCell ref="B5:B6"/>
    <mergeCell ref="C5:C6"/>
    <mergeCell ref="D5:D6"/>
    <mergeCell ref="E5:E6"/>
    <mergeCell ref="L5:L6"/>
    <mergeCell ref="M5:M6"/>
  </mergeCells>
  <hyperlinks>
    <hyperlink ref="A1" location="索引目录!I22" display="返回索引页"/>
    <hyperlink ref="B1" location="'非流动负债汇总 '!B8" display="返回"/>
  </hyperlinks>
  <printOptions horizontalCentered="1"/>
  <pageMargins left="0.354166666666667" right="0.354166666666667" top="0.786805555555556" bottom="0.786805555555556" header="1.0625" footer="0.511805555555556"/>
  <pageSetup paperSize="9" scale="71" fitToHeight="0" orientation="landscape"/>
  <headerFooter alignWithMargins="0">
    <oddHeader>&amp;R&amp;"宋体,常规"&amp;10表&amp;"Times New Roman,常规"6-3
&amp;"宋体,常规"共&amp;"Times New Roman,常规"&amp;N&amp;"宋体,常规"页第&amp;"Times New Roman,常规"&amp;P&amp;"宋体,常规"页</oddHeader>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showGridLines="0" workbookViewId="0">
      <selection activeCell="H14" sqref="H14"/>
    </sheetView>
  </sheetViews>
  <sheetFormatPr defaultColWidth="9" defaultRowHeight="15.75" customHeight="1"/>
  <cols>
    <col min="1" max="1" width="5.9" customWidth="1"/>
    <col min="2" max="2" width="11.4" customWidth="1" outlineLevel="1"/>
    <col min="3" max="3" width="22.6" customWidth="1"/>
    <col min="4" max="4" width="19.9" customWidth="1"/>
    <col min="5" max="5" width="16.6" customWidth="1" outlineLevel="1"/>
    <col min="6" max="6" width="12.6" customWidth="1"/>
    <col min="7" max="7" width="17.6" customWidth="1" outlineLevel="1"/>
    <col min="8" max="10" width="20.6" customWidth="1"/>
  </cols>
  <sheetData>
    <row r="1" spans="1:10">
      <c r="A1" s="1" t="s">
        <v>421</v>
      </c>
      <c r="B1" s="2" t="s">
        <v>462</v>
      </c>
      <c r="C1" s="2"/>
      <c r="D1" s="2"/>
      <c r="E1" s="2"/>
      <c r="F1" s="3"/>
      <c r="G1" s="3"/>
      <c r="H1" s="3"/>
      <c r="I1" s="3"/>
      <c r="J1" s="3"/>
    </row>
    <row r="2" ht="30" customHeight="1" spans="1:10">
      <c r="A2" s="4" t="s">
        <v>2014</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2015</v>
      </c>
      <c r="D5" s="7" t="s">
        <v>2016</v>
      </c>
      <c r="E5" s="7" t="s">
        <v>2017</v>
      </c>
      <c r="F5" s="7" t="s">
        <v>629</v>
      </c>
      <c r="G5" s="8" t="s">
        <v>467</v>
      </c>
      <c r="H5" s="9" t="s">
        <v>426</v>
      </c>
      <c r="I5" s="7" t="s">
        <v>427</v>
      </c>
      <c r="J5" s="7" t="s">
        <v>2010</v>
      </c>
    </row>
    <row r="6" customHeight="1" spans="1:10">
      <c r="A6" s="10"/>
      <c r="B6" s="11"/>
      <c r="C6" s="11"/>
      <c r="D6" s="11"/>
      <c r="E6" s="28"/>
      <c r="F6" s="12"/>
      <c r="G6" s="13"/>
      <c r="H6" s="14"/>
      <c r="I6" s="14"/>
      <c r="J6" s="20"/>
    </row>
    <row r="7" customHeight="1" spans="1:10">
      <c r="A7" s="10"/>
      <c r="B7" s="11"/>
      <c r="C7" s="11"/>
      <c r="D7" s="11"/>
      <c r="E7" s="28"/>
      <c r="F7" s="12"/>
      <c r="G7" s="13"/>
      <c r="H7" s="14"/>
      <c r="I7" s="14"/>
      <c r="J7" s="20"/>
    </row>
    <row r="8" customHeight="1" spans="1:10">
      <c r="A8" s="10"/>
      <c r="B8" s="11"/>
      <c r="C8" s="11"/>
      <c r="D8" s="11"/>
      <c r="E8" s="28"/>
      <c r="F8" s="12"/>
      <c r="G8" s="13"/>
      <c r="H8" s="14"/>
      <c r="I8" s="14"/>
      <c r="J8" s="20"/>
    </row>
    <row r="9" customHeight="1" spans="1:10">
      <c r="A9" s="10"/>
      <c r="B9" s="11"/>
      <c r="C9" s="11"/>
      <c r="D9" s="11"/>
      <c r="E9" s="28"/>
      <c r="F9" s="12"/>
      <c r="G9" s="13"/>
      <c r="H9" s="15"/>
      <c r="I9" s="14"/>
      <c r="J9" s="20"/>
    </row>
    <row r="10" customHeight="1" spans="1:10">
      <c r="A10" s="10"/>
      <c r="B10" s="11"/>
      <c r="C10" s="11"/>
      <c r="D10" s="11"/>
      <c r="E10" s="28"/>
      <c r="F10" s="12"/>
      <c r="G10" s="13"/>
      <c r="H10" s="15"/>
      <c r="I10" s="14"/>
      <c r="J10" s="20"/>
    </row>
    <row r="11" customHeight="1" spans="1:10">
      <c r="A11" s="10"/>
      <c r="B11" s="11"/>
      <c r="C11" s="11"/>
      <c r="D11" s="11"/>
      <c r="E11" s="28"/>
      <c r="F11" s="12"/>
      <c r="G11" s="13"/>
      <c r="H11" s="15"/>
      <c r="I11" s="14"/>
      <c r="J11" s="20"/>
    </row>
    <row r="12" customHeight="1" spans="1:10">
      <c r="A12" s="10"/>
      <c r="B12" s="11"/>
      <c r="C12" s="11"/>
      <c r="D12" s="11"/>
      <c r="E12" s="28"/>
      <c r="F12" s="12"/>
      <c r="G12" s="13"/>
      <c r="H12" s="15"/>
      <c r="I12" s="14"/>
      <c r="J12" s="20"/>
    </row>
    <row r="13" customHeight="1" spans="1:10">
      <c r="A13" s="10"/>
      <c r="B13" s="11"/>
      <c r="C13" s="11"/>
      <c r="D13" s="11"/>
      <c r="E13" s="28"/>
      <c r="F13" s="12"/>
      <c r="G13" s="13"/>
      <c r="H13" s="15"/>
      <c r="I13" s="14"/>
      <c r="J13" s="20"/>
    </row>
    <row r="14" customHeight="1" spans="1:10">
      <c r="A14" s="10"/>
      <c r="B14" s="11"/>
      <c r="C14" s="11"/>
      <c r="D14" s="11"/>
      <c r="E14" s="28"/>
      <c r="F14" s="12"/>
      <c r="G14" s="13"/>
      <c r="H14" s="15"/>
      <c r="I14" s="14"/>
      <c r="J14" s="20"/>
    </row>
    <row r="15" customHeight="1" spans="1:10">
      <c r="A15" s="10"/>
      <c r="B15" s="11"/>
      <c r="C15" s="11"/>
      <c r="D15" s="11"/>
      <c r="E15" s="28"/>
      <c r="F15" s="12"/>
      <c r="G15" s="13"/>
      <c r="H15" s="15"/>
      <c r="I15" s="14"/>
      <c r="J15" s="20"/>
    </row>
    <row r="16" customHeight="1" spans="1:10">
      <c r="A16" s="10"/>
      <c r="B16" s="11"/>
      <c r="C16" s="11"/>
      <c r="D16" s="11"/>
      <c r="E16" s="28"/>
      <c r="F16" s="12"/>
      <c r="G16" s="13"/>
      <c r="H16" s="15"/>
      <c r="I16" s="14"/>
      <c r="J16" s="20"/>
    </row>
    <row r="17" customHeight="1" spans="1:10">
      <c r="A17" s="10"/>
      <c r="B17" s="11"/>
      <c r="C17" s="11"/>
      <c r="D17" s="11"/>
      <c r="E17" s="28"/>
      <c r="F17" s="12"/>
      <c r="G17" s="13"/>
      <c r="H17" s="15"/>
      <c r="I17" s="14"/>
      <c r="J17" s="20"/>
    </row>
    <row r="18" customHeight="1" spans="1:10">
      <c r="A18" s="10"/>
      <c r="B18" s="11"/>
      <c r="C18" s="11"/>
      <c r="D18" s="11"/>
      <c r="E18" s="28"/>
      <c r="F18" s="12"/>
      <c r="G18" s="13"/>
      <c r="H18" s="15"/>
      <c r="I18" s="14"/>
      <c r="J18" s="20"/>
    </row>
    <row r="19" customHeight="1" spans="1:10">
      <c r="A19" s="10"/>
      <c r="B19" s="11"/>
      <c r="C19" s="11"/>
      <c r="D19" s="11"/>
      <c r="E19" s="28"/>
      <c r="F19" s="12"/>
      <c r="G19" s="13"/>
      <c r="H19" s="15"/>
      <c r="I19" s="14"/>
      <c r="J19" s="20"/>
    </row>
    <row r="20" customHeight="1" spans="1:10">
      <c r="A20" s="10"/>
      <c r="B20" s="11"/>
      <c r="C20" s="11"/>
      <c r="D20" s="11"/>
      <c r="E20" s="28"/>
      <c r="F20" s="12"/>
      <c r="G20" s="13"/>
      <c r="H20" s="15"/>
      <c r="I20" s="14"/>
      <c r="J20" s="20"/>
    </row>
    <row r="21" customHeight="1" spans="1:10">
      <c r="A21" s="10"/>
      <c r="B21" s="11"/>
      <c r="C21" s="11"/>
      <c r="D21" s="11"/>
      <c r="E21" s="28"/>
      <c r="F21" s="12"/>
      <c r="G21" s="13"/>
      <c r="H21" s="15"/>
      <c r="I21" s="14"/>
      <c r="J21" s="20"/>
    </row>
    <row r="22" customHeight="1" spans="1:10">
      <c r="A22" s="10"/>
      <c r="B22" s="11"/>
      <c r="C22" s="11"/>
      <c r="D22" s="11"/>
      <c r="E22" s="28"/>
      <c r="F22" s="12"/>
      <c r="G22" s="13"/>
      <c r="H22" s="15"/>
      <c r="I22" s="14"/>
      <c r="J22" s="20"/>
    </row>
    <row r="23" customHeight="1" spans="1:10">
      <c r="A23" s="10"/>
      <c r="B23" s="11"/>
      <c r="C23" s="11"/>
      <c r="D23" s="11"/>
      <c r="E23" s="28"/>
      <c r="F23" s="12"/>
      <c r="G23" s="13"/>
      <c r="H23" s="15"/>
      <c r="I23" s="14"/>
      <c r="J23" s="20"/>
    </row>
    <row r="24" customHeight="1" spans="1:10">
      <c r="A24" s="10"/>
      <c r="B24" s="11"/>
      <c r="C24" s="11"/>
      <c r="D24" s="11"/>
      <c r="E24" s="28"/>
      <c r="F24" s="12"/>
      <c r="G24" s="13"/>
      <c r="H24" s="15"/>
      <c r="I24" s="14"/>
      <c r="J24" s="20"/>
    </row>
    <row r="25" customHeight="1" spans="1:10">
      <c r="A25" s="10"/>
      <c r="B25" s="11"/>
      <c r="C25" s="11"/>
      <c r="D25" s="11"/>
      <c r="E25" s="28"/>
      <c r="F25" s="12"/>
      <c r="G25" s="13"/>
      <c r="H25" s="15"/>
      <c r="I25" s="14"/>
      <c r="J25" s="20"/>
    </row>
    <row r="26" customHeight="1" spans="1:10">
      <c r="A26" s="10"/>
      <c r="B26" s="11"/>
      <c r="C26" s="11"/>
      <c r="D26" s="11"/>
      <c r="E26" s="28"/>
      <c r="F26" s="12"/>
      <c r="G26" s="13"/>
      <c r="H26" s="15"/>
      <c r="I26" s="14"/>
      <c r="J26" s="20"/>
    </row>
    <row r="27" customHeight="1" spans="1:10">
      <c r="A27" s="16" t="s">
        <v>1105</v>
      </c>
      <c r="B27" s="16"/>
      <c r="C27" s="16"/>
      <c r="D27" s="29"/>
      <c r="E27" s="29"/>
      <c r="F27" s="12"/>
      <c r="G27" s="13">
        <f>SUM(G6:G26)</f>
        <v>0</v>
      </c>
      <c r="H27" s="15">
        <f>SUM(H6:H26)</f>
        <v>0</v>
      </c>
      <c r="I27" s="14">
        <f>SUM(I6:I26)</f>
        <v>0</v>
      </c>
      <c r="J27" s="20"/>
    </row>
    <row r="28" customHeight="1" spans="1:9">
      <c r="A28" s="17" t="e">
        <f>#REF!&amp;#REF!</f>
        <v>#REF!</v>
      </c>
      <c r="I28" s="27" t="e">
        <f>"评估人员："&amp;#REF!</f>
        <v>#REF!</v>
      </c>
    </row>
    <row r="29" customHeight="1" spans="1:1">
      <c r="A29" s="17" t="e">
        <f>CONCATENATE(#REF!,#REF!,#REF!,#REF!,#REF!,#REF!,#REF!)</f>
        <v>#REF!</v>
      </c>
    </row>
  </sheetData>
  <mergeCells count="2">
    <mergeCell ref="A2:J2"/>
    <mergeCell ref="A3:J3"/>
  </mergeCells>
  <dataValidations count="1">
    <dataValidation type="list" allowBlank="1" showInputMessage="1" showErrorMessage="1" sqref="E6:E26">
      <formula1>"转资本公积,上交国家,未开发资产核销拨款,拨款结余应上交,拨款结余留给企业,其他(在备注中标明内容)"</formula1>
    </dataValidation>
  </dataValidations>
  <hyperlinks>
    <hyperlink ref="A1" location="索引目录!I23" display="返回索引页"/>
    <hyperlink ref="B1" location="'非流动负债汇总 '!B9" display="返回"/>
  </hyperlinks>
  <printOptions horizontalCentered="1"/>
  <pageMargins left="0.354166666666667" right="0.354166666666667" top="0.786805555555556" bottom="0.786805555555556" header="1.0625" footer="0.511805555555556"/>
  <pageSetup paperSize="9" scale="77" fitToHeight="0" orientation="landscape" horizontalDpi="300" verticalDpi="300"/>
  <headerFooter alignWithMargins="0">
    <oddHeader>&amp;R&amp;"宋体,常规"&amp;10表&amp;"Times New Roman,常规"6-4
&amp;"宋体,常规"共&amp;"Times New Roman,常规"&amp;N&amp;"宋体,常规"页第&amp;"Times New Roman,常规"&amp;P&amp;"宋体,常规"页</oddHeader>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8" customWidth="1"/>
    <col min="2" max="2" width="23" customWidth="1" outlineLevel="1"/>
    <col min="3" max="3" width="23" customWidth="1"/>
    <col min="4" max="4" width="23.4" customWidth="1"/>
    <col min="5" max="5" width="16.5" customWidth="1" outlineLevel="1"/>
    <col min="6" max="8" width="22.6" customWidth="1"/>
  </cols>
  <sheetData>
    <row r="1" spans="1:8">
      <c r="A1" s="1" t="s">
        <v>421</v>
      </c>
      <c r="B1" s="2" t="s">
        <v>462</v>
      </c>
      <c r="C1" s="2"/>
      <c r="D1" s="3"/>
      <c r="E1" s="3"/>
      <c r="F1" s="3"/>
      <c r="G1" s="3"/>
      <c r="H1" s="3"/>
    </row>
    <row r="2" ht="30" customHeight="1" spans="1:8">
      <c r="A2" s="4" t="s">
        <v>2018</v>
      </c>
      <c r="B2" s="4"/>
      <c r="C2" s="4"/>
      <c r="D2" s="4"/>
      <c r="E2" s="4"/>
      <c r="F2" s="4"/>
      <c r="G2" s="4"/>
      <c r="H2" s="4"/>
    </row>
    <row r="3" ht="14.1" customHeight="1" spans="1:8">
      <c r="A3" s="5" t="e">
        <f>CONCATENATE(#REF!,#REF!,#REF!,#REF!,#REF!,#REF!,#REF!)</f>
        <v>#REF!</v>
      </c>
      <c r="B3" s="5"/>
      <c r="C3" s="5"/>
      <c r="D3" s="5"/>
      <c r="E3" s="5"/>
      <c r="F3" s="5"/>
      <c r="G3" s="5"/>
      <c r="H3" s="18"/>
    </row>
    <row r="4" customHeight="1" spans="1:8">
      <c r="A4" s="6" t="e">
        <f>#REF!&amp;#REF!</f>
        <v>#REF!</v>
      </c>
      <c r="H4" s="19" t="s">
        <v>464</v>
      </c>
    </row>
    <row r="5" ht="27.9" customHeight="1" spans="1:8">
      <c r="A5" s="7" t="s">
        <v>465</v>
      </c>
      <c r="B5" s="7" t="s">
        <v>572</v>
      </c>
      <c r="C5" s="7" t="s">
        <v>659</v>
      </c>
      <c r="D5" s="7" t="s">
        <v>975</v>
      </c>
      <c r="E5" s="8" t="s">
        <v>467</v>
      </c>
      <c r="F5" s="9" t="s">
        <v>426</v>
      </c>
      <c r="G5" s="7" t="s">
        <v>427</v>
      </c>
      <c r="H5" s="7" t="s">
        <v>577</v>
      </c>
    </row>
    <row r="6" customHeight="1" spans="1:8">
      <c r="A6" s="10"/>
      <c r="B6" s="11"/>
      <c r="C6" s="11"/>
      <c r="D6" s="10"/>
      <c r="E6" s="13"/>
      <c r="F6" s="14"/>
      <c r="G6" s="14"/>
      <c r="H6" s="20"/>
    </row>
    <row r="7" customHeight="1" spans="1:8">
      <c r="A7" s="10"/>
      <c r="B7" s="11"/>
      <c r="C7" s="11"/>
      <c r="D7" s="10"/>
      <c r="E7" s="13"/>
      <c r="F7" s="14"/>
      <c r="G7" s="14"/>
      <c r="H7" s="20"/>
    </row>
    <row r="8" customHeight="1" spans="1:8">
      <c r="A8" s="10"/>
      <c r="B8" s="11"/>
      <c r="C8" s="11"/>
      <c r="D8" s="10"/>
      <c r="E8" s="13"/>
      <c r="F8" s="14"/>
      <c r="G8" s="14"/>
      <c r="H8" s="20"/>
    </row>
    <row r="9" customHeight="1" spans="1:8">
      <c r="A9" s="10"/>
      <c r="B9" s="11"/>
      <c r="C9" s="11"/>
      <c r="D9" s="10"/>
      <c r="E9" s="13"/>
      <c r="F9" s="15"/>
      <c r="G9" s="14"/>
      <c r="H9" s="20"/>
    </row>
    <row r="10" customHeight="1" spans="1:8">
      <c r="A10" s="10"/>
      <c r="B10" s="11"/>
      <c r="C10" s="11"/>
      <c r="D10" s="10"/>
      <c r="E10" s="13"/>
      <c r="F10" s="15"/>
      <c r="G10" s="14"/>
      <c r="H10" s="20"/>
    </row>
    <row r="11" customHeight="1" spans="1:8">
      <c r="A11" s="10"/>
      <c r="B11" s="11"/>
      <c r="C11" s="11"/>
      <c r="D11" s="10"/>
      <c r="E11" s="13"/>
      <c r="F11" s="15"/>
      <c r="G11" s="14"/>
      <c r="H11" s="20"/>
    </row>
    <row r="12" customHeight="1" spans="1:8">
      <c r="A12" s="10"/>
      <c r="B12" s="11"/>
      <c r="C12" s="11"/>
      <c r="D12" s="10"/>
      <c r="E12" s="13"/>
      <c r="F12" s="15"/>
      <c r="G12" s="14"/>
      <c r="H12" s="20"/>
    </row>
    <row r="13" customHeight="1" spans="1:8">
      <c r="A13" s="10"/>
      <c r="B13" s="11"/>
      <c r="C13" s="11"/>
      <c r="D13" s="10"/>
      <c r="E13" s="13"/>
      <c r="F13" s="15"/>
      <c r="G13" s="14"/>
      <c r="H13" s="20"/>
    </row>
    <row r="14" customHeight="1" spans="1:8">
      <c r="A14" s="10"/>
      <c r="B14" s="11"/>
      <c r="C14" s="11"/>
      <c r="D14" s="10"/>
      <c r="E14" s="13"/>
      <c r="F14" s="15"/>
      <c r="G14" s="14"/>
      <c r="H14" s="20"/>
    </row>
    <row r="15" customHeight="1" spans="1:8">
      <c r="A15" s="10"/>
      <c r="B15" s="11"/>
      <c r="C15" s="11"/>
      <c r="D15" s="10"/>
      <c r="E15" s="13"/>
      <c r="F15" s="15"/>
      <c r="G15" s="14"/>
      <c r="H15" s="20"/>
    </row>
    <row r="16" customHeight="1" spans="1:8">
      <c r="A16" s="10"/>
      <c r="B16" s="11"/>
      <c r="C16" s="11"/>
      <c r="D16" s="10"/>
      <c r="E16" s="13"/>
      <c r="F16" s="15"/>
      <c r="G16" s="14"/>
      <c r="H16" s="20"/>
    </row>
    <row r="17" customHeight="1" spans="1:8">
      <c r="A17" s="10"/>
      <c r="B17" s="11"/>
      <c r="C17" s="11"/>
      <c r="D17" s="10"/>
      <c r="E17" s="13"/>
      <c r="F17" s="15"/>
      <c r="G17" s="14"/>
      <c r="H17" s="20"/>
    </row>
    <row r="18" customHeight="1" spans="1:8">
      <c r="A18" s="10"/>
      <c r="B18" s="11"/>
      <c r="C18" s="11"/>
      <c r="D18" s="10"/>
      <c r="E18" s="13"/>
      <c r="F18" s="15"/>
      <c r="G18" s="14"/>
      <c r="H18" s="20"/>
    </row>
    <row r="19" customHeight="1" spans="1:8">
      <c r="A19" s="10"/>
      <c r="B19" s="11"/>
      <c r="C19" s="11"/>
      <c r="D19" s="10"/>
      <c r="E19" s="13"/>
      <c r="F19" s="15"/>
      <c r="G19" s="14"/>
      <c r="H19" s="20"/>
    </row>
    <row r="20" customHeight="1" spans="1:8">
      <c r="A20" s="10"/>
      <c r="B20" s="11"/>
      <c r="C20" s="11"/>
      <c r="D20" s="10"/>
      <c r="E20" s="13"/>
      <c r="F20" s="15"/>
      <c r="G20" s="14"/>
      <c r="H20" s="20"/>
    </row>
    <row r="21" customHeight="1" spans="1:8">
      <c r="A21" s="10"/>
      <c r="B21" s="11"/>
      <c r="C21" s="11"/>
      <c r="D21" s="10"/>
      <c r="E21" s="13"/>
      <c r="F21" s="15"/>
      <c r="G21" s="14"/>
      <c r="H21" s="20"/>
    </row>
    <row r="22" customHeight="1" spans="1:8">
      <c r="A22" s="10"/>
      <c r="B22" s="11"/>
      <c r="C22" s="11"/>
      <c r="D22" s="10"/>
      <c r="E22" s="13"/>
      <c r="F22" s="15"/>
      <c r="G22" s="14"/>
      <c r="H22" s="20"/>
    </row>
    <row r="23" customHeight="1" spans="1:8">
      <c r="A23" s="10"/>
      <c r="B23" s="11"/>
      <c r="C23" s="11"/>
      <c r="D23" s="10"/>
      <c r="E23" s="13"/>
      <c r="F23" s="15"/>
      <c r="G23" s="14"/>
      <c r="H23" s="20"/>
    </row>
    <row r="24" customHeight="1" spans="1:8">
      <c r="A24" s="10"/>
      <c r="B24" s="11"/>
      <c r="C24" s="11"/>
      <c r="D24" s="10"/>
      <c r="E24" s="13"/>
      <c r="F24" s="15"/>
      <c r="G24" s="14"/>
      <c r="H24" s="20"/>
    </row>
    <row r="25" customHeight="1" spans="1:8">
      <c r="A25" s="10"/>
      <c r="B25" s="11"/>
      <c r="C25" s="11"/>
      <c r="D25" s="10"/>
      <c r="E25" s="13"/>
      <c r="F25" s="15"/>
      <c r="G25" s="14"/>
      <c r="H25" s="20"/>
    </row>
    <row r="26" customHeight="1" spans="1:8">
      <c r="A26" s="10"/>
      <c r="B26" s="11"/>
      <c r="C26" s="11"/>
      <c r="D26" s="10"/>
      <c r="E26" s="13"/>
      <c r="F26" s="15"/>
      <c r="G26" s="14"/>
      <c r="H26" s="20"/>
    </row>
    <row r="27" customHeight="1" spans="1:8">
      <c r="A27" s="16" t="s">
        <v>1105</v>
      </c>
      <c r="B27" s="16"/>
      <c r="C27" s="16"/>
      <c r="D27" s="10"/>
      <c r="E27" s="13">
        <f>SUM(E6:E26)</f>
        <v>0</v>
      </c>
      <c r="F27" s="15">
        <f>SUM(F6:F26)</f>
        <v>0</v>
      </c>
      <c r="G27" s="14">
        <f>SUM(G6:G26)</f>
        <v>0</v>
      </c>
      <c r="H27" s="20"/>
    </row>
    <row r="28" customHeight="1" spans="1:7">
      <c r="A28" s="17" t="e">
        <f>#REF!&amp;#REF!</f>
        <v>#REF!</v>
      </c>
      <c r="G28" s="6" t="e">
        <f>"评估人员："&amp;#REF!</f>
        <v>#REF!</v>
      </c>
    </row>
    <row r="29" customHeight="1" spans="1:1">
      <c r="A29" s="17" t="e">
        <f>CONCATENATE(#REF!,#REF!,#REF!,#REF!,#REF!,#REF!,#REF!)</f>
        <v>#REF!</v>
      </c>
    </row>
  </sheetData>
  <mergeCells count="2">
    <mergeCell ref="A2:H2"/>
    <mergeCell ref="A3:H3"/>
  </mergeCells>
  <hyperlinks>
    <hyperlink ref="A1" location="索引目录!I24" display="返回索引页"/>
    <hyperlink ref="B1" location="'非流动负债汇总 '!B10" display="返回"/>
  </hyperlinks>
  <printOptions horizontalCentered="1"/>
  <pageMargins left="0.354166666666667" right="0.354166666666667" top="0.786805555555556" bottom="0.786805555555556" header="1.0625" footer="0.511805555555556"/>
  <pageSetup paperSize="9" scale="81" fitToHeight="0" orientation="landscape"/>
  <headerFooter alignWithMargins="0">
    <oddHeader>&amp;R&amp;"宋体,常规"&amp;10表&amp;"Times New Roman,常规"6-5
&amp;"宋体,常规"共&amp;"Times New Roman,常规"&amp;N&amp;"宋体,常规"页第&amp;"Times New Roman,常规"&amp;P&amp;"宋体,常规"页</oddHeader>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E1" workbookViewId="0">
      <selection activeCell="H14" sqref="H14"/>
    </sheetView>
  </sheetViews>
  <sheetFormatPr defaultColWidth="9" defaultRowHeight="15.75" customHeight="1" outlineLevelCol="7"/>
  <cols>
    <col min="1" max="1" width="7.4" customWidth="1"/>
    <col min="2" max="2" width="27.9" customWidth="1" outlineLevel="1"/>
    <col min="3" max="3" width="27.9" customWidth="1"/>
    <col min="4" max="4" width="18" customWidth="1"/>
    <col min="5" max="5" width="19.4" customWidth="1" outlineLevel="1"/>
    <col min="6" max="8" width="22.6" customWidth="1"/>
  </cols>
  <sheetData>
    <row r="1" spans="1:8">
      <c r="A1" s="1" t="s">
        <v>421</v>
      </c>
      <c r="B1" s="21" t="s">
        <v>462</v>
      </c>
      <c r="C1" s="21"/>
      <c r="D1" s="22"/>
      <c r="E1" s="22"/>
      <c r="F1" s="22"/>
      <c r="G1" s="22"/>
      <c r="H1" s="22"/>
    </row>
    <row r="2" ht="30" customHeight="1" spans="1:8">
      <c r="A2" s="4" t="s">
        <v>2019</v>
      </c>
      <c r="B2" s="23"/>
      <c r="C2" s="23"/>
      <c r="D2" s="23"/>
      <c r="E2" s="23"/>
      <c r="F2" s="23"/>
      <c r="G2" s="23"/>
      <c r="H2" s="23"/>
    </row>
    <row r="3" ht="14.1" customHeight="1" spans="1:8">
      <c r="A3" s="5" t="e">
        <f>CONCATENATE(#REF!,#REF!,#REF!,#REF!,#REF!,#REF!,#REF!)</f>
        <v>#REF!</v>
      </c>
      <c r="B3" s="5"/>
      <c r="C3" s="5"/>
      <c r="D3" s="5"/>
      <c r="E3" s="5"/>
      <c r="F3" s="5"/>
      <c r="G3" s="5"/>
      <c r="H3" s="5"/>
    </row>
    <row r="4" customHeight="1" spans="1:8">
      <c r="A4" s="6" t="e">
        <f>#REF!&amp;#REF!</f>
        <v>#REF!</v>
      </c>
      <c r="H4" s="19" t="s">
        <v>464</v>
      </c>
    </row>
    <row r="5" ht="27.9" customHeight="1" spans="1:8">
      <c r="A5" s="7" t="s">
        <v>465</v>
      </c>
      <c r="B5" s="7" t="s">
        <v>572</v>
      </c>
      <c r="C5" s="7" t="s">
        <v>2020</v>
      </c>
      <c r="D5" s="7" t="s">
        <v>629</v>
      </c>
      <c r="E5" s="8" t="s">
        <v>467</v>
      </c>
      <c r="F5" s="9" t="s">
        <v>426</v>
      </c>
      <c r="G5" s="7" t="s">
        <v>427</v>
      </c>
      <c r="H5" s="7" t="s">
        <v>577</v>
      </c>
    </row>
    <row r="6" customHeight="1" spans="1:8">
      <c r="A6" s="10"/>
      <c r="B6" s="11"/>
      <c r="C6" s="10"/>
      <c r="D6" s="12"/>
      <c r="E6" s="24"/>
      <c r="F6" s="25"/>
      <c r="G6" s="26"/>
      <c r="H6" s="20"/>
    </row>
    <row r="7" customHeight="1" spans="1:8">
      <c r="A7" s="10"/>
      <c r="B7" s="11"/>
      <c r="C7" s="11"/>
      <c r="D7" s="12"/>
      <c r="E7" s="24"/>
      <c r="F7" s="25"/>
      <c r="G7" s="26"/>
      <c r="H7" s="20"/>
    </row>
    <row r="8" customHeight="1" spans="1:8">
      <c r="A8" s="10"/>
      <c r="B8" s="11"/>
      <c r="C8" s="11"/>
      <c r="D8" s="12"/>
      <c r="E8" s="24"/>
      <c r="F8" s="25"/>
      <c r="G8" s="26"/>
      <c r="H8" s="20"/>
    </row>
    <row r="9" customHeight="1" spans="1:8">
      <c r="A9" s="10"/>
      <c r="B9" s="11"/>
      <c r="C9" s="11"/>
      <c r="D9" s="12"/>
      <c r="E9" s="24"/>
      <c r="F9" s="25"/>
      <c r="G9" s="26"/>
      <c r="H9" s="20"/>
    </row>
    <row r="10" customHeight="1" spans="1:8">
      <c r="A10" s="10"/>
      <c r="B10" s="11"/>
      <c r="C10" s="11"/>
      <c r="D10" s="12"/>
      <c r="E10" s="24"/>
      <c r="F10" s="25"/>
      <c r="G10" s="26"/>
      <c r="H10" s="20"/>
    </row>
    <row r="11" customHeight="1" spans="1:8">
      <c r="A11" s="10"/>
      <c r="B11" s="11"/>
      <c r="C11" s="11"/>
      <c r="D11" s="12"/>
      <c r="E11" s="24"/>
      <c r="F11" s="25"/>
      <c r="G11" s="26"/>
      <c r="H11" s="20"/>
    </row>
    <row r="12" customHeight="1" spans="1:8">
      <c r="A12" s="10"/>
      <c r="B12" s="11"/>
      <c r="C12" s="11"/>
      <c r="D12" s="12"/>
      <c r="E12" s="24"/>
      <c r="F12" s="25"/>
      <c r="G12" s="26"/>
      <c r="H12" s="20"/>
    </row>
    <row r="13" customHeight="1" spans="1:8">
      <c r="A13" s="10"/>
      <c r="B13" s="11"/>
      <c r="C13" s="11"/>
      <c r="D13" s="12"/>
      <c r="E13" s="24"/>
      <c r="F13" s="25"/>
      <c r="G13" s="26"/>
      <c r="H13" s="20"/>
    </row>
    <row r="14" customHeight="1" spans="1:8">
      <c r="A14" s="10"/>
      <c r="B14" s="11"/>
      <c r="C14" s="11"/>
      <c r="D14" s="12"/>
      <c r="E14" s="24"/>
      <c r="F14" s="25"/>
      <c r="G14" s="26"/>
      <c r="H14" s="20"/>
    </row>
    <row r="15" customHeight="1" spans="1:8">
      <c r="A15" s="10"/>
      <c r="B15" s="11"/>
      <c r="C15" s="11"/>
      <c r="D15" s="12"/>
      <c r="E15" s="24"/>
      <c r="F15" s="25"/>
      <c r="G15" s="26"/>
      <c r="H15" s="20"/>
    </row>
    <row r="16" customHeight="1" spans="1:8">
      <c r="A16" s="10"/>
      <c r="B16" s="11"/>
      <c r="C16" s="11"/>
      <c r="D16" s="12"/>
      <c r="E16" s="24"/>
      <c r="F16" s="25"/>
      <c r="G16" s="26"/>
      <c r="H16" s="20"/>
    </row>
    <row r="17" customHeight="1" spans="1:8">
      <c r="A17" s="10"/>
      <c r="B17" s="11"/>
      <c r="C17" s="11"/>
      <c r="D17" s="12"/>
      <c r="E17" s="24"/>
      <c r="F17" s="25"/>
      <c r="G17" s="26"/>
      <c r="H17" s="20"/>
    </row>
    <row r="18" customHeight="1" spans="1:8">
      <c r="A18" s="10"/>
      <c r="B18" s="11"/>
      <c r="C18" s="11"/>
      <c r="D18" s="12"/>
      <c r="E18" s="24"/>
      <c r="F18" s="25"/>
      <c r="G18" s="26"/>
      <c r="H18" s="20"/>
    </row>
    <row r="19" customHeight="1" spans="1:8">
      <c r="A19" s="10"/>
      <c r="B19" s="11"/>
      <c r="C19" s="11"/>
      <c r="D19" s="12"/>
      <c r="E19" s="24"/>
      <c r="F19" s="25"/>
      <c r="G19" s="26"/>
      <c r="H19" s="20"/>
    </row>
    <row r="20" customHeight="1" spans="1:8">
      <c r="A20" s="10"/>
      <c r="B20" s="11"/>
      <c r="C20" s="11"/>
      <c r="D20" s="12"/>
      <c r="E20" s="24"/>
      <c r="F20" s="25"/>
      <c r="G20" s="26"/>
      <c r="H20" s="20"/>
    </row>
    <row r="21" customHeight="1" spans="1:8">
      <c r="A21" s="10"/>
      <c r="B21" s="11"/>
      <c r="C21" s="11"/>
      <c r="D21" s="12"/>
      <c r="E21" s="24"/>
      <c r="F21" s="25"/>
      <c r="G21" s="26"/>
      <c r="H21" s="20"/>
    </row>
    <row r="22" customHeight="1" spans="1:8">
      <c r="A22" s="10"/>
      <c r="B22" s="11"/>
      <c r="C22" s="11"/>
      <c r="D22" s="12"/>
      <c r="E22" s="24"/>
      <c r="F22" s="25"/>
      <c r="G22" s="26"/>
      <c r="H22" s="20"/>
    </row>
    <row r="23" customHeight="1" spans="1:8">
      <c r="A23" s="10"/>
      <c r="B23" s="11"/>
      <c r="C23" s="11"/>
      <c r="D23" s="12"/>
      <c r="E23" s="24"/>
      <c r="F23" s="25"/>
      <c r="G23" s="26"/>
      <c r="H23" s="20"/>
    </row>
    <row r="24" customHeight="1" spans="1:8">
      <c r="A24" s="10"/>
      <c r="B24" s="11"/>
      <c r="C24" s="11"/>
      <c r="D24" s="12"/>
      <c r="E24" s="24"/>
      <c r="F24" s="25"/>
      <c r="G24" s="26"/>
      <c r="H24" s="20"/>
    </row>
    <row r="25" customHeight="1" spans="1:8">
      <c r="A25" s="10"/>
      <c r="B25" s="11"/>
      <c r="C25" s="11"/>
      <c r="D25" s="12"/>
      <c r="E25" s="24"/>
      <c r="F25" s="25"/>
      <c r="G25" s="26"/>
      <c r="H25" s="20"/>
    </row>
    <row r="26" customHeight="1" spans="1:8">
      <c r="A26" s="10"/>
      <c r="B26" s="11"/>
      <c r="C26" s="11"/>
      <c r="D26" s="12"/>
      <c r="E26" s="24"/>
      <c r="F26" s="25"/>
      <c r="G26" s="26"/>
      <c r="H26" s="20"/>
    </row>
    <row r="27" customHeight="1" spans="1:8">
      <c r="A27" s="16" t="s">
        <v>1105</v>
      </c>
      <c r="B27" s="16"/>
      <c r="C27" s="16"/>
      <c r="D27" s="12"/>
      <c r="E27" s="24">
        <f>SUM(E6:E26)</f>
        <v>0</v>
      </c>
      <c r="F27" s="25">
        <f>SUM(F6:F26)</f>
        <v>0</v>
      </c>
      <c r="G27" s="26">
        <f>SUM(G6:G26)</f>
        <v>0</v>
      </c>
      <c r="H27" s="20"/>
    </row>
    <row r="28" customHeight="1" spans="1:7">
      <c r="A28" s="17" t="e">
        <f>#REF!&amp;#REF!</f>
        <v>#REF!</v>
      </c>
      <c r="G28" s="27" t="e">
        <f>"评估人员："&amp;#REF!</f>
        <v>#REF!</v>
      </c>
    </row>
    <row r="29" customHeight="1" spans="1:1">
      <c r="A29" s="17" t="e">
        <f>CONCATENATE(#REF!,#REF!,#REF!,#REF!,#REF!,#REF!,#REF!)</f>
        <v>#REF!</v>
      </c>
    </row>
  </sheetData>
  <mergeCells count="2">
    <mergeCell ref="A2:H2"/>
    <mergeCell ref="A3:H3"/>
  </mergeCells>
  <hyperlinks>
    <hyperlink ref="A1" location="索引目录!I25" display="返回索引页"/>
    <hyperlink ref="B1" location="'非流动负债汇总 '!B11" display="返回"/>
  </hyperlinks>
  <printOptions horizontalCentered="1"/>
  <pageMargins left="0.354166666666667" right="0.354166666666667" top="0.786805555555556" bottom="0.786805555555556" header="1.02361111111111" footer="0.511805555555556"/>
  <pageSetup paperSize="9" scale="77" fitToHeight="0" orientation="landscape"/>
  <headerFooter alignWithMargins="0">
    <oddHeader>&amp;R&amp;"宋体,常规"&amp;10表&amp;"Times New Roman,常规"6-6
&amp;"宋体,常规"共&amp;"Times New Roman,常规"&amp;N&amp;"宋体,常规"页第&amp;"Times New Roman,常规"&amp;P&amp;"宋体,常规"页</oddHeader>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C1" workbookViewId="0">
      <selection activeCell="H14" sqref="H14"/>
    </sheetView>
  </sheetViews>
  <sheetFormatPr defaultColWidth="9" defaultRowHeight="15.75" customHeight="1"/>
  <cols>
    <col min="1" max="1" width="6.5" customWidth="1"/>
    <col min="2" max="2" width="23" customWidth="1" outlineLevel="1"/>
    <col min="3" max="3" width="23" customWidth="1"/>
    <col min="4" max="4" width="14.1" customWidth="1"/>
    <col min="5" max="5" width="20.9" customWidth="1"/>
    <col min="6" max="6" width="16.5" customWidth="1" outlineLevel="1"/>
    <col min="7" max="9" width="19.5" customWidth="1"/>
  </cols>
  <sheetData>
    <row r="1" spans="1:9">
      <c r="A1" s="1" t="s">
        <v>421</v>
      </c>
      <c r="B1" s="2" t="s">
        <v>462</v>
      </c>
      <c r="C1" s="2"/>
      <c r="D1" s="3"/>
      <c r="E1" s="3"/>
      <c r="F1" s="3"/>
      <c r="G1" s="3"/>
      <c r="H1" s="3"/>
      <c r="I1" s="3"/>
    </row>
    <row r="2" ht="30" customHeight="1" spans="1:9">
      <c r="A2" s="4" t="s">
        <v>2021</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659</v>
      </c>
      <c r="D5" s="7" t="s">
        <v>629</v>
      </c>
      <c r="E5" s="7" t="s">
        <v>975</v>
      </c>
      <c r="F5" s="8" t="s">
        <v>467</v>
      </c>
      <c r="G5" s="9" t="s">
        <v>426</v>
      </c>
      <c r="H5" s="7" t="s">
        <v>427</v>
      </c>
      <c r="I5" s="7" t="s">
        <v>577</v>
      </c>
    </row>
    <row r="6" customHeight="1" spans="1:9">
      <c r="A6" s="10"/>
      <c r="B6" s="11"/>
      <c r="C6" s="11"/>
      <c r="D6" s="12"/>
      <c r="E6" s="10"/>
      <c r="F6" s="13"/>
      <c r="G6" s="14"/>
      <c r="H6" s="14"/>
      <c r="I6" s="20"/>
    </row>
    <row r="7" customHeight="1" spans="1:9">
      <c r="A7" s="10"/>
      <c r="B7" s="11"/>
      <c r="C7" s="11"/>
      <c r="D7" s="12"/>
      <c r="E7" s="10"/>
      <c r="F7" s="13"/>
      <c r="G7" s="14"/>
      <c r="H7" s="14"/>
      <c r="I7" s="20"/>
    </row>
    <row r="8" customHeight="1" spans="1:9">
      <c r="A8" s="10"/>
      <c r="B8" s="11"/>
      <c r="C8" s="11"/>
      <c r="D8" s="12"/>
      <c r="E8" s="10"/>
      <c r="F8" s="13"/>
      <c r="G8" s="14"/>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26" display="返回索引页"/>
    <hyperlink ref="B1" location="'非流动负债汇总 '!B12" display="返回"/>
  </hyperlinks>
  <printOptions horizontalCentered="1"/>
  <pageMargins left="0.354166666666667" right="0.354166666666667" top="0.786805555555556" bottom="0.786805555555556" header="1.0625" footer="0.511805555555556"/>
  <pageSetup paperSize="9" scale="80" fitToHeight="0" orientation="landscape"/>
  <headerFooter alignWithMargins="0">
    <oddHeader>&amp;R&amp;"宋体,常规"&amp;10表&amp;"Times New Roman,常规"6-7
&amp;"宋体,常规"共&amp;"Times New Roman,常规"&amp;N&amp;"宋体,常规"页第&amp;"Times New Roman,常规"&amp;P&amp;"宋体,常规"页</oddHeader>
  </headerFooter>
</worksheet>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108</vt:i4>
      </vt:variant>
    </vt:vector>
  </HeadingPairs>
  <TitlesOfParts>
    <vt:vector size="108" baseType="lpstr">
      <vt:lpstr>成本法资料清单</vt:lpstr>
      <vt:lpstr>收益法资料清单</vt:lpstr>
      <vt:lpstr>索引目录</vt:lpstr>
      <vt:lpstr>汇总表</vt:lpstr>
      <vt:lpstr>分类汇总</vt:lpstr>
      <vt:lpstr>流动汇总</vt:lpstr>
      <vt:lpstr>货币资金汇总</vt:lpstr>
      <vt:lpstr>现金</vt:lpstr>
      <vt:lpstr>银行存款</vt:lpstr>
      <vt:lpstr>其他货币资金</vt:lpstr>
      <vt:lpstr>交易性金融资产汇总</vt:lpstr>
      <vt:lpstr>交易性-股票</vt:lpstr>
      <vt:lpstr>交易性-债券</vt:lpstr>
      <vt:lpstr>交易性-基金</vt:lpstr>
      <vt:lpstr>应收票据</vt:lpstr>
      <vt:lpstr>应收账款</vt:lpstr>
      <vt:lpstr>预付账款</vt:lpstr>
      <vt:lpstr>应收利息</vt:lpstr>
      <vt:lpstr>应收股利（利润）</vt:lpstr>
      <vt:lpstr>其他应收款</vt:lpstr>
      <vt:lpstr>存货汇总</vt:lpstr>
      <vt:lpstr>原材料</vt:lpstr>
      <vt:lpstr>材料采购（在途物资）</vt:lpstr>
      <vt:lpstr>在库低值易耗品</vt:lpstr>
      <vt:lpstr>包装物</vt:lpstr>
      <vt:lpstr>委托加工物资</vt:lpstr>
      <vt:lpstr>产成品（库存商品）</vt:lpstr>
      <vt:lpstr>产成品评估过程表(倒扣法)</vt:lpstr>
      <vt:lpstr>成本途径存货——产成品分析表(倒扣整体法)</vt:lpstr>
      <vt:lpstr>存货（产成品）费率参数测算表</vt:lpstr>
      <vt:lpstr>开发产品</vt:lpstr>
      <vt:lpstr>出租开发产品</vt:lpstr>
      <vt:lpstr>在产品（自制半成品）</vt:lpstr>
      <vt:lpstr>开发成本</vt:lpstr>
      <vt:lpstr>分期收款发出商品</vt:lpstr>
      <vt:lpstr>在用低值易耗品</vt:lpstr>
      <vt:lpstr>委托代销商品</vt:lpstr>
      <vt:lpstr>受托代销商品</vt:lpstr>
      <vt:lpstr>未结算工程</vt:lpstr>
      <vt:lpstr>周转材料</vt:lpstr>
      <vt:lpstr>一年到期非流动资产</vt:lpstr>
      <vt:lpstr>其他流动资产</vt:lpstr>
      <vt:lpstr>非流动资产汇总</vt:lpstr>
      <vt:lpstr>可供出售金融资产汇总</vt:lpstr>
      <vt:lpstr>可出售-股票</vt:lpstr>
      <vt:lpstr>可出售-债券</vt:lpstr>
      <vt:lpstr>可出售-其他</vt:lpstr>
      <vt:lpstr>持有到期投资</vt:lpstr>
      <vt:lpstr>长期应收</vt:lpstr>
      <vt:lpstr>长期股权投资</vt:lpstr>
      <vt:lpstr>投资性房地产-房屋成本计量</vt:lpstr>
      <vt:lpstr>投资性房地产-房屋公允价值计量</vt:lpstr>
      <vt:lpstr>投资性房地产-土地成本计量</vt:lpstr>
      <vt:lpstr>投资性房地产-土地公允价值计量</vt:lpstr>
      <vt:lpstr>房屋建筑物</vt:lpstr>
      <vt:lpstr>房屋建筑物评估过程表</vt:lpstr>
      <vt:lpstr>构筑物</vt:lpstr>
      <vt:lpstr>管道沟槽</vt:lpstr>
      <vt:lpstr>机器设备</vt:lpstr>
      <vt:lpstr>机器设备评估过程表</vt:lpstr>
      <vt:lpstr>车辆评估过程表</vt:lpstr>
      <vt:lpstr>车辆</vt:lpstr>
      <vt:lpstr>资产</vt:lpstr>
      <vt:lpstr>土地</vt:lpstr>
      <vt:lpstr>在建工程汇总</vt:lpstr>
      <vt:lpstr>在建（土建）</vt:lpstr>
      <vt:lpstr>在建（设备）</vt:lpstr>
      <vt:lpstr>工程物资</vt:lpstr>
      <vt:lpstr>固定资产清理</vt:lpstr>
      <vt:lpstr>生产性生物资产</vt:lpstr>
      <vt:lpstr>油气资产</vt:lpstr>
      <vt:lpstr>无形资产汇总</vt:lpstr>
      <vt:lpstr>无形-土地</vt:lpstr>
      <vt:lpstr>无形-矿业权</vt:lpstr>
      <vt:lpstr>无形-其他</vt:lpstr>
      <vt:lpstr>开发支出</vt:lpstr>
      <vt:lpstr>商誉</vt:lpstr>
      <vt:lpstr>专有技术统计表</vt:lpstr>
      <vt:lpstr>专利统计表</vt:lpstr>
      <vt:lpstr>商标统计表</vt:lpstr>
      <vt:lpstr>著作权统计表</vt:lpstr>
      <vt:lpstr>长期待摊费用</vt:lpstr>
      <vt:lpstr>递延所得税资产</vt:lpstr>
      <vt:lpstr>其他非流动资产汇总</vt:lpstr>
      <vt:lpstr>其他长期资产</vt:lpstr>
      <vt:lpstr>临时设施</vt:lpstr>
      <vt:lpstr>特准储备物资</vt:lpstr>
      <vt:lpstr>流动负债汇总</vt:lpstr>
      <vt:lpstr>短期借款</vt:lpstr>
      <vt:lpstr>交易性金融负债</vt:lpstr>
      <vt:lpstr>应付票据</vt:lpstr>
      <vt:lpstr>应付账款</vt:lpstr>
      <vt:lpstr>预收账款</vt:lpstr>
      <vt:lpstr>职工薪酬</vt:lpstr>
      <vt:lpstr>应交税费</vt:lpstr>
      <vt:lpstr>应付利息</vt:lpstr>
      <vt:lpstr>应付股利（利润）</vt:lpstr>
      <vt:lpstr>其他应付款</vt:lpstr>
      <vt:lpstr>一年到期非流动负债</vt:lpstr>
      <vt:lpstr>其他流动负债</vt:lpstr>
      <vt:lpstr>非流动负债汇总 </vt:lpstr>
      <vt:lpstr>长期借款</vt:lpstr>
      <vt:lpstr>应付债券</vt:lpstr>
      <vt:lpstr>长期应付款</vt:lpstr>
      <vt:lpstr>专项应付款</vt:lpstr>
      <vt:lpstr>预计负债</vt:lpstr>
      <vt:lpstr>递延所得税负债</vt:lpstr>
      <vt:lpstr>其他非流动负债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新会计准则申报表</dc:title>
  <dc:creator>thinkpad</dc:creator>
  <cp:lastModifiedBy>刘荣鹤</cp:lastModifiedBy>
  <dcterms:created xsi:type="dcterms:W3CDTF">1999-04-08T16:44:00Z</dcterms:created>
  <cp:lastPrinted>2022-08-29T19:00:00Z</cp:lastPrinted>
  <dcterms:modified xsi:type="dcterms:W3CDTF">2025-03-03T08:10:10Z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6E4F2C0D394D4642ACF1DADD52F9FC4C_13</vt:lpwstr>
  </property>
  <property fmtid="{D5CDD505-2E9C-101B-9397-08002B2CF9AE}" pid="4" name="KSOReadingLayout">
    <vt:bool>true</vt:bool>
  </property>
</Properties>
</file>